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D:\=WORK=\=Digitronic=\ZŠ Dědina\DPS\__Odpovedi na VR\_Revize VV r02 23.10.2025\"/>
    </mc:Choice>
  </mc:AlternateContent>
  <xr:revisionPtr revIDLastSave="0" documentId="13_ncr:1_{CAC54FF8-9EDC-4351-BC89-143C9E60F034}" xr6:coauthVersionLast="47" xr6:coauthVersionMax="47" xr10:uidLastSave="{00000000-0000-0000-0000-000000000000}"/>
  <bookViews>
    <workbookView xWindow="12015" yWindow="-21720" windowWidth="51840" windowHeight="21840" xr2:uid="{00000000-000D-0000-FFFF-FFFF00000000}"/>
  </bookViews>
  <sheets>
    <sheet name="Rekapitulace stavby" sheetId="1" r:id="rId1"/>
    <sheet name="D.1.1.a - Architektonicko..." sheetId="2" r:id="rId2"/>
    <sheet name="D.1.1.c - Architektonicko..." sheetId="3" r:id="rId3"/>
    <sheet name="D.1.1.x - Opatření v rámc..." sheetId="4" r:id="rId4"/>
    <sheet name="D.1.4.Aa - Vytápění - Pav..." sheetId="5" r:id="rId5"/>
    <sheet name="D.1.4.Ac - Vytápění - Pav..." sheetId="6" r:id="rId6"/>
    <sheet name="D.1.4.Ba - Chlazení - Pav..." sheetId="7" r:id="rId7"/>
    <sheet name="D.1.4.Bc - Chlazení - Pav..." sheetId="8" r:id="rId8"/>
    <sheet name="D.1.4.Ca - Vzduchotechnik..." sheetId="9" r:id="rId9"/>
    <sheet name="D.1.4.Cc - Vzduchotechnik..." sheetId="10" r:id="rId10"/>
    <sheet name="D.1.4.Ea - Zařízení techn..." sheetId="11" r:id="rId11"/>
    <sheet name="D.1.4.Ec - Zařízení techn..." sheetId="12" r:id="rId12"/>
    <sheet name="D.1.4.F - Slaboproud" sheetId="13" r:id="rId13"/>
    <sheet name="D.1.4.G - Elektroinstalac..." sheetId="14" r:id="rId14"/>
    <sheet name="D.1.4.I - MaR" sheetId="15" r:id="rId15"/>
    <sheet name="D.1.4.J - Gastrotechnologie" sheetId="16" r:id="rId16"/>
    <sheet name="D.1.4.L - AV Technika" sheetId="17" r:id="rId17"/>
    <sheet name="D.1.4.M - Regulace Gastro..." sheetId="18" r:id="rId18"/>
    <sheet name="D.1.5 - Interiér" sheetId="19" r:id="rId19"/>
    <sheet name="D.2.2 - Kabelová přípojka NN" sheetId="20" r:id="rId20"/>
    <sheet name="VRN - Vedlejší rozpočtové..." sheetId="21" r:id="rId21"/>
    <sheet name="Seznam figur" sheetId="22" r:id="rId22"/>
  </sheets>
  <definedNames>
    <definedName name="_xlnm._FilterDatabase" localSheetId="1" hidden="1">'D.1.1.a - Architektonicko...'!$C$146:$K$2527</definedName>
    <definedName name="_xlnm._FilterDatabase" localSheetId="2" hidden="1">'D.1.1.c - Architektonicko...'!$C$152:$K$5104</definedName>
    <definedName name="_xlnm._FilterDatabase" localSheetId="3" hidden="1">'D.1.1.x - Opatření v rámc...'!$C$130:$K$208</definedName>
    <definedName name="_xlnm._FilterDatabase" localSheetId="4" hidden="1">'D.1.4.Aa - Vytápění - Pav...'!$C$140:$K$551</definedName>
    <definedName name="_xlnm._FilterDatabase" localSheetId="5" hidden="1">'D.1.4.Ac - Vytápění - Pav...'!$C$139:$K$453</definedName>
    <definedName name="_xlnm._FilterDatabase" localSheetId="6" hidden="1">'D.1.4.Ba - Chlazení - Pav...'!$C$125:$K$185</definedName>
    <definedName name="_xlnm._FilterDatabase" localSheetId="7" hidden="1">'D.1.4.Bc - Chlazení - Pav...'!$C$124:$K$184</definedName>
    <definedName name="_xlnm._FilterDatabase" localSheetId="8" hidden="1">'D.1.4.Ca - Vzduchotechnik...'!$C$126:$K$321</definedName>
    <definedName name="_xlnm._FilterDatabase" localSheetId="9" hidden="1">'D.1.4.Cc - Vzduchotechnik...'!$C$127:$K$273</definedName>
    <definedName name="_xlnm._FilterDatabase" localSheetId="10" hidden="1">'D.1.4.Ea - Zařízení techn...'!$C$144:$K$521</definedName>
    <definedName name="_xlnm._FilterDatabase" localSheetId="11" hidden="1">'D.1.4.Ec - Zařízení techn...'!$C$149:$K$531</definedName>
    <definedName name="_xlnm._FilterDatabase" localSheetId="12" hidden="1">'D.1.4.F - Slaboproud'!$C$221:$K$1278</definedName>
    <definedName name="_xlnm._FilterDatabase" localSheetId="13" hidden="1">'D.1.4.G - Elektroinstalac...'!$C$140:$K$450</definedName>
    <definedName name="_xlnm._FilterDatabase" localSheetId="14" hidden="1">'D.1.4.I - MaR'!$C$132:$K$592</definedName>
    <definedName name="_xlnm._FilterDatabase" localSheetId="15" hidden="1">'D.1.4.J - Gastrotechnologie'!$C$164:$K$1171</definedName>
    <definedName name="_xlnm._FilterDatabase" localSheetId="16" hidden="1">'D.1.4.L - AV Technika'!$C$135:$K$350</definedName>
    <definedName name="_xlnm._FilterDatabase" localSheetId="17" hidden="1">'D.1.4.M - Regulace Gastro...'!$C$116:$K$141</definedName>
    <definedName name="_xlnm._FilterDatabase" localSheetId="18" hidden="1">'D.1.5 - Interiér'!$C$119:$K$218</definedName>
    <definedName name="_xlnm._FilterDatabase" localSheetId="19" hidden="1">'D.2.2 - Kabelová přípojka NN'!$C$123:$K$182</definedName>
    <definedName name="_xlnm._FilterDatabase" localSheetId="20" hidden="1">'VRN - Vedlejší rozpočtové...'!$C$121:$K$175</definedName>
    <definedName name="_xlnm.Print_Titles" localSheetId="1">'D.1.1.a - Architektonicko...'!$146:$146</definedName>
    <definedName name="_xlnm.Print_Titles" localSheetId="2">'D.1.1.c - Architektonicko...'!$152:$152</definedName>
    <definedName name="_xlnm.Print_Titles" localSheetId="3">'D.1.1.x - Opatření v rámc...'!$130:$130</definedName>
    <definedName name="_xlnm.Print_Titles" localSheetId="4">'D.1.4.Aa - Vytápění - Pav...'!$140:$140</definedName>
    <definedName name="_xlnm.Print_Titles" localSheetId="5">'D.1.4.Ac - Vytápění - Pav...'!$139:$139</definedName>
    <definedName name="_xlnm.Print_Titles" localSheetId="6">'D.1.4.Ba - Chlazení - Pav...'!$125:$125</definedName>
    <definedName name="_xlnm.Print_Titles" localSheetId="7">'D.1.4.Bc - Chlazení - Pav...'!$124:$124</definedName>
    <definedName name="_xlnm.Print_Titles" localSheetId="8">'D.1.4.Ca - Vzduchotechnik...'!$126:$126</definedName>
    <definedName name="_xlnm.Print_Titles" localSheetId="9">'D.1.4.Cc - Vzduchotechnik...'!$127:$127</definedName>
    <definedName name="_xlnm.Print_Titles" localSheetId="10">'D.1.4.Ea - Zařízení techn...'!$144:$144</definedName>
    <definedName name="_xlnm.Print_Titles" localSheetId="11">'D.1.4.Ec - Zařízení techn...'!$149:$149</definedName>
    <definedName name="_xlnm.Print_Titles" localSheetId="12">'D.1.4.F - Slaboproud'!$221:$221</definedName>
    <definedName name="_xlnm.Print_Titles" localSheetId="13">'D.1.4.G - Elektroinstalac...'!$140:$140</definedName>
    <definedName name="_xlnm.Print_Titles" localSheetId="14">'D.1.4.I - MaR'!$132:$132</definedName>
    <definedName name="_xlnm.Print_Titles" localSheetId="15">'D.1.4.J - Gastrotechnologie'!$164:$164</definedName>
    <definedName name="_xlnm.Print_Titles" localSheetId="16">'D.1.4.L - AV Technika'!$135:$135</definedName>
    <definedName name="_xlnm.Print_Titles" localSheetId="17">'D.1.4.M - Regulace Gastro...'!$116:$116</definedName>
    <definedName name="_xlnm.Print_Titles" localSheetId="18">'D.1.5 - Interiér'!$119:$119</definedName>
    <definedName name="_xlnm.Print_Titles" localSheetId="19">'D.2.2 - Kabelová přípojka NN'!$123:$123</definedName>
    <definedName name="_xlnm.Print_Titles" localSheetId="0">'Rekapitulace stavby'!$92:$92</definedName>
    <definedName name="_xlnm.Print_Titles" localSheetId="21">'Seznam figur'!$9:$9</definedName>
    <definedName name="_xlnm.Print_Titles" localSheetId="20">'VRN - Vedlejší rozpočtové...'!$121:$121</definedName>
    <definedName name="_xlnm.Print_Area" localSheetId="1">'D.1.1.a - Architektonicko...'!$C$4:$J$76,'D.1.1.a - Architektonicko...'!$C$82:$J$126,'D.1.1.a - Architektonicko...'!$C$132:$K$2527</definedName>
    <definedName name="_xlnm.Print_Area" localSheetId="2">'D.1.1.c - Architektonicko...'!$C$4:$J$76,'D.1.1.c - Architektonicko...'!$C$82:$J$132,'D.1.1.c - Architektonicko...'!$C$138:$K$5104</definedName>
    <definedName name="_xlnm.Print_Area" localSheetId="3">'D.1.1.x - Opatření v rámc...'!$C$4:$J$76,'D.1.1.x - Opatření v rámc...'!$C$82:$J$110,'D.1.1.x - Opatření v rámc...'!$C$116:$K$208</definedName>
    <definedName name="_xlnm.Print_Area" localSheetId="4">'D.1.4.Aa - Vytápění - Pav...'!$C$4:$J$76,'D.1.4.Aa - Vytápění - Pav...'!$C$82:$J$120,'D.1.4.Aa - Vytápění - Pav...'!$C$126:$K$551</definedName>
    <definedName name="_xlnm.Print_Area" localSheetId="5">'D.1.4.Ac - Vytápění - Pav...'!$C$4:$J$76,'D.1.4.Ac - Vytápění - Pav...'!$C$82:$J$119,'D.1.4.Ac - Vytápění - Pav...'!$C$125:$K$453</definedName>
    <definedName name="_xlnm.Print_Area" localSheetId="6">'D.1.4.Ba - Chlazení - Pav...'!$C$4:$J$76,'D.1.4.Ba - Chlazení - Pav...'!$C$82:$J$105,'D.1.4.Ba - Chlazení - Pav...'!$C$111:$K$185</definedName>
    <definedName name="_xlnm.Print_Area" localSheetId="7">'D.1.4.Bc - Chlazení - Pav...'!$C$4:$J$76,'D.1.4.Bc - Chlazení - Pav...'!$C$82:$J$104,'D.1.4.Bc - Chlazení - Pav...'!$C$110:$K$184</definedName>
    <definedName name="_xlnm.Print_Area" localSheetId="8">'D.1.4.Ca - Vzduchotechnik...'!$C$4:$J$76,'D.1.4.Ca - Vzduchotechnik...'!$C$82:$J$106,'D.1.4.Ca - Vzduchotechnik...'!$C$112:$K$321</definedName>
    <definedName name="_xlnm.Print_Area" localSheetId="9">'D.1.4.Cc - Vzduchotechnik...'!$C$4:$J$76,'D.1.4.Cc - Vzduchotechnik...'!$C$82:$J$107,'D.1.4.Cc - Vzduchotechnik...'!$C$113:$K$273</definedName>
    <definedName name="_xlnm.Print_Area" localSheetId="10">'D.1.4.Ea - Zařízení techn...'!$C$4:$J$76,'D.1.4.Ea - Zařízení techn...'!$C$82:$J$124,'D.1.4.Ea - Zařízení techn...'!$C$130:$K$521</definedName>
    <definedName name="_xlnm.Print_Area" localSheetId="11">'D.1.4.Ec - Zařízení techn...'!$C$4:$J$76,'D.1.4.Ec - Zařízení techn...'!$C$82:$J$129,'D.1.4.Ec - Zařízení techn...'!$C$135:$K$531</definedName>
    <definedName name="_xlnm.Print_Area" localSheetId="12">'D.1.4.F - Slaboproud'!$C$4:$J$76,'D.1.4.F - Slaboproud'!$C$82:$J$203,'D.1.4.F - Slaboproud'!$C$209:$K$1278</definedName>
    <definedName name="_xlnm.Print_Area" localSheetId="13">'D.1.4.G - Elektroinstalac...'!$C$4:$J$76,'D.1.4.G - Elektroinstalac...'!$C$82:$J$122,'D.1.4.G - Elektroinstalac...'!$C$128:$K$450</definedName>
    <definedName name="_xlnm.Print_Area" localSheetId="14">'D.1.4.I - MaR'!$C$4:$J$76,'D.1.4.I - MaR'!$C$82:$J$114,'D.1.4.I - MaR'!$C$120:$K$592</definedName>
    <definedName name="_xlnm.Print_Area" localSheetId="15">'D.1.4.J - Gastrotechnologie'!$C$4:$J$76,'D.1.4.J - Gastrotechnologie'!$C$82:$J$146,'D.1.4.J - Gastrotechnologie'!$C$152:$K$1171</definedName>
    <definedName name="_xlnm.Print_Area" localSheetId="16">'D.1.4.L - AV Technika'!$C$4:$J$76,'D.1.4.L - AV Technika'!$C$82:$J$117,'D.1.4.L - AV Technika'!$C$123:$K$350</definedName>
    <definedName name="_xlnm.Print_Area" localSheetId="17">'D.1.4.M - Regulace Gastro...'!$C$4:$J$76,'D.1.4.M - Regulace Gastro...'!$C$82:$J$98,'D.1.4.M - Regulace Gastro...'!$C$104:$K$141</definedName>
    <definedName name="_xlnm.Print_Area" localSheetId="18">'D.1.5 - Interiér'!$C$4:$J$76,'D.1.5 - Interiér'!$C$82:$J$101,'D.1.5 - Interiér'!$C$107:$K$218</definedName>
    <definedName name="_xlnm.Print_Area" localSheetId="19">'D.2.2 - Kabelová přípojka NN'!$C$4:$J$76,'D.2.2 - Kabelová přípojka NN'!$C$82:$J$105,'D.2.2 - Kabelová přípojka NN'!$C$111:$K$182</definedName>
    <definedName name="_xlnm.Print_Area" localSheetId="0">'Rekapitulace stavby'!$D$4:$AO$76,'Rekapitulace stavby'!$C$82:$AQ$120</definedName>
    <definedName name="_xlnm.Print_Area" localSheetId="21">'Seznam figur'!$C$4:$G$3684</definedName>
    <definedName name="_xlnm.Print_Area" localSheetId="20">'VRN - Vedlejší rozpočtové...'!$C$4:$J$76,'VRN - Vedlejší rozpočtové...'!$C$82:$J$103,'VRN - Vedlejší rozpočtové...'!$C$109:$K$175</definedName>
  </definedNames>
  <calcPr calcId="191029"/>
</workbook>
</file>

<file path=xl/calcChain.xml><?xml version="1.0" encoding="utf-8"?>
<calcChain xmlns="http://schemas.openxmlformats.org/spreadsheetml/2006/main">
  <c r="D7" i="22" l="1"/>
  <c r="J37" i="21"/>
  <c r="J36" i="21"/>
  <c r="AY119" i="1" s="1"/>
  <c r="J35" i="21"/>
  <c r="AX119" i="1" s="1"/>
  <c r="BI174" i="21"/>
  <c r="BH174" i="21"/>
  <c r="BG174" i="21"/>
  <c r="BF174" i="21"/>
  <c r="T174" i="21"/>
  <c r="T173" i="21"/>
  <c r="R174" i="21"/>
  <c r="R173" i="21"/>
  <c r="P174" i="21"/>
  <c r="P173" i="21"/>
  <c r="BI171" i="21"/>
  <c r="BH171" i="21"/>
  <c r="BG171" i="21"/>
  <c r="BF171" i="21"/>
  <c r="T171" i="21"/>
  <c r="T170" i="21"/>
  <c r="R171" i="21"/>
  <c r="R170" i="21"/>
  <c r="P171" i="21"/>
  <c r="P170" i="21"/>
  <c r="BI168" i="21"/>
  <c r="BH168" i="21"/>
  <c r="BG168" i="21"/>
  <c r="BF168" i="21"/>
  <c r="T168" i="21"/>
  <c r="R168" i="21"/>
  <c r="P168" i="21"/>
  <c r="BI167" i="21"/>
  <c r="BH167" i="21"/>
  <c r="BG167" i="21"/>
  <c r="BF167" i="21"/>
  <c r="T167" i="21"/>
  <c r="R167" i="21"/>
  <c r="P167" i="21"/>
  <c r="BI166" i="21"/>
  <c r="BH166" i="21"/>
  <c r="BG166" i="21"/>
  <c r="BF166" i="21"/>
  <c r="T166" i="21"/>
  <c r="R166" i="21"/>
  <c r="P166" i="21"/>
  <c r="BI165" i="21"/>
  <c r="BH165" i="21"/>
  <c r="BG165" i="21"/>
  <c r="BF165" i="21"/>
  <c r="T165" i="21"/>
  <c r="R165" i="21"/>
  <c r="P165" i="21"/>
  <c r="BI164" i="21"/>
  <c r="BH164" i="21"/>
  <c r="BG164" i="21"/>
  <c r="BF164" i="21"/>
  <c r="T164" i="21"/>
  <c r="R164" i="21"/>
  <c r="P164" i="21"/>
  <c r="BI162" i="21"/>
  <c r="BH162" i="21"/>
  <c r="BG162" i="21"/>
  <c r="BF162" i="21"/>
  <c r="T162" i="21"/>
  <c r="R162" i="21"/>
  <c r="P162" i="21"/>
  <c r="BI160" i="21"/>
  <c r="BH160" i="21"/>
  <c r="BG160" i="21"/>
  <c r="BF160" i="21"/>
  <c r="T160" i="21"/>
  <c r="R160" i="21"/>
  <c r="P160" i="21"/>
  <c r="BI158" i="21"/>
  <c r="BH158" i="21"/>
  <c r="BG158" i="21"/>
  <c r="BF158" i="21"/>
  <c r="T158" i="21"/>
  <c r="R158" i="21"/>
  <c r="R157" i="21" s="1"/>
  <c r="P158" i="21"/>
  <c r="BI155" i="21"/>
  <c r="BH155" i="21"/>
  <c r="BG155" i="21"/>
  <c r="BF155" i="21"/>
  <c r="T155" i="21"/>
  <c r="R155" i="21"/>
  <c r="P155" i="21"/>
  <c r="BI153" i="21"/>
  <c r="BH153" i="21"/>
  <c r="BG153" i="21"/>
  <c r="BF153" i="21"/>
  <c r="T153" i="21"/>
  <c r="R153" i="21"/>
  <c r="P153" i="21"/>
  <c r="BI151" i="21"/>
  <c r="BH151" i="21"/>
  <c r="BG151" i="21"/>
  <c r="BF151" i="21"/>
  <c r="T151" i="21"/>
  <c r="R151" i="21"/>
  <c r="P151" i="21"/>
  <c r="BI149" i="21"/>
  <c r="BH149" i="21"/>
  <c r="BG149" i="21"/>
  <c r="BF149" i="21"/>
  <c r="T149" i="21"/>
  <c r="R149" i="21"/>
  <c r="P149" i="21"/>
  <c r="BI147" i="21"/>
  <c r="BH147" i="21"/>
  <c r="BG147" i="21"/>
  <c r="BF147" i="21"/>
  <c r="T147" i="21"/>
  <c r="R147" i="21"/>
  <c r="P147" i="21"/>
  <c r="BI145" i="21"/>
  <c r="BH145" i="21"/>
  <c r="BG145" i="21"/>
  <c r="BF145" i="21"/>
  <c r="T145" i="21"/>
  <c r="R145" i="21"/>
  <c r="P145" i="21"/>
  <c r="BI143" i="21"/>
  <c r="BH143" i="21"/>
  <c r="BG143" i="21"/>
  <c r="BF143" i="21"/>
  <c r="T143" i="21"/>
  <c r="R143" i="21"/>
  <c r="P143" i="21"/>
  <c r="BI141" i="21"/>
  <c r="BH141" i="21"/>
  <c r="BG141" i="21"/>
  <c r="BF141" i="21"/>
  <c r="T141" i="21"/>
  <c r="R141" i="21"/>
  <c r="P141" i="21"/>
  <c r="BI139" i="21"/>
  <c r="BH139" i="21"/>
  <c r="BG139" i="21"/>
  <c r="BF139" i="21"/>
  <c r="T139" i="21"/>
  <c r="R139" i="21"/>
  <c r="P139" i="21"/>
  <c r="BI137" i="21"/>
  <c r="BH137" i="21"/>
  <c r="BG137" i="21"/>
  <c r="BF137" i="21"/>
  <c r="T137" i="21"/>
  <c r="R137" i="21"/>
  <c r="P137" i="21"/>
  <c r="BI135" i="21"/>
  <c r="BH135" i="21"/>
  <c r="BG135" i="21"/>
  <c r="BF135" i="21"/>
  <c r="T135" i="21"/>
  <c r="R135" i="21"/>
  <c r="P135" i="21"/>
  <c r="BI133" i="21"/>
  <c r="BH133" i="21"/>
  <c r="BG133" i="21"/>
  <c r="BF133" i="21"/>
  <c r="T133" i="21"/>
  <c r="R133" i="21"/>
  <c r="P133" i="21"/>
  <c r="BI130" i="21"/>
  <c r="BH130" i="21"/>
  <c r="BG130" i="21"/>
  <c r="BF130" i="21"/>
  <c r="T130" i="21"/>
  <c r="R130" i="21"/>
  <c r="P130" i="21"/>
  <c r="BI128" i="21"/>
  <c r="BH128" i="21"/>
  <c r="BG128" i="21"/>
  <c r="BF128" i="21"/>
  <c r="T128" i="21"/>
  <c r="R128" i="21"/>
  <c r="P128" i="21"/>
  <c r="BI125" i="21"/>
  <c r="BH125" i="21"/>
  <c r="BG125" i="21"/>
  <c r="BF125" i="21"/>
  <c r="T125" i="21"/>
  <c r="R125" i="21"/>
  <c r="P125" i="21"/>
  <c r="J118" i="21"/>
  <c r="F116" i="21"/>
  <c r="E114" i="21"/>
  <c r="J91" i="21"/>
  <c r="F89" i="21"/>
  <c r="E87" i="21"/>
  <c r="J24" i="21"/>
  <c r="E24" i="21"/>
  <c r="J119" i="21"/>
  <c r="J23" i="21"/>
  <c r="J18" i="21"/>
  <c r="E18" i="21"/>
  <c r="F119" i="21"/>
  <c r="J17" i="21"/>
  <c r="J15" i="21"/>
  <c r="E15" i="21"/>
  <c r="F118" i="21" s="1"/>
  <c r="J14" i="21"/>
  <c r="J12" i="21"/>
  <c r="J116" i="21"/>
  <c r="E7" i="21"/>
  <c r="E85" i="21"/>
  <c r="J37" i="20"/>
  <c r="J36" i="20"/>
  <c r="AY118" i="1"/>
  <c r="J35" i="20"/>
  <c r="AX118" i="1" s="1"/>
  <c r="BI181" i="20"/>
  <c r="BH181" i="20"/>
  <c r="BG181" i="20"/>
  <c r="BF181" i="20"/>
  <c r="T181" i="20"/>
  <c r="R181" i="20"/>
  <c r="P181" i="20"/>
  <c r="BI179" i="20"/>
  <c r="BH179" i="20"/>
  <c r="BG179" i="20"/>
  <c r="BF179" i="20"/>
  <c r="T179" i="20"/>
  <c r="R179" i="20"/>
  <c r="P179" i="20"/>
  <c r="BI177" i="20"/>
  <c r="BH177" i="20"/>
  <c r="BG177" i="20"/>
  <c r="BF177" i="20"/>
  <c r="T177" i="20"/>
  <c r="R177" i="20"/>
  <c r="P177" i="20"/>
  <c r="BI174" i="20"/>
  <c r="BH174" i="20"/>
  <c r="BG174" i="20"/>
  <c r="BF174" i="20"/>
  <c r="T174" i="20"/>
  <c r="T173" i="20"/>
  <c r="R174" i="20"/>
  <c r="R173" i="20"/>
  <c r="P174" i="20"/>
  <c r="P173" i="20"/>
  <c r="BI171" i="20"/>
  <c r="BH171" i="20"/>
  <c r="BG171" i="20"/>
  <c r="BF171" i="20"/>
  <c r="T171" i="20"/>
  <c r="R171" i="20"/>
  <c r="P171" i="20"/>
  <c r="BI169" i="20"/>
  <c r="BH169" i="20"/>
  <c r="BG169" i="20"/>
  <c r="BF169" i="20"/>
  <c r="T169" i="20"/>
  <c r="R169" i="20"/>
  <c r="P169" i="20"/>
  <c r="BI166" i="20"/>
  <c r="BH166" i="20"/>
  <c r="BG166" i="20"/>
  <c r="BF166" i="20"/>
  <c r="T166" i="20"/>
  <c r="T165" i="20"/>
  <c r="R166" i="20"/>
  <c r="R165" i="20"/>
  <c r="P166" i="20"/>
  <c r="P165" i="20" s="1"/>
  <c r="BI163" i="20"/>
  <c r="BH163" i="20"/>
  <c r="BG163" i="20"/>
  <c r="BF163" i="20"/>
  <c r="T163" i="20"/>
  <c r="R163" i="20"/>
  <c r="P163" i="20"/>
  <c r="BI161" i="20"/>
  <c r="BH161" i="20"/>
  <c r="BG161" i="20"/>
  <c r="BF161" i="20"/>
  <c r="T161" i="20"/>
  <c r="R161" i="20"/>
  <c r="P161" i="20"/>
  <c r="BI159" i="20"/>
  <c r="BH159" i="20"/>
  <c r="BG159" i="20"/>
  <c r="BF159" i="20"/>
  <c r="T159" i="20"/>
  <c r="R159" i="20"/>
  <c r="P159" i="20"/>
  <c r="BI157" i="20"/>
  <c r="BH157" i="20"/>
  <c r="BG157" i="20"/>
  <c r="BF157" i="20"/>
  <c r="T157" i="20"/>
  <c r="R157" i="20"/>
  <c r="P157" i="20"/>
  <c r="BI154" i="20"/>
  <c r="BH154" i="20"/>
  <c r="BG154" i="20"/>
  <c r="BF154" i="20"/>
  <c r="T154" i="20"/>
  <c r="R154" i="20"/>
  <c r="P154" i="20"/>
  <c r="BI152" i="20"/>
  <c r="BH152" i="20"/>
  <c r="BG152" i="20"/>
  <c r="BF152" i="20"/>
  <c r="T152" i="20"/>
  <c r="R152" i="20"/>
  <c r="P152" i="20"/>
  <c r="BI149" i="20"/>
  <c r="BH149" i="20"/>
  <c r="BG149" i="20"/>
  <c r="BF149" i="20"/>
  <c r="T149" i="20"/>
  <c r="R149" i="20"/>
  <c r="P149" i="20"/>
  <c r="BI147" i="20"/>
  <c r="BH147" i="20"/>
  <c r="BG147" i="20"/>
  <c r="BF147" i="20"/>
  <c r="T147" i="20"/>
  <c r="R147" i="20"/>
  <c r="P147" i="20"/>
  <c r="BI144" i="20"/>
  <c r="BH144" i="20"/>
  <c r="BG144" i="20"/>
  <c r="BF144" i="20"/>
  <c r="T144" i="20"/>
  <c r="R144" i="20"/>
  <c r="P144" i="20"/>
  <c r="BI142" i="20"/>
  <c r="BH142" i="20"/>
  <c r="BG142" i="20"/>
  <c r="BF142" i="20"/>
  <c r="T142" i="20"/>
  <c r="R142" i="20"/>
  <c r="P142" i="20"/>
  <c r="BI140" i="20"/>
  <c r="BH140" i="20"/>
  <c r="BG140" i="20"/>
  <c r="BF140" i="20"/>
  <c r="T140" i="20"/>
  <c r="R140" i="20"/>
  <c r="P140" i="20"/>
  <c r="BI138" i="20"/>
  <c r="BH138" i="20"/>
  <c r="BG138" i="20"/>
  <c r="BF138" i="20"/>
  <c r="T138" i="20"/>
  <c r="R138" i="20"/>
  <c r="P138" i="20"/>
  <c r="BI136" i="20"/>
  <c r="BH136" i="20"/>
  <c r="BG136" i="20"/>
  <c r="BF136" i="20"/>
  <c r="T136" i="20"/>
  <c r="R136" i="20"/>
  <c r="P136" i="20"/>
  <c r="BI134" i="20"/>
  <c r="BH134" i="20"/>
  <c r="BG134" i="20"/>
  <c r="BF134" i="20"/>
  <c r="T134" i="20"/>
  <c r="R134" i="20"/>
  <c r="P134" i="20"/>
  <c r="BI132" i="20"/>
  <c r="BH132" i="20"/>
  <c r="BG132" i="20"/>
  <c r="BF132" i="20"/>
  <c r="T132" i="20"/>
  <c r="R132" i="20"/>
  <c r="P132" i="20"/>
  <c r="BI130" i="20"/>
  <c r="BH130" i="20"/>
  <c r="BG130" i="20"/>
  <c r="BF130" i="20"/>
  <c r="T130" i="20"/>
  <c r="R130" i="20"/>
  <c r="P130" i="20"/>
  <c r="BI128" i="20"/>
  <c r="BH128" i="20"/>
  <c r="BG128" i="20"/>
  <c r="BF128" i="20"/>
  <c r="T128" i="20"/>
  <c r="R128" i="20"/>
  <c r="P128" i="20"/>
  <c r="BI126" i="20"/>
  <c r="BH126" i="20"/>
  <c r="BG126" i="20"/>
  <c r="BF126" i="20"/>
  <c r="T126" i="20"/>
  <c r="R126" i="20"/>
  <c r="P126" i="20"/>
  <c r="J120" i="20"/>
  <c r="F118" i="20"/>
  <c r="E116" i="20"/>
  <c r="J91" i="20"/>
  <c r="F89" i="20"/>
  <c r="E87" i="20"/>
  <c r="J24" i="20"/>
  <c r="E24" i="20"/>
  <c r="J92" i="20"/>
  <c r="J23" i="20"/>
  <c r="J18" i="20"/>
  <c r="E18" i="20"/>
  <c r="F121" i="20"/>
  <c r="J17" i="20"/>
  <c r="J15" i="20"/>
  <c r="E15" i="20"/>
  <c r="F91" i="20" s="1"/>
  <c r="J14" i="20"/>
  <c r="J12" i="20"/>
  <c r="J118" i="20"/>
  <c r="E7" i="20"/>
  <c r="E85" i="20"/>
  <c r="J37" i="19"/>
  <c r="J36" i="19"/>
  <c r="AY117" i="1"/>
  <c r="J35" i="19"/>
  <c r="AX117" i="1" s="1"/>
  <c r="BI216" i="19"/>
  <c r="BH216" i="19"/>
  <c r="BG216" i="19"/>
  <c r="BF216" i="19"/>
  <c r="T216" i="19"/>
  <c r="R216" i="19"/>
  <c r="P216" i="19"/>
  <c r="BI213" i="19"/>
  <c r="BH213" i="19"/>
  <c r="BG213" i="19"/>
  <c r="BF213" i="19"/>
  <c r="T213" i="19"/>
  <c r="R213" i="19"/>
  <c r="P213" i="19"/>
  <c r="BI210" i="19"/>
  <c r="BH210" i="19"/>
  <c r="BG210" i="19"/>
  <c r="BF210" i="19"/>
  <c r="T210" i="19"/>
  <c r="R210" i="19"/>
  <c r="P210" i="19"/>
  <c r="BI208" i="19"/>
  <c r="BH208" i="19"/>
  <c r="BG208" i="19"/>
  <c r="BF208" i="19"/>
  <c r="T208" i="19"/>
  <c r="R208" i="19"/>
  <c r="P208" i="19"/>
  <c r="BI205" i="19"/>
  <c r="BH205" i="19"/>
  <c r="BG205" i="19"/>
  <c r="BF205" i="19"/>
  <c r="T205" i="19"/>
  <c r="R205" i="19"/>
  <c r="P205" i="19"/>
  <c r="BI202" i="19"/>
  <c r="BH202" i="19"/>
  <c r="BG202" i="19"/>
  <c r="BF202" i="19"/>
  <c r="T202" i="19"/>
  <c r="R202" i="19"/>
  <c r="P202" i="19"/>
  <c r="BI199" i="19"/>
  <c r="BH199" i="19"/>
  <c r="BG199" i="19"/>
  <c r="BF199" i="19"/>
  <c r="T199" i="19"/>
  <c r="R199" i="19"/>
  <c r="P199" i="19"/>
  <c r="BI195" i="19"/>
  <c r="BH195" i="19"/>
  <c r="BG195" i="19"/>
  <c r="BF195" i="19"/>
  <c r="T195" i="19"/>
  <c r="R195" i="19"/>
  <c r="P195" i="19"/>
  <c r="BI192" i="19"/>
  <c r="BH192" i="19"/>
  <c r="BG192" i="19"/>
  <c r="BF192" i="19"/>
  <c r="T192" i="19"/>
  <c r="R192" i="19"/>
  <c r="P192" i="19"/>
  <c r="BI190" i="19"/>
  <c r="BH190" i="19"/>
  <c r="BG190" i="19"/>
  <c r="BF190" i="19"/>
  <c r="T190" i="19"/>
  <c r="R190" i="19"/>
  <c r="P190" i="19"/>
  <c r="BI188" i="19"/>
  <c r="BH188" i="19"/>
  <c r="BG188" i="19"/>
  <c r="BF188" i="19"/>
  <c r="T188" i="19"/>
  <c r="R188" i="19"/>
  <c r="P188" i="19"/>
  <c r="BI186" i="19"/>
  <c r="BH186" i="19"/>
  <c r="BG186" i="19"/>
  <c r="BF186" i="19"/>
  <c r="T186" i="19"/>
  <c r="R186" i="19"/>
  <c r="P186" i="19"/>
  <c r="BI184" i="19"/>
  <c r="BH184" i="19"/>
  <c r="BG184" i="19"/>
  <c r="BF184" i="19"/>
  <c r="T184" i="19"/>
  <c r="R184" i="19"/>
  <c r="P184" i="19"/>
  <c r="BI182" i="19"/>
  <c r="BH182" i="19"/>
  <c r="BG182" i="19"/>
  <c r="BF182" i="19"/>
  <c r="T182" i="19"/>
  <c r="R182" i="19"/>
  <c r="P182" i="19"/>
  <c r="BI180" i="19"/>
  <c r="BH180" i="19"/>
  <c r="BG180" i="19"/>
  <c r="BF180" i="19"/>
  <c r="T180" i="19"/>
  <c r="R180" i="19"/>
  <c r="P180" i="19"/>
  <c r="BI178" i="19"/>
  <c r="BH178" i="19"/>
  <c r="BG178" i="19"/>
  <c r="BF178" i="19"/>
  <c r="T178" i="19"/>
  <c r="R178" i="19"/>
  <c r="P178" i="19"/>
  <c r="BI175" i="19"/>
  <c r="BH175" i="19"/>
  <c r="BG175" i="19"/>
  <c r="BF175" i="19"/>
  <c r="T175" i="19"/>
  <c r="R175" i="19"/>
  <c r="P175" i="19"/>
  <c r="BI172" i="19"/>
  <c r="BH172" i="19"/>
  <c r="BG172" i="19"/>
  <c r="BF172" i="19"/>
  <c r="T172" i="19"/>
  <c r="R172" i="19"/>
  <c r="P172" i="19"/>
  <c r="BI171" i="19"/>
  <c r="BH171" i="19"/>
  <c r="BG171" i="19"/>
  <c r="BF171" i="19"/>
  <c r="T171" i="19"/>
  <c r="R171" i="19"/>
  <c r="P171" i="19"/>
  <c r="BI168" i="19"/>
  <c r="BH168" i="19"/>
  <c r="BG168" i="19"/>
  <c r="BF168" i="19"/>
  <c r="T168" i="19"/>
  <c r="R168" i="19"/>
  <c r="P168" i="19"/>
  <c r="BI166" i="19"/>
  <c r="BH166" i="19"/>
  <c r="BG166" i="19"/>
  <c r="BF166" i="19"/>
  <c r="T166" i="19"/>
  <c r="R166" i="19"/>
  <c r="P166" i="19"/>
  <c r="BI164" i="19"/>
  <c r="BH164" i="19"/>
  <c r="BG164" i="19"/>
  <c r="BF164" i="19"/>
  <c r="T164" i="19"/>
  <c r="R164" i="19"/>
  <c r="P164" i="19"/>
  <c r="BI162" i="19"/>
  <c r="BH162" i="19"/>
  <c r="BG162" i="19"/>
  <c r="BF162" i="19"/>
  <c r="T162" i="19"/>
  <c r="R162" i="19"/>
  <c r="P162" i="19"/>
  <c r="BI160" i="19"/>
  <c r="BH160" i="19"/>
  <c r="BG160" i="19"/>
  <c r="BF160" i="19"/>
  <c r="T160" i="19"/>
  <c r="R160" i="19"/>
  <c r="P160" i="19"/>
  <c r="BI158" i="19"/>
  <c r="BH158" i="19"/>
  <c r="BG158" i="19"/>
  <c r="BF158" i="19"/>
  <c r="T158" i="19"/>
  <c r="R158" i="19"/>
  <c r="P158" i="19"/>
  <c r="BI157" i="19"/>
  <c r="BH157" i="19"/>
  <c r="BG157" i="19"/>
  <c r="BF157" i="19"/>
  <c r="T157" i="19"/>
  <c r="R157" i="19"/>
  <c r="P157" i="19"/>
  <c r="BI156" i="19"/>
  <c r="BH156" i="19"/>
  <c r="BG156" i="19"/>
  <c r="BF156" i="19"/>
  <c r="T156" i="19"/>
  <c r="R156" i="19"/>
  <c r="P156" i="19"/>
  <c r="BI155" i="19"/>
  <c r="BH155" i="19"/>
  <c r="BG155" i="19"/>
  <c r="BF155" i="19"/>
  <c r="T155" i="19"/>
  <c r="R155" i="19"/>
  <c r="P155" i="19"/>
  <c r="BI153" i="19"/>
  <c r="BH153" i="19"/>
  <c r="BG153" i="19"/>
  <c r="BF153" i="19"/>
  <c r="T153" i="19"/>
  <c r="R153" i="19"/>
  <c r="P153" i="19"/>
  <c r="BI152" i="19"/>
  <c r="BH152" i="19"/>
  <c r="BG152" i="19"/>
  <c r="BF152" i="19"/>
  <c r="T152" i="19"/>
  <c r="R152" i="19"/>
  <c r="P152" i="19"/>
  <c r="BI151" i="19"/>
  <c r="BH151" i="19"/>
  <c r="BG151" i="19"/>
  <c r="BF151" i="19"/>
  <c r="T151" i="19"/>
  <c r="R151" i="19"/>
  <c r="P151" i="19"/>
  <c r="BI150" i="19"/>
  <c r="BH150" i="19"/>
  <c r="BG150" i="19"/>
  <c r="BF150" i="19"/>
  <c r="T150" i="19"/>
  <c r="R150" i="19"/>
  <c r="P150" i="19"/>
  <c r="BI148" i="19"/>
  <c r="BH148" i="19"/>
  <c r="BG148" i="19"/>
  <c r="BF148" i="19"/>
  <c r="T148" i="19"/>
  <c r="R148" i="19"/>
  <c r="P148" i="19"/>
  <c r="BI146" i="19"/>
  <c r="BH146" i="19"/>
  <c r="BG146" i="19"/>
  <c r="BF146" i="19"/>
  <c r="T146" i="19"/>
  <c r="R146" i="19"/>
  <c r="P146" i="19"/>
  <c r="BI144" i="19"/>
  <c r="BH144" i="19"/>
  <c r="BG144" i="19"/>
  <c r="BF144" i="19"/>
  <c r="T144" i="19"/>
  <c r="R144" i="19"/>
  <c r="P144" i="19"/>
  <c r="BI142" i="19"/>
  <c r="BH142" i="19"/>
  <c r="BG142" i="19"/>
  <c r="BF142" i="19"/>
  <c r="T142" i="19"/>
  <c r="R142" i="19"/>
  <c r="P142" i="19"/>
  <c r="BI140" i="19"/>
  <c r="BH140" i="19"/>
  <c r="BG140" i="19"/>
  <c r="BF140" i="19"/>
  <c r="T140" i="19"/>
  <c r="R140" i="19"/>
  <c r="P140" i="19"/>
  <c r="BI138" i="19"/>
  <c r="BH138" i="19"/>
  <c r="BG138" i="19"/>
  <c r="BF138" i="19"/>
  <c r="T138" i="19"/>
  <c r="R138" i="19"/>
  <c r="P138" i="19"/>
  <c r="BI136" i="19"/>
  <c r="BH136" i="19"/>
  <c r="BG136" i="19"/>
  <c r="BF136" i="19"/>
  <c r="T136" i="19"/>
  <c r="R136" i="19"/>
  <c r="P136" i="19"/>
  <c r="BI134" i="19"/>
  <c r="BH134" i="19"/>
  <c r="BG134" i="19"/>
  <c r="BF134" i="19"/>
  <c r="T134" i="19"/>
  <c r="R134" i="19"/>
  <c r="P134" i="19"/>
  <c r="BI132" i="19"/>
  <c r="BH132" i="19"/>
  <c r="BG132" i="19"/>
  <c r="BF132" i="19"/>
  <c r="T132" i="19"/>
  <c r="R132" i="19"/>
  <c r="P132" i="19"/>
  <c r="BI130" i="19"/>
  <c r="BH130" i="19"/>
  <c r="BG130" i="19"/>
  <c r="BF130" i="19"/>
  <c r="T130" i="19"/>
  <c r="R130" i="19"/>
  <c r="P130" i="19"/>
  <c r="BI128" i="19"/>
  <c r="BH128" i="19"/>
  <c r="BG128" i="19"/>
  <c r="BF128" i="19"/>
  <c r="T128" i="19"/>
  <c r="R128" i="19"/>
  <c r="P128" i="19"/>
  <c r="BI126" i="19"/>
  <c r="BH126" i="19"/>
  <c r="BG126" i="19"/>
  <c r="BF126" i="19"/>
  <c r="T126" i="19"/>
  <c r="R126" i="19"/>
  <c r="P126" i="19"/>
  <c r="BI123" i="19"/>
  <c r="BH123" i="19"/>
  <c r="BG123" i="19"/>
  <c r="BF123" i="19"/>
  <c r="T123" i="19"/>
  <c r="R123" i="19"/>
  <c r="P123" i="19"/>
  <c r="J116" i="19"/>
  <c r="F114" i="19"/>
  <c r="E112" i="19"/>
  <c r="J91" i="19"/>
  <c r="F89" i="19"/>
  <c r="E87" i="19"/>
  <c r="J24" i="19"/>
  <c r="E24" i="19"/>
  <c r="J117" i="19"/>
  <c r="J23" i="19"/>
  <c r="J18" i="19"/>
  <c r="E18" i="19"/>
  <c r="F117" i="19"/>
  <c r="J17" i="19"/>
  <c r="J15" i="19"/>
  <c r="E15" i="19"/>
  <c r="F116" i="19" s="1"/>
  <c r="J14" i="19"/>
  <c r="J12" i="19"/>
  <c r="J89" i="19"/>
  <c r="E7" i="19"/>
  <c r="E110" i="19" s="1"/>
  <c r="J37" i="18"/>
  <c r="J36" i="18"/>
  <c r="AY116" i="1"/>
  <c r="J35" i="18"/>
  <c r="AX116" i="1" s="1"/>
  <c r="BI140" i="18"/>
  <c r="BH140" i="18"/>
  <c r="BG140" i="18"/>
  <c r="BF140" i="18"/>
  <c r="T140" i="18"/>
  <c r="R140" i="18"/>
  <c r="P140" i="18"/>
  <c r="BI138" i="18"/>
  <c r="BH138" i="18"/>
  <c r="BG138" i="18"/>
  <c r="BF138" i="18"/>
  <c r="T138" i="18"/>
  <c r="R138" i="18"/>
  <c r="P138" i="18"/>
  <c r="BI136" i="18"/>
  <c r="BH136" i="18"/>
  <c r="BG136" i="18"/>
  <c r="BF136" i="18"/>
  <c r="T136" i="18"/>
  <c r="R136" i="18"/>
  <c r="P136" i="18"/>
  <c r="BI134" i="18"/>
  <c r="BH134" i="18"/>
  <c r="BG134" i="18"/>
  <c r="BF134" i="18"/>
  <c r="T134" i="18"/>
  <c r="R134" i="18"/>
  <c r="P134" i="18"/>
  <c r="BI132" i="18"/>
  <c r="BH132" i="18"/>
  <c r="BG132" i="18"/>
  <c r="BF132" i="18"/>
  <c r="T132" i="18"/>
  <c r="R132" i="18"/>
  <c r="P132" i="18"/>
  <c r="BI130" i="18"/>
  <c r="BH130" i="18"/>
  <c r="BG130" i="18"/>
  <c r="BF130" i="18"/>
  <c r="T130" i="18"/>
  <c r="R130" i="18"/>
  <c r="P130" i="18"/>
  <c r="BI127" i="18"/>
  <c r="BH127" i="18"/>
  <c r="BG127" i="18"/>
  <c r="BF127" i="18"/>
  <c r="T127" i="18"/>
  <c r="R127" i="18"/>
  <c r="P127" i="18"/>
  <c r="BI125" i="18"/>
  <c r="BH125" i="18"/>
  <c r="BG125" i="18"/>
  <c r="BF125" i="18"/>
  <c r="T125" i="18"/>
  <c r="R125" i="18"/>
  <c r="P125" i="18"/>
  <c r="BI123" i="18"/>
  <c r="BH123" i="18"/>
  <c r="BG123" i="18"/>
  <c r="BF123" i="18"/>
  <c r="T123" i="18"/>
  <c r="R123" i="18"/>
  <c r="P123" i="18"/>
  <c r="BI121" i="18"/>
  <c r="BH121" i="18"/>
  <c r="BG121" i="18"/>
  <c r="BF121" i="18"/>
  <c r="T121" i="18"/>
  <c r="R121" i="18"/>
  <c r="P121" i="18"/>
  <c r="BI119" i="18"/>
  <c r="BH119" i="18"/>
  <c r="BG119" i="18"/>
  <c r="BF119" i="18"/>
  <c r="T119" i="18"/>
  <c r="R119" i="18"/>
  <c r="P119" i="18"/>
  <c r="J113" i="18"/>
  <c r="F111" i="18"/>
  <c r="E109" i="18"/>
  <c r="J91" i="18"/>
  <c r="F89" i="18"/>
  <c r="E87" i="18"/>
  <c r="J24" i="18"/>
  <c r="E24" i="18"/>
  <c r="J92" i="18" s="1"/>
  <c r="J23" i="18"/>
  <c r="J18" i="18"/>
  <c r="E18" i="18"/>
  <c r="F114" i="18" s="1"/>
  <c r="J17" i="18"/>
  <c r="J15" i="18"/>
  <c r="E15" i="18"/>
  <c r="F113" i="18"/>
  <c r="J14" i="18"/>
  <c r="J12" i="18"/>
  <c r="J111" i="18" s="1"/>
  <c r="E7" i="18"/>
  <c r="E85" i="18"/>
  <c r="J37" i="17"/>
  <c r="J36" i="17"/>
  <c r="AY115" i="1" s="1"/>
  <c r="J35" i="17"/>
  <c r="AX115" i="1"/>
  <c r="BI349" i="17"/>
  <c r="BH349" i="17"/>
  <c r="BG349" i="17"/>
  <c r="BF349" i="17"/>
  <c r="T349" i="17"/>
  <c r="R349" i="17"/>
  <c r="P349" i="17"/>
  <c r="BI347" i="17"/>
  <c r="BH347" i="17"/>
  <c r="BG347" i="17"/>
  <c r="BF347" i="17"/>
  <c r="T347" i="17"/>
  <c r="R347" i="17"/>
  <c r="P347" i="17"/>
  <c r="BI345" i="17"/>
  <c r="BH345" i="17"/>
  <c r="BG345" i="17"/>
  <c r="BF345" i="17"/>
  <c r="T345" i="17"/>
  <c r="R345" i="17"/>
  <c r="P345" i="17"/>
  <c r="BI343" i="17"/>
  <c r="BH343" i="17"/>
  <c r="BG343" i="17"/>
  <c r="BF343" i="17"/>
  <c r="T343" i="17"/>
  <c r="R343" i="17"/>
  <c r="P343" i="17"/>
  <c r="BI340" i="17"/>
  <c r="BH340" i="17"/>
  <c r="BG340" i="17"/>
  <c r="BF340" i="17"/>
  <c r="T340" i="17"/>
  <c r="R340" i="17"/>
  <c r="P340" i="17"/>
  <c r="BI338" i="17"/>
  <c r="BH338" i="17"/>
  <c r="BG338" i="17"/>
  <c r="BF338" i="17"/>
  <c r="T338" i="17"/>
  <c r="R338" i="17"/>
  <c r="P338" i="17"/>
  <c r="BI336" i="17"/>
  <c r="BH336" i="17"/>
  <c r="BG336" i="17"/>
  <c r="BF336" i="17"/>
  <c r="T336" i="17"/>
  <c r="R336" i="17"/>
  <c r="P336" i="17"/>
  <c r="BI334" i="17"/>
  <c r="BH334" i="17"/>
  <c r="BG334" i="17"/>
  <c r="BF334" i="17"/>
  <c r="T334" i="17"/>
  <c r="R334" i="17"/>
  <c r="P334" i="17"/>
  <c r="BI332" i="17"/>
  <c r="BH332" i="17"/>
  <c r="BG332" i="17"/>
  <c r="BF332" i="17"/>
  <c r="T332" i="17"/>
  <c r="R332" i="17"/>
  <c r="P332" i="17"/>
  <c r="BI330" i="17"/>
  <c r="BH330" i="17"/>
  <c r="BG330" i="17"/>
  <c r="BF330" i="17"/>
  <c r="T330" i="17"/>
  <c r="R330" i="17"/>
  <c r="P330" i="17"/>
  <c r="BI328" i="17"/>
  <c r="BH328" i="17"/>
  <c r="BG328" i="17"/>
  <c r="BF328" i="17"/>
  <c r="T328" i="17"/>
  <c r="R328" i="17"/>
  <c r="P328" i="17"/>
  <c r="BI326" i="17"/>
  <c r="BH326" i="17"/>
  <c r="BG326" i="17"/>
  <c r="BF326" i="17"/>
  <c r="T326" i="17"/>
  <c r="R326" i="17"/>
  <c r="P326" i="17"/>
  <c r="BI324" i="17"/>
  <c r="BH324" i="17"/>
  <c r="BG324" i="17"/>
  <c r="BF324" i="17"/>
  <c r="T324" i="17"/>
  <c r="R324" i="17"/>
  <c r="P324" i="17"/>
  <c r="BI320" i="17"/>
  <c r="BH320" i="17"/>
  <c r="BG320" i="17"/>
  <c r="BF320" i="17"/>
  <c r="T320" i="17"/>
  <c r="R320" i="17"/>
  <c r="P320" i="17"/>
  <c r="BI318" i="17"/>
  <c r="BH318" i="17"/>
  <c r="BG318" i="17"/>
  <c r="BF318" i="17"/>
  <c r="T318" i="17"/>
  <c r="R318" i="17"/>
  <c r="P318" i="17"/>
  <c r="BI316" i="17"/>
  <c r="BH316" i="17"/>
  <c r="BG316" i="17"/>
  <c r="BF316" i="17"/>
  <c r="T316" i="17"/>
  <c r="R316" i="17"/>
  <c r="P316" i="17"/>
  <c r="BI314" i="17"/>
  <c r="BH314" i="17"/>
  <c r="BG314" i="17"/>
  <c r="BF314" i="17"/>
  <c r="T314" i="17"/>
  <c r="R314" i="17"/>
  <c r="P314" i="17"/>
  <c r="BI311" i="17"/>
  <c r="BH311" i="17"/>
  <c r="BG311" i="17"/>
  <c r="BF311" i="17"/>
  <c r="T311" i="17"/>
  <c r="R311" i="17"/>
  <c r="P311" i="17"/>
  <c r="BI309" i="17"/>
  <c r="BH309" i="17"/>
  <c r="BG309" i="17"/>
  <c r="BF309" i="17"/>
  <c r="T309" i="17"/>
  <c r="R309" i="17"/>
  <c r="P309" i="17"/>
  <c r="BI307" i="17"/>
  <c r="BH307" i="17"/>
  <c r="BG307" i="17"/>
  <c r="BF307" i="17"/>
  <c r="T307" i="17"/>
  <c r="R307" i="17"/>
  <c r="P307" i="17"/>
  <c r="BI305" i="17"/>
  <c r="BH305" i="17"/>
  <c r="BG305" i="17"/>
  <c r="BF305" i="17"/>
  <c r="T305" i="17"/>
  <c r="R305" i="17"/>
  <c r="P305" i="17"/>
  <c r="BI303" i="17"/>
  <c r="BH303" i="17"/>
  <c r="BG303" i="17"/>
  <c r="BF303" i="17"/>
  <c r="T303" i="17"/>
  <c r="R303" i="17"/>
  <c r="P303" i="17"/>
  <c r="BI301" i="17"/>
  <c r="BH301" i="17"/>
  <c r="BG301" i="17"/>
  <c r="BF301" i="17"/>
  <c r="T301" i="17"/>
  <c r="R301" i="17"/>
  <c r="P301" i="17"/>
  <c r="BI299" i="17"/>
  <c r="BH299" i="17"/>
  <c r="BG299" i="17"/>
  <c r="BF299" i="17"/>
  <c r="T299" i="17"/>
  <c r="R299" i="17"/>
  <c r="P299" i="17"/>
  <c r="BI297" i="17"/>
  <c r="BH297" i="17"/>
  <c r="BG297" i="17"/>
  <c r="BF297" i="17"/>
  <c r="T297" i="17"/>
  <c r="R297" i="17"/>
  <c r="P297" i="17"/>
  <c r="BI295" i="17"/>
  <c r="BH295" i="17"/>
  <c r="BG295" i="17"/>
  <c r="BF295" i="17"/>
  <c r="T295" i="17"/>
  <c r="R295" i="17"/>
  <c r="P295" i="17"/>
  <c r="BI291" i="17"/>
  <c r="BH291" i="17"/>
  <c r="BG291" i="17"/>
  <c r="BF291" i="17"/>
  <c r="T291" i="17"/>
  <c r="R291" i="17"/>
  <c r="P291" i="17"/>
  <c r="BI289" i="17"/>
  <c r="BH289" i="17"/>
  <c r="BG289" i="17"/>
  <c r="BF289" i="17"/>
  <c r="T289" i="17"/>
  <c r="R289" i="17"/>
  <c r="P289" i="17"/>
  <c r="BI287" i="17"/>
  <c r="BH287" i="17"/>
  <c r="BG287" i="17"/>
  <c r="BF287" i="17"/>
  <c r="T287" i="17"/>
  <c r="R287" i="17"/>
  <c r="P287" i="17"/>
  <c r="BI285" i="17"/>
  <c r="BH285" i="17"/>
  <c r="BG285" i="17"/>
  <c r="BF285" i="17"/>
  <c r="T285" i="17"/>
  <c r="R285" i="17"/>
  <c r="P285" i="17"/>
  <c r="BI282" i="17"/>
  <c r="BH282" i="17"/>
  <c r="BG282" i="17"/>
  <c r="BF282" i="17"/>
  <c r="T282" i="17"/>
  <c r="R282" i="17"/>
  <c r="P282" i="17"/>
  <c r="BI280" i="17"/>
  <c r="BH280" i="17"/>
  <c r="BG280" i="17"/>
  <c r="BF280" i="17"/>
  <c r="T280" i="17"/>
  <c r="R280" i="17"/>
  <c r="P280" i="17"/>
  <c r="BI278" i="17"/>
  <c r="BH278" i="17"/>
  <c r="BG278" i="17"/>
  <c r="BF278" i="17"/>
  <c r="T278" i="17"/>
  <c r="R278" i="17"/>
  <c r="P278" i="17"/>
  <c r="BI276" i="17"/>
  <c r="BH276" i="17"/>
  <c r="BG276" i="17"/>
  <c r="BF276" i="17"/>
  <c r="T276" i="17"/>
  <c r="R276" i="17"/>
  <c r="P276" i="17"/>
  <c r="BI274" i="17"/>
  <c r="BH274" i="17"/>
  <c r="BG274" i="17"/>
  <c r="BF274" i="17"/>
  <c r="T274" i="17"/>
  <c r="R274" i="17"/>
  <c r="P274" i="17"/>
  <c r="BI272" i="17"/>
  <c r="BH272" i="17"/>
  <c r="BG272" i="17"/>
  <c r="BF272" i="17"/>
  <c r="T272" i="17"/>
  <c r="R272" i="17"/>
  <c r="P272" i="17"/>
  <c r="BI270" i="17"/>
  <c r="BH270" i="17"/>
  <c r="BG270" i="17"/>
  <c r="BF270" i="17"/>
  <c r="T270" i="17"/>
  <c r="R270" i="17"/>
  <c r="P270" i="17"/>
  <c r="BI268" i="17"/>
  <c r="BH268" i="17"/>
  <c r="BG268" i="17"/>
  <c r="BF268" i="17"/>
  <c r="T268" i="17"/>
  <c r="R268" i="17"/>
  <c r="P268" i="17"/>
  <c r="BI266" i="17"/>
  <c r="BH266" i="17"/>
  <c r="BG266" i="17"/>
  <c r="BF266" i="17"/>
  <c r="T266" i="17"/>
  <c r="R266" i="17"/>
  <c r="P266" i="17"/>
  <c r="BI262" i="17"/>
  <c r="BH262" i="17"/>
  <c r="BG262" i="17"/>
  <c r="BF262" i="17"/>
  <c r="T262" i="17"/>
  <c r="R262" i="17"/>
  <c r="P262" i="17"/>
  <c r="BI260" i="17"/>
  <c r="BH260" i="17"/>
  <c r="BG260" i="17"/>
  <c r="BF260" i="17"/>
  <c r="T260" i="17"/>
  <c r="R260" i="17"/>
  <c r="P260" i="17"/>
  <c r="BI258" i="17"/>
  <c r="BH258" i="17"/>
  <c r="BG258" i="17"/>
  <c r="BF258" i="17"/>
  <c r="T258" i="17"/>
  <c r="R258" i="17"/>
  <c r="P258" i="17"/>
  <c r="BI256" i="17"/>
  <c r="BH256" i="17"/>
  <c r="BG256" i="17"/>
  <c r="BF256" i="17"/>
  <c r="T256" i="17"/>
  <c r="R256" i="17"/>
  <c r="P256" i="17"/>
  <c r="BI253" i="17"/>
  <c r="BH253" i="17"/>
  <c r="BG253" i="17"/>
  <c r="BF253" i="17"/>
  <c r="T253" i="17"/>
  <c r="R253" i="17"/>
  <c r="P253" i="17"/>
  <c r="BI251" i="17"/>
  <c r="BH251" i="17"/>
  <c r="BG251" i="17"/>
  <c r="BF251" i="17"/>
  <c r="T251" i="17"/>
  <c r="R251" i="17"/>
  <c r="P251" i="17"/>
  <c r="BI249" i="17"/>
  <c r="BH249" i="17"/>
  <c r="BG249" i="17"/>
  <c r="BF249" i="17"/>
  <c r="T249" i="17"/>
  <c r="R249" i="17"/>
  <c r="P249" i="17"/>
  <c r="BI247" i="17"/>
  <c r="BH247" i="17"/>
  <c r="BG247" i="17"/>
  <c r="BF247" i="17"/>
  <c r="T247" i="17"/>
  <c r="R247" i="17"/>
  <c r="P247" i="17"/>
  <c r="BI245" i="17"/>
  <c r="BH245" i="17"/>
  <c r="BG245" i="17"/>
  <c r="BF245" i="17"/>
  <c r="T245" i="17"/>
  <c r="R245" i="17"/>
  <c r="P245" i="17"/>
  <c r="BI243" i="17"/>
  <c r="BH243" i="17"/>
  <c r="BG243" i="17"/>
  <c r="BF243" i="17"/>
  <c r="T243" i="17"/>
  <c r="R243" i="17"/>
  <c r="P243" i="17"/>
  <c r="BI241" i="17"/>
  <c r="BH241" i="17"/>
  <c r="BG241" i="17"/>
  <c r="BF241" i="17"/>
  <c r="T241" i="17"/>
  <c r="R241" i="17"/>
  <c r="P241" i="17"/>
  <c r="BI239" i="17"/>
  <c r="BH239" i="17"/>
  <c r="BG239" i="17"/>
  <c r="BF239" i="17"/>
  <c r="T239" i="17"/>
  <c r="R239" i="17"/>
  <c r="P239" i="17"/>
  <c r="BI237" i="17"/>
  <c r="BH237" i="17"/>
  <c r="BG237" i="17"/>
  <c r="BF237" i="17"/>
  <c r="T237" i="17"/>
  <c r="R237" i="17"/>
  <c r="P237" i="17"/>
  <c r="BI233" i="17"/>
  <c r="BH233" i="17"/>
  <c r="BG233" i="17"/>
  <c r="BF233" i="17"/>
  <c r="T233" i="17"/>
  <c r="R233" i="17"/>
  <c r="P233" i="17"/>
  <c r="BI231" i="17"/>
  <c r="BH231" i="17"/>
  <c r="BG231" i="17"/>
  <c r="BF231" i="17"/>
  <c r="T231" i="17"/>
  <c r="R231" i="17"/>
  <c r="P231" i="17"/>
  <c r="BI229" i="17"/>
  <c r="BH229" i="17"/>
  <c r="BG229" i="17"/>
  <c r="BF229" i="17"/>
  <c r="T229" i="17"/>
  <c r="R229" i="17"/>
  <c r="P229" i="17"/>
  <c r="BI227" i="17"/>
  <c r="BH227" i="17"/>
  <c r="BG227" i="17"/>
  <c r="BF227" i="17"/>
  <c r="T227" i="17"/>
  <c r="R227" i="17"/>
  <c r="P227" i="17"/>
  <c r="BI225" i="17"/>
  <c r="BH225" i="17"/>
  <c r="BG225" i="17"/>
  <c r="BF225" i="17"/>
  <c r="T225" i="17"/>
  <c r="R225" i="17"/>
  <c r="P225" i="17"/>
  <c r="BI223" i="17"/>
  <c r="BH223" i="17"/>
  <c r="BG223" i="17"/>
  <c r="BF223" i="17"/>
  <c r="T223" i="17"/>
  <c r="R223" i="17"/>
  <c r="P223" i="17"/>
  <c r="BI221" i="17"/>
  <c r="BH221" i="17"/>
  <c r="BG221" i="17"/>
  <c r="BF221" i="17"/>
  <c r="T221" i="17"/>
  <c r="R221" i="17"/>
  <c r="P221" i="17"/>
  <c r="BI219" i="17"/>
  <c r="BH219" i="17"/>
  <c r="BG219" i="17"/>
  <c r="BF219" i="17"/>
  <c r="T219" i="17"/>
  <c r="R219" i="17"/>
  <c r="P219" i="17"/>
  <c r="BI217" i="17"/>
  <c r="BH217" i="17"/>
  <c r="BG217" i="17"/>
  <c r="BF217" i="17"/>
  <c r="T217" i="17"/>
  <c r="R217" i="17"/>
  <c r="P217" i="17"/>
  <c r="BI214" i="17"/>
  <c r="BH214" i="17"/>
  <c r="BG214" i="17"/>
  <c r="BF214" i="17"/>
  <c r="T214" i="17"/>
  <c r="R214" i="17"/>
  <c r="P214" i="17"/>
  <c r="BI212" i="17"/>
  <c r="BH212" i="17"/>
  <c r="BG212" i="17"/>
  <c r="BF212" i="17"/>
  <c r="T212" i="17"/>
  <c r="R212" i="17"/>
  <c r="P212" i="17"/>
  <c r="BI210" i="17"/>
  <c r="BH210" i="17"/>
  <c r="BG210" i="17"/>
  <c r="BF210" i="17"/>
  <c r="T210" i="17"/>
  <c r="R210" i="17"/>
  <c r="P210" i="17"/>
  <c r="BI208" i="17"/>
  <c r="BH208" i="17"/>
  <c r="BG208" i="17"/>
  <c r="BF208" i="17"/>
  <c r="T208" i="17"/>
  <c r="R208" i="17"/>
  <c r="P208" i="17"/>
  <c r="BI206" i="17"/>
  <c r="BH206" i="17"/>
  <c r="BG206" i="17"/>
  <c r="BF206" i="17"/>
  <c r="T206" i="17"/>
  <c r="R206" i="17"/>
  <c r="P206" i="17"/>
  <c r="BI203" i="17"/>
  <c r="BH203" i="17"/>
  <c r="BG203" i="17"/>
  <c r="BF203" i="17"/>
  <c r="T203" i="17"/>
  <c r="R203" i="17"/>
  <c r="P203" i="17"/>
  <c r="BI201" i="17"/>
  <c r="BH201" i="17"/>
  <c r="BG201" i="17"/>
  <c r="BF201" i="17"/>
  <c r="T201" i="17"/>
  <c r="R201" i="17"/>
  <c r="P201" i="17"/>
  <c r="BI199" i="17"/>
  <c r="BH199" i="17"/>
  <c r="BG199" i="17"/>
  <c r="BF199" i="17"/>
  <c r="T199" i="17"/>
  <c r="R199" i="17"/>
  <c r="P199" i="17"/>
  <c r="BI197" i="17"/>
  <c r="BH197" i="17"/>
  <c r="BG197" i="17"/>
  <c r="BF197" i="17"/>
  <c r="T197" i="17"/>
  <c r="R197" i="17"/>
  <c r="P197" i="17"/>
  <c r="BI195" i="17"/>
  <c r="BH195" i="17"/>
  <c r="BG195" i="17"/>
  <c r="BF195" i="17"/>
  <c r="T195" i="17"/>
  <c r="R195" i="17"/>
  <c r="P195" i="17"/>
  <c r="BI193" i="17"/>
  <c r="BH193" i="17"/>
  <c r="BG193" i="17"/>
  <c r="BF193" i="17"/>
  <c r="T193" i="17"/>
  <c r="R193" i="17"/>
  <c r="P193" i="17"/>
  <c r="BI191" i="17"/>
  <c r="BH191" i="17"/>
  <c r="BG191" i="17"/>
  <c r="BF191" i="17"/>
  <c r="T191" i="17"/>
  <c r="R191" i="17"/>
  <c r="P191" i="17"/>
  <c r="BI189" i="17"/>
  <c r="BH189" i="17"/>
  <c r="BG189" i="17"/>
  <c r="BF189" i="17"/>
  <c r="T189" i="17"/>
  <c r="R189" i="17"/>
  <c r="P189" i="17"/>
  <c r="BI187" i="17"/>
  <c r="BH187" i="17"/>
  <c r="BG187" i="17"/>
  <c r="BF187" i="17"/>
  <c r="T187" i="17"/>
  <c r="R187" i="17"/>
  <c r="P187" i="17"/>
  <c r="BI185" i="17"/>
  <c r="BH185" i="17"/>
  <c r="BG185" i="17"/>
  <c r="BF185" i="17"/>
  <c r="T185" i="17"/>
  <c r="R185" i="17"/>
  <c r="P185" i="17"/>
  <c r="BI183" i="17"/>
  <c r="BH183" i="17"/>
  <c r="BG183" i="17"/>
  <c r="BF183" i="17"/>
  <c r="T183" i="17"/>
  <c r="R183" i="17"/>
  <c r="P183" i="17"/>
  <c r="BI180" i="17"/>
  <c r="BH180" i="17"/>
  <c r="BG180" i="17"/>
  <c r="BF180" i="17"/>
  <c r="T180" i="17"/>
  <c r="R180" i="17"/>
  <c r="P180" i="17"/>
  <c r="BI178" i="17"/>
  <c r="BH178" i="17"/>
  <c r="BG178" i="17"/>
  <c r="BF178" i="17"/>
  <c r="T178" i="17"/>
  <c r="R178" i="17"/>
  <c r="P178" i="17"/>
  <c r="BI176" i="17"/>
  <c r="BH176" i="17"/>
  <c r="BG176" i="17"/>
  <c r="BF176" i="17"/>
  <c r="T176" i="17"/>
  <c r="R176" i="17"/>
  <c r="P176" i="17"/>
  <c r="BI174" i="17"/>
  <c r="BH174" i="17"/>
  <c r="BG174" i="17"/>
  <c r="BF174" i="17"/>
  <c r="T174" i="17"/>
  <c r="R174" i="17"/>
  <c r="P174" i="17"/>
  <c r="BI172" i="17"/>
  <c r="BH172" i="17"/>
  <c r="BG172" i="17"/>
  <c r="BF172" i="17"/>
  <c r="T172" i="17"/>
  <c r="R172" i="17"/>
  <c r="P172" i="17"/>
  <c r="BI170" i="17"/>
  <c r="BH170" i="17"/>
  <c r="BG170" i="17"/>
  <c r="BF170" i="17"/>
  <c r="T170" i="17"/>
  <c r="R170" i="17"/>
  <c r="P170" i="17"/>
  <c r="BI168" i="17"/>
  <c r="BH168" i="17"/>
  <c r="BG168" i="17"/>
  <c r="BF168" i="17"/>
  <c r="T168" i="17"/>
  <c r="R168" i="17"/>
  <c r="P168" i="17"/>
  <c r="BI166" i="17"/>
  <c r="BH166" i="17"/>
  <c r="BG166" i="17"/>
  <c r="BF166" i="17"/>
  <c r="T166" i="17"/>
  <c r="R166" i="17"/>
  <c r="P166" i="17"/>
  <c r="BI164" i="17"/>
  <c r="BH164" i="17"/>
  <c r="BG164" i="17"/>
  <c r="BF164" i="17"/>
  <c r="T164" i="17"/>
  <c r="R164" i="17"/>
  <c r="P164" i="17"/>
  <c r="BI162" i="17"/>
  <c r="BH162" i="17"/>
  <c r="BG162" i="17"/>
  <c r="BF162" i="17"/>
  <c r="T162" i="17"/>
  <c r="R162" i="17"/>
  <c r="P162" i="17"/>
  <c r="BI160" i="17"/>
  <c r="BH160" i="17"/>
  <c r="BG160" i="17"/>
  <c r="BF160" i="17"/>
  <c r="T160" i="17"/>
  <c r="R160" i="17"/>
  <c r="P160" i="17"/>
  <c r="BI157" i="17"/>
  <c r="BH157" i="17"/>
  <c r="BG157" i="17"/>
  <c r="BF157" i="17"/>
  <c r="T157" i="17"/>
  <c r="R157" i="17"/>
  <c r="P157" i="17"/>
  <c r="BI155" i="17"/>
  <c r="BH155" i="17"/>
  <c r="BG155" i="17"/>
  <c r="BF155" i="17"/>
  <c r="T155" i="17"/>
  <c r="R155" i="17"/>
  <c r="P155" i="17"/>
  <c r="BI153" i="17"/>
  <c r="BH153" i="17"/>
  <c r="BG153" i="17"/>
  <c r="BF153" i="17"/>
  <c r="T153" i="17"/>
  <c r="R153" i="17"/>
  <c r="P153" i="17"/>
  <c r="BI150" i="17"/>
  <c r="BH150" i="17"/>
  <c r="BG150" i="17"/>
  <c r="BF150" i="17"/>
  <c r="T150" i="17"/>
  <c r="R150" i="17"/>
  <c r="P150" i="17"/>
  <c r="BI148" i="17"/>
  <c r="BH148" i="17"/>
  <c r="BG148" i="17"/>
  <c r="BF148" i="17"/>
  <c r="T148" i="17"/>
  <c r="R148" i="17"/>
  <c r="P148" i="17"/>
  <c r="BI146" i="17"/>
  <c r="BH146" i="17"/>
  <c r="BG146" i="17"/>
  <c r="BF146" i="17"/>
  <c r="T146" i="17"/>
  <c r="R146" i="17"/>
  <c r="P146" i="17"/>
  <c r="BI144" i="17"/>
  <c r="BH144" i="17"/>
  <c r="BG144" i="17"/>
  <c r="BF144" i="17"/>
  <c r="T144" i="17"/>
  <c r="R144" i="17"/>
  <c r="P144" i="17"/>
  <c r="BI142" i="17"/>
  <c r="BH142" i="17"/>
  <c r="BG142" i="17"/>
  <c r="BF142" i="17"/>
  <c r="T142" i="17"/>
  <c r="R142" i="17"/>
  <c r="P142" i="17"/>
  <c r="BI140" i="17"/>
  <c r="BH140" i="17"/>
  <c r="BG140" i="17"/>
  <c r="BF140" i="17"/>
  <c r="T140" i="17"/>
  <c r="R140" i="17"/>
  <c r="P140" i="17"/>
  <c r="J132" i="17"/>
  <c r="F130" i="17"/>
  <c r="E128" i="17"/>
  <c r="J91" i="17"/>
  <c r="F89" i="17"/>
  <c r="E87" i="17"/>
  <c r="J24" i="17"/>
  <c r="E24" i="17"/>
  <c r="J92" i="17"/>
  <c r="J23" i="17"/>
  <c r="J18" i="17"/>
  <c r="E18" i="17"/>
  <c r="F133" i="17" s="1"/>
  <c r="J17" i="17"/>
  <c r="J15" i="17"/>
  <c r="E15" i="17"/>
  <c r="F132" i="17" s="1"/>
  <c r="J14" i="17"/>
  <c r="J12" i="17"/>
  <c r="J89" i="17"/>
  <c r="E7" i="17"/>
  <c r="E126" i="17"/>
  <c r="J37" i="16"/>
  <c r="J36" i="16"/>
  <c r="AY114" i="1"/>
  <c r="J35" i="16"/>
  <c r="AX114" i="1" s="1"/>
  <c r="BI1170" i="16"/>
  <c r="BH1170" i="16"/>
  <c r="BG1170" i="16"/>
  <c r="BF1170" i="16"/>
  <c r="T1170" i="16"/>
  <c r="R1170" i="16"/>
  <c r="P1170" i="16"/>
  <c r="BI1168" i="16"/>
  <c r="BH1168" i="16"/>
  <c r="BG1168" i="16"/>
  <c r="BF1168" i="16"/>
  <c r="T1168" i="16"/>
  <c r="R1168" i="16"/>
  <c r="P1168" i="16"/>
  <c r="BI1166" i="16"/>
  <c r="BH1166" i="16"/>
  <c r="BG1166" i="16"/>
  <c r="BF1166" i="16"/>
  <c r="T1166" i="16"/>
  <c r="R1166" i="16"/>
  <c r="P1166" i="16"/>
  <c r="BI1164" i="16"/>
  <c r="BH1164" i="16"/>
  <c r="BG1164" i="16"/>
  <c r="BF1164" i="16"/>
  <c r="T1164" i="16"/>
  <c r="R1164" i="16"/>
  <c r="P1164" i="16"/>
  <c r="BI1162" i="16"/>
  <c r="BH1162" i="16"/>
  <c r="BG1162" i="16"/>
  <c r="BF1162" i="16"/>
  <c r="T1162" i="16"/>
  <c r="R1162" i="16"/>
  <c r="P1162" i="16"/>
  <c r="BI1160" i="16"/>
  <c r="BH1160" i="16"/>
  <c r="BG1160" i="16"/>
  <c r="BF1160" i="16"/>
  <c r="T1160" i="16"/>
  <c r="R1160" i="16"/>
  <c r="P1160" i="16"/>
  <c r="BI1158" i="16"/>
  <c r="BH1158" i="16"/>
  <c r="BG1158" i="16"/>
  <c r="BF1158" i="16"/>
  <c r="T1158" i="16"/>
  <c r="R1158" i="16"/>
  <c r="P1158" i="16"/>
  <c r="BI1156" i="16"/>
  <c r="BH1156" i="16"/>
  <c r="BG1156" i="16"/>
  <c r="BF1156" i="16"/>
  <c r="T1156" i="16"/>
  <c r="R1156" i="16"/>
  <c r="P1156" i="16"/>
  <c r="BI1154" i="16"/>
  <c r="BH1154" i="16"/>
  <c r="BG1154" i="16"/>
  <c r="BF1154" i="16"/>
  <c r="T1154" i="16"/>
  <c r="R1154" i="16"/>
  <c r="P1154" i="16"/>
  <c r="BI1152" i="16"/>
  <c r="BH1152" i="16"/>
  <c r="BG1152" i="16"/>
  <c r="BF1152" i="16"/>
  <c r="T1152" i="16"/>
  <c r="R1152" i="16"/>
  <c r="P1152" i="16"/>
  <c r="BI1150" i="16"/>
  <c r="BH1150" i="16"/>
  <c r="BG1150" i="16"/>
  <c r="BF1150" i="16"/>
  <c r="T1150" i="16"/>
  <c r="R1150" i="16"/>
  <c r="P1150" i="16"/>
  <c r="BI1148" i="16"/>
  <c r="BH1148" i="16"/>
  <c r="BG1148" i="16"/>
  <c r="BF1148" i="16"/>
  <c r="T1148" i="16"/>
  <c r="R1148" i="16"/>
  <c r="P1148" i="16"/>
  <c r="BI1146" i="16"/>
  <c r="BH1146" i="16"/>
  <c r="BG1146" i="16"/>
  <c r="BF1146" i="16"/>
  <c r="T1146" i="16"/>
  <c r="R1146" i="16"/>
  <c r="P1146" i="16"/>
  <c r="BI1144" i="16"/>
  <c r="BH1144" i="16"/>
  <c r="BG1144" i="16"/>
  <c r="BF1144" i="16"/>
  <c r="T1144" i="16"/>
  <c r="R1144" i="16"/>
  <c r="P1144" i="16"/>
  <c r="BI1140" i="16"/>
  <c r="BH1140" i="16"/>
  <c r="BG1140" i="16"/>
  <c r="BF1140" i="16"/>
  <c r="T1140" i="16"/>
  <c r="R1140" i="16"/>
  <c r="P1140" i="16"/>
  <c r="BI1137" i="16"/>
  <c r="BH1137" i="16"/>
  <c r="BG1137" i="16"/>
  <c r="BF1137" i="16"/>
  <c r="T1137" i="16"/>
  <c r="R1137" i="16"/>
  <c r="P1137" i="16"/>
  <c r="BI1134" i="16"/>
  <c r="BH1134" i="16"/>
  <c r="BG1134" i="16"/>
  <c r="BF1134" i="16"/>
  <c r="T1134" i="16"/>
  <c r="R1134" i="16"/>
  <c r="P1134" i="16"/>
  <c r="BI1131" i="16"/>
  <c r="BH1131" i="16"/>
  <c r="BG1131" i="16"/>
  <c r="BF1131" i="16"/>
  <c r="T1131" i="16"/>
  <c r="R1131" i="16"/>
  <c r="P1131" i="16"/>
  <c r="BI1128" i="16"/>
  <c r="BH1128" i="16"/>
  <c r="BG1128" i="16"/>
  <c r="BF1128" i="16"/>
  <c r="T1128" i="16"/>
  <c r="R1128" i="16"/>
  <c r="P1128" i="16"/>
  <c r="BI1125" i="16"/>
  <c r="BH1125" i="16"/>
  <c r="BG1125" i="16"/>
  <c r="BF1125" i="16"/>
  <c r="T1125" i="16"/>
  <c r="R1125" i="16"/>
  <c r="P1125" i="16"/>
  <c r="BI1122" i="16"/>
  <c r="BH1122" i="16"/>
  <c r="BG1122" i="16"/>
  <c r="BF1122" i="16"/>
  <c r="T1122" i="16"/>
  <c r="R1122" i="16"/>
  <c r="P1122" i="16"/>
  <c r="BI1119" i="16"/>
  <c r="BH1119" i="16"/>
  <c r="BG1119" i="16"/>
  <c r="BF1119" i="16"/>
  <c r="T1119" i="16"/>
  <c r="R1119" i="16"/>
  <c r="P1119" i="16"/>
  <c r="BI1116" i="16"/>
  <c r="BH1116" i="16"/>
  <c r="BG1116" i="16"/>
  <c r="BF1116" i="16"/>
  <c r="T1116" i="16"/>
  <c r="R1116" i="16"/>
  <c r="P1116" i="16"/>
  <c r="BI1113" i="16"/>
  <c r="BH1113" i="16"/>
  <c r="BG1113" i="16"/>
  <c r="BF1113" i="16"/>
  <c r="T1113" i="16"/>
  <c r="R1113" i="16"/>
  <c r="P1113" i="16"/>
  <c r="BI1110" i="16"/>
  <c r="BH1110" i="16"/>
  <c r="BG1110" i="16"/>
  <c r="BF1110" i="16"/>
  <c r="T1110" i="16"/>
  <c r="R1110" i="16"/>
  <c r="P1110" i="16"/>
  <c r="BI1108" i="16"/>
  <c r="BH1108" i="16"/>
  <c r="BG1108" i="16"/>
  <c r="BF1108" i="16"/>
  <c r="T1108" i="16"/>
  <c r="R1108" i="16"/>
  <c r="P1108" i="16"/>
  <c r="BI1105" i="16"/>
  <c r="BH1105" i="16"/>
  <c r="BG1105" i="16"/>
  <c r="BF1105" i="16"/>
  <c r="T1105" i="16"/>
  <c r="R1105" i="16"/>
  <c r="P1105" i="16"/>
  <c r="BI1102" i="16"/>
  <c r="BH1102" i="16"/>
  <c r="BG1102" i="16"/>
  <c r="BF1102" i="16"/>
  <c r="T1102" i="16"/>
  <c r="R1102" i="16"/>
  <c r="P1102" i="16"/>
  <c r="BI1099" i="16"/>
  <c r="BH1099" i="16"/>
  <c r="BG1099" i="16"/>
  <c r="BF1099" i="16"/>
  <c r="T1099" i="16"/>
  <c r="R1099" i="16"/>
  <c r="P1099" i="16"/>
  <c r="BI1096" i="16"/>
  <c r="BH1096" i="16"/>
  <c r="BG1096" i="16"/>
  <c r="BF1096" i="16"/>
  <c r="T1096" i="16"/>
  <c r="R1096" i="16"/>
  <c r="P1096" i="16"/>
  <c r="BI1093" i="16"/>
  <c r="BH1093" i="16"/>
  <c r="BG1093" i="16"/>
  <c r="BF1093" i="16"/>
  <c r="T1093" i="16"/>
  <c r="R1093" i="16"/>
  <c r="P1093" i="16"/>
  <c r="BI1090" i="16"/>
  <c r="BH1090" i="16"/>
  <c r="BG1090" i="16"/>
  <c r="BF1090" i="16"/>
  <c r="T1090" i="16"/>
  <c r="R1090" i="16"/>
  <c r="P1090" i="16"/>
  <c r="BI1087" i="16"/>
  <c r="BH1087" i="16"/>
  <c r="BG1087" i="16"/>
  <c r="BF1087" i="16"/>
  <c r="T1087" i="16"/>
  <c r="R1087" i="16"/>
  <c r="P1087" i="16"/>
  <c r="BI1083" i="16"/>
  <c r="BH1083" i="16"/>
  <c r="BG1083" i="16"/>
  <c r="BF1083" i="16"/>
  <c r="T1083" i="16"/>
  <c r="T1082" i="16"/>
  <c r="R1083" i="16"/>
  <c r="R1082" i="16"/>
  <c r="P1083" i="16"/>
  <c r="P1082" i="16" s="1"/>
  <c r="BI1080" i="16"/>
  <c r="BH1080" i="16"/>
  <c r="BG1080" i="16"/>
  <c r="BF1080" i="16"/>
  <c r="T1080" i="16"/>
  <c r="R1080" i="16"/>
  <c r="P1080" i="16"/>
  <c r="BI1078" i="16"/>
  <c r="BH1078" i="16"/>
  <c r="BG1078" i="16"/>
  <c r="BF1078" i="16"/>
  <c r="T1078" i="16"/>
  <c r="R1078" i="16"/>
  <c r="P1078" i="16"/>
  <c r="BI1076" i="16"/>
  <c r="BH1076" i="16"/>
  <c r="BG1076" i="16"/>
  <c r="BF1076" i="16"/>
  <c r="T1076" i="16"/>
  <c r="R1076" i="16"/>
  <c r="P1076" i="16"/>
  <c r="BI1074" i="16"/>
  <c r="BH1074" i="16"/>
  <c r="BG1074" i="16"/>
  <c r="BF1074" i="16"/>
  <c r="T1074" i="16"/>
  <c r="R1074" i="16"/>
  <c r="P1074" i="16"/>
  <c r="BI1072" i="16"/>
  <c r="BH1072" i="16"/>
  <c r="BG1072" i="16"/>
  <c r="BF1072" i="16"/>
  <c r="T1072" i="16"/>
  <c r="R1072" i="16"/>
  <c r="P1072" i="16"/>
  <c r="BI1069" i="16"/>
  <c r="BH1069" i="16"/>
  <c r="BG1069" i="16"/>
  <c r="BF1069" i="16"/>
  <c r="T1069" i="16"/>
  <c r="R1069" i="16"/>
  <c r="P1069" i="16"/>
  <c r="BI1066" i="16"/>
  <c r="BH1066" i="16"/>
  <c r="BG1066" i="16"/>
  <c r="BF1066" i="16"/>
  <c r="T1066" i="16"/>
  <c r="R1066" i="16"/>
  <c r="P1066" i="16"/>
  <c r="BI1064" i="16"/>
  <c r="BH1064" i="16"/>
  <c r="BG1064" i="16"/>
  <c r="BF1064" i="16"/>
  <c r="T1064" i="16"/>
  <c r="R1064" i="16"/>
  <c r="P1064" i="16"/>
  <c r="BI1062" i="16"/>
  <c r="BH1062" i="16"/>
  <c r="BG1062" i="16"/>
  <c r="BF1062" i="16"/>
  <c r="T1062" i="16"/>
  <c r="R1062" i="16"/>
  <c r="P1062" i="16"/>
  <c r="BI1058" i="16"/>
  <c r="BH1058" i="16"/>
  <c r="BG1058" i="16"/>
  <c r="BF1058" i="16"/>
  <c r="T1058" i="16"/>
  <c r="R1058" i="16"/>
  <c r="P1058" i="16"/>
  <c r="BI1056" i="16"/>
  <c r="BH1056" i="16"/>
  <c r="BG1056" i="16"/>
  <c r="BF1056" i="16"/>
  <c r="T1056" i="16"/>
  <c r="R1056" i="16"/>
  <c r="P1056" i="16"/>
  <c r="BI1053" i="16"/>
  <c r="BH1053" i="16"/>
  <c r="BG1053" i="16"/>
  <c r="BF1053" i="16"/>
  <c r="T1053" i="16"/>
  <c r="R1053" i="16"/>
  <c r="P1053" i="16"/>
  <c r="BI1050" i="16"/>
  <c r="BH1050" i="16"/>
  <c r="BG1050" i="16"/>
  <c r="BF1050" i="16"/>
  <c r="T1050" i="16"/>
  <c r="R1050" i="16"/>
  <c r="P1050" i="16"/>
  <c r="BI1048" i="16"/>
  <c r="BH1048" i="16"/>
  <c r="BG1048" i="16"/>
  <c r="BF1048" i="16"/>
  <c r="T1048" i="16"/>
  <c r="R1048" i="16"/>
  <c r="P1048" i="16"/>
  <c r="BI1045" i="16"/>
  <c r="BH1045" i="16"/>
  <c r="BG1045" i="16"/>
  <c r="BF1045" i="16"/>
  <c r="T1045" i="16"/>
  <c r="T1044" i="16"/>
  <c r="R1045" i="16"/>
  <c r="R1044" i="16"/>
  <c r="P1045" i="16"/>
  <c r="P1044" i="16"/>
  <c r="BI1042" i="16"/>
  <c r="BH1042" i="16"/>
  <c r="BG1042" i="16"/>
  <c r="BF1042" i="16"/>
  <c r="T1042" i="16"/>
  <c r="R1042" i="16"/>
  <c r="P1042" i="16"/>
  <c r="BI1040" i="16"/>
  <c r="BH1040" i="16"/>
  <c r="BG1040" i="16"/>
  <c r="BF1040" i="16"/>
  <c r="T1040" i="16"/>
  <c r="R1040" i="16"/>
  <c r="P1040" i="16"/>
  <c r="BI1038" i="16"/>
  <c r="BH1038" i="16"/>
  <c r="BG1038" i="16"/>
  <c r="BF1038" i="16"/>
  <c r="T1038" i="16"/>
  <c r="R1038" i="16"/>
  <c r="P1038" i="16"/>
  <c r="BI1036" i="16"/>
  <c r="BH1036" i="16"/>
  <c r="BG1036" i="16"/>
  <c r="BF1036" i="16"/>
  <c r="T1036" i="16"/>
  <c r="R1036" i="16"/>
  <c r="P1036" i="16"/>
  <c r="BI1034" i="16"/>
  <c r="BH1034" i="16"/>
  <c r="BG1034" i="16"/>
  <c r="BF1034" i="16"/>
  <c r="T1034" i="16"/>
  <c r="R1034" i="16"/>
  <c r="P1034" i="16"/>
  <c r="BI1032" i="16"/>
  <c r="BH1032" i="16"/>
  <c r="BG1032" i="16"/>
  <c r="BF1032" i="16"/>
  <c r="T1032" i="16"/>
  <c r="R1032" i="16"/>
  <c r="P1032" i="16"/>
  <c r="BI1030" i="16"/>
  <c r="BH1030" i="16"/>
  <c r="BG1030" i="16"/>
  <c r="BF1030" i="16"/>
  <c r="T1030" i="16"/>
  <c r="R1030" i="16"/>
  <c r="P1030" i="16"/>
  <c r="BI1028" i="16"/>
  <c r="BH1028" i="16"/>
  <c r="BG1028" i="16"/>
  <c r="BF1028" i="16"/>
  <c r="T1028" i="16"/>
  <c r="R1028" i="16"/>
  <c r="P1028" i="16"/>
  <c r="BI1024" i="16"/>
  <c r="BH1024" i="16"/>
  <c r="BG1024" i="16"/>
  <c r="BF1024" i="16"/>
  <c r="T1024" i="16"/>
  <c r="R1024" i="16"/>
  <c r="P1024" i="16"/>
  <c r="BI1022" i="16"/>
  <c r="BH1022" i="16"/>
  <c r="BG1022" i="16"/>
  <c r="BF1022" i="16"/>
  <c r="T1022" i="16"/>
  <c r="R1022" i="16"/>
  <c r="P1022" i="16"/>
  <c r="BI1020" i="16"/>
  <c r="BH1020" i="16"/>
  <c r="BG1020" i="16"/>
  <c r="BF1020" i="16"/>
  <c r="T1020" i="16"/>
  <c r="R1020" i="16"/>
  <c r="P1020" i="16"/>
  <c r="BI1018" i="16"/>
  <c r="BH1018" i="16"/>
  <c r="BG1018" i="16"/>
  <c r="BF1018" i="16"/>
  <c r="T1018" i="16"/>
  <c r="R1018" i="16"/>
  <c r="P1018" i="16"/>
  <c r="BI1016" i="16"/>
  <c r="BH1016" i="16"/>
  <c r="BG1016" i="16"/>
  <c r="BF1016" i="16"/>
  <c r="T1016" i="16"/>
  <c r="R1016" i="16"/>
  <c r="P1016" i="16"/>
  <c r="BI1014" i="16"/>
  <c r="BH1014" i="16"/>
  <c r="BG1014" i="16"/>
  <c r="BF1014" i="16"/>
  <c r="T1014" i="16"/>
  <c r="R1014" i="16"/>
  <c r="P1014" i="16"/>
  <c r="BI1012" i="16"/>
  <c r="BH1012" i="16"/>
  <c r="BG1012" i="16"/>
  <c r="BF1012" i="16"/>
  <c r="T1012" i="16"/>
  <c r="R1012" i="16"/>
  <c r="P1012" i="16"/>
  <c r="BI1010" i="16"/>
  <c r="BH1010" i="16"/>
  <c r="BG1010" i="16"/>
  <c r="BF1010" i="16"/>
  <c r="T1010" i="16"/>
  <c r="R1010" i="16"/>
  <c r="P1010" i="16"/>
  <c r="BI1008" i="16"/>
  <c r="BH1008" i="16"/>
  <c r="BG1008" i="16"/>
  <c r="BF1008" i="16"/>
  <c r="T1008" i="16"/>
  <c r="R1008" i="16"/>
  <c r="P1008" i="16"/>
  <c r="BI1006" i="16"/>
  <c r="BH1006" i="16"/>
  <c r="BG1006" i="16"/>
  <c r="BF1006" i="16"/>
  <c r="T1006" i="16"/>
  <c r="R1006" i="16"/>
  <c r="P1006" i="16"/>
  <c r="BI1004" i="16"/>
  <c r="BH1004" i="16"/>
  <c r="BG1004" i="16"/>
  <c r="BF1004" i="16"/>
  <c r="T1004" i="16"/>
  <c r="R1004" i="16"/>
  <c r="P1004" i="16"/>
  <c r="BI1002" i="16"/>
  <c r="BH1002" i="16"/>
  <c r="BG1002" i="16"/>
  <c r="BF1002" i="16"/>
  <c r="T1002" i="16"/>
  <c r="R1002" i="16"/>
  <c r="P1002" i="16"/>
  <c r="BI1000" i="16"/>
  <c r="BH1000" i="16"/>
  <c r="BG1000" i="16"/>
  <c r="BF1000" i="16"/>
  <c r="T1000" i="16"/>
  <c r="R1000" i="16"/>
  <c r="P1000" i="16"/>
  <c r="BI998" i="16"/>
  <c r="BH998" i="16"/>
  <c r="BG998" i="16"/>
  <c r="BF998" i="16"/>
  <c r="T998" i="16"/>
  <c r="R998" i="16"/>
  <c r="P998" i="16"/>
  <c r="BI996" i="16"/>
  <c r="BH996" i="16"/>
  <c r="BG996" i="16"/>
  <c r="BF996" i="16"/>
  <c r="T996" i="16"/>
  <c r="R996" i="16"/>
  <c r="P996" i="16"/>
  <c r="BI994" i="16"/>
  <c r="BH994" i="16"/>
  <c r="BG994" i="16"/>
  <c r="BF994" i="16"/>
  <c r="T994" i="16"/>
  <c r="R994" i="16"/>
  <c r="P994" i="16"/>
  <c r="BI992" i="16"/>
  <c r="BH992" i="16"/>
  <c r="BG992" i="16"/>
  <c r="BF992" i="16"/>
  <c r="T992" i="16"/>
  <c r="R992" i="16"/>
  <c r="P992" i="16"/>
  <c r="BI990" i="16"/>
  <c r="BH990" i="16"/>
  <c r="BG990" i="16"/>
  <c r="BF990" i="16"/>
  <c r="T990" i="16"/>
  <c r="R990" i="16"/>
  <c r="P990" i="16"/>
  <c r="BI988" i="16"/>
  <c r="BH988" i="16"/>
  <c r="BG988" i="16"/>
  <c r="BF988" i="16"/>
  <c r="T988" i="16"/>
  <c r="R988" i="16"/>
  <c r="P988" i="16"/>
  <c r="BI986" i="16"/>
  <c r="BH986" i="16"/>
  <c r="BG986" i="16"/>
  <c r="BF986" i="16"/>
  <c r="T986" i="16"/>
  <c r="R986" i="16"/>
  <c r="P986" i="16"/>
  <c r="BI984" i="16"/>
  <c r="BH984" i="16"/>
  <c r="BG984" i="16"/>
  <c r="BF984" i="16"/>
  <c r="T984" i="16"/>
  <c r="R984" i="16"/>
  <c r="P984" i="16"/>
  <c r="BI982" i="16"/>
  <c r="BH982" i="16"/>
  <c r="BG982" i="16"/>
  <c r="BF982" i="16"/>
  <c r="T982" i="16"/>
  <c r="R982" i="16"/>
  <c r="P982" i="16"/>
  <c r="BI980" i="16"/>
  <c r="BH980" i="16"/>
  <c r="BG980" i="16"/>
  <c r="BF980" i="16"/>
  <c r="T980" i="16"/>
  <c r="R980" i="16"/>
  <c r="P980" i="16"/>
  <c r="BI978" i="16"/>
  <c r="BH978" i="16"/>
  <c r="BG978" i="16"/>
  <c r="BF978" i="16"/>
  <c r="T978" i="16"/>
  <c r="R978" i="16"/>
  <c r="P978" i="16"/>
  <c r="BI976" i="16"/>
  <c r="BH976" i="16"/>
  <c r="BG976" i="16"/>
  <c r="BF976" i="16"/>
  <c r="T976" i="16"/>
  <c r="R976" i="16"/>
  <c r="P976" i="16"/>
  <c r="BI974" i="16"/>
  <c r="BH974" i="16"/>
  <c r="BG974" i="16"/>
  <c r="BF974" i="16"/>
  <c r="T974" i="16"/>
  <c r="R974" i="16"/>
  <c r="P974" i="16"/>
  <c r="BI972" i="16"/>
  <c r="BH972" i="16"/>
  <c r="BG972" i="16"/>
  <c r="BF972" i="16"/>
  <c r="T972" i="16"/>
  <c r="R972" i="16"/>
  <c r="P972" i="16"/>
  <c r="BI970" i="16"/>
  <c r="BH970" i="16"/>
  <c r="BG970" i="16"/>
  <c r="BF970" i="16"/>
  <c r="T970" i="16"/>
  <c r="R970" i="16"/>
  <c r="P970" i="16"/>
  <c r="BI968" i="16"/>
  <c r="BH968" i="16"/>
  <c r="BG968" i="16"/>
  <c r="BF968" i="16"/>
  <c r="T968" i="16"/>
  <c r="R968" i="16"/>
  <c r="P968" i="16"/>
  <c r="BI966" i="16"/>
  <c r="BH966" i="16"/>
  <c r="BG966" i="16"/>
  <c r="BF966" i="16"/>
  <c r="T966" i="16"/>
  <c r="R966" i="16"/>
  <c r="P966" i="16"/>
  <c r="BI964" i="16"/>
  <c r="BH964" i="16"/>
  <c r="BG964" i="16"/>
  <c r="BF964" i="16"/>
  <c r="T964" i="16"/>
  <c r="R964" i="16"/>
  <c r="P964" i="16"/>
  <c r="BI962" i="16"/>
  <c r="BH962" i="16"/>
  <c r="BG962" i="16"/>
  <c r="BF962" i="16"/>
  <c r="T962" i="16"/>
  <c r="R962" i="16"/>
  <c r="P962" i="16"/>
  <c r="BI960" i="16"/>
  <c r="BH960" i="16"/>
  <c r="BG960" i="16"/>
  <c r="BF960" i="16"/>
  <c r="T960" i="16"/>
  <c r="R960" i="16"/>
  <c r="P960" i="16"/>
  <c r="BI958" i="16"/>
  <c r="BH958" i="16"/>
  <c r="BG958" i="16"/>
  <c r="BF958" i="16"/>
  <c r="T958" i="16"/>
  <c r="R958" i="16"/>
  <c r="P958" i="16"/>
  <c r="BI956" i="16"/>
  <c r="BH956" i="16"/>
  <c r="BG956" i="16"/>
  <c r="BF956" i="16"/>
  <c r="T956" i="16"/>
  <c r="R956" i="16"/>
  <c r="P956" i="16"/>
  <c r="BI954" i="16"/>
  <c r="BH954" i="16"/>
  <c r="BG954" i="16"/>
  <c r="BF954" i="16"/>
  <c r="T954" i="16"/>
  <c r="R954" i="16"/>
  <c r="P954" i="16"/>
  <c r="BI952" i="16"/>
  <c r="BH952" i="16"/>
  <c r="BG952" i="16"/>
  <c r="BF952" i="16"/>
  <c r="T952" i="16"/>
  <c r="R952" i="16"/>
  <c r="P952" i="16"/>
  <c r="BI950" i="16"/>
  <c r="BH950" i="16"/>
  <c r="BG950" i="16"/>
  <c r="BF950" i="16"/>
  <c r="T950" i="16"/>
  <c r="R950" i="16"/>
  <c r="P950" i="16"/>
  <c r="BI948" i="16"/>
  <c r="BH948" i="16"/>
  <c r="BG948" i="16"/>
  <c r="BF948" i="16"/>
  <c r="T948" i="16"/>
  <c r="R948" i="16"/>
  <c r="P948" i="16"/>
  <c r="BI946" i="16"/>
  <c r="BH946" i="16"/>
  <c r="BG946" i="16"/>
  <c r="BF946" i="16"/>
  <c r="T946" i="16"/>
  <c r="R946" i="16"/>
  <c r="P946" i="16"/>
  <c r="BI944" i="16"/>
  <c r="BH944" i="16"/>
  <c r="BG944" i="16"/>
  <c r="BF944" i="16"/>
  <c r="T944" i="16"/>
  <c r="R944" i="16"/>
  <c r="P944" i="16"/>
  <c r="BI942" i="16"/>
  <c r="BH942" i="16"/>
  <c r="BG942" i="16"/>
  <c r="BF942" i="16"/>
  <c r="T942" i="16"/>
  <c r="R942" i="16"/>
  <c r="P942" i="16"/>
  <c r="BI939" i="16"/>
  <c r="BH939" i="16"/>
  <c r="BG939" i="16"/>
  <c r="BF939" i="16"/>
  <c r="T939" i="16"/>
  <c r="R939" i="16"/>
  <c r="P939" i="16"/>
  <c r="BI936" i="16"/>
  <c r="BH936" i="16"/>
  <c r="BG936" i="16"/>
  <c r="BF936" i="16"/>
  <c r="T936" i="16"/>
  <c r="R936" i="16"/>
  <c r="P936" i="16"/>
  <c r="BI933" i="16"/>
  <c r="BH933" i="16"/>
  <c r="BG933" i="16"/>
  <c r="BF933" i="16"/>
  <c r="T933" i="16"/>
  <c r="R933" i="16"/>
  <c r="P933" i="16"/>
  <c r="BI930" i="16"/>
  <c r="BH930" i="16"/>
  <c r="BG930" i="16"/>
  <c r="BF930" i="16"/>
  <c r="T930" i="16"/>
  <c r="R930" i="16"/>
  <c r="P930" i="16"/>
  <c r="BI927" i="16"/>
  <c r="BH927" i="16"/>
  <c r="BG927" i="16"/>
  <c r="BF927" i="16"/>
  <c r="T927" i="16"/>
  <c r="R927" i="16"/>
  <c r="P927" i="16"/>
  <c r="BI925" i="16"/>
  <c r="BH925" i="16"/>
  <c r="BG925" i="16"/>
  <c r="BF925" i="16"/>
  <c r="T925" i="16"/>
  <c r="R925" i="16"/>
  <c r="P925" i="16"/>
  <c r="BI922" i="16"/>
  <c r="BH922" i="16"/>
  <c r="BG922" i="16"/>
  <c r="BF922" i="16"/>
  <c r="T922" i="16"/>
  <c r="R922" i="16"/>
  <c r="P922" i="16"/>
  <c r="BI919" i="16"/>
  <c r="BH919" i="16"/>
  <c r="BG919" i="16"/>
  <c r="BF919" i="16"/>
  <c r="T919" i="16"/>
  <c r="R919" i="16"/>
  <c r="P919" i="16"/>
  <c r="BI916" i="16"/>
  <c r="BH916" i="16"/>
  <c r="BG916" i="16"/>
  <c r="BF916" i="16"/>
  <c r="T916" i="16"/>
  <c r="R916" i="16"/>
  <c r="P916" i="16"/>
  <c r="BI912" i="16"/>
  <c r="BH912" i="16"/>
  <c r="BG912" i="16"/>
  <c r="BF912" i="16"/>
  <c r="T912" i="16"/>
  <c r="R912" i="16"/>
  <c r="P912" i="16"/>
  <c r="BI909" i="16"/>
  <c r="BH909" i="16"/>
  <c r="BG909" i="16"/>
  <c r="BF909" i="16"/>
  <c r="T909" i="16"/>
  <c r="R909" i="16"/>
  <c r="P909" i="16"/>
  <c r="BI906" i="16"/>
  <c r="BH906" i="16"/>
  <c r="BG906" i="16"/>
  <c r="BF906" i="16"/>
  <c r="T906" i="16"/>
  <c r="R906" i="16"/>
  <c r="P906" i="16"/>
  <c r="BI903" i="16"/>
  <c r="BH903" i="16"/>
  <c r="BG903" i="16"/>
  <c r="BF903" i="16"/>
  <c r="T903" i="16"/>
  <c r="R903" i="16"/>
  <c r="P903" i="16"/>
  <c r="BI900" i="16"/>
  <c r="BH900" i="16"/>
  <c r="BG900" i="16"/>
  <c r="BF900" i="16"/>
  <c r="T900" i="16"/>
  <c r="R900" i="16"/>
  <c r="P900" i="16"/>
  <c r="BI897" i="16"/>
  <c r="BH897" i="16"/>
  <c r="BG897" i="16"/>
  <c r="BF897" i="16"/>
  <c r="T897" i="16"/>
  <c r="R897" i="16"/>
  <c r="P897" i="16"/>
  <c r="BI894" i="16"/>
  <c r="BH894" i="16"/>
  <c r="BG894" i="16"/>
  <c r="BF894" i="16"/>
  <c r="T894" i="16"/>
  <c r="R894" i="16"/>
  <c r="P894" i="16"/>
  <c r="BI891" i="16"/>
  <c r="BH891" i="16"/>
  <c r="BG891" i="16"/>
  <c r="BF891" i="16"/>
  <c r="T891" i="16"/>
  <c r="R891" i="16"/>
  <c r="P891" i="16"/>
  <c r="BI888" i="16"/>
  <c r="BH888" i="16"/>
  <c r="BG888" i="16"/>
  <c r="BF888" i="16"/>
  <c r="T888" i="16"/>
  <c r="R888" i="16"/>
  <c r="P888" i="16"/>
  <c r="BI885" i="16"/>
  <c r="BH885" i="16"/>
  <c r="BG885" i="16"/>
  <c r="BF885" i="16"/>
  <c r="T885" i="16"/>
  <c r="R885" i="16"/>
  <c r="P885" i="16"/>
  <c r="BI882" i="16"/>
  <c r="BH882" i="16"/>
  <c r="BG882" i="16"/>
  <c r="BF882" i="16"/>
  <c r="T882" i="16"/>
  <c r="R882" i="16"/>
  <c r="P882" i="16"/>
  <c r="BI879" i="16"/>
  <c r="BH879" i="16"/>
  <c r="BG879" i="16"/>
  <c r="BF879" i="16"/>
  <c r="T879" i="16"/>
  <c r="R879" i="16"/>
  <c r="P879" i="16"/>
  <c r="BI876" i="16"/>
  <c r="BH876" i="16"/>
  <c r="BG876" i="16"/>
  <c r="BF876" i="16"/>
  <c r="T876" i="16"/>
  <c r="R876" i="16"/>
  <c r="P876" i="16"/>
  <c r="BI873" i="16"/>
  <c r="BH873" i="16"/>
  <c r="BG873" i="16"/>
  <c r="BF873" i="16"/>
  <c r="T873" i="16"/>
  <c r="R873" i="16"/>
  <c r="P873" i="16"/>
  <c r="BI870" i="16"/>
  <c r="BH870" i="16"/>
  <c r="BG870" i="16"/>
  <c r="BF870" i="16"/>
  <c r="T870" i="16"/>
  <c r="R870" i="16"/>
  <c r="P870" i="16"/>
  <c r="BI867" i="16"/>
  <c r="BH867" i="16"/>
  <c r="BG867" i="16"/>
  <c r="BF867" i="16"/>
  <c r="T867" i="16"/>
  <c r="R867" i="16"/>
  <c r="P867" i="16"/>
  <c r="BI864" i="16"/>
  <c r="BH864" i="16"/>
  <c r="BG864" i="16"/>
  <c r="BF864" i="16"/>
  <c r="T864" i="16"/>
  <c r="R864" i="16"/>
  <c r="P864" i="16"/>
  <c r="BI861" i="16"/>
  <c r="BH861" i="16"/>
  <c r="BG861" i="16"/>
  <c r="BF861" i="16"/>
  <c r="T861" i="16"/>
  <c r="R861" i="16"/>
  <c r="P861" i="16"/>
  <c r="BI858" i="16"/>
  <c r="BH858" i="16"/>
  <c r="BG858" i="16"/>
  <c r="BF858" i="16"/>
  <c r="T858" i="16"/>
  <c r="R858" i="16"/>
  <c r="P858" i="16"/>
  <c r="BI855" i="16"/>
  <c r="BH855" i="16"/>
  <c r="BG855" i="16"/>
  <c r="BF855" i="16"/>
  <c r="T855" i="16"/>
  <c r="R855" i="16"/>
  <c r="P855" i="16"/>
  <c r="BI853" i="16"/>
  <c r="BH853" i="16"/>
  <c r="BG853" i="16"/>
  <c r="BF853" i="16"/>
  <c r="T853" i="16"/>
  <c r="R853" i="16"/>
  <c r="P853" i="16"/>
  <c r="BI850" i="16"/>
  <c r="BH850" i="16"/>
  <c r="BG850" i="16"/>
  <c r="BF850" i="16"/>
  <c r="T850" i="16"/>
  <c r="R850" i="16"/>
  <c r="P850" i="16"/>
  <c r="BI847" i="16"/>
  <c r="BH847" i="16"/>
  <c r="BG847" i="16"/>
  <c r="BF847" i="16"/>
  <c r="T847" i="16"/>
  <c r="R847" i="16"/>
  <c r="P847" i="16"/>
  <c r="BI844" i="16"/>
  <c r="BH844" i="16"/>
  <c r="BG844" i="16"/>
  <c r="BF844" i="16"/>
  <c r="T844" i="16"/>
  <c r="R844" i="16"/>
  <c r="P844" i="16"/>
  <c r="BI841" i="16"/>
  <c r="BH841" i="16"/>
  <c r="BG841" i="16"/>
  <c r="BF841" i="16"/>
  <c r="T841" i="16"/>
  <c r="R841" i="16"/>
  <c r="P841" i="16"/>
  <c r="BI837" i="16"/>
  <c r="BH837" i="16"/>
  <c r="BG837" i="16"/>
  <c r="BF837" i="16"/>
  <c r="T837" i="16"/>
  <c r="R837" i="16"/>
  <c r="P837" i="16"/>
  <c r="BI834" i="16"/>
  <c r="BH834" i="16"/>
  <c r="BG834" i="16"/>
  <c r="BF834" i="16"/>
  <c r="T834" i="16"/>
  <c r="R834" i="16"/>
  <c r="P834" i="16"/>
  <c r="BI831" i="16"/>
  <c r="BH831" i="16"/>
  <c r="BG831" i="16"/>
  <c r="BF831" i="16"/>
  <c r="T831" i="16"/>
  <c r="R831" i="16"/>
  <c r="P831" i="16"/>
  <c r="BI828" i="16"/>
  <c r="BH828" i="16"/>
  <c r="BG828" i="16"/>
  <c r="BF828" i="16"/>
  <c r="T828" i="16"/>
  <c r="R828" i="16"/>
  <c r="P828" i="16"/>
  <c r="BI825" i="16"/>
  <c r="BH825" i="16"/>
  <c r="BG825" i="16"/>
  <c r="BF825" i="16"/>
  <c r="T825" i="16"/>
  <c r="R825" i="16"/>
  <c r="P825" i="16"/>
  <c r="BI822" i="16"/>
  <c r="BH822" i="16"/>
  <c r="BG822" i="16"/>
  <c r="BF822" i="16"/>
  <c r="T822" i="16"/>
  <c r="R822" i="16"/>
  <c r="P822" i="16"/>
  <c r="BI819" i="16"/>
  <c r="BH819" i="16"/>
  <c r="BG819" i="16"/>
  <c r="BF819" i="16"/>
  <c r="T819" i="16"/>
  <c r="R819" i="16"/>
  <c r="P819" i="16"/>
  <c r="BI817" i="16"/>
  <c r="BH817" i="16"/>
  <c r="BG817" i="16"/>
  <c r="BF817" i="16"/>
  <c r="T817" i="16"/>
  <c r="R817" i="16"/>
  <c r="P817" i="16"/>
  <c r="BI814" i="16"/>
  <c r="BH814" i="16"/>
  <c r="BG814" i="16"/>
  <c r="BF814" i="16"/>
  <c r="T814" i="16"/>
  <c r="R814" i="16"/>
  <c r="P814" i="16"/>
  <c r="BI811" i="16"/>
  <c r="BH811" i="16"/>
  <c r="BG811" i="16"/>
  <c r="BF811" i="16"/>
  <c r="T811" i="16"/>
  <c r="R811" i="16"/>
  <c r="P811" i="16"/>
  <c r="BI808" i="16"/>
  <c r="BH808" i="16"/>
  <c r="BG808" i="16"/>
  <c r="BF808" i="16"/>
  <c r="T808" i="16"/>
  <c r="R808" i="16"/>
  <c r="P808" i="16"/>
  <c r="BI805" i="16"/>
  <c r="BH805" i="16"/>
  <c r="BG805" i="16"/>
  <c r="BF805" i="16"/>
  <c r="T805" i="16"/>
  <c r="R805" i="16"/>
  <c r="P805" i="16"/>
  <c r="BI802" i="16"/>
  <c r="BH802" i="16"/>
  <c r="BG802" i="16"/>
  <c r="BF802" i="16"/>
  <c r="T802" i="16"/>
  <c r="R802" i="16"/>
  <c r="P802" i="16"/>
  <c r="BI799" i="16"/>
  <c r="BH799" i="16"/>
  <c r="BG799" i="16"/>
  <c r="BF799" i="16"/>
  <c r="T799" i="16"/>
  <c r="R799" i="16"/>
  <c r="P799" i="16"/>
  <c r="BI796" i="16"/>
  <c r="BH796" i="16"/>
  <c r="BG796" i="16"/>
  <c r="BF796" i="16"/>
  <c r="T796" i="16"/>
  <c r="R796" i="16"/>
  <c r="P796" i="16"/>
  <c r="BI793" i="16"/>
  <c r="BH793" i="16"/>
  <c r="BG793" i="16"/>
  <c r="BF793" i="16"/>
  <c r="T793" i="16"/>
  <c r="R793" i="16"/>
  <c r="P793" i="16"/>
  <c r="BI790" i="16"/>
  <c r="BH790" i="16"/>
  <c r="BG790" i="16"/>
  <c r="BF790" i="16"/>
  <c r="T790" i="16"/>
  <c r="R790" i="16"/>
  <c r="P790" i="16"/>
  <c r="BI787" i="16"/>
  <c r="BH787" i="16"/>
  <c r="BG787" i="16"/>
  <c r="BF787" i="16"/>
  <c r="T787" i="16"/>
  <c r="R787" i="16"/>
  <c r="P787" i="16"/>
  <c r="BI783" i="16"/>
  <c r="BH783" i="16"/>
  <c r="BG783" i="16"/>
  <c r="BF783" i="16"/>
  <c r="T783" i="16"/>
  <c r="R783" i="16"/>
  <c r="P783" i="16"/>
  <c r="BI780" i="16"/>
  <c r="BH780" i="16"/>
  <c r="BG780" i="16"/>
  <c r="BF780" i="16"/>
  <c r="T780" i="16"/>
  <c r="R780" i="16"/>
  <c r="P780" i="16"/>
  <c r="BI777" i="16"/>
  <c r="BH777" i="16"/>
  <c r="BG777" i="16"/>
  <c r="BF777" i="16"/>
  <c r="T777" i="16"/>
  <c r="R777" i="16"/>
  <c r="P777" i="16"/>
  <c r="BI774" i="16"/>
  <c r="BH774" i="16"/>
  <c r="BG774" i="16"/>
  <c r="BF774" i="16"/>
  <c r="T774" i="16"/>
  <c r="R774" i="16"/>
  <c r="P774" i="16"/>
  <c r="BI771" i="16"/>
  <c r="BH771" i="16"/>
  <c r="BG771" i="16"/>
  <c r="BF771" i="16"/>
  <c r="T771" i="16"/>
  <c r="R771" i="16"/>
  <c r="P771" i="16"/>
  <c r="BI768" i="16"/>
  <c r="BH768" i="16"/>
  <c r="BG768" i="16"/>
  <c r="BF768" i="16"/>
  <c r="T768" i="16"/>
  <c r="R768" i="16"/>
  <c r="P768" i="16"/>
  <c r="BI765" i="16"/>
  <c r="BH765" i="16"/>
  <c r="BG765" i="16"/>
  <c r="BF765" i="16"/>
  <c r="T765" i="16"/>
  <c r="R765" i="16"/>
  <c r="P765" i="16"/>
  <c r="BI762" i="16"/>
  <c r="BH762" i="16"/>
  <c r="BG762" i="16"/>
  <c r="BF762" i="16"/>
  <c r="T762" i="16"/>
  <c r="R762" i="16"/>
  <c r="P762" i="16"/>
  <c r="BI759" i="16"/>
  <c r="BH759" i="16"/>
  <c r="BG759" i="16"/>
  <c r="BF759" i="16"/>
  <c r="T759" i="16"/>
  <c r="R759" i="16"/>
  <c r="P759" i="16"/>
  <c r="BI756" i="16"/>
  <c r="BH756" i="16"/>
  <c r="BG756" i="16"/>
  <c r="BF756" i="16"/>
  <c r="T756" i="16"/>
  <c r="R756" i="16"/>
  <c r="P756" i="16"/>
  <c r="BI753" i="16"/>
  <c r="BH753" i="16"/>
  <c r="BG753" i="16"/>
  <c r="BF753" i="16"/>
  <c r="T753" i="16"/>
  <c r="R753" i="16"/>
  <c r="P753" i="16"/>
  <c r="BI750" i="16"/>
  <c r="BH750" i="16"/>
  <c r="BG750" i="16"/>
  <c r="BF750" i="16"/>
  <c r="T750" i="16"/>
  <c r="R750" i="16"/>
  <c r="P750" i="16"/>
  <c r="BI748" i="16"/>
  <c r="BH748" i="16"/>
  <c r="BG748" i="16"/>
  <c r="BF748" i="16"/>
  <c r="T748" i="16"/>
  <c r="R748" i="16"/>
  <c r="P748" i="16"/>
  <c r="BI745" i="16"/>
  <c r="BH745" i="16"/>
  <c r="BG745" i="16"/>
  <c r="BF745" i="16"/>
  <c r="T745" i="16"/>
  <c r="R745" i="16"/>
  <c r="P745" i="16"/>
  <c r="BI742" i="16"/>
  <c r="BH742" i="16"/>
  <c r="BG742" i="16"/>
  <c r="BF742" i="16"/>
  <c r="T742" i="16"/>
  <c r="R742" i="16"/>
  <c r="P742" i="16"/>
  <c r="BI739" i="16"/>
  <c r="BH739" i="16"/>
  <c r="BG739" i="16"/>
  <c r="BF739" i="16"/>
  <c r="T739" i="16"/>
  <c r="R739" i="16"/>
  <c r="P739" i="16"/>
  <c r="BI736" i="16"/>
  <c r="BH736" i="16"/>
  <c r="BG736" i="16"/>
  <c r="BF736" i="16"/>
  <c r="T736" i="16"/>
  <c r="R736" i="16"/>
  <c r="P736" i="16"/>
  <c r="BI734" i="16"/>
  <c r="BH734" i="16"/>
  <c r="BG734" i="16"/>
  <c r="BF734" i="16"/>
  <c r="T734" i="16"/>
  <c r="R734" i="16"/>
  <c r="P734" i="16"/>
  <c r="BI732" i="16"/>
  <c r="BH732" i="16"/>
  <c r="BG732" i="16"/>
  <c r="BF732" i="16"/>
  <c r="T732" i="16"/>
  <c r="R732" i="16"/>
  <c r="P732" i="16"/>
  <c r="BI730" i="16"/>
  <c r="BH730" i="16"/>
  <c r="BG730" i="16"/>
  <c r="BF730" i="16"/>
  <c r="T730" i="16"/>
  <c r="R730" i="16"/>
  <c r="P730" i="16"/>
  <c r="BI728" i="16"/>
  <c r="BH728" i="16"/>
  <c r="BG728" i="16"/>
  <c r="BF728" i="16"/>
  <c r="T728" i="16"/>
  <c r="R728" i="16"/>
  <c r="P728" i="16"/>
  <c r="BI725" i="16"/>
  <c r="BH725" i="16"/>
  <c r="BG725" i="16"/>
  <c r="BF725" i="16"/>
  <c r="T725" i="16"/>
  <c r="R725" i="16"/>
  <c r="P725" i="16"/>
  <c r="BI722" i="16"/>
  <c r="BH722" i="16"/>
  <c r="BG722" i="16"/>
  <c r="BF722" i="16"/>
  <c r="T722" i="16"/>
  <c r="R722" i="16"/>
  <c r="P722" i="16"/>
  <c r="BI719" i="16"/>
  <c r="BH719" i="16"/>
  <c r="BG719" i="16"/>
  <c r="BF719" i="16"/>
  <c r="T719" i="16"/>
  <c r="R719" i="16"/>
  <c r="P719" i="16"/>
  <c r="BI716" i="16"/>
  <c r="BH716" i="16"/>
  <c r="BG716" i="16"/>
  <c r="BF716" i="16"/>
  <c r="T716" i="16"/>
  <c r="R716" i="16"/>
  <c r="P716" i="16"/>
  <c r="BI713" i="16"/>
  <c r="BH713" i="16"/>
  <c r="BG713" i="16"/>
  <c r="BF713" i="16"/>
  <c r="T713" i="16"/>
  <c r="R713" i="16"/>
  <c r="P713" i="16"/>
  <c r="BI710" i="16"/>
  <c r="BH710" i="16"/>
  <c r="BG710" i="16"/>
  <c r="BF710" i="16"/>
  <c r="T710" i="16"/>
  <c r="R710" i="16"/>
  <c r="P710" i="16"/>
  <c r="BI707" i="16"/>
  <c r="BH707" i="16"/>
  <c r="BG707" i="16"/>
  <c r="BF707" i="16"/>
  <c r="T707" i="16"/>
  <c r="R707" i="16"/>
  <c r="P707" i="16"/>
  <c r="BI704" i="16"/>
  <c r="BH704" i="16"/>
  <c r="BG704" i="16"/>
  <c r="BF704" i="16"/>
  <c r="T704" i="16"/>
  <c r="R704" i="16"/>
  <c r="P704" i="16"/>
  <c r="BI701" i="16"/>
  <c r="BH701" i="16"/>
  <c r="BG701" i="16"/>
  <c r="BF701" i="16"/>
  <c r="T701" i="16"/>
  <c r="R701" i="16"/>
  <c r="P701" i="16"/>
  <c r="BI698" i="16"/>
  <c r="BH698" i="16"/>
  <c r="BG698" i="16"/>
  <c r="BF698" i="16"/>
  <c r="T698" i="16"/>
  <c r="R698" i="16"/>
  <c r="P698" i="16"/>
  <c r="BI695" i="16"/>
  <c r="BH695" i="16"/>
  <c r="BG695" i="16"/>
  <c r="BF695" i="16"/>
  <c r="T695" i="16"/>
  <c r="R695" i="16"/>
  <c r="P695" i="16"/>
  <c r="BI692" i="16"/>
  <c r="BH692" i="16"/>
  <c r="BG692" i="16"/>
  <c r="BF692" i="16"/>
  <c r="T692" i="16"/>
  <c r="R692" i="16"/>
  <c r="P692" i="16"/>
  <c r="BI689" i="16"/>
  <c r="BH689" i="16"/>
  <c r="BG689" i="16"/>
  <c r="BF689" i="16"/>
  <c r="T689" i="16"/>
  <c r="R689" i="16"/>
  <c r="P689" i="16"/>
  <c r="BI686" i="16"/>
  <c r="BH686" i="16"/>
  <c r="BG686" i="16"/>
  <c r="BF686" i="16"/>
  <c r="T686" i="16"/>
  <c r="R686" i="16"/>
  <c r="P686" i="16"/>
  <c r="BI683" i="16"/>
  <c r="BH683" i="16"/>
  <c r="BG683" i="16"/>
  <c r="BF683" i="16"/>
  <c r="T683" i="16"/>
  <c r="R683" i="16"/>
  <c r="P683" i="16"/>
  <c r="BI680" i="16"/>
  <c r="BH680" i="16"/>
  <c r="BG680" i="16"/>
  <c r="BF680" i="16"/>
  <c r="T680" i="16"/>
  <c r="R680" i="16"/>
  <c r="P680" i="16"/>
  <c r="BI677" i="16"/>
  <c r="BH677" i="16"/>
  <c r="BG677" i="16"/>
  <c r="BF677" i="16"/>
  <c r="T677" i="16"/>
  <c r="R677" i="16"/>
  <c r="P677" i="16"/>
  <c r="BI674" i="16"/>
  <c r="BH674" i="16"/>
  <c r="BG674" i="16"/>
  <c r="BF674" i="16"/>
  <c r="T674" i="16"/>
  <c r="R674" i="16"/>
  <c r="P674" i="16"/>
  <c r="BI671" i="16"/>
  <c r="BH671" i="16"/>
  <c r="BG671" i="16"/>
  <c r="BF671" i="16"/>
  <c r="T671" i="16"/>
  <c r="R671" i="16"/>
  <c r="P671" i="16"/>
  <c r="BI668" i="16"/>
  <c r="BH668" i="16"/>
  <c r="BG668" i="16"/>
  <c r="BF668" i="16"/>
  <c r="T668" i="16"/>
  <c r="R668" i="16"/>
  <c r="P668" i="16"/>
  <c r="BI665" i="16"/>
  <c r="BH665" i="16"/>
  <c r="BG665" i="16"/>
  <c r="BF665" i="16"/>
  <c r="T665" i="16"/>
  <c r="R665" i="16"/>
  <c r="P665" i="16"/>
  <c r="BI662" i="16"/>
  <c r="BH662" i="16"/>
  <c r="BG662" i="16"/>
  <c r="BF662" i="16"/>
  <c r="T662" i="16"/>
  <c r="R662" i="16"/>
  <c r="P662" i="16"/>
  <c r="BI659" i="16"/>
  <c r="BH659" i="16"/>
  <c r="BG659" i="16"/>
  <c r="BF659" i="16"/>
  <c r="T659" i="16"/>
  <c r="R659" i="16"/>
  <c r="P659" i="16"/>
  <c r="BI656" i="16"/>
  <c r="BH656" i="16"/>
  <c r="BG656" i="16"/>
  <c r="BF656" i="16"/>
  <c r="T656" i="16"/>
  <c r="R656" i="16"/>
  <c r="P656" i="16"/>
  <c r="BI653" i="16"/>
  <c r="BH653" i="16"/>
  <c r="BG653" i="16"/>
  <c r="BF653" i="16"/>
  <c r="T653" i="16"/>
  <c r="R653" i="16"/>
  <c r="P653" i="16"/>
  <c r="BI651" i="16"/>
  <c r="BH651" i="16"/>
  <c r="BG651" i="16"/>
  <c r="BF651" i="16"/>
  <c r="T651" i="16"/>
  <c r="R651" i="16"/>
  <c r="P651" i="16"/>
  <c r="BI648" i="16"/>
  <c r="BH648" i="16"/>
  <c r="BG648" i="16"/>
  <c r="BF648" i="16"/>
  <c r="T648" i="16"/>
  <c r="R648" i="16"/>
  <c r="P648" i="16"/>
  <c r="BI645" i="16"/>
  <c r="BH645" i="16"/>
  <c r="BG645" i="16"/>
  <c r="BF645" i="16"/>
  <c r="T645" i="16"/>
  <c r="R645" i="16"/>
  <c r="P645" i="16"/>
  <c r="BI642" i="16"/>
  <c r="BH642" i="16"/>
  <c r="BG642" i="16"/>
  <c r="BF642" i="16"/>
  <c r="T642" i="16"/>
  <c r="R642" i="16"/>
  <c r="P642" i="16"/>
  <c r="BI639" i="16"/>
  <c r="BH639" i="16"/>
  <c r="BG639" i="16"/>
  <c r="BF639" i="16"/>
  <c r="T639" i="16"/>
  <c r="R639" i="16"/>
  <c r="P639" i="16"/>
  <c r="BI636" i="16"/>
  <c r="BH636" i="16"/>
  <c r="BG636" i="16"/>
  <c r="BF636" i="16"/>
  <c r="T636" i="16"/>
  <c r="R636" i="16"/>
  <c r="P636" i="16"/>
  <c r="BI633" i="16"/>
  <c r="BH633" i="16"/>
  <c r="BG633" i="16"/>
  <c r="BF633" i="16"/>
  <c r="T633" i="16"/>
  <c r="R633" i="16"/>
  <c r="P633" i="16"/>
  <c r="BI630" i="16"/>
  <c r="BH630" i="16"/>
  <c r="BG630" i="16"/>
  <c r="BF630" i="16"/>
  <c r="T630" i="16"/>
  <c r="R630" i="16"/>
  <c r="P630" i="16"/>
  <c r="BI627" i="16"/>
  <c r="BH627" i="16"/>
  <c r="BG627" i="16"/>
  <c r="BF627" i="16"/>
  <c r="T627" i="16"/>
  <c r="R627" i="16"/>
  <c r="P627" i="16"/>
  <c r="BI624" i="16"/>
  <c r="BH624" i="16"/>
  <c r="BG624" i="16"/>
  <c r="BF624" i="16"/>
  <c r="T624" i="16"/>
  <c r="R624" i="16"/>
  <c r="P624" i="16"/>
  <c r="BI621" i="16"/>
  <c r="BH621" i="16"/>
  <c r="BG621" i="16"/>
  <c r="BF621" i="16"/>
  <c r="T621" i="16"/>
  <c r="R621" i="16"/>
  <c r="P621" i="16"/>
  <c r="BI618" i="16"/>
  <c r="BH618" i="16"/>
  <c r="BG618" i="16"/>
  <c r="BF618" i="16"/>
  <c r="T618" i="16"/>
  <c r="R618" i="16"/>
  <c r="P618" i="16"/>
  <c r="BI615" i="16"/>
  <c r="BH615" i="16"/>
  <c r="BG615" i="16"/>
  <c r="BF615" i="16"/>
  <c r="T615" i="16"/>
  <c r="R615" i="16"/>
  <c r="P615" i="16"/>
  <c r="BI612" i="16"/>
  <c r="BH612" i="16"/>
  <c r="BG612" i="16"/>
  <c r="BF612" i="16"/>
  <c r="T612" i="16"/>
  <c r="R612" i="16"/>
  <c r="P612" i="16"/>
  <c r="BI608" i="16"/>
  <c r="BH608" i="16"/>
  <c r="BG608" i="16"/>
  <c r="BF608" i="16"/>
  <c r="T608" i="16"/>
  <c r="R608" i="16"/>
  <c r="P608" i="16"/>
  <c r="BI605" i="16"/>
  <c r="BH605" i="16"/>
  <c r="BG605" i="16"/>
  <c r="BF605" i="16"/>
  <c r="T605" i="16"/>
  <c r="R605" i="16"/>
  <c r="P605" i="16"/>
  <c r="BI602" i="16"/>
  <c r="BH602" i="16"/>
  <c r="BG602" i="16"/>
  <c r="BF602" i="16"/>
  <c r="T602" i="16"/>
  <c r="R602" i="16"/>
  <c r="P602" i="16"/>
  <c r="BI598" i="16"/>
  <c r="BH598" i="16"/>
  <c r="BG598" i="16"/>
  <c r="BF598" i="16"/>
  <c r="T598" i="16"/>
  <c r="R598" i="16"/>
  <c r="P598" i="16"/>
  <c r="BI596" i="16"/>
  <c r="BH596" i="16"/>
  <c r="BG596" i="16"/>
  <c r="BF596" i="16"/>
  <c r="T596" i="16"/>
  <c r="R596" i="16"/>
  <c r="P596" i="16"/>
  <c r="BI594" i="16"/>
  <c r="BH594" i="16"/>
  <c r="BG594" i="16"/>
  <c r="BF594" i="16"/>
  <c r="T594" i="16"/>
  <c r="R594" i="16"/>
  <c r="P594" i="16"/>
  <c r="BI591" i="16"/>
  <c r="BH591" i="16"/>
  <c r="BG591" i="16"/>
  <c r="BF591" i="16"/>
  <c r="T591" i="16"/>
  <c r="R591" i="16"/>
  <c r="P591" i="16"/>
  <c r="BI588" i="16"/>
  <c r="BH588" i="16"/>
  <c r="BG588" i="16"/>
  <c r="BF588" i="16"/>
  <c r="T588" i="16"/>
  <c r="R588" i="16"/>
  <c r="P588" i="16"/>
  <c r="BI585" i="16"/>
  <c r="BH585" i="16"/>
  <c r="BG585" i="16"/>
  <c r="BF585" i="16"/>
  <c r="T585" i="16"/>
  <c r="R585" i="16"/>
  <c r="P585" i="16"/>
  <c r="BI582" i="16"/>
  <c r="BH582" i="16"/>
  <c r="BG582" i="16"/>
  <c r="BF582" i="16"/>
  <c r="T582" i="16"/>
  <c r="R582" i="16"/>
  <c r="P582" i="16"/>
  <c r="BI579" i="16"/>
  <c r="BH579" i="16"/>
  <c r="BG579" i="16"/>
  <c r="BF579" i="16"/>
  <c r="T579" i="16"/>
  <c r="R579" i="16"/>
  <c r="P579" i="16"/>
  <c r="BI575" i="16"/>
  <c r="BH575" i="16"/>
  <c r="BG575" i="16"/>
  <c r="BF575" i="16"/>
  <c r="T575" i="16"/>
  <c r="R575" i="16"/>
  <c r="P575" i="16"/>
  <c r="BI572" i="16"/>
  <c r="BH572" i="16"/>
  <c r="BG572" i="16"/>
  <c r="BF572" i="16"/>
  <c r="T572" i="16"/>
  <c r="R572" i="16"/>
  <c r="P572" i="16"/>
  <c r="BI569" i="16"/>
  <c r="BH569" i="16"/>
  <c r="BG569" i="16"/>
  <c r="BF569" i="16"/>
  <c r="T569" i="16"/>
  <c r="R569" i="16"/>
  <c r="P569" i="16"/>
  <c r="BI566" i="16"/>
  <c r="BH566" i="16"/>
  <c r="BG566" i="16"/>
  <c r="BF566" i="16"/>
  <c r="T566" i="16"/>
  <c r="R566" i="16"/>
  <c r="P566" i="16"/>
  <c r="BI562" i="16"/>
  <c r="BH562" i="16"/>
  <c r="BG562" i="16"/>
  <c r="BF562" i="16"/>
  <c r="T562" i="16"/>
  <c r="R562" i="16"/>
  <c r="P562" i="16"/>
  <c r="BI559" i="16"/>
  <c r="BH559" i="16"/>
  <c r="BG559" i="16"/>
  <c r="BF559" i="16"/>
  <c r="T559" i="16"/>
  <c r="R559" i="16"/>
  <c r="P559" i="16"/>
  <c r="BI556" i="16"/>
  <c r="BH556" i="16"/>
  <c r="BG556" i="16"/>
  <c r="BF556" i="16"/>
  <c r="T556" i="16"/>
  <c r="R556" i="16"/>
  <c r="P556" i="16"/>
  <c r="BI553" i="16"/>
  <c r="BH553" i="16"/>
  <c r="BG553" i="16"/>
  <c r="BF553" i="16"/>
  <c r="T553" i="16"/>
  <c r="R553" i="16"/>
  <c r="P553" i="16"/>
  <c r="BI550" i="16"/>
  <c r="BH550" i="16"/>
  <c r="BG550" i="16"/>
  <c r="BF550" i="16"/>
  <c r="T550" i="16"/>
  <c r="R550" i="16"/>
  <c r="P550" i="16"/>
  <c r="BI547" i="16"/>
  <c r="BH547" i="16"/>
  <c r="BG547" i="16"/>
  <c r="BF547" i="16"/>
  <c r="T547" i="16"/>
  <c r="R547" i="16"/>
  <c r="P547" i="16"/>
  <c r="BI545" i="16"/>
  <c r="BH545" i="16"/>
  <c r="BG545" i="16"/>
  <c r="BF545" i="16"/>
  <c r="T545" i="16"/>
  <c r="R545" i="16"/>
  <c r="P545" i="16"/>
  <c r="BI541" i="16"/>
  <c r="BH541" i="16"/>
  <c r="BG541" i="16"/>
  <c r="BF541" i="16"/>
  <c r="T541" i="16"/>
  <c r="R541" i="16"/>
  <c r="P541" i="16"/>
  <c r="BI538" i="16"/>
  <c r="BH538" i="16"/>
  <c r="BG538" i="16"/>
  <c r="BF538" i="16"/>
  <c r="T538" i="16"/>
  <c r="R538" i="16"/>
  <c r="P538" i="16"/>
  <c r="BI535" i="16"/>
  <c r="BH535" i="16"/>
  <c r="BG535" i="16"/>
  <c r="BF535" i="16"/>
  <c r="T535" i="16"/>
  <c r="R535" i="16"/>
  <c r="P535" i="16"/>
  <c r="BI532" i="16"/>
  <c r="BH532" i="16"/>
  <c r="BG532" i="16"/>
  <c r="BF532" i="16"/>
  <c r="T532" i="16"/>
  <c r="R532" i="16"/>
  <c r="P532" i="16"/>
  <c r="BI529" i="16"/>
  <c r="BH529" i="16"/>
  <c r="BG529" i="16"/>
  <c r="BF529" i="16"/>
  <c r="T529" i="16"/>
  <c r="R529" i="16"/>
  <c r="P529" i="16"/>
  <c r="BI526" i="16"/>
  <c r="BH526" i="16"/>
  <c r="BG526" i="16"/>
  <c r="BF526" i="16"/>
  <c r="T526" i="16"/>
  <c r="R526" i="16"/>
  <c r="P526" i="16"/>
  <c r="BI523" i="16"/>
  <c r="BH523" i="16"/>
  <c r="BG523" i="16"/>
  <c r="BF523" i="16"/>
  <c r="T523" i="16"/>
  <c r="R523" i="16"/>
  <c r="P523" i="16"/>
  <c r="BI520" i="16"/>
  <c r="BH520" i="16"/>
  <c r="BG520" i="16"/>
  <c r="BF520" i="16"/>
  <c r="T520" i="16"/>
  <c r="R520" i="16"/>
  <c r="P520" i="16"/>
  <c r="BI517" i="16"/>
  <c r="BH517" i="16"/>
  <c r="BG517" i="16"/>
  <c r="BF517" i="16"/>
  <c r="T517" i="16"/>
  <c r="R517" i="16"/>
  <c r="P517" i="16"/>
  <c r="BI514" i="16"/>
  <c r="BH514" i="16"/>
  <c r="BG514" i="16"/>
  <c r="BF514" i="16"/>
  <c r="T514" i="16"/>
  <c r="R514" i="16"/>
  <c r="P514" i="16"/>
  <c r="BI511" i="16"/>
  <c r="BH511" i="16"/>
  <c r="BG511" i="16"/>
  <c r="BF511" i="16"/>
  <c r="T511" i="16"/>
  <c r="R511" i="16"/>
  <c r="P511" i="16"/>
  <c r="BI508" i="16"/>
  <c r="BH508" i="16"/>
  <c r="BG508" i="16"/>
  <c r="BF508" i="16"/>
  <c r="T508" i="16"/>
  <c r="R508" i="16"/>
  <c r="P508" i="16"/>
  <c r="BI506" i="16"/>
  <c r="BH506" i="16"/>
  <c r="BG506" i="16"/>
  <c r="BF506" i="16"/>
  <c r="T506" i="16"/>
  <c r="R506" i="16"/>
  <c r="P506" i="16"/>
  <c r="BI503" i="16"/>
  <c r="BH503" i="16"/>
  <c r="BG503" i="16"/>
  <c r="BF503" i="16"/>
  <c r="T503" i="16"/>
  <c r="R503" i="16"/>
  <c r="P503" i="16"/>
  <c r="BI499" i="16"/>
  <c r="BH499" i="16"/>
  <c r="BG499" i="16"/>
  <c r="BF499" i="16"/>
  <c r="T499" i="16"/>
  <c r="R499" i="16"/>
  <c r="P499" i="16"/>
  <c r="BI496" i="16"/>
  <c r="BH496" i="16"/>
  <c r="BG496" i="16"/>
  <c r="BF496" i="16"/>
  <c r="T496" i="16"/>
  <c r="R496" i="16"/>
  <c r="P496" i="16"/>
  <c r="BI493" i="16"/>
  <c r="BH493" i="16"/>
  <c r="BG493" i="16"/>
  <c r="BF493" i="16"/>
  <c r="T493" i="16"/>
  <c r="R493" i="16"/>
  <c r="P493" i="16"/>
  <c r="BI489" i="16"/>
  <c r="BH489" i="16"/>
  <c r="BG489" i="16"/>
  <c r="BF489" i="16"/>
  <c r="T489" i="16"/>
  <c r="T488" i="16"/>
  <c r="R489" i="16"/>
  <c r="R488" i="16"/>
  <c r="P489" i="16"/>
  <c r="P488" i="16" s="1"/>
  <c r="BI485" i="16"/>
  <c r="BH485" i="16"/>
  <c r="BG485" i="16"/>
  <c r="BF485" i="16"/>
  <c r="T485" i="16"/>
  <c r="R485" i="16"/>
  <c r="P485" i="16"/>
  <c r="BI482" i="16"/>
  <c r="BH482" i="16"/>
  <c r="BG482" i="16"/>
  <c r="BF482" i="16"/>
  <c r="T482" i="16"/>
  <c r="R482" i="16"/>
  <c r="P482" i="16"/>
  <c r="BI479" i="16"/>
  <c r="BH479" i="16"/>
  <c r="BG479" i="16"/>
  <c r="BF479" i="16"/>
  <c r="T479" i="16"/>
  <c r="R479" i="16"/>
  <c r="P479" i="16"/>
  <c r="BI475" i="16"/>
  <c r="BH475" i="16"/>
  <c r="BG475" i="16"/>
  <c r="BF475" i="16"/>
  <c r="T475" i="16"/>
  <c r="R475" i="16"/>
  <c r="P475" i="16"/>
  <c r="BI472" i="16"/>
  <c r="BH472" i="16"/>
  <c r="BG472" i="16"/>
  <c r="BF472" i="16"/>
  <c r="T472" i="16"/>
  <c r="R472" i="16"/>
  <c r="P472" i="16"/>
  <c r="BI469" i="16"/>
  <c r="BH469" i="16"/>
  <c r="BG469" i="16"/>
  <c r="BF469" i="16"/>
  <c r="T469" i="16"/>
  <c r="R469" i="16"/>
  <c r="P469" i="16"/>
  <c r="BI465" i="16"/>
  <c r="BH465" i="16"/>
  <c r="BG465" i="16"/>
  <c r="BF465" i="16"/>
  <c r="T465" i="16"/>
  <c r="R465" i="16"/>
  <c r="P465" i="16"/>
  <c r="BI463" i="16"/>
  <c r="BH463" i="16"/>
  <c r="BG463" i="16"/>
  <c r="BF463" i="16"/>
  <c r="T463" i="16"/>
  <c r="R463" i="16"/>
  <c r="P463" i="16"/>
  <c r="BI460" i="16"/>
  <c r="BH460" i="16"/>
  <c r="BG460" i="16"/>
  <c r="BF460" i="16"/>
  <c r="T460" i="16"/>
  <c r="R460" i="16"/>
  <c r="P460" i="16"/>
  <c r="BI457" i="16"/>
  <c r="BH457" i="16"/>
  <c r="BG457" i="16"/>
  <c r="BF457" i="16"/>
  <c r="T457" i="16"/>
  <c r="R457" i="16"/>
  <c r="P457" i="16"/>
  <c r="BI454" i="16"/>
  <c r="BH454" i="16"/>
  <c r="BG454" i="16"/>
  <c r="BF454" i="16"/>
  <c r="T454" i="16"/>
  <c r="R454" i="16"/>
  <c r="P454" i="16"/>
  <c r="BI451" i="16"/>
  <c r="BH451" i="16"/>
  <c r="BG451" i="16"/>
  <c r="BF451" i="16"/>
  <c r="T451" i="16"/>
  <c r="R451" i="16"/>
  <c r="P451" i="16"/>
  <c r="BI450" i="16"/>
  <c r="BH450" i="16"/>
  <c r="BG450" i="16"/>
  <c r="BF450" i="16"/>
  <c r="T450" i="16"/>
  <c r="R450" i="16"/>
  <c r="P450" i="16"/>
  <c r="BI448" i="16"/>
  <c r="BH448" i="16"/>
  <c r="BG448" i="16"/>
  <c r="BF448" i="16"/>
  <c r="T448" i="16"/>
  <c r="R448" i="16"/>
  <c r="P448" i="16"/>
  <c r="BI445" i="16"/>
  <c r="BH445" i="16"/>
  <c r="BG445" i="16"/>
  <c r="BF445" i="16"/>
  <c r="T445" i="16"/>
  <c r="R445" i="16"/>
  <c r="P445" i="16"/>
  <c r="BI443" i="16"/>
  <c r="BH443" i="16"/>
  <c r="BG443" i="16"/>
  <c r="BF443" i="16"/>
  <c r="T443" i="16"/>
  <c r="R443" i="16"/>
  <c r="P443" i="16"/>
  <c r="BI440" i="16"/>
  <c r="BH440" i="16"/>
  <c r="BG440" i="16"/>
  <c r="BF440" i="16"/>
  <c r="T440" i="16"/>
  <c r="R440" i="16"/>
  <c r="P440" i="16"/>
  <c r="BI436" i="16"/>
  <c r="BH436" i="16"/>
  <c r="BG436" i="16"/>
  <c r="BF436" i="16"/>
  <c r="T436" i="16"/>
  <c r="R436" i="16"/>
  <c r="P436" i="16"/>
  <c r="BI433" i="16"/>
  <c r="BH433" i="16"/>
  <c r="BG433" i="16"/>
  <c r="BF433" i="16"/>
  <c r="T433" i="16"/>
  <c r="R433" i="16"/>
  <c r="P433" i="16"/>
  <c r="BI430" i="16"/>
  <c r="BH430" i="16"/>
  <c r="BG430" i="16"/>
  <c r="BF430" i="16"/>
  <c r="T430" i="16"/>
  <c r="R430" i="16"/>
  <c r="P430" i="16"/>
  <c r="BI426" i="16"/>
  <c r="BH426" i="16"/>
  <c r="BG426" i="16"/>
  <c r="BF426" i="16"/>
  <c r="T426" i="16"/>
  <c r="R426" i="16"/>
  <c r="P426" i="16"/>
  <c r="BI423" i="16"/>
  <c r="BH423" i="16"/>
  <c r="BG423" i="16"/>
  <c r="BF423" i="16"/>
  <c r="T423" i="16"/>
  <c r="R423" i="16"/>
  <c r="P423" i="16"/>
  <c r="BI419" i="16"/>
  <c r="BH419" i="16"/>
  <c r="BG419" i="16"/>
  <c r="BF419" i="16"/>
  <c r="T419" i="16"/>
  <c r="R419" i="16"/>
  <c r="P419" i="16"/>
  <c r="BI416" i="16"/>
  <c r="BH416" i="16"/>
  <c r="BG416" i="16"/>
  <c r="BF416" i="16"/>
  <c r="T416" i="16"/>
  <c r="R416" i="16"/>
  <c r="P416" i="16"/>
  <c r="BI414" i="16"/>
  <c r="BH414" i="16"/>
  <c r="BG414" i="16"/>
  <c r="BF414" i="16"/>
  <c r="T414" i="16"/>
  <c r="R414" i="16"/>
  <c r="P414" i="16"/>
  <c r="BI411" i="16"/>
  <c r="BH411" i="16"/>
  <c r="BG411" i="16"/>
  <c r="BF411" i="16"/>
  <c r="T411" i="16"/>
  <c r="R411" i="16"/>
  <c r="P411" i="16"/>
  <c r="BI408" i="16"/>
  <c r="BH408" i="16"/>
  <c r="BG408" i="16"/>
  <c r="BF408" i="16"/>
  <c r="T408" i="16"/>
  <c r="R408" i="16"/>
  <c r="P408" i="16"/>
  <c r="BI406" i="16"/>
  <c r="BH406" i="16"/>
  <c r="BG406" i="16"/>
  <c r="BF406" i="16"/>
  <c r="T406" i="16"/>
  <c r="R406" i="16"/>
  <c r="P406" i="16"/>
  <c r="BI403" i="16"/>
  <c r="BH403" i="16"/>
  <c r="BG403" i="16"/>
  <c r="BF403" i="16"/>
  <c r="T403" i="16"/>
  <c r="R403" i="16"/>
  <c r="P403" i="16"/>
  <c r="BI400" i="16"/>
  <c r="BH400" i="16"/>
  <c r="BG400" i="16"/>
  <c r="BF400" i="16"/>
  <c r="T400" i="16"/>
  <c r="R400" i="16"/>
  <c r="P400" i="16"/>
  <c r="BI397" i="16"/>
  <c r="BH397" i="16"/>
  <c r="BG397" i="16"/>
  <c r="BF397" i="16"/>
  <c r="T397" i="16"/>
  <c r="R397" i="16"/>
  <c r="P397" i="16"/>
  <c r="BI393" i="16"/>
  <c r="BH393" i="16"/>
  <c r="BG393" i="16"/>
  <c r="BF393" i="16"/>
  <c r="T393" i="16"/>
  <c r="R393" i="16"/>
  <c r="P393" i="16"/>
  <c r="BI390" i="16"/>
  <c r="BH390" i="16"/>
  <c r="BG390" i="16"/>
  <c r="BF390" i="16"/>
  <c r="T390" i="16"/>
  <c r="R390" i="16"/>
  <c r="P390" i="16"/>
  <c r="BI386" i="16"/>
  <c r="BH386" i="16"/>
  <c r="BG386" i="16"/>
  <c r="BF386" i="16"/>
  <c r="T386" i="16"/>
  <c r="R386" i="16"/>
  <c r="P386" i="16"/>
  <c r="BI383" i="16"/>
  <c r="BH383" i="16"/>
  <c r="BG383" i="16"/>
  <c r="BF383" i="16"/>
  <c r="T383" i="16"/>
  <c r="R383" i="16"/>
  <c r="P383" i="16"/>
  <c r="BI379" i="16"/>
  <c r="BH379" i="16"/>
  <c r="BG379" i="16"/>
  <c r="BF379" i="16"/>
  <c r="T379" i="16"/>
  <c r="T378" i="16" s="1"/>
  <c r="R379" i="16"/>
  <c r="R378" i="16"/>
  <c r="P379" i="16"/>
  <c r="P378" i="16"/>
  <c r="BI375" i="16"/>
  <c r="BH375" i="16"/>
  <c r="BG375" i="16"/>
  <c r="BF375" i="16"/>
  <c r="T375" i="16"/>
  <c r="R375" i="16"/>
  <c r="P375" i="16"/>
  <c r="BI372" i="16"/>
  <c r="BH372" i="16"/>
  <c r="BG372" i="16"/>
  <c r="BF372" i="16"/>
  <c r="T372" i="16"/>
  <c r="R372" i="16"/>
  <c r="P372" i="16"/>
  <c r="BI368" i="16"/>
  <c r="BH368" i="16"/>
  <c r="BG368" i="16"/>
  <c r="BF368" i="16"/>
  <c r="T368" i="16"/>
  <c r="R368" i="16"/>
  <c r="P368" i="16"/>
  <c r="BI365" i="16"/>
  <c r="BH365" i="16"/>
  <c r="BG365" i="16"/>
  <c r="BF365" i="16"/>
  <c r="T365" i="16"/>
  <c r="R365" i="16"/>
  <c r="P365" i="16"/>
  <c r="BI361" i="16"/>
  <c r="BH361" i="16"/>
  <c r="BG361" i="16"/>
  <c r="BF361" i="16"/>
  <c r="T361" i="16"/>
  <c r="R361" i="16"/>
  <c r="P361" i="16"/>
  <c r="BI358" i="16"/>
  <c r="BH358" i="16"/>
  <c r="BG358" i="16"/>
  <c r="BF358" i="16"/>
  <c r="T358" i="16"/>
  <c r="R358" i="16"/>
  <c r="P358" i="16"/>
  <c r="BI355" i="16"/>
  <c r="BH355" i="16"/>
  <c r="BG355" i="16"/>
  <c r="BF355" i="16"/>
  <c r="T355" i="16"/>
  <c r="R355" i="16"/>
  <c r="P355" i="16"/>
  <c r="BI352" i="16"/>
  <c r="BH352" i="16"/>
  <c r="BG352" i="16"/>
  <c r="BF352" i="16"/>
  <c r="T352" i="16"/>
  <c r="R352" i="16"/>
  <c r="P352" i="16"/>
  <c r="BI349" i="16"/>
  <c r="BH349" i="16"/>
  <c r="BG349" i="16"/>
  <c r="BF349" i="16"/>
  <c r="T349" i="16"/>
  <c r="R349" i="16"/>
  <c r="P349" i="16"/>
  <c r="BI345" i="16"/>
  <c r="BH345" i="16"/>
  <c r="BG345" i="16"/>
  <c r="BF345" i="16"/>
  <c r="T345" i="16"/>
  <c r="R345" i="16"/>
  <c r="P345" i="16"/>
  <c r="BI342" i="16"/>
  <c r="BH342" i="16"/>
  <c r="BG342" i="16"/>
  <c r="BF342" i="16"/>
  <c r="T342" i="16"/>
  <c r="R342" i="16"/>
  <c r="P342" i="16"/>
  <c r="BI339" i="16"/>
  <c r="BH339" i="16"/>
  <c r="BG339" i="16"/>
  <c r="BF339" i="16"/>
  <c r="T339" i="16"/>
  <c r="R339" i="16"/>
  <c r="P339" i="16"/>
  <c r="BI335" i="16"/>
  <c r="BH335" i="16"/>
  <c r="BG335" i="16"/>
  <c r="BF335" i="16"/>
  <c r="T335" i="16"/>
  <c r="R335" i="16"/>
  <c r="P335" i="16"/>
  <c r="BI332" i="16"/>
  <c r="BH332" i="16"/>
  <c r="BG332" i="16"/>
  <c r="BF332" i="16"/>
  <c r="T332" i="16"/>
  <c r="R332" i="16"/>
  <c r="P332" i="16"/>
  <c r="BI329" i="16"/>
  <c r="BH329" i="16"/>
  <c r="BG329" i="16"/>
  <c r="BF329" i="16"/>
  <c r="T329" i="16"/>
  <c r="R329" i="16"/>
  <c r="P329" i="16"/>
  <c r="BI325" i="16"/>
  <c r="BH325" i="16"/>
  <c r="BG325" i="16"/>
  <c r="BF325" i="16"/>
  <c r="T325" i="16"/>
  <c r="T324" i="16"/>
  <c r="R325" i="16"/>
  <c r="R324" i="16" s="1"/>
  <c r="P325" i="16"/>
  <c r="P324" i="16"/>
  <c r="BI321" i="16"/>
  <c r="BH321" i="16"/>
  <c r="BG321" i="16"/>
  <c r="BF321" i="16"/>
  <c r="T321" i="16"/>
  <c r="R321" i="16"/>
  <c r="P321" i="16"/>
  <c r="BI318" i="16"/>
  <c r="BH318" i="16"/>
  <c r="BG318" i="16"/>
  <c r="BF318" i="16"/>
  <c r="T318" i="16"/>
  <c r="R318" i="16"/>
  <c r="P318" i="16"/>
  <c r="BI315" i="16"/>
  <c r="BH315" i="16"/>
  <c r="BG315" i="16"/>
  <c r="BF315" i="16"/>
  <c r="T315" i="16"/>
  <c r="R315" i="16"/>
  <c r="P315" i="16"/>
  <c r="BI312" i="16"/>
  <c r="BH312" i="16"/>
  <c r="BG312" i="16"/>
  <c r="BF312" i="16"/>
  <c r="T312" i="16"/>
  <c r="R312" i="16"/>
  <c r="P312" i="16"/>
  <c r="BI309" i="16"/>
  <c r="BH309" i="16"/>
  <c r="BG309" i="16"/>
  <c r="BF309" i="16"/>
  <c r="T309" i="16"/>
  <c r="R309" i="16"/>
  <c r="P309" i="16"/>
  <c r="BI304" i="16"/>
  <c r="BH304" i="16"/>
  <c r="BG304" i="16"/>
  <c r="BF304" i="16"/>
  <c r="T304" i="16"/>
  <c r="R304" i="16"/>
  <c r="P304" i="16"/>
  <c r="BI301" i="16"/>
  <c r="BH301" i="16"/>
  <c r="BG301" i="16"/>
  <c r="BF301" i="16"/>
  <c r="T301" i="16"/>
  <c r="R301" i="16"/>
  <c r="P301" i="16"/>
  <c r="BI298" i="16"/>
  <c r="BH298" i="16"/>
  <c r="BG298" i="16"/>
  <c r="BF298" i="16"/>
  <c r="T298" i="16"/>
  <c r="R298" i="16"/>
  <c r="P298" i="16"/>
  <c r="BI296" i="16"/>
  <c r="BH296" i="16"/>
  <c r="BG296" i="16"/>
  <c r="BF296" i="16"/>
  <c r="T296" i="16"/>
  <c r="R296" i="16"/>
  <c r="P296" i="16"/>
  <c r="BI293" i="16"/>
  <c r="BH293" i="16"/>
  <c r="BG293" i="16"/>
  <c r="BF293" i="16"/>
  <c r="T293" i="16"/>
  <c r="R293" i="16"/>
  <c r="P293" i="16"/>
  <c r="BI290" i="16"/>
  <c r="BH290" i="16"/>
  <c r="BG290" i="16"/>
  <c r="BF290" i="16"/>
  <c r="T290" i="16"/>
  <c r="R290" i="16"/>
  <c r="P290" i="16"/>
  <c r="BI287" i="16"/>
  <c r="BH287" i="16"/>
  <c r="BG287" i="16"/>
  <c r="BF287" i="16"/>
  <c r="T287" i="16"/>
  <c r="R287" i="16"/>
  <c r="P287" i="16"/>
  <c r="BI284" i="16"/>
  <c r="BH284" i="16"/>
  <c r="BG284" i="16"/>
  <c r="BF284" i="16"/>
  <c r="T284" i="16"/>
  <c r="R284" i="16"/>
  <c r="P284" i="16"/>
  <c r="BI281" i="16"/>
  <c r="BH281" i="16"/>
  <c r="BG281" i="16"/>
  <c r="BF281" i="16"/>
  <c r="T281" i="16"/>
  <c r="R281" i="16"/>
  <c r="P281" i="16"/>
  <c r="BI277" i="16"/>
  <c r="BH277" i="16"/>
  <c r="BG277" i="16"/>
  <c r="BF277" i="16"/>
  <c r="T277" i="16"/>
  <c r="R277" i="16"/>
  <c r="P277" i="16"/>
  <c r="BI274" i="16"/>
  <c r="BH274" i="16"/>
  <c r="BG274" i="16"/>
  <c r="BF274" i="16"/>
  <c r="T274" i="16"/>
  <c r="R274" i="16"/>
  <c r="P274" i="16"/>
  <c r="BI271" i="16"/>
  <c r="BH271" i="16"/>
  <c r="BG271" i="16"/>
  <c r="BF271" i="16"/>
  <c r="T271" i="16"/>
  <c r="R271" i="16"/>
  <c r="P271" i="16"/>
  <c r="BI268" i="16"/>
  <c r="BH268" i="16"/>
  <c r="BG268" i="16"/>
  <c r="BF268" i="16"/>
  <c r="T268" i="16"/>
  <c r="R268" i="16"/>
  <c r="P268" i="16"/>
  <c r="BI265" i="16"/>
  <c r="BH265" i="16"/>
  <c r="BG265" i="16"/>
  <c r="BF265" i="16"/>
  <c r="T265" i="16"/>
  <c r="R265" i="16"/>
  <c r="P265" i="16"/>
  <c r="BI262" i="16"/>
  <c r="BH262" i="16"/>
  <c r="BG262" i="16"/>
  <c r="BF262" i="16"/>
  <c r="T262" i="16"/>
  <c r="R262" i="16"/>
  <c r="P262" i="16"/>
  <c r="BI259" i="16"/>
  <c r="BH259" i="16"/>
  <c r="BG259" i="16"/>
  <c r="BF259" i="16"/>
  <c r="T259" i="16"/>
  <c r="R259" i="16"/>
  <c r="P259" i="16"/>
  <c r="BI256" i="16"/>
  <c r="BH256" i="16"/>
  <c r="BG256" i="16"/>
  <c r="BF256" i="16"/>
  <c r="T256" i="16"/>
  <c r="R256" i="16"/>
  <c r="P256" i="16"/>
  <c r="BI254" i="16"/>
  <c r="BH254" i="16"/>
  <c r="BG254" i="16"/>
  <c r="BF254" i="16"/>
  <c r="T254" i="16"/>
  <c r="R254" i="16"/>
  <c r="P254" i="16"/>
  <c r="BI251" i="16"/>
  <c r="BH251" i="16"/>
  <c r="BG251" i="16"/>
  <c r="BF251" i="16"/>
  <c r="T251" i="16"/>
  <c r="R251" i="16"/>
  <c r="P251" i="16"/>
  <c r="BI248" i="16"/>
  <c r="BH248" i="16"/>
  <c r="BG248" i="16"/>
  <c r="BF248" i="16"/>
  <c r="T248" i="16"/>
  <c r="R248" i="16"/>
  <c r="P248" i="16"/>
  <c r="BI244" i="16"/>
  <c r="BH244" i="16"/>
  <c r="BG244" i="16"/>
  <c r="BF244" i="16"/>
  <c r="T244" i="16"/>
  <c r="R244" i="16"/>
  <c r="P244" i="16"/>
  <c r="BI241" i="16"/>
  <c r="BH241" i="16"/>
  <c r="BG241" i="16"/>
  <c r="BF241" i="16"/>
  <c r="T241" i="16"/>
  <c r="R241" i="16"/>
  <c r="P241" i="16"/>
  <c r="BI238" i="16"/>
  <c r="BH238" i="16"/>
  <c r="BG238" i="16"/>
  <c r="BF238" i="16"/>
  <c r="T238" i="16"/>
  <c r="R238" i="16"/>
  <c r="P238" i="16"/>
  <c r="BI235" i="16"/>
  <c r="BH235" i="16"/>
  <c r="BG235" i="16"/>
  <c r="BF235" i="16"/>
  <c r="T235" i="16"/>
  <c r="R235" i="16"/>
  <c r="P235" i="16"/>
  <c r="BI232" i="16"/>
  <c r="BH232" i="16"/>
  <c r="BG232" i="16"/>
  <c r="BF232" i="16"/>
  <c r="T232" i="16"/>
  <c r="R232" i="16"/>
  <c r="P232" i="16"/>
  <c r="BI229" i="16"/>
  <c r="BH229" i="16"/>
  <c r="BG229" i="16"/>
  <c r="BF229" i="16"/>
  <c r="T229" i="16"/>
  <c r="R229" i="16"/>
  <c r="P229" i="16"/>
  <c r="BI226" i="16"/>
  <c r="BH226" i="16"/>
  <c r="BG226" i="16"/>
  <c r="BF226" i="16"/>
  <c r="T226" i="16"/>
  <c r="R226" i="16"/>
  <c r="P226" i="16"/>
  <c r="BI223" i="16"/>
  <c r="BH223" i="16"/>
  <c r="BG223" i="16"/>
  <c r="BF223" i="16"/>
  <c r="T223" i="16"/>
  <c r="R223" i="16"/>
  <c r="P223" i="16"/>
  <c r="BI220" i="16"/>
  <c r="BH220" i="16"/>
  <c r="BG220" i="16"/>
  <c r="BF220" i="16"/>
  <c r="T220" i="16"/>
  <c r="R220" i="16"/>
  <c r="P220" i="16"/>
  <c r="BI217" i="16"/>
  <c r="BH217" i="16"/>
  <c r="BG217" i="16"/>
  <c r="BF217" i="16"/>
  <c r="T217" i="16"/>
  <c r="R217" i="16"/>
  <c r="P217" i="16"/>
  <c r="BI214" i="16"/>
  <c r="BH214" i="16"/>
  <c r="BG214" i="16"/>
  <c r="BF214" i="16"/>
  <c r="T214" i="16"/>
  <c r="R214" i="16"/>
  <c r="P214" i="16"/>
  <c r="BI211" i="16"/>
  <c r="BH211" i="16"/>
  <c r="BG211" i="16"/>
  <c r="BF211" i="16"/>
  <c r="T211" i="16"/>
  <c r="R211" i="16"/>
  <c r="P211" i="16"/>
  <c r="BI208" i="16"/>
  <c r="BH208" i="16"/>
  <c r="BG208" i="16"/>
  <c r="BF208" i="16"/>
  <c r="T208" i="16"/>
  <c r="R208" i="16"/>
  <c r="P208" i="16"/>
  <c r="BI203" i="16"/>
  <c r="BH203" i="16"/>
  <c r="BG203" i="16"/>
  <c r="BF203" i="16"/>
  <c r="T203" i="16"/>
  <c r="R203" i="16"/>
  <c r="P203" i="16"/>
  <c r="BI200" i="16"/>
  <c r="BH200" i="16"/>
  <c r="BG200" i="16"/>
  <c r="BF200" i="16"/>
  <c r="T200" i="16"/>
  <c r="R200" i="16"/>
  <c r="P200" i="16"/>
  <c r="BI197" i="16"/>
  <c r="BH197" i="16"/>
  <c r="BG197" i="16"/>
  <c r="BF197" i="16"/>
  <c r="T197" i="16"/>
  <c r="R197" i="16"/>
  <c r="P197" i="16"/>
  <c r="BI194" i="16"/>
  <c r="BH194" i="16"/>
  <c r="BG194" i="16"/>
  <c r="BF194" i="16"/>
  <c r="T194" i="16"/>
  <c r="R194" i="16"/>
  <c r="P194" i="16"/>
  <c r="BI191" i="16"/>
  <c r="BH191" i="16"/>
  <c r="BG191" i="16"/>
  <c r="BF191" i="16"/>
  <c r="T191" i="16"/>
  <c r="R191" i="16"/>
  <c r="P191" i="16"/>
  <c r="BI189" i="16"/>
  <c r="BH189" i="16"/>
  <c r="BG189" i="16"/>
  <c r="BF189" i="16"/>
  <c r="T189" i="16"/>
  <c r="R189" i="16"/>
  <c r="P189" i="16"/>
  <c r="BI186" i="16"/>
  <c r="BH186" i="16"/>
  <c r="BG186" i="16"/>
  <c r="BF186" i="16"/>
  <c r="T186" i="16"/>
  <c r="R186" i="16"/>
  <c r="P186" i="16"/>
  <c r="BI183" i="16"/>
  <c r="BH183" i="16"/>
  <c r="BG183" i="16"/>
  <c r="BF183" i="16"/>
  <c r="T183" i="16"/>
  <c r="R183" i="16"/>
  <c r="P183" i="16"/>
  <c r="BI179" i="16"/>
  <c r="BH179" i="16"/>
  <c r="BG179" i="16"/>
  <c r="BF179" i="16"/>
  <c r="T179" i="16"/>
  <c r="R179" i="16"/>
  <c r="P179" i="16"/>
  <c r="BI176" i="16"/>
  <c r="BH176" i="16"/>
  <c r="BG176" i="16"/>
  <c r="BF176" i="16"/>
  <c r="T176" i="16"/>
  <c r="R176" i="16"/>
  <c r="P176" i="16"/>
  <c r="BI172" i="16"/>
  <c r="BH172" i="16"/>
  <c r="BG172" i="16"/>
  <c r="BF172" i="16"/>
  <c r="T172" i="16"/>
  <c r="R172" i="16"/>
  <c r="P172" i="16"/>
  <c r="BI169" i="16"/>
  <c r="BH169" i="16"/>
  <c r="BG169" i="16"/>
  <c r="BF169" i="16"/>
  <c r="T169" i="16"/>
  <c r="R169" i="16"/>
  <c r="P169" i="16"/>
  <c r="J161" i="16"/>
  <c r="F159" i="16"/>
  <c r="E157" i="16"/>
  <c r="J91" i="16"/>
  <c r="F89" i="16"/>
  <c r="E87" i="16"/>
  <c r="J24" i="16"/>
  <c r="E24" i="16"/>
  <c r="J162" i="16"/>
  <c r="J23" i="16"/>
  <c r="J18" i="16"/>
  <c r="E18" i="16"/>
  <c r="F92" i="16"/>
  <c r="J17" i="16"/>
  <c r="J15" i="16"/>
  <c r="E15" i="16"/>
  <c r="F91" i="16" s="1"/>
  <c r="J14" i="16"/>
  <c r="J12" i="16"/>
  <c r="J159" i="16" s="1"/>
  <c r="E7" i="16"/>
  <c r="E85" i="16" s="1"/>
  <c r="J37" i="15"/>
  <c r="J36" i="15"/>
  <c r="AY113" i="1"/>
  <c r="J35" i="15"/>
  <c r="AX113" i="1"/>
  <c r="BI591" i="15"/>
  <c r="BH591" i="15"/>
  <c r="BG591" i="15"/>
  <c r="BF591" i="15"/>
  <c r="T591" i="15"/>
  <c r="R591" i="15"/>
  <c r="P591" i="15"/>
  <c r="BI589" i="15"/>
  <c r="BH589" i="15"/>
  <c r="BG589" i="15"/>
  <c r="BF589" i="15"/>
  <c r="T589" i="15"/>
  <c r="R589" i="15"/>
  <c r="P589" i="15"/>
  <c r="BI587" i="15"/>
  <c r="BH587" i="15"/>
  <c r="BG587" i="15"/>
  <c r="BF587" i="15"/>
  <c r="T587" i="15"/>
  <c r="R587" i="15"/>
  <c r="P587" i="15"/>
  <c r="BI585" i="15"/>
  <c r="BH585" i="15"/>
  <c r="BG585" i="15"/>
  <c r="BF585" i="15"/>
  <c r="T585" i="15"/>
  <c r="R585" i="15"/>
  <c r="P585" i="15"/>
  <c r="BI583" i="15"/>
  <c r="BH583" i="15"/>
  <c r="BG583" i="15"/>
  <c r="BF583" i="15"/>
  <c r="T583" i="15"/>
  <c r="R583" i="15"/>
  <c r="P583" i="15"/>
  <c r="BI581" i="15"/>
  <c r="BH581" i="15"/>
  <c r="BG581" i="15"/>
  <c r="BF581" i="15"/>
  <c r="T581" i="15"/>
  <c r="R581" i="15"/>
  <c r="P581" i="15"/>
  <c r="BI579" i="15"/>
  <c r="BH579" i="15"/>
  <c r="BG579" i="15"/>
  <c r="BF579" i="15"/>
  <c r="T579" i="15"/>
  <c r="R579" i="15"/>
  <c r="P579" i="15"/>
  <c r="BI576" i="15"/>
  <c r="BH576" i="15"/>
  <c r="BG576" i="15"/>
  <c r="BF576" i="15"/>
  <c r="T576" i="15"/>
  <c r="R576" i="15"/>
  <c r="P576" i="15"/>
  <c r="BI574" i="15"/>
  <c r="BH574" i="15"/>
  <c r="BG574" i="15"/>
  <c r="BF574" i="15"/>
  <c r="T574" i="15"/>
  <c r="R574" i="15"/>
  <c r="P574" i="15"/>
  <c r="BI572" i="15"/>
  <c r="BH572" i="15"/>
  <c r="BG572" i="15"/>
  <c r="BF572" i="15"/>
  <c r="T572" i="15"/>
  <c r="R572" i="15"/>
  <c r="P572" i="15"/>
  <c r="BI570" i="15"/>
  <c r="BH570" i="15"/>
  <c r="BG570" i="15"/>
  <c r="BF570" i="15"/>
  <c r="T570" i="15"/>
  <c r="R570" i="15"/>
  <c r="P570" i="15"/>
  <c r="BI568" i="15"/>
  <c r="BH568" i="15"/>
  <c r="BG568" i="15"/>
  <c r="BF568" i="15"/>
  <c r="T568" i="15"/>
  <c r="R568" i="15"/>
  <c r="P568" i="15"/>
  <c r="BI566" i="15"/>
  <c r="BH566" i="15"/>
  <c r="BG566" i="15"/>
  <c r="BF566" i="15"/>
  <c r="T566" i="15"/>
  <c r="R566" i="15"/>
  <c r="P566" i="15"/>
  <c r="BI564" i="15"/>
  <c r="BH564" i="15"/>
  <c r="BG564" i="15"/>
  <c r="BF564" i="15"/>
  <c r="T564" i="15"/>
  <c r="R564" i="15"/>
  <c r="P564" i="15"/>
  <c r="BI562" i="15"/>
  <c r="BH562" i="15"/>
  <c r="BG562" i="15"/>
  <c r="BF562" i="15"/>
  <c r="T562" i="15"/>
  <c r="R562" i="15"/>
  <c r="P562" i="15"/>
  <c r="BI560" i="15"/>
  <c r="BH560" i="15"/>
  <c r="BG560" i="15"/>
  <c r="BF560" i="15"/>
  <c r="T560" i="15"/>
  <c r="R560" i="15"/>
  <c r="P560" i="15"/>
  <c r="BI558" i="15"/>
  <c r="BH558" i="15"/>
  <c r="BG558" i="15"/>
  <c r="BF558" i="15"/>
  <c r="T558" i="15"/>
  <c r="R558" i="15"/>
  <c r="P558" i="15"/>
  <c r="BI556" i="15"/>
  <c r="BH556" i="15"/>
  <c r="BG556" i="15"/>
  <c r="BF556" i="15"/>
  <c r="T556" i="15"/>
  <c r="R556" i="15"/>
  <c r="P556" i="15"/>
  <c r="BI554" i="15"/>
  <c r="BH554" i="15"/>
  <c r="BG554" i="15"/>
  <c r="BF554" i="15"/>
  <c r="T554" i="15"/>
  <c r="R554" i="15"/>
  <c r="P554" i="15"/>
  <c r="BI552" i="15"/>
  <c r="BH552" i="15"/>
  <c r="BG552" i="15"/>
  <c r="BF552" i="15"/>
  <c r="T552" i="15"/>
  <c r="R552" i="15"/>
  <c r="P552" i="15"/>
  <c r="BI550" i="15"/>
  <c r="BH550" i="15"/>
  <c r="BG550" i="15"/>
  <c r="BF550" i="15"/>
  <c r="T550" i="15"/>
  <c r="R550" i="15"/>
  <c r="P550" i="15"/>
  <c r="BI548" i="15"/>
  <c r="BH548" i="15"/>
  <c r="BG548" i="15"/>
  <c r="BF548" i="15"/>
  <c r="T548" i="15"/>
  <c r="R548" i="15"/>
  <c r="P548" i="15"/>
  <c r="BI545" i="15"/>
  <c r="BH545" i="15"/>
  <c r="BG545" i="15"/>
  <c r="BF545" i="15"/>
  <c r="T545" i="15"/>
  <c r="R545" i="15"/>
  <c r="P545" i="15"/>
  <c r="BI543" i="15"/>
  <c r="BH543" i="15"/>
  <c r="BG543" i="15"/>
  <c r="BF543" i="15"/>
  <c r="T543" i="15"/>
  <c r="R543" i="15"/>
  <c r="P543" i="15"/>
  <c r="BI541" i="15"/>
  <c r="BH541" i="15"/>
  <c r="BG541" i="15"/>
  <c r="BF541" i="15"/>
  <c r="T541" i="15"/>
  <c r="R541" i="15"/>
  <c r="P541" i="15"/>
  <c r="BI539" i="15"/>
  <c r="BH539" i="15"/>
  <c r="BG539" i="15"/>
  <c r="BF539" i="15"/>
  <c r="T539" i="15"/>
  <c r="R539" i="15"/>
  <c r="P539" i="15"/>
  <c r="BI537" i="15"/>
  <c r="BH537" i="15"/>
  <c r="BG537" i="15"/>
  <c r="BF537" i="15"/>
  <c r="T537" i="15"/>
  <c r="R537" i="15"/>
  <c r="P537" i="15"/>
  <c r="BI535" i="15"/>
  <c r="BH535" i="15"/>
  <c r="BG535" i="15"/>
  <c r="BF535" i="15"/>
  <c r="T535" i="15"/>
  <c r="R535" i="15"/>
  <c r="P535" i="15"/>
  <c r="BI533" i="15"/>
  <c r="BH533" i="15"/>
  <c r="BG533" i="15"/>
  <c r="BF533" i="15"/>
  <c r="T533" i="15"/>
  <c r="R533" i="15"/>
  <c r="P533" i="15"/>
  <c r="BI531" i="15"/>
  <c r="BH531" i="15"/>
  <c r="BG531" i="15"/>
  <c r="BF531" i="15"/>
  <c r="T531" i="15"/>
  <c r="R531" i="15"/>
  <c r="P531" i="15"/>
  <c r="BI529" i="15"/>
  <c r="BH529" i="15"/>
  <c r="BG529" i="15"/>
  <c r="BF529" i="15"/>
  <c r="T529" i="15"/>
  <c r="R529" i="15"/>
  <c r="P529" i="15"/>
  <c r="BI527" i="15"/>
  <c r="BH527" i="15"/>
  <c r="BG527" i="15"/>
  <c r="BF527" i="15"/>
  <c r="T527" i="15"/>
  <c r="R527" i="15"/>
  <c r="P527" i="15"/>
  <c r="BI525" i="15"/>
  <c r="BH525" i="15"/>
  <c r="BG525" i="15"/>
  <c r="BF525" i="15"/>
  <c r="T525" i="15"/>
  <c r="R525" i="15"/>
  <c r="P525" i="15"/>
  <c r="BI523" i="15"/>
  <c r="BH523" i="15"/>
  <c r="BG523" i="15"/>
  <c r="BF523" i="15"/>
  <c r="T523" i="15"/>
  <c r="R523" i="15"/>
  <c r="P523" i="15"/>
  <c r="BI521" i="15"/>
  <c r="BH521" i="15"/>
  <c r="BG521" i="15"/>
  <c r="BF521" i="15"/>
  <c r="T521" i="15"/>
  <c r="R521" i="15"/>
  <c r="P521" i="15"/>
  <c r="BI519" i="15"/>
  <c r="BH519" i="15"/>
  <c r="BG519" i="15"/>
  <c r="BF519" i="15"/>
  <c r="T519" i="15"/>
  <c r="R519" i="15"/>
  <c r="P519" i="15"/>
  <c r="BI517" i="15"/>
  <c r="BH517" i="15"/>
  <c r="BG517" i="15"/>
  <c r="BF517" i="15"/>
  <c r="T517" i="15"/>
  <c r="R517" i="15"/>
  <c r="P517" i="15"/>
  <c r="BI515" i="15"/>
  <c r="BH515" i="15"/>
  <c r="BG515" i="15"/>
  <c r="BF515" i="15"/>
  <c r="T515" i="15"/>
  <c r="R515" i="15"/>
  <c r="P515" i="15"/>
  <c r="BI513" i="15"/>
  <c r="BH513" i="15"/>
  <c r="BG513" i="15"/>
  <c r="BF513" i="15"/>
  <c r="T513" i="15"/>
  <c r="R513" i="15"/>
  <c r="P513" i="15"/>
  <c r="BI511" i="15"/>
  <c r="BH511" i="15"/>
  <c r="BG511" i="15"/>
  <c r="BF511" i="15"/>
  <c r="T511" i="15"/>
  <c r="R511" i="15"/>
  <c r="P511" i="15"/>
  <c r="BI509" i="15"/>
  <c r="BH509" i="15"/>
  <c r="BG509" i="15"/>
  <c r="BF509" i="15"/>
  <c r="T509" i="15"/>
  <c r="R509" i="15"/>
  <c r="P509" i="15"/>
  <c r="BI507" i="15"/>
  <c r="BH507" i="15"/>
  <c r="BG507" i="15"/>
  <c r="BF507" i="15"/>
  <c r="T507" i="15"/>
  <c r="R507" i="15"/>
  <c r="P507" i="15"/>
  <c r="BI505" i="15"/>
  <c r="BH505" i="15"/>
  <c r="BG505" i="15"/>
  <c r="BF505" i="15"/>
  <c r="T505" i="15"/>
  <c r="R505" i="15"/>
  <c r="P505" i="15"/>
  <c r="BI503" i="15"/>
  <c r="BH503" i="15"/>
  <c r="BG503" i="15"/>
  <c r="BF503" i="15"/>
  <c r="T503" i="15"/>
  <c r="R503" i="15"/>
  <c r="P503" i="15"/>
  <c r="BI500" i="15"/>
  <c r="BH500" i="15"/>
  <c r="BG500" i="15"/>
  <c r="BF500" i="15"/>
  <c r="T500" i="15"/>
  <c r="R500" i="15"/>
  <c r="P500" i="15"/>
  <c r="BI498" i="15"/>
  <c r="BH498" i="15"/>
  <c r="BG498" i="15"/>
  <c r="BF498" i="15"/>
  <c r="T498" i="15"/>
  <c r="R498" i="15"/>
  <c r="P498" i="15"/>
  <c r="BI496" i="15"/>
  <c r="BH496" i="15"/>
  <c r="BG496" i="15"/>
  <c r="BF496" i="15"/>
  <c r="T496" i="15"/>
  <c r="R496" i="15"/>
  <c r="P496" i="15"/>
  <c r="BI494" i="15"/>
  <c r="BH494" i="15"/>
  <c r="BG494" i="15"/>
  <c r="BF494" i="15"/>
  <c r="T494" i="15"/>
  <c r="R494" i="15"/>
  <c r="P494" i="15"/>
  <c r="BI492" i="15"/>
  <c r="BH492" i="15"/>
  <c r="BG492" i="15"/>
  <c r="BF492" i="15"/>
  <c r="T492" i="15"/>
  <c r="R492" i="15"/>
  <c r="P492" i="15"/>
  <c r="BI490" i="15"/>
  <c r="BH490" i="15"/>
  <c r="BG490" i="15"/>
  <c r="BF490" i="15"/>
  <c r="T490" i="15"/>
  <c r="R490" i="15"/>
  <c r="P490" i="15"/>
  <c r="BI488" i="15"/>
  <c r="BH488" i="15"/>
  <c r="BG488" i="15"/>
  <c r="BF488" i="15"/>
  <c r="T488" i="15"/>
  <c r="R488" i="15"/>
  <c r="P488" i="15"/>
  <c r="BI486" i="15"/>
  <c r="BH486" i="15"/>
  <c r="BG486" i="15"/>
  <c r="BF486" i="15"/>
  <c r="T486" i="15"/>
  <c r="R486" i="15"/>
  <c r="P486" i="15"/>
  <c r="BI484" i="15"/>
  <c r="BH484" i="15"/>
  <c r="BG484" i="15"/>
  <c r="BF484" i="15"/>
  <c r="T484" i="15"/>
  <c r="R484" i="15"/>
  <c r="P484" i="15"/>
  <c r="BI482" i="15"/>
  <c r="BH482" i="15"/>
  <c r="BG482" i="15"/>
  <c r="BF482" i="15"/>
  <c r="T482" i="15"/>
  <c r="R482" i="15"/>
  <c r="P482" i="15"/>
  <c r="BI480" i="15"/>
  <c r="BH480" i="15"/>
  <c r="BG480" i="15"/>
  <c r="BF480" i="15"/>
  <c r="T480" i="15"/>
  <c r="R480" i="15"/>
  <c r="P480" i="15"/>
  <c r="BI478" i="15"/>
  <c r="BH478" i="15"/>
  <c r="BG478" i="15"/>
  <c r="BF478" i="15"/>
  <c r="T478" i="15"/>
  <c r="R478" i="15"/>
  <c r="P478" i="15"/>
  <c r="BI476" i="15"/>
  <c r="BH476" i="15"/>
  <c r="BG476" i="15"/>
  <c r="BF476" i="15"/>
  <c r="T476" i="15"/>
  <c r="R476" i="15"/>
  <c r="P476" i="15"/>
  <c r="BI474" i="15"/>
  <c r="BH474" i="15"/>
  <c r="BG474" i="15"/>
  <c r="BF474" i="15"/>
  <c r="T474" i="15"/>
  <c r="R474" i="15"/>
  <c r="P474" i="15"/>
  <c r="BI472" i="15"/>
  <c r="BH472" i="15"/>
  <c r="BG472" i="15"/>
  <c r="BF472" i="15"/>
  <c r="T472" i="15"/>
  <c r="R472" i="15"/>
  <c r="P472" i="15"/>
  <c r="BI470" i="15"/>
  <c r="BH470" i="15"/>
  <c r="BG470" i="15"/>
  <c r="BF470" i="15"/>
  <c r="T470" i="15"/>
  <c r="R470" i="15"/>
  <c r="P470" i="15"/>
  <c r="BI468" i="15"/>
  <c r="BH468" i="15"/>
  <c r="BG468" i="15"/>
  <c r="BF468" i="15"/>
  <c r="T468" i="15"/>
  <c r="R468" i="15"/>
  <c r="P468" i="15"/>
  <c r="BI466" i="15"/>
  <c r="BH466" i="15"/>
  <c r="BG466" i="15"/>
  <c r="BF466" i="15"/>
  <c r="T466" i="15"/>
  <c r="R466" i="15"/>
  <c r="P466" i="15"/>
  <c r="BI464" i="15"/>
  <c r="BH464" i="15"/>
  <c r="BG464" i="15"/>
  <c r="BF464" i="15"/>
  <c r="T464" i="15"/>
  <c r="R464" i="15"/>
  <c r="P464" i="15"/>
  <c r="BI462" i="15"/>
  <c r="BH462" i="15"/>
  <c r="BG462" i="15"/>
  <c r="BF462" i="15"/>
  <c r="T462" i="15"/>
  <c r="R462" i="15"/>
  <c r="P462" i="15"/>
  <c r="BI460" i="15"/>
  <c r="BH460" i="15"/>
  <c r="BG460" i="15"/>
  <c r="BF460" i="15"/>
  <c r="T460" i="15"/>
  <c r="R460" i="15"/>
  <c r="P460" i="15"/>
  <c r="BI458" i="15"/>
  <c r="BH458" i="15"/>
  <c r="BG458" i="15"/>
  <c r="BF458" i="15"/>
  <c r="T458" i="15"/>
  <c r="R458" i="15"/>
  <c r="P458" i="15"/>
  <c r="BI456" i="15"/>
  <c r="BH456" i="15"/>
  <c r="BG456" i="15"/>
  <c r="BF456" i="15"/>
  <c r="T456" i="15"/>
  <c r="R456" i="15"/>
  <c r="P456" i="15"/>
  <c r="BI454" i="15"/>
  <c r="BH454" i="15"/>
  <c r="BG454" i="15"/>
  <c r="BF454" i="15"/>
  <c r="T454" i="15"/>
  <c r="R454" i="15"/>
  <c r="P454" i="15"/>
  <c r="BI452" i="15"/>
  <c r="BH452" i="15"/>
  <c r="BG452" i="15"/>
  <c r="BF452" i="15"/>
  <c r="T452" i="15"/>
  <c r="R452" i="15"/>
  <c r="P452" i="15"/>
  <c r="BI450" i="15"/>
  <c r="BH450" i="15"/>
  <c r="BG450" i="15"/>
  <c r="BF450" i="15"/>
  <c r="T450" i="15"/>
  <c r="R450" i="15"/>
  <c r="P450" i="15"/>
  <c r="BI448" i="15"/>
  <c r="BH448" i="15"/>
  <c r="BG448" i="15"/>
  <c r="BF448" i="15"/>
  <c r="T448" i="15"/>
  <c r="R448" i="15"/>
  <c r="P448" i="15"/>
  <c r="BI446" i="15"/>
  <c r="BH446" i="15"/>
  <c r="BG446" i="15"/>
  <c r="BF446" i="15"/>
  <c r="T446" i="15"/>
  <c r="R446" i="15"/>
  <c r="P446" i="15"/>
  <c r="BI444" i="15"/>
  <c r="BH444" i="15"/>
  <c r="BG444" i="15"/>
  <c r="BF444" i="15"/>
  <c r="T444" i="15"/>
  <c r="R444" i="15"/>
  <c r="P444" i="15"/>
  <c r="BI442" i="15"/>
  <c r="BH442" i="15"/>
  <c r="BG442" i="15"/>
  <c r="BF442" i="15"/>
  <c r="T442" i="15"/>
  <c r="R442" i="15"/>
  <c r="P442" i="15"/>
  <c r="BI440" i="15"/>
  <c r="BH440" i="15"/>
  <c r="BG440" i="15"/>
  <c r="BF440" i="15"/>
  <c r="T440" i="15"/>
  <c r="R440" i="15"/>
  <c r="P440" i="15"/>
  <c r="BI438" i="15"/>
  <c r="BH438" i="15"/>
  <c r="BG438" i="15"/>
  <c r="BF438" i="15"/>
  <c r="T438" i="15"/>
  <c r="R438" i="15"/>
  <c r="P438" i="15"/>
  <c r="BI436" i="15"/>
  <c r="BH436" i="15"/>
  <c r="BG436" i="15"/>
  <c r="BF436" i="15"/>
  <c r="T436" i="15"/>
  <c r="R436" i="15"/>
  <c r="P436" i="15"/>
  <c r="BI434" i="15"/>
  <c r="BH434" i="15"/>
  <c r="BG434" i="15"/>
  <c r="BF434" i="15"/>
  <c r="T434" i="15"/>
  <c r="R434" i="15"/>
  <c r="P434" i="15"/>
  <c r="BI431" i="15"/>
  <c r="BH431" i="15"/>
  <c r="BG431" i="15"/>
  <c r="BF431" i="15"/>
  <c r="T431" i="15"/>
  <c r="R431" i="15"/>
  <c r="P431" i="15"/>
  <c r="BI429" i="15"/>
  <c r="BH429" i="15"/>
  <c r="BG429" i="15"/>
  <c r="BF429" i="15"/>
  <c r="T429" i="15"/>
  <c r="R429" i="15"/>
  <c r="P429" i="15"/>
  <c r="BI427" i="15"/>
  <c r="BH427" i="15"/>
  <c r="BG427" i="15"/>
  <c r="BF427" i="15"/>
  <c r="T427" i="15"/>
  <c r="R427" i="15"/>
  <c r="P427" i="15"/>
  <c r="BI425" i="15"/>
  <c r="BH425" i="15"/>
  <c r="BG425" i="15"/>
  <c r="BF425" i="15"/>
  <c r="T425" i="15"/>
  <c r="R425" i="15"/>
  <c r="P425" i="15"/>
  <c r="BI423" i="15"/>
  <c r="BH423" i="15"/>
  <c r="BG423" i="15"/>
  <c r="BF423" i="15"/>
  <c r="T423" i="15"/>
  <c r="R423" i="15"/>
  <c r="P423" i="15"/>
  <c r="BI421" i="15"/>
  <c r="BH421" i="15"/>
  <c r="BG421" i="15"/>
  <c r="BF421" i="15"/>
  <c r="T421" i="15"/>
  <c r="R421" i="15"/>
  <c r="P421" i="15"/>
  <c r="BI419" i="15"/>
  <c r="BH419" i="15"/>
  <c r="BG419" i="15"/>
  <c r="BF419" i="15"/>
  <c r="T419" i="15"/>
  <c r="R419" i="15"/>
  <c r="P419" i="15"/>
  <c r="BI417" i="15"/>
  <c r="BH417" i="15"/>
  <c r="BG417" i="15"/>
  <c r="BF417" i="15"/>
  <c r="T417" i="15"/>
  <c r="R417" i="15"/>
  <c r="P417" i="15"/>
  <c r="BI415" i="15"/>
  <c r="BH415" i="15"/>
  <c r="BG415" i="15"/>
  <c r="BF415" i="15"/>
  <c r="T415" i="15"/>
  <c r="R415" i="15"/>
  <c r="P415" i="15"/>
  <c r="BI413" i="15"/>
  <c r="BH413" i="15"/>
  <c r="BG413" i="15"/>
  <c r="BF413" i="15"/>
  <c r="T413" i="15"/>
  <c r="R413" i="15"/>
  <c r="P413" i="15"/>
  <c r="BI411" i="15"/>
  <c r="BH411" i="15"/>
  <c r="BG411" i="15"/>
  <c r="BF411" i="15"/>
  <c r="T411" i="15"/>
  <c r="R411" i="15"/>
  <c r="P411" i="15"/>
  <c r="BI409" i="15"/>
  <c r="BH409" i="15"/>
  <c r="BG409" i="15"/>
  <c r="BF409" i="15"/>
  <c r="T409" i="15"/>
  <c r="R409" i="15"/>
  <c r="P409" i="15"/>
  <c r="BI406" i="15"/>
  <c r="BH406" i="15"/>
  <c r="BG406" i="15"/>
  <c r="BF406" i="15"/>
  <c r="T406" i="15"/>
  <c r="R406" i="15"/>
  <c r="P406" i="15"/>
  <c r="BI404" i="15"/>
  <c r="BH404" i="15"/>
  <c r="BG404" i="15"/>
  <c r="BF404" i="15"/>
  <c r="T404" i="15"/>
  <c r="R404" i="15"/>
  <c r="P404" i="15"/>
  <c r="BI402" i="15"/>
  <c r="BH402" i="15"/>
  <c r="BG402" i="15"/>
  <c r="BF402" i="15"/>
  <c r="T402" i="15"/>
  <c r="R402" i="15"/>
  <c r="P402" i="15"/>
  <c r="BI400" i="15"/>
  <c r="BH400" i="15"/>
  <c r="BG400" i="15"/>
  <c r="BF400" i="15"/>
  <c r="T400" i="15"/>
  <c r="R400" i="15"/>
  <c r="P400" i="15"/>
  <c r="BI398" i="15"/>
  <c r="BH398" i="15"/>
  <c r="BG398" i="15"/>
  <c r="BF398" i="15"/>
  <c r="T398" i="15"/>
  <c r="R398" i="15"/>
  <c r="P398" i="15"/>
  <c r="BI396" i="15"/>
  <c r="BH396" i="15"/>
  <c r="BG396" i="15"/>
  <c r="BF396" i="15"/>
  <c r="T396" i="15"/>
  <c r="R396" i="15"/>
  <c r="P396" i="15"/>
  <c r="BI394" i="15"/>
  <c r="BH394" i="15"/>
  <c r="BG394" i="15"/>
  <c r="BF394" i="15"/>
  <c r="T394" i="15"/>
  <c r="R394" i="15"/>
  <c r="P394" i="15"/>
  <c r="BI392" i="15"/>
  <c r="BH392" i="15"/>
  <c r="BG392" i="15"/>
  <c r="BF392" i="15"/>
  <c r="T392" i="15"/>
  <c r="R392" i="15"/>
  <c r="P392" i="15"/>
  <c r="BI390" i="15"/>
  <c r="BH390" i="15"/>
  <c r="BG390" i="15"/>
  <c r="BF390" i="15"/>
  <c r="T390" i="15"/>
  <c r="R390" i="15"/>
  <c r="P390" i="15"/>
  <c r="BI388" i="15"/>
  <c r="BH388" i="15"/>
  <c r="BG388" i="15"/>
  <c r="BF388" i="15"/>
  <c r="T388" i="15"/>
  <c r="R388" i="15"/>
  <c r="P388" i="15"/>
  <c r="BI386" i="15"/>
  <c r="BH386" i="15"/>
  <c r="BG386" i="15"/>
  <c r="BF386" i="15"/>
  <c r="T386" i="15"/>
  <c r="R386" i="15"/>
  <c r="P386" i="15"/>
  <c r="BI384" i="15"/>
  <c r="BH384" i="15"/>
  <c r="BG384" i="15"/>
  <c r="BF384" i="15"/>
  <c r="T384" i="15"/>
  <c r="R384" i="15"/>
  <c r="P384" i="15"/>
  <c r="BI382" i="15"/>
  <c r="BH382" i="15"/>
  <c r="BG382" i="15"/>
  <c r="BF382" i="15"/>
  <c r="T382" i="15"/>
  <c r="R382" i="15"/>
  <c r="P382" i="15"/>
  <c r="BI380" i="15"/>
  <c r="BH380" i="15"/>
  <c r="BG380" i="15"/>
  <c r="BF380" i="15"/>
  <c r="T380" i="15"/>
  <c r="R380" i="15"/>
  <c r="P380" i="15"/>
  <c r="BI378" i="15"/>
  <c r="BH378" i="15"/>
  <c r="BG378" i="15"/>
  <c r="BF378" i="15"/>
  <c r="T378" i="15"/>
  <c r="R378" i="15"/>
  <c r="P378" i="15"/>
  <c r="BI376" i="15"/>
  <c r="BH376" i="15"/>
  <c r="BG376" i="15"/>
  <c r="BF376" i="15"/>
  <c r="T376" i="15"/>
  <c r="R376" i="15"/>
  <c r="P376" i="15"/>
  <c r="BI373" i="15"/>
  <c r="BH373" i="15"/>
  <c r="BG373" i="15"/>
  <c r="BF373" i="15"/>
  <c r="T373" i="15"/>
  <c r="R373" i="15"/>
  <c r="P373" i="15"/>
  <c r="BI371" i="15"/>
  <c r="BH371" i="15"/>
  <c r="BG371" i="15"/>
  <c r="BF371" i="15"/>
  <c r="T371" i="15"/>
  <c r="R371" i="15"/>
  <c r="P371" i="15"/>
  <c r="BI369" i="15"/>
  <c r="BH369" i="15"/>
  <c r="BG369" i="15"/>
  <c r="BF369" i="15"/>
  <c r="T369" i="15"/>
  <c r="R369" i="15"/>
  <c r="P369" i="15"/>
  <c r="BI367" i="15"/>
  <c r="BH367" i="15"/>
  <c r="BG367" i="15"/>
  <c r="BF367" i="15"/>
  <c r="T367" i="15"/>
  <c r="R367" i="15"/>
  <c r="P367" i="15"/>
  <c r="BI365" i="15"/>
  <c r="BH365" i="15"/>
  <c r="BG365" i="15"/>
  <c r="BF365" i="15"/>
  <c r="T365" i="15"/>
  <c r="R365" i="15"/>
  <c r="P365" i="15"/>
  <c r="BI362" i="15"/>
  <c r="BH362" i="15"/>
  <c r="BG362" i="15"/>
  <c r="BF362" i="15"/>
  <c r="T362" i="15"/>
  <c r="R362" i="15"/>
  <c r="P362" i="15"/>
  <c r="BI360" i="15"/>
  <c r="BH360" i="15"/>
  <c r="BG360" i="15"/>
  <c r="BF360" i="15"/>
  <c r="T360" i="15"/>
  <c r="R360" i="15"/>
  <c r="P360" i="15"/>
  <c r="BI358" i="15"/>
  <c r="BH358" i="15"/>
  <c r="BG358" i="15"/>
  <c r="BF358" i="15"/>
  <c r="T358" i="15"/>
  <c r="R358" i="15"/>
  <c r="P358" i="15"/>
  <c r="BI356" i="15"/>
  <c r="BH356" i="15"/>
  <c r="BG356" i="15"/>
  <c r="BF356" i="15"/>
  <c r="T356" i="15"/>
  <c r="R356" i="15"/>
  <c r="P356" i="15"/>
  <c r="BI354" i="15"/>
  <c r="BH354" i="15"/>
  <c r="BG354" i="15"/>
  <c r="BF354" i="15"/>
  <c r="T354" i="15"/>
  <c r="R354" i="15"/>
  <c r="P354" i="15"/>
  <c r="BI351" i="15"/>
  <c r="BH351" i="15"/>
  <c r="BG351" i="15"/>
  <c r="BF351" i="15"/>
  <c r="T351" i="15"/>
  <c r="R351" i="15"/>
  <c r="P351" i="15"/>
  <c r="BI349" i="15"/>
  <c r="BH349" i="15"/>
  <c r="BG349" i="15"/>
  <c r="BF349" i="15"/>
  <c r="T349" i="15"/>
  <c r="R349" i="15"/>
  <c r="P349" i="15"/>
  <c r="BI347" i="15"/>
  <c r="BH347" i="15"/>
  <c r="BG347" i="15"/>
  <c r="BF347" i="15"/>
  <c r="T347" i="15"/>
  <c r="R347" i="15"/>
  <c r="P347" i="15"/>
  <c r="BI344" i="15"/>
  <c r="BH344" i="15"/>
  <c r="BG344" i="15"/>
  <c r="BF344" i="15"/>
  <c r="T344" i="15"/>
  <c r="R344" i="15"/>
  <c r="P344" i="15"/>
  <c r="BI342" i="15"/>
  <c r="BH342" i="15"/>
  <c r="BG342" i="15"/>
  <c r="BF342" i="15"/>
  <c r="T342" i="15"/>
  <c r="R342" i="15"/>
  <c r="P342" i="15"/>
  <c r="BI340" i="15"/>
  <c r="BH340" i="15"/>
  <c r="BG340" i="15"/>
  <c r="BF340" i="15"/>
  <c r="T340" i="15"/>
  <c r="R340" i="15"/>
  <c r="P340" i="15"/>
  <c r="BI338" i="15"/>
  <c r="BH338" i="15"/>
  <c r="BG338" i="15"/>
  <c r="BF338" i="15"/>
  <c r="T338" i="15"/>
  <c r="R338" i="15"/>
  <c r="P338" i="15"/>
  <c r="BI336" i="15"/>
  <c r="BH336" i="15"/>
  <c r="BG336" i="15"/>
  <c r="BF336" i="15"/>
  <c r="T336" i="15"/>
  <c r="R336" i="15"/>
  <c r="P336" i="15"/>
  <c r="BI334" i="15"/>
  <c r="BH334" i="15"/>
  <c r="BG334" i="15"/>
  <c r="BF334" i="15"/>
  <c r="T334" i="15"/>
  <c r="R334" i="15"/>
  <c r="P334" i="15"/>
  <c r="BI332" i="15"/>
  <c r="BH332" i="15"/>
  <c r="BG332" i="15"/>
  <c r="BF332" i="15"/>
  <c r="T332" i="15"/>
  <c r="R332" i="15"/>
  <c r="P332" i="15"/>
  <c r="BI330" i="15"/>
  <c r="BH330" i="15"/>
  <c r="BG330" i="15"/>
  <c r="BF330" i="15"/>
  <c r="T330" i="15"/>
  <c r="R330" i="15"/>
  <c r="P330" i="15"/>
  <c r="BI328" i="15"/>
  <c r="BH328" i="15"/>
  <c r="BG328" i="15"/>
  <c r="BF328" i="15"/>
  <c r="T328" i="15"/>
  <c r="R328" i="15"/>
  <c r="P328" i="15"/>
  <c r="BI326" i="15"/>
  <c r="BH326" i="15"/>
  <c r="BG326" i="15"/>
  <c r="BF326" i="15"/>
  <c r="T326" i="15"/>
  <c r="R326" i="15"/>
  <c r="P326" i="15"/>
  <c r="BI323" i="15"/>
  <c r="BH323" i="15"/>
  <c r="BG323" i="15"/>
  <c r="BF323" i="15"/>
  <c r="T323" i="15"/>
  <c r="R323" i="15"/>
  <c r="P323" i="15"/>
  <c r="BI321" i="15"/>
  <c r="BH321" i="15"/>
  <c r="BG321" i="15"/>
  <c r="BF321" i="15"/>
  <c r="T321" i="15"/>
  <c r="R321" i="15"/>
  <c r="P321" i="15"/>
  <c r="BI319" i="15"/>
  <c r="BH319" i="15"/>
  <c r="BG319" i="15"/>
  <c r="BF319" i="15"/>
  <c r="T319" i="15"/>
  <c r="R319" i="15"/>
  <c r="P319" i="15"/>
  <c r="BI317" i="15"/>
  <c r="BH317" i="15"/>
  <c r="BG317" i="15"/>
  <c r="BF317" i="15"/>
  <c r="T317" i="15"/>
  <c r="R317" i="15"/>
  <c r="P317" i="15"/>
  <c r="BI315" i="15"/>
  <c r="BH315" i="15"/>
  <c r="BG315" i="15"/>
  <c r="BF315" i="15"/>
  <c r="T315" i="15"/>
  <c r="R315" i="15"/>
  <c r="P315" i="15"/>
  <c r="BI313" i="15"/>
  <c r="BH313" i="15"/>
  <c r="BG313" i="15"/>
  <c r="BF313" i="15"/>
  <c r="T313" i="15"/>
  <c r="R313" i="15"/>
  <c r="P313" i="15"/>
  <c r="BI311" i="15"/>
  <c r="BH311" i="15"/>
  <c r="BG311" i="15"/>
  <c r="BF311" i="15"/>
  <c r="T311" i="15"/>
  <c r="R311" i="15"/>
  <c r="P311" i="15"/>
  <c r="BI308" i="15"/>
  <c r="BH308" i="15"/>
  <c r="BG308" i="15"/>
  <c r="BF308" i="15"/>
  <c r="T308" i="15"/>
  <c r="R308" i="15"/>
  <c r="P308" i="15"/>
  <c r="BI306" i="15"/>
  <c r="BH306" i="15"/>
  <c r="BG306" i="15"/>
  <c r="BF306" i="15"/>
  <c r="T306" i="15"/>
  <c r="R306" i="15"/>
  <c r="P306" i="15"/>
  <c r="BI304" i="15"/>
  <c r="BH304" i="15"/>
  <c r="BG304" i="15"/>
  <c r="BF304" i="15"/>
  <c r="T304" i="15"/>
  <c r="R304" i="15"/>
  <c r="P304" i="15"/>
  <c r="BI302" i="15"/>
  <c r="BH302" i="15"/>
  <c r="BG302" i="15"/>
  <c r="BF302" i="15"/>
  <c r="T302" i="15"/>
  <c r="R302" i="15"/>
  <c r="P302" i="15"/>
  <c r="BI300" i="15"/>
  <c r="BH300" i="15"/>
  <c r="BG300" i="15"/>
  <c r="BF300" i="15"/>
  <c r="T300" i="15"/>
  <c r="R300" i="15"/>
  <c r="P300" i="15"/>
  <c r="BI298" i="15"/>
  <c r="BH298" i="15"/>
  <c r="BG298" i="15"/>
  <c r="BF298" i="15"/>
  <c r="T298" i="15"/>
  <c r="R298" i="15"/>
  <c r="P298" i="15"/>
  <c r="BI296" i="15"/>
  <c r="BH296" i="15"/>
  <c r="BG296" i="15"/>
  <c r="BF296" i="15"/>
  <c r="T296" i="15"/>
  <c r="R296" i="15"/>
  <c r="P296" i="15"/>
  <c r="BI293" i="15"/>
  <c r="BH293" i="15"/>
  <c r="BG293" i="15"/>
  <c r="BF293" i="15"/>
  <c r="T293" i="15"/>
  <c r="R293" i="15"/>
  <c r="P293" i="15"/>
  <c r="BI291" i="15"/>
  <c r="BH291" i="15"/>
  <c r="BG291" i="15"/>
  <c r="BF291" i="15"/>
  <c r="T291" i="15"/>
  <c r="R291" i="15"/>
  <c r="P291" i="15"/>
  <c r="BI289" i="15"/>
  <c r="BH289" i="15"/>
  <c r="BG289" i="15"/>
  <c r="BF289" i="15"/>
  <c r="T289" i="15"/>
  <c r="R289" i="15"/>
  <c r="P289" i="15"/>
  <c r="BI287" i="15"/>
  <c r="BH287" i="15"/>
  <c r="BG287" i="15"/>
  <c r="BF287" i="15"/>
  <c r="T287" i="15"/>
  <c r="R287" i="15"/>
  <c r="P287" i="15"/>
  <c r="BI285" i="15"/>
  <c r="BH285" i="15"/>
  <c r="BG285" i="15"/>
  <c r="BF285" i="15"/>
  <c r="T285" i="15"/>
  <c r="R285" i="15"/>
  <c r="P285" i="15"/>
  <c r="BI283" i="15"/>
  <c r="BH283" i="15"/>
  <c r="BG283" i="15"/>
  <c r="BF283" i="15"/>
  <c r="T283" i="15"/>
  <c r="R283" i="15"/>
  <c r="P283" i="15"/>
  <c r="BI281" i="15"/>
  <c r="BH281" i="15"/>
  <c r="BG281" i="15"/>
  <c r="BF281" i="15"/>
  <c r="T281" i="15"/>
  <c r="R281" i="15"/>
  <c r="P281" i="15"/>
  <c r="BI279" i="15"/>
  <c r="BH279" i="15"/>
  <c r="BG279" i="15"/>
  <c r="BF279" i="15"/>
  <c r="T279" i="15"/>
  <c r="R279" i="15"/>
  <c r="P279" i="15"/>
  <c r="BI276" i="15"/>
  <c r="BH276" i="15"/>
  <c r="BG276" i="15"/>
  <c r="BF276" i="15"/>
  <c r="T276" i="15"/>
  <c r="R276" i="15"/>
  <c r="P276" i="15"/>
  <c r="BI274" i="15"/>
  <c r="BH274" i="15"/>
  <c r="BG274" i="15"/>
  <c r="BF274" i="15"/>
  <c r="T274" i="15"/>
  <c r="R274" i="15"/>
  <c r="P274" i="15"/>
  <c r="BI272" i="15"/>
  <c r="BH272" i="15"/>
  <c r="BG272" i="15"/>
  <c r="BF272" i="15"/>
  <c r="T272" i="15"/>
  <c r="R272" i="15"/>
  <c r="P272" i="15"/>
  <c r="BI270" i="15"/>
  <c r="BH270" i="15"/>
  <c r="BG270" i="15"/>
  <c r="BF270" i="15"/>
  <c r="T270" i="15"/>
  <c r="R270" i="15"/>
  <c r="P270" i="15"/>
  <c r="BI268" i="15"/>
  <c r="BH268" i="15"/>
  <c r="BG268" i="15"/>
  <c r="BF268" i="15"/>
  <c r="T268" i="15"/>
  <c r="R268" i="15"/>
  <c r="P268" i="15"/>
  <c r="BI266" i="15"/>
  <c r="BH266" i="15"/>
  <c r="BG266" i="15"/>
  <c r="BF266" i="15"/>
  <c r="T266" i="15"/>
  <c r="R266" i="15"/>
  <c r="P266" i="15"/>
  <c r="BI264" i="15"/>
  <c r="BH264" i="15"/>
  <c r="BG264" i="15"/>
  <c r="BF264" i="15"/>
  <c r="T264" i="15"/>
  <c r="R264" i="15"/>
  <c r="P264" i="15"/>
  <c r="BI262" i="15"/>
  <c r="BH262" i="15"/>
  <c r="BG262" i="15"/>
  <c r="BF262" i="15"/>
  <c r="T262" i="15"/>
  <c r="R262" i="15"/>
  <c r="P262" i="15"/>
  <c r="BI259" i="15"/>
  <c r="BH259" i="15"/>
  <c r="BG259" i="15"/>
  <c r="BF259" i="15"/>
  <c r="T259" i="15"/>
  <c r="R259" i="15"/>
  <c r="P259" i="15"/>
  <c r="BI257" i="15"/>
  <c r="BH257" i="15"/>
  <c r="BG257" i="15"/>
  <c r="BF257" i="15"/>
  <c r="T257" i="15"/>
  <c r="R257" i="15"/>
  <c r="P257" i="15"/>
  <c r="BI255" i="15"/>
  <c r="BH255" i="15"/>
  <c r="BG255" i="15"/>
  <c r="BF255" i="15"/>
  <c r="T255" i="15"/>
  <c r="R255" i="15"/>
  <c r="P255" i="15"/>
  <c r="BI253" i="15"/>
  <c r="BH253" i="15"/>
  <c r="BG253" i="15"/>
  <c r="BF253" i="15"/>
  <c r="T253" i="15"/>
  <c r="R253" i="15"/>
  <c r="P253" i="15"/>
  <c r="BI251" i="15"/>
  <c r="BH251" i="15"/>
  <c r="BG251" i="15"/>
  <c r="BF251" i="15"/>
  <c r="T251" i="15"/>
  <c r="R251" i="15"/>
  <c r="P251" i="15"/>
  <c r="BI249" i="15"/>
  <c r="BH249" i="15"/>
  <c r="BG249" i="15"/>
  <c r="BF249" i="15"/>
  <c r="T249" i="15"/>
  <c r="R249" i="15"/>
  <c r="P249" i="15"/>
  <c r="BI247" i="15"/>
  <c r="BH247" i="15"/>
  <c r="BG247" i="15"/>
  <c r="BF247" i="15"/>
  <c r="T247" i="15"/>
  <c r="R247" i="15"/>
  <c r="P247" i="15"/>
  <c r="BI245" i="15"/>
  <c r="BH245" i="15"/>
  <c r="BG245" i="15"/>
  <c r="BF245" i="15"/>
  <c r="T245" i="15"/>
  <c r="R245" i="15"/>
  <c r="P245" i="15"/>
  <c r="BI243" i="15"/>
  <c r="BH243" i="15"/>
  <c r="BG243" i="15"/>
  <c r="BF243" i="15"/>
  <c r="T243" i="15"/>
  <c r="R243" i="15"/>
  <c r="P243" i="15"/>
  <c r="BI241" i="15"/>
  <c r="BH241" i="15"/>
  <c r="BG241" i="15"/>
  <c r="BF241" i="15"/>
  <c r="T241" i="15"/>
  <c r="R241" i="15"/>
  <c r="P241" i="15"/>
  <c r="BI237" i="15"/>
  <c r="BH237" i="15"/>
  <c r="BG237" i="15"/>
  <c r="BF237" i="15"/>
  <c r="T237" i="15"/>
  <c r="R237" i="15"/>
  <c r="P237" i="15"/>
  <c r="BI235" i="15"/>
  <c r="BH235" i="15"/>
  <c r="BG235" i="15"/>
  <c r="BF235" i="15"/>
  <c r="T235" i="15"/>
  <c r="R235" i="15"/>
  <c r="P235" i="15"/>
  <c r="BI233" i="15"/>
  <c r="BH233" i="15"/>
  <c r="BG233" i="15"/>
  <c r="BF233" i="15"/>
  <c r="T233" i="15"/>
  <c r="R233" i="15"/>
  <c r="P233" i="15"/>
  <c r="BI231" i="15"/>
  <c r="BH231" i="15"/>
  <c r="BG231" i="15"/>
  <c r="BF231" i="15"/>
  <c r="T231" i="15"/>
  <c r="R231" i="15"/>
  <c r="P231" i="15"/>
  <c r="BI229" i="15"/>
  <c r="BH229" i="15"/>
  <c r="BG229" i="15"/>
  <c r="BF229" i="15"/>
  <c r="T229" i="15"/>
  <c r="R229" i="15"/>
  <c r="P229" i="15"/>
  <c r="BI227" i="15"/>
  <c r="BH227" i="15"/>
  <c r="BG227" i="15"/>
  <c r="BF227" i="15"/>
  <c r="T227" i="15"/>
  <c r="R227" i="15"/>
  <c r="P227" i="15"/>
  <c r="BI225" i="15"/>
  <c r="BH225" i="15"/>
  <c r="BG225" i="15"/>
  <c r="BF225" i="15"/>
  <c r="T225" i="15"/>
  <c r="R225" i="15"/>
  <c r="P225" i="15"/>
  <c r="BI223" i="15"/>
  <c r="BH223" i="15"/>
  <c r="BG223" i="15"/>
  <c r="BF223" i="15"/>
  <c r="T223" i="15"/>
  <c r="R223" i="15"/>
  <c r="P223" i="15"/>
  <c r="BI221" i="15"/>
  <c r="BH221" i="15"/>
  <c r="BG221" i="15"/>
  <c r="BF221" i="15"/>
  <c r="T221" i="15"/>
  <c r="R221" i="15"/>
  <c r="P221" i="15"/>
  <c r="BI219" i="15"/>
  <c r="BH219" i="15"/>
  <c r="BG219" i="15"/>
  <c r="BF219" i="15"/>
  <c r="T219" i="15"/>
  <c r="R219" i="15"/>
  <c r="P219" i="15"/>
  <c r="BI217" i="15"/>
  <c r="BH217" i="15"/>
  <c r="BG217" i="15"/>
  <c r="BF217" i="15"/>
  <c r="T217" i="15"/>
  <c r="R217" i="15"/>
  <c r="P217" i="15"/>
  <c r="BI215" i="15"/>
  <c r="BH215" i="15"/>
  <c r="BG215" i="15"/>
  <c r="BF215" i="15"/>
  <c r="T215" i="15"/>
  <c r="R215" i="15"/>
  <c r="P215" i="15"/>
  <c r="BI213" i="15"/>
  <c r="BH213" i="15"/>
  <c r="BG213" i="15"/>
  <c r="BF213" i="15"/>
  <c r="T213" i="15"/>
  <c r="R213" i="15"/>
  <c r="P213" i="15"/>
  <c r="BI211" i="15"/>
  <c r="BH211" i="15"/>
  <c r="BG211" i="15"/>
  <c r="BF211" i="15"/>
  <c r="T211" i="15"/>
  <c r="R211" i="15"/>
  <c r="P211" i="15"/>
  <c r="BI209" i="15"/>
  <c r="BH209" i="15"/>
  <c r="BG209" i="15"/>
  <c r="BF209" i="15"/>
  <c r="T209" i="15"/>
  <c r="R209" i="15"/>
  <c r="P209" i="15"/>
  <c r="BI207" i="15"/>
  <c r="BH207" i="15"/>
  <c r="BG207" i="15"/>
  <c r="BF207" i="15"/>
  <c r="T207" i="15"/>
  <c r="R207" i="15"/>
  <c r="P207" i="15"/>
  <c r="BI205" i="15"/>
  <c r="BH205" i="15"/>
  <c r="BG205" i="15"/>
  <c r="BF205" i="15"/>
  <c r="T205" i="15"/>
  <c r="R205" i="15"/>
  <c r="P205" i="15"/>
  <c r="BI203" i="15"/>
  <c r="BH203" i="15"/>
  <c r="BG203" i="15"/>
  <c r="BF203" i="15"/>
  <c r="T203" i="15"/>
  <c r="R203" i="15"/>
  <c r="P203" i="15"/>
  <c r="BI201" i="15"/>
  <c r="BH201" i="15"/>
  <c r="BG201" i="15"/>
  <c r="BF201" i="15"/>
  <c r="T201" i="15"/>
  <c r="R201" i="15"/>
  <c r="P201" i="15"/>
  <c r="BI199" i="15"/>
  <c r="BH199" i="15"/>
  <c r="BG199" i="15"/>
  <c r="BF199" i="15"/>
  <c r="T199" i="15"/>
  <c r="R199" i="15"/>
  <c r="P199" i="15"/>
  <c r="BI197" i="15"/>
  <c r="BH197" i="15"/>
  <c r="BG197" i="15"/>
  <c r="BF197" i="15"/>
  <c r="T197" i="15"/>
  <c r="R197" i="15"/>
  <c r="P197" i="15"/>
  <c r="BI195" i="15"/>
  <c r="BH195" i="15"/>
  <c r="BG195" i="15"/>
  <c r="BF195" i="15"/>
  <c r="T195" i="15"/>
  <c r="R195" i="15"/>
  <c r="P195" i="15"/>
  <c r="BI193" i="15"/>
  <c r="BH193" i="15"/>
  <c r="BG193" i="15"/>
  <c r="BF193" i="15"/>
  <c r="T193" i="15"/>
  <c r="R193" i="15"/>
  <c r="P193" i="15"/>
  <c r="BI191" i="15"/>
  <c r="BH191" i="15"/>
  <c r="BG191" i="15"/>
  <c r="BF191" i="15"/>
  <c r="T191" i="15"/>
  <c r="R191" i="15"/>
  <c r="P191" i="15"/>
  <c r="BI189" i="15"/>
  <c r="BH189" i="15"/>
  <c r="BG189" i="15"/>
  <c r="BF189" i="15"/>
  <c r="T189" i="15"/>
  <c r="R189" i="15"/>
  <c r="P189" i="15"/>
  <c r="BI187" i="15"/>
  <c r="BH187" i="15"/>
  <c r="BG187" i="15"/>
  <c r="BF187" i="15"/>
  <c r="T187" i="15"/>
  <c r="R187" i="15"/>
  <c r="P187" i="15"/>
  <c r="BI185" i="15"/>
  <c r="BH185" i="15"/>
  <c r="BG185" i="15"/>
  <c r="BF185" i="15"/>
  <c r="T185" i="15"/>
  <c r="R185" i="15"/>
  <c r="P185" i="15"/>
  <c r="BI183" i="15"/>
  <c r="BH183" i="15"/>
  <c r="BG183" i="15"/>
  <c r="BF183" i="15"/>
  <c r="T183" i="15"/>
  <c r="R183" i="15"/>
  <c r="P183" i="15"/>
  <c r="BI181" i="15"/>
  <c r="BH181" i="15"/>
  <c r="BG181" i="15"/>
  <c r="BF181" i="15"/>
  <c r="T181" i="15"/>
  <c r="R181" i="15"/>
  <c r="P181" i="15"/>
  <c r="BI179" i="15"/>
  <c r="BH179" i="15"/>
  <c r="BG179" i="15"/>
  <c r="BF179" i="15"/>
  <c r="T179" i="15"/>
  <c r="R179" i="15"/>
  <c r="P179" i="15"/>
  <c r="BI177" i="15"/>
  <c r="BH177" i="15"/>
  <c r="BG177" i="15"/>
  <c r="BF177" i="15"/>
  <c r="T177" i="15"/>
  <c r="R177" i="15"/>
  <c r="P177" i="15"/>
  <c r="BI175" i="15"/>
  <c r="BH175" i="15"/>
  <c r="BG175" i="15"/>
  <c r="BF175" i="15"/>
  <c r="T175" i="15"/>
  <c r="R175" i="15"/>
  <c r="P175" i="15"/>
  <c r="BI173" i="15"/>
  <c r="BH173" i="15"/>
  <c r="BG173" i="15"/>
  <c r="BF173" i="15"/>
  <c r="T173" i="15"/>
  <c r="R173" i="15"/>
  <c r="P173" i="15"/>
  <c r="BI171" i="15"/>
  <c r="BH171" i="15"/>
  <c r="BG171" i="15"/>
  <c r="BF171" i="15"/>
  <c r="T171" i="15"/>
  <c r="R171" i="15"/>
  <c r="P171" i="15"/>
  <c r="BI169" i="15"/>
  <c r="BH169" i="15"/>
  <c r="BG169" i="15"/>
  <c r="BF169" i="15"/>
  <c r="T169" i="15"/>
  <c r="R169" i="15"/>
  <c r="P169" i="15"/>
  <c r="BI167" i="15"/>
  <c r="BH167" i="15"/>
  <c r="BG167" i="15"/>
  <c r="BF167" i="15"/>
  <c r="T167" i="15"/>
  <c r="R167" i="15"/>
  <c r="P167" i="15"/>
  <c r="BI165" i="15"/>
  <c r="BH165" i="15"/>
  <c r="BG165" i="15"/>
  <c r="BF165" i="15"/>
  <c r="T165" i="15"/>
  <c r="R165" i="15"/>
  <c r="P165" i="15"/>
  <c r="BI163" i="15"/>
  <c r="BH163" i="15"/>
  <c r="BG163" i="15"/>
  <c r="BF163" i="15"/>
  <c r="T163" i="15"/>
  <c r="R163" i="15"/>
  <c r="P163" i="15"/>
  <c r="BI161" i="15"/>
  <c r="BH161" i="15"/>
  <c r="BG161" i="15"/>
  <c r="BF161" i="15"/>
  <c r="T161" i="15"/>
  <c r="R161" i="15"/>
  <c r="P161" i="15"/>
  <c r="BI159" i="15"/>
  <c r="BH159" i="15"/>
  <c r="BG159" i="15"/>
  <c r="BF159" i="15"/>
  <c r="T159" i="15"/>
  <c r="R159" i="15"/>
  <c r="P159" i="15"/>
  <c r="BI157" i="15"/>
  <c r="BH157" i="15"/>
  <c r="BG157" i="15"/>
  <c r="BF157" i="15"/>
  <c r="T157" i="15"/>
  <c r="R157" i="15"/>
  <c r="P157" i="15"/>
  <c r="BI155" i="15"/>
  <c r="BH155" i="15"/>
  <c r="BG155" i="15"/>
  <c r="BF155" i="15"/>
  <c r="T155" i="15"/>
  <c r="R155" i="15"/>
  <c r="P155" i="15"/>
  <c r="BI153" i="15"/>
  <c r="BH153" i="15"/>
  <c r="BG153" i="15"/>
  <c r="BF153" i="15"/>
  <c r="T153" i="15"/>
  <c r="R153" i="15"/>
  <c r="P153" i="15"/>
  <c r="BI151" i="15"/>
  <c r="BH151" i="15"/>
  <c r="BG151" i="15"/>
  <c r="BF151" i="15"/>
  <c r="T151" i="15"/>
  <c r="R151" i="15"/>
  <c r="P151" i="15"/>
  <c r="BI149" i="15"/>
  <c r="BH149" i="15"/>
  <c r="BG149" i="15"/>
  <c r="BF149" i="15"/>
  <c r="T149" i="15"/>
  <c r="R149" i="15"/>
  <c r="P149" i="15"/>
  <c r="BI147" i="15"/>
  <c r="BH147" i="15"/>
  <c r="BG147" i="15"/>
  <c r="BF147" i="15"/>
  <c r="T147" i="15"/>
  <c r="R147" i="15"/>
  <c r="P147" i="15"/>
  <c r="BI145" i="15"/>
  <c r="BH145" i="15"/>
  <c r="BG145" i="15"/>
  <c r="BF145" i="15"/>
  <c r="T145" i="15"/>
  <c r="R145" i="15"/>
  <c r="P145" i="15"/>
  <c r="BI143" i="15"/>
  <c r="BH143" i="15"/>
  <c r="BG143" i="15"/>
  <c r="BF143" i="15"/>
  <c r="T143" i="15"/>
  <c r="R143" i="15"/>
  <c r="P143" i="15"/>
  <c r="BI141" i="15"/>
  <c r="BH141" i="15"/>
  <c r="BG141" i="15"/>
  <c r="BF141" i="15"/>
  <c r="T141" i="15"/>
  <c r="R141" i="15"/>
  <c r="P141" i="15"/>
  <c r="BI139" i="15"/>
  <c r="BH139" i="15"/>
  <c r="BG139" i="15"/>
  <c r="BF139" i="15"/>
  <c r="T139" i="15"/>
  <c r="R139" i="15"/>
  <c r="P139" i="15"/>
  <c r="BI137" i="15"/>
  <c r="BH137" i="15"/>
  <c r="BG137" i="15"/>
  <c r="BF137" i="15"/>
  <c r="T137" i="15"/>
  <c r="R137" i="15"/>
  <c r="P137" i="15"/>
  <c r="BI135" i="15"/>
  <c r="BH135" i="15"/>
  <c r="BG135" i="15"/>
  <c r="BF135" i="15"/>
  <c r="T135" i="15"/>
  <c r="R135" i="15"/>
  <c r="P135" i="15"/>
  <c r="J129" i="15"/>
  <c r="F127" i="15"/>
  <c r="E125" i="15"/>
  <c r="J91" i="15"/>
  <c r="F89" i="15"/>
  <c r="E87" i="15"/>
  <c r="J24" i="15"/>
  <c r="E24" i="15"/>
  <c r="J130" i="15"/>
  <c r="J23" i="15"/>
  <c r="J18" i="15"/>
  <c r="E18" i="15"/>
  <c r="F130" i="15"/>
  <c r="J17" i="15"/>
  <c r="J15" i="15"/>
  <c r="E15" i="15"/>
  <c r="F91" i="15" s="1"/>
  <c r="J14" i="15"/>
  <c r="J12" i="15"/>
  <c r="J127" i="15" s="1"/>
  <c r="E7" i="15"/>
  <c r="E85" i="15" s="1"/>
  <c r="J37" i="14"/>
  <c r="J36" i="14"/>
  <c r="AY112" i="1"/>
  <c r="J35" i="14"/>
  <c r="AX112" i="1"/>
  <c r="BI449" i="14"/>
  <c r="BH449" i="14"/>
  <c r="BG449" i="14"/>
  <c r="BF449" i="14"/>
  <c r="T449" i="14"/>
  <c r="R449" i="14"/>
  <c r="P449" i="14"/>
  <c r="BI447" i="14"/>
  <c r="BH447" i="14"/>
  <c r="BG447" i="14"/>
  <c r="BF447" i="14"/>
  <c r="T447" i="14"/>
  <c r="R447" i="14"/>
  <c r="P447" i="14"/>
  <c r="BI445" i="14"/>
  <c r="BH445" i="14"/>
  <c r="BG445" i="14"/>
  <c r="BF445" i="14"/>
  <c r="T445" i="14"/>
  <c r="R445" i="14"/>
  <c r="P445" i="14"/>
  <c r="BI442" i="14"/>
  <c r="BH442" i="14"/>
  <c r="BG442" i="14"/>
  <c r="BF442" i="14"/>
  <c r="T442" i="14"/>
  <c r="R442" i="14"/>
  <c r="P442" i="14"/>
  <c r="BI440" i="14"/>
  <c r="BH440" i="14"/>
  <c r="BG440" i="14"/>
  <c r="BF440" i="14"/>
  <c r="T440" i="14"/>
  <c r="R440" i="14"/>
  <c r="P440" i="14"/>
  <c r="BI438" i="14"/>
  <c r="BH438" i="14"/>
  <c r="BG438" i="14"/>
  <c r="BF438" i="14"/>
  <c r="T438" i="14"/>
  <c r="R438" i="14"/>
  <c r="P438" i="14"/>
  <c r="BI436" i="14"/>
  <c r="BH436" i="14"/>
  <c r="BG436" i="14"/>
  <c r="BF436" i="14"/>
  <c r="T436" i="14"/>
  <c r="R436" i="14"/>
  <c r="P436" i="14"/>
  <c r="BI433" i="14"/>
  <c r="BH433" i="14"/>
  <c r="BG433" i="14"/>
  <c r="BF433" i="14"/>
  <c r="T433" i="14"/>
  <c r="R433" i="14"/>
  <c r="P433" i="14"/>
  <c r="BI431" i="14"/>
  <c r="BH431" i="14"/>
  <c r="BG431" i="14"/>
  <c r="BF431" i="14"/>
  <c r="T431" i="14"/>
  <c r="R431" i="14"/>
  <c r="P431" i="14"/>
  <c r="BI429" i="14"/>
  <c r="BH429" i="14"/>
  <c r="BG429" i="14"/>
  <c r="BF429" i="14"/>
  <c r="T429" i="14"/>
  <c r="R429" i="14"/>
  <c r="P429" i="14"/>
  <c r="BI427" i="14"/>
  <c r="BH427" i="14"/>
  <c r="BG427" i="14"/>
  <c r="BF427" i="14"/>
  <c r="T427" i="14"/>
  <c r="R427" i="14"/>
  <c r="P427" i="14"/>
  <c r="BI425" i="14"/>
  <c r="BH425" i="14"/>
  <c r="BG425" i="14"/>
  <c r="BF425" i="14"/>
  <c r="T425" i="14"/>
  <c r="R425" i="14"/>
  <c r="P425" i="14"/>
  <c r="BI423" i="14"/>
  <c r="BH423" i="14"/>
  <c r="BG423" i="14"/>
  <c r="BF423" i="14"/>
  <c r="T423" i="14"/>
  <c r="R423" i="14"/>
  <c r="P423" i="14"/>
  <c r="BI420" i="14"/>
  <c r="BH420" i="14"/>
  <c r="BG420" i="14"/>
  <c r="BF420" i="14"/>
  <c r="T420" i="14"/>
  <c r="R420" i="14"/>
  <c r="P420" i="14"/>
  <c r="BI418" i="14"/>
  <c r="BH418" i="14"/>
  <c r="BG418" i="14"/>
  <c r="BF418" i="14"/>
  <c r="T418" i="14"/>
  <c r="R418" i="14"/>
  <c r="P418" i="14"/>
  <c r="BI416" i="14"/>
  <c r="BH416" i="14"/>
  <c r="BG416" i="14"/>
  <c r="BF416" i="14"/>
  <c r="T416" i="14"/>
  <c r="R416" i="14"/>
  <c r="P416" i="14"/>
  <c r="BI414" i="14"/>
  <c r="BH414" i="14"/>
  <c r="BG414" i="14"/>
  <c r="BF414" i="14"/>
  <c r="T414" i="14"/>
  <c r="R414" i="14"/>
  <c r="P414" i="14"/>
  <c r="BI411" i="14"/>
  <c r="BH411" i="14"/>
  <c r="BG411" i="14"/>
  <c r="BF411" i="14"/>
  <c r="T411" i="14"/>
  <c r="R411" i="14"/>
  <c r="P411" i="14"/>
  <c r="BI409" i="14"/>
  <c r="BH409" i="14"/>
  <c r="BG409" i="14"/>
  <c r="BF409" i="14"/>
  <c r="T409" i="14"/>
  <c r="R409" i="14"/>
  <c r="P409" i="14"/>
  <c r="BI407" i="14"/>
  <c r="BH407" i="14"/>
  <c r="BG407" i="14"/>
  <c r="BF407" i="14"/>
  <c r="T407" i="14"/>
  <c r="R407" i="14"/>
  <c r="P407" i="14"/>
  <c r="BI405" i="14"/>
  <c r="BH405" i="14"/>
  <c r="BG405" i="14"/>
  <c r="BF405" i="14"/>
  <c r="T405" i="14"/>
  <c r="R405" i="14"/>
  <c r="P405" i="14"/>
  <c r="BI403" i="14"/>
  <c r="BH403" i="14"/>
  <c r="BG403" i="14"/>
  <c r="BF403" i="14"/>
  <c r="T403" i="14"/>
  <c r="R403" i="14"/>
  <c r="P403" i="14"/>
  <c r="BI400" i="14"/>
  <c r="BH400" i="14"/>
  <c r="BG400" i="14"/>
  <c r="BF400" i="14"/>
  <c r="T400" i="14"/>
  <c r="R400" i="14"/>
  <c r="P400" i="14"/>
  <c r="BI398" i="14"/>
  <c r="BH398" i="14"/>
  <c r="BG398" i="14"/>
  <c r="BF398" i="14"/>
  <c r="T398" i="14"/>
  <c r="R398" i="14"/>
  <c r="P398" i="14"/>
  <c r="BI396" i="14"/>
  <c r="BH396" i="14"/>
  <c r="BG396" i="14"/>
  <c r="BF396" i="14"/>
  <c r="T396" i="14"/>
  <c r="R396" i="14"/>
  <c r="P396" i="14"/>
  <c r="BI394" i="14"/>
  <c r="BH394" i="14"/>
  <c r="BG394" i="14"/>
  <c r="BF394" i="14"/>
  <c r="T394" i="14"/>
  <c r="R394" i="14"/>
  <c r="P394" i="14"/>
  <c r="BI391" i="14"/>
  <c r="BH391" i="14"/>
  <c r="BG391" i="14"/>
  <c r="BF391" i="14"/>
  <c r="T391" i="14"/>
  <c r="R391" i="14"/>
  <c r="P391" i="14"/>
  <c r="BI389" i="14"/>
  <c r="BH389" i="14"/>
  <c r="BG389" i="14"/>
  <c r="BF389" i="14"/>
  <c r="T389" i="14"/>
  <c r="R389" i="14"/>
  <c r="P389" i="14"/>
  <c r="BI387" i="14"/>
  <c r="BH387" i="14"/>
  <c r="BG387" i="14"/>
  <c r="BF387" i="14"/>
  <c r="T387" i="14"/>
  <c r="R387" i="14"/>
  <c r="P387" i="14"/>
  <c r="BI385" i="14"/>
  <c r="BH385" i="14"/>
  <c r="BG385" i="14"/>
  <c r="BF385" i="14"/>
  <c r="T385" i="14"/>
  <c r="R385" i="14"/>
  <c r="P385" i="14"/>
  <c r="BI383" i="14"/>
  <c r="BH383" i="14"/>
  <c r="BG383" i="14"/>
  <c r="BF383" i="14"/>
  <c r="T383" i="14"/>
  <c r="R383" i="14"/>
  <c r="P383" i="14"/>
  <c r="BI381" i="14"/>
  <c r="BH381" i="14"/>
  <c r="BG381" i="14"/>
  <c r="BF381" i="14"/>
  <c r="T381" i="14"/>
  <c r="R381" i="14"/>
  <c r="P381" i="14"/>
  <c r="BI379" i="14"/>
  <c r="BH379" i="14"/>
  <c r="BG379" i="14"/>
  <c r="BF379" i="14"/>
  <c r="T379" i="14"/>
  <c r="R379" i="14"/>
  <c r="P379" i="14"/>
  <c r="BI377" i="14"/>
  <c r="BH377" i="14"/>
  <c r="BG377" i="14"/>
  <c r="BF377" i="14"/>
  <c r="T377" i="14"/>
  <c r="R377" i="14"/>
  <c r="P377" i="14"/>
  <c r="BI375" i="14"/>
  <c r="BH375" i="14"/>
  <c r="BG375" i="14"/>
  <c r="BF375" i="14"/>
  <c r="T375" i="14"/>
  <c r="R375" i="14"/>
  <c r="P375" i="14"/>
  <c r="BI373" i="14"/>
  <c r="BH373" i="14"/>
  <c r="BG373" i="14"/>
  <c r="BF373" i="14"/>
  <c r="T373" i="14"/>
  <c r="R373" i="14"/>
  <c r="P373" i="14"/>
  <c r="BI371" i="14"/>
  <c r="BH371" i="14"/>
  <c r="BG371" i="14"/>
  <c r="BF371" i="14"/>
  <c r="T371" i="14"/>
  <c r="R371" i="14"/>
  <c r="P371" i="14"/>
  <c r="BI369" i="14"/>
  <c r="BH369" i="14"/>
  <c r="BG369" i="14"/>
  <c r="BF369" i="14"/>
  <c r="T369" i="14"/>
  <c r="R369" i="14"/>
  <c r="P369" i="14"/>
  <c r="BI367" i="14"/>
  <c r="BH367" i="14"/>
  <c r="BG367" i="14"/>
  <c r="BF367" i="14"/>
  <c r="T367" i="14"/>
  <c r="R367" i="14"/>
  <c r="P367" i="14"/>
  <c r="BI365" i="14"/>
  <c r="BH365" i="14"/>
  <c r="BG365" i="14"/>
  <c r="BF365" i="14"/>
  <c r="T365" i="14"/>
  <c r="R365" i="14"/>
  <c r="P365" i="14"/>
  <c r="BI363" i="14"/>
  <c r="BH363" i="14"/>
  <c r="BG363" i="14"/>
  <c r="BF363" i="14"/>
  <c r="T363" i="14"/>
  <c r="R363" i="14"/>
  <c r="P363" i="14"/>
  <c r="BI359" i="14"/>
  <c r="BH359" i="14"/>
  <c r="BG359" i="14"/>
  <c r="BF359" i="14"/>
  <c r="T359" i="14"/>
  <c r="R359" i="14"/>
  <c r="P359" i="14"/>
  <c r="BI357" i="14"/>
  <c r="BH357" i="14"/>
  <c r="BG357" i="14"/>
  <c r="BF357" i="14"/>
  <c r="T357" i="14"/>
  <c r="R357" i="14"/>
  <c r="P357" i="14"/>
  <c r="BI355" i="14"/>
  <c r="BH355" i="14"/>
  <c r="BG355" i="14"/>
  <c r="BF355" i="14"/>
  <c r="T355" i="14"/>
  <c r="R355" i="14"/>
  <c r="P355" i="14"/>
  <c r="BI353" i="14"/>
  <c r="BH353" i="14"/>
  <c r="BG353" i="14"/>
  <c r="BF353" i="14"/>
  <c r="T353" i="14"/>
  <c r="R353" i="14"/>
  <c r="P353" i="14"/>
  <c r="BI351" i="14"/>
  <c r="BH351" i="14"/>
  <c r="BG351" i="14"/>
  <c r="BF351" i="14"/>
  <c r="T351" i="14"/>
  <c r="R351" i="14"/>
  <c r="P351" i="14"/>
  <c r="BI349" i="14"/>
  <c r="BH349" i="14"/>
  <c r="BG349" i="14"/>
  <c r="BF349" i="14"/>
  <c r="T349" i="14"/>
  <c r="R349" i="14"/>
  <c r="P349" i="14"/>
  <c r="BI347" i="14"/>
  <c r="BH347" i="14"/>
  <c r="BG347" i="14"/>
  <c r="BF347" i="14"/>
  <c r="T347" i="14"/>
  <c r="R347" i="14"/>
  <c r="P347" i="14"/>
  <c r="BI345" i="14"/>
  <c r="BH345" i="14"/>
  <c r="BG345" i="14"/>
  <c r="BF345" i="14"/>
  <c r="T345" i="14"/>
  <c r="R345" i="14"/>
  <c r="P345" i="14"/>
  <c r="BI343" i="14"/>
  <c r="BH343" i="14"/>
  <c r="BG343" i="14"/>
  <c r="BF343" i="14"/>
  <c r="T343" i="14"/>
  <c r="R343" i="14"/>
  <c r="P343" i="14"/>
  <c r="BI341" i="14"/>
  <c r="BH341" i="14"/>
  <c r="BG341" i="14"/>
  <c r="BF341" i="14"/>
  <c r="T341" i="14"/>
  <c r="R341" i="14"/>
  <c r="P341" i="14"/>
  <c r="BI339" i="14"/>
  <c r="BH339" i="14"/>
  <c r="BG339" i="14"/>
  <c r="BF339" i="14"/>
  <c r="T339" i="14"/>
  <c r="R339" i="14"/>
  <c r="P339" i="14"/>
  <c r="BI337" i="14"/>
  <c r="BH337" i="14"/>
  <c r="BG337" i="14"/>
  <c r="BF337" i="14"/>
  <c r="T337" i="14"/>
  <c r="R337" i="14"/>
  <c r="P337" i="14"/>
  <c r="BI335" i="14"/>
  <c r="BH335" i="14"/>
  <c r="BG335" i="14"/>
  <c r="BF335" i="14"/>
  <c r="T335" i="14"/>
  <c r="R335" i="14"/>
  <c r="P335" i="14"/>
  <c r="BI333" i="14"/>
  <c r="BH333" i="14"/>
  <c r="BG333" i="14"/>
  <c r="BF333" i="14"/>
  <c r="T333" i="14"/>
  <c r="R333" i="14"/>
  <c r="P333" i="14"/>
  <c r="BI331" i="14"/>
  <c r="BH331" i="14"/>
  <c r="BG331" i="14"/>
  <c r="BF331" i="14"/>
  <c r="T331" i="14"/>
  <c r="R331" i="14"/>
  <c r="P331" i="14"/>
  <c r="BI329" i="14"/>
  <c r="BH329" i="14"/>
  <c r="BG329" i="14"/>
  <c r="BF329" i="14"/>
  <c r="T329" i="14"/>
  <c r="R329" i="14"/>
  <c r="P329" i="14"/>
  <c r="BI326" i="14"/>
  <c r="BH326" i="14"/>
  <c r="BG326" i="14"/>
  <c r="BF326" i="14"/>
  <c r="T326" i="14"/>
  <c r="R326" i="14"/>
  <c r="P326" i="14"/>
  <c r="BI324" i="14"/>
  <c r="BH324" i="14"/>
  <c r="BG324" i="14"/>
  <c r="BF324" i="14"/>
  <c r="T324" i="14"/>
  <c r="R324" i="14"/>
  <c r="P324" i="14"/>
  <c r="BI322" i="14"/>
  <c r="BH322" i="14"/>
  <c r="BG322" i="14"/>
  <c r="BF322" i="14"/>
  <c r="T322" i="14"/>
  <c r="R322" i="14"/>
  <c r="P322" i="14"/>
  <c r="BI319" i="14"/>
  <c r="BH319" i="14"/>
  <c r="BG319" i="14"/>
  <c r="BF319" i="14"/>
  <c r="T319" i="14"/>
  <c r="R319" i="14"/>
  <c r="P319" i="14"/>
  <c r="BI317" i="14"/>
  <c r="BH317" i="14"/>
  <c r="BG317" i="14"/>
  <c r="BF317" i="14"/>
  <c r="T317" i="14"/>
  <c r="R317" i="14"/>
  <c r="P317" i="14"/>
  <c r="BI315" i="14"/>
  <c r="BH315" i="14"/>
  <c r="BG315" i="14"/>
  <c r="BF315" i="14"/>
  <c r="T315" i="14"/>
  <c r="R315" i="14"/>
  <c r="P315" i="14"/>
  <c r="BI311" i="14"/>
  <c r="BH311" i="14"/>
  <c r="BG311" i="14"/>
  <c r="BF311" i="14"/>
  <c r="T311" i="14"/>
  <c r="R311" i="14"/>
  <c r="P311" i="14"/>
  <c r="BI309" i="14"/>
  <c r="BH309" i="14"/>
  <c r="BG309" i="14"/>
  <c r="BF309" i="14"/>
  <c r="T309" i="14"/>
  <c r="R309" i="14"/>
  <c r="P309" i="14"/>
  <c r="BI306" i="14"/>
  <c r="BH306" i="14"/>
  <c r="BG306" i="14"/>
  <c r="BF306" i="14"/>
  <c r="T306" i="14"/>
  <c r="R306" i="14"/>
  <c r="P306" i="14"/>
  <c r="BI304" i="14"/>
  <c r="BH304" i="14"/>
  <c r="BG304" i="14"/>
  <c r="BF304" i="14"/>
  <c r="T304" i="14"/>
  <c r="R304" i="14"/>
  <c r="P304" i="14"/>
  <c r="BI302" i="14"/>
  <c r="BH302" i="14"/>
  <c r="BG302" i="14"/>
  <c r="BF302" i="14"/>
  <c r="T302" i="14"/>
  <c r="R302" i="14"/>
  <c r="P302" i="14"/>
  <c r="BI300" i="14"/>
  <c r="BH300" i="14"/>
  <c r="BG300" i="14"/>
  <c r="BF300" i="14"/>
  <c r="T300" i="14"/>
  <c r="R300" i="14"/>
  <c r="P300" i="14"/>
  <c r="BI298" i="14"/>
  <c r="BH298" i="14"/>
  <c r="BG298" i="14"/>
  <c r="BF298" i="14"/>
  <c r="T298" i="14"/>
  <c r="R298" i="14"/>
  <c r="P298" i="14"/>
  <c r="BI296" i="14"/>
  <c r="BH296" i="14"/>
  <c r="BG296" i="14"/>
  <c r="BF296" i="14"/>
  <c r="T296" i="14"/>
  <c r="R296" i="14"/>
  <c r="P296" i="14"/>
  <c r="BI294" i="14"/>
  <c r="BH294" i="14"/>
  <c r="BG294" i="14"/>
  <c r="BF294" i="14"/>
  <c r="T294" i="14"/>
  <c r="R294" i="14"/>
  <c r="P294" i="14"/>
  <c r="BI291" i="14"/>
  <c r="BH291" i="14"/>
  <c r="BG291" i="14"/>
  <c r="BF291" i="14"/>
  <c r="T291" i="14"/>
  <c r="R291" i="14"/>
  <c r="P291" i="14"/>
  <c r="BI289" i="14"/>
  <c r="BH289" i="14"/>
  <c r="BG289" i="14"/>
  <c r="BF289" i="14"/>
  <c r="T289" i="14"/>
  <c r="R289" i="14"/>
  <c r="P289" i="14"/>
  <c r="BI287" i="14"/>
  <c r="BH287" i="14"/>
  <c r="BG287" i="14"/>
  <c r="BF287" i="14"/>
  <c r="T287" i="14"/>
  <c r="R287" i="14"/>
  <c r="P287" i="14"/>
  <c r="BI285" i="14"/>
  <c r="BH285" i="14"/>
  <c r="BG285" i="14"/>
  <c r="BF285" i="14"/>
  <c r="T285" i="14"/>
  <c r="R285" i="14"/>
  <c r="P285" i="14"/>
  <c r="BI283" i="14"/>
  <c r="BH283" i="14"/>
  <c r="BG283" i="14"/>
  <c r="BF283" i="14"/>
  <c r="T283" i="14"/>
  <c r="R283" i="14"/>
  <c r="P283" i="14"/>
  <c r="BI281" i="14"/>
  <c r="BH281" i="14"/>
  <c r="BG281" i="14"/>
  <c r="BF281" i="14"/>
  <c r="T281" i="14"/>
  <c r="R281" i="14"/>
  <c r="P281" i="14"/>
  <c r="BI279" i="14"/>
  <c r="BH279" i="14"/>
  <c r="BG279" i="14"/>
  <c r="BF279" i="14"/>
  <c r="T279" i="14"/>
  <c r="R279" i="14"/>
  <c r="P279" i="14"/>
  <c r="BI277" i="14"/>
  <c r="BH277" i="14"/>
  <c r="BG277" i="14"/>
  <c r="BF277" i="14"/>
  <c r="T277" i="14"/>
  <c r="R277" i="14"/>
  <c r="P277" i="14"/>
  <c r="BI275" i="14"/>
  <c r="BH275" i="14"/>
  <c r="BG275" i="14"/>
  <c r="BF275" i="14"/>
  <c r="T275" i="14"/>
  <c r="R275" i="14"/>
  <c r="P275" i="14"/>
  <c r="BI272" i="14"/>
  <c r="BH272" i="14"/>
  <c r="BG272" i="14"/>
  <c r="BF272" i="14"/>
  <c r="T272" i="14"/>
  <c r="R272" i="14"/>
  <c r="P272" i="14"/>
  <c r="BI270" i="14"/>
  <c r="BH270" i="14"/>
  <c r="BG270" i="14"/>
  <c r="BF270" i="14"/>
  <c r="T270" i="14"/>
  <c r="R270" i="14"/>
  <c r="P270" i="14"/>
  <c r="BI268" i="14"/>
  <c r="BH268" i="14"/>
  <c r="BG268" i="14"/>
  <c r="BF268" i="14"/>
  <c r="T268" i="14"/>
  <c r="R268" i="14"/>
  <c r="P268" i="14"/>
  <c r="BI266" i="14"/>
  <c r="BH266" i="14"/>
  <c r="BG266" i="14"/>
  <c r="BF266" i="14"/>
  <c r="T266" i="14"/>
  <c r="R266" i="14"/>
  <c r="P266" i="14"/>
  <c r="BI263" i="14"/>
  <c r="BH263" i="14"/>
  <c r="BG263" i="14"/>
  <c r="BF263" i="14"/>
  <c r="T263" i="14"/>
  <c r="R263" i="14"/>
  <c r="P263" i="14"/>
  <c r="BI261" i="14"/>
  <c r="BH261" i="14"/>
  <c r="BG261" i="14"/>
  <c r="BF261" i="14"/>
  <c r="T261" i="14"/>
  <c r="R261" i="14"/>
  <c r="P261" i="14"/>
  <c r="BI259" i="14"/>
  <c r="BH259" i="14"/>
  <c r="BG259" i="14"/>
  <c r="BF259" i="14"/>
  <c r="T259" i="14"/>
  <c r="R259" i="14"/>
  <c r="P259" i="14"/>
  <c r="BI257" i="14"/>
  <c r="BH257" i="14"/>
  <c r="BG257" i="14"/>
  <c r="BF257" i="14"/>
  <c r="T257" i="14"/>
  <c r="R257" i="14"/>
  <c r="P257" i="14"/>
  <c r="BI255" i="14"/>
  <c r="BH255" i="14"/>
  <c r="BG255" i="14"/>
  <c r="BF255" i="14"/>
  <c r="T255" i="14"/>
  <c r="R255" i="14"/>
  <c r="P255" i="14"/>
  <c r="BI253" i="14"/>
  <c r="BH253" i="14"/>
  <c r="BG253" i="14"/>
  <c r="BF253" i="14"/>
  <c r="T253" i="14"/>
  <c r="R253" i="14"/>
  <c r="P253" i="14"/>
  <c r="BI251" i="14"/>
  <c r="BH251" i="14"/>
  <c r="BG251" i="14"/>
  <c r="BF251" i="14"/>
  <c r="T251" i="14"/>
  <c r="R251" i="14"/>
  <c r="P251" i="14"/>
  <c r="BI248" i="14"/>
  <c r="BH248" i="14"/>
  <c r="BG248" i="14"/>
  <c r="BF248" i="14"/>
  <c r="T248" i="14"/>
  <c r="R248" i="14"/>
  <c r="P248" i="14"/>
  <c r="BI246" i="14"/>
  <c r="BH246" i="14"/>
  <c r="BG246" i="14"/>
  <c r="BF246" i="14"/>
  <c r="T246" i="14"/>
  <c r="R246" i="14"/>
  <c r="P246" i="14"/>
  <c r="BI244" i="14"/>
  <c r="BH244" i="14"/>
  <c r="BG244" i="14"/>
  <c r="BF244" i="14"/>
  <c r="T244" i="14"/>
  <c r="R244" i="14"/>
  <c r="P244" i="14"/>
  <c r="BI242" i="14"/>
  <c r="BH242" i="14"/>
  <c r="BG242" i="14"/>
  <c r="BF242" i="14"/>
  <c r="T242" i="14"/>
  <c r="R242" i="14"/>
  <c r="P242" i="14"/>
  <c r="BI240" i="14"/>
  <c r="BH240" i="14"/>
  <c r="BG240" i="14"/>
  <c r="BF240" i="14"/>
  <c r="T240" i="14"/>
  <c r="R240" i="14"/>
  <c r="P240" i="14"/>
  <c r="BI238" i="14"/>
  <c r="BH238" i="14"/>
  <c r="BG238" i="14"/>
  <c r="BF238" i="14"/>
  <c r="T238" i="14"/>
  <c r="R238" i="14"/>
  <c r="P238" i="14"/>
  <c r="BI235" i="14"/>
  <c r="BH235" i="14"/>
  <c r="BG235" i="14"/>
  <c r="BF235" i="14"/>
  <c r="T235" i="14"/>
  <c r="R235" i="14"/>
  <c r="P235" i="14"/>
  <c r="BI233" i="14"/>
  <c r="BH233" i="14"/>
  <c r="BG233" i="14"/>
  <c r="BF233" i="14"/>
  <c r="T233" i="14"/>
  <c r="R233" i="14"/>
  <c r="P233" i="14"/>
  <c r="BI231" i="14"/>
  <c r="BH231" i="14"/>
  <c r="BG231" i="14"/>
  <c r="BF231" i="14"/>
  <c r="T231" i="14"/>
  <c r="R231" i="14"/>
  <c r="P231" i="14"/>
  <c r="BI229" i="14"/>
  <c r="BH229" i="14"/>
  <c r="BG229" i="14"/>
  <c r="BF229" i="14"/>
  <c r="T229" i="14"/>
  <c r="R229" i="14"/>
  <c r="P229" i="14"/>
  <c r="BI227" i="14"/>
  <c r="BH227" i="14"/>
  <c r="BG227" i="14"/>
  <c r="BF227" i="14"/>
  <c r="T227" i="14"/>
  <c r="R227" i="14"/>
  <c r="P227" i="14"/>
  <c r="BI225" i="14"/>
  <c r="BH225" i="14"/>
  <c r="BG225" i="14"/>
  <c r="BF225" i="14"/>
  <c r="T225" i="14"/>
  <c r="R225" i="14"/>
  <c r="P225" i="14"/>
  <c r="BI223" i="14"/>
  <c r="BH223" i="14"/>
  <c r="BG223" i="14"/>
  <c r="BF223" i="14"/>
  <c r="T223" i="14"/>
  <c r="R223" i="14"/>
  <c r="P223" i="14"/>
  <c r="BI221" i="14"/>
  <c r="BH221" i="14"/>
  <c r="BG221" i="14"/>
  <c r="BF221" i="14"/>
  <c r="T221" i="14"/>
  <c r="R221" i="14"/>
  <c r="P221" i="14"/>
  <c r="BI219" i="14"/>
  <c r="BH219" i="14"/>
  <c r="BG219" i="14"/>
  <c r="BF219" i="14"/>
  <c r="T219" i="14"/>
  <c r="R219" i="14"/>
  <c r="P219" i="14"/>
  <c r="BI217" i="14"/>
  <c r="BH217" i="14"/>
  <c r="BG217" i="14"/>
  <c r="BF217" i="14"/>
  <c r="T217" i="14"/>
  <c r="R217" i="14"/>
  <c r="P217" i="14"/>
  <c r="BI215" i="14"/>
  <c r="BH215" i="14"/>
  <c r="BG215" i="14"/>
  <c r="BF215" i="14"/>
  <c r="T215" i="14"/>
  <c r="R215" i="14"/>
  <c r="P215" i="14"/>
  <c r="BI213" i="14"/>
  <c r="BH213" i="14"/>
  <c r="BG213" i="14"/>
  <c r="BF213" i="14"/>
  <c r="T213" i="14"/>
  <c r="R213" i="14"/>
  <c r="P213" i="14"/>
  <c r="BI211" i="14"/>
  <c r="BH211" i="14"/>
  <c r="BG211" i="14"/>
  <c r="BF211" i="14"/>
  <c r="T211" i="14"/>
  <c r="R211" i="14"/>
  <c r="P211" i="14"/>
  <c r="BI209" i="14"/>
  <c r="BH209" i="14"/>
  <c r="BG209" i="14"/>
  <c r="BF209" i="14"/>
  <c r="T209" i="14"/>
  <c r="R209" i="14"/>
  <c r="P209" i="14"/>
  <c r="BI207" i="14"/>
  <c r="BH207" i="14"/>
  <c r="BG207" i="14"/>
  <c r="BF207" i="14"/>
  <c r="T207" i="14"/>
  <c r="R207" i="14"/>
  <c r="P207" i="14"/>
  <c r="BI205" i="14"/>
  <c r="BH205" i="14"/>
  <c r="BG205" i="14"/>
  <c r="BF205" i="14"/>
  <c r="T205" i="14"/>
  <c r="R205" i="14"/>
  <c r="P205" i="14"/>
  <c r="BI203" i="14"/>
  <c r="BH203" i="14"/>
  <c r="BG203" i="14"/>
  <c r="BF203" i="14"/>
  <c r="T203" i="14"/>
  <c r="R203" i="14"/>
  <c r="P203" i="14"/>
  <c r="BI200" i="14"/>
  <c r="BH200" i="14"/>
  <c r="BG200" i="14"/>
  <c r="BF200" i="14"/>
  <c r="T200" i="14"/>
  <c r="R200" i="14"/>
  <c r="P200" i="14"/>
  <c r="BI198" i="14"/>
  <c r="BH198" i="14"/>
  <c r="BG198" i="14"/>
  <c r="BF198" i="14"/>
  <c r="T198" i="14"/>
  <c r="R198" i="14"/>
  <c r="P198" i="14"/>
  <c r="BI196" i="14"/>
  <c r="BH196" i="14"/>
  <c r="BG196" i="14"/>
  <c r="BF196" i="14"/>
  <c r="T196" i="14"/>
  <c r="R196" i="14"/>
  <c r="P196" i="14"/>
  <c r="BI194" i="14"/>
  <c r="BH194" i="14"/>
  <c r="BG194" i="14"/>
  <c r="BF194" i="14"/>
  <c r="T194" i="14"/>
  <c r="R194" i="14"/>
  <c r="P194" i="14"/>
  <c r="BI191" i="14"/>
  <c r="BH191" i="14"/>
  <c r="BG191" i="14"/>
  <c r="BF191" i="14"/>
  <c r="T191" i="14"/>
  <c r="R191" i="14"/>
  <c r="P191" i="14"/>
  <c r="BI189" i="14"/>
  <c r="BH189" i="14"/>
  <c r="BG189" i="14"/>
  <c r="BF189" i="14"/>
  <c r="T189" i="14"/>
  <c r="R189" i="14"/>
  <c r="P189" i="14"/>
  <c r="BI187" i="14"/>
  <c r="BH187" i="14"/>
  <c r="BG187" i="14"/>
  <c r="BF187" i="14"/>
  <c r="T187" i="14"/>
  <c r="R187" i="14"/>
  <c r="P187" i="14"/>
  <c r="BI185" i="14"/>
  <c r="BH185" i="14"/>
  <c r="BG185" i="14"/>
  <c r="BF185" i="14"/>
  <c r="T185" i="14"/>
  <c r="R185" i="14"/>
  <c r="P185" i="14"/>
  <c r="BI183" i="14"/>
  <c r="BH183" i="14"/>
  <c r="BG183" i="14"/>
  <c r="BF183" i="14"/>
  <c r="T183" i="14"/>
  <c r="R183" i="14"/>
  <c r="P183" i="14"/>
  <c r="BI181" i="14"/>
  <c r="BH181" i="14"/>
  <c r="BG181" i="14"/>
  <c r="BF181" i="14"/>
  <c r="T181" i="14"/>
  <c r="R181" i="14"/>
  <c r="P181" i="14"/>
  <c r="BI179" i="14"/>
  <c r="BH179" i="14"/>
  <c r="BG179" i="14"/>
  <c r="BF179" i="14"/>
  <c r="T179" i="14"/>
  <c r="R179" i="14"/>
  <c r="P179" i="14"/>
  <c r="BI177" i="14"/>
  <c r="BH177" i="14"/>
  <c r="BG177" i="14"/>
  <c r="BF177" i="14"/>
  <c r="T177" i="14"/>
  <c r="R177" i="14"/>
  <c r="P177" i="14"/>
  <c r="BI175" i="14"/>
  <c r="BH175" i="14"/>
  <c r="BG175" i="14"/>
  <c r="BF175" i="14"/>
  <c r="T175" i="14"/>
  <c r="R175" i="14"/>
  <c r="P175" i="14"/>
  <c r="BI173" i="14"/>
  <c r="BH173" i="14"/>
  <c r="BG173" i="14"/>
  <c r="BF173" i="14"/>
  <c r="T173" i="14"/>
  <c r="R173" i="14"/>
  <c r="P173" i="14"/>
  <c r="BI171" i="14"/>
  <c r="BH171" i="14"/>
  <c r="BG171" i="14"/>
  <c r="BF171" i="14"/>
  <c r="T171" i="14"/>
  <c r="R171" i="14"/>
  <c r="P171" i="14"/>
  <c r="BI167" i="14"/>
  <c r="BH167" i="14"/>
  <c r="BG167" i="14"/>
  <c r="BF167" i="14"/>
  <c r="T167" i="14"/>
  <c r="R167" i="14"/>
  <c r="P167" i="14"/>
  <c r="BI165" i="14"/>
  <c r="BH165" i="14"/>
  <c r="BG165" i="14"/>
  <c r="BF165" i="14"/>
  <c r="T165" i="14"/>
  <c r="R165" i="14"/>
  <c r="P165" i="14"/>
  <c r="BI163" i="14"/>
  <c r="BH163" i="14"/>
  <c r="BG163" i="14"/>
  <c r="BF163" i="14"/>
  <c r="T163" i="14"/>
  <c r="R163" i="14"/>
  <c r="P163" i="14"/>
  <c r="BI161" i="14"/>
  <c r="BH161" i="14"/>
  <c r="BG161" i="14"/>
  <c r="BF161" i="14"/>
  <c r="T161" i="14"/>
  <c r="R161" i="14"/>
  <c r="P161" i="14"/>
  <c r="BI159" i="14"/>
  <c r="BH159" i="14"/>
  <c r="BG159" i="14"/>
  <c r="BF159" i="14"/>
  <c r="T159" i="14"/>
  <c r="R159" i="14"/>
  <c r="P159" i="14"/>
  <c r="BI157" i="14"/>
  <c r="BH157" i="14"/>
  <c r="BG157" i="14"/>
  <c r="BF157" i="14"/>
  <c r="T157" i="14"/>
  <c r="R157" i="14"/>
  <c r="P157" i="14"/>
  <c r="BI155" i="14"/>
  <c r="BH155" i="14"/>
  <c r="BG155" i="14"/>
  <c r="BF155" i="14"/>
  <c r="T155" i="14"/>
  <c r="R155" i="14"/>
  <c r="P155" i="14"/>
  <c r="BI153" i="14"/>
  <c r="BH153" i="14"/>
  <c r="BG153" i="14"/>
  <c r="BF153" i="14"/>
  <c r="T153" i="14"/>
  <c r="R153" i="14"/>
  <c r="P153" i="14"/>
  <c r="BI151" i="14"/>
  <c r="BH151" i="14"/>
  <c r="BG151" i="14"/>
  <c r="BF151" i="14"/>
  <c r="T151" i="14"/>
  <c r="R151" i="14"/>
  <c r="P151" i="14"/>
  <c r="BI149" i="14"/>
  <c r="BH149" i="14"/>
  <c r="BG149" i="14"/>
  <c r="BF149" i="14"/>
  <c r="T149" i="14"/>
  <c r="R149" i="14"/>
  <c r="P149" i="14"/>
  <c r="BI147" i="14"/>
  <c r="BH147" i="14"/>
  <c r="BG147" i="14"/>
  <c r="BF147" i="14"/>
  <c r="T147" i="14"/>
  <c r="R147" i="14"/>
  <c r="P147" i="14"/>
  <c r="BI145" i="14"/>
  <c r="BH145" i="14"/>
  <c r="BG145" i="14"/>
  <c r="BF145" i="14"/>
  <c r="T145" i="14"/>
  <c r="R145" i="14"/>
  <c r="P145" i="14"/>
  <c r="J137" i="14"/>
  <c r="F135" i="14"/>
  <c r="E133" i="14"/>
  <c r="J91" i="14"/>
  <c r="F89" i="14"/>
  <c r="E87" i="14"/>
  <c r="J24" i="14"/>
  <c r="E24" i="14"/>
  <c r="J92" i="14" s="1"/>
  <c r="J23" i="14"/>
  <c r="J18" i="14"/>
  <c r="E18" i="14"/>
  <c r="F138" i="14" s="1"/>
  <c r="J17" i="14"/>
  <c r="J15" i="14"/>
  <c r="E15" i="14"/>
  <c r="F137" i="14" s="1"/>
  <c r="J14" i="14"/>
  <c r="J12" i="14"/>
  <c r="J135" i="14" s="1"/>
  <c r="E7" i="14"/>
  <c r="E131" i="14"/>
  <c r="J37" i="13"/>
  <c r="J36" i="13"/>
  <c r="AY111" i="1" s="1"/>
  <c r="J35" i="13"/>
  <c r="AX111" i="1"/>
  <c r="BI1277" i="13"/>
  <c r="BH1277" i="13"/>
  <c r="BG1277" i="13"/>
  <c r="BF1277" i="13"/>
  <c r="T1277" i="13"/>
  <c r="R1277" i="13"/>
  <c r="P1277" i="13"/>
  <c r="BI1275" i="13"/>
  <c r="BH1275" i="13"/>
  <c r="BG1275" i="13"/>
  <c r="BF1275" i="13"/>
  <c r="T1275" i="13"/>
  <c r="R1275" i="13"/>
  <c r="P1275" i="13"/>
  <c r="BI1273" i="13"/>
  <c r="BH1273" i="13"/>
  <c r="BG1273" i="13"/>
  <c r="BF1273" i="13"/>
  <c r="T1273" i="13"/>
  <c r="R1273" i="13"/>
  <c r="P1273" i="13"/>
  <c r="BI1271" i="13"/>
  <c r="BH1271" i="13"/>
  <c r="BG1271" i="13"/>
  <c r="BF1271" i="13"/>
  <c r="T1271" i="13"/>
  <c r="R1271" i="13"/>
  <c r="P1271" i="13"/>
  <c r="BI1269" i="13"/>
  <c r="BH1269" i="13"/>
  <c r="BG1269" i="13"/>
  <c r="BF1269" i="13"/>
  <c r="T1269" i="13"/>
  <c r="R1269" i="13"/>
  <c r="P1269" i="13"/>
  <c r="BI1267" i="13"/>
  <c r="BH1267" i="13"/>
  <c r="BG1267" i="13"/>
  <c r="BF1267" i="13"/>
  <c r="T1267" i="13"/>
  <c r="R1267" i="13"/>
  <c r="P1267" i="13"/>
  <c r="BI1265" i="13"/>
  <c r="BH1265" i="13"/>
  <c r="BG1265" i="13"/>
  <c r="BF1265" i="13"/>
  <c r="T1265" i="13"/>
  <c r="R1265" i="13"/>
  <c r="P1265" i="13"/>
  <c r="BI1263" i="13"/>
  <c r="BH1263" i="13"/>
  <c r="BG1263" i="13"/>
  <c r="BF1263" i="13"/>
  <c r="T1263" i="13"/>
  <c r="R1263" i="13"/>
  <c r="P1263" i="13"/>
  <c r="BI1260" i="13"/>
  <c r="BH1260" i="13"/>
  <c r="BG1260" i="13"/>
  <c r="BF1260" i="13"/>
  <c r="T1260" i="13"/>
  <c r="T1259" i="13" s="1"/>
  <c r="R1260" i="13"/>
  <c r="R1259" i="13"/>
  <c r="P1260" i="13"/>
  <c r="P1259" i="13" s="1"/>
  <c r="BI1257" i="13"/>
  <c r="BH1257" i="13"/>
  <c r="BG1257" i="13"/>
  <c r="BF1257" i="13"/>
  <c r="T1257" i="13"/>
  <c r="R1257" i="13"/>
  <c r="P1257" i="13"/>
  <c r="BI1255" i="13"/>
  <c r="BH1255" i="13"/>
  <c r="BG1255" i="13"/>
  <c r="BF1255" i="13"/>
  <c r="T1255" i="13"/>
  <c r="R1255" i="13"/>
  <c r="P1255" i="13"/>
  <c r="BI1253" i="13"/>
  <c r="BH1253" i="13"/>
  <c r="BG1253" i="13"/>
  <c r="BF1253" i="13"/>
  <c r="T1253" i="13"/>
  <c r="R1253" i="13"/>
  <c r="P1253" i="13"/>
  <c r="BI1251" i="13"/>
  <c r="BH1251" i="13"/>
  <c r="BG1251" i="13"/>
  <c r="BF1251" i="13"/>
  <c r="T1251" i="13"/>
  <c r="R1251" i="13"/>
  <c r="P1251" i="13"/>
  <c r="BI1248" i="13"/>
  <c r="BH1248" i="13"/>
  <c r="BG1248" i="13"/>
  <c r="BF1248" i="13"/>
  <c r="T1248" i="13"/>
  <c r="R1248" i="13"/>
  <c r="P1248" i="13"/>
  <c r="BI1246" i="13"/>
  <c r="BH1246" i="13"/>
  <c r="BG1246" i="13"/>
  <c r="BF1246" i="13"/>
  <c r="T1246" i="13"/>
  <c r="R1246" i="13"/>
  <c r="P1246" i="13"/>
  <c r="BI1244" i="13"/>
  <c r="BH1244" i="13"/>
  <c r="BG1244" i="13"/>
  <c r="BF1244" i="13"/>
  <c r="T1244" i="13"/>
  <c r="R1244" i="13"/>
  <c r="P1244" i="13"/>
  <c r="BI1242" i="13"/>
  <c r="BH1242" i="13"/>
  <c r="BG1242" i="13"/>
  <c r="BF1242" i="13"/>
  <c r="T1242" i="13"/>
  <c r="R1242" i="13"/>
  <c r="P1242" i="13"/>
  <c r="BI1240" i="13"/>
  <c r="BH1240" i="13"/>
  <c r="BG1240" i="13"/>
  <c r="BF1240" i="13"/>
  <c r="T1240" i="13"/>
  <c r="R1240" i="13"/>
  <c r="P1240" i="13"/>
  <c r="BI1238" i="13"/>
  <c r="BH1238" i="13"/>
  <c r="BG1238" i="13"/>
  <c r="BF1238" i="13"/>
  <c r="T1238" i="13"/>
  <c r="R1238" i="13"/>
  <c r="P1238" i="13"/>
  <c r="BI1235" i="13"/>
  <c r="BH1235" i="13"/>
  <c r="BG1235" i="13"/>
  <c r="BF1235" i="13"/>
  <c r="T1235" i="13"/>
  <c r="R1235" i="13"/>
  <c r="P1235" i="13"/>
  <c r="BI1233" i="13"/>
  <c r="BH1233" i="13"/>
  <c r="BG1233" i="13"/>
  <c r="BF1233" i="13"/>
  <c r="T1233" i="13"/>
  <c r="R1233" i="13"/>
  <c r="P1233" i="13"/>
  <c r="BI1231" i="13"/>
  <c r="BH1231" i="13"/>
  <c r="BG1231" i="13"/>
  <c r="BF1231" i="13"/>
  <c r="T1231" i="13"/>
  <c r="R1231" i="13"/>
  <c r="P1231" i="13"/>
  <c r="BI1229" i="13"/>
  <c r="BH1229" i="13"/>
  <c r="BG1229" i="13"/>
  <c r="BF1229" i="13"/>
  <c r="T1229" i="13"/>
  <c r="R1229" i="13"/>
  <c r="P1229" i="13"/>
  <c r="BI1227" i="13"/>
  <c r="BH1227" i="13"/>
  <c r="BG1227" i="13"/>
  <c r="BF1227" i="13"/>
  <c r="T1227" i="13"/>
  <c r="R1227" i="13"/>
  <c r="P1227" i="13"/>
  <c r="BI1225" i="13"/>
  <c r="BH1225" i="13"/>
  <c r="BG1225" i="13"/>
  <c r="BF1225" i="13"/>
  <c r="T1225" i="13"/>
  <c r="R1225" i="13"/>
  <c r="P1225" i="13"/>
  <c r="BI1223" i="13"/>
  <c r="BH1223" i="13"/>
  <c r="BG1223" i="13"/>
  <c r="BF1223" i="13"/>
  <c r="T1223" i="13"/>
  <c r="R1223" i="13"/>
  <c r="P1223" i="13"/>
  <c r="BI1221" i="13"/>
  <c r="BH1221" i="13"/>
  <c r="BG1221" i="13"/>
  <c r="BF1221" i="13"/>
  <c r="T1221" i="13"/>
  <c r="R1221" i="13"/>
  <c r="P1221" i="13"/>
  <c r="BI1219" i="13"/>
  <c r="BH1219" i="13"/>
  <c r="BG1219" i="13"/>
  <c r="BF1219" i="13"/>
  <c r="T1219" i="13"/>
  <c r="R1219" i="13"/>
  <c r="P1219" i="13"/>
  <c r="BI1217" i="13"/>
  <c r="BH1217" i="13"/>
  <c r="BG1217" i="13"/>
  <c r="BF1217" i="13"/>
  <c r="T1217" i="13"/>
  <c r="R1217" i="13"/>
  <c r="P1217" i="13"/>
  <c r="BI1215" i="13"/>
  <c r="BH1215" i="13"/>
  <c r="BG1215" i="13"/>
  <c r="BF1215" i="13"/>
  <c r="T1215" i="13"/>
  <c r="R1215" i="13"/>
  <c r="P1215" i="13"/>
  <c r="BI1213" i="13"/>
  <c r="BH1213" i="13"/>
  <c r="BG1213" i="13"/>
  <c r="BF1213" i="13"/>
  <c r="T1213" i="13"/>
  <c r="R1213" i="13"/>
  <c r="P1213" i="13"/>
  <c r="BI1211" i="13"/>
  <c r="BH1211" i="13"/>
  <c r="BG1211" i="13"/>
  <c r="BF1211" i="13"/>
  <c r="T1211" i="13"/>
  <c r="R1211" i="13"/>
  <c r="P1211" i="13"/>
  <c r="BI1209" i="13"/>
  <c r="BH1209" i="13"/>
  <c r="BG1209" i="13"/>
  <c r="BF1209" i="13"/>
  <c r="T1209" i="13"/>
  <c r="R1209" i="13"/>
  <c r="P1209" i="13"/>
  <c r="BI1206" i="13"/>
  <c r="BH1206" i="13"/>
  <c r="BG1206" i="13"/>
  <c r="BF1206" i="13"/>
  <c r="T1206" i="13"/>
  <c r="T1205" i="13"/>
  <c r="R1206" i="13"/>
  <c r="R1205" i="13" s="1"/>
  <c r="P1206" i="13"/>
  <c r="P1205" i="13"/>
  <c r="BI1203" i="13"/>
  <c r="BH1203" i="13"/>
  <c r="BG1203" i="13"/>
  <c r="BF1203" i="13"/>
  <c r="T1203" i="13"/>
  <c r="R1203" i="13"/>
  <c r="P1203" i="13"/>
  <c r="BI1201" i="13"/>
  <c r="BH1201" i="13"/>
  <c r="BG1201" i="13"/>
  <c r="BF1201" i="13"/>
  <c r="T1201" i="13"/>
  <c r="R1201" i="13"/>
  <c r="P1201" i="13"/>
  <c r="BI1199" i="13"/>
  <c r="BH1199" i="13"/>
  <c r="BG1199" i="13"/>
  <c r="BF1199" i="13"/>
  <c r="T1199" i="13"/>
  <c r="R1199" i="13"/>
  <c r="P1199" i="13"/>
  <c r="BI1197" i="13"/>
  <c r="BH1197" i="13"/>
  <c r="BG1197" i="13"/>
  <c r="BF1197" i="13"/>
  <c r="T1197" i="13"/>
  <c r="R1197" i="13"/>
  <c r="P1197" i="13"/>
  <c r="BI1195" i="13"/>
  <c r="BH1195" i="13"/>
  <c r="BG1195" i="13"/>
  <c r="BF1195" i="13"/>
  <c r="T1195" i="13"/>
  <c r="R1195" i="13"/>
  <c r="P1195" i="13"/>
  <c r="BI1193" i="13"/>
  <c r="BH1193" i="13"/>
  <c r="BG1193" i="13"/>
  <c r="BF1193" i="13"/>
  <c r="T1193" i="13"/>
  <c r="R1193" i="13"/>
  <c r="P1193" i="13"/>
  <c r="BI1191" i="13"/>
  <c r="BH1191" i="13"/>
  <c r="BG1191" i="13"/>
  <c r="BF1191" i="13"/>
  <c r="T1191" i="13"/>
  <c r="R1191" i="13"/>
  <c r="P1191" i="13"/>
  <c r="BI1189" i="13"/>
  <c r="BH1189" i="13"/>
  <c r="BG1189" i="13"/>
  <c r="BF1189" i="13"/>
  <c r="T1189" i="13"/>
  <c r="R1189" i="13"/>
  <c r="P1189" i="13"/>
  <c r="BI1187" i="13"/>
  <c r="BH1187" i="13"/>
  <c r="BG1187" i="13"/>
  <c r="BF1187" i="13"/>
  <c r="T1187" i="13"/>
  <c r="R1187" i="13"/>
  <c r="P1187" i="13"/>
  <c r="BI1185" i="13"/>
  <c r="BH1185" i="13"/>
  <c r="BG1185" i="13"/>
  <c r="BF1185" i="13"/>
  <c r="T1185" i="13"/>
  <c r="R1185" i="13"/>
  <c r="P1185" i="13"/>
  <c r="BI1183" i="13"/>
  <c r="BH1183" i="13"/>
  <c r="BG1183" i="13"/>
  <c r="BF1183" i="13"/>
  <c r="T1183" i="13"/>
  <c r="R1183" i="13"/>
  <c r="P1183" i="13"/>
  <c r="BI1181" i="13"/>
  <c r="BH1181" i="13"/>
  <c r="BG1181" i="13"/>
  <c r="BF1181" i="13"/>
  <c r="T1181" i="13"/>
  <c r="R1181" i="13"/>
  <c r="P1181" i="13"/>
  <c r="BI1179" i="13"/>
  <c r="BH1179" i="13"/>
  <c r="BG1179" i="13"/>
  <c r="BF1179" i="13"/>
  <c r="T1179" i="13"/>
  <c r="R1179" i="13"/>
  <c r="P1179" i="13"/>
  <c r="BI1177" i="13"/>
  <c r="BH1177" i="13"/>
  <c r="BG1177" i="13"/>
  <c r="BF1177" i="13"/>
  <c r="T1177" i="13"/>
  <c r="R1177" i="13"/>
  <c r="P1177" i="13"/>
  <c r="BI1175" i="13"/>
  <c r="BH1175" i="13"/>
  <c r="BG1175" i="13"/>
  <c r="BF1175" i="13"/>
  <c r="T1175" i="13"/>
  <c r="R1175" i="13"/>
  <c r="P1175" i="13"/>
  <c r="BI1173" i="13"/>
  <c r="BH1173" i="13"/>
  <c r="BG1173" i="13"/>
  <c r="BF1173" i="13"/>
  <c r="T1173" i="13"/>
  <c r="R1173" i="13"/>
  <c r="P1173" i="13"/>
  <c r="BI1171" i="13"/>
  <c r="BH1171" i="13"/>
  <c r="BG1171" i="13"/>
  <c r="BF1171" i="13"/>
  <c r="T1171" i="13"/>
  <c r="R1171" i="13"/>
  <c r="P1171" i="13"/>
  <c r="BI1169" i="13"/>
  <c r="BH1169" i="13"/>
  <c r="BG1169" i="13"/>
  <c r="BF1169" i="13"/>
  <c r="T1169" i="13"/>
  <c r="R1169" i="13"/>
  <c r="P1169" i="13"/>
  <c r="BI1167" i="13"/>
  <c r="BH1167" i="13"/>
  <c r="BG1167" i="13"/>
  <c r="BF1167" i="13"/>
  <c r="T1167" i="13"/>
  <c r="R1167" i="13"/>
  <c r="P1167" i="13"/>
  <c r="BI1164" i="13"/>
  <c r="BH1164" i="13"/>
  <c r="BG1164" i="13"/>
  <c r="BF1164" i="13"/>
  <c r="T1164" i="13"/>
  <c r="R1164" i="13"/>
  <c r="P1164" i="13"/>
  <c r="BI1162" i="13"/>
  <c r="BH1162" i="13"/>
  <c r="BG1162" i="13"/>
  <c r="BF1162" i="13"/>
  <c r="T1162" i="13"/>
  <c r="R1162" i="13"/>
  <c r="P1162" i="13"/>
  <c r="BI1160" i="13"/>
  <c r="BH1160" i="13"/>
  <c r="BG1160" i="13"/>
  <c r="BF1160" i="13"/>
  <c r="T1160" i="13"/>
  <c r="R1160" i="13"/>
  <c r="P1160" i="13"/>
  <c r="BI1158" i="13"/>
  <c r="BH1158" i="13"/>
  <c r="BG1158" i="13"/>
  <c r="BF1158" i="13"/>
  <c r="T1158" i="13"/>
  <c r="R1158" i="13"/>
  <c r="P1158" i="13"/>
  <c r="BI1156" i="13"/>
  <c r="BH1156" i="13"/>
  <c r="BG1156" i="13"/>
  <c r="BF1156" i="13"/>
  <c r="T1156" i="13"/>
  <c r="R1156" i="13"/>
  <c r="P1156" i="13"/>
  <c r="BI1154" i="13"/>
  <c r="BH1154" i="13"/>
  <c r="BG1154" i="13"/>
  <c r="BF1154" i="13"/>
  <c r="T1154" i="13"/>
  <c r="R1154" i="13"/>
  <c r="P1154" i="13"/>
  <c r="BI1152" i="13"/>
  <c r="BH1152" i="13"/>
  <c r="BG1152" i="13"/>
  <c r="BF1152" i="13"/>
  <c r="T1152" i="13"/>
  <c r="R1152" i="13"/>
  <c r="P1152" i="13"/>
  <c r="BI1150" i="13"/>
  <c r="BH1150" i="13"/>
  <c r="BG1150" i="13"/>
  <c r="BF1150" i="13"/>
  <c r="T1150" i="13"/>
  <c r="R1150" i="13"/>
  <c r="P1150" i="13"/>
  <c r="BI1148" i="13"/>
  <c r="BH1148" i="13"/>
  <c r="BG1148" i="13"/>
  <c r="BF1148" i="13"/>
  <c r="T1148" i="13"/>
  <c r="R1148" i="13"/>
  <c r="P1148" i="13"/>
  <c r="BI1146" i="13"/>
  <c r="BH1146" i="13"/>
  <c r="BG1146" i="13"/>
  <c r="BF1146" i="13"/>
  <c r="T1146" i="13"/>
  <c r="R1146" i="13"/>
  <c r="P1146" i="13"/>
  <c r="BI1144" i="13"/>
  <c r="BH1144" i="13"/>
  <c r="BG1144" i="13"/>
  <c r="BF1144" i="13"/>
  <c r="T1144" i="13"/>
  <c r="R1144" i="13"/>
  <c r="P1144" i="13"/>
  <c r="BI1142" i="13"/>
  <c r="BH1142" i="13"/>
  <c r="BG1142" i="13"/>
  <c r="BF1142" i="13"/>
  <c r="T1142" i="13"/>
  <c r="R1142" i="13"/>
  <c r="P1142" i="13"/>
  <c r="BI1140" i="13"/>
  <c r="BH1140" i="13"/>
  <c r="BG1140" i="13"/>
  <c r="BF1140" i="13"/>
  <c r="T1140" i="13"/>
  <c r="R1140" i="13"/>
  <c r="P1140" i="13"/>
  <c r="BI1137" i="13"/>
  <c r="BH1137" i="13"/>
  <c r="BG1137" i="13"/>
  <c r="BF1137" i="13"/>
  <c r="T1137" i="13"/>
  <c r="R1137" i="13"/>
  <c r="P1137" i="13"/>
  <c r="BI1135" i="13"/>
  <c r="BH1135" i="13"/>
  <c r="BG1135" i="13"/>
  <c r="BF1135" i="13"/>
  <c r="T1135" i="13"/>
  <c r="R1135" i="13"/>
  <c r="P1135" i="13"/>
  <c r="BI1133" i="13"/>
  <c r="BH1133" i="13"/>
  <c r="BG1133" i="13"/>
  <c r="BF1133" i="13"/>
  <c r="T1133" i="13"/>
  <c r="R1133" i="13"/>
  <c r="P1133" i="13"/>
  <c r="BI1131" i="13"/>
  <c r="BH1131" i="13"/>
  <c r="BG1131" i="13"/>
  <c r="BF1131" i="13"/>
  <c r="T1131" i="13"/>
  <c r="R1131" i="13"/>
  <c r="P1131" i="13"/>
  <c r="BI1128" i="13"/>
  <c r="BH1128" i="13"/>
  <c r="BG1128" i="13"/>
  <c r="BF1128" i="13"/>
  <c r="T1128" i="13"/>
  <c r="R1128" i="13"/>
  <c r="P1128" i="13"/>
  <c r="BI1126" i="13"/>
  <c r="BH1126" i="13"/>
  <c r="BG1126" i="13"/>
  <c r="BF1126" i="13"/>
  <c r="T1126" i="13"/>
  <c r="R1126" i="13"/>
  <c r="P1126" i="13"/>
  <c r="BI1124" i="13"/>
  <c r="BH1124" i="13"/>
  <c r="BG1124" i="13"/>
  <c r="BF1124" i="13"/>
  <c r="T1124" i="13"/>
  <c r="R1124" i="13"/>
  <c r="P1124" i="13"/>
  <c r="BI1122" i="13"/>
  <c r="BH1122" i="13"/>
  <c r="BG1122" i="13"/>
  <c r="BF1122" i="13"/>
  <c r="T1122" i="13"/>
  <c r="R1122" i="13"/>
  <c r="P1122" i="13"/>
  <c r="BI1120" i="13"/>
  <c r="BH1120" i="13"/>
  <c r="BG1120" i="13"/>
  <c r="BF1120" i="13"/>
  <c r="T1120" i="13"/>
  <c r="R1120" i="13"/>
  <c r="P1120" i="13"/>
  <c r="BI1118" i="13"/>
  <c r="BH1118" i="13"/>
  <c r="BG1118" i="13"/>
  <c r="BF1118" i="13"/>
  <c r="T1118" i="13"/>
  <c r="R1118" i="13"/>
  <c r="P1118" i="13"/>
  <c r="BI1116" i="13"/>
  <c r="BH1116" i="13"/>
  <c r="BG1116" i="13"/>
  <c r="BF1116" i="13"/>
  <c r="T1116" i="13"/>
  <c r="R1116" i="13"/>
  <c r="P1116" i="13"/>
  <c r="BI1114" i="13"/>
  <c r="BH1114" i="13"/>
  <c r="BG1114" i="13"/>
  <c r="BF1114" i="13"/>
  <c r="T1114" i="13"/>
  <c r="R1114" i="13"/>
  <c r="P1114" i="13"/>
  <c r="BI1112" i="13"/>
  <c r="BH1112" i="13"/>
  <c r="BG1112" i="13"/>
  <c r="BF1112" i="13"/>
  <c r="T1112" i="13"/>
  <c r="R1112" i="13"/>
  <c r="P1112" i="13"/>
  <c r="BI1109" i="13"/>
  <c r="BH1109" i="13"/>
  <c r="BG1109" i="13"/>
  <c r="BF1109" i="13"/>
  <c r="T1109" i="13"/>
  <c r="R1109" i="13"/>
  <c r="P1109" i="13"/>
  <c r="BI1107" i="13"/>
  <c r="BH1107" i="13"/>
  <c r="BG1107" i="13"/>
  <c r="BF1107" i="13"/>
  <c r="T1107" i="13"/>
  <c r="R1107" i="13"/>
  <c r="P1107" i="13"/>
  <c r="BI1105" i="13"/>
  <c r="BH1105" i="13"/>
  <c r="BG1105" i="13"/>
  <c r="BF1105" i="13"/>
  <c r="T1105" i="13"/>
  <c r="R1105" i="13"/>
  <c r="P1105" i="13"/>
  <c r="BI1102" i="13"/>
  <c r="BH1102" i="13"/>
  <c r="BG1102" i="13"/>
  <c r="BF1102" i="13"/>
  <c r="T1102" i="13"/>
  <c r="T1101" i="13"/>
  <c r="R1102" i="13"/>
  <c r="R1101" i="13" s="1"/>
  <c r="P1102" i="13"/>
  <c r="P1101" i="13" s="1"/>
  <c r="BI1099" i="13"/>
  <c r="BH1099" i="13"/>
  <c r="BG1099" i="13"/>
  <c r="BF1099" i="13"/>
  <c r="T1099" i="13"/>
  <c r="R1099" i="13"/>
  <c r="P1099" i="13"/>
  <c r="BI1097" i="13"/>
  <c r="BH1097" i="13"/>
  <c r="BG1097" i="13"/>
  <c r="BF1097" i="13"/>
  <c r="T1097" i="13"/>
  <c r="R1097" i="13"/>
  <c r="P1097" i="13"/>
  <c r="BI1094" i="13"/>
  <c r="BH1094" i="13"/>
  <c r="BG1094" i="13"/>
  <c r="BF1094" i="13"/>
  <c r="T1094" i="13"/>
  <c r="R1094" i="13"/>
  <c r="P1094" i="13"/>
  <c r="BI1092" i="13"/>
  <c r="BH1092" i="13"/>
  <c r="BG1092" i="13"/>
  <c r="BF1092" i="13"/>
  <c r="T1092" i="13"/>
  <c r="R1092" i="13"/>
  <c r="P1092" i="13"/>
  <c r="BI1089" i="13"/>
  <c r="BH1089" i="13"/>
  <c r="BG1089" i="13"/>
  <c r="BF1089" i="13"/>
  <c r="T1089" i="13"/>
  <c r="R1089" i="13"/>
  <c r="P1089" i="13"/>
  <c r="BI1087" i="13"/>
  <c r="BH1087" i="13"/>
  <c r="BG1087" i="13"/>
  <c r="BF1087" i="13"/>
  <c r="T1087" i="13"/>
  <c r="R1087" i="13"/>
  <c r="P1087" i="13"/>
  <c r="BI1084" i="13"/>
  <c r="BH1084" i="13"/>
  <c r="BG1084" i="13"/>
  <c r="BF1084" i="13"/>
  <c r="T1084" i="13"/>
  <c r="T1083" i="13" s="1"/>
  <c r="R1084" i="13"/>
  <c r="R1083" i="13"/>
  <c r="P1084" i="13"/>
  <c r="P1083" i="13" s="1"/>
  <c r="BI1081" i="13"/>
  <c r="BH1081" i="13"/>
  <c r="BG1081" i="13"/>
  <c r="BF1081" i="13"/>
  <c r="T1081" i="13"/>
  <c r="R1081" i="13"/>
  <c r="P1081" i="13"/>
  <c r="BI1079" i="13"/>
  <c r="BH1079" i="13"/>
  <c r="BG1079" i="13"/>
  <c r="BF1079" i="13"/>
  <c r="T1079" i="13"/>
  <c r="R1079" i="13"/>
  <c r="P1079" i="13"/>
  <c r="BI1077" i="13"/>
  <c r="BH1077" i="13"/>
  <c r="BG1077" i="13"/>
  <c r="BF1077" i="13"/>
  <c r="T1077" i="13"/>
  <c r="R1077" i="13"/>
  <c r="P1077" i="13"/>
  <c r="BI1075" i="13"/>
  <c r="BH1075" i="13"/>
  <c r="BG1075" i="13"/>
  <c r="BF1075" i="13"/>
  <c r="T1075" i="13"/>
  <c r="R1075" i="13"/>
  <c r="P1075" i="13"/>
  <c r="BI1073" i="13"/>
  <c r="BH1073" i="13"/>
  <c r="BG1073" i="13"/>
  <c r="BF1073" i="13"/>
  <c r="T1073" i="13"/>
  <c r="R1073" i="13"/>
  <c r="P1073" i="13"/>
  <c r="BI1071" i="13"/>
  <c r="BH1071" i="13"/>
  <c r="BG1071" i="13"/>
  <c r="BF1071" i="13"/>
  <c r="T1071" i="13"/>
  <c r="R1071" i="13"/>
  <c r="P1071" i="13"/>
  <c r="BI1069" i="13"/>
  <c r="BH1069" i="13"/>
  <c r="BG1069" i="13"/>
  <c r="BF1069" i="13"/>
  <c r="T1069" i="13"/>
  <c r="R1069" i="13"/>
  <c r="P1069" i="13"/>
  <c r="BI1067" i="13"/>
  <c r="BH1067" i="13"/>
  <c r="BG1067" i="13"/>
  <c r="BF1067" i="13"/>
  <c r="T1067" i="13"/>
  <c r="R1067" i="13"/>
  <c r="P1067" i="13"/>
  <c r="BI1065" i="13"/>
  <c r="BH1065" i="13"/>
  <c r="BG1065" i="13"/>
  <c r="BF1065" i="13"/>
  <c r="T1065" i="13"/>
  <c r="R1065" i="13"/>
  <c r="P1065" i="13"/>
  <c r="BI1063" i="13"/>
  <c r="BH1063" i="13"/>
  <c r="BG1063" i="13"/>
  <c r="BF1063" i="13"/>
  <c r="T1063" i="13"/>
  <c r="R1063" i="13"/>
  <c r="P1063" i="13"/>
  <c r="BI1061" i="13"/>
  <c r="BH1061" i="13"/>
  <c r="BG1061" i="13"/>
  <c r="BF1061" i="13"/>
  <c r="T1061" i="13"/>
  <c r="R1061" i="13"/>
  <c r="P1061" i="13"/>
  <c r="BI1059" i="13"/>
  <c r="BH1059" i="13"/>
  <c r="BG1059" i="13"/>
  <c r="BF1059" i="13"/>
  <c r="T1059" i="13"/>
  <c r="R1059" i="13"/>
  <c r="P1059" i="13"/>
  <c r="BI1057" i="13"/>
  <c r="BH1057" i="13"/>
  <c r="BG1057" i="13"/>
  <c r="BF1057" i="13"/>
  <c r="T1057" i="13"/>
  <c r="R1057" i="13"/>
  <c r="P1057" i="13"/>
  <c r="BI1055" i="13"/>
  <c r="BH1055" i="13"/>
  <c r="BG1055" i="13"/>
  <c r="BF1055" i="13"/>
  <c r="T1055" i="13"/>
  <c r="R1055" i="13"/>
  <c r="P1055" i="13"/>
  <c r="BI1053" i="13"/>
  <c r="BH1053" i="13"/>
  <c r="BG1053" i="13"/>
  <c r="BF1053" i="13"/>
  <c r="T1053" i="13"/>
  <c r="R1053" i="13"/>
  <c r="P1053" i="13"/>
  <c r="BI1051" i="13"/>
  <c r="BH1051" i="13"/>
  <c r="BG1051" i="13"/>
  <c r="BF1051" i="13"/>
  <c r="T1051" i="13"/>
  <c r="R1051" i="13"/>
  <c r="P1051" i="13"/>
  <c r="BI1048" i="13"/>
  <c r="BH1048" i="13"/>
  <c r="BG1048" i="13"/>
  <c r="BF1048" i="13"/>
  <c r="T1048" i="13"/>
  <c r="R1048" i="13"/>
  <c r="P1048" i="13"/>
  <c r="BI1046" i="13"/>
  <c r="BH1046" i="13"/>
  <c r="BG1046" i="13"/>
  <c r="BF1046" i="13"/>
  <c r="T1046" i="13"/>
  <c r="R1046" i="13"/>
  <c r="P1046" i="13"/>
  <c r="BI1044" i="13"/>
  <c r="BH1044" i="13"/>
  <c r="BG1044" i="13"/>
  <c r="BF1044" i="13"/>
  <c r="T1044" i="13"/>
  <c r="R1044" i="13"/>
  <c r="P1044" i="13"/>
  <c r="BI1042" i="13"/>
  <c r="BH1042" i="13"/>
  <c r="BG1042" i="13"/>
  <c r="BF1042" i="13"/>
  <c r="T1042" i="13"/>
  <c r="R1042" i="13"/>
  <c r="P1042" i="13"/>
  <c r="BI1040" i="13"/>
  <c r="BH1040" i="13"/>
  <c r="BG1040" i="13"/>
  <c r="BF1040" i="13"/>
  <c r="T1040" i="13"/>
  <c r="R1040" i="13"/>
  <c r="P1040" i="13"/>
  <c r="BI1038" i="13"/>
  <c r="BH1038" i="13"/>
  <c r="BG1038" i="13"/>
  <c r="BF1038" i="13"/>
  <c r="T1038" i="13"/>
  <c r="R1038" i="13"/>
  <c r="P1038" i="13"/>
  <c r="BI1036" i="13"/>
  <c r="BH1036" i="13"/>
  <c r="BG1036" i="13"/>
  <c r="BF1036" i="13"/>
  <c r="T1036" i="13"/>
  <c r="R1036" i="13"/>
  <c r="P1036" i="13"/>
  <c r="BI1034" i="13"/>
  <c r="BH1034" i="13"/>
  <c r="BG1034" i="13"/>
  <c r="BF1034" i="13"/>
  <c r="T1034" i="13"/>
  <c r="R1034" i="13"/>
  <c r="P1034" i="13"/>
  <c r="BI1032" i="13"/>
  <c r="BH1032" i="13"/>
  <c r="BG1032" i="13"/>
  <c r="BF1032" i="13"/>
  <c r="T1032" i="13"/>
  <c r="R1032" i="13"/>
  <c r="P1032" i="13"/>
  <c r="BI1030" i="13"/>
  <c r="BH1030" i="13"/>
  <c r="BG1030" i="13"/>
  <c r="BF1030" i="13"/>
  <c r="T1030" i="13"/>
  <c r="R1030" i="13"/>
  <c r="P1030" i="13"/>
  <c r="BI1028" i="13"/>
  <c r="BH1028" i="13"/>
  <c r="BG1028" i="13"/>
  <c r="BF1028" i="13"/>
  <c r="T1028" i="13"/>
  <c r="R1028" i="13"/>
  <c r="P1028" i="13"/>
  <c r="BI1026" i="13"/>
  <c r="BH1026" i="13"/>
  <c r="BG1026" i="13"/>
  <c r="BF1026" i="13"/>
  <c r="T1026" i="13"/>
  <c r="R1026" i="13"/>
  <c r="P1026" i="13"/>
  <c r="BI1024" i="13"/>
  <c r="BH1024" i="13"/>
  <c r="BG1024" i="13"/>
  <c r="BF1024" i="13"/>
  <c r="T1024" i="13"/>
  <c r="R1024" i="13"/>
  <c r="P1024" i="13"/>
  <c r="BI1022" i="13"/>
  <c r="BH1022" i="13"/>
  <c r="BG1022" i="13"/>
  <c r="BF1022" i="13"/>
  <c r="T1022" i="13"/>
  <c r="R1022" i="13"/>
  <c r="P1022" i="13"/>
  <c r="BI1020" i="13"/>
  <c r="BH1020" i="13"/>
  <c r="BG1020" i="13"/>
  <c r="BF1020" i="13"/>
  <c r="T1020" i="13"/>
  <c r="R1020" i="13"/>
  <c r="P1020" i="13"/>
  <c r="BI1018" i="13"/>
  <c r="BH1018" i="13"/>
  <c r="BG1018" i="13"/>
  <c r="BF1018" i="13"/>
  <c r="T1018" i="13"/>
  <c r="R1018" i="13"/>
  <c r="P1018" i="13"/>
  <c r="BI1016" i="13"/>
  <c r="BH1016" i="13"/>
  <c r="BG1016" i="13"/>
  <c r="BF1016" i="13"/>
  <c r="T1016" i="13"/>
  <c r="R1016" i="13"/>
  <c r="P1016" i="13"/>
  <c r="BI1014" i="13"/>
  <c r="BH1014" i="13"/>
  <c r="BG1014" i="13"/>
  <c r="BF1014" i="13"/>
  <c r="T1014" i="13"/>
  <c r="R1014" i="13"/>
  <c r="P1014" i="13"/>
  <c r="BI1012" i="13"/>
  <c r="BH1012" i="13"/>
  <c r="BG1012" i="13"/>
  <c r="BF1012" i="13"/>
  <c r="T1012" i="13"/>
  <c r="R1012" i="13"/>
  <c r="P1012" i="13"/>
  <c r="BI1010" i="13"/>
  <c r="BH1010" i="13"/>
  <c r="BG1010" i="13"/>
  <c r="BF1010" i="13"/>
  <c r="T1010" i="13"/>
  <c r="R1010" i="13"/>
  <c r="P1010" i="13"/>
  <c r="BI1007" i="13"/>
  <c r="BH1007" i="13"/>
  <c r="BG1007" i="13"/>
  <c r="BF1007" i="13"/>
  <c r="T1007" i="13"/>
  <c r="R1007" i="13"/>
  <c r="P1007" i="13"/>
  <c r="BI1005" i="13"/>
  <c r="BH1005" i="13"/>
  <c r="BG1005" i="13"/>
  <c r="BF1005" i="13"/>
  <c r="T1005" i="13"/>
  <c r="R1005" i="13"/>
  <c r="P1005" i="13"/>
  <c r="BI1002" i="13"/>
  <c r="BH1002" i="13"/>
  <c r="BG1002" i="13"/>
  <c r="BF1002" i="13"/>
  <c r="T1002" i="13"/>
  <c r="T1001" i="13" s="1"/>
  <c r="R1002" i="13"/>
  <c r="R1001" i="13" s="1"/>
  <c r="P1002" i="13"/>
  <c r="P1001" i="13" s="1"/>
  <c r="BI999" i="13"/>
  <c r="BH999" i="13"/>
  <c r="BG999" i="13"/>
  <c r="BF999" i="13"/>
  <c r="T999" i="13"/>
  <c r="T998" i="13" s="1"/>
  <c r="R999" i="13"/>
  <c r="R998" i="13"/>
  <c r="P999" i="13"/>
  <c r="P998" i="13"/>
  <c r="BI996" i="13"/>
  <c r="BH996" i="13"/>
  <c r="BG996" i="13"/>
  <c r="BF996" i="13"/>
  <c r="T996" i="13"/>
  <c r="R996" i="13"/>
  <c r="P996" i="13"/>
  <c r="BI994" i="13"/>
  <c r="BH994" i="13"/>
  <c r="BG994" i="13"/>
  <c r="BF994" i="13"/>
  <c r="T994" i="13"/>
  <c r="R994" i="13"/>
  <c r="P994" i="13"/>
  <c r="BI992" i="13"/>
  <c r="BH992" i="13"/>
  <c r="BG992" i="13"/>
  <c r="BF992" i="13"/>
  <c r="T992" i="13"/>
  <c r="R992" i="13"/>
  <c r="P992" i="13"/>
  <c r="BI989" i="13"/>
  <c r="BH989" i="13"/>
  <c r="BG989" i="13"/>
  <c r="BF989" i="13"/>
  <c r="T989" i="13"/>
  <c r="T988" i="13"/>
  <c r="R989" i="13"/>
  <c r="R988" i="13" s="1"/>
  <c r="P989" i="13"/>
  <c r="P988" i="13"/>
  <c r="BI986" i="13"/>
  <c r="BH986" i="13"/>
  <c r="BG986" i="13"/>
  <c r="BF986" i="13"/>
  <c r="T986" i="13"/>
  <c r="R986" i="13"/>
  <c r="P986" i="13"/>
  <c r="BI984" i="13"/>
  <c r="BH984" i="13"/>
  <c r="BG984" i="13"/>
  <c r="BF984" i="13"/>
  <c r="T984" i="13"/>
  <c r="R984" i="13"/>
  <c r="P984" i="13"/>
  <c r="BI982" i="13"/>
  <c r="BH982" i="13"/>
  <c r="BG982" i="13"/>
  <c r="BF982" i="13"/>
  <c r="T982" i="13"/>
  <c r="R982" i="13"/>
  <c r="P982" i="13"/>
  <c r="BI980" i="13"/>
  <c r="BH980" i="13"/>
  <c r="BG980" i="13"/>
  <c r="BF980" i="13"/>
  <c r="T980" i="13"/>
  <c r="R980" i="13"/>
  <c r="P980" i="13"/>
  <c r="BI978" i="13"/>
  <c r="BH978" i="13"/>
  <c r="BG978" i="13"/>
  <c r="BF978" i="13"/>
  <c r="T978" i="13"/>
  <c r="R978" i="13"/>
  <c r="P978" i="13"/>
  <c r="BI976" i="13"/>
  <c r="BH976" i="13"/>
  <c r="BG976" i="13"/>
  <c r="BF976" i="13"/>
  <c r="T976" i="13"/>
  <c r="R976" i="13"/>
  <c r="P976" i="13"/>
  <c r="BI973" i="13"/>
  <c r="BH973" i="13"/>
  <c r="BG973" i="13"/>
  <c r="BF973" i="13"/>
  <c r="T973" i="13"/>
  <c r="T972" i="13"/>
  <c r="R973" i="13"/>
  <c r="R972" i="13"/>
  <c r="P973" i="13"/>
  <c r="P972" i="13"/>
  <c r="BI970" i="13"/>
  <c r="BH970" i="13"/>
  <c r="BG970" i="13"/>
  <c r="BF970" i="13"/>
  <c r="T970" i="13"/>
  <c r="R970" i="13"/>
  <c r="P970" i="13"/>
  <c r="BI968" i="13"/>
  <c r="BH968" i="13"/>
  <c r="BG968" i="13"/>
  <c r="BF968" i="13"/>
  <c r="T968" i="13"/>
  <c r="R968" i="13"/>
  <c r="P968" i="13"/>
  <c r="BI966" i="13"/>
  <c r="BH966" i="13"/>
  <c r="BG966" i="13"/>
  <c r="BF966" i="13"/>
  <c r="T966" i="13"/>
  <c r="R966" i="13"/>
  <c r="P966" i="13"/>
  <c r="BI964" i="13"/>
  <c r="BH964" i="13"/>
  <c r="BG964" i="13"/>
  <c r="BF964" i="13"/>
  <c r="T964" i="13"/>
  <c r="R964" i="13"/>
  <c r="P964" i="13"/>
  <c r="BI961" i="13"/>
  <c r="BH961" i="13"/>
  <c r="BG961" i="13"/>
  <c r="BF961" i="13"/>
  <c r="T961" i="13"/>
  <c r="T960" i="13"/>
  <c r="R961" i="13"/>
  <c r="R960" i="13"/>
  <c r="P961" i="13"/>
  <c r="P960" i="13"/>
  <c r="BI958" i="13"/>
  <c r="BH958" i="13"/>
  <c r="BG958" i="13"/>
  <c r="BF958" i="13"/>
  <c r="T958" i="13"/>
  <c r="R958" i="13"/>
  <c r="P958" i="13"/>
  <c r="BI956" i="13"/>
  <c r="BH956" i="13"/>
  <c r="BG956" i="13"/>
  <c r="BF956" i="13"/>
  <c r="T956" i="13"/>
  <c r="R956" i="13"/>
  <c r="P956" i="13"/>
  <c r="BI953" i="13"/>
  <c r="BH953" i="13"/>
  <c r="BG953" i="13"/>
  <c r="BF953" i="13"/>
  <c r="T953" i="13"/>
  <c r="R953" i="13"/>
  <c r="P953" i="13"/>
  <c r="BI951" i="13"/>
  <c r="BH951" i="13"/>
  <c r="BG951" i="13"/>
  <c r="BF951" i="13"/>
  <c r="T951" i="13"/>
  <c r="R951" i="13"/>
  <c r="P951" i="13"/>
  <c r="BI949" i="13"/>
  <c r="BH949" i="13"/>
  <c r="BG949" i="13"/>
  <c r="BF949" i="13"/>
  <c r="T949" i="13"/>
  <c r="R949" i="13"/>
  <c r="P949" i="13"/>
  <c r="BI947" i="13"/>
  <c r="BH947" i="13"/>
  <c r="BG947" i="13"/>
  <c r="BF947" i="13"/>
  <c r="T947" i="13"/>
  <c r="R947" i="13"/>
  <c r="P947" i="13"/>
  <c r="BI944" i="13"/>
  <c r="BH944" i="13"/>
  <c r="BG944" i="13"/>
  <c r="BF944" i="13"/>
  <c r="T944" i="13"/>
  <c r="T943" i="13" s="1"/>
  <c r="R944" i="13"/>
  <c r="R943" i="13"/>
  <c r="P944" i="13"/>
  <c r="P943" i="13" s="1"/>
  <c r="BI941" i="13"/>
  <c r="BH941" i="13"/>
  <c r="BG941" i="13"/>
  <c r="BF941" i="13"/>
  <c r="T941" i="13"/>
  <c r="R941" i="13"/>
  <c r="P941" i="13"/>
  <c r="BI939" i="13"/>
  <c r="BH939" i="13"/>
  <c r="BG939" i="13"/>
  <c r="BF939" i="13"/>
  <c r="T939" i="13"/>
  <c r="R939" i="13"/>
  <c r="P939" i="13"/>
  <c r="BI936" i="13"/>
  <c r="BH936" i="13"/>
  <c r="BG936" i="13"/>
  <c r="BF936" i="13"/>
  <c r="T936" i="13"/>
  <c r="R936" i="13"/>
  <c r="P936" i="13"/>
  <c r="BI934" i="13"/>
  <c r="BH934" i="13"/>
  <c r="BG934" i="13"/>
  <c r="BF934" i="13"/>
  <c r="T934" i="13"/>
  <c r="R934" i="13"/>
  <c r="P934" i="13"/>
  <c r="BI932" i="13"/>
  <c r="BH932" i="13"/>
  <c r="BG932" i="13"/>
  <c r="BF932" i="13"/>
  <c r="T932" i="13"/>
  <c r="R932" i="13"/>
  <c r="P932" i="13"/>
  <c r="BI929" i="13"/>
  <c r="BH929" i="13"/>
  <c r="BG929" i="13"/>
  <c r="BF929" i="13"/>
  <c r="T929" i="13"/>
  <c r="R929" i="13"/>
  <c r="P929" i="13"/>
  <c r="BI927" i="13"/>
  <c r="BH927" i="13"/>
  <c r="BG927" i="13"/>
  <c r="BF927" i="13"/>
  <c r="T927" i="13"/>
  <c r="R927" i="13"/>
  <c r="P927" i="13"/>
  <c r="BI924" i="13"/>
  <c r="BH924" i="13"/>
  <c r="BG924" i="13"/>
  <c r="BF924" i="13"/>
  <c r="T924" i="13"/>
  <c r="T923" i="13" s="1"/>
  <c r="R924" i="13"/>
  <c r="R923" i="13" s="1"/>
  <c r="P924" i="13"/>
  <c r="P923" i="13" s="1"/>
  <c r="BI921" i="13"/>
  <c r="BH921" i="13"/>
  <c r="BG921" i="13"/>
  <c r="BF921" i="13"/>
  <c r="T921" i="13"/>
  <c r="R921" i="13"/>
  <c r="P921" i="13"/>
  <c r="BI919" i="13"/>
  <c r="BH919" i="13"/>
  <c r="BG919" i="13"/>
  <c r="BF919" i="13"/>
  <c r="T919" i="13"/>
  <c r="R919" i="13"/>
  <c r="P919" i="13"/>
  <c r="BI917" i="13"/>
  <c r="BH917" i="13"/>
  <c r="BG917" i="13"/>
  <c r="BF917" i="13"/>
  <c r="T917" i="13"/>
  <c r="R917" i="13"/>
  <c r="P917" i="13"/>
  <c r="BI915" i="13"/>
  <c r="BH915" i="13"/>
  <c r="BG915" i="13"/>
  <c r="BF915" i="13"/>
  <c r="T915" i="13"/>
  <c r="R915" i="13"/>
  <c r="P915" i="13"/>
  <c r="BI913" i="13"/>
  <c r="BH913" i="13"/>
  <c r="BG913" i="13"/>
  <c r="BF913" i="13"/>
  <c r="T913" i="13"/>
  <c r="R913" i="13"/>
  <c r="P913" i="13"/>
  <c r="BI911" i="13"/>
  <c r="BH911" i="13"/>
  <c r="BG911" i="13"/>
  <c r="BF911" i="13"/>
  <c r="T911" i="13"/>
  <c r="R911" i="13"/>
  <c r="P911" i="13"/>
  <c r="BI909" i="13"/>
  <c r="BH909" i="13"/>
  <c r="BG909" i="13"/>
  <c r="BF909" i="13"/>
  <c r="T909" i="13"/>
  <c r="R909" i="13"/>
  <c r="P909" i="13"/>
  <c r="BI905" i="13"/>
  <c r="BH905" i="13"/>
  <c r="BG905" i="13"/>
  <c r="BF905" i="13"/>
  <c r="T905" i="13"/>
  <c r="T904" i="13"/>
  <c r="R905" i="13"/>
  <c r="R904" i="13"/>
  <c r="P905" i="13"/>
  <c r="P904" i="13" s="1"/>
  <c r="BI902" i="13"/>
  <c r="BH902" i="13"/>
  <c r="BG902" i="13"/>
  <c r="BF902" i="13"/>
  <c r="T902" i="13"/>
  <c r="R902" i="13"/>
  <c r="P902" i="13"/>
  <c r="BI900" i="13"/>
  <c r="BH900" i="13"/>
  <c r="BG900" i="13"/>
  <c r="BF900" i="13"/>
  <c r="T900" i="13"/>
  <c r="R900" i="13"/>
  <c r="P900" i="13"/>
  <c r="BI897" i="13"/>
  <c r="BH897" i="13"/>
  <c r="BG897" i="13"/>
  <c r="BF897" i="13"/>
  <c r="T897" i="13"/>
  <c r="R897" i="13"/>
  <c r="P897" i="13"/>
  <c r="BI895" i="13"/>
  <c r="BH895" i="13"/>
  <c r="BG895" i="13"/>
  <c r="BF895" i="13"/>
  <c r="T895" i="13"/>
  <c r="R895" i="13"/>
  <c r="P895" i="13"/>
  <c r="BI893" i="13"/>
  <c r="BH893" i="13"/>
  <c r="BG893" i="13"/>
  <c r="BF893" i="13"/>
  <c r="T893" i="13"/>
  <c r="R893" i="13"/>
  <c r="P893" i="13"/>
  <c r="BI891" i="13"/>
  <c r="BH891" i="13"/>
  <c r="BG891" i="13"/>
  <c r="BF891" i="13"/>
  <c r="T891" i="13"/>
  <c r="R891" i="13"/>
  <c r="P891" i="13"/>
  <c r="BI889" i="13"/>
  <c r="BH889" i="13"/>
  <c r="BG889" i="13"/>
  <c r="BF889" i="13"/>
  <c r="T889" i="13"/>
  <c r="R889" i="13"/>
  <c r="P889" i="13"/>
  <c r="BI886" i="13"/>
  <c r="BH886" i="13"/>
  <c r="BG886" i="13"/>
  <c r="BF886" i="13"/>
  <c r="T886" i="13"/>
  <c r="R886" i="13"/>
  <c r="P886" i="13"/>
  <c r="BI884" i="13"/>
  <c r="BH884" i="13"/>
  <c r="BG884" i="13"/>
  <c r="BF884" i="13"/>
  <c r="T884" i="13"/>
  <c r="R884" i="13"/>
  <c r="P884" i="13"/>
  <c r="BI882" i="13"/>
  <c r="BH882" i="13"/>
  <c r="BG882" i="13"/>
  <c r="BF882" i="13"/>
  <c r="T882" i="13"/>
  <c r="R882" i="13"/>
  <c r="P882" i="13"/>
  <c r="BI880" i="13"/>
  <c r="BH880" i="13"/>
  <c r="BG880" i="13"/>
  <c r="BF880" i="13"/>
  <c r="T880" i="13"/>
  <c r="R880" i="13"/>
  <c r="P880" i="13"/>
  <c r="BI878" i="13"/>
  <c r="BH878" i="13"/>
  <c r="BG878" i="13"/>
  <c r="BF878" i="13"/>
  <c r="T878" i="13"/>
  <c r="R878" i="13"/>
  <c r="P878" i="13"/>
  <c r="BI876" i="13"/>
  <c r="BH876" i="13"/>
  <c r="BG876" i="13"/>
  <c r="BF876" i="13"/>
  <c r="T876" i="13"/>
  <c r="R876" i="13"/>
  <c r="P876" i="13"/>
  <c r="BI874" i="13"/>
  <c r="BH874" i="13"/>
  <c r="BG874" i="13"/>
  <c r="BF874" i="13"/>
  <c r="T874" i="13"/>
  <c r="R874" i="13"/>
  <c r="P874" i="13"/>
  <c r="BI872" i="13"/>
  <c r="BH872" i="13"/>
  <c r="BG872" i="13"/>
  <c r="BF872" i="13"/>
  <c r="T872" i="13"/>
  <c r="R872" i="13"/>
  <c r="P872" i="13"/>
  <c r="BI870" i="13"/>
  <c r="BH870" i="13"/>
  <c r="BG870" i="13"/>
  <c r="BF870" i="13"/>
  <c r="T870" i="13"/>
  <c r="R870" i="13"/>
  <c r="P870" i="13"/>
  <c r="BI867" i="13"/>
  <c r="BH867" i="13"/>
  <c r="BG867" i="13"/>
  <c r="BF867" i="13"/>
  <c r="T867" i="13"/>
  <c r="R867" i="13"/>
  <c r="P867" i="13"/>
  <c r="BI865" i="13"/>
  <c r="BH865" i="13"/>
  <c r="BG865" i="13"/>
  <c r="BF865" i="13"/>
  <c r="T865" i="13"/>
  <c r="R865" i="13"/>
  <c r="P865" i="13"/>
  <c r="BI863" i="13"/>
  <c r="BH863" i="13"/>
  <c r="BG863" i="13"/>
  <c r="BF863" i="13"/>
  <c r="T863" i="13"/>
  <c r="R863" i="13"/>
  <c r="P863" i="13"/>
  <c r="BI861" i="13"/>
  <c r="BH861" i="13"/>
  <c r="BG861" i="13"/>
  <c r="BF861" i="13"/>
  <c r="T861" i="13"/>
  <c r="R861" i="13"/>
  <c r="P861" i="13"/>
  <c r="BI859" i="13"/>
  <c r="BH859" i="13"/>
  <c r="BG859" i="13"/>
  <c r="BF859" i="13"/>
  <c r="T859" i="13"/>
  <c r="R859" i="13"/>
  <c r="P859" i="13"/>
  <c r="BI857" i="13"/>
  <c r="BH857" i="13"/>
  <c r="BG857" i="13"/>
  <c r="BF857" i="13"/>
  <c r="T857" i="13"/>
  <c r="R857" i="13"/>
  <c r="P857" i="13"/>
  <c r="BI854" i="13"/>
  <c r="BH854" i="13"/>
  <c r="BG854" i="13"/>
  <c r="BF854" i="13"/>
  <c r="T854" i="13"/>
  <c r="T853" i="13" s="1"/>
  <c r="R854" i="13"/>
  <c r="R853" i="13"/>
  <c r="P854" i="13"/>
  <c r="P853" i="13"/>
  <c r="BI851" i="13"/>
  <c r="BH851" i="13"/>
  <c r="BG851" i="13"/>
  <c r="BF851" i="13"/>
  <c r="T851" i="13"/>
  <c r="T850" i="13" s="1"/>
  <c r="R851" i="13"/>
  <c r="R850" i="13"/>
  <c r="P851" i="13"/>
  <c r="P850" i="13"/>
  <c r="BI848" i="13"/>
  <c r="BH848" i="13"/>
  <c r="BG848" i="13"/>
  <c r="BF848" i="13"/>
  <c r="T848" i="13"/>
  <c r="T847" i="13"/>
  <c r="R848" i="13"/>
  <c r="R847" i="13"/>
  <c r="P848" i="13"/>
  <c r="P847" i="13"/>
  <c r="BI845" i="13"/>
  <c r="BH845" i="13"/>
  <c r="BG845" i="13"/>
  <c r="BF845" i="13"/>
  <c r="T845" i="13"/>
  <c r="R845" i="13"/>
  <c r="P845" i="13"/>
  <c r="BI843" i="13"/>
  <c r="BH843" i="13"/>
  <c r="BG843" i="13"/>
  <c r="BF843" i="13"/>
  <c r="T843" i="13"/>
  <c r="R843" i="13"/>
  <c r="P843" i="13"/>
  <c r="BI841" i="13"/>
  <c r="BH841" i="13"/>
  <c r="BG841" i="13"/>
  <c r="BF841" i="13"/>
  <c r="T841" i="13"/>
  <c r="R841" i="13"/>
  <c r="P841" i="13"/>
  <c r="BI839" i="13"/>
  <c r="BH839" i="13"/>
  <c r="BG839" i="13"/>
  <c r="BF839" i="13"/>
  <c r="T839" i="13"/>
  <c r="R839" i="13"/>
  <c r="P839" i="13"/>
  <c r="BI836" i="13"/>
  <c r="BH836" i="13"/>
  <c r="BG836" i="13"/>
  <c r="BF836" i="13"/>
  <c r="T836" i="13"/>
  <c r="R836" i="13"/>
  <c r="P836" i="13"/>
  <c r="BI834" i="13"/>
  <c r="BH834" i="13"/>
  <c r="BG834" i="13"/>
  <c r="BF834" i="13"/>
  <c r="T834" i="13"/>
  <c r="R834" i="13"/>
  <c r="P834" i="13"/>
  <c r="BI832" i="13"/>
  <c r="BH832" i="13"/>
  <c r="BG832" i="13"/>
  <c r="BF832" i="13"/>
  <c r="T832" i="13"/>
  <c r="R832" i="13"/>
  <c r="P832" i="13"/>
  <c r="BI830" i="13"/>
  <c r="BH830" i="13"/>
  <c r="BG830" i="13"/>
  <c r="BF830" i="13"/>
  <c r="T830" i="13"/>
  <c r="R830" i="13"/>
  <c r="P830" i="13"/>
  <c r="BI828" i="13"/>
  <c r="BH828" i="13"/>
  <c r="BG828" i="13"/>
  <c r="BF828" i="13"/>
  <c r="T828" i="13"/>
  <c r="R828" i="13"/>
  <c r="P828" i="13"/>
  <c r="BI823" i="13"/>
  <c r="BH823" i="13"/>
  <c r="BG823" i="13"/>
  <c r="BF823" i="13"/>
  <c r="T823" i="13"/>
  <c r="R823" i="13"/>
  <c r="P823" i="13"/>
  <c r="BI821" i="13"/>
  <c r="BH821" i="13"/>
  <c r="BG821" i="13"/>
  <c r="BF821" i="13"/>
  <c r="T821" i="13"/>
  <c r="R821" i="13"/>
  <c r="P821" i="13"/>
  <c r="BI819" i="13"/>
  <c r="BH819" i="13"/>
  <c r="BG819" i="13"/>
  <c r="BF819" i="13"/>
  <c r="T819" i="13"/>
  <c r="R819" i="13"/>
  <c r="P819" i="13"/>
  <c r="BI817" i="13"/>
  <c r="BH817" i="13"/>
  <c r="BG817" i="13"/>
  <c r="BF817" i="13"/>
  <c r="T817" i="13"/>
  <c r="R817" i="13"/>
  <c r="P817" i="13"/>
  <c r="BI815" i="13"/>
  <c r="BH815" i="13"/>
  <c r="BG815" i="13"/>
  <c r="BF815" i="13"/>
  <c r="T815" i="13"/>
  <c r="R815" i="13"/>
  <c r="P815" i="13"/>
  <c r="BI813" i="13"/>
  <c r="BH813" i="13"/>
  <c r="BG813" i="13"/>
  <c r="BF813" i="13"/>
  <c r="T813" i="13"/>
  <c r="R813" i="13"/>
  <c r="P813" i="13"/>
  <c r="BI811" i="13"/>
  <c r="BH811" i="13"/>
  <c r="BG811" i="13"/>
  <c r="BF811" i="13"/>
  <c r="T811" i="13"/>
  <c r="R811" i="13"/>
  <c r="P811" i="13"/>
  <c r="BI809" i="13"/>
  <c r="BH809" i="13"/>
  <c r="BG809" i="13"/>
  <c r="BF809" i="13"/>
  <c r="T809" i="13"/>
  <c r="R809" i="13"/>
  <c r="P809" i="13"/>
  <c r="BI807" i="13"/>
  <c r="BH807" i="13"/>
  <c r="BG807" i="13"/>
  <c r="BF807" i="13"/>
  <c r="T807" i="13"/>
  <c r="R807" i="13"/>
  <c r="P807" i="13"/>
  <c r="BI805" i="13"/>
  <c r="BH805" i="13"/>
  <c r="BG805" i="13"/>
  <c r="BF805" i="13"/>
  <c r="T805" i="13"/>
  <c r="R805" i="13"/>
  <c r="P805" i="13"/>
  <c r="BI803" i="13"/>
  <c r="BH803" i="13"/>
  <c r="BG803" i="13"/>
  <c r="BF803" i="13"/>
  <c r="T803" i="13"/>
  <c r="R803" i="13"/>
  <c r="P803" i="13"/>
  <c r="BI801" i="13"/>
  <c r="BH801" i="13"/>
  <c r="BG801" i="13"/>
  <c r="BF801" i="13"/>
  <c r="T801" i="13"/>
  <c r="R801" i="13"/>
  <c r="P801" i="13"/>
  <c r="BI799" i="13"/>
  <c r="BH799" i="13"/>
  <c r="BG799" i="13"/>
  <c r="BF799" i="13"/>
  <c r="T799" i="13"/>
  <c r="R799" i="13"/>
  <c r="P799" i="13"/>
  <c r="BI797" i="13"/>
  <c r="BH797" i="13"/>
  <c r="BG797" i="13"/>
  <c r="BF797" i="13"/>
  <c r="T797" i="13"/>
  <c r="R797" i="13"/>
  <c r="P797" i="13"/>
  <c r="BI795" i="13"/>
  <c r="BH795" i="13"/>
  <c r="BG795" i="13"/>
  <c r="BF795" i="13"/>
  <c r="T795" i="13"/>
  <c r="R795" i="13"/>
  <c r="P795" i="13"/>
  <c r="BI793" i="13"/>
  <c r="BH793" i="13"/>
  <c r="BG793" i="13"/>
  <c r="BF793" i="13"/>
  <c r="T793" i="13"/>
  <c r="R793" i="13"/>
  <c r="P793" i="13"/>
  <c r="BI791" i="13"/>
  <c r="BH791" i="13"/>
  <c r="BG791" i="13"/>
  <c r="BF791" i="13"/>
  <c r="T791" i="13"/>
  <c r="R791" i="13"/>
  <c r="P791" i="13"/>
  <c r="BI789" i="13"/>
  <c r="BH789" i="13"/>
  <c r="BG789" i="13"/>
  <c r="BF789" i="13"/>
  <c r="T789" i="13"/>
  <c r="R789" i="13"/>
  <c r="P789" i="13"/>
  <c r="BI787" i="13"/>
  <c r="BH787" i="13"/>
  <c r="BG787" i="13"/>
  <c r="BF787" i="13"/>
  <c r="T787" i="13"/>
  <c r="R787" i="13"/>
  <c r="P787" i="13"/>
  <c r="BI785" i="13"/>
  <c r="BH785" i="13"/>
  <c r="BG785" i="13"/>
  <c r="BF785" i="13"/>
  <c r="T785" i="13"/>
  <c r="R785" i="13"/>
  <c r="P785" i="13"/>
  <c r="BI783" i="13"/>
  <c r="BH783" i="13"/>
  <c r="BG783" i="13"/>
  <c r="BF783" i="13"/>
  <c r="T783" i="13"/>
  <c r="R783" i="13"/>
  <c r="P783" i="13"/>
  <c r="BI781" i="13"/>
  <c r="BH781" i="13"/>
  <c r="BG781" i="13"/>
  <c r="BF781" i="13"/>
  <c r="T781" i="13"/>
  <c r="R781" i="13"/>
  <c r="P781" i="13"/>
  <c r="BI779" i="13"/>
  <c r="BH779" i="13"/>
  <c r="BG779" i="13"/>
  <c r="BF779" i="13"/>
  <c r="T779" i="13"/>
  <c r="R779" i="13"/>
  <c r="P779" i="13"/>
  <c r="BI777" i="13"/>
  <c r="BH777" i="13"/>
  <c r="BG777" i="13"/>
  <c r="BF777" i="13"/>
  <c r="T777" i="13"/>
  <c r="R777" i="13"/>
  <c r="P777" i="13"/>
  <c r="BI775" i="13"/>
  <c r="BH775" i="13"/>
  <c r="BG775" i="13"/>
  <c r="BF775" i="13"/>
  <c r="T775" i="13"/>
  <c r="R775" i="13"/>
  <c r="P775" i="13"/>
  <c r="BI773" i="13"/>
  <c r="BH773" i="13"/>
  <c r="BG773" i="13"/>
  <c r="BF773" i="13"/>
  <c r="T773" i="13"/>
  <c r="R773" i="13"/>
  <c r="P773" i="13"/>
  <c r="BI771" i="13"/>
  <c r="BH771" i="13"/>
  <c r="BG771" i="13"/>
  <c r="BF771" i="13"/>
  <c r="T771" i="13"/>
  <c r="R771" i="13"/>
  <c r="P771" i="13"/>
  <c r="BI769" i="13"/>
  <c r="BH769" i="13"/>
  <c r="BG769" i="13"/>
  <c r="BF769" i="13"/>
  <c r="T769" i="13"/>
  <c r="R769" i="13"/>
  <c r="P769" i="13"/>
  <c r="BI767" i="13"/>
  <c r="BH767" i="13"/>
  <c r="BG767" i="13"/>
  <c r="BF767" i="13"/>
  <c r="T767" i="13"/>
  <c r="R767" i="13"/>
  <c r="P767" i="13"/>
  <c r="BI765" i="13"/>
  <c r="BH765" i="13"/>
  <c r="BG765" i="13"/>
  <c r="BF765" i="13"/>
  <c r="T765" i="13"/>
  <c r="R765" i="13"/>
  <c r="P765" i="13"/>
  <c r="BI763" i="13"/>
  <c r="BH763" i="13"/>
  <c r="BG763" i="13"/>
  <c r="BF763" i="13"/>
  <c r="T763" i="13"/>
  <c r="R763" i="13"/>
  <c r="P763" i="13"/>
  <c r="BI761" i="13"/>
  <c r="BH761" i="13"/>
  <c r="BG761" i="13"/>
  <c r="BF761" i="13"/>
  <c r="T761" i="13"/>
  <c r="R761" i="13"/>
  <c r="P761" i="13"/>
  <c r="BI759" i="13"/>
  <c r="BH759" i="13"/>
  <c r="BG759" i="13"/>
  <c r="BF759" i="13"/>
  <c r="T759" i="13"/>
  <c r="R759" i="13"/>
  <c r="P759" i="13"/>
  <c r="BI757" i="13"/>
  <c r="BH757" i="13"/>
  <c r="BG757" i="13"/>
  <c r="BF757" i="13"/>
  <c r="T757" i="13"/>
  <c r="R757" i="13"/>
  <c r="P757" i="13"/>
  <c r="BI754" i="13"/>
  <c r="BH754" i="13"/>
  <c r="BG754" i="13"/>
  <c r="BF754" i="13"/>
  <c r="T754" i="13"/>
  <c r="R754" i="13"/>
  <c r="P754" i="13"/>
  <c r="BI752" i="13"/>
  <c r="BH752" i="13"/>
  <c r="BG752" i="13"/>
  <c r="BF752" i="13"/>
  <c r="T752" i="13"/>
  <c r="R752" i="13"/>
  <c r="P752" i="13"/>
  <c r="BI750" i="13"/>
  <c r="BH750" i="13"/>
  <c r="BG750" i="13"/>
  <c r="BF750" i="13"/>
  <c r="T750" i="13"/>
  <c r="R750" i="13"/>
  <c r="P750" i="13"/>
  <c r="BI747" i="13"/>
  <c r="BH747" i="13"/>
  <c r="BG747" i="13"/>
  <c r="BF747" i="13"/>
  <c r="T747" i="13"/>
  <c r="R747" i="13"/>
  <c r="P747" i="13"/>
  <c r="BI745" i="13"/>
  <c r="BH745" i="13"/>
  <c r="BG745" i="13"/>
  <c r="BF745" i="13"/>
  <c r="T745" i="13"/>
  <c r="R745" i="13"/>
  <c r="P745" i="13"/>
  <c r="BI743" i="13"/>
  <c r="BH743" i="13"/>
  <c r="BG743" i="13"/>
  <c r="BF743" i="13"/>
  <c r="T743" i="13"/>
  <c r="R743" i="13"/>
  <c r="P743" i="13"/>
  <c r="BI740" i="13"/>
  <c r="BH740" i="13"/>
  <c r="BG740" i="13"/>
  <c r="BF740" i="13"/>
  <c r="T740" i="13"/>
  <c r="T739" i="13" s="1"/>
  <c r="R740" i="13"/>
  <c r="R739" i="13" s="1"/>
  <c r="P740" i="13"/>
  <c r="P739" i="13" s="1"/>
  <c r="BI737" i="13"/>
  <c r="BH737" i="13"/>
  <c r="BG737" i="13"/>
  <c r="BF737" i="13"/>
  <c r="T737" i="13"/>
  <c r="R737" i="13"/>
  <c r="P737" i="13"/>
  <c r="BI735" i="13"/>
  <c r="BH735" i="13"/>
  <c r="BG735" i="13"/>
  <c r="BF735" i="13"/>
  <c r="T735" i="13"/>
  <c r="R735" i="13"/>
  <c r="P735" i="13"/>
  <c r="BI733" i="13"/>
  <c r="BH733" i="13"/>
  <c r="BG733" i="13"/>
  <c r="BF733" i="13"/>
  <c r="T733" i="13"/>
  <c r="R733" i="13"/>
  <c r="P733" i="13"/>
  <c r="BI730" i="13"/>
  <c r="BH730" i="13"/>
  <c r="BG730" i="13"/>
  <c r="BF730" i="13"/>
  <c r="T730" i="13"/>
  <c r="T729" i="13"/>
  <c r="R730" i="13"/>
  <c r="R729" i="13" s="1"/>
  <c r="P730" i="13"/>
  <c r="P729" i="13"/>
  <c r="BI727" i="13"/>
  <c r="BH727" i="13"/>
  <c r="BG727" i="13"/>
  <c r="BF727" i="13"/>
  <c r="T727" i="13"/>
  <c r="R727" i="13"/>
  <c r="P727" i="13"/>
  <c r="BI725" i="13"/>
  <c r="BH725" i="13"/>
  <c r="BG725" i="13"/>
  <c r="BF725" i="13"/>
  <c r="T725" i="13"/>
  <c r="R725" i="13"/>
  <c r="P725" i="13"/>
  <c r="BI722" i="13"/>
  <c r="BH722" i="13"/>
  <c r="BG722" i="13"/>
  <c r="BF722" i="13"/>
  <c r="T722" i="13"/>
  <c r="R722" i="13"/>
  <c r="P722" i="13"/>
  <c r="BI720" i="13"/>
  <c r="BH720" i="13"/>
  <c r="BG720" i="13"/>
  <c r="BF720" i="13"/>
  <c r="T720" i="13"/>
  <c r="R720" i="13"/>
  <c r="P720" i="13"/>
  <c r="BI718" i="13"/>
  <c r="BH718" i="13"/>
  <c r="BG718" i="13"/>
  <c r="BF718" i="13"/>
  <c r="T718" i="13"/>
  <c r="R718" i="13"/>
  <c r="P718" i="13"/>
  <c r="BI716" i="13"/>
  <c r="BH716" i="13"/>
  <c r="BG716" i="13"/>
  <c r="BF716" i="13"/>
  <c r="T716" i="13"/>
  <c r="R716" i="13"/>
  <c r="P716" i="13"/>
  <c r="BI714" i="13"/>
  <c r="BH714" i="13"/>
  <c r="BG714" i="13"/>
  <c r="BF714" i="13"/>
  <c r="T714" i="13"/>
  <c r="R714" i="13"/>
  <c r="P714" i="13"/>
  <c r="BI712" i="13"/>
  <c r="BH712" i="13"/>
  <c r="BG712" i="13"/>
  <c r="BF712" i="13"/>
  <c r="T712" i="13"/>
  <c r="R712" i="13"/>
  <c r="P712" i="13"/>
  <c r="BI710" i="13"/>
  <c r="BH710" i="13"/>
  <c r="BG710" i="13"/>
  <c r="BF710" i="13"/>
  <c r="T710" i="13"/>
  <c r="R710" i="13"/>
  <c r="P710" i="13"/>
  <c r="BI707" i="13"/>
  <c r="BH707" i="13"/>
  <c r="BG707" i="13"/>
  <c r="BF707" i="13"/>
  <c r="T707" i="13"/>
  <c r="R707" i="13"/>
  <c r="P707" i="13"/>
  <c r="BI705" i="13"/>
  <c r="BH705" i="13"/>
  <c r="BG705" i="13"/>
  <c r="BF705" i="13"/>
  <c r="T705" i="13"/>
  <c r="R705" i="13"/>
  <c r="P705" i="13"/>
  <c r="BI703" i="13"/>
  <c r="BH703" i="13"/>
  <c r="BG703" i="13"/>
  <c r="BF703" i="13"/>
  <c r="T703" i="13"/>
  <c r="R703" i="13"/>
  <c r="P703" i="13"/>
  <c r="BI701" i="13"/>
  <c r="BH701" i="13"/>
  <c r="BG701" i="13"/>
  <c r="BF701" i="13"/>
  <c r="T701" i="13"/>
  <c r="R701" i="13"/>
  <c r="P701" i="13"/>
  <c r="BI699" i="13"/>
  <c r="BH699" i="13"/>
  <c r="BG699" i="13"/>
  <c r="BF699" i="13"/>
  <c r="T699" i="13"/>
  <c r="R699" i="13"/>
  <c r="P699" i="13"/>
  <c r="BI697" i="13"/>
  <c r="BH697" i="13"/>
  <c r="BG697" i="13"/>
  <c r="BF697" i="13"/>
  <c r="T697" i="13"/>
  <c r="R697" i="13"/>
  <c r="P697" i="13"/>
  <c r="BI695" i="13"/>
  <c r="BH695" i="13"/>
  <c r="BG695" i="13"/>
  <c r="BF695" i="13"/>
  <c r="T695" i="13"/>
  <c r="R695" i="13"/>
  <c r="P695" i="13"/>
  <c r="BI693" i="13"/>
  <c r="BH693" i="13"/>
  <c r="BG693" i="13"/>
  <c r="BF693" i="13"/>
  <c r="T693" i="13"/>
  <c r="R693" i="13"/>
  <c r="P693" i="13"/>
  <c r="BI691" i="13"/>
  <c r="BH691" i="13"/>
  <c r="BG691" i="13"/>
  <c r="BF691" i="13"/>
  <c r="T691" i="13"/>
  <c r="R691" i="13"/>
  <c r="P691" i="13"/>
  <c r="BI689" i="13"/>
  <c r="BH689" i="13"/>
  <c r="BG689" i="13"/>
  <c r="BF689" i="13"/>
  <c r="T689" i="13"/>
  <c r="R689" i="13"/>
  <c r="P689" i="13"/>
  <c r="BI687" i="13"/>
  <c r="BH687" i="13"/>
  <c r="BG687" i="13"/>
  <c r="BF687" i="13"/>
  <c r="T687" i="13"/>
  <c r="R687" i="13"/>
  <c r="P687" i="13"/>
  <c r="BI685" i="13"/>
  <c r="BH685" i="13"/>
  <c r="BG685" i="13"/>
  <c r="BF685" i="13"/>
  <c r="T685" i="13"/>
  <c r="R685" i="13"/>
  <c r="P685" i="13"/>
  <c r="BI683" i="13"/>
  <c r="BH683" i="13"/>
  <c r="BG683" i="13"/>
  <c r="BF683" i="13"/>
  <c r="T683" i="13"/>
  <c r="R683" i="13"/>
  <c r="P683" i="13"/>
  <c r="BI680" i="13"/>
  <c r="BH680" i="13"/>
  <c r="BG680" i="13"/>
  <c r="BF680" i="13"/>
  <c r="T680" i="13"/>
  <c r="T679" i="13"/>
  <c r="R680" i="13"/>
  <c r="R679" i="13" s="1"/>
  <c r="P680" i="13"/>
  <c r="P679" i="13"/>
  <c r="BI677" i="13"/>
  <c r="BH677" i="13"/>
  <c r="BG677" i="13"/>
  <c r="BF677" i="13"/>
  <c r="T677" i="13"/>
  <c r="T676" i="13"/>
  <c r="R677" i="13"/>
  <c r="R676" i="13"/>
  <c r="P677" i="13"/>
  <c r="P676" i="13" s="1"/>
  <c r="BI674" i="13"/>
  <c r="BH674" i="13"/>
  <c r="BG674" i="13"/>
  <c r="BF674" i="13"/>
  <c r="T674" i="13"/>
  <c r="R674" i="13"/>
  <c r="P674" i="13"/>
  <c r="BI672" i="13"/>
  <c r="BH672" i="13"/>
  <c r="BG672" i="13"/>
  <c r="BF672" i="13"/>
  <c r="T672" i="13"/>
  <c r="R672" i="13"/>
  <c r="P672" i="13"/>
  <c r="BI670" i="13"/>
  <c r="BH670" i="13"/>
  <c r="BG670" i="13"/>
  <c r="BF670" i="13"/>
  <c r="T670" i="13"/>
  <c r="R670" i="13"/>
  <c r="P670" i="13"/>
  <c r="BI667" i="13"/>
  <c r="BH667" i="13"/>
  <c r="BG667" i="13"/>
  <c r="BF667" i="13"/>
  <c r="T667" i="13"/>
  <c r="T666" i="13" s="1"/>
  <c r="R667" i="13"/>
  <c r="R666" i="13" s="1"/>
  <c r="P667" i="13"/>
  <c r="P666" i="13" s="1"/>
  <c r="BI664" i="13"/>
  <c r="BH664" i="13"/>
  <c r="BG664" i="13"/>
  <c r="BF664" i="13"/>
  <c r="T664" i="13"/>
  <c r="R664" i="13"/>
  <c r="P664" i="13"/>
  <c r="BI662" i="13"/>
  <c r="BH662" i="13"/>
  <c r="BG662" i="13"/>
  <c r="BF662" i="13"/>
  <c r="T662" i="13"/>
  <c r="R662" i="13"/>
  <c r="P662" i="13"/>
  <c r="BI659" i="13"/>
  <c r="BH659" i="13"/>
  <c r="BG659" i="13"/>
  <c r="BF659" i="13"/>
  <c r="T659" i="13"/>
  <c r="R659" i="13"/>
  <c r="P659" i="13"/>
  <c r="BI657" i="13"/>
  <c r="BH657" i="13"/>
  <c r="BG657" i="13"/>
  <c r="BF657" i="13"/>
  <c r="T657" i="13"/>
  <c r="R657" i="13"/>
  <c r="P657" i="13"/>
  <c r="BI655" i="13"/>
  <c r="BH655" i="13"/>
  <c r="BG655" i="13"/>
  <c r="BF655" i="13"/>
  <c r="T655" i="13"/>
  <c r="R655" i="13"/>
  <c r="P655" i="13"/>
  <c r="BI653" i="13"/>
  <c r="BH653" i="13"/>
  <c r="BG653" i="13"/>
  <c r="BF653" i="13"/>
  <c r="T653" i="13"/>
  <c r="R653" i="13"/>
  <c r="P653" i="13"/>
  <c r="BI651" i="13"/>
  <c r="BH651" i="13"/>
  <c r="BG651" i="13"/>
  <c r="BF651" i="13"/>
  <c r="T651" i="13"/>
  <c r="R651" i="13"/>
  <c r="P651" i="13"/>
  <c r="BI649" i="13"/>
  <c r="BH649" i="13"/>
  <c r="BG649" i="13"/>
  <c r="BF649" i="13"/>
  <c r="T649" i="13"/>
  <c r="R649" i="13"/>
  <c r="P649" i="13"/>
  <c r="BI647" i="13"/>
  <c r="BH647" i="13"/>
  <c r="BG647" i="13"/>
  <c r="BF647" i="13"/>
  <c r="T647" i="13"/>
  <c r="R647" i="13"/>
  <c r="P647" i="13"/>
  <c r="BI645" i="13"/>
  <c r="BH645" i="13"/>
  <c r="BG645" i="13"/>
  <c r="BF645" i="13"/>
  <c r="T645" i="13"/>
  <c r="R645" i="13"/>
  <c r="P645" i="13"/>
  <c r="BI643" i="13"/>
  <c r="BH643" i="13"/>
  <c r="BG643" i="13"/>
  <c r="BF643" i="13"/>
  <c r="T643" i="13"/>
  <c r="R643" i="13"/>
  <c r="P643" i="13"/>
  <c r="BI641" i="13"/>
  <c r="BH641" i="13"/>
  <c r="BG641" i="13"/>
  <c r="BF641" i="13"/>
  <c r="T641" i="13"/>
  <c r="R641" i="13"/>
  <c r="P641" i="13"/>
  <c r="BI639" i="13"/>
  <c r="BH639" i="13"/>
  <c r="BG639" i="13"/>
  <c r="BF639" i="13"/>
  <c r="T639" i="13"/>
  <c r="R639" i="13"/>
  <c r="P639" i="13"/>
  <c r="BI637" i="13"/>
  <c r="BH637" i="13"/>
  <c r="BG637" i="13"/>
  <c r="BF637" i="13"/>
  <c r="T637" i="13"/>
  <c r="R637" i="13"/>
  <c r="P637" i="13"/>
  <c r="BI635" i="13"/>
  <c r="BH635" i="13"/>
  <c r="BG635" i="13"/>
  <c r="BF635" i="13"/>
  <c r="T635" i="13"/>
  <c r="R635" i="13"/>
  <c r="P635" i="13"/>
  <c r="BI632" i="13"/>
  <c r="BH632" i="13"/>
  <c r="BG632" i="13"/>
  <c r="BF632" i="13"/>
  <c r="T632" i="13"/>
  <c r="T631" i="13"/>
  <c r="R632" i="13"/>
  <c r="R631" i="13" s="1"/>
  <c r="P632" i="13"/>
  <c r="P631" i="13"/>
  <c r="BI629" i="13"/>
  <c r="BH629" i="13"/>
  <c r="BG629" i="13"/>
  <c r="BF629" i="13"/>
  <c r="T629" i="13"/>
  <c r="R629" i="13"/>
  <c r="P629" i="13"/>
  <c r="BI627" i="13"/>
  <c r="BH627" i="13"/>
  <c r="BG627" i="13"/>
  <c r="BF627" i="13"/>
  <c r="T627" i="13"/>
  <c r="R627" i="13"/>
  <c r="P627" i="13"/>
  <c r="BI625" i="13"/>
  <c r="BH625" i="13"/>
  <c r="BG625" i="13"/>
  <c r="BF625" i="13"/>
  <c r="T625" i="13"/>
  <c r="R625" i="13"/>
  <c r="P625" i="13"/>
  <c r="BI622" i="13"/>
  <c r="BH622" i="13"/>
  <c r="BG622" i="13"/>
  <c r="BF622" i="13"/>
  <c r="T622" i="13"/>
  <c r="T621" i="13" s="1"/>
  <c r="R622" i="13"/>
  <c r="R621" i="13" s="1"/>
  <c r="P622" i="13"/>
  <c r="P621" i="13" s="1"/>
  <c r="BI619" i="13"/>
  <c r="BH619" i="13"/>
  <c r="BG619" i="13"/>
  <c r="BF619" i="13"/>
  <c r="T619" i="13"/>
  <c r="R619" i="13"/>
  <c r="P619" i="13"/>
  <c r="BI617" i="13"/>
  <c r="BH617" i="13"/>
  <c r="BG617" i="13"/>
  <c r="BF617" i="13"/>
  <c r="T617" i="13"/>
  <c r="R617" i="13"/>
  <c r="P617" i="13"/>
  <c r="BI614" i="13"/>
  <c r="BH614" i="13"/>
  <c r="BG614" i="13"/>
  <c r="BF614" i="13"/>
  <c r="T614" i="13"/>
  <c r="R614" i="13"/>
  <c r="P614" i="13"/>
  <c r="BI612" i="13"/>
  <c r="BH612" i="13"/>
  <c r="BG612" i="13"/>
  <c r="BF612" i="13"/>
  <c r="T612" i="13"/>
  <c r="R612" i="13"/>
  <c r="P612" i="13"/>
  <c r="BI610" i="13"/>
  <c r="BH610" i="13"/>
  <c r="BG610" i="13"/>
  <c r="BF610" i="13"/>
  <c r="T610" i="13"/>
  <c r="R610" i="13"/>
  <c r="P610" i="13"/>
  <c r="BI608" i="13"/>
  <c r="BH608" i="13"/>
  <c r="BG608" i="13"/>
  <c r="BF608" i="13"/>
  <c r="T608" i="13"/>
  <c r="R608" i="13"/>
  <c r="P608" i="13"/>
  <c r="BI606" i="13"/>
  <c r="BH606" i="13"/>
  <c r="BG606" i="13"/>
  <c r="BF606" i="13"/>
  <c r="T606" i="13"/>
  <c r="R606" i="13"/>
  <c r="P606" i="13"/>
  <c r="BI604" i="13"/>
  <c r="BH604" i="13"/>
  <c r="BG604" i="13"/>
  <c r="BF604" i="13"/>
  <c r="T604" i="13"/>
  <c r="R604" i="13"/>
  <c r="P604" i="13"/>
  <c r="BI602" i="13"/>
  <c r="BH602" i="13"/>
  <c r="BG602" i="13"/>
  <c r="BF602" i="13"/>
  <c r="T602" i="13"/>
  <c r="R602" i="13"/>
  <c r="P602" i="13"/>
  <c r="BI599" i="13"/>
  <c r="BH599" i="13"/>
  <c r="BG599" i="13"/>
  <c r="BF599" i="13"/>
  <c r="T599" i="13"/>
  <c r="R599" i="13"/>
  <c r="P599" i="13"/>
  <c r="BI597" i="13"/>
  <c r="BH597" i="13"/>
  <c r="BG597" i="13"/>
  <c r="BF597" i="13"/>
  <c r="T597" i="13"/>
  <c r="R597" i="13"/>
  <c r="P597" i="13"/>
  <c r="BI595" i="13"/>
  <c r="BH595" i="13"/>
  <c r="BG595" i="13"/>
  <c r="BF595" i="13"/>
  <c r="T595" i="13"/>
  <c r="R595" i="13"/>
  <c r="P595" i="13"/>
  <c r="BI593" i="13"/>
  <c r="BH593" i="13"/>
  <c r="BG593" i="13"/>
  <c r="BF593" i="13"/>
  <c r="T593" i="13"/>
  <c r="R593" i="13"/>
  <c r="P593" i="13"/>
  <c r="BI591" i="13"/>
  <c r="BH591" i="13"/>
  <c r="BG591" i="13"/>
  <c r="BF591" i="13"/>
  <c r="T591" i="13"/>
  <c r="R591" i="13"/>
  <c r="P591" i="13"/>
  <c r="BI589" i="13"/>
  <c r="BH589" i="13"/>
  <c r="BG589" i="13"/>
  <c r="BF589" i="13"/>
  <c r="T589" i="13"/>
  <c r="R589" i="13"/>
  <c r="P589" i="13"/>
  <c r="BI587" i="13"/>
  <c r="BH587" i="13"/>
  <c r="BG587" i="13"/>
  <c r="BF587" i="13"/>
  <c r="T587" i="13"/>
  <c r="R587" i="13"/>
  <c r="P587" i="13"/>
  <c r="BI585" i="13"/>
  <c r="BH585" i="13"/>
  <c r="BG585" i="13"/>
  <c r="BF585" i="13"/>
  <c r="T585" i="13"/>
  <c r="R585" i="13"/>
  <c r="P585" i="13"/>
  <c r="BI583" i="13"/>
  <c r="BH583" i="13"/>
  <c r="BG583" i="13"/>
  <c r="BF583" i="13"/>
  <c r="T583" i="13"/>
  <c r="R583" i="13"/>
  <c r="P583" i="13"/>
  <c r="BI581" i="13"/>
  <c r="BH581" i="13"/>
  <c r="BG581" i="13"/>
  <c r="BF581" i="13"/>
  <c r="T581" i="13"/>
  <c r="R581" i="13"/>
  <c r="P581" i="13"/>
  <c r="BI579" i="13"/>
  <c r="BH579" i="13"/>
  <c r="BG579" i="13"/>
  <c r="BF579" i="13"/>
  <c r="T579" i="13"/>
  <c r="R579" i="13"/>
  <c r="P579" i="13"/>
  <c r="BI577" i="13"/>
  <c r="BH577" i="13"/>
  <c r="BG577" i="13"/>
  <c r="BF577" i="13"/>
  <c r="T577" i="13"/>
  <c r="R577" i="13"/>
  <c r="P577" i="13"/>
  <c r="BI575" i="13"/>
  <c r="BH575" i="13"/>
  <c r="BG575" i="13"/>
  <c r="BF575" i="13"/>
  <c r="T575" i="13"/>
  <c r="R575" i="13"/>
  <c r="P575" i="13"/>
  <c r="BI573" i="13"/>
  <c r="BH573" i="13"/>
  <c r="BG573" i="13"/>
  <c r="BF573" i="13"/>
  <c r="T573" i="13"/>
  <c r="R573" i="13"/>
  <c r="P573" i="13"/>
  <c r="BI570" i="13"/>
  <c r="BH570" i="13"/>
  <c r="BG570" i="13"/>
  <c r="BF570" i="13"/>
  <c r="T570" i="13"/>
  <c r="T569" i="13"/>
  <c r="R570" i="13"/>
  <c r="R569" i="13" s="1"/>
  <c r="P570" i="13"/>
  <c r="P569" i="13"/>
  <c r="BI567" i="13"/>
  <c r="BH567" i="13"/>
  <c r="BG567" i="13"/>
  <c r="BF567" i="13"/>
  <c r="T567" i="13"/>
  <c r="T566" i="13"/>
  <c r="R567" i="13"/>
  <c r="R566" i="13" s="1"/>
  <c r="P567" i="13"/>
  <c r="P566" i="13"/>
  <c r="BI564" i="13"/>
  <c r="BH564" i="13"/>
  <c r="BG564" i="13"/>
  <c r="BF564" i="13"/>
  <c r="T564" i="13"/>
  <c r="R564" i="13"/>
  <c r="P564" i="13"/>
  <c r="BI562" i="13"/>
  <c r="BH562" i="13"/>
  <c r="BG562" i="13"/>
  <c r="BF562" i="13"/>
  <c r="T562" i="13"/>
  <c r="R562" i="13"/>
  <c r="P562" i="13"/>
  <c r="BI560" i="13"/>
  <c r="BH560" i="13"/>
  <c r="BG560" i="13"/>
  <c r="BF560" i="13"/>
  <c r="T560" i="13"/>
  <c r="R560" i="13"/>
  <c r="P560" i="13"/>
  <c r="BI557" i="13"/>
  <c r="BH557" i="13"/>
  <c r="BG557" i="13"/>
  <c r="BF557" i="13"/>
  <c r="T557" i="13"/>
  <c r="T556" i="13" s="1"/>
  <c r="R557" i="13"/>
  <c r="R556" i="13" s="1"/>
  <c r="P557" i="13"/>
  <c r="P556" i="13"/>
  <c r="BI554" i="13"/>
  <c r="BH554" i="13"/>
  <c r="BG554" i="13"/>
  <c r="BF554" i="13"/>
  <c r="T554" i="13"/>
  <c r="R554" i="13"/>
  <c r="P554" i="13"/>
  <c r="BI552" i="13"/>
  <c r="BH552" i="13"/>
  <c r="BG552" i="13"/>
  <c r="BF552" i="13"/>
  <c r="T552" i="13"/>
  <c r="R552" i="13"/>
  <c r="P552" i="13"/>
  <c r="BI549" i="13"/>
  <c r="BH549" i="13"/>
  <c r="BG549" i="13"/>
  <c r="BF549" i="13"/>
  <c r="T549" i="13"/>
  <c r="R549" i="13"/>
  <c r="P549" i="13"/>
  <c r="BI547" i="13"/>
  <c r="BH547" i="13"/>
  <c r="BG547" i="13"/>
  <c r="BF547" i="13"/>
  <c r="T547" i="13"/>
  <c r="R547" i="13"/>
  <c r="P547" i="13"/>
  <c r="BI545" i="13"/>
  <c r="BH545" i="13"/>
  <c r="BG545" i="13"/>
  <c r="BF545" i="13"/>
  <c r="T545" i="13"/>
  <c r="R545" i="13"/>
  <c r="P545" i="13"/>
  <c r="BI543" i="13"/>
  <c r="BH543" i="13"/>
  <c r="BG543" i="13"/>
  <c r="BF543" i="13"/>
  <c r="T543" i="13"/>
  <c r="R543" i="13"/>
  <c r="P543" i="13"/>
  <c r="BI541" i="13"/>
  <c r="BH541" i="13"/>
  <c r="BG541" i="13"/>
  <c r="BF541" i="13"/>
  <c r="T541" i="13"/>
  <c r="R541" i="13"/>
  <c r="P541" i="13"/>
  <c r="BI539" i="13"/>
  <c r="BH539" i="13"/>
  <c r="BG539" i="13"/>
  <c r="BF539" i="13"/>
  <c r="T539" i="13"/>
  <c r="R539" i="13"/>
  <c r="P539" i="13"/>
  <c r="BI537" i="13"/>
  <c r="BH537" i="13"/>
  <c r="BG537" i="13"/>
  <c r="BF537" i="13"/>
  <c r="T537" i="13"/>
  <c r="R537" i="13"/>
  <c r="P537" i="13"/>
  <c r="BI535" i="13"/>
  <c r="BH535" i="13"/>
  <c r="BG535" i="13"/>
  <c r="BF535" i="13"/>
  <c r="T535" i="13"/>
  <c r="R535" i="13"/>
  <c r="P535" i="13"/>
  <c r="BI533" i="13"/>
  <c r="BH533" i="13"/>
  <c r="BG533" i="13"/>
  <c r="BF533" i="13"/>
  <c r="T533" i="13"/>
  <c r="R533" i="13"/>
  <c r="P533" i="13"/>
  <c r="BI531" i="13"/>
  <c r="BH531" i="13"/>
  <c r="BG531" i="13"/>
  <c r="BF531" i="13"/>
  <c r="T531" i="13"/>
  <c r="R531" i="13"/>
  <c r="P531" i="13"/>
  <c r="BI529" i="13"/>
  <c r="BH529" i="13"/>
  <c r="BG529" i="13"/>
  <c r="BF529" i="13"/>
  <c r="T529" i="13"/>
  <c r="R529" i="13"/>
  <c r="P529" i="13"/>
  <c r="BI526" i="13"/>
  <c r="BH526" i="13"/>
  <c r="BG526" i="13"/>
  <c r="BF526" i="13"/>
  <c r="T526" i="13"/>
  <c r="T525" i="13"/>
  <c r="R526" i="13"/>
  <c r="R525" i="13"/>
  <c r="P526" i="13"/>
  <c r="P525" i="13" s="1"/>
  <c r="BI523" i="13"/>
  <c r="BH523" i="13"/>
  <c r="BG523" i="13"/>
  <c r="BF523" i="13"/>
  <c r="T523" i="13"/>
  <c r="R523" i="13"/>
  <c r="P523" i="13"/>
  <c r="BI521" i="13"/>
  <c r="BH521" i="13"/>
  <c r="BG521" i="13"/>
  <c r="BF521" i="13"/>
  <c r="T521" i="13"/>
  <c r="R521" i="13"/>
  <c r="P521" i="13"/>
  <c r="BI519" i="13"/>
  <c r="BH519" i="13"/>
  <c r="BG519" i="13"/>
  <c r="BF519" i="13"/>
  <c r="T519" i="13"/>
  <c r="R519" i="13"/>
  <c r="P519" i="13"/>
  <c r="BI516" i="13"/>
  <c r="BH516" i="13"/>
  <c r="BG516" i="13"/>
  <c r="BF516" i="13"/>
  <c r="T516" i="13"/>
  <c r="T515" i="13" s="1"/>
  <c r="R516" i="13"/>
  <c r="R515" i="13"/>
  <c r="P516" i="13"/>
  <c r="P515" i="13" s="1"/>
  <c r="BI513" i="13"/>
  <c r="BH513" i="13"/>
  <c r="BG513" i="13"/>
  <c r="BF513" i="13"/>
  <c r="T513" i="13"/>
  <c r="R513" i="13"/>
  <c r="P513" i="13"/>
  <c r="BI511" i="13"/>
  <c r="BH511" i="13"/>
  <c r="BG511" i="13"/>
  <c r="BF511" i="13"/>
  <c r="T511" i="13"/>
  <c r="R511" i="13"/>
  <c r="P511" i="13"/>
  <c r="BI508" i="13"/>
  <c r="BH508" i="13"/>
  <c r="BG508" i="13"/>
  <c r="BF508" i="13"/>
  <c r="T508" i="13"/>
  <c r="R508" i="13"/>
  <c r="P508" i="13"/>
  <c r="BI506" i="13"/>
  <c r="BH506" i="13"/>
  <c r="BG506" i="13"/>
  <c r="BF506" i="13"/>
  <c r="T506" i="13"/>
  <c r="R506" i="13"/>
  <c r="P506" i="13"/>
  <c r="BI504" i="13"/>
  <c r="BH504" i="13"/>
  <c r="BG504" i="13"/>
  <c r="BF504" i="13"/>
  <c r="T504" i="13"/>
  <c r="R504" i="13"/>
  <c r="P504" i="13"/>
  <c r="BI502" i="13"/>
  <c r="BH502" i="13"/>
  <c r="BG502" i="13"/>
  <c r="BF502" i="13"/>
  <c r="T502" i="13"/>
  <c r="R502" i="13"/>
  <c r="P502" i="13"/>
  <c r="BI500" i="13"/>
  <c r="BH500" i="13"/>
  <c r="BG500" i="13"/>
  <c r="BF500" i="13"/>
  <c r="T500" i="13"/>
  <c r="R500" i="13"/>
  <c r="P500" i="13"/>
  <c r="BI498" i="13"/>
  <c r="BH498" i="13"/>
  <c r="BG498" i="13"/>
  <c r="BF498" i="13"/>
  <c r="T498" i="13"/>
  <c r="R498" i="13"/>
  <c r="P498" i="13"/>
  <c r="BI496" i="13"/>
  <c r="BH496" i="13"/>
  <c r="BG496" i="13"/>
  <c r="BF496" i="13"/>
  <c r="T496" i="13"/>
  <c r="R496" i="13"/>
  <c r="P496" i="13"/>
  <c r="BI493" i="13"/>
  <c r="BH493" i="13"/>
  <c r="BG493" i="13"/>
  <c r="BF493" i="13"/>
  <c r="T493" i="13"/>
  <c r="R493" i="13"/>
  <c r="P493" i="13"/>
  <c r="BI491" i="13"/>
  <c r="BH491" i="13"/>
  <c r="BG491" i="13"/>
  <c r="BF491" i="13"/>
  <c r="T491" i="13"/>
  <c r="R491" i="13"/>
  <c r="P491" i="13"/>
  <c r="BI489" i="13"/>
  <c r="BH489" i="13"/>
  <c r="BG489" i="13"/>
  <c r="BF489" i="13"/>
  <c r="T489" i="13"/>
  <c r="R489" i="13"/>
  <c r="P489" i="13"/>
  <c r="BI487" i="13"/>
  <c r="BH487" i="13"/>
  <c r="BG487" i="13"/>
  <c r="BF487" i="13"/>
  <c r="T487" i="13"/>
  <c r="R487" i="13"/>
  <c r="P487" i="13"/>
  <c r="BI485" i="13"/>
  <c r="BH485" i="13"/>
  <c r="BG485" i="13"/>
  <c r="BF485" i="13"/>
  <c r="T485" i="13"/>
  <c r="R485" i="13"/>
  <c r="P485" i="13"/>
  <c r="BI483" i="13"/>
  <c r="BH483" i="13"/>
  <c r="BG483" i="13"/>
  <c r="BF483" i="13"/>
  <c r="T483" i="13"/>
  <c r="R483" i="13"/>
  <c r="P483" i="13"/>
  <c r="BI481" i="13"/>
  <c r="BH481" i="13"/>
  <c r="BG481" i="13"/>
  <c r="BF481" i="13"/>
  <c r="T481" i="13"/>
  <c r="R481" i="13"/>
  <c r="P481" i="13"/>
  <c r="BI479" i="13"/>
  <c r="BH479" i="13"/>
  <c r="BG479" i="13"/>
  <c r="BF479" i="13"/>
  <c r="T479" i="13"/>
  <c r="R479" i="13"/>
  <c r="P479" i="13"/>
  <c r="BI477" i="13"/>
  <c r="BH477" i="13"/>
  <c r="BG477" i="13"/>
  <c r="BF477" i="13"/>
  <c r="T477" i="13"/>
  <c r="R477" i="13"/>
  <c r="P477" i="13"/>
  <c r="BI475" i="13"/>
  <c r="BH475" i="13"/>
  <c r="BG475" i="13"/>
  <c r="BF475" i="13"/>
  <c r="T475" i="13"/>
  <c r="R475" i="13"/>
  <c r="P475" i="13"/>
  <c r="BI473" i="13"/>
  <c r="BH473" i="13"/>
  <c r="BG473" i="13"/>
  <c r="BF473" i="13"/>
  <c r="T473" i="13"/>
  <c r="R473" i="13"/>
  <c r="P473" i="13"/>
  <c r="BI471" i="13"/>
  <c r="BH471" i="13"/>
  <c r="BG471" i="13"/>
  <c r="BF471" i="13"/>
  <c r="T471" i="13"/>
  <c r="R471" i="13"/>
  <c r="P471" i="13"/>
  <c r="BI469" i="13"/>
  <c r="BH469" i="13"/>
  <c r="BG469" i="13"/>
  <c r="BF469" i="13"/>
  <c r="T469" i="13"/>
  <c r="R469" i="13"/>
  <c r="P469" i="13"/>
  <c r="BI466" i="13"/>
  <c r="BH466" i="13"/>
  <c r="BG466" i="13"/>
  <c r="BF466" i="13"/>
  <c r="T466" i="13"/>
  <c r="T465" i="13" s="1"/>
  <c r="R466" i="13"/>
  <c r="R465" i="13"/>
  <c r="P466" i="13"/>
  <c r="P465" i="13" s="1"/>
  <c r="BI463" i="13"/>
  <c r="BH463" i="13"/>
  <c r="BG463" i="13"/>
  <c r="BF463" i="13"/>
  <c r="T463" i="13"/>
  <c r="R463" i="13"/>
  <c r="P463" i="13"/>
  <c r="BI461" i="13"/>
  <c r="BH461" i="13"/>
  <c r="BG461" i="13"/>
  <c r="BF461" i="13"/>
  <c r="T461" i="13"/>
  <c r="R461" i="13"/>
  <c r="P461" i="13"/>
  <c r="BI458" i="13"/>
  <c r="BH458" i="13"/>
  <c r="BG458" i="13"/>
  <c r="BF458" i="13"/>
  <c r="T458" i="13"/>
  <c r="T457" i="13" s="1"/>
  <c r="R458" i="13"/>
  <c r="R457" i="13" s="1"/>
  <c r="P458" i="13"/>
  <c r="P457" i="13" s="1"/>
  <c r="BI455" i="13"/>
  <c r="BH455" i="13"/>
  <c r="BG455" i="13"/>
  <c r="BF455" i="13"/>
  <c r="T455" i="13"/>
  <c r="T454" i="13"/>
  <c r="R455" i="13"/>
  <c r="R454" i="13" s="1"/>
  <c r="P455" i="13"/>
  <c r="P454" i="13" s="1"/>
  <c r="BI452" i="13"/>
  <c r="BH452" i="13"/>
  <c r="BG452" i="13"/>
  <c r="BF452" i="13"/>
  <c r="T452" i="13"/>
  <c r="R452" i="13"/>
  <c r="P452" i="13"/>
  <c r="BI450" i="13"/>
  <c r="BH450" i="13"/>
  <c r="BG450" i="13"/>
  <c r="BF450" i="13"/>
  <c r="T450" i="13"/>
  <c r="R450" i="13"/>
  <c r="P450" i="13"/>
  <c r="BI448" i="13"/>
  <c r="BH448" i="13"/>
  <c r="BG448" i="13"/>
  <c r="BF448" i="13"/>
  <c r="T448" i="13"/>
  <c r="R448" i="13"/>
  <c r="P448" i="13"/>
  <c r="BI446" i="13"/>
  <c r="BH446" i="13"/>
  <c r="BG446" i="13"/>
  <c r="BF446" i="13"/>
  <c r="T446" i="13"/>
  <c r="R446" i="13"/>
  <c r="P446" i="13"/>
  <c r="BI444" i="13"/>
  <c r="BH444" i="13"/>
  <c r="BG444" i="13"/>
  <c r="BF444" i="13"/>
  <c r="T444" i="13"/>
  <c r="R444" i="13"/>
  <c r="P444" i="13"/>
  <c r="BI442" i="13"/>
  <c r="BH442" i="13"/>
  <c r="BG442" i="13"/>
  <c r="BF442" i="13"/>
  <c r="T442" i="13"/>
  <c r="R442" i="13"/>
  <c r="P442" i="13"/>
  <c r="BI440" i="13"/>
  <c r="BH440" i="13"/>
  <c r="BG440" i="13"/>
  <c r="BF440" i="13"/>
  <c r="T440" i="13"/>
  <c r="R440" i="13"/>
  <c r="P440" i="13"/>
  <c r="BI438" i="13"/>
  <c r="BH438" i="13"/>
  <c r="BG438" i="13"/>
  <c r="BF438" i="13"/>
  <c r="T438" i="13"/>
  <c r="R438" i="13"/>
  <c r="P438" i="13"/>
  <c r="BI436" i="13"/>
  <c r="BH436" i="13"/>
  <c r="BG436" i="13"/>
  <c r="BF436" i="13"/>
  <c r="T436" i="13"/>
  <c r="R436" i="13"/>
  <c r="P436" i="13"/>
  <c r="BI434" i="13"/>
  <c r="BH434" i="13"/>
  <c r="BG434" i="13"/>
  <c r="BF434" i="13"/>
  <c r="T434" i="13"/>
  <c r="R434" i="13"/>
  <c r="P434" i="13"/>
  <c r="BI432" i="13"/>
  <c r="BH432" i="13"/>
  <c r="BG432" i="13"/>
  <c r="BF432" i="13"/>
  <c r="T432" i="13"/>
  <c r="R432" i="13"/>
  <c r="P432" i="13"/>
  <c r="BI429" i="13"/>
  <c r="BH429" i="13"/>
  <c r="BG429" i="13"/>
  <c r="BF429" i="13"/>
  <c r="T429" i="13"/>
  <c r="T428" i="13"/>
  <c r="R429" i="13"/>
  <c r="R428" i="13"/>
  <c r="P429" i="13"/>
  <c r="P428" i="13"/>
  <c r="BI426" i="13"/>
  <c r="BH426" i="13"/>
  <c r="BG426" i="13"/>
  <c r="BF426" i="13"/>
  <c r="T426" i="13"/>
  <c r="R426" i="13"/>
  <c r="P426" i="13"/>
  <c r="BI424" i="13"/>
  <c r="BH424" i="13"/>
  <c r="BG424" i="13"/>
  <c r="BF424" i="13"/>
  <c r="T424" i="13"/>
  <c r="R424" i="13"/>
  <c r="P424" i="13"/>
  <c r="BI422" i="13"/>
  <c r="BH422" i="13"/>
  <c r="BG422" i="13"/>
  <c r="BF422" i="13"/>
  <c r="T422" i="13"/>
  <c r="R422" i="13"/>
  <c r="P422" i="13"/>
  <c r="BI419" i="13"/>
  <c r="BH419" i="13"/>
  <c r="BG419" i="13"/>
  <c r="BF419" i="13"/>
  <c r="T419" i="13"/>
  <c r="T418" i="13" s="1"/>
  <c r="R419" i="13"/>
  <c r="R418" i="13" s="1"/>
  <c r="P419" i="13"/>
  <c r="P418" i="13" s="1"/>
  <c r="BI416" i="13"/>
  <c r="BH416" i="13"/>
  <c r="BG416" i="13"/>
  <c r="BF416" i="13"/>
  <c r="T416" i="13"/>
  <c r="R416" i="13"/>
  <c r="P416" i="13"/>
  <c r="BI414" i="13"/>
  <c r="BH414" i="13"/>
  <c r="BG414" i="13"/>
  <c r="BF414" i="13"/>
  <c r="T414" i="13"/>
  <c r="R414" i="13"/>
  <c r="P414" i="13"/>
  <c r="BI412" i="13"/>
  <c r="BH412" i="13"/>
  <c r="BG412" i="13"/>
  <c r="BF412" i="13"/>
  <c r="T412" i="13"/>
  <c r="R412" i="13"/>
  <c r="P412" i="13"/>
  <c r="BI409" i="13"/>
  <c r="BH409" i="13"/>
  <c r="BG409" i="13"/>
  <c r="BF409" i="13"/>
  <c r="T409" i="13"/>
  <c r="R409" i="13"/>
  <c r="P409" i="13"/>
  <c r="BI407" i="13"/>
  <c r="BH407" i="13"/>
  <c r="BG407" i="13"/>
  <c r="BF407" i="13"/>
  <c r="T407" i="13"/>
  <c r="R407" i="13"/>
  <c r="P407" i="13"/>
  <c r="BI405" i="13"/>
  <c r="BH405" i="13"/>
  <c r="BG405" i="13"/>
  <c r="BF405" i="13"/>
  <c r="T405" i="13"/>
  <c r="R405" i="13"/>
  <c r="P405" i="13"/>
  <c r="BI403" i="13"/>
  <c r="BH403" i="13"/>
  <c r="BG403" i="13"/>
  <c r="BF403" i="13"/>
  <c r="T403" i="13"/>
  <c r="R403" i="13"/>
  <c r="P403" i="13"/>
  <c r="BI401" i="13"/>
  <c r="BH401" i="13"/>
  <c r="BG401" i="13"/>
  <c r="BF401" i="13"/>
  <c r="T401" i="13"/>
  <c r="R401" i="13"/>
  <c r="P401" i="13"/>
  <c r="BI399" i="13"/>
  <c r="BH399" i="13"/>
  <c r="BG399" i="13"/>
  <c r="BF399" i="13"/>
  <c r="T399" i="13"/>
  <c r="R399" i="13"/>
  <c r="P399" i="13"/>
  <c r="BI397" i="13"/>
  <c r="BH397" i="13"/>
  <c r="BG397" i="13"/>
  <c r="BF397" i="13"/>
  <c r="T397" i="13"/>
  <c r="R397" i="13"/>
  <c r="P397" i="13"/>
  <c r="BI394" i="13"/>
  <c r="BH394" i="13"/>
  <c r="BG394" i="13"/>
  <c r="BF394" i="13"/>
  <c r="T394" i="13"/>
  <c r="R394" i="13"/>
  <c r="P394" i="13"/>
  <c r="BI392" i="13"/>
  <c r="BH392" i="13"/>
  <c r="BG392" i="13"/>
  <c r="BF392" i="13"/>
  <c r="T392" i="13"/>
  <c r="R392" i="13"/>
  <c r="P392" i="13"/>
  <c r="BI390" i="13"/>
  <c r="BH390" i="13"/>
  <c r="BG390" i="13"/>
  <c r="BF390" i="13"/>
  <c r="T390" i="13"/>
  <c r="R390" i="13"/>
  <c r="P390" i="13"/>
  <c r="BI388" i="13"/>
  <c r="BH388" i="13"/>
  <c r="BG388" i="13"/>
  <c r="BF388" i="13"/>
  <c r="T388" i="13"/>
  <c r="R388" i="13"/>
  <c r="P388" i="13"/>
  <c r="BI386" i="13"/>
  <c r="BH386" i="13"/>
  <c r="BG386" i="13"/>
  <c r="BF386" i="13"/>
  <c r="T386" i="13"/>
  <c r="R386" i="13"/>
  <c r="P386" i="13"/>
  <c r="BI384" i="13"/>
  <c r="BH384" i="13"/>
  <c r="BG384" i="13"/>
  <c r="BF384" i="13"/>
  <c r="T384" i="13"/>
  <c r="R384" i="13"/>
  <c r="P384" i="13"/>
  <c r="BI382" i="13"/>
  <c r="BH382" i="13"/>
  <c r="BG382" i="13"/>
  <c r="BF382" i="13"/>
  <c r="T382" i="13"/>
  <c r="R382" i="13"/>
  <c r="P382" i="13"/>
  <c r="BI380" i="13"/>
  <c r="BH380" i="13"/>
  <c r="BG380" i="13"/>
  <c r="BF380" i="13"/>
  <c r="T380" i="13"/>
  <c r="R380" i="13"/>
  <c r="P380" i="13"/>
  <c r="BI378" i="13"/>
  <c r="BH378" i="13"/>
  <c r="BG378" i="13"/>
  <c r="BF378" i="13"/>
  <c r="T378" i="13"/>
  <c r="R378" i="13"/>
  <c r="P378" i="13"/>
  <c r="BI376" i="13"/>
  <c r="BH376" i="13"/>
  <c r="BG376" i="13"/>
  <c r="BF376" i="13"/>
  <c r="T376" i="13"/>
  <c r="R376" i="13"/>
  <c r="P376" i="13"/>
  <c r="BI374" i="13"/>
  <c r="BH374" i="13"/>
  <c r="BG374" i="13"/>
  <c r="BF374" i="13"/>
  <c r="T374" i="13"/>
  <c r="R374" i="13"/>
  <c r="P374" i="13"/>
  <c r="BI372" i="13"/>
  <c r="BH372" i="13"/>
  <c r="BG372" i="13"/>
  <c r="BF372" i="13"/>
  <c r="T372" i="13"/>
  <c r="R372" i="13"/>
  <c r="P372" i="13"/>
  <c r="BI370" i="13"/>
  <c r="BH370" i="13"/>
  <c r="BG370" i="13"/>
  <c r="BF370" i="13"/>
  <c r="T370" i="13"/>
  <c r="R370" i="13"/>
  <c r="P370" i="13"/>
  <c r="BI367" i="13"/>
  <c r="BH367" i="13"/>
  <c r="BG367" i="13"/>
  <c r="BF367" i="13"/>
  <c r="T367" i="13"/>
  <c r="R367" i="13"/>
  <c r="P367" i="13"/>
  <c r="BI365" i="13"/>
  <c r="BH365" i="13"/>
  <c r="BG365" i="13"/>
  <c r="BF365" i="13"/>
  <c r="T365" i="13"/>
  <c r="R365" i="13"/>
  <c r="P365" i="13"/>
  <c r="BI363" i="13"/>
  <c r="BH363" i="13"/>
  <c r="BG363" i="13"/>
  <c r="BF363" i="13"/>
  <c r="T363" i="13"/>
  <c r="R363" i="13"/>
  <c r="P363" i="13"/>
  <c r="BI360" i="13"/>
  <c r="BH360" i="13"/>
  <c r="BG360" i="13"/>
  <c r="BF360" i="13"/>
  <c r="T360" i="13"/>
  <c r="R360" i="13"/>
  <c r="P360" i="13"/>
  <c r="BI358" i="13"/>
  <c r="BH358" i="13"/>
  <c r="BG358" i="13"/>
  <c r="BF358" i="13"/>
  <c r="T358" i="13"/>
  <c r="R358" i="13"/>
  <c r="P358" i="13"/>
  <c r="BI355" i="13"/>
  <c r="BH355" i="13"/>
  <c r="BG355" i="13"/>
  <c r="BF355" i="13"/>
  <c r="T355" i="13"/>
  <c r="R355" i="13"/>
  <c r="P355" i="13"/>
  <c r="BI352" i="13"/>
  <c r="BH352" i="13"/>
  <c r="BG352" i="13"/>
  <c r="BF352" i="13"/>
  <c r="T352" i="13"/>
  <c r="R352" i="13"/>
  <c r="P352" i="13"/>
  <c r="BI350" i="13"/>
  <c r="BH350" i="13"/>
  <c r="BG350" i="13"/>
  <c r="BF350" i="13"/>
  <c r="T350" i="13"/>
  <c r="R350" i="13"/>
  <c r="P350" i="13"/>
  <c r="BI348" i="13"/>
  <c r="BH348" i="13"/>
  <c r="BG348" i="13"/>
  <c r="BF348" i="13"/>
  <c r="T348" i="13"/>
  <c r="R348" i="13"/>
  <c r="P348" i="13"/>
  <c r="BI346" i="13"/>
  <c r="BH346" i="13"/>
  <c r="BG346" i="13"/>
  <c r="BF346" i="13"/>
  <c r="T346" i="13"/>
  <c r="R346" i="13"/>
  <c r="P346" i="13"/>
  <c r="BI344" i="13"/>
  <c r="BH344" i="13"/>
  <c r="BG344" i="13"/>
  <c r="BF344" i="13"/>
  <c r="T344" i="13"/>
  <c r="R344" i="13"/>
  <c r="P344" i="13"/>
  <c r="BI342" i="13"/>
  <c r="BH342" i="13"/>
  <c r="BG342" i="13"/>
  <c r="BF342" i="13"/>
  <c r="T342" i="13"/>
  <c r="R342" i="13"/>
  <c r="P342" i="13"/>
  <c r="BI340" i="13"/>
  <c r="BH340" i="13"/>
  <c r="BG340" i="13"/>
  <c r="BF340" i="13"/>
  <c r="T340" i="13"/>
  <c r="R340" i="13"/>
  <c r="P340" i="13"/>
  <c r="BI338" i="13"/>
  <c r="BH338" i="13"/>
  <c r="BG338" i="13"/>
  <c r="BF338" i="13"/>
  <c r="T338" i="13"/>
  <c r="R338" i="13"/>
  <c r="P338" i="13"/>
  <c r="BI336" i="13"/>
  <c r="BH336" i="13"/>
  <c r="BG336" i="13"/>
  <c r="BF336" i="13"/>
  <c r="T336" i="13"/>
  <c r="R336" i="13"/>
  <c r="P336" i="13"/>
  <c r="BI334" i="13"/>
  <c r="BH334" i="13"/>
  <c r="BG334" i="13"/>
  <c r="BF334" i="13"/>
  <c r="T334" i="13"/>
  <c r="R334" i="13"/>
  <c r="P334" i="13"/>
  <c r="BI332" i="13"/>
  <c r="BH332" i="13"/>
  <c r="BG332" i="13"/>
  <c r="BF332" i="13"/>
  <c r="T332" i="13"/>
  <c r="R332" i="13"/>
  <c r="P332" i="13"/>
  <c r="BI330" i="13"/>
  <c r="BH330" i="13"/>
  <c r="BG330" i="13"/>
  <c r="BF330" i="13"/>
  <c r="T330" i="13"/>
  <c r="R330" i="13"/>
  <c r="P330" i="13"/>
  <c r="BI328" i="13"/>
  <c r="BH328" i="13"/>
  <c r="BG328" i="13"/>
  <c r="BF328" i="13"/>
  <c r="T328" i="13"/>
  <c r="R328" i="13"/>
  <c r="P328" i="13"/>
  <c r="BI326" i="13"/>
  <c r="BH326" i="13"/>
  <c r="BG326" i="13"/>
  <c r="BF326" i="13"/>
  <c r="T326" i="13"/>
  <c r="R326" i="13"/>
  <c r="P326" i="13"/>
  <c r="BI324" i="13"/>
  <c r="BH324" i="13"/>
  <c r="BG324" i="13"/>
  <c r="BF324" i="13"/>
  <c r="T324" i="13"/>
  <c r="R324" i="13"/>
  <c r="P324" i="13"/>
  <c r="BI322" i="13"/>
  <c r="BH322" i="13"/>
  <c r="BG322" i="13"/>
  <c r="BF322" i="13"/>
  <c r="T322" i="13"/>
  <c r="R322" i="13"/>
  <c r="P322" i="13"/>
  <c r="BI320" i="13"/>
  <c r="BH320" i="13"/>
  <c r="BG320" i="13"/>
  <c r="BF320" i="13"/>
  <c r="T320" i="13"/>
  <c r="R320" i="13"/>
  <c r="P320" i="13"/>
  <c r="BI318" i="13"/>
  <c r="BH318" i="13"/>
  <c r="BG318" i="13"/>
  <c r="BF318" i="13"/>
  <c r="T318" i="13"/>
  <c r="R318" i="13"/>
  <c r="P318" i="13"/>
  <c r="BI316" i="13"/>
  <c r="BH316" i="13"/>
  <c r="BG316" i="13"/>
  <c r="BF316" i="13"/>
  <c r="T316" i="13"/>
  <c r="R316" i="13"/>
  <c r="P316" i="13"/>
  <c r="BI314" i="13"/>
  <c r="BH314" i="13"/>
  <c r="BG314" i="13"/>
  <c r="BF314" i="13"/>
  <c r="T314" i="13"/>
  <c r="R314" i="13"/>
  <c r="P314" i="13"/>
  <c r="BI312" i="13"/>
  <c r="BH312" i="13"/>
  <c r="BG312" i="13"/>
  <c r="BF312" i="13"/>
  <c r="T312" i="13"/>
  <c r="R312" i="13"/>
  <c r="P312" i="13"/>
  <c r="BI310" i="13"/>
  <c r="BH310" i="13"/>
  <c r="BG310" i="13"/>
  <c r="BF310" i="13"/>
  <c r="T310" i="13"/>
  <c r="R310" i="13"/>
  <c r="P310" i="13"/>
  <c r="BI308" i="13"/>
  <c r="BH308" i="13"/>
  <c r="BG308" i="13"/>
  <c r="BF308" i="13"/>
  <c r="T308" i="13"/>
  <c r="R308" i="13"/>
  <c r="P308" i="13"/>
  <c r="BI305" i="13"/>
  <c r="BH305" i="13"/>
  <c r="BG305" i="13"/>
  <c r="BF305" i="13"/>
  <c r="T305" i="13"/>
  <c r="R305" i="13"/>
  <c r="P305" i="13"/>
  <c r="BI303" i="13"/>
  <c r="BH303" i="13"/>
  <c r="BG303" i="13"/>
  <c r="BF303" i="13"/>
  <c r="T303" i="13"/>
  <c r="R303" i="13"/>
  <c r="P303" i="13"/>
  <c r="BI301" i="13"/>
  <c r="BH301" i="13"/>
  <c r="BG301" i="13"/>
  <c r="BF301" i="13"/>
  <c r="T301" i="13"/>
  <c r="R301" i="13"/>
  <c r="P301" i="13"/>
  <c r="BI299" i="13"/>
  <c r="BH299" i="13"/>
  <c r="BG299" i="13"/>
  <c r="BF299" i="13"/>
  <c r="T299" i="13"/>
  <c r="R299" i="13"/>
  <c r="P299" i="13"/>
  <c r="BI297" i="13"/>
  <c r="BH297" i="13"/>
  <c r="BG297" i="13"/>
  <c r="BF297" i="13"/>
  <c r="T297" i="13"/>
  <c r="R297" i="13"/>
  <c r="P297" i="13"/>
  <c r="BI295" i="13"/>
  <c r="BH295" i="13"/>
  <c r="BG295" i="13"/>
  <c r="BF295" i="13"/>
  <c r="T295" i="13"/>
  <c r="R295" i="13"/>
  <c r="P295" i="13"/>
  <c r="BI293" i="13"/>
  <c r="BH293" i="13"/>
  <c r="BG293" i="13"/>
  <c r="BF293" i="13"/>
  <c r="T293" i="13"/>
  <c r="R293" i="13"/>
  <c r="P293" i="13"/>
  <c r="BI291" i="13"/>
  <c r="BH291" i="13"/>
  <c r="BG291" i="13"/>
  <c r="BF291" i="13"/>
  <c r="T291" i="13"/>
  <c r="R291" i="13"/>
  <c r="P291" i="13"/>
  <c r="BI289" i="13"/>
  <c r="BH289" i="13"/>
  <c r="BG289" i="13"/>
  <c r="BF289" i="13"/>
  <c r="T289" i="13"/>
  <c r="R289" i="13"/>
  <c r="P289" i="13"/>
  <c r="BI287" i="13"/>
  <c r="BH287" i="13"/>
  <c r="BG287" i="13"/>
  <c r="BF287" i="13"/>
  <c r="T287" i="13"/>
  <c r="R287" i="13"/>
  <c r="P287" i="13"/>
  <c r="BI285" i="13"/>
  <c r="BH285" i="13"/>
  <c r="BG285" i="13"/>
  <c r="BF285" i="13"/>
  <c r="T285" i="13"/>
  <c r="R285" i="13"/>
  <c r="P285" i="13"/>
  <c r="BI282" i="13"/>
  <c r="BH282" i="13"/>
  <c r="BG282" i="13"/>
  <c r="BF282" i="13"/>
  <c r="T282" i="13"/>
  <c r="R282" i="13"/>
  <c r="P282" i="13"/>
  <c r="BI280" i="13"/>
  <c r="BH280" i="13"/>
  <c r="BG280" i="13"/>
  <c r="BF280" i="13"/>
  <c r="T280" i="13"/>
  <c r="R280" i="13"/>
  <c r="P280" i="13"/>
  <c r="BI278" i="13"/>
  <c r="BH278" i="13"/>
  <c r="BG278" i="13"/>
  <c r="BF278" i="13"/>
  <c r="T278" i="13"/>
  <c r="R278" i="13"/>
  <c r="P278" i="13"/>
  <c r="BI275" i="13"/>
  <c r="BH275" i="13"/>
  <c r="BG275" i="13"/>
  <c r="BF275" i="13"/>
  <c r="T275" i="13"/>
  <c r="R275" i="13"/>
  <c r="P275" i="13"/>
  <c r="BI273" i="13"/>
  <c r="BH273" i="13"/>
  <c r="BG273" i="13"/>
  <c r="BF273" i="13"/>
  <c r="T273" i="13"/>
  <c r="R273" i="13"/>
  <c r="P273" i="13"/>
  <c r="BI271" i="13"/>
  <c r="BH271" i="13"/>
  <c r="BG271" i="13"/>
  <c r="BF271" i="13"/>
  <c r="T271" i="13"/>
  <c r="R271" i="13"/>
  <c r="P271" i="13"/>
  <c r="BI268" i="13"/>
  <c r="BH268" i="13"/>
  <c r="BG268" i="13"/>
  <c r="BF268" i="13"/>
  <c r="T268" i="13"/>
  <c r="R268" i="13"/>
  <c r="P268" i="13"/>
  <c r="BI266" i="13"/>
  <c r="BH266" i="13"/>
  <c r="BG266" i="13"/>
  <c r="BF266" i="13"/>
  <c r="T266" i="13"/>
  <c r="R266" i="13"/>
  <c r="P266" i="13"/>
  <c r="BI263" i="13"/>
  <c r="BH263" i="13"/>
  <c r="BG263" i="13"/>
  <c r="BF263" i="13"/>
  <c r="T263" i="13"/>
  <c r="R263" i="13"/>
  <c r="P263" i="13"/>
  <c r="BI261" i="13"/>
  <c r="BH261" i="13"/>
  <c r="BG261" i="13"/>
  <c r="BF261" i="13"/>
  <c r="T261" i="13"/>
  <c r="R261" i="13"/>
  <c r="P261" i="13"/>
  <c r="BI259" i="13"/>
  <c r="BH259" i="13"/>
  <c r="BG259" i="13"/>
  <c r="BF259" i="13"/>
  <c r="T259" i="13"/>
  <c r="R259" i="13"/>
  <c r="P259" i="13"/>
  <c r="BI257" i="13"/>
  <c r="BH257" i="13"/>
  <c r="BG257" i="13"/>
  <c r="BF257" i="13"/>
  <c r="T257" i="13"/>
  <c r="R257" i="13"/>
  <c r="P257" i="13"/>
  <c r="BI255" i="13"/>
  <c r="BH255" i="13"/>
  <c r="BG255" i="13"/>
  <c r="BF255" i="13"/>
  <c r="T255" i="13"/>
  <c r="R255" i="13"/>
  <c r="P255" i="13"/>
  <c r="BI253" i="13"/>
  <c r="BH253" i="13"/>
  <c r="BG253" i="13"/>
  <c r="BF253" i="13"/>
  <c r="T253" i="13"/>
  <c r="R253" i="13"/>
  <c r="P253" i="13"/>
  <c r="BI251" i="13"/>
  <c r="BH251" i="13"/>
  <c r="BG251" i="13"/>
  <c r="BF251" i="13"/>
  <c r="T251" i="13"/>
  <c r="R251" i="13"/>
  <c r="P251" i="13"/>
  <c r="BI249" i="13"/>
  <c r="BH249" i="13"/>
  <c r="BG249" i="13"/>
  <c r="BF249" i="13"/>
  <c r="T249" i="13"/>
  <c r="R249" i="13"/>
  <c r="P249" i="13"/>
  <c r="BI247" i="13"/>
  <c r="BH247" i="13"/>
  <c r="BG247" i="13"/>
  <c r="BF247" i="13"/>
  <c r="T247" i="13"/>
  <c r="R247" i="13"/>
  <c r="P247" i="13"/>
  <c r="BI244" i="13"/>
  <c r="BH244" i="13"/>
  <c r="BG244" i="13"/>
  <c r="BF244" i="13"/>
  <c r="T244" i="13"/>
  <c r="T243" i="13" s="1"/>
  <c r="R244" i="13"/>
  <c r="R243" i="13" s="1"/>
  <c r="P244" i="13"/>
  <c r="P243" i="13" s="1"/>
  <c r="BI241" i="13"/>
  <c r="BH241" i="13"/>
  <c r="BG241" i="13"/>
  <c r="BF241" i="13"/>
  <c r="T241" i="13"/>
  <c r="R241" i="13"/>
  <c r="P241" i="13"/>
  <c r="BI239" i="13"/>
  <c r="BH239" i="13"/>
  <c r="BG239" i="13"/>
  <c r="BF239" i="13"/>
  <c r="T239" i="13"/>
  <c r="R239" i="13"/>
  <c r="P239" i="13"/>
  <c r="BI237" i="13"/>
  <c r="BH237" i="13"/>
  <c r="BG237" i="13"/>
  <c r="BF237" i="13"/>
  <c r="T237" i="13"/>
  <c r="R237" i="13"/>
  <c r="P237" i="13"/>
  <c r="BI234" i="13"/>
  <c r="BH234" i="13"/>
  <c r="BG234" i="13"/>
  <c r="BF234" i="13"/>
  <c r="T234" i="13"/>
  <c r="R234" i="13"/>
  <c r="P234" i="13"/>
  <c r="BI232" i="13"/>
  <c r="BH232" i="13"/>
  <c r="BG232" i="13"/>
  <c r="BF232" i="13"/>
  <c r="T232" i="13"/>
  <c r="R232" i="13"/>
  <c r="P232" i="13"/>
  <c r="BI230" i="13"/>
  <c r="BH230" i="13"/>
  <c r="BG230" i="13"/>
  <c r="BF230" i="13"/>
  <c r="T230" i="13"/>
  <c r="R230" i="13"/>
  <c r="P230" i="13"/>
  <c r="BI228" i="13"/>
  <c r="BH228" i="13"/>
  <c r="BG228" i="13"/>
  <c r="BF228" i="13"/>
  <c r="T228" i="13"/>
  <c r="R228" i="13"/>
  <c r="P228" i="13"/>
  <c r="BI226" i="13"/>
  <c r="BH226" i="13"/>
  <c r="BG226" i="13"/>
  <c r="BF226" i="13"/>
  <c r="T226" i="13"/>
  <c r="R226" i="13"/>
  <c r="P226" i="13"/>
  <c r="J218" i="13"/>
  <c r="F216" i="13"/>
  <c r="E214" i="13"/>
  <c r="J91" i="13"/>
  <c r="F89" i="13"/>
  <c r="E87" i="13"/>
  <c r="J24" i="13"/>
  <c r="E24" i="13"/>
  <c r="J92" i="13" s="1"/>
  <c r="J23" i="13"/>
  <c r="J18" i="13"/>
  <c r="E18" i="13"/>
  <c r="F92" i="13" s="1"/>
  <c r="J17" i="13"/>
  <c r="J15" i="13"/>
  <c r="E15" i="13"/>
  <c r="F218" i="13"/>
  <c r="J14" i="13"/>
  <c r="J12" i="13"/>
  <c r="J216" i="13" s="1"/>
  <c r="E7" i="13"/>
  <c r="E85" i="13" s="1"/>
  <c r="J39" i="12"/>
  <c r="J38" i="12"/>
  <c r="AY110" i="1"/>
  <c r="J37" i="12"/>
  <c r="AX110" i="1"/>
  <c r="BI530" i="12"/>
  <c r="BH530" i="12"/>
  <c r="BG530" i="12"/>
  <c r="BF530" i="12"/>
  <c r="T530" i="12"/>
  <c r="R530" i="12"/>
  <c r="P530" i="12"/>
  <c r="BI528" i="12"/>
  <c r="BH528" i="12"/>
  <c r="BG528" i="12"/>
  <c r="BF528" i="12"/>
  <c r="T528" i="12"/>
  <c r="R528" i="12"/>
  <c r="P528" i="12"/>
  <c r="BI526" i="12"/>
  <c r="BH526" i="12"/>
  <c r="BG526" i="12"/>
  <c r="BF526" i="12"/>
  <c r="T526" i="12"/>
  <c r="R526" i="12"/>
  <c r="P526" i="12"/>
  <c r="BI523" i="12"/>
  <c r="BH523" i="12"/>
  <c r="BG523" i="12"/>
  <c r="BF523" i="12"/>
  <c r="T523" i="12"/>
  <c r="R523" i="12"/>
  <c r="P523" i="12"/>
  <c r="BI522" i="12"/>
  <c r="BH522" i="12"/>
  <c r="BG522" i="12"/>
  <c r="BF522" i="12"/>
  <c r="T522" i="12"/>
  <c r="R522" i="12"/>
  <c r="P522" i="12"/>
  <c r="BI520" i="12"/>
  <c r="BH520" i="12"/>
  <c r="BG520" i="12"/>
  <c r="BF520" i="12"/>
  <c r="T520" i="12"/>
  <c r="R520" i="12"/>
  <c r="P520" i="12"/>
  <c r="BI518" i="12"/>
  <c r="BH518" i="12"/>
  <c r="BG518" i="12"/>
  <c r="BF518" i="12"/>
  <c r="T518" i="12"/>
  <c r="R518" i="12"/>
  <c r="P518" i="12"/>
  <c r="BI516" i="12"/>
  <c r="BH516" i="12"/>
  <c r="BG516" i="12"/>
  <c r="BF516" i="12"/>
  <c r="T516" i="12"/>
  <c r="R516" i="12"/>
  <c r="P516" i="12"/>
  <c r="BI513" i="12"/>
  <c r="BH513" i="12"/>
  <c r="BG513" i="12"/>
  <c r="BF513" i="12"/>
  <c r="T513" i="12"/>
  <c r="R513" i="12"/>
  <c r="P513" i="12"/>
  <c r="BI510" i="12"/>
  <c r="BH510" i="12"/>
  <c r="BG510" i="12"/>
  <c r="BF510" i="12"/>
  <c r="T510" i="12"/>
  <c r="R510" i="12"/>
  <c r="P510" i="12"/>
  <c r="BI509" i="12"/>
  <c r="BH509" i="12"/>
  <c r="BG509" i="12"/>
  <c r="BF509" i="12"/>
  <c r="T509" i="12"/>
  <c r="R509" i="12"/>
  <c r="P509" i="12"/>
  <c r="BI507" i="12"/>
  <c r="BH507" i="12"/>
  <c r="BG507" i="12"/>
  <c r="BF507" i="12"/>
  <c r="T507" i="12"/>
  <c r="R507" i="12"/>
  <c r="P507" i="12"/>
  <c r="BI505" i="12"/>
  <c r="BH505" i="12"/>
  <c r="BG505" i="12"/>
  <c r="BF505" i="12"/>
  <c r="T505" i="12"/>
  <c r="R505" i="12"/>
  <c r="P505" i="12"/>
  <c r="BI503" i="12"/>
  <c r="BH503" i="12"/>
  <c r="BG503" i="12"/>
  <c r="BF503" i="12"/>
  <c r="T503" i="12"/>
  <c r="R503" i="12"/>
  <c r="P503" i="12"/>
  <c r="BI501" i="12"/>
  <c r="BH501" i="12"/>
  <c r="BG501" i="12"/>
  <c r="BF501" i="12"/>
  <c r="T501" i="12"/>
  <c r="R501" i="12"/>
  <c r="P501" i="12"/>
  <c r="BI499" i="12"/>
  <c r="BH499" i="12"/>
  <c r="BG499" i="12"/>
  <c r="BF499" i="12"/>
  <c r="T499" i="12"/>
  <c r="R499" i="12"/>
  <c r="P499" i="12"/>
  <c r="BI496" i="12"/>
  <c r="BH496" i="12"/>
  <c r="BG496" i="12"/>
  <c r="BF496" i="12"/>
  <c r="T496" i="12"/>
  <c r="R496" i="12"/>
  <c r="P496" i="12"/>
  <c r="BI494" i="12"/>
  <c r="BH494" i="12"/>
  <c r="BG494" i="12"/>
  <c r="BF494" i="12"/>
  <c r="T494" i="12"/>
  <c r="R494" i="12"/>
  <c r="P494" i="12"/>
  <c r="BI492" i="12"/>
  <c r="BH492" i="12"/>
  <c r="BG492" i="12"/>
  <c r="BF492" i="12"/>
  <c r="T492" i="12"/>
  <c r="R492" i="12"/>
  <c r="P492" i="12"/>
  <c r="BI491" i="12"/>
  <c r="BH491" i="12"/>
  <c r="BG491" i="12"/>
  <c r="BF491" i="12"/>
  <c r="T491" i="12"/>
  <c r="R491" i="12"/>
  <c r="P491" i="12"/>
  <c r="BI489" i="12"/>
  <c r="BH489" i="12"/>
  <c r="BG489" i="12"/>
  <c r="BF489" i="12"/>
  <c r="T489" i="12"/>
  <c r="R489" i="12"/>
  <c r="P489" i="12"/>
  <c r="BI486" i="12"/>
  <c r="BH486" i="12"/>
  <c r="BG486" i="12"/>
  <c r="BF486" i="12"/>
  <c r="T486" i="12"/>
  <c r="R486" i="12"/>
  <c r="P486" i="12"/>
  <c r="BI483" i="12"/>
  <c r="BH483" i="12"/>
  <c r="BG483" i="12"/>
  <c r="BF483" i="12"/>
  <c r="T483" i="12"/>
  <c r="R483" i="12"/>
  <c r="P483" i="12"/>
  <c r="BI480" i="12"/>
  <c r="BH480" i="12"/>
  <c r="BG480" i="12"/>
  <c r="BF480" i="12"/>
  <c r="T480" i="12"/>
  <c r="R480" i="12"/>
  <c r="P480" i="12"/>
  <c r="BI477" i="12"/>
  <c r="BH477" i="12"/>
  <c r="BG477" i="12"/>
  <c r="BF477" i="12"/>
  <c r="T477" i="12"/>
  <c r="R477" i="12"/>
  <c r="P477" i="12"/>
  <c r="BI474" i="12"/>
  <c r="BH474" i="12"/>
  <c r="BG474" i="12"/>
  <c r="BF474" i="12"/>
  <c r="T474" i="12"/>
  <c r="R474" i="12"/>
  <c r="P474" i="12"/>
  <c r="BI471" i="12"/>
  <c r="BH471" i="12"/>
  <c r="BG471" i="12"/>
  <c r="BF471" i="12"/>
  <c r="T471" i="12"/>
  <c r="R471" i="12"/>
  <c r="P471" i="12"/>
  <c r="BI470" i="12"/>
  <c r="BH470" i="12"/>
  <c r="BG470" i="12"/>
  <c r="BF470" i="12"/>
  <c r="T470" i="12"/>
  <c r="R470" i="12"/>
  <c r="P470" i="12"/>
  <c r="BI467" i="12"/>
  <c r="BH467" i="12"/>
  <c r="BG467" i="12"/>
  <c r="BF467" i="12"/>
  <c r="T467" i="12"/>
  <c r="R467" i="12"/>
  <c r="P467" i="12"/>
  <c r="BI465" i="12"/>
  <c r="BH465" i="12"/>
  <c r="BG465" i="12"/>
  <c r="BF465" i="12"/>
  <c r="T465" i="12"/>
  <c r="R465" i="12"/>
  <c r="P465" i="12"/>
  <c r="BI463" i="12"/>
  <c r="BH463" i="12"/>
  <c r="BG463" i="12"/>
  <c r="BF463" i="12"/>
  <c r="T463" i="12"/>
  <c r="R463" i="12"/>
  <c r="P463" i="12"/>
  <c r="BI461" i="12"/>
  <c r="BH461" i="12"/>
  <c r="BG461" i="12"/>
  <c r="BF461" i="12"/>
  <c r="T461" i="12"/>
  <c r="R461" i="12"/>
  <c r="P461" i="12"/>
  <c r="BI459" i="12"/>
  <c r="BH459" i="12"/>
  <c r="BG459" i="12"/>
  <c r="BF459" i="12"/>
  <c r="T459" i="12"/>
  <c r="R459" i="12"/>
  <c r="P459" i="12"/>
  <c r="BI457" i="12"/>
  <c r="BH457" i="12"/>
  <c r="BG457" i="12"/>
  <c r="BF457" i="12"/>
  <c r="T457" i="12"/>
  <c r="R457" i="12"/>
  <c r="P457" i="12"/>
  <c r="BI455" i="12"/>
  <c r="BH455" i="12"/>
  <c r="BG455" i="12"/>
  <c r="BF455" i="12"/>
  <c r="T455" i="12"/>
  <c r="R455" i="12"/>
  <c r="P455" i="12"/>
  <c r="BI453" i="12"/>
  <c r="BH453" i="12"/>
  <c r="BG453" i="12"/>
  <c r="BF453" i="12"/>
  <c r="T453" i="12"/>
  <c r="R453" i="12"/>
  <c r="P453" i="12"/>
  <c r="BI451" i="12"/>
  <c r="BH451" i="12"/>
  <c r="BG451" i="12"/>
  <c r="BF451" i="12"/>
  <c r="T451" i="12"/>
  <c r="R451" i="12"/>
  <c r="P451" i="12"/>
  <c r="BI448" i="12"/>
  <c r="BH448" i="12"/>
  <c r="BG448" i="12"/>
  <c r="BF448" i="12"/>
  <c r="T448" i="12"/>
  <c r="R448" i="12"/>
  <c r="P448" i="12"/>
  <c r="BI446" i="12"/>
  <c r="BH446" i="12"/>
  <c r="BG446" i="12"/>
  <c r="BF446" i="12"/>
  <c r="T446" i="12"/>
  <c r="R446" i="12"/>
  <c r="P446" i="12"/>
  <c r="BI444" i="12"/>
  <c r="BH444" i="12"/>
  <c r="BG444" i="12"/>
  <c r="BF444" i="12"/>
  <c r="T444" i="12"/>
  <c r="R444" i="12"/>
  <c r="P444" i="12"/>
  <c r="BI439" i="12"/>
  <c r="BH439" i="12"/>
  <c r="BG439" i="12"/>
  <c r="BF439" i="12"/>
  <c r="T439" i="12"/>
  <c r="R439" i="12"/>
  <c r="P439" i="12"/>
  <c r="BI437" i="12"/>
  <c r="BH437" i="12"/>
  <c r="BG437" i="12"/>
  <c r="BF437" i="12"/>
  <c r="T437" i="12"/>
  <c r="R437" i="12"/>
  <c r="P437" i="12"/>
  <c r="BI435" i="12"/>
  <c r="BH435" i="12"/>
  <c r="BG435" i="12"/>
  <c r="BF435" i="12"/>
  <c r="T435" i="12"/>
  <c r="R435" i="12"/>
  <c r="P435" i="12"/>
  <c r="BI432" i="12"/>
  <c r="BH432" i="12"/>
  <c r="BG432" i="12"/>
  <c r="BF432" i="12"/>
  <c r="T432" i="12"/>
  <c r="R432" i="12"/>
  <c r="P432" i="12"/>
  <c r="BI429" i="12"/>
  <c r="BH429" i="12"/>
  <c r="BG429" i="12"/>
  <c r="BF429" i="12"/>
  <c r="T429" i="12"/>
  <c r="R429" i="12"/>
  <c r="P429" i="12"/>
  <c r="BI426" i="12"/>
  <c r="BH426" i="12"/>
  <c r="BG426" i="12"/>
  <c r="BF426" i="12"/>
  <c r="T426" i="12"/>
  <c r="R426" i="12"/>
  <c r="P426" i="12"/>
  <c r="BI424" i="12"/>
  <c r="BH424" i="12"/>
  <c r="BG424" i="12"/>
  <c r="BF424" i="12"/>
  <c r="T424" i="12"/>
  <c r="R424" i="12"/>
  <c r="P424" i="12"/>
  <c r="BI422" i="12"/>
  <c r="BH422" i="12"/>
  <c r="BG422" i="12"/>
  <c r="BF422" i="12"/>
  <c r="T422" i="12"/>
  <c r="R422" i="12"/>
  <c r="P422" i="12"/>
  <c r="BI420" i="12"/>
  <c r="BH420" i="12"/>
  <c r="BG420" i="12"/>
  <c r="BF420" i="12"/>
  <c r="T420" i="12"/>
  <c r="R420" i="12"/>
  <c r="P420" i="12"/>
  <c r="BI418" i="12"/>
  <c r="BH418" i="12"/>
  <c r="BG418" i="12"/>
  <c r="BF418" i="12"/>
  <c r="T418" i="12"/>
  <c r="R418" i="12"/>
  <c r="P418" i="12"/>
  <c r="BI415" i="12"/>
  <c r="BH415" i="12"/>
  <c r="BG415" i="12"/>
  <c r="BF415" i="12"/>
  <c r="T415" i="12"/>
  <c r="R415" i="12"/>
  <c r="P415" i="12"/>
  <c r="BI412" i="12"/>
  <c r="BH412" i="12"/>
  <c r="BG412" i="12"/>
  <c r="BF412" i="12"/>
  <c r="T412" i="12"/>
  <c r="R412" i="12"/>
  <c r="P412" i="12"/>
  <c r="BI410" i="12"/>
  <c r="BH410" i="12"/>
  <c r="BG410" i="12"/>
  <c r="BF410" i="12"/>
  <c r="T410" i="12"/>
  <c r="R410" i="12"/>
  <c r="P410" i="12"/>
  <c r="BI408" i="12"/>
  <c r="BH408" i="12"/>
  <c r="BG408" i="12"/>
  <c r="BF408" i="12"/>
  <c r="T408" i="12"/>
  <c r="R408" i="12"/>
  <c r="P408" i="12"/>
  <c r="BI406" i="12"/>
  <c r="BH406" i="12"/>
  <c r="BG406" i="12"/>
  <c r="BF406" i="12"/>
  <c r="T406" i="12"/>
  <c r="R406" i="12"/>
  <c r="P406" i="12"/>
  <c r="BI404" i="12"/>
  <c r="BH404" i="12"/>
  <c r="BG404" i="12"/>
  <c r="BF404" i="12"/>
  <c r="T404" i="12"/>
  <c r="R404" i="12"/>
  <c r="P404" i="12"/>
  <c r="BI402" i="12"/>
  <c r="BH402" i="12"/>
  <c r="BG402" i="12"/>
  <c r="BF402" i="12"/>
  <c r="T402" i="12"/>
  <c r="R402" i="12"/>
  <c r="P402" i="12"/>
  <c r="BI399" i="12"/>
  <c r="BH399" i="12"/>
  <c r="BG399" i="12"/>
  <c r="BF399" i="12"/>
  <c r="T399" i="12"/>
  <c r="R399" i="12"/>
  <c r="P399" i="12"/>
  <c r="BI397" i="12"/>
  <c r="BH397" i="12"/>
  <c r="BG397" i="12"/>
  <c r="BF397" i="12"/>
  <c r="T397" i="12"/>
  <c r="R397" i="12"/>
  <c r="P397" i="12"/>
  <c r="BI395" i="12"/>
  <c r="BH395" i="12"/>
  <c r="BG395" i="12"/>
  <c r="BF395" i="12"/>
  <c r="T395" i="12"/>
  <c r="R395" i="12"/>
  <c r="P395" i="12"/>
  <c r="BI393" i="12"/>
  <c r="BH393" i="12"/>
  <c r="BG393" i="12"/>
  <c r="BF393" i="12"/>
  <c r="T393" i="12"/>
  <c r="R393" i="12"/>
  <c r="P393" i="12"/>
  <c r="BI389" i="12"/>
  <c r="BH389" i="12"/>
  <c r="BG389" i="12"/>
  <c r="BF389" i="12"/>
  <c r="T389" i="12"/>
  <c r="R389" i="12"/>
  <c r="P389" i="12"/>
  <c r="BI382" i="12"/>
  <c r="BH382" i="12"/>
  <c r="BG382" i="12"/>
  <c r="BF382" i="12"/>
  <c r="T382" i="12"/>
  <c r="R382" i="12"/>
  <c r="P382" i="12"/>
  <c r="BI380" i="12"/>
  <c r="BH380" i="12"/>
  <c r="BG380" i="12"/>
  <c r="BF380" i="12"/>
  <c r="T380" i="12"/>
  <c r="R380" i="12"/>
  <c r="P380" i="12"/>
  <c r="BI378" i="12"/>
  <c r="BH378" i="12"/>
  <c r="BG378" i="12"/>
  <c r="BF378" i="12"/>
  <c r="T378" i="12"/>
  <c r="R378" i="12"/>
  <c r="P378" i="12"/>
  <c r="BI376" i="12"/>
  <c r="BH376" i="12"/>
  <c r="BG376" i="12"/>
  <c r="BF376" i="12"/>
  <c r="T376" i="12"/>
  <c r="R376" i="12"/>
  <c r="P376" i="12"/>
  <c r="BI371" i="12"/>
  <c r="BH371" i="12"/>
  <c r="BG371" i="12"/>
  <c r="BF371" i="12"/>
  <c r="T371" i="12"/>
  <c r="R371" i="12"/>
  <c r="P371" i="12"/>
  <c r="BI368" i="12"/>
  <c r="BH368" i="12"/>
  <c r="BG368" i="12"/>
  <c r="BF368" i="12"/>
  <c r="T368" i="12"/>
  <c r="R368" i="12"/>
  <c r="P368" i="12"/>
  <c r="BI366" i="12"/>
  <c r="BH366" i="12"/>
  <c r="BG366" i="12"/>
  <c r="BF366" i="12"/>
  <c r="T366" i="12"/>
  <c r="R366" i="12"/>
  <c r="P366" i="12"/>
  <c r="BI364" i="12"/>
  <c r="BH364" i="12"/>
  <c r="BG364" i="12"/>
  <c r="BF364" i="12"/>
  <c r="T364" i="12"/>
  <c r="R364" i="12"/>
  <c r="P364" i="12"/>
  <c r="BI362" i="12"/>
  <c r="BH362" i="12"/>
  <c r="BG362" i="12"/>
  <c r="BF362" i="12"/>
  <c r="T362" i="12"/>
  <c r="R362" i="12"/>
  <c r="P362" i="12"/>
  <c r="BI360" i="12"/>
  <c r="BH360" i="12"/>
  <c r="BG360" i="12"/>
  <c r="BF360" i="12"/>
  <c r="T360" i="12"/>
  <c r="R360" i="12"/>
  <c r="P360" i="12"/>
  <c r="BI357" i="12"/>
  <c r="BH357" i="12"/>
  <c r="BG357" i="12"/>
  <c r="BF357" i="12"/>
  <c r="T357" i="12"/>
  <c r="R357" i="12"/>
  <c r="P357" i="12"/>
  <c r="BI355" i="12"/>
  <c r="BH355" i="12"/>
  <c r="BG355" i="12"/>
  <c r="BF355" i="12"/>
  <c r="T355" i="12"/>
  <c r="R355" i="12"/>
  <c r="P355" i="12"/>
  <c r="BI352" i="12"/>
  <c r="BH352" i="12"/>
  <c r="BG352" i="12"/>
  <c r="BF352" i="12"/>
  <c r="T352" i="12"/>
  <c r="R352" i="12"/>
  <c r="P352" i="12"/>
  <c r="BI350" i="12"/>
  <c r="BH350" i="12"/>
  <c r="BG350" i="12"/>
  <c r="BF350" i="12"/>
  <c r="T350" i="12"/>
  <c r="R350" i="12"/>
  <c r="P350" i="12"/>
  <c r="BI347" i="12"/>
  <c r="BH347" i="12"/>
  <c r="BG347" i="12"/>
  <c r="BF347" i="12"/>
  <c r="T347" i="12"/>
  <c r="R347" i="12"/>
  <c r="P347" i="12"/>
  <c r="BI345" i="12"/>
  <c r="BH345" i="12"/>
  <c r="BG345" i="12"/>
  <c r="BF345" i="12"/>
  <c r="T345" i="12"/>
  <c r="R345" i="12"/>
  <c r="P345" i="12"/>
  <c r="BI343" i="12"/>
  <c r="BH343" i="12"/>
  <c r="BG343" i="12"/>
  <c r="BF343" i="12"/>
  <c r="T343" i="12"/>
  <c r="R343" i="12"/>
  <c r="P343" i="12"/>
  <c r="BI341" i="12"/>
  <c r="BH341" i="12"/>
  <c r="BG341" i="12"/>
  <c r="BF341" i="12"/>
  <c r="T341" i="12"/>
  <c r="R341" i="12"/>
  <c r="P341" i="12"/>
  <c r="BI338" i="12"/>
  <c r="BH338" i="12"/>
  <c r="BG338" i="12"/>
  <c r="BF338" i="12"/>
  <c r="T338" i="12"/>
  <c r="R338" i="12"/>
  <c r="P338" i="12"/>
  <c r="BI337" i="12"/>
  <c r="BH337" i="12"/>
  <c r="BG337" i="12"/>
  <c r="BF337" i="12"/>
  <c r="T337" i="12"/>
  <c r="R337" i="12"/>
  <c r="P337" i="12"/>
  <c r="BI335" i="12"/>
  <c r="BH335" i="12"/>
  <c r="BG335" i="12"/>
  <c r="BF335" i="12"/>
  <c r="T335" i="12"/>
  <c r="R335" i="12"/>
  <c r="P335" i="12"/>
  <c r="BI333" i="12"/>
  <c r="BH333" i="12"/>
  <c r="BG333" i="12"/>
  <c r="BF333" i="12"/>
  <c r="T333" i="12"/>
  <c r="R333" i="12"/>
  <c r="P333" i="12"/>
  <c r="BI330" i="12"/>
  <c r="BH330" i="12"/>
  <c r="BG330" i="12"/>
  <c r="BF330" i="12"/>
  <c r="T330" i="12"/>
  <c r="R330" i="12"/>
  <c r="P330" i="12"/>
  <c r="BI328" i="12"/>
  <c r="BH328" i="12"/>
  <c r="BG328" i="12"/>
  <c r="BF328" i="12"/>
  <c r="T328" i="12"/>
  <c r="R328" i="12"/>
  <c r="P328" i="12"/>
  <c r="BI326" i="12"/>
  <c r="BH326" i="12"/>
  <c r="BG326" i="12"/>
  <c r="BF326" i="12"/>
  <c r="T326" i="12"/>
  <c r="R326" i="12"/>
  <c r="P326" i="12"/>
  <c r="BI324" i="12"/>
  <c r="BH324" i="12"/>
  <c r="BG324" i="12"/>
  <c r="BF324" i="12"/>
  <c r="T324" i="12"/>
  <c r="R324" i="12"/>
  <c r="P324" i="12"/>
  <c r="BI317" i="12"/>
  <c r="BH317" i="12"/>
  <c r="BG317" i="12"/>
  <c r="BF317" i="12"/>
  <c r="T317" i="12"/>
  <c r="R317" i="12"/>
  <c r="P317" i="12"/>
  <c r="BI314" i="12"/>
  <c r="BH314" i="12"/>
  <c r="BG314" i="12"/>
  <c r="BF314" i="12"/>
  <c r="T314" i="12"/>
  <c r="R314" i="12"/>
  <c r="P314" i="12"/>
  <c r="BI311" i="12"/>
  <c r="BH311" i="12"/>
  <c r="BG311" i="12"/>
  <c r="BF311" i="12"/>
  <c r="T311" i="12"/>
  <c r="R311" i="12"/>
  <c r="P311" i="12"/>
  <c r="BI309" i="12"/>
  <c r="BH309" i="12"/>
  <c r="BG309" i="12"/>
  <c r="BF309" i="12"/>
  <c r="T309" i="12"/>
  <c r="R309" i="12"/>
  <c r="P309" i="12"/>
  <c r="BI307" i="12"/>
  <c r="BH307" i="12"/>
  <c r="BG307" i="12"/>
  <c r="BF307" i="12"/>
  <c r="T307" i="12"/>
  <c r="R307" i="12"/>
  <c r="P307" i="12"/>
  <c r="BI305" i="12"/>
  <c r="BH305" i="12"/>
  <c r="BG305" i="12"/>
  <c r="BF305" i="12"/>
  <c r="T305" i="12"/>
  <c r="R305" i="12"/>
  <c r="P305" i="12"/>
  <c r="BI303" i="12"/>
  <c r="BH303" i="12"/>
  <c r="BG303" i="12"/>
  <c r="BF303" i="12"/>
  <c r="T303" i="12"/>
  <c r="R303" i="12"/>
  <c r="P303" i="12"/>
  <c r="BI301" i="12"/>
  <c r="BH301" i="12"/>
  <c r="BG301" i="12"/>
  <c r="BF301" i="12"/>
  <c r="T301" i="12"/>
  <c r="R301" i="12"/>
  <c r="P301" i="12"/>
  <c r="BI299" i="12"/>
  <c r="BH299" i="12"/>
  <c r="BG299" i="12"/>
  <c r="BF299" i="12"/>
  <c r="T299" i="12"/>
  <c r="R299" i="12"/>
  <c r="P299" i="12"/>
  <c r="BI297" i="12"/>
  <c r="BH297" i="12"/>
  <c r="BG297" i="12"/>
  <c r="BF297" i="12"/>
  <c r="T297" i="12"/>
  <c r="R297" i="12"/>
  <c r="P297" i="12"/>
  <c r="BI295" i="12"/>
  <c r="BH295" i="12"/>
  <c r="BG295" i="12"/>
  <c r="BF295" i="12"/>
  <c r="T295" i="12"/>
  <c r="R295" i="12"/>
  <c r="P295" i="12"/>
  <c r="BI293" i="12"/>
  <c r="BH293" i="12"/>
  <c r="BG293" i="12"/>
  <c r="BF293" i="12"/>
  <c r="T293" i="12"/>
  <c r="R293" i="12"/>
  <c r="P293" i="12"/>
  <c r="BI291" i="12"/>
  <c r="BH291" i="12"/>
  <c r="BG291" i="12"/>
  <c r="BF291" i="12"/>
  <c r="T291" i="12"/>
  <c r="R291" i="12"/>
  <c r="P291" i="12"/>
  <c r="BI289" i="12"/>
  <c r="BH289" i="12"/>
  <c r="BG289" i="12"/>
  <c r="BF289" i="12"/>
  <c r="T289" i="12"/>
  <c r="R289" i="12"/>
  <c r="P289" i="12"/>
  <c r="BI287" i="12"/>
  <c r="BH287" i="12"/>
  <c r="BG287" i="12"/>
  <c r="BF287" i="12"/>
  <c r="T287" i="12"/>
  <c r="R287" i="12"/>
  <c r="P287" i="12"/>
  <c r="BI285" i="12"/>
  <c r="BH285" i="12"/>
  <c r="BG285" i="12"/>
  <c r="BF285" i="12"/>
  <c r="T285" i="12"/>
  <c r="R285" i="12"/>
  <c r="P285" i="12"/>
  <c r="BI283" i="12"/>
  <c r="BH283" i="12"/>
  <c r="BG283" i="12"/>
  <c r="BF283" i="12"/>
  <c r="T283" i="12"/>
  <c r="R283" i="12"/>
  <c r="P283" i="12"/>
  <c r="BI280" i="12"/>
  <c r="BH280" i="12"/>
  <c r="BG280" i="12"/>
  <c r="BF280" i="12"/>
  <c r="T280" i="12"/>
  <c r="R280" i="12"/>
  <c r="P280" i="12"/>
  <c r="BI278" i="12"/>
  <c r="BH278" i="12"/>
  <c r="BG278" i="12"/>
  <c r="BF278" i="12"/>
  <c r="T278" i="12"/>
  <c r="R278" i="12"/>
  <c r="P278" i="12"/>
  <c r="BI276" i="12"/>
  <c r="BH276" i="12"/>
  <c r="BG276" i="12"/>
  <c r="BF276" i="12"/>
  <c r="T276" i="12"/>
  <c r="R276" i="12"/>
  <c r="P276" i="12"/>
  <c r="BI274" i="12"/>
  <c r="BH274" i="12"/>
  <c r="BG274" i="12"/>
  <c r="BF274" i="12"/>
  <c r="T274" i="12"/>
  <c r="R274" i="12"/>
  <c r="P274" i="12"/>
  <c r="BI272" i="12"/>
  <c r="BH272" i="12"/>
  <c r="BG272" i="12"/>
  <c r="BF272" i="12"/>
  <c r="T272" i="12"/>
  <c r="R272" i="12"/>
  <c r="P272" i="12"/>
  <c r="BI270" i="12"/>
  <c r="BH270" i="12"/>
  <c r="BG270" i="12"/>
  <c r="BF270" i="12"/>
  <c r="T270" i="12"/>
  <c r="R270" i="12"/>
  <c r="P270" i="12"/>
  <c r="BI268" i="12"/>
  <c r="BH268" i="12"/>
  <c r="BG268" i="12"/>
  <c r="BF268" i="12"/>
  <c r="T268" i="12"/>
  <c r="R268" i="12"/>
  <c r="P268" i="12"/>
  <c r="BI266" i="12"/>
  <c r="BH266" i="12"/>
  <c r="BG266" i="12"/>
  <c r="BF266" i="12"/>
  <c r="T266" i="12"/>
  <c r="R266" i="12"/>
  <c r="P266" i="12"/>
  <c r="BI264" i="12"/>
  <c r="BH264" i="12"/>
  <c r="BG264" i="12"/>
  <c r="BF264" i="12"/>
  <c r="T264" i="12"/>
  <c r="R264" i="12"/>
  <c r="P264" i="12"/>
  <c r="BI262" i="12"/>
  <c r="BH262" i="12"/>
  <c r="BG262" i="12"/>
  <c r="BF262" i="12"/>
  <c r="T262" i="12"/>
  <c r="R262" i="12"/>
  <c r="P262" i="12"/>
  <c r="BI260" i="12"/>
  <c r="BH260" i="12"/>
  <c r="BG260" i="12"/>
  <c r="BF260" i="12"/>
  <c r="T260" i="12"/>
  <c r="R260" i="12"/>
  <c r="P260" i="12"/>
  <c r="BI256" i="12"/>
  <c r="BH256" i="12"/>
  <c r="BG256" i="12"/>
  <c r="BF256" i="12"/>
  <c r="T256" i="12"/>
  <c r="R256" i="12"/>
  <c r="P256" i="12"/>
  <c r="BI254" i="12"/>
  <c r="BH254" i="12"/>
  <c r="BG254" i="12"/>
  <c r="BF254" i="12"/>
  <c r="T254" i="12"/>
  <c r="R254" i="12"/>
  <c r="P254" i="12"/>
  <c r="BI252" i="12"/>
  <c r="BH252" i="12"/>
  <c r="BG252" i="12"/>
  <c r="BF252" i="12"/>
  <c r="T252" i="12"/>
  <c r="R252" i="12"/>
  <c r="P252" i="12"/>
  <c r="BI250" i="12"/>
  <c r="BH250" i="12"/>
  <c r="BG250" i="12"/>
  <c r="BF250" i="12"/>
  <c r="T250" i="12"/>
  <c r="R250" i="12"/>
  <c r="P250" i="12"/>
  <c r="BI248" i="12"/>
  <c r="BH248" i="12"/>
  <c r="BG248" i="12"/>
  <c r="BF248" i="12"/>
  <c r="T248" i="12"/>
  <c r="R248" i="12"/>
  <c r="P248" i="12"/>
  <c r="BI246" i="12"/>
  <c r="BH246" i="12"/>
  <c r="BG246" i="12"/>
  <c r="BF246" i="12"/>
  <c r="T246" i="12"/>
  <c r="R246" i="12"/>
  <c r="P246" i="12"/>
  <c r="BI245" i="12"/>
  <c r="BH245" i="12"/>
  <c r="BG245" i="12"/>
  <c r="BF245" i="12"/>
  <c r="T245" i="12"/>
  <c r="R245" i="12"/>
  <c r="P245" i="12"/>
  <c r="BI243" i="12"/>
  <c r="BH243" i="12"/>
  <c r="BG243" i="12"/>
  <c r="BF243" i="12"/>
  <c r="T243" i="12"/>
  <c r="R243" i="12"/>
  <c r="P243" i="12"/>
  <c r="BI241" i="12"/>
  <c r="BH241" i="12"/>
  <c r="BG241" i="12"/>
  <c r="BF241" i="12"/>
  <c r="T241" i="12"/>
  <c r="R241" i="12"/>
  <c r="P241" i="12"/>
  <c r="BI239" i="12"/>
  <c r="BH239" i="12"/>
  <c r="BG239" i="12"/>
  <c r="BF239" i="12"/>
  <c r="T239" i="12"/>
  <c r="R239" i="12"/>
  <c r="P239" i="12"/>
  <c r="BI237" i="12"/>
  <c r="BH237" i="12"/>
  <c r="BG237" i="12"/>
  <c r="BF237" i="12"/>
  <c r="T237" i="12"/>
  <c r="R237" i="12"/>
  <c r="P237" i="12"/>
  <c r="BI235" i="12"/>
  <c r="BH235" i="12"/>
  <c r="BG235" i="12"/>
  <c r="BF235" i="12"/>
  <c r="T235" i="12"/>
  <c r="R235" i="12"/>
  <c r="P235" i="12"/>
  <c r="BI233" i="12"/>
  <c r="BH233" i="12"/>
  <c r="BG233" i="12"/>
  <c r="BF233" i="12"/>
  <c r="T233" i="12"/>
  <c r="R233" i="12"/>
  <c r="P233" i="12"/>
  <c r="BI231" i="12"/>
  <c r="BH231" i="12"/>
  <c r="BG231" i="12"/>
  <c r="BF231" i="12"/>
  <c r="T231" i="12"/>
  <c r="R231" i="12"/>
  <c r="P231" i="12"/>
  <c r="BI229" i="12"/>
  <c r="BH229" i="12"/>
  <c r="BG229" i="12"/>
  <c r="BF229" i="12"/>
  <c r="T229" i="12"/>
  <c r="R229" i="12"/>
  <c r="P229" i="12"/>
  <c r="BI227" i="12"/>
  <c r="BH227" i="12"/>
  <c r="BG227" i="12"/>
  <c r="BF227" i="12"/>
  <c r="T227" i="12"/>
  <c r="R227" i="12"/>
  <c r="P227" i="12"/>
  <c r="BI225" i="12"/>
  <c r="BH225" i="12"/>
  <c r="BG225" i="12"/>
  <c r="BF225" i="12"/>
  <c r="T225" i="12"/>
  <c r="R225" i="12"/>
  <c r="P225" i="12"/>
  <c r="BI223" i="12"/>
  <c r="BH223" i="12"/>
  <c r="BG223" i="12"/>
  <c r="BF223" i="12"/>
  <c r="T223" i="12"/>
  <c r="R223" i="12"/>
  <c r="P223" i="12"/>
  <c r="BI221" i="12"/>
  <c r="BH221" i="12"/>
  <c r="BG221" i="12"/>
  <c r="BF221" i="12"/>
  <c r="T221" i="12"/>
  <c r="R221" i="12"/>
  <c r="P221" i="12"/>
  <c r="BI218" i="12"/>
  <c r="BH218" i="12"/>
  <c r="BG218" i="12"/>
  <c r="BF218" i="12"/>
  <c r="T218" i="12"/>
  <c r="R218" i="12"/>
  <c r="P218" i="12"/>
  <c r="BI216" i="12"/>
  <c r="BH216" i="12"/>
  <c r="BG216" i="12"/>
  <c r="BF216" i="12"/>
  <c r="T216" i="12"/>
  <c r="R216" i="12"/>
  <c r="P216" i="12"/>
  <c r="BI214" i="12"/>
  <c r="BH214" i="12"/>
  <c r="BG214" i="12"/>
  <c r="BF214" i="12"/>
  <c r="T214" i="12"/>
  <c r="R214" i="12"/>
  <c r="P214" i="12"/>
  <c r="BI212" i="12"/>
  <c r="BH212" i="12"/>
  <c r="BG212" i="12"/>
  <c r="BF212" i="12"/>
  <c r="T212" i="12"/>
  <c r="R212" i="12"/>
  <c r="P212" i="12"/>
  <c r="BI210" i="12"/>
  <c r="BH210" i="12"/>
  <c r="BG210" i="12"/>
  <c r="BF210" i="12"/>
  <c r="T210" i="12"/>
  <c r="R210" i="12"/>
  <c r="P210" i="12"/>
  <c r="BI208" i="12"/>
  <c r="BH208" i="12"/>
  <c r="BG208" i="12"/>
  <c r="BF208" i="12"/>
  <c r="T208" i="12"/>
  <c r="R208" i="12"/>
  <c r="P208" i="12"/>
  <c r="BI206" i="12"/>
  <c r="BH206" i="12"/>
  <c r="BG206" i="12"/>
  <c r="BF206" i="12"/>
  <c r="T206" i="12"/>
  <c r="R206" i="12"/>
  <c r="P206" i="12"/>
  <c r="BI204" i="12"/>
  <c r="BH204" i="12"/>
  <c r="BG204" i="12"/>
  <c r="BF204" i="12"/>
  <c r="T204" i="12"/>
  <c r="R204" i="12"/>
  <c r="P204" i="12"/>
  <c r="BI202" i="12"/>
  <c r="BH202" i="12"/>
  <c r="BG202" i="12"/>
  <c r="BF202" i="12"/>
  <c r="T202" i="12"/>
  <c r="R202" i="12"/>
  <c r="P202" i="12"/>
  <c r="BI200" i="12"/>
  <c r="BH200" i="12"/>
  <c r="BG200" i="12"/>
  <c r="BF200" i="12"/>
  <c r="T200" i="12"/>
  <c r="R200" i="12"/>
  <c r="P200" i="12"/>
  <c r="BI198" i="12"/>
  <c r="BH198" i="12"/>
  <c r="BG198" i="12"/>
  <c r="BF198" i="12"/>
  <c r="T198" i="12"/>
  <c r="R198" i="12"/>
  <c r="P198" i="12"/>
  <c r="BI196" i="12"/>
  <c r="BH196" i="12"/>
  <c r="BG196" i="12"/>
  <c r="BF196" i="12"/>
  <c r="T196" i="12"/>
  <c r="R196" i="12"/>
  <c r="P196" i="12"/>
  <c r="BI194" i="12"/>
  <c r="BH194" i="12"/>
  <c r="BG194" i="12"/>
  <c r="BF194" i="12"/>
  <c r="T194" i="12"/>
  <c r="R194" i="12"/>
  <c r="P194" i="12"/>
  <c r="BI192" i="12"/>
  <c r="BH192" i="12"/>
  <c r="BG192" i="12"/>
  <c r="BF192" i="12"/>
  <c r="T192" i="12"/>
  <c r="R192" i="12"/>
  <c r="P192" i="12"/>
  <c r="BI187" i="12"/>
  <c r="BH187" i="12"/>
  <c r="BG187" i="12"/>
  <c r="BF187" i="12"/>
  <c r="T187" i="12"/>
  <c r="R187" i="12"/>
  <c r="P187" i="12"/>
  <c r="BI185" i="12"/>
  <c r="BH185" i="12"/>
  <c r="BG185" i="12"/>
  <c r="BF185" i="12"/>
  <c r="T185" i="12"/>
  <c r="R185" i="12"/>
  <c r="P185" i="12"/>
  <c r="BI183" i="12"/>
  <c r="BH183" i="12"/>
  <c r="BG183" i="12"/>
  <c r="BF183" i="12"/>
  <c r="T183" i="12"/>
  <c r="R183" i="12"/>
  <c r="P183" i="12"/>
  <c r="BI180" i="12"/>
  <c r="BH180" i="12"/>
  <c r="BG180" i="12"/>
  <c r="BF180" i="12"/>
  <c r="T180" i="12"/>
  <c r="R180" i="12"/>
  <c r="P180" i="12"/>
  <c r="BI178" i="12"/>
  <c r="BH178" i="12"/>
  <c r="BG178" i="12"/>
  <c r="BF178" i="12"/>
  <c r="T178" i="12"/>
  <c r="R178" i="12"/>
  <c r="P178" i="12"/>
  <c r="BI176" i="12"/>
  <c r="BH176" i="12"/>
  <c r="BG176" i="12"/>
  <c r="BF176" i="12"/>
  <c r="T176" i="12"/>
  <c r="R176" i="12"/>
  <c r="P176" i="12"/>
  <c r="BI174" i="12"/>
  <c r="BH174" i="12"/>
  <c r="BG174" i="12"/>
  <c r="BF174" i="12"/>
  <c r="T174" i="12"/>
  <c r="R174" i="12"/>
  <c r="P174" i="12"/>
  <c r="BI170" i="12"/>
  <c r="BH170" i="12"/>
  <c r="BG170" i="12"/>
  <c r="BF170" i="12"/>
  <c r="T170" i="12"/>
  <c r="R170" i="12"/>
  <c r="P170" i="12"/>
  <c r="BI163" i="12"/>
  <c r="BH163" i="12"/>
  <c r="BG163" i="12"/>
  <c r="BF163" i="12"/>
  <c r="T163" i="12"/>
  <c r="R163" i="12"/>
  <c r="P163" i="12"/>
  <c r="BI154" i="12"/>
  <c r="BH154" i="12"/>
  <c r="BG154" i="12"/>
  <c r="BF154" i="12"/>
  <c r="T154" i="12"/>
  <c r="R154" i="12"/>
  <c r="P154" i="12"/>
  <c r="J146" i="12"/>
  <c r="F144" i="12"/>
  <c r="E142" i="12"/>
  <c r="J93" i="12"/>
  <c r="F91" i="12"/>
  <c r="E89" i="12"/>
  <c r="J26" i="12"/>
  <c r="E26" i="12"/>
  <c r="J94" i="12" s="1"/>
  <c r="J25" i="12"/>
  <c r="J20" i="12"/>
  <c r="E20" i="12"/>
  <c r="F147" i="12"/>
  <c r="J19" i="12"/>
  <c r="J17" i="12"/>
  <c r="E17" i="12"/>
  <c r="F146" i="12"/>
  <c r="J16" i="12"/>
  <c r="J14" i="12"/>
  <c r="J144" i="12" s="1"/>
  <c r="E7" i="12"/>
  <c r="E85" i="12"/>
  <c r="J39" i="11"/>
  <c r="J38" i="11"/>
  <c r="AY109" i="1" s="1"/>
  <c r="J37" i="11"/>
  <c r="AX109" i="1"/>
  <c r="BI521" i="11"/>
  <c r="BH521" i="11"/>
  <c r="BG521" i="11"/>
  <c r="BF521" i="11"/>
  <c r="T521" i="11"/>
  <c r="R521" i="11"/>
  <c r="P521" i="11"/>
  <c r="BI519" i="11"/>
  <c r="BH519" i="11"/>
  <c r="BG519" i="11"/>
  <c r="BF519" i="11"/>
  <c r="T519" i="11"/>
  <c r="R519" i="11"/>
  <c r="P519" i="11"/>
  <c r="BI517" i="11"/>
  <c r="BH517" i="11"/>
  <c r="BG517" i="11"/>
  <c r="BF517" i="11"/>
  <c r="T517" i="11"/>
  <c r="R517" i="11"/>
  <c r="P517" i="11"/>
  <c r="BI515" i="11"/>
  <c r="BH515" i="11"/>
  <c r="BG515" i="11"/>
  <c r="BF515" i="11"/>
  <c r="T515" i="11"/>
  <c r="R515" i="11"/>
  <c r="P515" i="11"/>
  <c r="BI513" i="11"/>
  <c r="BH513" i="11"/>
  <c r="BG513" i="11"/>
  <c r="BF513" i="11"/>
  <c r="T513" i="11"/>
  <c r="R513" i="11"/>
  <c r="P513" i="11"/>
  <c r="BI511" i="11"/>
  <c r="BH511" i="11"/>
  <c r="BG511" i="11"/>
  <c r="BF511" i="11"/>
  <c r="T511" i="11"/>
  <c r="R511" i="11"/>
  <c r="P511" i="11"/>
  <c r="BI509" i="11"/>
  <c r="BH509" i="11"/>
  <c r="BG509" i="11"/>
  <c r="BF509" i="11"/>
  <c r="T509" i="11"/>
  <c r="R509" i="11"/>
  <c r="P509" i="11"/>
  <c r="BI507" i="11"/>
  <c r="BH507" i="11"/>
  <c r="BG507" i="11"/>
  <c r="BF507" i="11"/>
  <c r="T507" i="11"/>
  <c r="R507" i="11"/>
  <c r="P507" i="11"/>
  <c r="BI505" i="11"/>
  <c r="BH505" i="11"/>
  <c r="BG505" i="11"/>
  <c r="BF505" i="11"/>
  <c r="T505" i="11"/>
  <c r="R505" i="11"/>
  <c r="P505" i="11"/>
  <c r="BI502" i="11"/>
  <c r="BH502" i="11"/>
  <c r="BG502" i="11"/>
  <c r="BF502" i="11"/>
  <c r="T502" i="11"/>
  <c r="R502" i="11"/>
  <c r="P502" i="11"/>
  <c r="BI500" i="11"/>
  <c r="BH500" i="11"/>
  <c r="BG500" i="11"/>
  <c r="BF500" i="11"/>
  <c r="T500" i="11"/>
  <c r="R500" i="11"/>
  <c r="P500" i="11"/>
  <c r="BI498" i="11"/>
  <c r="BH498" i="11"/>
  <c r="BG498" i="11"/>
  <c r="BF498" i="11"/>
  <c r="T498" i="11"/>
  <c r="R498" i="11"/>
  <c r="P498" i="11"/>
  <c r="BI496" i="11"/>
  <c r="BH496" i="11"/>
  <c r="BG496" i="11"/>
  <c r="BF496" i="11"/>
  <c r="T496" i="11"/>
  <c r="R496" i="11"/>
  <c r="P496" i="11"/>
  <c r="BI491" i="11"/>
  <c r="BH491" i="11"/>
  <c r="BG491" i="11"/>
  <c r="BF491" i="11"/>
  <c r="T491" i="11"/>
  <c r="R491" i="11"/>
  <c r="P491" i="11"/>
  <c r="BI490" i="11"/>
  <c r="BH490" i="11"/>
  <c r="BG490" i="11"/>
  <c r="BF490" i="11"/>
  <c r="T490" i="11"/>
  <c r="R490" i="11"/>
  <c r="P490" i="11"/>
  <c r="BI488" i="11"/>
  <c r="BH488" i="11"/>
  <c r="BG488" i="11"/>
  <c r="BF488" i="11"/>
  <c r="T488" i="11"/>
  <c r="R488" i="11"/>
  <c r="P488" i="11"/>
  <c r="BI486" i="11"/>
  <c r="BH486" i="11"/>
  <c r="BG486" i="11"/>
  <c r="BF486" i="11"/>
  <c r="T486" i="11"/>
  <c r="R486" i="11"/>
  <c r="P486" i="11"/>
  <c r="BI484" i="11"/>
  <c r="BH484" i="11"/>
  <c r="BG484" i="11"/>
  <c r="BF484" i="11"/>
  <c r="T484" i="11"/>
  <c r="R484" i="11"/>
  <c r="P484" i="11"/>
  <c r="BI483" i="11"/>
  <c r="BH483" i="11"/>
  <c r="BG483" i="11"/>
  <c r="BF483" i="11"/>
  <c r="T483" i="11"/>
  <c r="R483" i="11"/>
  <c r="P483" i="11"/>
  <c r="BI481" i="11"/>
  <c r="BH481" i="11"/>
  <c r="BG481" i="11"/>
  <c r="BF481" i="11"/>
  <c r="T481" i="11"/>
  <c r="R481" i="11"/>
  <c r="P481" i="11"/>
  <c r="BI478" i="11"/>
  <c r="BH478" i="11"/>
  <c r="BG478" i="11"/>
  <c r="BF478" i="11"/>
  <c r="T478" i="11"/>
  <c r="R478" i="11"/>
  <c r="P478" i="11"/>
  <c r="BI476" i="11"/>
  <c r="BH476" i="11"/>
  <c r="BG476" i="11"/>
  <c r="BF476" i="11"/>
  <c r="T476" i="11"/>
  <c r="R476" i="11"/>
  <c r="P476" i="11"/>
  <c r="BI473" i="11"/>
  <c r="BH473" i="11"/>
  <c r="BG473" i="11"/>
  <c r="BF473" i="11"/>
  <c r="T473" i="11"/>
  <c r="T472" i="11"/>
  <c r="R473" i="11"/>
  <c r="R472" i="11"/>
  <c r="P473" i="11"/>
  <c r="P472" i="11" s="1"/>
  <c r="BI469" i="11"/>
  <c r="BH469" i="11"/>
  <c r="BG469" i="11"/>
  <c r="BF469" i="11"/>
  <c r="T469" i="11"/>
  <c r="R469" i="11"/>
  <c r="P469" i="11"/>
  <c r="BI467" i="11"/>
  <c r="BH467" i="11"/>
  <c r="BG467" i="11"/>
  <c r="BF467" i="11"/>
  <c r="T467" i="11"/>
  <c r="R467" i="11"/>
  <c r="P467" i="11"/>
  <c r="BI464" i="11"/>
  <c r="BH464" i="11"/>
  <c r="BG464" i="11"/>
  <c r="BF464" i="11"/>
  <c r="T464" i="11"/>
  <c r="R464" i="11"/>
  <c r="P464" i="11"/>
  <c r="BI462" i="11"/>
  <c r="BH462" i="11"/>
  <c r="BG462" i="11"/>
  <c r="BF462" i="11"/>
  <c r="T462" i="11"/>
  <c r="R462" i="11"/>
  <c r="P462" i="11"/>
  <c r="BI460" i="11"/>
  <c r="BH460" i="11"/>
  <c r="BG460" i="11"/>
  <c r="BF460" i="11"/>
  <c r="T460" i="11"/>
  <c r="R460" i="11"/>
  <c r="P460" i="11"/>
  <c r="BI457" i="11"/>
  <c r="BH457" i="11"/>
  <c r="BG457" i="11"/>
  <c r="BF457" i="11"/>
  <c r="T457" i="11"/>
  <c r="R457" i="11"/>
  <c r="P457" i="11"/>
  <c r="BI454" i="11"/>
  <c r="BH454" i="11"/>
  <c r="BG454" i="11"/>
  <c r="BF454" i="11"/>
  <c r="T454" i="11"/>
  <c r="R454" i="11"/>
  <c r="P454" i="11"/>
  <c r="BI452" i="11"/>
  <c r="BH452" i="11"/>
  <c r="BG452" i="11"/>
  <c r="BF452" i="11"/>
  <c r="T452" i="11"/>
  <c r="R452" i="11"/>
  <c r="P452" i="11"/>
  <c r="BI450" i="11"/>
  <c r="BH450" i="11"/>
  <c r="BG450" i="11"/>
  <c r="BF450" i="11"/>
  <c r="T450" i="11"/>
  <c r="R450" i="11"/>
  <c r="P450" i="11"/>
  <c r="BI446" i="11"/>
  <c r="BH446" i="11"/>
  <c r="BG446" i="11"/>
  <c r="BF446" i="11"/>
  <c r="T446" i="11"/>
  <c r="R446" i="11"/>
  <c r="P446" i="11"/>
  <c r="BI443" i="11"/>
  <c r="BH443" i="11"/>
  <c r="BG443" i="11"/>
  <c r="BF443" i="11"/>
  <c r="T443" i="11"/>
  <c r="R443" i="11"/>
  <c r="P443" i="11"/>
  <c r="BI441" i="11"/>
  <c r="BH441" i="11"/>
  <c r="BG441" i="11"/>
  <c r="BF441" i="11"/>
  <c r="T441" i="11"/>
  <c r="R441" i="11"/>
  <c r="P441" i="11"/>
  <c r="BI439" i="11"/>
  <c r="BH439" i="11"/>
  <c r="BG439" i="11"/>
  <c r="BF439" i="11"/>
  <c r="T439" i="11"/>
  <c r="R439" i="11"/>
  <c r="P439" i="11"/>
  <c r="BI437" i="11"/>
  <c r="BH437" i="11"/>
  <c r="BG437" i="11"/>
  <c r="BF437" i="11"/>
  <c r="T437" i="11"/>
  <c r="R437" i="11"/>
  <c r="P437" i="11"/>
  <c r="BI435" i="11"/>
  <c r="BH435" i="11"/>
  <c r="BG435" i="11"/>
  <c r="BF435" i="11"/>
  <c r="T435" i="11"/>
  <c r="R435" i="11"/>
  <c r="P435" i="11"/>
  <c r="BI432" i="11"/>
  <c r="BH432" i="11"/>
  <c r="BG432" i="11"/>
  <c r="BF432" i="11"/>
  <c r="T432" i="11"/>
  <c r="R432" i="11"/>
  <c r="P432" i="11"/>
  <c r="BI430" i="11"/>
  <c r="BH430" i="11"/>
  <c r="BG430" i="11"/>
  <c r="BF430" i="11"/>
  <c r="T430" i="11"/>
  <c r="R430" i="11"/>
  <c r="P430" i="11"/>
  <c r="BI427" i="11"/>
  <c r="BH427" i="11"/>
  <c r="BG427" i="11"/>
  <c r="BF427" i="11"/>
  <c r="T427" i="11"/>
  <c r="R427" i="11"/>
  <c r="P427" i="11"/>
  <c r="BI425" i="11"/>
  <c r="BH425" i="11"/>
  <c r="BG425" i="11"/>
  <c r="BF425" i="11"/>
  <c r="T425" i="11"/>
  <c r="R425" i="11"/>
  <c r="P425" i="11"/>
  <c r="BI423" i="11"/>
  <c r="BH423" i="11"/>
  <c r="BG423" i="11"/>
  <c r="BF423" i="11"/>
  <c r="T423" i="11"/>
  <c r="R423" i="11"/>
  <c r="P423" i="11"/>
  <c r="BI421" i="11"/>
  <c r="BH421" i="11"/>
  <c r="BG421" i="11"/>
  <c r="BF421" i="11"/>
  <c r="T421" i="11"/>
  <c r="R421" i="11"/>
  <c r="P421" i="11"/>
  <c r="BI418" i="11"/>
  <c r="BH418" i="11"/>
  <c r="BG418" i="11"/>
  <c r="BF418" i="11"/>
  <c r="T418" i="11"/>
  <c r="R418" i="11"/>
  <c r="P418" i="11"/>
  <c r="BI416" i="11"/>
  <c r="BH416" i="11"/>
  <c r="BG416" i="11"/>
  <c r="BF416" i="11"/>
  <c r="T416" i="11"/>
  <c r="R416" i="11"/>
  <c r="P416" i="11"/>
  <c r="BI414" i="11"/>
  <c r="BH414" i="11"/>
  <c r="BG414" i="11"/>
  <c r="BF414" i="11"/>
  <c r="T414" i="11"/>
  <c r="R414" i="11"/>
  <c r="P414" i="11"/>
  <c r="BI412" i="11"/>
  <c r="BH412" i="11"/>
  <c r="BG412" i="11"/>
  <c r="BF412" i="11"/>
  <c r="T412" i="11"/>
  <c r="R412" i="11"/>
  <c r="P412" i="11"/>
  <c r="BI410" i="11"/>
  <c r="BH410" i="11"/>
  <c r="BG410" i="11"/>
  <c r="BF410" i="11"/>
  <c r="T410" i="11"/>
  <c r="R410" i="11"/>
  <c r="P410" i="11"/>
  <c r="BI408" i="11"/>
  <c r="BH408" i="11"/>
  <c r="BG408" i="11"/>
  <c r="BF408" i="11"/>
  <c r="T408" i="11"/>
  <c r="R408" i="11"/>
  <c r="P408" i="11"/>
  <c r="BI406" i="11"/>
  <c r="BH406" i="11"/>
  <c r="BG406" i="11"/>
  <c r="BF406" i="11"/>
  <c r="T406" i="11"/>
  <c r="R406" i="11"/>
  <c r="P406" i="11"/>
  <c r="BI404" i="11"/>
  <c r="BH404" i="11"/>
  <c r="BG404" i="11"/>
  <c r="BF404" i="11"/>
  <c r="T404" i="11"/>
  <c r="R404" i="11"/>
  <c r="P404" i="11"/>
  <c r="BI402" i="11"/>
  <c r="BH402" i="11"/>
  <c r="BG402" i="11"/>
  <c r="BF402" i="11"/>
  <c r="T402" i="11"/>
  <c r="R402" i="11"/>
  <c r="P402" i="11"/>
  <c r="BI399" i="11"/>
  <c r="BH399" i="11"/>
  <c r="BG399" i="11"/>
  <c r="BF399" i="11"/>
  <c r="T399" i="11"/>
  <c r="R399" i="11"/>
  <c r="P399" i="11"/>
  <c r="BI397" i="11"/>
  <c r="BH397" i="11"/>
  <c r="BG397" i="11"/>
  <c r="BF397" i="11"/>
  <c r="T397" i="11"/>
  <c r="R397" i="11"/>
  <c r="P397" i="11"/>
  <c r="BI395" i="11"/>
  <c r="BH395" i="11"/>
  <c r="BG395" i="11"/>
  <c r="BF395" i="11"/>
  <c r="T395" i="11"/>
  <c r="R395" i="11"/>
  <c r="P395" i="11"/>
  <c r="BI393" i="11"/>
  <c r="BH393" i="11"/>
  <c r="BG393" i="11"/>
  <c r="BF393" i="11"/>
  <c r="T393" i="11"/>
  <c r="R393" i="11"/>
  <c r="P393" i="11"/>
  <c r="BI391" i="11"/>
  <c r="BH391" i="11"/>
  <c r="BG391" i="11"/>
  <c r="BF391" i="11"/>
  <c r="T391" i="11"/>
  <c r="R391" i="11"/>
  <c r="P391" i="11"/>
  <c r="BI389" i="11"/>
  <c r="BH389" i="11"/>
  <c r="BG389" i="11"/>
  <c r="BF389" i="11"/>
  <c r="T389" i="11"/>
  <c r="R389" i="11"/>
  <c r="P389" i="11"/>
  <c r="BI387" i="11"/>
  <c r="BH387" i="11"/>
  <c r="BG387" i="11"/>
  <c r="BF387" i="11"/>
  <c r="T387" i="11"/>
  <c r="R387" i="11"/>
  <c r="P387" i="11"/>
  <c r="BI385" i="11"/>
  <c r="BH385" i="11"/>
  <c r="BG385" i="11"/>
  <c r="BF385" i="11"/>
  <c r="T385" i="11"/>
  <c r="R385" i="11"/>
  <c r="P385" i="11"/>
  <c r="BI383" i="11"/>
  <c r="BH383" i="11"/>
  <c r="BG383" i="11"/>
  <c r="BF383" i="11"/>
  <c r="T383" i="11"/>
  <c r="R383" i="11"/>
  <c r="P383" i="11"/>
  <c r="BI380" i="11"/>
  <c r="BH380" i="11"/>
  <c r="BG380" i="11"/>
  <c r="BF380" i="11"/>
  <c r="T380" i="11"/>
  <c r="R380" i="11"/>
  <c r="P380" i="11"/>
  <c r="BI378" i="11"/>
  <c r="BH378" i="11"/>
  <c r="BG378" i="11"/>
  <c r="BF378" i="11"/>
  <c r="T378" i="11"/>
  <c r="R378" i="11"/>
  <c r="P378" i="11"/>
  <c r="BI376" i="11"/>
  <c r="BH376" i="11"/>
  <c r="BG376" i="11"/>
  <c r="BF376" i="11"/>
  <c r="T376" i="11"/>
  <c r="R376" i="11"/>
  <c r="P376" i="11"/>
  <c r="BI374" i="11"/>
  <c r="BH374" i="11"/>
  <c r="BG374" i="11"/>
  <c r="BF374" i="11"/>
  <c r="T374" i="11"/>
  <c r="R374" i="11"/>
  <c r="P374" i="11"/>
  <c r="BI372" i="11"/>
  <c r="BH372" i="11"/>
  <c r="BG372" i="11"/>
  <c r="BF372" i="11"/>
  <c r="T372" i="11"/>
  <c r="R372" i="11"/>
  <c r="P372" i="11"/>
  <c r="BI370" i="11"/>
  <c r="BH370" i="11"/>
  <c r="BG370" i="11"/>
  <c r="BF370" i="11"/>
  <c r="T370" i="11"/>
  <c r="R370" i="11"/>
  <c r="P370" i="11"/>
  <c r="BI368" i="11"/>
  <c r="BH368" i="11"/>
  <c r="BG368" i="11"/>
  <c r="BF368" i="11"/>
  <c r="T368" i="11"/>
  <c r="R368" i="11"/>
  <c r="P368" i="11"/>
  <c r="BI365" i="11"/>
  <c r="BH365" i="11"/>
  <c r="BG365" i="11"/>
  <c r="BF365" i="11"/>
  <c r="T365" i="11"/>
  <c r="T364" i="11"/>
  <c r="R365" i="11"/>
  <c r="R364" i="11" s="1"/>
  <c r="P365" i="11"/>
  <c r="P364" i="11"/>
  <c r="BI351" i="11"/>
  <c r="BH351" i="11"/>
  <c r="BG351" i="11"/>
  <c r="BF351" i="11"/>
  <c r="T351" i="11"/>
  <c r="R351" i="11"/>
  <c r="P351" i="11"/>
  <c r="BI348" i="11"/>
  <c r="BH348" i="11"/>
  <c r="BG348" i="11"/>
  <c r="BF348" i="11"/>
  <c r="T348" i="11"/>
  <c r="R348" i="11"/>
  <c r="P348" i="11"/>
  <c r="BI339" i="11"/>
  <c r="BH339" i="11"/>
  <c r="BG339" i="11"/>
  <c r="BF339" i="11"/>
  <c r="T339" i="11"/>
  <c r="R339" i="11"/>
  <c r="P339" i="11"/>
  <c r="BI337" i="11"/>
  <c r="BH337" i="11"/>
  <c r="BG337" i="11"/>
  <c r="BF337" i="11"/>
  <c r="T337" i="11"/>
  <c r="R337" i="11"/>
  <c r="P337" i="11"/>
  <c r="BI335" i="11"/>
  <c r="BH335" i="11"/>
  <c r="BG335" i="11"/>
  <c r="BF335" i="11"/>
  <c r="T335" i="11"/>
  <c r="R335" i="11"/>
  <c r="P335" i="11"/>
  <c r="BI317" i="11"/>
  <c r="BH317" i="11"/>
  <c r="BG317" i="11"/>
  <c r="BF317" i="11"/>
  <c r="T317" i="11"/>
  <c r="R317" i="11"/>
  <c r="P317" i="11"/>
  <c r="BI314" i="11"/>
  <c r="BH314" i="11"/>
  <c r="BG314" i="11"/>
  <c r="BF314" i="11"/>
  <c r="T314" i="11"/>
  <c r="R314" i="11"/>
  <c r="P314" i="11"/>
  <c r="BI311" i="11"/>
  <c r="BH311" i="11"/>
  <c r="BG311" i="11"/>
  <c r="BF311" i="11"/>
  <c r="T311" i="11"/>
  <c r="R311" i="11"/>
  <c r="P311" i="11"/>
  <c r="BI305" i="11"/>
  <c r="BH305" i="11"/>
  <c r="BG305" i="11"/>
  <c r="BF305" i="11"/>
  <c r="T305" i="11"/>
  <c r="R305" i="11"/>
  <c r="P305" i="11"/>
  <c r="BI302" i="11"/>
  <c r="BH302" i="11"/>
  <c r="BG302" i="11"/>
  <c r="BF302" i="11"/>
  <c r="T302" i="11"/>
  <c r="R302" i="11"/>
  <c r="P302" i="11"/>
  <c r="BI297" i="11"/>
  <c r="BH297" i="11"/>
  <c r="BG297" i="11"/>
  <c r="BF297" i="11"/>
  <c r="T297" i="11"/>
  <c r="R297" i="11"/>
  <c r="P297" i="11"/>
  <c r="BI293" i="11"/>
  <c r="BH293" i="11"/>
  <c r="BG293" i="11"/>
  <c r="BF293" i="11"/>
  <c r="T293" i="11"/>
  <c r="R293" i="11"/>
  <c r="P293" i="11"/>
  <c r="BI290" i="11"/>
  <c r="BH290" i="11"/>
  <c r="BG290" i="11"/>
  <c r="BF290" i="11"/>
  <c r="T290" i="11"/>
  <c r="R290" i="11"/>
  <c r="P290" i="11"/>
  <c r="BI287" i="11"/>
  <c r="BH287" i="11"/>
  <c r="BG287" i="11"/>
  <c r="BF287" i="11"/>
  <c r="T287" i="11"/>
  <c r="R287" i="11"/>
  <c r="P287" i="11"/>
  <c r="BI285" i="11"/>
  <c r="BH285" i="11"/>
  <c r="BG285" i="11"/>
  <c r="BF285" i="11"/>
  <c r="T285" i="11"/>
  <c r="R285" i="11"/>
  <c r="P285" i="11"/>
  <c r="BI283" i="11"/>
  <c r="BH283" i="11"/>
  <c r="BG283" i="11"/>
  <c r="BF283" i="11"/>
  <c r="T283" i="11"/>
  <c r="R283" i="11"/>
  <c r="P283" i="11"/>
  <c r="BI281" i="11"/>
  <c r="BH281" i="11"/>
  <c r="BG281" i="11"/>
  <c r="BF281" i="11"/>
  <c r="T281" i="11"/>
  <c r="R281" i="11"/>
  <c r="P281" i="11"/>
  <c r="BI279" i="11"/>
  <c r="BH279" i="11"/>
  <c r="BG279" i="11"/>
  <c r="BF279" i="11"/>
  <c r="T279" i="11"/>
  <c r="R279" i="11"/>
  <c r="P279" i="11"/>
  <c r="BI277" i="11"/>
  <c r="BH277" i="11"/>
  <c r="BG277" i="11"/>
  <c r="BF277" i="11"/>
  <c r="T277" i="11"/>
  <c r="R277" i="11"/>
  <c r="P277" i="11"/>
  <c r="BI275" i="11"/>
  <c r="BH275" i="11"/>
  <c r="BG275" i="11"/>
  <c r="BF275" i="11"/>
  <c r="T275" i="11"/>
  <c r="R275" i="11"/>
  <c r="P275" i="11"/>
  <c r="BI273" i="11"/>
  <c r="BH273" i="11"/>
  <c r="BG273" i="11"/>
  <c r="BF273" i="11"/>
  <c r="T273" i="11"/>
  <c r="R273" i="11"/>
  <c r="P273" i="11"/>
  <c r="BI267" i="11"/>
  <c r="BH267" i="11"/>
  <c r="BG267" i="11"/>
  <c r="BF267" i="11"/>
  <c r="T267" i="11"/>
  <c r="R267" i="11"/>
  <c r="P267" i="11"/>
  <c r="BI260" i="11"/>
  <c r="BH260" i="11"/>
  <c r="BG260" i="11"/>
  <c r="BF260" i="11"/>
  <c r="T260" i="11"/>
  <c r="R260" i="11"/>
  <c r="P260" i="11"/>
  <c r="BI255" i="11"/>
  <c r="BH255" i="11"/>
  <c r="BG255" i="11"/>
  <c r="BF255" i="11"/>
  <c r="T255" i="11"/>
  <c r="R255" i="11"/>
  <c r="P255" i="11"/>
  <c r="BI253" i="11"/>
  <c r="BH253" i="11"/>
  <c r="BG253" i="11"/>
  <c r="BF253" i="11"/>
  <c r="T253" i="11"/>
  <c r="R253" i="11"/>
  <c r="P253" i="11"/>
  <c r="BI251" i="11"/>
  <c r="BH251" i="11"/>
  <c r="BG251" i="11"/>
  <c r="BF251" i="11"/>
  <c r="T251" i="11"/>
  <c r="R251" i="11"/>
  <c r="P251" i="11"/>
  <c r="BI246" i="11"/>
  <c r="BH246" i="11"/>
  <c r="BG246" i="11"/>
  <c r="BF246" i="11"/>
  <c r="T246" i="11"/>
  <c r="R246" i="11"/>
  <c r="P246" i="11"/>
  <c r="BI241" i="11"/>
  <c r="BH241" i="11"/>
  <c r="BG241" i="11"/>
  <c r="BF241" i="11"/>
  <c r="T241" i="11"/>
  <c r="R241" i="11"/>
  <c r="P241" i="11"/>
  <c r="BI236" i="11"/>
  <c r="BH236" i="11"/>
  <c r="BG236" i="11"/>
  <c r="BF236" i="11"/>
  <c r="T236" i="11"/>
  <c r="R236" i="11"/>
  <c r="P236" i="11"/>
  <c r="BI233" i="11"/>
  <c r="BH233" i="11"/>
  <c r="BG233" i="11"/>
  <c r="BF233" i="11"/>
  <c r="T233" i="11"/>
  <c r="R233" i="11"/>
  <c r="P233" i="11"/>
  <c r="BI230" i="11"/>
  <c r="BH230" i="11"/>
  <c r="BG230" i="11"/>
  <c r="BF230" i="11"/>
  <c r="T230" i="11"/>
  <c r="R230" i="11"/>
  <c r="P230" i="11"/>
  <c r="BI227" i="11"/>
  <c r="BH227" i="11"/>
  <c r="BG227" i="11"/>
  <c r="BF227" i="11"/>
  <c r="T227" i="11"/>
  <c r="R227" i="11"/>
  <c r="P227" i="11"/>
  <c r="BI224" i="11"/>
  <c r="BH224" i="11"/>
  <c r="BG224" i="11"/>
  <c r="BF224" i="11"/>
  <c r="T224" i="11"/>
  <c r="R224" i="11"/>
  <c r="P224" i="11"/>
  <c r="BI222" i="11"/>
  <c r="BH222" i="11"/>
  <c r="BG222" i="11"/>
  <c r="BF222" i="11"/>
  <c r="T222" i="11"/>
  <c r="R222" i="11"/>
  <c r="P222" i="11"/>
  <c r="BI220" i="11"/>
  <c r="BH220" i="11"/>
  <c r="BG220" i="11"/>
  <c r="BF220" i="11"/>
  <c r="T220" i="11"/>
  <c r="R220" i="11"/>
  <c r="P220" i="11"/>
  <c r="BI218" i="11"/>
  <c r="BH218" i="11"/>
  <c r="BG218" i="11"/>
  <c r="BF218" i="11"/>
  <c r="T218" i="11"/>
  <c r="R218" i="11"/>
  <c r="P218" i="11"/>
  <c r="BI216" i="11"/>
  <c r="BH216" i="11"/>
  <c r="BG216" i="11"/>
  <c r="BF216" i="11"/>
  <c r="T216" i="11"/>
  <c r="R216" i="11"/>
  <c r="P216" i="11"/>
  <c r="BI214" i="11"/>
  <c r="BH214" i="11"/>
  <c r="BG214" i="11"/>
  <c r="BF214" i="11"/>
  <c r="T214" i="11"/>
  <c r="R214" i="11"/>
  <c r="P214" i="11"/>
  <c r="BI212" i="11"/>
  <c r="BH212" i="11"/>
  <c r="BG212" i="11"/>
  <c r="BF212" i="11"/>
  <c r="T212" i="11"/>
  <c r="R212" i="11"/>
  <c r="P212" i="11"/>
  <c r="BI210" i="11"/>
  <c r="BH210" i="11"/>
  <c r="BG210" i="11"/>
  <c r="BF210" i="11"/>
  <c r="T210" i="11"/>
  <c r="R210" i="11"/>
  <c r="P210" i="11"/>
  <c r="BI208" i="11"/>
  <c r="BH208" i="11"/>
  <c r="BG208" i="11"/>
  <c r="BF208" i="11"/>
  <c r="T208" i="11"/>
  <c r="R208" i="11"/>
  <c r="P208" i="11"/>
  <c r="BI204" i="11"/>
  <c r="BH204" i="11"/>
  <c r="BG204" i="11"/>
  <c r="BF204" i="11"/>
  <c r="T204" i="11"/>
  <c r="R204" i="11"/>
  <c r="P204" i="11"/>
  <c r="BI201" i="11"/>
  <c r="BH201" i="11"/>
  <c r="BG201" i="11"/>
  <c r="BF201" i="11"/>
  <c r="T201" i="11"/>
  <c r="R201" i="11"/>
  <c r="P201" i="11"/>
  <c r="BI198" i="11"/>
  <c r="BH198" i="11"/>
  <c r="BG198" i="11"/>
  <c r="BF198" i="11"/>
  <c r="T198" i="11"/>
  <c r="R198" i="11"/>
  <c r="P198" i="11"/>
  <c r="BI196" i="11"/>
  <c r="BH196" i="11"/>
  <c r="BG196" i="11"/>
  <c r="BF196" i="11"/>
  <c r="T196" i="11"/>
  <c r="R196" i="11"/>
  <c r="P196" i="11"/>
  <c r="BI194" i="11"/>
  <c r="BH194" i="11"/>
  <c r="BG194" i="11"/>
  <c r="BF194" i="11"/>
  <c r="T194" i="11"/>
  <c r="R194" i="11"/>
  <c r="P194" i="11"/>
  <c r="BI192" i="11"/>
  <c r="BH192" i="11"/>
  <c r="BG192" i="11"/>
  <c r="BF192" i="11"/>
  <c r="T192" i="11"/>
  <c r="R192" i="11"/>
  <c r="P192" i="11"/>
  <c r="BI191" i="11"/>
  <c r="BH191" i="11"/>
  <c r="BG191" i="11"/>
  <c r="BF191" i="11"/>
  <c r="T191" i="11"/>
  <c r="R191" i="11"/>
  <c r="P191" i="11"/>
  <c r="BI189" i="11"/>
  <c r="BH189" i="11"/>
  <c r="BG189" i="11"/>
  <c r="BF189" i="11"/>
  <c r="T189" i="11"/>
  <c r="R189" i="11"/>
  <c r="P189" i="11"/>
  <c r="BI187" i="11"/>
  <c r="BH187" i="11"/>
  <c r="BG187" i="11"/>
  <c r="BF187" i="11"/>
  <c r="T187" i="11"/>
  <c r="R187" i="11"/>
  <c r="P187" i="11"/>
  <c r="BI185" i="11"/>
  <c r="BH185" i="11"/>
  <c r="BG185" i="11"/>
  <c r="BF185" i="11"/>
  <c r="T185" i="11"/>
  <c r="R185" i="11"/>
  <c r="P185" i="11"/>
  <c r="BI183" i="11"/>
  <c r="BH183" i="11"/>
  <c r="BG183" i="11"/>
  <c r="BF183" i="11"/>
  <c r="T183" i="11"/>
  <c r="R183" i="11"/>
  <c r="P183" i="11"/>
  <c r="BI181" i="11"/>
  <c r="BH181" i="11"/>
  <c r="BG181" i="11"/>
  <c r="BF181" i="11"/>
  <c r="T181" i="11"/>
  <c r="R181" i="11"/>
  <c r="P181" i="11"/>
  <c r="BI179" i="11"/>
  <c r="BH179" i="11"/>
  <c r="BG179" i="11"/>
  <c r="BF179" i="11"/>
  <c r="T179" i="11"/>
  <c r="R179" i="11"/>
  <c r="P179" i="11"/>
  <c r="BI177" i="11"/>
  <c r="BH177" i="11"/>
  <c r="BG177" i="11"/>
  <c r="BF177" i="11"/>
  <c r="T177" i="11"/>
  <c r="R177" i="11"/>
  <c r="P177" i="11"/>
  <c r="BI175" i="11"/>
  <c r="BH175" i="11"/>
  <c r="BG175" i="11"/>
  <c r="BF175" i="11"/>
  <c r="T175" i="11"/>
  <c r="R175" i="11"/>
  <c r="P175" i="11"/>
  <c r="BI168" i="11"/>
  <c r="BH168" i="11"/>
  <c r="BG168" i="11"/>
  <c r="BF168" i="11"/>
  <c r="T168" i="11"/>
  <c r="R168" i="11"/>
  <c r="P168" i="11"/>
  <c r="BI166" i="11"/>
  <c r="BH166" i="11"/>
  <c r="BG166" i="11"/>
  <c r="BF166" i="11"/>
  <c r="T166" i="11"/>
  <c r="R166" i="11"/>
  <c r="P166" i="11"/>
  <c r="BI164" i="11"/>
  <c r="BH164" i="11"/>
  <c r="BG164" i="11"/>
  <c r="BF164" i="11"/>
  <c r="T164" i="11"/>
  <c r="R164" i="11"/>
  <c r="P164" i="11"/>
  <c r="BI162" i="11"/>
  <c r="BH162" i="11"/>
  <c r="BG162" i="11"/>
  <c r="BF162" i="11"/>
  <c r="T162" i="11"/>
  <c r="R162" i="11"/>
  <c r="P162" i="11"/>
  <c r="BI160" i="11"/>
  <c r="BH160" i="11"/>
  <c r="BG160" i="11"/>
  <c r="BF160" i="11"/>
  <c r="T160" i="11"/>
  <c r="R160" i="11"/>
  <c r="P160" i="11"/>
  <c r="BI157" i="11"/>
  <c r="BH157" i="11"/>
  <c r="BG157" i="11"/>
  <c r="BF157" i="11"/>
  <c r="T157" i="11"/>
  <c r="R157" i="11"/>
  <c r="P157" i="11"/>
  <c r="BI155" i="11"/>
  <c r="BH155" i="11"/>
  <c r="BG155" i="11"/>
  <c r="BF155" i="11"/>
  <c r="T155" i="11"/>
  <c r="R155" i="11"/>
  <c r="P155" i="11"/>
  <c r="BI153" i="11"/>
  <c r="BH153" i="11"/>
  <c r="BG153" i="11"/>
  <c r="BF153" i="11"/>
  <c r="T153" i="11"/>
  <c r="R153" i="11"/>
  <c r="P153" i="11"/>
  <c r="BI151" i="11"/>
  <c r="BH151" i="11"/>
  <c r="BG151" i="11"/>
  <c r="BF151" i="11"/>
  <c r="T151" i="11"/>
  <c r="R151" i="11"/>
  <c r="P151" i="11"/>
  <c r="BI149" i="11"/>
  <c r="BH149" i="11"/>
  <c r="BG149" i="11"/>
  <c r="BF149" i="11"/>
  <c r="T149" i="11"/>
  <c r="R149" i="11"/>
  <c r="P149" i="11"/>
  <c r="J141" i="11"/>
  <c r="F139" i="11"/>
  <c r="E137" i="11"/>
  <c r="J93" i="11"/>
  <c r="F91" i="11"/>
  <c r="E89" i="11"/>
  <c r="J26" i="11"/>
  <c r="E26" i="11"/>
  <c r="J94" i="11" s="1"/>
  <c r="J25" i="11"/>
  <c r="J20" i="11"/>
  <c r="E20" i="11"/>
  <c r="F94" i="11" s="1"/>
  <c r="J19" i="11"/>
  <c r="J17" i="11"/>
  <c r="E17" i="11"/>
  <c r="F141" i="11" s="1"/>
  <c r="J16" i="11"/>
  <c r="J14" i="11"/>
  <c r="J91" i="11"/>
  <c r="E7" i="11"/>
  <c r="E85" i="11" s="1"/>
  <c r="J39" i="10"/>
  <c r="J38" i="10"/>
  <c r="AY107" i="1" s="1"/>
  <c r="J37" i="10"/>
  <c r="AX107" i="1" s="1"/>
  <c r="BI272" i="10"/>
  <c r="BH272" i="10"/>
  <c r="BG272" i="10"/>
  <c r="BF272" i="10"/>
  <c r="T272" i="10"/>
  <c r="R272" i="10"/>
  <c r="P272" i="10"/>
  <c r="BI270" i="10"/>
  <c r="BH270" i="10"/>
  <c r="BG270" i="10"/>
  <c r="BF270" i="10"/>
  <c r="T270" i="10"/>
  <c r="R270" i="10"/>
  <c r="P270" i="10"/>
  <c r="BI269" i="10"/>
  <c r="BH269" i="10"/>
  <c r="BG269" i="10"/>
  <c r="BF269" i="10"/>
  <c r="T269" i="10"/>
  <c r="R269" i="10"/>
  <c r="P269" i="10"/>
  <c r="BI268" i="10"/>
  <c r="BH268" i="10"/>
  <c r="BG268" i="10"/>
  <c r="BF268" i="10"/>
  <c r="T268" i="10"/>
  <c r="R268" i="10"/>
  <c r="P268" i="10"/>
  <c r="BI266" i="10"/>
  <c r="BH266" i="10"/>
  <c r="BG266" i="10"/>
  <c r="BF266" i="10"/>
  <c r="T266" i="10"/>
  <c r="R266" i="10"/>
  <c r="P266" i="10"/>
  <c r="BI264" i="10"/>
  <c r="BH264" i="10"/>
  <c r="BG264" i="10"/>
  <c r="BF264" i="10"/>
  <c r="T264" i="10"/>
  <c r="R264" i="10"/>
  <c r="P264" i="10"/>
  <c r="BI262" i="10"/>
  <c r="BH262" i="10"/>
  <c r="BG262" i="10"/>
  <c r="BF262" i="10"/>
  <c r="T262" i="10"/>
  <c r="R262" i="10"/>
  <c r="P262" i="10"/>
  <c r="BI260" i="10"/>
  <c r="BH260" i="10"/>
  <c r="BG260" i="10"/>
  <c r="BF260" i="10"/>
  <c r="T260" i="10"/>
  <c r="R260" i="10"/>
  <c r="P260" i="10"/>
  <c r="BI257" i="10"/>
  <c r="BH257" i="10"/>
  <c r="BG257" i="10"/>
  <c r="BF257" i="10"/>
  <c r="T257" i="10"/>
  <c r="R257" i="10"/>
  <c r="P257" i="10"/>
  <c r="BI255" i="10"/>
  <c r="BH255" i="10"/>
  <c r="BG255" i="10"/>
  <c r="BF255" i="10"/>
  <c r="T255" i="10"/>
  <c r="R255" i="10"/>
  <c r="P255" i="10"/>
  <c r="BI253" i="10"/>
  <c r="BH253" i="10"/>
  <c r="BG253" i="10"/>
  <c r="BF253" i="10"/>
  <c r="T253" i="10"/>
  <c r="R253" i="10"/>
  <c r="P253" i="10"/>
  <c r="BI250" i="10"/>
  <c r="BH250" i="10"/>
  <c r="BG250" i="10"/>
  <c r="BF250" i="10"/>
  <c r="T250" i="10"/>
  <c r="R250" i="10"/>
  <c r="P250" i="10"/>
  <c r="BI248" i="10"/>
  <c r="BH248" i="10"/>
  <c r="BG248" i="10"/>
  <c r="BF248" i="10"/>
  <c r="T248" i="10"/>
  <c r="R248" i="10"/>
  <c r="P248" i="10"/>
  <c r="BI246" i="10"/>
  <c r="BH246" i="10"/>
  <c r="BG246" i="10"/>
  <c r="BF246" i="10"/>
  <c r="T246" i="10"/>
  <c r="R246" i="10"/>
  <c r="P246" i="10"/>
  <c r="BI244" i="10"/>
  <c r="BH244" i="10"/>
  <c r="BG244" i="10"/>
  <c r="BF244" i="10"/>
  <c r="T244" i="10"/>
  <c r="R244" i="10"/>
  <c r="P244" i="10"/>
  <c r="BI242" i="10"/>
  <c r="BH242" i="10"/>
  <c r="BG242" i="10"/>
  <c r="BF242" i="10"/>
  <c r="T242" i="10"/>
  <c r="R242" i="10"/>
  <c r="P242" i="10"/>
  <c r="BI239" i="10"/>
  <c r="BH239" i="10"/>
  <c r="BG239" i="10"/>
  <c r="BF239" i="10"/>
  <c r="T239" i="10"/>
  <c r="R239" i="10"/>
  <c r="P239" i="10"/>
  <c r="BI236" i="10"/>
  <c r="BH236" i="10"/>
  <c r="BG236" i="10"/>
  <c r="BF236" i="10"/>
  <c r="T236" i="10"/>
  <c r="R236" i="10"/>
  <c r="P236" i="10"/>
  <c r="BI233" i="10"/>
  <c r="BH233" i="10"/>
  <c r="BG233" i="10"/>
  <c r="BF233" i="10"/>
  <c r="T233" i="10"/>
  <c r="R233" i="10"/>
  <c r="P233" i="10"/>
  <c r="BI230" i="10"/>
  <c r="BH230" i="10"/>
  <c r="BG230" i="10"/>
  <c r="BF230" i="10"/>
  <c r="T230" i="10"/>
  <c r="R230" i="10"/>
  <c r="P230" i="10"/>
  <c r="BI228" i="10"/>
  <c r="BH228" i="10"/>
  <c r="BG228" i="10"/>
  <c r="BF228" i="10"/>
  <c r="T228" i="10"/>
  <c r="R228" i="10"/>
  <c r="P228" i="10"/>
  <c r="BI226" i="10"/>
  <c r="BH226" i="10"/>
  <c r="BG226" i="10"/>
  <c r="BF226" i="10"/>
  <c r="T226" i="10"/>
  <c r="R226" i="10"/>
  <c r="P226" i="10"/>
  <c r="BI224" i="10"/>
  <c r="BH224" i="10"/>
  <c r="BG224" i="10"/>
  <c r="BF224" i="10"/>
  <c r="T224" i="10"/>
  <c r="R224" i="10"/>
  <c r="P224" i="10"/>
  <c r="BI222" i="10"/>
  <c r="BH222" i="10"/>
  <c r="BG222" i="10"/>
  <c r="BF222" i="10"/>
  <c r="T222" i="10"/>
  <c r="R222" i="10"/>
  <c r="P222" i="10"/>
  <c r="BI220" i="10"/>
  <c r="BH220" i="10"/>
  <c r="BG220" i="10"/>
  <c r="BF220" i="10"/>
  <c r="T220" i="10"/>
  <c r="R220" i="10"/>
  <c r="P220" i="10"/>
  <c r="BI218" i="10"/>
  <c r="BH218" i="10"/>
  <c r="BG218" i="10"/>
  <c r="BF218" i="10"/>
  <c r="T218" i="10"/>
  <c r="R218" i="10"/>
  <c r="P218" i="10"/>
  <c r="BI215" i="10"/>
  <c r="BH215" i="10"/>
  <c r="BG215" i="10"/>
  <c r="BF215" i="10"/>
  <c r="T215" i="10"/>
  <c r="R215" i="10"/>
  <c r="P215" i="10"/>
  <c r="BI213" i="10"/>
  <c r="BH213" i="10"/>
  <c r="BG213" i="10"/>
  <c r="BF213" i="10"/>
  <c r="T213" i="10"/>
  <c r="R213" i="10"/>
  <c r="P213" i="10"/>
  <c r="BI211" i="10"/>
  <c r="BH211" i="10"/>
  <c r="BG211" i="10"/>
  <c r="BF211" i="10"/>
  <c r="T211" i="10"/>
  <c r="R211" i="10"/>
  <c r="P211" i="10"/>
  <c r="BI209" i="10"/>
  <c r="BH209" i="10"/>
  <c r="BG209" i="10"/>
  <c r="BF209" i="10"/>
  <c r="T209" i="10"/>
  <c r="R209" i="10"/>
  <c r="P209" i="10"/>
  <c r="BI207" i="10"/>
  <c r="BH207" i="10"/>
  <c r="BG207" i="10"/>
  <c r="BF207" i="10"/>
  <c r="T207" i="10"/>
  <c r="R207" i="10"/>
  <c r="P207" i="10"/>
  <c r="BI205" i="10"/>
  <c r="BH205" i="10"/>
  <c r="BG205" i="10"/>
  <c r="BF205" i="10"/>
  <c r="T205" i="10"/>
  <c r="R205" i="10"/>
  <c r="P205" i="10"/>
  <c r="BI203" i="10"/>
  <c r="BH203" i="10"/>
  <c r="BG203" i="10"/>
  <c r="BF203" i="10"/>
  <c r="T203" i="10"/>
  <c r="R203" i="10"/>
  <c r="P203" i="10"/>
  <c r="BI201" i="10"/>
  <c r="BH201" i="10"/>
  <c r="BG201" i="10"/>
  <c r="BF201" i="10"/>
  <c r="T201" i="10"/>
  <c r="R201" i="10"/>
  <c r="P201" i="10"/>
  <c r="BI199" i="10"/>
  <c r="BH199" i="10"/>
  <c r="BG199" i="10"/>
  <c r="BF199" i="10"/>
  <c r="T199" i="10"/>
  <c r="R199" i="10"/>
  <c r="P199" i="10"/>
  <c r="BI197" i="10"/>
  <c r="BH197" i="10"/>
  <c r="BG197" i="10"/>
  <c r="BF197" i="10"/>
  <c r="T197" i="10"/>
  <c r="R197" i="10"/>
  <c r="P197" i="10"/>
  <c r="BI195" i="10"/>
  <c r="BH195" i="10"/>
  <c r="BG195" i="10"/>
  <c r="BF195" i="10"/>
  <c r="T195" i="10"/>
  <c r="R195" i="10"/>
  <c r="P195" i="10"/>
  <c r="BI192" i="10"/>
  <c r="BH192" i="10"/>
  <c r="BG192" i="10"/>
  <c r="BF192" i="10"/>
  <c r="T192" i="10"/>
  <c r="R192" i="10"/>
  <c r="P192" i="10"/>
  <c r="BI190" i="10"/>
  <c r="BH190" i="10"/>
  <c r="BG190" i="10"/>
  <c r="BF190" i="10"/>
  <c r="T190" i="10"/>
  <c r="R190" i="10"/>
  <c r="P190" i="10"/>
  <c r="BI187" i="10"/>
  <c r="BH187" i="10"/>
  <c r="BG187" i="10"/>
  <c r="BF187" i="10"/>
  <c r="T187" i="10"/>
  <c r="R187" i="10"/>
  <c r="P187" i="10"/>
  <c r="BI185" i="10"/>
  <c r="BH185" i="10"/>
  <c r="BG185" i="10"/>
  <c r="BF185" i="10"/>
  <c r="T185" i="10"/>
  <c r="R185" i="10"/>
  <c r="P185" i="10"/>
  <c r="BI183" i="10"/>
  <c r="BH183" i="10"/>
  <c r="BG183" i="10"/>
  <c r="BF183" i="10"/>
  <c r="T183" i="10"/>
  <c r="R183" i="10"/>
  <c r="P183" i="10"/>
  <c r="BI181" i="10"/>
  <c r="BH181" i="10"/>
  <c r="BG181" i="10"/>
  <c r="BF181" i="10"/>
  <c r="T181" i="10"/>
  <c r="R181" i="10"/>
  <c r="P181" i="10"/>
  <c r="BI179" i="10"/>
  <c r="BH179" i="10"/>
  <c r="BG179" i="10"/>
  <c r="BF179" i="10"/>
  <c r="T179" i="10"/>
  <c r="R179" i="10"/>
  <c r="P179" i="10"/>
  <c r="BI177" i="10"/>
  <c r="BH177" i="10"/>
  <c r="BG177" i="10"/>
  <c r="BF177" i="10"/>
  <c r="T177" i="10"/>
  <c r="R177" i="10"/>
  <c r="P177" i="10"/>
  <c r="BI175" i="10"/>
  <c r="BH175" i="10"/>
  <c r="BG175" i="10"/>
  <c r="BF175" i="10"/>
  <c r="T175" i="10"/>
  <c r="R175" i="10"/>
  <c r="P175" i="10"/>
  <c r="BI173" i="10"/>
  <c r="BH173" i="10"/>
  <c r="BG173" i="10"/>
  <c r="BF173" i="10"/>
  <c r="T173" i="10"/>
  <c r="R173" i="10"/>
  <c r="P173" i="10"/>
  <c r="BI171" i="10"/>
  <c r="BH171" i="10"/>
  <c r="BG171" i="10"/>
  <c r="BF171" i="10"/>
  <c r="T171" i="10"/>
  <c r="R171" i="10"/>
  <c r="P171" i="10"/>
  <c r="BI169" i="10"/>
  <c r="BH169" i="10"/>
  <c r="BG169" i="10"/>
  <c r="BF169" i="10"/>
  <c r="T169" i="10"/>
  <c r="R169" i="10"/>
  <c r="P169" i="10"/>
  <c r="BI167" i="10"/>
  <c r="BH167" i="10"/>
  <c r="BG167" i="10"/>
  <c r="BF167" i="10"/>
  <c r="T167" i="10"/>
  <c r="R167" i="10"/>
  <c r="P167" i="10"/>
  <c r="BI165" i="10"/>
  <c r="BH165" i="10"/>
  <c r="BG165" i="10"/>
  <c r="BF165" i="10"/>
  <c r="T165" i="10"/>
  <c r="R165" i="10"/>
  <c r="P165" i="10"/>
  <c r="BI163" i="10"/>
  <c r="BH163" i="10"/>
  <c r="BG163" i="10"/>
  <c r="BF163" i="10"/>
  <c r="T163" i="10"/>
  <c r="R163" i="10"/>
  <c r="P163" i="10"/>
  <c r="BI161" i="10"/>
  <c r="BH161" i="10"/>
  <c r="BG161" i="10"/>
  <c r="BF161" i="10"/>
  <c r="T161" i="10"/>
  <c r="R161" i="10"/>
  <c r="P161" i="10"/>
  <c r="BI159" i="10"/>
  <c r="BH159" i="10"/>
  <c r="BG159" i="10"/>
  <c r="BF159" i="10"/>
  <c r="T159" i="10"/>
  <c r="R159" i="10"/>
  <c r="P159" i="10"/>
  <c r="BI157" i="10"/>
  <c r="BH157" i="10"/>
  <c r="BG157" i="10"/>
  <c r="BF157" i="10"/>
  <c r="T157" i="10"/>
  <c r="R157" i="10"/>
  <c r="P157" i="10"/>
  <c r="BI155" i="10"/>
  <c r="BH155" i="10"/>
  <c r="BG155" i="10"/>
  <c r="BF155" i="10"/>
  <c r="T155" i="10"/>
  <c r="R155" i="10"/>
  <c r="P155" i="10"/>
  <c r="BI153" i="10"/>
  <c r="BH153" i="10"/>
  <c r="BG153" i="10"/>
  <c r="BF153" i="10"/>
  <c r="T153" i="10"/>
  <c r="R153" i="10"/>
  <c r="P153" i="10"/>
  <c r="BI151" i="10"/>
  <c r="BH151" i="10"/>
  <c r="BG151" i="10"/>
  <c r="BF151" i="10"/>
  <c r="T151" i="10"/>
  <c r="R151" i="10"/>
  <c r="P151" i="10"/>
  <c r="BI149" i="10"/>
  <c r="BH149" i="10"/>
  <c r="BG149" i="10"/>
  <c r="BF149" i="10"/>
  <c r="T149" i="10"/>
  <c r="R149" i="10"/>
  <c r="P149" i="10"/>
  <c r="BI146" i="10"/>
  <c r="BH146" i="10"/>
  <c r="BG146" i="10"/>
  <c r="BF146" i="10"/>
  <c r="T146" i="10"/>
  <c r="R146" i="10"/>
  <c r="P146" i="10"/>
  <c r="BI144" i="10"/>
  <c r="BH144" i="10"/>
  <c r="BG144" i="10"/>
  <c r="BF144" i="10"/>
  <c r="T144" i="10"/>
  <c r="R144" i="10"/>
  <c r="P144" i="10"/>
  <c r="BI142" i="10"/>
  <c r="BH142" i="10"/>
  <c r="BG142" i="10"/>
  <c r="BF142" i="10"/>
  <c r="T142" i="10"/>
  <c r="R142" i="10"/>
  <c r="P142" i="10"/>
  <c r="BI140" i="10"/>
  <c r="BH140" i="10"/>
  <c r="BG140" i="10"/>
  <c r="BF140" i="10"/>
  <c r="T140" i="10"/>
  <c r="R140" i="10"/>
  <c r="P140" i="10"/>
  <c r="BI138" i="10"/>
  <c r="BH138" i="10"/>
  <c r="BG138" i="10"/>
  <c r="BF138" i="10"/>
  <c r="T138" i="10"/>
  <c r="R138" i="10"/>
  <c r="P138" i="10"/>
  <c r="BI136" i="10"/>
  <c r="BH136" i="10"/>
  <c r="BG136" i="10"/>
  <c r="BF136" i="10"/>
  <c r="T136" i="10"/>
  <c r="R136" i="10"/>
  <c r="P136" i="10"/>
  <c r="BI134" i="10"/>
  <c r="BH134" i="10"/>
  <c r="BG134" i="10"/>
  <c r="BF134" i="10"/>
  <c r="T134" i="10"/>
  <c r="R134" i="10"/>
  <c r="P134" i="10"/>
  <c r="BI132" i="10"/>
  <c r="BH132" i="10"/>
  <c r="BG132" i="10"/>
  <c r="BF132" i="10"/>
  <c r="T132" i="10"/>
  <c r="R132" i="10"/>
  <c r="P132" i="10"/>
  <c r="J124" i="10"/>
  <c r="F122" i="10"/>
  <c r="E120" i="10"/>
  <c r="J93" i="10"/>
  <c r="F91" i="10"/>
  <c r="E89" i="10"/>
  <c r="J26" i="10"/>
  <c r="E26" i="10"/>
  <c r="J94" i="10" s="1"/>
  <c r="J25" i="10"/>
  <c r="J20" i="10"/>
  <c r="E20" i="10"/>
  <c r="F94" i="10"/>
  <c r="J19" i="10"/>
  <c r="J17" i="10"/>
  <c r="E17" i="10"/>
  <c r="F124" i="10" s="1"/>
  <c r="J16" i="10"/>
  <c r="J14" i="10"/>
  <c r="J91" i="10"/>
  <c r="E7" i="10"/>
  <c r="E85" i="10" s="1"/>
  <c r="J39" i="9"/>
  <c r="J38" i="9"/>
  <c r="AY106" i="1" s="1"/>
  <c r="J37" i="9"/>
  <c r="AX106" i="1" s="1"/>
  <c r="BI320" i="9"/>
  <c r="BH320" i="9"/>
  <c r="BG320" i="9"/>
  <c r="BF320" i="9"/>
  <c r="T320" i="9"/>
  <c r="R320" i="9"/>
  <c r="P320" i="9"/>
  <c r="BI318" i="9"/>
  <c r="BH318" i="9"/>
  <c r="BG318" i="9"/>
  <c r="BF318" i="9"/>
  <c r="T318" i="9"/>
  <c r="R318" i="9"/>
  <c r="P318" i="9"/>
  <c r="BI317" i="9"/>
  <c r="BH317" i="9"/>
  <c r="BG317" i="9"/>
  <c r="BF317" i="9"/>
  <c r="T317" i="9"/>
  <c r="R317" i="9"/>
  <c r="P317" i="9"/>
  <c r="BI316" i="9"/>
  <c r="BH316" i="9"/>
  <c r="BG316" i="9"/>
  <c r="BF316" i="9"/>
  <c r="T316" i="9"/>
  <c r="R316" i="9"/>
  <c r="P316" i="9"/>
  <c r="BI314" i="9"/>
  <c r="BH314" i="9"/>
  <c r="BG314" i="9"/>
  <c r="BF314" i="9"/>
  <c r="T314" i="9"/>
  <c r="R314" i="9"/>
  <c r="P314" i="9"/>
  <c r="BI312" i="9"/>
  <c r="BH312" i="9"/>
  <c r="BG312" i="9"/>
  <c r="BF312" i="9"/>
  <c r="T312" i="9"/>
  <c r="R312" i="9"/>
  <c r="P312" i="9"/>
  <c r="BI310" i="9"/>
  <c r="BH310" i="9"/>
  <c r="BG310" i="9"/>
  <c r="BF310" i="9"/>
  <c r="T310" i="9"/>
  <c r="R310" i="9"/>
  <c r="P310" i="9"/>
  <c r="BI308" i="9"/>
  <c r="BH308" i="9"/>
  <c r="BG308" i="9"/>
  <c r="BF308" i="9"/>
  <c r="T308" i="9"/>
  <c r="R308" i="9"/>
  <c r="P308" i="9"/>
  <c r="BI305" i="9"/>
  <c r="BH305" i="9"/>
  <c r="BG305" i="9"/>
  <c r="BF305" i="9"/>
  <c r="T305" i="9"/>
  <c r="R305" i="9"/>
  <c r="P305" i="9"/>
  <c r="BI302" i="9"/>
  <c r="BH302" i="9"/>
  <c r="BG302" i="9"/>
  <c r="BF302" i="9"/>
  <c r="T302" i="9"/>
  <c r="R302" i="9"/>
  <c r="P302" i="9"/>
  <c r="BI300" i="9"/>
  <c r="BH300" i="9"/>
  <c r="BG300" i="9"/>
  <c r="BF300" i="9"/>
  <c r="T300" i="9"/>
  <c r="R300" i="9"/>
  <c r="P300" i="9"/>
  <c r="BI298" i="9"/>
  <c r="BH298" i="9"/>
  <c r="BG298" i="9"/>
  <c r="BF298" i="9"/>
  <c r="T298" i="9"/>
  <c r="R298" i="9"/>
  <c r="P298" i="9"/>
  <c r="BI295" i="9"/>
  <c r="BH295" i="9"/>
  <c r="BG295" i="9"/>
  <c r="BF295" i="9"/>
  <c r="T295" i="9"/>
  <c r="R295" i="9"/>
  <c r="P295" i="9"/>
  <c r="BI293" i="9"/>
  <c r="BH293" i="9"/>
  <c r="BG293" i="9"/>
  <c r="BF293" i="9"/>
  <c r="T293" i="9"/>
  <c r="R293" i="9"/>
  <c r="P293" i="9"/>
  <c r="BI290" i="9"/>
  <c r="BH290" i="9"/>
  <c r="BG290" i="9"/>
  <c r="BF290" i="9"/>
  <c r="T290" i="9"/>
  <c r="R290" i="9"/>
  <c r="P290" i="9"/>
  <c r="BI288" i="9"/>
  <c r="BH288" i="9"/>
  <c r="BG288" i="9"/>
  <c r="BF288" i="9"/>
  <c r="T288" i="9"/>
  <c r="R288" i="9"/>
  <c r="P288" i="9"/>
  <c r="BI286" i="9"/>
  <c r="BH286" i="9"/>
  <c r="BG286" i="9"/>
  <c r="BF286" i="9"/>
  <c r="T286" i="9"/>
  <c r="R286" i="9"/>
  <c r="P286" i="9"/>
  <c r="BI283" i="9"/>
  <c r="BH283" i="9"/>
  <c r="BG283" i="9"/>
  <c r="BF283" i="9"/>
  <c r="T283" i="9"/>
  <c r="R283" i="9"/>
  <c r="P283" i="9"/>
  <c r="BI281" i="9"/>
  <c r="BH281" i="9"/>
  <c r="BG281" i="9"/>
  <c r="BF281" i="9"/>
  <c r="T281" i="9"/>
  <c r="R281" i="9"/>
  <c r="P281" i="9"/>
  <c r="BI278" i="9"/>
  <c r="BH278" i="9"/>
  <c r="BG278" i="9"/>
  <c r="BF278" i="9"/>
  <c r="T278" i="9"/>
  <c r="R278" i="9"/>
  <c r="P278" i="9"/>
  <c r="BI275" i="9"/>
  <c r="BH275" i="9"/>
  <c r="BG275" i="9"/>
  <c r="BF275" i="9"/>
  <c r="T275" i="9"/>
  <c r="R275" i="9"/>
  <c r="P275" i="9"/>
  <c r="BI272" i="9"/>
  <c r="BH272" i="9"/>
  <c r="BG272" i="9"/>
  <c r="BF272" i="9"/>
  <c r="T272" i="9"/>
  <c r="R272" i="9"/>
  <c r="P272" i="9"/>
  <c r="BI270" i="9"/>
  <c r="BH270" i="9"/>
  <c r="BG270" i="9"/>
  <c r="BF270" i="9"/>
  <c r="T270" i="9"/>
  <c r="R270" i="9"/>
  <c r="P270" i="9"/>
  <c r="BI268" i="9"/>
  <c r="BH268" i="9"/>
  <c r="BG268" i="9"/>
  <c r="BF268" i="9"/>
  <c r="T268" i="9"/>
  <c r="R268" i="9"/>
  <c r="P268" i="9"/>
  <c r="BI266" i="9"/>
  <c r="BH266" i="9"/>
  <c r="BG266" i="9"/>
  <c r="BF266" i="9"/>
  <c r="T266" i="9"/>
  <c r="R266" i="9"/>
  <c r="P266" i="9"/>
  <c r="BI264" i="9"/>
  <c r="BH264" i="9"/>
  <c r="BG264" i="9"/>
  <c r="BF264" i="9"/>
  <c r="T264" i="9"/>
  <c r="R264" i="9"/>
  <c r="P264" i="9"/>
  <c r="BI262" i="9"/>
  <c r="BH262" i="9"/>
  <c r="BG262" i="9"/>
  <c r="BF262" i="9"/>
  <c r="T262" i="9"/>
  <c r="R262" i="9"/>
  <c r="P262" i="9"/>
  <c r="BI260" i="9"/>
  <c r="BH260" i="9"/>
  <c r="BG260" i="9"/>
  <c r="BF260" i="9"/>
  <c r="T260" i="9"/>
  <c r="R260" i="9"/>
  <c r="P260" i="9"/>
  <c r="BI258" i="9"/>
  <c r="BH258" i="9"/>
  <c r="BG258" i="9"/>
  <c r="BF258" i="9"/>
  <c r="T258" i="9"/>
  <c r="R258" i="9"/>
  <c r="P258" i="9"/>
  <c r="BI256" i="9"/>
  <c r="BH256" i="9"/>
  <c r="BG256" i="9"/>
  <c r="BF256" i="9"/>
  <c r="T256" i="9"/>
  <c r="R256" i="9"/>
  <c r="P256" i="9"/>
  <c r="BI254" i="9"/>
  <c r="BH254" i="9"/>
  <c r="BG254" i="9"/>
  <c r="BF254" i="9"/>
  <c r="T254" i="9"/>
  <c r="R254" i="9"/>
  <c r="P254" i="9"/>
  <c r="BI252" i="9"/>
  <c r="BH252" i="9"/>
  <c r="BG252" i="9"/>
  <c r="BF252" i="9"/>
  <c r="T252" i="9"/>
  <c r="R252" i="9"/>
  <c r="P252" i="9"/>
  <c r="BI250" i="9"/>
  <c r="BH250" i="9"/>
  <c r="BG250" i="9"/>
  <c r="BF250" i="9"/>
  <c r="T250" i="9"/>
  <c r="R250" i="9"/>
  <c r="P250" i="9"/>
  <c r="BI248" i="9"/>
  <c r="BH248" i="9"/>
  <c r="BG248" i="9"/>
  <c r="BF248" i="9"/>
  <c r="T248" i="9"/>
  <c r="R248" i="9"/>
  <c r="P248" i="9"/>
  <c r="BI246" i="9"/>
  <c r="BH246" i="9"/>
  <c r="BG246" i="9"/>
  <c r="BF246" i="9"/>
  <c r="T246" i="9"/>
  <c r="R246" i="9"/>
  <c r="P246" i="9"/>
  <c r="BI244" i="9"/>
  <c r="BH244" i="9"/>
  <c r="BG244" i="9"/>
  <c r="BF244" i="9"/>
  <c r="T244" i="9"/>
  <c r="R244" i="9"/>
  <c r="P244" i="9"/>
  <c r="BI242" i="9"/>
  <c r="BH242" i="9"/>
  <c r="BG242" i="9"/>
  <c r="BF242" i="9"/>
  <c r="T242" i="9"/>
  <c r="R242" i="9"/>
  <c r="P242" i="9"/>
  <c r="BI239" i="9"/>
  <c r="BH239" i="9"/>
  <c r="BG239" i="9"/>
  <c r="BF239" i="9"/>
  <c r="T239" i="9"/>
  <c r="R239" i="9"/>
  <c r="P239" i="9"/>
  <c r="BI237" i="9"/>
  <c r="BH237" i="9"/>
  <c r="BG237" i="9"/>
  <c r="BF237" i="9"/>
  <c r="T237" i="9"/>
  <c r="R237" i="9"/>
  <c r="P237" i="9"/>
  <c r="BI234" i="9"/>
  <c r="BH234" i="9"/>
  <c r="BG234" i="9"/>
  <c r="BF234" i="9"/>
  <c r="T234" i="9"/>
  <c r="R234" i="9"/>
  <c r="P234" i="9"/>
  <c r="BI232" i="9"/>
  <c r="BH232" i="9"/>
  <c r="BG232" i="9"/>
  <c r="BF232" i="9"/>
  <c r="T232" i="9"/>
  <c r="R232" i="9"/>
  <c r="P232" i="9"/>
  <c r="BI230" i="9"/>
  <c r="BH230" i="9"/>
  <c r="BG230" i="9"/>
  <c r="BF230" i="9"/>
  <c r="T230" i="9"/>
  <c r="R230" i="9"/>
  <c r="P230" i="9"/>
  <c r="BI228" i="9"/>
  <c r="BH228" i="9"/>
  <c r="BG228" i="9"/>
  <c r="BF228" i="9"/>
  <c r="T228" i="9"/>
  <c r="R228" i="9"/>
  <c r="P228" i="9"/>
  <c r="BI226" i="9"/>
  <c r="BH226" i="9"/>
  <c r="BG226" i="9"/>
  <c r="BF226" i="9"/>
  <c r="T226" i="9"/>
  <c r="R226" i="9"/>
  <c r="P226" i="9"/>
  <c r="BI224" i="9"/>
  <c r="BH224" i="9"/>
  <c r="BG224" i="9"/>
  <c r="BF224" i="9"/>
  <c r="T224" i="9"/>
  <c r="R224" i="9"/>
  <c r="P224" i="9"/>
  <c r="BI222" i="9"/>
  <c r="BH222" i="9"/>
  <c r="BG222" i="9"/>
  <c r="BF222" i="9"/>
  <c r="T222" i="9"/>
  <c r="R222" i="9"/>
  <c r="P222" i="9"/>
  <c r="BI220" i="9"/>
  <c r="BH220" i="9"/>
  <c r="BG220" i="9"/>
  <c r="BF220" i="9"/>
  <c r="T220" i="9"/>
  <c r="R220" i="9"/>
  <c r="P220" i="9"/>
  <c r="BI218" i="9"/>
  <c r="BH218" i="9"/>
  <c r="BG218" i="9"/>
  <c r="BF218" i="9"/>
  <c r="T218" i="9"/>
  <c r="R218" i="9"/>
  <c r="P218" i="9"/>
  <c r="BI216" i="9"/>
  <c r="BH216" i="9"/>
  <c r="BG216" i="9"/>
  <c r="BF216" i="9"/>
  <c r="T216" i="9"/>
  <c r="R216" i="9"/>
  <c r="P216" i="9"/>
  <c r="BI214" i="9"/>
  <c r="BH214" i="9"/>
  <c r="BG214" i="9"/>
  <c r="BF214" i="9"/>
  <c r="T214" i="9"/>
  <c r="R214" i="9"/>
  <c r="P214" i="9"/>
  <c r="BI212" i="9"/>
  <c r="BH212" i="9"/>
  <c r="BG212" i="9"/>
  <c r="BF212" i="9"/>
  <c r="T212" i="9"/>
  <c r="R212" i="9"/>
  <c r="P212" i="9"/>
  <c r="BI210" i="9"/>
  <c r="BH210" i="9"/>
  <c r="BG210" i="9"/>
  <c r="BF210" i="9"/>
  <c r="T210" i="9"/>
  <c r="R210" i="9"/>
  <c r="P210" i="9"/>
  <c r="BI208" i="9"/>
  <c r="BH208" i="9"/>
  <c r="BG208" i="9"/>
  <c r="BF208" i="9"/>
  <c r="T208" i="9"/>
  <c r="R208" i="9"/>
  <c r="P208" i="9"/>
  <c r="BI206" i="9"/>
  <c r="BH206" i="9"/>
  <c r="BG206" i="9"/>
  <c r="BF206" i="9"/>
  <c r="T206" i="9"/>
  <c r="R206" i="9"/>
  <c r="P206" i="9"/>
  <c r="BI204" i="9"/>
  <c r="BH204" i="9"/>
  <c r="BG204" i="9"/>
  <c r="BF204" i="9"/>
  <c r="T204" i="9"/>
  <c r="R204" i="9"/>
  <c r="P204" i="9"/>
  <c r="BI202" i="9"/>
  <c r="BH202" i="9"/>
  <c r="BG202" i="9"/>
  <c r="BF202" i="9"/>
  <c r="T202" i="9"/>
  <c r="R202" i="9"/>
  <c r="P202" i="9"/>
  <c r="BI200" i="9"/>
  <c r="BH200" i="9"/>
  <c r="BG200" i="9"/>
  <c r="BF200" i="9"/>
  <c r="T200" i="9"/>
  <c r="R200" i="9"/>
  <c r="P200" i="9"/>
  <c r="BI198" i="9"/>
  <c r="BH198" i="9"/>
  <c r="BG198" i="9"/>
  <c r="BF198" i="9"/>
  <c r="T198" i="9"/>
  <c r="R198" i="9"/>
  <c r="P198" i="9"/>
  <c r="BI196" i="9"/>
  <c r="BH196" i="9"/>
  <c r="BG196" i="9"/>
  <c r="BF196" i="9"/>
  <c r="T196" i="9"/>
  <c r="R196" i="9"/>
  <c r="P196" i="9"/>
  <c r="BI194" i="9"/>
  <c r="BH194" i="9"/>
  <c r="BG194" i="9"/>
  <c r="BF194" i="9"/>
  <c r="T194" i="9"/>
  <c r="R194" i="9"/>
  <c r="P194" i="9"/>
  <c r="BI191" i="9"/>
  <c r="BH191" i="9"/>
  <c r="BG191" i="9"/>
  <c r="BF191" i="9"/>
  <c r="T191" i="9"/>
  <c r="R191" i="9"/>
  <c r="P191" i="9"/>
  <c r="BI189" i="9"/>
  <c r="BH189" i="9"/>
  <c r="BG189" i="9"/>
  <c r="BF189" i="9"/>
  <c r="T189" i="9"/>
  <c r="R189" i="9"/>
  <c r="P189" i="9"/>
  <c r="BI187" i="9"/>
  <c r="BH187" i="9"/>
  <c r="BG187" i="9"/>
  <c r="BF187" i="9"/>
  <c r="T187" i="9"/>
  <c r="R187" i="9"/>
  <c r="P187" i="9"/>
  <c r="BI185" i="9"/>
  <c r="BH185" i="9"/>
  <c r="BG185" i="9"/>
  <c r="BF185" i="9"/>
  <c r="T185" i="9"/>
  <c r="R185" i="9"/>
  <c r="P185" i="9"/>
  <c r="BI183" i="9"/>
  <c r="BH183" i="9"/>
  <c r="BG183" i="9"/>
  <c r="BF183" i="9"/>
  <c r="T183" i="9"/>
  <c r="R183" i="9"/>
  <c r="P183" i="9"/>
  <c r="BI181" i="9"/>
  <c r="BH181" i="9"/>
  <c r="BG181" i="9"/>
  <c r="BF181" i="9"/>
  <c r="T181" i="9"/>
  <c r="R181" i="9"/>
  <c r="P181" i="9"/>
  <c r="BI179" i="9"/>
  <c r="BH179" i="9"/>
  <c r="BG179" i="9"/>
  <c r="BF179" i="9"/>
  <c r="T179" i="9"/>
  <c r="R179" i="9"/>
  <c r="P179" i="9"/>
  <c r="BI177" i="9"/>
  <c r="BH177" i="9"/>
  <c r="BG177" i="9"/>
  <c r="BF177" i="9"/>
  <c r="T177" i="9"/>
  <c r="R177" i="9"/>
  <c r="P177" i="9"/>
  <c r="BI175" i="9"/>
  <c r="BH175" i="9"/>
  <c r="BG175" i="9"/>
  <c r="BF175" i="9"/>
  <c r="T175" i="9"/>
  <c r="R175" i="9"/>
  <c r="P175" i="9"/>
  <c r="BI173" i="9"/>
  <c r="BH173" i="9"/>
  <c r="BG173" i="9"/>
  <c r="BF173" i="9"/>
  <c r="T173" i="9"/>
  <c r="R173" i="9"/>
  <c r="P173" i="9"/>
  <c r="BI171" i="9"/>
  <c r="BH171" i="9"/>
  <c r="BG171" i="9"/>
  <c r="BF171" i="9"/>
  <c r="T171" i="9"/>
  <c r="R171" i="9"/>
  <c r="P171" i="9"/>
  <c r="BI169" i="9"/>
  <c r="BH169" i="9"/>
  <c r="BG169" i="9"/>
  <c r="BF169" i="9"/>
  <c r="T169" i="9"/>
  <c r="R169" i="9"/>
  <c r="P169" i="9"/>
  <c r="BI167" i="9"/>
  <c r="BH167" i="9"/>
  <c r="BG167" i="9"/>
  <c r="BF167" i="9"/>
  <c r="T167" i="9"/>
  <c r="R167" i="9"/>
  <c r="P167" i="9"/>
  <c r="BI165" i="9"/>
  <c r="BH165" i="9"/>
  <c r="BG165" i="9"/>
  <c r="BF165" i="9"/>
  <c r="T165" i="9"/>
  <c r="R165" i="9"/>
  <c r="P165" i="9"/>
  <c r="BI163" i="9"/>
  <c r="BH163" i="9"/>
  <c r="BG163" i="9"/>
  <c r="BF163" i="9"/>
  <c r="T163" i="9"/>
  <c r="R163" i="9"/>
  <c r="P163" i="9"/>
  <c r="BI161" i="9"/>
  <c r="BH161" i="9"/>
  <c r="BG161" i="9"/>
  <c r="BF161" i="9"/>
  <c r="T161" i="9"/>
  <c r="R161" i="9"/>
  <c r="P161" i="9"/>
  <c r="BI159" i="9"/>
  <c r="BH159" i="9"/>
  <c r="BG159" i="9"/>
  <c r="BF159" i="9"/>
  <c r="T159" i="9"/>
  <c r="R159" i="9"/>
  <c r="P159" i="9"/>
  <c r="BI157" i="9"/>
  <c r="BH157" i="9"/>
  <c r="BG157" i="9"/>
  <c r="BF157" i="9"/>
  <c r="T157" i="9"/>
  <c r="R157" i="9"/>
  <c r="P157" i="9"/>
  <c r="BI155" i="9"/>
  <c r="BH155" i="9"/>
  <c r="BG155" i="9"/>
  <c r="BF155" i="9"/>
  <c r="T155" i="9"/>
  <c r="R155" i="9"/>
  <c r="P155" i="9"/>
  <c r="BI153" i="9"/>
  <c r="BH153" i="9"/>
  <c r="BG153" i="9"/>
  <c r="BF153" i="9"/>
  <c r="T153" i="9"/>
  <c r="R153" i="9"/>
  <c r="P153" i="9"/>
  <c r="BI150" i="9"/>
  <c r="BH150" i="9"/>
  <c r="BG150" i="9"/>
  <c r="BF150" i="9"/>
  <c r="T150" i="9"/>
  <c r="R150" i="9"/>
  <c r="P150" i="9"/>
  <c r="BI148" i="9"/>
  <c r="BH148" i="9"/>
  <c r="BG148" i="9"/>
  <c r="BF148" i="9"/>
  <c r="T148" i="9"/>
  <c r="R148" i="9"/>
  <c r="P148" i="9"/>
  <c r="BI145" i="9"/>
  <c r="BH145" i="9"/>
  <c r="BG145" i="9"/>
  <c r="BF145" i="9"/>
  <c r="T145" i="9"/>
  <c r="R145" i="9"/>
  <c r="P145" i="9"/>
  <c r="BI143" i="9"/>
  <c r="BH143" i="9"/>
  <c r="BG143" i="9"/>
  <c r="BF143" i="9"/>
  <c r="T143" i="9"/>
  <c r="R143" i="9"/>
  <c r="P143" i="9"/>
  <c r="BI141" i="9"/>
  <c r="BH141" i="9"/>
  <c r="BG141" i="9"/>
  <c r="BF141" i="9"/>
  <c r="T141" i="9"/>
  <c r="R141" i="9"/>
  <c r="P141" i="9"/>
  <c r="BI139" i="9"/>
  <c r="BH139" i="9"/>
  <c r="BG139" i="9"/>
  <c r="BF139" i="9"/>
  <c r="T139" i="9"/>
  <c r="R139" i="9"/>
  <c r="P139" i="9"/>
  <c r="BI137" i="9"/>
  <c r="BH137" i="9"/>
  <c r="BG137" i="9"/>
  <c r="BF137" i="9"/>
  <c r="T137" i="9"/>
  <c r="R137" i="9"/>
  <c r="P137" i="9"/>
  <c r="BI135" i="9"/>
  <c r="BH135" i="9"/>
  <c r="BG135" i="9"/>
  <c r="BF135" i="9"/>
  <c r="T135" i="9"/>
  <c r="R135" i="9"/>
  <c r="P135" i="9"/>
  <c r="BI133" i="9"/>
  <c r="BH133" i="9"/>
  <c r="BG133" i="9"/>
  <c r="BF133" i="9"/>
  <c r="T133" i="9"/>
  <c r="R133" i="9"/>
  <c r="P133" i="9"/>
  <c r="BI131" i="9"/>
  <c r="BH131" i="9"/>
  <c r="BG131" i="9"/>
  <c r="BF131" i="9"/>
  <c r="T131" i="9"/>
  <c r="R131" i="9"/>
  <c r="P131" i="9"/>
  <c r="J123" i="9"/>
  <c r="F121" i="9"/>
  <c r="E119" i="9"/>
  <c r="J93" i="9"/>
  <c r="F91" i="9"/>
  <c r="E89" i="9"/>
  <c r="J26" i="9"/>
  <c r="E26" i="9"/>
  <c r="J124" i="9"/>
  <c r="J25" i="9"/>
  <c r="J20" i="9"/>
  <c r="E20" i="9"/>
  <c r="F124" i="9"/>
  <c r="J19" i="9"/>
  <c r="J17" i="9"/>
  <c r="E17" i="9"/>
  <c r="F123" i="9"/>
  <c r="J16" i="9"/>
  <c r="J14" i="9"/>
  <c r="J121" i="9" s="1"/>
  <c r="E7" i="9"/>
  <c r="E85" i="9" s="1"/>
  <c r="J127" i="8"/>
  <c r="J100" i="8" s="1"/>
  <c r="J39" i="8"/>
  <c r="J38" i="8"/>
  <c r="AY104" i="1" s="1"/>
  <c r="J37" i="8"/>
  <c r="AX104" i="1"/>
  <c r="BI183" i="8"/>
  <c r="BH183" i="8"/>
  <c r="BG183" i="8"/>
  <c r="BF183" i="8"/>
  <c r="T183" i="8"/>
  <c r="R183" i="8"/>
  <c r="P183" i="8"/>
  <c r="BI181" i="8"/>
  <c r="BH181" i="8"/>
  <c r="BG181" i="8"/>
  <c r="BF181" i="8"/>
  <c r="T181" i="8"/>
  <c r="R181" i="8"/>
  <c r="P181" i="8"/>
  <c r="BI179" i="8"/>
  <c r="BH179" i="8"/>
  <c r="BG179" i="8"/>
  <c r="BF179" i="8"/>
  <c r="T179" i="8"/>
  <c r="R179" i="8"/>
  <c r="P179" i="8"/>
  <c r="BI177" i="8"/>
  <c r="BH177" i="8"/>
  <c r="BG177" i="8"/>
  <c r="BF177" i="8"/>
  <c r="T177" i="8"/>
  <c r="R177" i="8"/>
  <c r="P177" i="8"/>
  <c r="BI176" i="8"/>
  <c r="BH176" i="8"/>
  <c r="BG176" i="8"/>
  <c r="BF176" i="8"/>
  <c r="T176" i="8"/>
  <c r="R176" i="8"/>
  <c r="P176" i="8"/>
  <c r="BI174" i="8"/>
  <c r="BH174" i="8"/>
  <c r="BG174" i="8"/>
  <c r="BF174" i="8"/>
  <c r="T174" i="8"/>
  <c r="R174" i="8"/>
  <c r="P174" i="8"/>
  <c r="BI172" i="8"/>
  <c r="BH172" i="8"/>
  <c r="BG172" i="8"/>
  <c r="BF172" i="8"/>
  <c r="T172" i="8"/>
  <c r="R172" i="8"/>
  <c r="P172" i="8"/>
  <c r="BI170" i="8"/>
  <c r="BH170" i="8"/>
  <c r="BG170" i="8"/>
  <c r="BF170" i="8"/>
  <c r="T170" i="8"/>
  <c r="R170" i="8"/>
  <c r="P170" i="8"/>
  <c r="BI168" i="8"/>
  <c r="BH168" i="8"/>
  <c r="BG168" i="8"/>
  <c r="BF168" i="8"/>
  <c r="T168" i="8"/>
  <c r="R168" i="8"/>
  <c r="P168" i="8"/>
  <c r="BI166" i="8"/>
  <c r="BH166" i="8"/>
  <c r="BG166" i="8"/>
  <c r="BF166" i="8"/>
  <c r="T166" i="8"/>
  <c r="R166" i="8"/>
  <c r="P166" i="8"/>
  <c r="BI165" i="8"/>
  <c r="BH165" i="8"/>
  <c r="BG165" i="8"/>
  <c r="BF165" i="8"/>
  <c r="T165" i="8"/>
  <c r="R165" i="8"/>
  <c r="P165" i="8"/>
  <c r="BI162" i="8"/>
  <c r="BH162" i="8"/>
  <c r="BG162" i="8"/>
  <c r="BF162" i="8"/>
  <c r="T162" i="8"/>
  <c r="R162" i="8"/>
  <c r="P162" i="8"/>
  <c r="BI160" i="8"/>
  <c r="BH160" i="8"/>
  <c r="BG160" i="8"/>
  <c r="BF160" i="8"/>
  <c r="T160" i="8"/>
  <c r="R160" i="8"/>
  <c r="P160" i="8"/>
  <c r="BI158" i="8"/>
  <c r="BH158" i="8"/>
  <c r="BG158" i="8"/>
  <c r="BF158" i="8"/>
  <c r="T158" i="8"/>
  <c r="R158" i="8"/>
  <c r="P158" i="8"/>
  <c r="BI156" i="8"/>
  <c r="BH156" i="8"/>
  <c r="BG156" i="8"/>
  <c r="BF156" i="8"/>
  <c r="T156" i="8"/>
  <c r="R156" i="8"/>
  <c r="P156" i="8"/>
  <c r="BI154" i="8"/>
  <c r="BH154" i="8"/>
  <c r="BG154" i="8"/>
  <c r="BF154" i="8"/>
  <c r="T154" i="8"/>
  <c r="R154" i="8"/>
  <c r="P154" i="8"/>
  <c r="BI152" i="8"/>
  <c r="BH152" i="8"/>
  <c r="BG152" i="8"/>
  <c r="BF152" i="8"/>
  <c r="T152" i="8"/>
  <c r="R152" i="8"/>
  <c r="P152" i="8"/>
  <c r="BI150" i="8"/>
  <c r="BH150" i="8"/>
  <c r="BG150" i="8"/>
  <c r="BF150" i="8"/>
  <c r="T150" i="8"/>
  <c r="R150" i="8"/>
  <c r="P150" i="8"/>
  <c r="BI148" i="8"/>
  <c r="BH148" i="8"/>
  <c r="BG148" i="8"/>
  <c r="BF148" i="8"/>
  <c r="T148" i="8"/>
  <c r="R148" i="8"/>
  <c r="P148" i="8"/>
  <c r="BI146" i="8"/>
  <c r="BH146" i="8"/>
  <c r="BG146" i="8"/>
  <c r="BF146" i="8"/>
  <c r="T146" i="8"/>
  <c r="R146" i="8"/>
  <c r="P146" i="8"/>
  <c r="BI143" i="8"/>
  <c r="BH143" i="8"/>
  <c r="BG143" i="8"/>
  <c r="BF143" i="8"/>
  <c r="T143" i="8"/>
  <c r="R143" i="8"/>
  <c r="P143" i="8"/>
  <c r="BI141" i="8"/>
  <c r="BH141" i="8"/>
  <c r="BG141" i="8"/>
  <c r="BF141" i="8"/>
  <c r="T141" i="8"/>
  <c r="R141" i="8"/>
  <c r="P141" i="8"/>
  <c r="BI139" i="8"/>
  <c r="BH139" i="8"/>
  <c r="BG139" i="8"/>
  <c r="BF139" i="8"/>
  <c r="T139" i="8"/>
  <c r="R139" i="8"/>
  <c r="P139" i="8"/>
  <c r="BI136" i="8"/>
  <c r="BH136" i="8"/>
  <c r="BG136" i="8"/>
  <c r="BF136" i="8"/>
  <c r="T136" i="8"/>
  <c r="R136" i="8"/>
  <c r="P136" i="8"/>
  <c r="BI134" i="8"/>
  <c r="BH134" i="8"/>
  <c r="BG134" i="8"/>
  <c r="BF134" i="8"/>
  <c r="T134" i="8"/>
  <c r="R134" i="8"/>
  <c r="P134" i="8"/>
  <c r="BI131" i="8"/>
  <c r="BH131" i="8"/>
  <c r="BG131" i="8"/>
  <c r="BF131" i="8"/>
  <c r="T131" i="8"/>
  <c r="R131" i="8"/>
  <c r="P131" i="8"/>
  <c r="BI129" i="8"/>
  <c r="BH129" i="8"/>
  <c r="BG129" i="8"/>
  <c r="BF129" i="8"/>
  <c r="T129" i="8"/>
  <c r="R129" i="8"/>
  <c r="P129" i="8"/>
  <c r="J121" i="8"/>
  <c r="F119" i="8"/>
  <c r="E117" i="8"/>
  <c r="J93" i="8"/>
  <c r="F91" i="8"/>
  <c r="E89" i="8"/>
  <c r="J26" i="8"/>
  <c r="E26" i="8"/>
  <c r="J122" i="8"/>
  <c r="J25" i="8"/>
  <c r="J20" i="8"/>
  <c r="E20" i="8"/>
  <c r="F94" i="8"/>
  <c r="J19" i="8"/>
  <c r="J17" i="8"/>
  <c r="E17" i="8"/>
  <c r="F121" i="8" s="1"/>
  <c r="J16" i="8"/>
  <c r="J14" i="8"/>
  <c r="J91" i="8" s="1"/>
  <c r="E7" i="8"/>
  <c r="E85" i="8" s="1"/>
  <c r="J128" i="7"/>
  <c r="J39" i="7"/>
  <c r="J38" i="7"/>
  <c r="AY103" i="1" s="1"/>
  <c r="J37" i="7"/>
  <c r="AX103" i="1" s="1"/>
  <c r="BI184" i="7"/>
  <c r="BH184" i="7"/>
  <c r="BG184" i="7"/>
  <c r="BF184" i="7"/>
  <c r="T184" i="7"/>
  <c r="R184" i="7"/>
  <c r="P184" i="7"/>
  <c r="BI182" i="7"/>
  <c r="BH182" i="7"/>
  <c r="BG182" i="7"/>
  <c r="BF182" i="7"/>
  <c r="T182" i="7"/>
  <c r="R182" i="7"/>
  <c r="P182" i="7"/>
  <c r="BI180" i="7"/>
  <c r="BH180" i="7"/>
  <c r="BG180" i="7"/>
  <c r="BF180" i="7"/>
  <c r="T180" i="7"/>
  <c r="R180" i="7"/>
  <c r="P180" i="7"/>
  <c r="BI178" i="7"/>
  <c r="BH178" i="7"/>
  <c r="BG178" i="7"/>
  <c r="BF178" i="7"/>
  <c r="T178" i="7"/>
  <c r="R178" i="7"/>
  <c r="P178" i="7"/>
  <c r="BI176" i="7"/>
  <c r="BH176" i="7"/>
  <c r="BG176" i="7"/>
  <c r="BF176" i="7"/>
  <c r="T176" i="7"/>
  <c r="R176" i="7"/>
  <c r="P176" i="7"/>
  <c r="BI175" i="7"/>
  <c r="BH175" i="7"/>
  <c r="BG175" i="7"/>
  <c r="BF175" i="7"/>
  <c r="T175" i="7"/>
  <c r="R175" i="7"/>
  <c r="P175" i="7"/>
  <c r="BI172" i="7"/>
  <c r="BH172" i="7"/>
  <c r="BG172" i="7"/>
  <c r="BF172" i="7"/>
  <c r="T172" i="7"/>
  <c r="R172" i="7"/>
  <c r="P172" i="7"/>
  <c r="BI170" i="7"/>
  <c r="BH170" i="7"/>
  <c r="BG170" i="7"/>
  <c r="BF170" i="7"/>
  <c r="T170" i="7"/>
  <c r="R170" i="7"/>
  <c r="P170" i="7"/>
  <c r="BI168" i="7"/>
  <c r="BH168" i="7"/>
  <c r="BG168" i="7"/>
  <c r="BF168" i="7"/>
  <c r="T168" i="7"/>
  <c r="R168" i="7"/>
  <c r="P168" i="7"/>
  <c r="BI166" i="7"/>
  <c r="BH166" i="7"/>
  <c r="BG166" i="7"/>
  <c r="BF166" i="7"/>
  <c r="T166" i="7"/>
  <c r="R166" i="7"/>
  <c r="P166" i="7"/>
  <c r="BI164" i="7"/>
  <c r="BH164" i="7"/>
  <c r="BG164" i="7"/>
  <c r="BF164" i="7"/>
  <c r="T164" i="7"/>
  <c r="R164" i="7"/>
  <c r="P164" i="7"/>
  <c r="BI161" i="7"/>
  <c r="BH161" i="7"/>
  <c r="BG161" i="7"/>
  <c r="BF161" i="7"/>
  <c r="T161" i="7"/>
  <c r="R161" i="7"/>
  <c r="P161" i="7"/>
  <c r="BI159" i="7"/>
  <c r="BH159" i="7"/>
  <c r="BG159" i="7"/>
  <c r="BF159" i="7"/>
  <c r="T159" i="7"/>
  <c r="R159" i="7"/>
  <c r="P159" i="7"/>
  <c r="BI156" i="7"/>
  <c r="BH156" i="7"/>
  <c r="BG156" i="7"/>
  <c r="BF156" i="7"/>
  <c r="T156" i="7"/>
  <c r="R156" i="7"/>
  <c r="P156" i="7"/>
  <c r="BI154" i="7"/>
  <c r="BH154" i="7"/>
  <c r="BG154" i="7"/>
  <c r="BF154" i="7"/>
  <c r="T154" i="7"/>
  <c r="R154" i="7"/>
  <c r="P154" i="7"/>
  <c r="BI152" i="7"/>
  <c r="BH152" i="7"/>
  <c r="BG152" i="7"/>
  <c r="BF152" i="7"/>
  <c r="T152" i="7"/>
  <c r="R152" i="7"/>
  <c r="P152" i="7"/>
  <c r="BI150" i="7"/>
  <c r="BH150" i="7"/>
  <c r="BG150" i="7"/>
  <c r="BF150" i="7"/>
  <c r="T150" i="7"/>
  <c r="R150" i="7"/>
  <c r="P150" i="7"/>
  <c r="BI148" i="7"/>
  <c r="BH148" i="7"/>
  <c r="BG148" i="7"/>
  <c r="BF148" i="7"/>
  <c r="T148" i="7"/>
  <c r="R148" i="7"/>
  <c r="P148" i="7"/>
  <c r="BI146" i="7"/>
  <c r="BH146" i="7"/>
  <c r="BG146" i="7"/>
  <c r="BF146" i="7"/>
  <c r="T146" i="7"/>
  <c r="R146" i="7"/>
  <c r="P146" i="7"/>
  <c r="BI144" i="7"/>
  <c r="BH144" i="7"/>
  <c r="BG144" i="7"/>
  <c r="BF144" i="7"/>
  <c r="T144" i="7"/>
  <c r="R144" i="7"/>
  <c r="P144" i="7"/>
  <c r="BI142" i="7"/>
  <c r="BH142" i="7"/>
  <c r="BG142" i="7"/>
  <c r="BF142" i="7"/>
  <c r="T142" i="7"/>
  <c r="R142" i="7"/>
  <c r="P142" i="7"/>
  <c r="BI140" i="7"/>
  <c r="BH140" i="7"/>
  <c r="BG140" i="7"/>
  <c r="BF140" i="7"/>
  <c r="T140" i="7"/>
  <c r="R140" i="7"/>
  <c r="P140" i="7"/>
  <c r="BI138" i="7"/>
  <c r="BH138" i="7"/>
  <c r="BG138" i="7"/>
  <c r="BF138" i="7"/>
  <c r="T138" i="7"/>
  <c r="R138" i="7"/>
  <c r="P138" i="7"/>
  <c r="BI136" i="7"/>
  <c r="BH136" i="7"/>
  <c r="BG136" i="7"/>
  <c r="BF136" i="7"/>
  <c r="T136" i="7"/>
  <c r="R136" i="7"/>
  <c r="P136" i="7"/>
  <c r="BI133" i="7"/>
  <c r="BH133" i="7"/>
  <c r="BG133" i="7"/>
  <c r="BF133" i="7"/>
  <c r="T133" i="7"/>
  <c r="R133" i="7"/>
  <c r="P133" i="7"/>
  <c r="BI131" i="7"/>
  <c r="BH131" i="7"/>
  <c r="BG131" i="7"/>
  <c r="BF131" i="7"/>
  <c r="T131" i="7"/>
  <c r="R131" i="7"/>
  <c r="P131" i="7"/>
  <c r="J100" i="7"/>
  <c r="J122" i="7"/>
  <c r="F120" i="7"/>
  <c r="E118" i="7"/>
  <c r="J93" i="7"/>
  <c r="F91" i="7"/>
  <c r="E89" i="7"/>
  <c r="J26" i="7"/>
  <c r="E26" i="7"/>
  <c r="J123" i="7" s="1"/>
  <c r="J25" i="7"/>
  <c r="J20" i="7"/>
  <c r="E20" i="7"/>
  <c r="F123" i="7" s="1"/>
  <c r="J19" i="7"/>
  <c r="J17" i="7"/>
  <c r="E17" i="7"/>
  <c r="F93" i="7" s="1"/>
  <c r="J16" i="7"/>
  <c r="J14" i="7"/>
  <c r="J120" i="7"/>
  <c r="E7" i="7"/>
  <c r="E114" i="7"/>
  <c r="J39" i="6"/>
  <c r="J38" i="6"/>
  <c r="AY101" i="1" s="1"/>
  <c r="J37" i="6"/>
  <c r="AX101" i="1" s="1"/>
  <c r="BI452" i="6"/>
  <c r="BH452" i="6"/>
  <c r="BG452" i="6"/>
  <c r="BF452" i="6"/>
  <c r="T452" i="6"/>
  <c r="R452" i="6"/>
  <c r="P452" i="6"/>
  <c r="BI449" i="6"/>
  <c r="BH449" i="6"/>
  <c r="BG449" i="6"/>
  <c r="BF449" i="6"/>
  <c r="T449" i="6"/>
  <c r="R449" i="6"/>
  <c r="P449" i="6"/>
  <c r="BI447" i="6"/>
  <c r="BH447" i="6"/>
  <c r="BG447" i="6"/>
  <c r="BF447" i="6"/>
  <c r="T447" i="6"/>
  <c r="R447" i="6"/>
  <c r="P447" i="6"/>
  <c r="BI444" i="6"/>
  <c r="BH444" i="6"/>
  <c r="BG444" i="6"/>
  <c r="BF444" i="6"/>
  <c r="T444" i="6"/>
  <c r="R444" i="6"/>
  <c r="P444" i="6"/>
  <c r="BI442" i="6"/>
  <c r="BH442" i="6"/>
  <c r="BG442" i="6"/>
  <c r="BF442" i="6"/>
  <c r="T442" i="6"/>
  <c r="R442" i="6"/>
  <c r="P442" i="6"/>
  <c r="BI440" i="6"/>
  <c r="BH440" i="6"/>
  <c r="BG440" i="6"/>
  <c r="BF440" i="6"/>
  <c r="T440" i="6"/>
  <c r="R440" i="6"/>
  <c r="P440" i="6"/>
  <c r="BI438" i="6"/>
  <c r="BH438" i="6"/>
  <c r="BG438" i="6"/>
  <c r="BF438" i="6"/>
  <c r="T438" i="6"/>
  <c r="R438" i="6"/>
  <c r="P438" i="6"/>
  <c r="BI436" i="6"/>
  <c r="BH436" i="6"/>
  <c r="BG436" i="6"/>
  <c r="BF436" i="6"/>
  <c r="T436" i="6"/>
  <c r="R436" i="6"/>
  <c r="P436" i="6"/>
  <c r="BI434" i="6"/>
  <c r="BH434" i="6"/>
  <c r="BG434" i="6"/>
  <c r="BF434" i="6"/>
  <c r="T434" i="6"/>
  <c r="R434" i="6"/>
  <c r="P434" i="6"/>
  <c r="BI432" i="6"/>
  <c r="BH432" i="6"/>
  <c r="BG432" i="6"/>
  <c r="BF432" i="6"/>
  <c r="T432" i="6"/>
  <c r="R432" i="6"/>
  <c r="P432" i="6"/>
  <c r="BI430" i="6"/>
  <c r="BH430" i="6"/>
  <c r="BG430" i="6"/>
  <c r="BF430" i="6"/>
  <c r="T430" i="6"/>
  <c r="R430" i="6"/>
  <c r="P430" i="6"/>
  <c r="BI429" i="6"/>
  <c r="BH429" i="6"/>
  <c r="BG429" i="6"/>
  <c r="BF429" i="6"/>
  <c r="T429" i="6"/>
  <c r="R429" i="6"/>
  <c r="P429" i="6"/>
  <c r="BI427" i="6"/>
  <c r="BH427" i="6"/>
  <c r="BG427" i="6"/>
  <c r="BF427" i="6"/>
  <c r="T427" i="6"/>
  <c r="R427" i="6"/>
  <c r="P427" i="6"/>
  <c r="BI425" i="6"/>
  <c r="BH425" i="6"/>
  <c r="BG425" i="6"/>
  <c r="BF425" i="6"/>
  <c r="T425" i="6"/>
  <c r="R425" i="6"/>
  <c r="P425" i="6"/>
  <c r="BI423" i="6"/>
  <c r="BH423" i="6"/>
  <c r="BG423" i="6"/>
  <c r="BF423" i="6"/>
  <c r="T423" i="6"/>
  <c r="R423" i="6"/>
  <c r="P423" i="6"/>
  <c r="BI421" i="6"/>
  <c r="BH421" i="6"/>
  <c r="BG421" i="6"/>
  <c r="BF421" i="6"/>
  <c r="T421" i="6"/>
  <c r="R421" i="6"/>
  <c r="P421" i="6"/>
  <c r="BI419" i="6"/>
  <c r="BH419" i="6"/>
  <c r="BG419" i="6"/>
  <c r="BF419" i="6"/>
  <c r="T419" i="6"/>
  <c r="R419" i="6"/>
  <c r="P419" i="6"/>
  <c r="BI417" i="6"/>
  <c r="BH417" i="6"/>
  <c r="BG417" i="6"/>
  <c r="BF417" i="6"/>
  <c r="T417" i="6"/>
  <c r="R417" i="6"/>
  <c r="P417" i="6"/>
  <c r="BI412" i="6"/>
  <c r="BH412" i="6"/>
  <c r="BG412" i="6"/>
  <c r="BF412" i="6"/>
  <c r="T412" i="6"/>
  <c r="R412" i="6"/>
  <c r="P412" i="6"/>
  <c r="BI410" i="6"/>
  <c r="BH410" i="6"/>
  <c r="BG410" i="6"/>
  <c r="BF410" i="6"/>
  <c r="T410" i="6"/>
  <c r="R410" i="6"/>
  <c r="P410" i="6"/>
  <c r="BI408" i="6"/>
  <c r="BH408" i="6"/>
  <c r="BG408" i="6"/>
  <c r="BF408" i="6"/>
  <c r="T408" i="6"/>
  <c r="R408" i="6"/>
  <c r="P408" i="6"/>
  <c r="BI406" i="6"/>
  <c r="BH406" i="6"/>
  <c r="BG406" i="6"/>
  <c r="BF406" i="6"/>
  <c r="T406" i="6"/>
  <c r="R406" i="6"/>
  <c r="P406" i="6"/>
  <c r="BI404" i="6"/>
  <c r="BH404" i="6"/>
  <c r="BG404" i="6"/>
  <c r="BF404" i="6"/>
  <c r="T404" i="6"/>
  <c r="R404" i="6"/>
  <c r="P404" i="6"/>
  <c r="BI401" i="6"/>
  <c r="BH401" i="6"/>
  <c r="BG401" i="6"/>
  <c r="BF401" i="6"/>
  <c r="T401" i="6"/>
  <c r="R401" i="6"/>
  <c r="P401" i="6"/>
  <c r="BI399" i="6"/>
  <c r="BH399" i="6"/>
  <c r="BG399" i="6"/>
  <c r="BF399" i="6"/>
  <c r="T399" i="6"/>
  <c r="R399" i="6"/>
  <c r="P399" i="6"/>
  <c r="BI397" i="6"/>
  <c r="BH397" i="6"/>
  <c r="BG397" i="6"/>
  <c r="BF397" i="6"/>
  <c r="T397" i="6"/>
  <c r="R397" i="6"/>
  <c r="P397" i="6"/>
  <c r="BI394" i="6"/>
  <c r="BH394" i="6"/>
  <c r="BG394" i="6"/>
  <c r="BF394" i="6"/>
  <c r="T394" i="6"/>
  <c r="R394" i="6"/>
  <c r="P394" i="6"/>
  <c r="BI392" i="6"/>
  <c r="BH392" i="6"/>
  <c r="BG392" i="6"/>
  <c r="BF392" i="6"/>
  <c r="T392" i="6"/>
  <c r="R392" i="6"/>
  <c r="P392" i="6"/>
  <c r="BI390" i="6"/>
  <c r="BH390" i="6"/>
  <c r="BG390" i="6"/>
  <c r="BF390" i="6"/>
  <c r="T390" i="6"/>
  <c r="R390" i="6"/>
  <c r="P390" i="6"/>
  <c r="BI388" i="6"/>
  <c r="BH388" i="6"/>
  <c r="BG388" i="6"/>
  <c r="BF388" i="6"/>
  <c r="T388" i="6"/>
  <c r="R388" i="6"/>
  <c r="P388" i="6"/>
  <c r="BI386" i="6"/>
  <c r="BH386" i="6"/>
  <c r="BG386" i="6"/>
  <c r="BF386" i="6"/>
  <c r="T386" i="6"/>
  <c r="R386" i="6"/>
  <c r="P386" i="6"/>
  <c r="BI384" i="6"/>
  <c r="BH384" i="6"/>
  <c r="BG384" i="6"/>
  <c r="BF384" i="6"/>
  <c r="T384" i="6"/>
  <c r="R384" i="6"/>
  <c r="P384" i="6"/>
  <c r="BI381" i="6"/>
  <c r="BH381" i="6"/>
  <c r="BG381" i="6"/>
  <c r="BF381" i="6"/>
  <c r="T381" i="6"/>
  <c r="R381" i="6"/>
  <c r="P381" i="6"/>
  <c r="BI379" i="6"/>
  <c r="BH379" i="6"/>
  <c r="BG379" i="6"/>
  <c r="BF379" i="6"/>
  <c r="T379" i="6"/>
  <c r="R379" i="6"/>
  <c r="P379" i="6"/>
  <c r="BI377" i="6"/>
  <c r="BH377" i="6"/>
  <c r="BG377" i="6"/>
  <c r="BF377" i="6"/>
  <c r="T377" i="6"/>
  <c r="R377" i="6"/>
  <c r="P377" i="6"/>
  <c r="BI375" i="6"/>
  <c r="BH375" i="6"/>
  <c r="BG375" i="6"/>
  <c r="BF375" i="6"/>
  <c r="T375" i="6"/>
  <c r="R375" i="6"/>
  <c r="P375" i="6"/>
  <c r="BI372" i="6"/>
  <c r="BH372" i="6"/>
  <c r="BG372" i="6"/>
  <c r="BF372" i="6"/>
  <c r="T372" i="6"/>
  <c r="R372" i="6"/>
  <c r="P372" i="6"/>
  <c r="BI370" i="6"/>
  <c r="BH370" i="6"/>
  <c r="BG370" i="6"/>
  <c r="BF370" i="6"/>
  <c r="T370" i="6"/>
  <c r="R370" i="6"/>
  <c r="P370" i="6"/>
  <c r="BI367" i="6"/>
  <c r="BH367" i="6"/>
  <c r="BG367" i="6"/>
  <c r="BF367" i="6"/>
  <c r="T367" i="6"/>
  <c r="R367" i="6"/>
  <c r="P367" i="6"/>
  <c r="BI361" i="6"/>
  <c r="BH361" i="6"/>
  <c r="BG361" i="6"/>
  <c r="BF361" i="6"/>
  <c r="T361" i="6"/>
  <c r="R361" i="6"/>
  <c r="P361" i="6"/>
  <c r="BI356" i="6"/>
  <c r="BH356" i="6"/>
  <c r="BG356" i="6"/>
  <c r="BF356" i="6"/>
  <c r="T356" i="6"/>
  <c r="R356" i="6"/>
  <c r="P356" i="6"/>
  <c r="BI353" i="6"/>
  <c r="BH353" i="6"/>
  <c r="BG353" i="6"/>
  <c r="BF353" i="6"/>
  <c r="T353" i="6"/>
  <c r="R353" i="6"/>
  <c r="P353" i="6"/>
  <c r="BI351" i="6"/>
  <c r="BH351" i="6"/>
  <c r="BG351" i="6"/>
  <c r="BF351" i="6"/>
  <c r="T351" i="6"/>
  <c r="R351" i="6"/>
  <c r="P351" i="6"/>
  <c r="BI349" i="6"/>
  <c r="BH349" i="6"/>
  <c r="BG349" i="6"/>
  <c r="BF349" i="6"/>
  <c r="T349" i="6"/>
  <c r="R349" i="6"/>
  <c r="P349" i="6"/>
  <c r="BI347" i="6"/>
  <c r="BH347" i="6"/>
  <c r="BG347" i="6"/>
  <c r="BF347" i="6"/>
  <c r="T347" i="6"/>
  <c r="R347" i="6"/>
  <c r="P347" i="6"/>
  <c r="BI343" i="6"/>
  <c r="BH343" i="6"/>
  <c r="BG343" i="6"/>
  <c r="BF343" i="6"/>
  <c r="T343" i="6"/>
  <c r="R343" i="6"/>
  <c r="P343" i="6"/>
  <c r="BI341" i="6"/>
  <c r="BH341" i="6"/>
  <c r="BG341" i="6"/>
  <c r="BF341" i="6"/>
  <c r="T341" i="6"/>
  <c r="R341" i="6"/>
  <c r="P341" i="6"/>
  <c r="BI339" i="6"/>
  <c r="BH339" i="6"/>
  <c r="BG339" i="6"/>
  <c r="BF339" i="6"/>
  <c r="T339" i="6"/>
  <c r="R339" i="6"/>
  <c r="P339" i="6"/>
  <c r="BI337" i="6"/>
  <c r="BH337" i="6"/>
  <c r="BG337" i="6"/>
  <c r="BF337" i="6"/>
  <c r="T337" i="6"/>
  <c r="R337" i="6"/>
  <c r="P337" i="6"/>
  <c r="BI335" i="6"/>
  <c r="BH335" i="6"/>
  <c r="BG335" i="6"/>
  <c r="BF335" i="6"/>
  <c r="T335" i="6"/>
  <c r="R335" i="6"/>
  <c r="P335" i="6"/>
  <c r="BI333" i="6"/>
  <c r="BH333" i="6"/>
  <c r="BG333" i="6"/>
  <c r="BF333" i="6"/>
  <c r="T333" i="6"/>
  <c r="R333" i="6"/>
  <c r="P333" i="6"/>
  <c r="BI331" i="6"/>
  <c r="BH331" i="6"/>
  <c r="BG331" i="6"/>
  <c r="BF331" i="6"/>
  <c r="T331" i="6"/>
  <c r="R331" i="6"/>
  <c r="P331" i="6"/>
  <c r="BI329" i="6"/>
  <c r="BH329" i="6"/>
  <c r="BG329" i="6"/>
  <c r="BF329" i="6"/>
  <c r="T329" i="6"/>
  <c r="R329" i="6"/>
  <c r="P329" i="6"/>
  <c r="BI327" i="6"/>
  <c r="BH327" i="6"/>
  <c r="BG327" i="6"/>
  <c r="BF327" i="6"/>
  <c r="T327" i="6"/>
  <c r="R327" i="6"/>
  <c r="P327" i="6"/>
  <c r="BI324" i="6"/>
  <c r="BH324" i="6"/>
  <c r="BG324" i="6"/>
  <c r="BF324" i="6"/>
  <c r="T324" i="6"/>
  <c r="R324" i="6"/>
  <c r="P324" i="6"/>
  <c r="BI322" i="6"/>
  <c r="BH322" i="6"/>
  <c r="BG322" i="6"/>
  <c r="BF322" i="6"/>
  <c r="T322" i="6"/>
  <c r="R322" i="6"/>
  <c r="P322" i="6"/>
  <c r="BI320" i="6"/>
  <c r="BH320" i="6"/>
  <c r="BG320" i="6"/>
  <c r="BF320" i="6"/>
  <c r="T320" i="6"/>
  <c r="R320" i="6"/>
  <c r="P320" i="6"/>
  <c r="BI318" i="6"/>
  <c r="BH318" i="6"/>
  <c r="BG318" i="6"/>
  <c r="BF318" i="6"/>
  <c r="T318" i="6"/>
  <c r="R318" i="6"/>
  <c r="P318" i="6"/>
  <c r="BI316" i="6"/>
  <c r="BH316" i="6"/>
  <c r="BG316" i="6"/>
  <c r="BF316" i="6"/>
  <c r="T316" i="6"/>
  <c r="R316" i="6"/>
  <c r="P316" i="6"/>
  <c r="BI314" i="6"/>
  <c r="BH314" i="6"/>
  <c r="BG314" i="6"/>
  <c r="BF314" i="6"/>
  <c r="T314" i="6"/>
  <c r="R314" i="6"/>
  <c r="P314" i="6"/>
  <c r="BI311" i="6"/>
  <c r="BH311" i="6"/>
  <c r="BG311" i="6"/>
  <c r="BF311" i="6"/>
  <c r="T311" i="6"/>
  <c r="R311" i="6"/>
  <c r="P311" i="6"/>
  <c r="BI309" i="6"/>
  <c r="BH309" i="6"/>
  <c r="BG309" i="6"/>
  <c r="BF309" i="6"/>
  <c r="T309" i="6"/>
  <c r="R309" i="6"/>
  <c r="P309" i="6"/>
  <c r="BI307" i="6"/>
  <c r="BH307" i="6"/>
  <c r="BG307" i="6"/>
  <c r="BF307" i="6"/>
  <c r="T307" i="6"/>
  <c r="R307" i="6"/>
  <c r="P307" i="6"/>
  <c r="BI305" i="6"/>
  <c r="BH305" i="6"/>
  <c r="BG305" i="6"/>
  <c r="BF305" i="6"/>
  <c r="T305" i="6"/>
  <c r="R305" i="6"/>
  <c r="P305" i="6"/>
  <c r="BI303" i="6"/>
  <c r="BH303" i="6"/>
  <c r="BG303" i="6"/>
  <c r="BF303" i="6"/>
  <c r="T303" i="6"/>
  <c r="R303" i="6"/>
  <c r="P303" i="6"/>
  <c r="BI301" i="6"/>
  <c r="BH301" i="6"/>
  <c r="BG301" i="6"/>
  <c r="BF301" i="6"/>
  <c r="T301" i="6"/>
  <c r="R301" i="6"/>
  <c r="P301" i="6"/>
  <c r="BI299" i="6"/>
  <c r="BH299" i="6"/>
  <c r="BG299" i="6"/>
  <c r="BF299" i="6"/>
  <c r="T299" i="6"/>
  <c r="R299" i="6"/>
  <c r="P299" i="6"/>
  <c r="BI297" i="6"/>
  <c r="BH297" i="6"/>
  <c r="BG297" i="6"/>
  <c r="BF297" i="6"/>
  <c r="T297" i="6"/>
  <c r="R297" i="6"/>
  <c r="P297" i="6"/>
  <c r="BI295" i="6"/>
  <c r="BH295" i="6"/>
  <c r="BG295" i="6"/>
  <c r="BF295" i="6"/>
  <c r="T295" i="6"/>
  <c r="R295" i="6"/>
  <c r="P295" i="6"/>
  <c r="BI293" i="6"/>
  <c r="BH293" i="6"/>
  <c r="BG293" i="6"/>
  <c r="BF293" i="6"/>
  <c r="T293" i="6"/>
  <c r="R293" i="6"/>
  <c r="P293" i="6"/>
  <c r="BI291" i="6"/>
  <c r="BH291" i="6"/>
  <c r="BG291" i="6"/>
  <c r="BF291" i="6"/>
  <c r="T291" i="6"/>
  <c r="R291" i="6"/>
  <c r="P291" i="6"/>
  <c r="BI289" i="6"/>
  <c r="BH289" i="6"/>
  <c r="BG289" i="6"/>
  <c r="BF289" i="6"/>
  <c r="T289" i="6"/>
  <c r="R289" i="6"/>
  <c r="P289" i="6"/>
  <c r="BI287" i="6"/>
  <c r="BH287" i="6"/>
  <c r="BG287" i="6"/>
  <c r="BF287" i="6"/>
  <c r="T287" i="6"/>
  <c r="R287" i="6"/>
  <c r="P287" i="6"/>
  <c r="BI285" i="6"/>
  <c r="BH285" i="6"/>
  <c r="BG285" i="6"/>
  <c r="BF285" i="6"/>
  <c r="T285" i="6"/>
  <c r="R285" i="6"/>
  <c r="P285" i="6"/>
  <c r="BI283" i="6"/>
  <c r="BH283" i="6"/>
  <c r="BG283" i="6"/>
  <c r="BF283" i="6"/>
  <c r="T283" i="6"/>
  <c r="R283" i="6"/>
  <c r="P283" i="6"/>
  <c r="BI281" i="6"/>
  <c r="BH281" i="6"/>
  <c r="BG281" i="6"/>
  <c r="BF281" i="6"/>
  <c r="T281" i="6"/>
  <c r="R281" i="6"/>
  <c r="P281" i="6"/>
  <c r="BI279" i="6"/>
  <c r="BH279" i="6"/>
  <c r="BG279" i="6"/>
  <c r="BF279" i="6"/>
  <c r="T279" i="6"/>
  <c r="R279" i="6"/>
  <c r="P279" i="6"/>
  <c r="BI277" i="6"/>
  <c r="BH277" i="6"/>
  <c r="BG277" i="6"/>
  <c r="BF277" i="6"/>
  <c r="T277" i="6"/>
  <c r="R277" i="6"/>
  <c r="P277" i="6"/>
  <c r="BI275" i="6"/>
  <c r="BH275" i="6"/>
  <c r="BG275" i="6"/>
  <c r="BF275" i="6"/>
  <c r="T275" i="6"/>
  <c r="R275" i="6"/>
  <c r="P275" i="6"/>
  <c r="BI273" i="6"/>
  <c r="BH273" i="6"/>
  <c r="BG273" i="6"/>
  <c r="BF273" i="6"/>
  <c r="T273" i="6"/>
  <c r="R273" i="6"/>
  <c r="P273" i="6"/>
  <c r="BI271" i="6"/>
  <c r="BH271" i="6"/>
  <c r="BG271" i="6"/>
  <c r="BF271" i="6"/>
  <c r="T271" i="6"/>
  <c r="R271" i="6"/>
  <c r="P271" i="6"/>
  <c r="BI269" i="6"/>
  <c r="BH269" i="6"/>
  <c r="BG269" i="6"/>
  <c r="BF269" i="6"/>
  <c r="T269" i="6"/>
  <c r="R269" i="6"/>
  <c r="P269" i="6"/>
  <c r="BI267" i="6"/>
  <c r="BH267" i="6"/>
  <c r="BG267" i="6"/>
  <c r="BF267" i="6"/>
  <c r="T267" i="6"/>
  <c r="R267" i="6"/>
  <c r="P267" i="6"/>
  <c r="BI265" i="6"/>
  <c r="BH265" i="6"/>
  <c r="BG265" i="6"/>
  <c r="BF265" i="6"/>
  <c r="T265" i="6"/>
  <c r="R265" i="6"/>
  <c r="P265" i="6"/>
  <c r="BI263" i="6"/>
  <c r="BH263" i="6"/>
  <c r="BG263" i="6"/>
  <c r="BF263" i="6"/>
  <c r="T263" i="6"/>
  <c r="R263" i="6"/>
  <c r="P263" i="6"/>
  <c r="BI261" i="6"/>
  <c r="BH261" i="6"/>
  <c r="BG261" i="6"/>
  <c r="BF261" i="6"/>
  <c r="T261" i="6"/>
  <c r="R261" i="6"/>
  <c r="P261" i="6"/>
  <c r="BI257" i="6"/>
  <c r="BH257" i="6"/>
  <c r="BG257" i="6"/>
  <c r="BF257" i="6"/>
  <c r="T257" i="6"/>
  <c r="R257" i="6"/>
  <c r="P257" i="6"/>
  <c r="BI255" i="6"/>
  <c r="BH255" i="6"/>
  <c r="BG255" i="6"/>
  <c r="BF255" i="6"/>
  <c r="T255" i="6"/>
  <c r="R255" i="6"/>
  <c r="P255" i="6"/>
  <c r="BI253" i="6"/>
  <c r="BH253" i="6"/>
  <c r="BG253" i="6"/>
  <c r="BF253" i="6"/>
  <c r="T253" i="6"/>
  <c r="R253" i="6"/>
  <c r="P253" i="6"/>
  <c r="BI246" i="6"/>
  <c r="BH246" i="6"/>
  <c r="BG246" i="6"/>
  <c r="BF246" i="6"/>
  <c r="T246" i="6"/>
  <c r="R246" i="6"/>
  <c r="P246" i="6"/>
  <c r="P233" i="6"/>
  <c r="BI240" i="6"/>
  <c r="BH240" i="6"/>
  <c r="BG240" i="6"/>
  <c r="BF240" i="6"/>
  <c r="T240" i="6"/>
  <c r="R240" i="6"/>
  <c r="P240" i="6"/>
  <c r="BI234" i="6"/>
  <c r="BH234" i="6"/>
  <c r="BG234" i="6"/>
  <c r="BF234" i="6"/>
  <c r="T234" i="6"/>
  <c r="T233" i="6" s="1"/>
  <c r="R234" i="6"/>
  <c r="R233" i="6" s="1"/>
  <c r="P234" i="6"/>
  <c r="BI231" i="6"/>
  <c r="BH231" i="6"/>
  <c r="BG231" i="6"/>
  <c r="BF231" i="6"/>
  <c r="T231" i="6"/>
  <c r="R231" i="6"/>
  <c r="P231" i="6"/>
  <c r="BI229" i="6"/>
  <c r="BH229" i="6"/>
  <c r="BG229" i="6"/>
  <c r="BF229" i="6"/>
  <c r="T229" i="6"/>
  <c r="R229" i="6"/>
  <c r="P229" i="6"/>
  <c r="BI227" i="6"/>
  <c r="BH227" i="6"/>
  <c r="BG227" i="6"/>
  <c r="BF227" i="6"/>
  <c r="T227" i="6"/>
  <c r="R227" i="6"/>
  <c r="P227" i="6"/>
  <c r="BI224" i="6"/>
  <c r="BH224" i="6"/>
  <c r="BG224" i="6"/>
  <c r="BF224" i="6"/>
  <c r="T224" i="6"/>
  <c r="R224" i="6"/>
  <c r="P224" i="6"/>
  <c r="BI218" i="6"/>
  <c r="BH218" i="6"/>
  <c r="BG218" i="6"/>
  <c r="BF218" i="6"/>
  <c r="T218" i="6"/>
  <c r="R218" i="6"/>
  <c r="P218" i="6"/>
  <c r="BI210" i="6"/>
  <c r="BH210" i="6"/>
  <c r="BG210" i="6"/>
  <c r="BF210" i="6"/>
  <c r="T210" i="6"/>
  <c r="R210" i="6"/>
  <c r="P210" i="6"/>
  <c r="BI207" i="6"/>
  <c r="BH207" i="6"/>
  <c r="BG207" i="6"/>
  <c r="BF207" i="6"/>
  <c r="T207" i="6"/>
  <c r="R207" i="6"/>
  <c r="P207" i="6"/>
  <c r="BI205" i="6"/>
  <c r="BH205" i="6"/>
  <c r="BG205" i="6"/>
  <c r="BF205" i="6"/>
  <c r="T205" i="6"/>
  <c r="R205" i="6"/>
  <c r="P205" i="6"/>
  <c r="BI203" i="6"/>
  <c r="BH203" i="6"/>
  <c r="BG203" i="6"/>
  <c r="BF203" i="6"/>
  <c r="T203" i="6"/>
  <c r="R203" i="6"/>
  <c r="P203" i="6"/>
  <c r="BI201" i="6"/>
  <c r="BH201" i="6"/>
  <c r="BG201" i="6"/>
  <c r="BF201" i="6"/>
  <c r="T201" i="6"/>
  <c r="R201" i="6"/>
  <c r="P201" i="6"/>
  <c r="BI199" i="6"/>
  <c r="BH199" i="6"/>
  <c r="BG199" i="6"/>
  <c r="BF199" i="6"/>
  <c r="T199" i="6"/>
  <c r="R199" i="6"/>
  <c r="P199" i="6"/>
  <c r="BI197" i="6"/>
  <c r="BH197" i="6"/>
  <c r="BG197" i="6"/>
  <c r="BF197" i="6"/>
  <c r="T197" i="6"/>
  <c r="R197" i="6"/>
  <c r="P197" i="6"/>
  <c r="BI195" i="6"/>
  <c r="BH195" i="6"/>
  <c r="BG195" i="6"/>
  <c r="BF195" i="6"/>
  <c r="T195" i="6"/>
  <c r="R195" i="6"/>
  <c r="P195" i="6"/>
  <c r="BI191" i="6"/>
  <c r="BH191" i="6"/>
  <c r="BG191" i="6"/>
  <c r="BF191" i="6"/>
  <c r="T191" i="6"/>
  <c r="R191" i="6"/>
  <c r="P191" i="6"/>
  <c r="BI189" i="6"/>
  <c r="BH189" i="6"/>
  <c r="BG189" i="6"/>
  <c r="BF189" i="6"/>
  <c r="T189" i="6"/>
  <c r="R189" i="6"/>
  <c r="P189" i="6"/>
  <c r="BI186" i="6"/>
  <c r="BH186" i="6"/>
  <c r="BG186" i="6"/>
  <c r="BF186" i="6"/>
  <c r="T186" i="6"/>
  <c r="R186" i="6"/>
  <c r="P186" i="6"/>
  <c r="BI184" i="6"/>
  <c r="BH184" i="6"/>
  <c r="BG184" i="6"/>
  <c r="BF184" i="6"/>
  <c r="T184" i="6"/>
  <c r="R184" i="6"/>
  <c r="P184" i="6"/>
  <c r="BI181" i="6"/>
  <c r="BH181" i="6"/>
  <c r="BG181" i="6"/>
  <c r="BF181" i="6"/>
  <c r="T181" i="6"/>
  <c r="R181" i="6"/>
  <c r="P181" i="6"/>
  <c r="BI179" i="6"/>
  <c r="BH179" i="6"/>
  <c r="BG179" i="6"/>
  <c r="BF179" i="6"/>
  <c r="T179" i="6"/>
  <c r="R179" i="6"/>
  <c r="P179" i="6"/>
  <c r="BI177" i="6"/>
  <c r="BH177" i="6"/>
  <c r="BG177" i="6"/>
  <c r="BF177" i="6"/>
  <c r="T177" i="6"/>
  <c r="R177" i="6"/>
  <c r="P177" i="6"/>
  <c r="BI175" i="6"/>
  <c r="BH175" i="6"/>
  <c r="BG175" i="6"/>
  <c r="BF175" i="6"/>
  <c r="T175" i="6"/>
  <c r="R175" i="6"/>
  <c r="P175" i="6"/>
  <c r="BI173" i="6"/>
  <c r="BH173" i="6"/>
  <c r="BG173" i="6"/>
  <c r="BF173" i="6"/>
  <c r="T173" i="6"/>
  <c r="R173" i="6"/>
  <c r="P173" i="6"/>
  <c r="BI171" i="6"/>
  <c r="BH171" i="6"/>
  <c r="BG171" i="6"/>
  <c r="BF171" i="6"/>
  <c r="T171" i="6"/>
  <c r="R171" i="6"/>
  <c r="P171" i="6"/>
  <c r="BI169" i="6"/>
  <c r="BH169" i="6"/>
  <c r="BG169" i="6"/>
  <c r="BF169" i="6"/>
  <c r="T169" i="6"/>
  <c r="R169" i="6"/>
  <c r="P169" i="6"/>
  <c r="BI167" i="6"/>
  <c r="BH167" i="6"/>
  <c r="BG167" i="6"/>
  <c r="BF167" i="6"/>
  <c r="T167" i="6"/>
  <c r="R167" i="6"/>
  <c r="P167" i="6"/>
  <c r="BI163" i="6"/>
  <c r="BH163" i="6"/>
  <c r="BG163" i="6"/>
  <c r="BF163" i="6"/>
  <c r="T163" i="6"/>
  <c r="R163" i="6"/>
  <c r="P163" i="6"/>
  <c r="BI159" i="6"/>
  <c r="BH159" i="6"/>
  <c r="BG159" i="6"/>
  <c r="BF159" i="6"/>
  <c r="T159" i="6"/>
  <c r="R159" i="6"/>
  <c r="P159" i="6"/>
  <c r="BI157" i="6"/>
  <c r="BH157" i="6"/>
  <c r="BG157" i="6"/>
  <c r="BF157" i="6"/>
  <c r="T157" i="6"/>
  <c r="R157" i="6"/>
  <c r="P157" i="6"/>
  <c r="BI155" i="6"/>
  <c r="BH155" i="6"/>
  <c r="BG155" i="6"/>
  <c r="BF155" i="6"/>
  <c r="T155" i="6"/>
  <c r="R155" i="6"/>
  <c r="P155" i="6"/>
  <c r="BI153" i="6"/>
  <c r="BH153" i="6"/>
  <c r="BG153" i="6"/>
  <c r="BF153" i="6"/>
  <c r="T153" i="6"/>
  <c r="R153" i="6"/>
  <c r="P153" i="6"/>
  <c r="BI151" i="6"/>
  <c r="BH151" i="6"/>
  <c r="BG151" i="6"/>
  <c r="BF151" i="6"/>
  <c r="T151" i="6"/>
  <c r="R151" i="6"/>
  <c r="P151" i="6"/>
  <c r="BI149" i="6"/>
  <c r="BH149" i="6"/>
  <c r="BG149" i="6"/>
  <c r="BF149" i="6"/>
  <c r="T149" i="6"/>
  <c r="R149" i="6"/>
  <c r="P149" i="6"/>
  <c r="BI147" i="6"/>
  <c r="BH147" i="6"/>
  <c r="BG147" i="6"/>
  <c r="BF147" i="6"/>
  <c r="T147" i="6"/>
  <c r="R147" i="6"/>
  <c r="P147" i="6"/>
  <c r="BI145" i="6"/>
  <c r="BH145" i="6"/>
  <c r="BG145" i="6"/>
  <c r="BF145" i="6"/>
  <c r="T145" i="6"/>
  <c r="R145" i="6"/>
  <c r="P145" i="6"/>
  <c r="BI143" i="6"/>
  <c r="BH143" i="6"/>
  <c r="BG143" i="6"/>
  <c r="BF143" i="6"/>
  <c r="T143" i="6"/>
  <c r="R143" i="6"/>
  <c r="P143" i="6"/>
  <c r="J136" i="6"/>
  <c r="F134" i="6"/>
  <c r="E132" i="6"/>
  <c r="J93" i="6"/>
  <c r="F91" i="6"/>
  <c r="E89" i="6"/>
  <c r="J26" i="6"/>
  <c r="E26" i="6"/>
  <c r="J94" i="6"/>
  <c r="J25" i="6"/>
  <c r="J20" i="6"/>
  <c r="E20" i="6"/>
  <c r="F137" i="6"/>
  <c r="J19" i="6"/>
  <c r="J17" i="6"/>
  <c r="E17" i="6"/>
  <c r="F136" i="6"/>
  <c r="J16" i="6"/>
  <c r="J14" i="6"/>
  <c r="J91" i="6" s="1"/>
  <c r="E7" i="6"/>
  <c r="E128" i="6" s="1"/>
  <c r="J39" i="5"/>
  <c r="J38" i="5"/>
  <c r="AY100" i="1"/>
  <c r="J37" i="5"/>
  <c r="AX100" i="1"/>
  <c r="BI549" i="5"/>
  <c r="BH549" i="5"/>
  <c r="BG549" i="5"/>
  <c r="BF549" i="5"/>
  <c r="T549" i="5"/>
  <c r="R549" i="5"/>
  <c r="P549" i="5"/>
  <c r="BI547" i="5"/>
  <c r="BH547" i="5"/>
  <c r="BG547" i="5"/>
  <c r="BF547" i="5"/>
  <c r="T547" i="5"/>
  <c r="R547" i="5"/>
  <c r="P547" i="5"/>
  <c r="BI544" i="5"/>
  <c r="BH544" i="5"/>
  <c r="BG544" i="5"/>
  <c r="BF544" i="5"/>
  <c r="T544" i="5"/>
  <c r="R544" i="5"/>
  <c r="P544" i="5"/>
  <c r="BI542" i="5"/>
  <c r="BH542" i="5"/>
  <c r="BG542" i="5"/>
  <c r="BF542" i="5"/>
  <c r="T542" i="5"/>
  <c r="R542" i="5"/>
  <c r="P542" i="5"/>
  <c r="BI540" i="5"/>
  <c r="BH540" i="5"/>
  <c r="BG540" i="5"/>
  <c r="BF540" i="5"/>
  <c r="T540" i="5"/>
  <c r="R540" i="5"/>
  <c r="P540" i="5"/>
  <c r="BI538" i="5"/>
  <c r="BH538" i="5"/>
  <c r="BG538" i="5"/>
  <c r="BF538" i="5"/>
  <c r="T538" i="5"/>
  <c r="R538" i="5"/>
  <c r="P538" i="5"/>
  <c r="BI536" i="5"/>
  <c r="BH536" i="5"/>
  <c r="BG536" i="5"/>
  <c r="BF536" i="5"/>
  <c r="T536" i="5"/>
  <c r="R536" i="5"/>
  <c r="P536" i="5"/>
  <c r="BI534" i="5"/>
  <c r="BH534" i="5"/>
  <c r="BG534" i="5"/>
  <c r="BF534" i="5"/>
  <c r="T534" i="5"/>
  <c r="R534" i="5"/>
  <c r="P534" i="5"/>
  <c r="BI532" i="5"/>
  <c r="BH532" i="5"/>
  <c r="BG532" i="5"/>
  <c r="BF532" i="5"/>
  <c r="T532" i="5"/>
  <c r="R532" i="5"/>
  <c r="P532" i="5"/>
  <c r="BI531" i="5"/>
  <c r="BH531" i="5"/>
  <c r="BG531" i="5"/>
  <c r="BF531" i="5"/>
  <c r="T531" i="5"/>
  <c r="R531" i="5"/>
  <c r="P531" i="5"/>
  <c r="BI529" i="5"/>
  <c r="BH529" i="5"/>
  <c r="BG529" i="5"/>
  <c r="BF529" i="5"/>
  <c r="T529" i="5"/>
  <c r="R529" i="5"/>
  <c r="P529" i="5"/>
  <c r="BI527" i="5"/>
  <c r="BH527" i="5"/>
  <c r="BG527" i="5"/>
  <c r="BF527" i="5"/>
  <c r="T527" i="5"/>
  <c r="R527" i="5"/>
  <c r="P527" i="5"/>
  <c r="BI525" i="5"/>
  <c r="BH525" i="5"/>
  <c r="BG525" i="5"/>
  <c r="BF525" i="5"/>
  <c r="T525" i="5"/>
  <c r="R525" i="5"/>
  <c r="P525" i="5"/>
  <c r="BI523" i="5"/>
  <c r="BH523" i="5"/>
  <c r="BG523" i="5"/>
  <c r="BF523" i="5"/>
  <c r="T523" i="5"/>
  <c r="R523" i="5"/>
  <c r="P523" i="5"/>
  <c r="BI521" i="5"/>
  <c r="BH521" i="5"/>
  <c r="BG521" i="5"/>
  <c r="BF521" i="5"/>
  <c r="T521" i="5"/>
  <c r="R521" i="5"/>
  <c r="P521" i="5"/>
  <c r="BI519" i="5"/>
  <c r="BH519" i="5"/>
  <c r="BG519" i="5"/>
  <c r="BF519" i="5"/>
  <c r="T519" i="5"/>
  <c r="R519" i="5"/>
  <c r="P519" i="5"/>
  <c r="BI517" i="5"/>
  <c r="BH517" i="5"/>
  <c r="BG517" i="5"/>
  <c r="BF517" i="5"/>
  <c r="T517" i="5"/>
  <c r="R517" i="5"/>
  <c r="P517" i="5"/>
  <c r="BI515" i="5"/>
  <c r="BH515" i="5"/>
  <c r="BG515" i="5"/>
  <c r="BF515" i="5"/>
  <c r="T515" i="5"/>
  <c r="R515" i="5"/>
  <c r="P515" i="5"/>
  <c r="BI513" i="5"/>
  <c r="BH513" i="5"/>
  <c r="BG513" i="5"/>
  <c r="BF513" i="5"/>
  <c r="T513" i="5"/>
  <c r="R513" i="5"/>
  <c r="P513" i="5"/>
  <c r="BI511" i="5"/>
  <c r="BH511" i="5"/>
  <c r="BG511" i="5"/>
  <c r="BF511" i="5"/>
  <c r="T511" i="5"/>
  <c r="R511" i="5"/>
  <c r="P511" i="5"/>
  <c r="BI509" i="5"/>
  <c r="BH509" i="5"/>
  <c r="BG509" i="5"/>
  <c r="BF509" i="5"/>
  <c r="T509" i="5"/>
  <c r="R509" i="5"/>
  <c r="P509" i="5"/>
  <c r="BI506" i="5"/>
  <c r="BH506" i="5"/>
  <c r="BG506" i="5"/>
  <c r="BF506" i="5"/>
  <c r="T506" i="5"/>
  <c r="R506" i="5"/>
  <c r="P506" i="5"/>
  <c r="BI504" i="5"/>
  <c r="BH504" i="5"/>
  <c r="BG504" i="5"/>
  <c r="BF504" i="5"/>
  <c r="T504" i="5"/>
  <c r="R504" i="5"/>
  <c r="P504" i="5"/>
  <c r="BI501" i="5"/>
  <c r="BH501" i="5"/>
  <c r="BG501" i="5"/>
  <c r="BF501" i="5"/>
  <c r="T501" i="5"/>
  <c r="R501" i="5"/>
  <c r="P501" i="5"/>
  <c r="BI499" i="5"/>
  <c r="BH499" i="5"/>
  <c r="BG499" i="5"/>
  <c r="BF499" i="5"/>
  <c r="T499" i="5"/>
  <c r="R499" i="5"/>
  <c r="P499" i="5"/>
  <c r="BI497" i="5"/>
  <c r="BH497" i="5"/>
  <c r="BG497" i="5"/>
  <c r="BF497" i="5"/>
  <c r="T497" i="5"/>
  <c r="R497" i="5"/>
  <c r="P497" i="5"/>
  <c r="BI495" i="5"/>
  <c r="BH495" i="5"/>
  <c r="BG495" i="5"/>
  <c r="BF495" i="5"/>
  <c r="T495" i="5"/>
  <c r="R495" i="5"/>
  <c r="P495" i="5"/>
  <c r="BI493" i="5"/>
  <c r="BH493" i="5"/>
  <c r="BG493" i="5"/>
  <c r="BF493" i="5"/>
  <c r="T493" i="5"/>
  <c r="R493" i="5"/>
  <c r="P493" i="5"/>
  <c r="BI491" i="5"/>
  <c r="BH491" i="5"/>
  <c r="BG491" i="5"/>
  <c r="BF491" i="5"/>
  <c r="T491" i="5"/>
  <c r="R491" i="5"/>
  <c r="P491" i="5"/>
  <c r="BI489" i="5"/>
  <c r="BH489" i="5"/>
  <c r="BG489" i="5"/>
  <c r="BF489" i="5"/>
  <c r="T489" i="5"/>
  <c r="R489" i="5"/>
  <c r="P489" i="5"/>
  <c r="BI486" i="5"/>
  <c r="BH486" i="5"/>
  <c r="BG486" i="5"/>
  <c r="BF486" i="5"/>
  <c r="T486" i="5"/>
  <c r="R486" i="5"/>
  <c r="P486" i="5"/>
  <c r="BI484" i="5"/>
  <c r="BH484" i="5"/>
  <c r="BG484" i="5"/>
  <c r="BF484" i="5"/>
  <c r="T484" i="5"/>
  <c r="R484" i="5"/>
  <c r="P484" i="5"/>
  <c r="BI482" i="5"/>
  <c r="BH482" i="5"/>
  <c r="BG482" i="5"/>
  <c r="BF482" i="5"/>
  <c r="T482" i="5"/>
  <c r="R482" i="5"/>
  <c r="P482" i="5"/>
  <c r="BI480" i="5"/>
  <c r="BH480" i="5"/>
  <c r="BG480" i="5"/>
  <c r="BF480" i="5"/>
  <c r="T480" i="5"/>
  <c r="R480" i="5"/>
  <c r="P480" i="5"/>
  <c r="BI477" i="5"/>
  <c r="BH477" i="5"/>
  <c r="BG477" i="5"/>
  <c r="BF477" i="5"/>
  <c r="T477" i="5"/>
  <c r="R477" i="5"/>
  <c r="P477" i="5"/>
  <c r="BI475" i="5"/>
  <c r="BH475" i="5"/>
  <c r="BG475" i="5"/>
  <c r="BF475" i="5"/>
  <c r="T475" i="5"/>
  <c r="R475" i="5"/>
  <c r="P475" i="5"/>
  <c r="BI473" i="5"/>
  <c r="BH473" i="5"/>
  <c r="BG473" i="5"/>
  <c r="BF473" i="5"/>
  <c r="T473" i="5"/>
  <c r="R473" i="5"/>
  <c r="P473" i="5"/>
  <c r="BI471" i="5"/>
  <c r="BH471" i="5"/>
  <c r="BG471" i="5"/>
  <c r="BF471" i="5"/>
  <c r="T471" i="5"/>
  <c r="R471" i="5"/>
  <c r="P471" i="5"/>
  <c r="BI469" i="5"/>
  <c r="BH469" i="5"/>
  <c r="BG469" i="5"/>
  <c r="BF469" i="5"/>
  <c r="T469" i="5"/>
  <c r="R469" i="5"/>
  <c r="P469" i="5"/>
  <c r="BI467" i="5"/>
  <c r="BH467" i="5"/>
  <c r="BG467" i="5"/>
  <c r="BF467" i="5"/>
  <c r="T467" i="5"/>
  <c r="R467" i="5"/>
  <c r="P467" i="5"/>
  <c r="BI465" i="5"/>
  <c r="BH465" i="5"/>
  <c r="BG465" i="5"/>
  <c r="BF465" i="5"/>
  <c r="T465" i="5"/>
  <c r="R465" i="5"/>
  <c r="P465" i="5"/>
  <c r="BI463" i="5"/>
  <c r="BH463" i="5"/>
  <c r="BG463" i="5"/>
  <c r="BF463" i="5"/>
  <c r="T463" i="5"/>
  <c r="R463" i="5"/>
  <c r="P463" i="5"/>
  <c r="BI461" i="5"/>
  <c r="BH461" i="5"/>
  <c r="BG461" i="5"/>
  <c r="BF461" i="5"/>
  <c r="T461" i="5"/>
  <c r="R461" i="5"/>
  <c r="P461" i="5"/>
  <c r="BI459" i="5"/>
  <c r="BH459" i="5"/>
  <c r="BG459" i="5"/>
  <c r="BF459" i="5"/>
  <c r="T459" i="5"/>
  <c r="R459" i="5"/>
  <c r="P459" i="5"/>
  <c r="BI457" i="5"/>
  <c r="BH457" i="5"/>
  <c r="BG457" i="5"/>
  <c r="BF457" i="5"/>
  <c r="T457" i="5"/>
  <c r="R457" i="5"/>
  <c r="P457" i="5"/>
  <c r="BI454" i="5"/>
  <c r="BH454" i="5"/>
  <c r="BG454" i="5"/>
  <c r="BF454" i="5"/>
  <c r="T454" i="5"/>
  <c r="R454" i="5"/>
  <c r="P454" i="5"/>
  <c r="BI452" i="5"/>
  <c r="BH452" i="5"/>
  <c r="BG452" i="5"/>
  <c r="BF452" i="5"/>
  <c r="T452" i="5"/>
  <c r="R452" i="5"/>
  <c r="P452" i="5"/>
  <c r="BI450" i="5"/>
  <c r="BH450" i="5"/>
  <c r="BG450" i="5"/>
  <c r="BF450" i="5"/>
  <c r="T450" i="5"/>
  <c r="R450" i="5"/>
  <c r="P450" i="5"/>
  <c r="BI448" i="5"/>
  <c r="BH448" i="5"/>
  <c r="BG448" i="5"/>
  <c r="BF448" i="5"/>
  <c r="T448" i="5"/>
  <c r="R448" i="5"/>
  <c r="P448" i="5"/>
  <c r="BI444" i="5"/>
  <c r="BH444" i="5"/>
  <c r="BG444" i="5"/>
  <c r="BF444" i="5"/>
  <c r="T444" i="5"/>
  <c r="R444" i="5"/>
  <c r="P444" i="5"/>
  <c r="BI442" i="5"/>
  <c r="BH442" i="5"/>
  <c r="BG442" i="5"/>
  <c r="BF442" i="5"/>
  <c r="T442" i="5"/>
  <c r="R442" i="5"/>
  <c r="P442" i="5"/>
  <c r="BI440" i="5"/>
  <c r="BH440" i="5"/>
  <c r="BG440" i="5"/>
  <c r="BF440" i="5"/>
  <c r="T440" i="5"/>
  <c r="R440" i="5"/>
  <c r="P440" i="5"/>
  <c r="BI438" i="5"/>
  <c r="BH438" i="5"/>
  <c r="BG438" i="5"/>
  <c r="BF438" i="5"/>
  <c r="T438" i="5"/>
  <c r="R438" i="5"/>
  <c r="P438" i="5"/>
  <c r="BI435" i="5"/>
  <c r="BH435" i="5"/>
  <c r="BG435" i="5"/>
  <c r="BF435" i="5"/>
  <c r="T435" i="5"/>
  <c r="R435" i="5"/>
  <c r="P435" i="5"/>
  <c r="BI433" i="5"/>
  <c r="BH433" i="5"/>
  <c r="BG433" i="5"/>
  <c r="BF433" i="5"/>
  <c r="T433" i="5"/>
  <c r="R433" i="5"/>
  <c r="P433" i="5"/>
  <c r="BI431" i="5"/>
  <c r="BH431" i="5"/>
  <c r="BG431" i="5"/>
  <c r="BF431" i="5"/>
  <c r="T431" i="5"/>
  <c r="R431" i="5"/>
  <c r="P431" i="5"/>
  <c r="BI429" i="5"/>
  <c r="BH429" i="5"/>
  <c r="BG429" i="5"/>
  <c r="BF429" i="5"/>
  <c r="T429" i="5"/>
  <c r="R429" i="5"/>
  <c r="P429" i="5"/>
  <c r="BI427" i="5"/>
  <c r="BH427" i="5"/>
  <c r="BG427" i="5"/>
  <c r="BF427" i="5"/>
  <c r="T427" i="5"/>
  <c r="R427" i="5"/>
  <c r="P427" i="5"/>
  <c r="BI425" i="5"/>
  <c r="BH425" i="5"/>
  <c r="BG425" i="5"/>
  <c r="BF425" i="5"/>
  <c r="T425" i="5"/>
  <c r="R425" i="5"/>
  <c r="P425" i="5"/>
  <c r="BI423" i="5"/>
  <c r="BH423" i="5"/>
  <c r="BG423" i="5"/>
  <c r="BF423" i="5"/>
  <c r="T423" i="5"/>
  <c r="R423" i="5"/>
  <c r="P423" i="5"/>
  <c r="BI421" i="5"/>
  <c r="BH421" i="5"/>
  <c r="BG421" i="5"/>
  <c r="BF421" i="5"/>
  <c r="T421" i="5"/>
  <c r="R421" i="5"/>
  <c r="P421" i="5"/>
  <c r="BI419" i="5"/>
  <c r="BH419" i="5"/>
  <c r="BG419" i="5"/>
  <c r="BF419" i="5"/>
  <c r="T419" i="5"/>
  <c r="R419" i="5"/>
  <c r="P419" i="5"/>
  <c r="BI417" i="5"/>
  <c r="BH417" i="5"/>
  <c r="BG417" i="5"/>
  <c r="BF417" i="5"/>
  <c r="T417" i="5"/>
  <c r="R417" i="5"/>
  <c r="P417" i="5"/>
  <c r="BI415" i="5"/>
  <c r="BH415" i="5"/>
  <c r="BG415" i="5"/>
  <c r="BF415" i="5"/>
  <c r="T415" i="5"/>
  <c r="R415" i="5"/>
  <c r="P415" i="5"/>
  <c r="BI413" i="5"/>
  <c r="BH413" i="5"/>
  <c r="BG413" i="5"/>
  <c r="BF413" i="5"/>
  <c r="T413" i="5"/>
  <c r="R413" i="5"/>
  <c r="P413" i="5"/>
  <c r="BI411" i="5"/>
  <c r="BH411" i="5"/>
  <c r="BG411" i="5"/>
  <c r="BF411" i="5"/>
  <c r="T411" i="5"/>
  <c r="R411" i="5"/>
  <c r="P411" i="5"/>
  <c r="BI409" i="5"/>
  <c r="BH409" i="5"/>
  <c r="BG409" i="5"/>
  <c r="BF409" i="5"/>
  <c r="T409" i="5"/>
  <c r="R409" i="5"/>
  <c r="P409" i="5"/>
  <c r="BI407" i="5"/>
  <c r="BH407" i="5"/>
  <c r="BG407" i="5"/>
  <c r="BF407" i="5"/>
  <c r="T407" i="5"/>
  <c r="R407" i="5"/>
  <c r="P407" i="5"/>
  <c r="BI405" i="5"/>
  <c r="BH405" i="5"/>
  <c r="BG405" i="5"/>
  <c r="BF405" i="5"/>
  <c r="T405" i="5"/>
  <c r="R405" i="5"/>
  <c r="P405" i="5"/>
  <c r="BI403" i="5"/>
  <c r="BH403" i="5"/>
  <c r="BG403" i="5"/>
  <c r="BF403" i="5"/>
  <c r="T403" i="5"/>
  <c r="R403" i="5"/>
  <c r="P403" i="5"/>
  <c r="BI401" i="5"/>
  <c r="BH401" i="5"/>
  <c r="BG401" i="5"/>
  <c r="BF401" i="5"/>
  <c r="T401" i="5"/>
  <c r="R401" i="5"/>
  <c r="P401" i="5"/>
  <c r="BI398" i="5"/>
  <c r="BH398" i="5"/>
  <c r="BG398" i="5"/>
  <c r="BF398" i="5"/>
  <c r="T398" i="5"/>
  <c r="R398" i="5"/>
  <c r="P398" i="5"/>
  <c r="BI396" i="5"/>
  <c r="BH396" i="5"/>
  <c r="BG396" i="5"/>
  <c r="BF396" i="5"/>
  <c r="T396" i="5"/>
  <c r="R396" i="5"/>
  <c r="P396" i="5"/>
  <c r="BI394" i="5"/>
  <c r="BH394" i="5"/>
  <c r="BG394" i="5"/>
  <c r="BF394" i="5"/>
  <c r="T394" i="5"/>
  <c r="R394" i="5"/>
  <c r="P394" i="5"/>
  <c r="BI392" i="5"/>
  <c r="BH392" i="5"/>
  <c r="BG392" i="5"/>
  <c r="BF392" i="5"/>
  <c r="T392" i="5"/>
  <c r="R392" i="5"/>
  <c r="P392" i="5"/>
  <c r="BI390" i="5"/>
  <c r="BH390" i="5"/>
  <c r="BG390" i="5"/>
  <c r="BF390" i="5"/>
  <c r="T390" i="5"/>
  <c r="R390" i="5"/>
  <c r="P390" i="5"/>
  <c r="BI388" i="5"/>
  <c r="BH388" i="5"/>
  <c r="BG388" i="5"/>
  <c r="BF388" i="5"/>
  <c r="T388" i="5"/>
  <c r="R388" i="5"/>
  <c r="P388" i="5"/>
  <c r="BI386" i="5"/>
  <c r="BH386" i="5"/>
  <c r="BG386" i="5"/>
  <c r="BF386" i="5"/>
  <c r="T386" i="5"/>
  <c r="R386" i="5"/>
  <c r="P386" i="5"/>
  <c r="BI384" i="5"/>
  <c r="BH384" i="5"/>
  <c r="BG384" i="5"/>
  <c r="BF384" i="5"/>
  <c r="T384" i="5"/>
  <c r="R384" i="5"/>
  <c r="P384" i="5"/>
  <c r="BI382" i="5"/>
  <c r="BH382" i="5"/>
  <c r="BG382" i="5"/>
  <c r="BF382" i="5"/>
  <c r="T382" i="5"/>
  <c r="R382" i="5"/>
  <c r="P382" i="5"/>
  <c r="BI380" i="5"/>
  <c r="BH380" i="5"/>
  <c r="BG380" i="5"/>
  <c r="BF380" i="5"/>
  <c r="T380" i="5"/>
  <c r="R380" i="5"/>
  <c r="P380" i="5"/>
  <c r="BI378" i="5"/>
  <c r="BH378" i="5"/>
  <c r="BG378" i="5"/>
  <c r="BF378" i="5"/>
  <c r="T378" i="5"/>
  <c r="R378" i="5"/>
  <c r="P378" i="5"/>
  <c r="BI376" i="5"/>
  <c r="BH376" i="5"/>
  <c r="BG376" i="5"/>
  <c r="BF376" i="5"/>
  <c r="T376" i="5"/>
  <c r="R376" i="5"/>
  <c r="P376" i="5"/>
  <c r="BI374" i="5"/>
  <c r="BH374" i="5"/>
  <c r="BG374" i="5"/>
  <c r="BF374" i="5"/>
  <c r="T374" i="5"/>
  <c r="R374" i="5"/>
  <c r="P374" i="5"/>
  <c r="BI372" i="5"/>
  <c r="BH372" i="5"/>
  <c r="BG372" i="5"/>
  <c r="BF372" i="5"/>
  <c r="T372" i="5"/>
  <c r="R372" i="5"/>
  <c r="P372" i="5"/>
  <c r="BI370" i="5"/>
  <c r="BH370" i="5"/>
  <c r="BG370" i="5"/>
  <c r="BF370" i="5"/>
  <c r="T370" i="5"/>
  <c r="R370" i="5"/>
  <c r="P370" i="5"/>
  <c r="BI368" i="5"/>
  <c r="BH368" i="5"/>
  <c r="BG368" i="5"/>
  <c r="BF368" i="5"/>
  <c r="T368" i="5"/>
  <c r="R368" i="5"/>
  <c r="P368" i="5"/>
  <c r="BI366" i="5"/>
  <c r="BH366" i="5"/>
  <c r="BG366" i="5"/>
  <c r="BF366" i="5"/>
  <c r="T366" i="5"/>
  <c r="R366" i="5"/>
  <c r="P366" i="5"/>
  <c r="BI364" i="5"/>
  <c r="BH364" i="5"/>
  <c r="BG364" i="5"/>
  <c r="BF364" i="5"/>
  <c r="T364" i="5"/>
  <c r="R364" i="5"/>
  <c r="P364" i="5"/>
  <c r="BI361" i="5"/>
  <c r="BH361" i="5"/>
  <c r="BG361" i="5"/>
  <c r="BF361" i="5"/>
  <c r="T361" i="5"/>
  <c r="R361" i="5"/>
  <c r="P361" i="5"/>
  <c r="BI359" i="5"/>
  <c r="BH359" i="5"/>
  <c r="BG359" i="5"/>
  <c r="BF359" i="5"/>
  <c r="T359" i="5"/>
  <c r="R359" i="5"/>
  <c r="P359" i="5"/>
  <c r="BI357" i="5"/>
  <c r="BH357" i="5"/>
  <c r="BG357" i="5"/>
  <c r="BF357" i="5"/>
  <c r="T357" i="5"/>
  <c r="R357" i="5"/>
  <c r="P357" i="5"/>
  <c r="BI355" i="5"/>
  <c r="BH355" i="5"/>
  <c r="BG355" i="5"/>
  <c r="BF355" i="5"/>
  <c r="T355" i="5"/>
  <c r="R355" i="5"/>
  <c r="P355" i="5"/>
  <c r="BI353" i="5"/>
  <c r="BH353" i="5"/>
  <c r="BG353" i="5"/>
  <c r="BF353" i="5"/>
  <c r="T353" i="5"/>
  <c r="R353" i="5"/>
  <c r="P353" i="5"/>
  <c r="BI351" i="5"/>
  <c r="BH351" i="5"/>
  <c r="BG351" i="5"/>
  <c r="BF351" i="5"/>
  <c r="T351" i="5"/>
  <c r="R351" i="5"/>
  <c r="P351" i="5"/>
  <c r="BI349" i="5"/>
  <c r="BH349" i="5"/>
  <c r="BG349" i="5"/>
  <c r="BF349" i="5"/>
  <c r="T349" i="5"/>
  <c r="R349" i="5"/>
  <c r="P349" i="5"/>
  <c r="BI347" i="5"/>
  <c r="BH347" i="5"/>
  <c r="BG347" i="5"/>
  <c r="BF347" i="5"/>
  <c r="T347" i="5"/>
  <c r="R347" i="5"/>
  <c r="P347" i="5"/>
  <c r="BI345" i="5"/>
  <c r="BH345" i="5"/>
  <c r="BG345" i="5"/>
  <c r="BF345" i="5"/>
  <c r="T345" i="5"/>
  <c r="R345" i="5"/>
  <c r="P345" i="5"/>
  <c r="BI343" i="5"/>
  <c r="BH343" i="5"/>
  <c r="BG343" i="5"/>
  <c r="BF343" i="5"/>
  <c r="T343" i="5"/>
  <c r="R343" i="5"/>
  <c r="P343" i="5"/>
  <c r="BI341" i="5"/>
  <c r="BH341" i="5"/>
  <c r="BG341" i="5"/>
  <c r="BF341" i="5"/>
  <c r="T341" i="5"/>
  <c r="R341" i="5"/>
  <c r="P341" i="5"/>
  <c r="BI339" i="5"/>
  <c r="BH339" i="5"/>
  <c r="BG339" i="5"/>
  <c r="BF339" i="5"/>
  <c r="T339" i="5"/>
  <c r="R339" i="5"/>
  <c r="P339" i="5"/>
  <c r="BI337" i="5"/>
  <c r="BH337" i="5"/>
  <c r="BG337" i="5"/>
  <c r="BF337" i="5"/>
  <c r="T337" i="5"/>
  <c r="R337" i="5"/>
  <c r="P337" i="5"/>
  <c r="BI335" i="5"/>
  <c r="BH335" i="5"/>
  <c r="BG335" i="5"/>
  <c r="BF335" i="5"/>
  <c r="T335" i="5"/>
  <c r="R335" i="5"/>
  <c r="P335" i="5"/>
  <c r="BI333" i="5"/>
  <c r="BH333" i="5"/>
  <c r="BG333" i="5"/>
  <c r="BF333" i="5"/>
  <c r="T333" i="5"/>
  <c r="R333" i="5"/>
  <c r="P333" i="5"/>
  <c r="BI331" i="5"/>
  <c r="BH331" i="5"/>
  <c r="BG331" i="5"/>
  <c r="BF331" i="5"/>
  <c r="T331" i="5"/>
  <c r="R331" i="5"/>
  <c r="P331" i="5"/>
  <c r="BI329" i="5"/>
  <c r="BH329" i="5"/>
  <c r="BG329" i="5"/>
  <c r="BF329" i="5"/>
  <c r="T329" i="5"/>
  <c r="R329" i="5"/>
  <c r="P329" i="5"/>
  <c r="BI327" i="5"/>
  <c r="BH327" i="5"/>
  <c r="BG327" i="5"/>
  <c r="BF327" i="5"/>
  <c r="T327" i="5"/>
  <c r="R327" i="5"/>
  <c r="P327" i="5"/>
  <c r="BI325" i="5"/>
  <c r="BH325" i="5"/>
  <c r="BG325" i="5"/>
  <c r="BF325" i="5"/>
  <c r="T325" i="5"/>
  <c r="R325" i="5"/>
  <c r="P325" i="5"/>
  <c r="BI323" i="5"/>
  <c r="BH323" i="5"/>
  <c r="BG323" i="5"/>
  <c r="BF323" i="5"/>
  <c r="T323" i="5"/>
  <c r="R323" i="5"/>
  <c r="P323" i="5"/>
  <c r="BI321" i="5"/>
  <c r="BH321" i="5"/>
  <c r="BG321" i="5"/>
  <c r="BF321" i="5"/>
  <c r="T321" i="5"/>
  <c r="R321" i="5"/>
  <c r="P321" i="5"/>
  <c r="BI319" i="5"/>
  <c r="BH319" i="5"/>
  <c r="BG319" i="5"/>
  <c r="BF319" i="5"/>
  <c r="T319" i="5"/>
  <c r="R319" i="5"/>
  <c r="P319" i="5"/>
  <c r="BI317" i="5"/>
  <c r="BH317" i="5"/>
  <c r="BG317" i="5"/>
  <c r="BF317" i="5"/>
  <c r="T317" i="5"/>
  <c r="R317" i="5"/>
  <c r="P317" i="5"/>
  <c r="BI315" i="5"/>
  <c r="BH315" i="5"/>
  <c r="BG315" i="5"/>
  <c r="BF315" i="5"/>
  <c r="T315" i="5"/>
  <c r="R315" i="5"/>
  <c r="P315" i="5"/>
  <c r="BI313" i="5"/>
  <c r="BH313" i="5"/>
  <c r="BG313" i="5"/>
  <c r="BF313" i="5"/>
  <c r="T313" i="5"/>
  <c r="R313" i="5"/>
  <c r="P313" i="5"/>
  <c r="BI311" i="5"/>
  <c r="BH311" i="5"/>
  <c r="BG311" i="5"/>
  <c r="BF311" i="5"/>
  <c r="T311" i="5"/>
  <c r="R311" i="5"/>
  <c r="P311" i="5"/>
  <c r="BI309" i="5"/>
  <c r="BH309" i="5"/>
  <c r="BG309" i="5"/>
  <c r="BF309" i="5"/>
  <c r="T309" i="5"/>
  <c r="R309" i="5"/>
  <c r="P309" i="5"/>
  <c r="BI307" i="5"/>
  <c r="BH307" i="5"/>
  <c r="BG307" i="5"/>
  <c r="BF307" i="5"/>
  <c r="T307" i="5"/>
  <c r="R307" i="5"/>
  <c r="P307" i="5"/>
  <c r="BI305" i="5"/>
  <c r="BH305" i="5"/>
  <c r="BG305" i="5"/>
  <c r="BF305" i="5"/>
  <c r="T305" i="5"/>
  <c r="R305" i="5"/>
  <c r="P305" i="5"/>
  <c r="BI301" i="5"/>
  <c r="BH301" i="5"/>
  <c r="BG301" i="5"/>
  <c r="BF301" i="5"/>
  <c r="T301" i="5"/>
  <c r="R301" i="5"/>
  <c r="P301" i="5"/>
  <c r="BI299" i="5"/>
  <c r="BH299" i="5"/>
  <c r="BG299" i="5"/>
  <c r="BF299" i="5"/>
  <c r="T299" i="5"/>
  <c r="R299" i="5"/>
  <c r="P299" i="5"/>
  <c r="BI295" i="5"/>
  <c r="BH295" i="5"/>
  <c r="BG295" i="5"/>
  <c r="BF295" i="5"/>
  <c r="T295" i="5"/>
  <c r="R295" i="5"/>
  <c r="P295" i="5"/>
  <c r="BI293" i="5"/>
  <c r="BH293" i="5"/>
  <c r="BG293" i="5"/>
  <c r="BF293" i="5"/>
  <c r="T293" i="5"/>
  <c r="R293" i="5"/>
  <c r="P293" i="5"/>
  <c r="BI290" i="5"/>
  <c r="BH290" i="5"/>
  <c r="BG290" i="5"/>
  <c r="BF290" i="5"/>
  <c r="T290" i="5"/>
  <c r="R290" i="5"/>
  <c r="P290" i="5"/>
  <c r="BI284" i="5"/>
  <c r="BH284" i="5"/>
  <c r="BG284" i="5"/>
  <c r="BF284" i="5"/>
  <c r="T284" i="5"/>
  <c r="R284" i="5"/>
  <c r="P284" i="5"/>
  <c r="BI282" i="5"/>
  <c r="BH282" i="5"/>
  <c r="BG282" i="5"/>
  <c r="BF282" i="5"/>
  <c r="T282" i="5"/>
  <c r="R282" i="5"/>
  <c r="P282" i="5"/>
  <c r="BI276" i="5"/>
  <c r="BH276" i="5"/>
  <c r="BG276" i="5"/>
  <c r="BF276" i="5"/>
  <c r="T276" i="5"/>
  <c r="R276" i="5"/>
  <c r="P276" i="5"/>
  <c r="BI270" i="5"/>
  <c r="BH270" i="5"/>
  <c r="BG270" i="5"/>
  <c r="BF270" i="5"/>
  <c r="T270" i="5"/>
  <c r="R270" i="5"/>
  <c r="P270" i="5"/>
  <c r="BI268" i="5"/>
  <c r="BH268" i="5"/>
  <c r="BG268" i="5"/>
  <c r="BF268" i="5"/>
  <c r="T268" i="5"/>
  <c r="R268" i="5"/>
  <c r="P268" i="5"/>
  <c r="BI260" i="5"/>
  <c r="BH260" i="5"/>
  <c r="BG260" i="5"/>
  <c r="BF260" i="5"/>
  <c r="T260" i="5"/>
  <c r="R260" i="5"/>
  <c r="P260" i="5"/>
  <c r="BI253" i="5"/>
  <c r="BH253" i="5"/>
  <c r="BG253" i="5"/>
  <c r="BF253" i="5"/>
  <c r="T253" i="5"/>
  <c r="R253" i="5"/>
  <c r="P253" i="5"/>
  <c r="BI249" i="5"/>
  <c r="BH249" i="5"/>
  <c r="BG249" i="5"/>
  <c r="BF249" i="5"/>
  <c r="T249" i="5"/>
  <c r="R249" i="5"/>
  <c r="P249" i="5"/>
  <c r="BI247" i="5"/>
  <c r="BH247" i="5"/>
  <c r="BG247" i="5"/>
  <c r="BF247" i="5"/>
  <c r="T247" i="5"/>
  <c r="R247" i="5"/>
  <c r="P247" i="5"/>
  <c r="BI244" i="5"/>
  <c r="BH244" i="5"/>
  <c r="BG244" i="5"/>
  <c r="BF244" i="5"/>
  <c r="T244" i="5"/>
  <c r="R244" i="5"/>
  <c r="P244" i="5"/>
  <c r="BI242" i="5"/>
  <c r="BH242" i="5"/>
  <c r="BG242" i="5"/>
  <c r="BF242" i="5"/>
  <c r="T242" i="5"/>
  <c r="R242" i="5"/>
  <c r="P242" i="5"/>
  <c r="BI240" i="5"/>
  <c r="BH240" i="5"/>
  <c r="BG240" i="5"/>
  <c r="BF240" i="5"/>
  <c r="T240" i="5"/>
  <c r="R240" i="5"/>
  <c r="P240" i="5"/>
  <c r="BI238" i="5"/>
  <c r="BH238" i="5"/>
  <c r="BG238" i="5"/>
  <c r="BF238" i="5"/>
  <c r="T238" i="5"/>
  <c r="R238" i="5"/>
  <c r="P238" i="5"/>
  <c r="BI236" i="5"/>
  <c r="BH236" i="5"/>
  <c r="BG236" i="5"/>
  <c r="BF236" i="5"/>
  <c r="T236" i="5"/>
  <c r="R236" i="5"/>
  <c r="P236" i="5"/>
  <c r="BI234" i="5"/>
  <c r="BH234" i="5"/>
  <c r="BG234" i="5"/>
  <c r="BF234" i="5"/>
  <c r="T234" i="5"/>
  <c r="R234" i="5"/>
  <c r="P234" i="5"/>
  <c r="BI230" i="5"/>
  <c r="BH230" i="5"/>
  <c r="BG230" i="5"/>
  <c r="BF230" i="5"/>
  <c r="T230" i="5"/>
  <c r="R230" i="5"/>
  <c r="P230" i="5"/>
  <c r="BI228" i="5"/>
  <c r="BH228" i="5"/>
  <c r="BG228" i="5"/>
  <c r="BF228" i="5"/>
  <c r="T228" i="5"/>
  <c r="R228" i="5"/>
  <c r="P228" i="5"/>
  <c r="BI225" i="5"/>
  <c r="BH225" i="5"/>
  <c r="BG225" i="5"/>
  <c r="BF225" i="5"/>
  <c r="T225" i="5"/>
  <c r="R225" i="5"/>
  <c r="P225" i="5"/>
  <c r="BI223" i="5"/>
  <c r="BH223" i="5"/>
  <c r="BG223" i="5"/>
  <c r="BF223" i="5"/>
  <c r="T223" i="5"/>
  <c r="R223" i="5"/>
  <c r="P223" i="5"/>
  <c r="BI221" i="5"/>
  <c r="BH221" i="5"/>
  <c r="BG221" i="5"/>
  <c r="BF221" i="5"/>
  <c r="T221" i="5"/>
  <c r="R221" i="5"/>
  <c r="P221" i="5"/>
  <c r="BI219" i="5"/>
  <c r="BH219" i="5"/>
  <c r="BG219" i="5"/>
  <c r="BF219" i="5"/>
  <c r="T219" i="5"/>
  <c r="R219" i="5"/>
  <c r="P219" i="5"/>
  <c r="BI217" i="5"/>
  <c r="BH217" i="5"/>
  <c r="BG217" i="5"/>
  <c r="BF217" i="5"/>
  <c r="T217" i="5"/>
  <c r="R217" i="5"/>
  <c r="P217" i="5"/>
  <c r="BI215" i="5"/>
  <c r="BH215" i="5"/>
  <c r="BG215" i="5"/>
  <c r="BF215" i="5"/>
  <c r="T215" i="5"/>
  <c r="R215" i="5"/>
  <c r="P215" i="5"/>
  <c r="BI211" i="5"/>
  <c r="BH211" i="5"/>
  <c r="BG211" i="5"/>
  <c r="BF211" i="5"/>
  <c r="T211" i="5"/>
  <c r="R211" i="5"/>
  <c r="P211" i="5"/>
  <c r="BI208" i="5"/>
  <c r="BH208" i="5"/>
  <c r="BG208" i="5"/>
  <c r="BF208" i="5"/>
  <c r="T208" i="5"/>
  <c r="R208" i="5"/>
  <c r="P208" i="5"/>
  <c r="BI206" i="5"/>
  <c r="BH206" i="5"/>
  <c r="BG206" i="5"/>
  <c r="BF206" i="5"/>
  <c r="T206" i="5"/>
  <c r="R206" i="5"/>
  <c r="P206" i="5"/>
  <c r="BI204" i="5"/>
  <c r="BH204" i="5"/>
  <c r="BG204" i="5"/>
  <c r="BF204" i="5"/>
  <c r="T204" i="5"/>
  <c r="R204" i="5"/>
  <c r="P204" i="5"/>
  <c r="BI201" i="5"/>
  <c r="BH201" i="5"/>
  <c r="BG201" i="5"/>
  <c r="BF201" i="5"/>
  <c r="T201" i="5"/>
  <c r="R201" i="5"/>
  <c r="P201" i="5"/>
  <c r="BI199" i="5"/>
  <c r="BH199" i="5"/>
  <c r="BG199" i="5"/>
  <c r="BF199" i="5"/>
  <c r="T199" i="5"/>
  <c r="R199" i="5"/>
  <c r="P199" i="5"/>
  <c r="BI196" i="5"/>
  <c r="BH196" i="5"/>
  <c r="BG196" i="5"/>
  <c r="BF196" i="5"/>
  <c r="T196" i="5"/>
  <c r="R196" i="5"/>
  <c r="P196" i="5"/>
  <c r="BI194" i="5"/>
  <c r="BH194" i="5"/>
  <c r="BG194" i="5"/>
  <c r="BF194" i="5"/>
  <c r="T194" i="5"/>
  <c r="R194" i="5"/>
  <c r="P194" i="5"/>
  <c r="BI192" i="5"/>
  <c r="BH192" i="5"/>
  <c r="BG192" i="5"/>
  <c r="BF192" i="5"/>
  <c r="T192" i="5"/>
  <c r="R192" i="5"/>
  <c r="P192" i="5"/>
  <c r="BI190" i="5"/>
  <c r="BH190" i="5"/>
  <c r="BG190" i="5"/>
  <c r="BF190" i="5"/>
  <c r="T190" i="5"/>
  <c r="R190" i="5"/>
  <c r="P190" i="5"/>
  <c r="BI188" i="5"/>
  <c r="BH188" i="5"/>
  <c r="BG188" i="5"/>
  <c r="BF188" i="5"/>
  <c r="T188" i="5"/>
  <c r="R188" i="5"/>
  <c r="P188" i="5"/>
  <c r="BI186" i="5"/>
  <c r="BH186" i="5"/>
  <c r="BG186" i="5"/>
  <c r="BF186" i="5"/>
  <c r="T186" i="5"/>
  <c r="R186" i="5"/>
  <c r="P186" i="5"/>
  <c r="BI184" i="5"/>
  <c r="BH184" i="5"/>
  <c r="BG184" i="5"/>
  <c r="BF184" i="5"/>
  <c r="T184" i="5"/>
  <c r="R184" i="5"/>
  <c r="P184" i="5"/>
  <c r="BI182" i="5"/>
  <c r="BH182" i="5"/>
  <c r="BG182" i="5"/>
  <c r="BF182" i="5"/>
  <c r="T182" i="5"/>
  <c r="R182" i="5"/>
  <c r="P182" i="5"/>
  <c r="BI180" i="5"/>
  <c r="BH180" i="5"/>
  <c r="BG180" i="5"/>
  <c r="BF180" i="5"/>
  <c r="T180" i="5"/>
  <c r="R180" i="5"/>
  <c r="P180" i="5"/>
  <c r="BI178" i="5"/>
  <c r="BH178" i="5"/>
  <c r="BG178" i="5"/>
  <c r="BF178" i="5"/>
  <c r="T178" i="5"/>
  <c r="R178" i="5"/>
  <c r="P178" i="5"/>
  <c r="BI174" i="5"/>
  <c r="BH174" i="5"/>
  <c r="BG174" i="5"/>
  <c r="BF174" i="5"/>
  <c r="T174" i="5"/>
  <c r="R174" i="5"/>
  <c r="P174" i="5"/>
  <c r="BI170" i="5"/>
  <c r="BH170" i="5"/>
  <c r="BG170" i="5"/>
  <c r="BF170" i="5"/>
  <c r="T170" i="5"/>
  <c r="R170" i="5"/>
  <c r="P170" i="5"/>
  <c r="BI167" i="5"/>
  <c r="BH167" i="5"/>
  <c r="BG167" i="5"/>
  <c r="BF167" i="5"/>
  <c r="T167" i="5"/>
  <c r="R167" i="5"/>
  <c r="P167" i="5"/>
  <c r="BI164" i="5"/>
  <c r="BH164" i="5"/>
  <c r="BG164" i="5"/>
  <c r="BF164" i="5"/>
  <c r="T164" i="5"/>
  <c r="R164" i="5"/>
  <c r="P164" i="5"/>
  <c r="BI162" i="5"/>
  <c r="BH162" i="5"/>
  <c r="BG162" i="5"/>
  <c r="BF162" i="5"/>
  <c r="T162" i="5"/>
  <c r="R162" i="5"/>
  <c r="P162" i="5"/>
  <c r="BI160" i="5"/>
  <c r="BH160" i="5"/>
  <c r="BG160" i="5"/>
  <c r="BF160" i="5"/>
  <c r="T160" i="5"/>
  <c r="R160" i="5"/>
  <c r="P160" i="5"/>
  <c r="BI158" i="5"/>
  <c r="BH158" i="5"/>
  <c r="BG158" i="5"/>
  <c r="BF158" i="5"/>
  <c r="T158" i="5"/>
  <c r="R158" i="5"/>
  <c r="P158" i="5"/>
  <c r="BI156" i="5"/>
  <c r="BH156" i="5"/>
  <c r="BG156" i="5"/>
  <c r="BF156" i="5"/>
  <c r="T156" i="5"/>
  <c r="R156" i="5"/>
  <c r="P156" i="5"/>
  <c r="BI154" i="5"/>
  <c r="BH154" i="5"/>
  <c r="BG154" i="5"/>
  <c r="BF154" i="5"/>
  <c r="T154" i="5"/>
  <c r="R154" i="5"/>
  <c r="P154" i="5"/>
  <c r="BI152" i="5"/>
  <c r="BH152" i="5"/>
  <c r="BG152" i="5"/>
  <c r="BF152" i="5"/>
  <c r="T152" i="5"/>
  <c r="R152" i="5"/>
  <c r="P152" i="5"/>
  <c r="BI150" i="5"/>
  <c r="BH150" i="5"/>
  <c r="BG150" i="5"/>
  <c r="BF150" i="5"/>
  <c r="T150" i="5"/>
  <c r="R150" i="5"/>
  <c r="P150" i="5"/>
  <c r="BI148" i="5"/>
  <c r="BH148" i="5"/>
  <c r="BG148" i="5"/>
  <c r="BF148" i="5"/>
  <c r="T148" i="5"/>
  <c r="R148" i="5"/>
  <c r="P148" i="5"/>
  <c r="BI146" i="5"/>
  <c r="BH146" i="5"/>
  <c r="BG146" i="5"/>
  <c r="BF146" i="5"/>
  <c r="T146" i="5"/>
  <c r="R146" i="5"/>
  <c r="P146" i="5"/>
  <c r="BI144" i="5"/>
  <c r="BH144" i="5"/>
  <c r="BG144" i="5"/>
  <c r="BF144" i="5"/>
  <c r="T144" i="5"/>
  <c r="R144" i="5"/>
  <c r="P144" i="5"/>
  <c r="J137" i="5"/>
  <c r="F135" i="5"/>
  <c r="E133" i="5"/>
  <c r="J93" i="5"/>
  <c r="F91" i="5"/>
  <c r="E89" i="5"/>
  <c r="J26" i="5"/>
  <c r="E26" i="5"/>
  <c r="J94" i="5" s="1"/>
  <c r="J25" i="5"/>
  <c r="J20" i="5"/>
  <c r="E20" i="5"/>
  <c r="F138" i="5"/>
  <c r="J19" i="5"/>
  <c r="J17" i="5"/>
  <c r="E17" i="5"/>
  <c r="F137" i="5"/>
  <c r="J16" i="5"/>
  <c r="J14" i="5"/>
  <c r="J135" i="5"/>
  <c r="E7" i="5"/>
  <c r="E129" i="5" s="1"/>
  <c r="J39" i="4"/>
  <c r="J38" i="4"/>
  <c r="AY98" i="1" s="1"/>
  <c r="J37" i="4"/>
  <c r="AX98" i="1" s="1"/>
  <c r="BI207" i="4"/>
  <c r="BH207" i="4"/>
  <c r="BG207" i="4"/>
  <c r="BF207" i="4"/>
  <c r="T207" i="4"/>
  <c r="R207" i="4"/>
  <c r="P207" i="4"/>
  <c r="BI205" i="4"/>
  <c r="BH205" i="4"/>
  <c r="BG205" i="4"/>
  <c r="BF205" i="4"/>
  <c r="T205" i="4"/>
  <c r="R205" i="4"/>
  <c r="P205" i="4"/>
  <c r="BI203" i="4"/>
  <c r="BH203" i="4"/>
  <c r="BG203" i="4"/>
  <c r="BF203" i="4"/>
  <c r="T203" i="4"/>
  <c r="R203" i="4"/>
  <c r="P203" i="4"/>
  <c r="BI201" i="4"/>
  <c r="BH201" i="4"/>
  <c r="BG201" i="4"/>
  <c r="BF201" i="4"/>
  <c r="T201" i="4"/>
  <c r="R201" i="4"/>
  <c r="P201" i="4"/>
  <c r="BI198" i="4"/>
  <c r="BH198" i="4"/>
  <c r="BG198" i="4"/>
  <c r="BF198" i="4"/>
  <c r="T198" i="4"/>
  <c r="R198" i="4"/>
  <c r="P198" i="4"/>
  <c r="BI195" i="4"/>
  <c r="BH195" i="4"/>
  <c r="BG195" i="4"/>
  <c r="BF195" i="4"/>
  <c r="T195" i="4"/>
  <c r="R195" i="4"/>
  <c r="P195" i="4"/>
  <c r="BI192" i="4"/>
  <c r="BH192" i="4"/>
  <c r="BG192" i="4"/>
  <c r="BF192" i="4"/>
  <c r="T192" i="4"/>
  <c r="R192" i="4"/>
  <c r="P192" i="4"/>
  <c r="BI189" i="4"/>
  <c r="BH189" i="4"/>
  <c r="BG189" i="4"/>
  <c r="BF189" i="4"/>
  <c r="T189" i="4"/>
  <c r="R189" i="4"/>
  <c r="P189" i="4"/>
  <c r="BI181" i="4"/>
  <c r="BH181" i="4"/>
  <c r="BG181" i="4"/>
  <c r="BF181" i="4"/>
  <c r="T181" i="4"/>
  <c r="R181" i="4"/>
  <c r="P181" i="4"/>
  <c r="BI173" i="4"/>
  <c r="BH173" i="4"/>
  <c r="BG173" i="4"/>
  <c r="BF173" i="4"/>
  <c r="T173" i="4"/>
  <c r="R173" i="4"/>
  <c r="P173" i="4"/>
  <c r="BI169" i="4"/>
  <c r="BH169" i="4"/>
  <c r="BG169" i="4"/>
  <c r="BF169" i="4"/>
  <c r="T169" i="4"/>
  <c r="T168" i="4" s="1"/>
  <c r="R169" i="4"/>
  <c r="R168" i="4" s="1"/>
  <c r="P169" i="4"/>
  <c r="P168" i="4" s="1"/>
  <c r="BI166" i="4"/>
  <c r="BH166" i="4"/>
  <c r="BG166" i="4"/>
  <c r="BF166" i="4"/>
  <c r="T166" i="4"/>
  <c r="R166" i="4"/>
  <c r="P166" i="4"/>
  <c r="BI163" i="4"/>
  <c r="BH163" i="4"/>
  <c r="BG163" i="4"/>
  <c r="BF163" i="4"/>
  <c r="T163" i="4"/>
  <c r="R163" i="4"/>
  <c r="P163" i="4"/>
  <c r="BI161" i="4"/>
  <c r="BH161" i="4"/>
  <c r="BG161" i="4"/>
  <c r="BF161" i="4"/>
  <c r="T161" i="4"/>
  <c r="R161" i="4"/>
  <c r="P161" i="4"/>
  <c r="BI158" i="4"/>
  <c r="BH158" i="4"/>
  <c r="BG158" i="4"/>
  <c r="BF158" i="4"/>
  <c r="T158" i="4"/>
  <c r="R158" i="4"/>
  <c r="P158" i="4"/>
  <c r="BI153" i="4"/>
  <c r="BH153" i="4"/>
  <c r="BG153" i="4"/>
  <c r="BF153" i="4"/>
  <c r="T153" i="4"/>
  <c r="T152" i="4"/>
  <c r="R153" i="4"/>
  <c r="R152" i="4" s="1"/>
  <c r="P153" i="4"/>
  <c r="P152" i="4" s="1"/>
  <c r="BI148" i="4"/>
  <c r="BH148" i="4"/>
  <c r="BG148" i="4"/>
  <c r="BF148" i="4"/>
  <c r="T148" i="4"/>
  <c r="T147" i="4" s="1"/>
  <c r="R148" i="4"/>
  <c r="R147" i="4" s="1"/>
  <c r="P148" i="4"/>
  <c r="P147" i="4" s="1"/>
  <c r="BI143" i="4"/>
  <c r="BH143" i="4"/>
  <c r="BG143" i="4"/>
  <c r="BF143" i="4"/>
  <c r="T143" i="4"/>
  <c r="R143" i="4"/>
  <c r="P143" i="4"/>
  <c r="BI141" i="4"/>
  <c r="BH141" i="4"/>
  <c r="BG141" i="4"/>
  <c r="BF141" i="4"/>
  <c r="T141" i="4"/>
  <c r="R141" i="4"/>
  <c r="P141" i="4"/>
  <c r="BI139" i="4"/>
  <c r="BH139" i="4"/>
  <c r="BG139" i="4"/>
  <c r="BF139" i="4"/>
  <c r="T139" i="4"/>
  <c r="R139" i="4"/>
  <c r="P139" i="4"/>
  <c r="BI134" i="4"/>
  <c r="BH134" i="4"/>
  <c r="BG134" i="4"/>
  <c r="BF134" i="4"/>
  <c r="T134" i="4"/>
  <c r="T133" i="4" s="1"/>
  <c r="R134" i="4"/>
  <c r="R133" i="4"/>
  <c r="P134" i="4"/>
  <c r="P133" i="4"/>
  <c r="J127" i="4"/>
  <c r="F125" i="4"/>
  <c r="E123" i="4"/>
  <c r="J93" i="4"/>
  <c r="F91" i="4"/>
  <c r="E89" i="4"/>
  <c r="J26" i="4"/>
  <c r="E26" i="4"/>
  <c r="J128" i="4"/>
  <c r="J25" i="4"/>
  <c r="J20" i="4"/>
  <c r="E20" i="4"/>
  <c r="F128" i="4" s="1"/>
  <c r="J19" i="4"/>
  <c r="J17" i="4"/>
  <c r="E17" i="4"/>
  <c r="F127" i="4" s="1"/>
  <c r="J16" i="4"/>
  <c r="J14" i="4"/>
  <c r="J91" i="4"/>
  <c r="E7" i="4"/>
  <c r="E119" i="4"/>
  <c r="J39" i="3"/>
  <c r="J38" i="3"/>
  <c r="AY97" i="1"/>
  <c r="J37" i="3"/>
  <c r="AX97" i="1" s="1"/>
  <c r="BI5047" i="3"/>
  <c r="BH5047" i="3"/>
  <c r="BG5047" i="3"/>
  <c r="BF5047" i="3"/>
  <c r="T5047" i="3"/>
  <c r="R5047" i="3"/>
  <c r="P5047" i="3"/>
  <c r="BI4989" i="3"/>
  <c r="BH4989" i="3"/>
  <c r="BG4989" i="3"/>
  <c r="BF4989" i="3"/>
  <c r="T4989" i="3"/>
  <c r="R4989" i="3"/>
  <c r="P4989" i="3"/>
  <c r="BI4776" i="3"/>
  <c r="BH4776" i="3"/>
  <c r="BG4776" i="3"/>
  <c r="BF4776" i="3"/>
  <c r="T4776" i="3"/>
  <c r="R4776" i="3"/>
  <c r="P4776" i="3"/>
  <c r="BI4451" i="3"/>
  <c r="BH4451" i="3"/>
  <c r="BG4451" i="3"/>
  <c r="BF4451" i="3"/>
  <c r="T4451" i="3"/>
  <c r="R4451" i="3"/>
  <c r="P4451" i="3"/>
  <c r="BI4449" i="3"/>
  <c r="BH4449" i="3"/>
  <c r="BG4449" i="3"/>
  <c r="BF4449" i="3"/>
  <c r="T4449" i="3"/>
  <c r="R4449" i="3"/>
  <c r="P4449" i="3"/>
  <c r="BI4446" i="3"/>
  <c r="BH4446" i="3"/>
  <c r="BG4446" i="3"/>
  <c r="BF4446" i="3"/>
  <c r="T4446" i="3"/>
  <c r="R4446" i="3"/>
  <c r="P4446" i="3"/>
  <c r="BI4443" i="3"/>
  <c r="BH4443" i="3"/>
  <c r="BG4443" i="3"/>
  <c r="BF4443" i="3"/>
  <c r="T4443" i="3"/>
  <c r="R4443" i="3"/>
  <c r="P4443" i="3"/>
  <c r="BI4440" i="3"/>
  <c r="BH4440" i="3"/>
  <c r="BG4440" i="3"/>
  <c r="BF4440" i="3"/>
  <c r="T4440" i="3"/>
  <c r="R4440" i="3"/>
  <c r="P4440" i="3"/>
  <c r="BI4437" i="3"/>
  <c r="BH4437" i="3"/>
  <c r="BG4437" i="3"/>
  <c r="BF4437" i="3"/>
  <c r="T4437" i="3"/>
  <c r="R4437" i="3"/>
  <c r="P4437" i="3"/>
  <c r="BI4405" i="3"/>
  <c r="BH4405" i="3"/>
  <c r="BG4405" i="3"/>
  <c r="BF4405" i="3"/>
  <c r="T4405" i="3"/>
  <c r="R4405" i="3"/>
  <c r="P4405" i="3"/>
  <c r="BI4382" i="3"/>
  <c r="BH4382" i="3"/>
  <c r="BG4382" i="3"/>
  <c r="BF4382" i="3"/>
  <c r="T4382" i="3"/>
  <c r="R4382" i="3"/>
  <c r="P4382" i="3"/>
  <c r="BI4359" i="3"/>
  <c r="BH4359" i="3"/>
  <c r="BG4359" i="3"/>
  <c r="BF4359" i="3"/>
  <c r="T4359" i="3"/>
  <c r="R4359" i="3"/>
  <c r="P4359" i="3"/>
  <c r="BI4336" i="3"/>
  <c r="BH4336" i="3"/>
  <c r="BG4336" i="3"/>
  <c r="BF4336" i="3"/>
  <c r="T4336" i="3"/>
  <c r="R4336" i="3"/>
  <c r="P4336" i="3"/>
  <c r="BI4304" i="3"/>
  <c r="BH4304" i="3"/>
  <c r="BG4304" i="3"/>
  <c r="BF4304" i="3"/>
  <c r="T4304" i="3"/>
  <c r="R4304" i="3"/>
  <c r="P4304" i="3"/>
  <c r="BI4301" i="3"/>
  <c r="BH4301" i="3"/>
  <c r="BG4301" i="3"/>
  <c r="BF4301" i="3"/>
  <c r="T4301" i="3"/>
  <c r="R4301" i="3"/>
  <c r="P4301" i="3"/>
  <c r="BI4298" i="3"/>
  <c r="BH4298" i="3"/>
  <c r="BG4298" i="3"/>
  <c r="BF4298" i="3"/>
  <c r="T4298" i="3"/>
  <c r="R4298" i="3"/>
  <c r="P4298" i="3"/>
  <c r="BI4295" i="3"/>
  <c r="BH4295" i="3"/>
  <c r="BG4295" i="3"/>
  <c r="BF4295" i="3"/>
  <c r="T4295" i="3"/>
  <c r="R4295" i="3"/>
  <c r="P4295" i="3"/>
  <c r="BI4292" i="3"/>
  <c r="BH4292" i="3"/>
  <c r="BG4292" i="3"/>
  <c r="BF4292" i="3"/>
  <c r="T4292" i="3"/>
  <c r="R4292" i="3"/>
  <c r="P4292" i="3"/>
  <c r="BI4220" i="3"/>
  <c r="BH4220" i="3"/>
  <c r="BG4220" i="3"/>
  <c r="BF4220" i="3"/>
  <c r="T4220" i="3"/>
  <c r="R4220" i="3"/>
  <c r="P4220" i="3"/>
  <c r="BI4213" i="3"/>
  <c r="BH4213" i="3"/>
  <c r="BG4213" i="3"/>
  <c r="BF4213" i="3"/>
  <c r="T4213" i="3"/>
  <c r="R4213" i="3"/>
  <c r="P4213" i="3"/>
  <c r="BI4210" i="3"/>
  <c r="BH4210" i="3"/>
  <c r="BG4210" i="3"/>
  <c r="BF4210" i="3"/>
  <c r="T4210" i="3"/>
  <c r="R4210" i="3"/>
  <c r="P4210" i="3"/>
  <c r="BI4207" i="3"/>
  <c r="BH4207" i="3"/>
  <c r="BG4207" i="3"/>
  <c r="BF4207" i="3"/>
  <c r="T4207" i="3"/>
  <c r="R4207" i="3"/>
  <c r="P4207" i="3"/>
  <c r="BI4204" i="3"/>
  <c r="BH4204" i="3"/>
  <c r="BG4204" i="3"/>
  <c r="BF4204" i="3"/>
  <c r="T4204" i="3"/>
  <c r="R4204" i="3"/>
  <c r="P4204" i="3"/>
  <c r="BI4158" i="3"/>
  <c r="BH4158" i="3"/>
  <c r="BG4158" i="3"/>
  <c r="BF4158" i="3"/>
  <c r="T4158" i="3"/>
  <c r="R4158" i="3"/>
  <c r="P4158" i="3"/>
  <c r="BI4155" i="3"/>
  <c r="BH4155" i="3"/>
  <c r="BG4155" i="3"/>
  <c r="BF4155" i="3"/>
  <c r="T4155" i="3"/>
  <c r="R4155" i="3"/>
  <c r="P4155" i="3"/>
  <c r="BI4146" i="3"/>
  <c r="BH4146" i="3"/>
  <c r="BG4146" i="3"/>
  <c r="BF4146" i="3"/>
  <c r="T4146" i="3"/>
  <c r="R4146" i="3"/>
  <c r="P4146" i="3"/>
  <c r="BI4143" i="3"/>
  <c r="BH4143" i="3"/>
  <c r="BG4143" i="3"/>
  <c r="BF4143" i="3"/>
  <c r="T4143" i="3"/>
  <c r="R4143" i="3"/>
  <c r="P4143" i="3"/>
  <c r="BI4128" i="3"/>
  <c r="BH4128" i="3"/>
  <c r="BG4128" i="3"/>
  <c r="BF4128" i="3"/>
  <c r="T4128" i="3"/>
  <c r="R4128" i="3"/>
  <c r="P4128" i="3"/>
  <c r="BI4113" i="3"/>
  <c r="BH4113" i="3"/>
  <c r="BG4113" i="3"/>
  <c r="BF4113" i="3"/>
  <c r="T4113" i="3"/>
  <c r="R4113" i="3"/>
  <c r="P4113" i="3"/>
  <c r="BI4107" i="3"/>
  <c r="BH4107" i="3"/>
  <c r="BG4107" i="3"/>
  <c r="BF4107" i="3"/>
  <c r="T4107" i="3"/>
  <c r="R4107" i="3"/>
  <c r="P4107" i="3"/>
  <c r="BI4092" i="3"/>
  <c r="BH4092" i="3"/>
  <c r="BG4092" i="3"/>
  <c r="BF4092" i="3"/>
  <c r="T4092" i="3"/>
  <c r="R4092" i="3"/>
  <c r="P4092" i="3"/>
  <c r="BI4086" i="3"/>
  <c r="BH4086" i="3"/>
  <c r="BG4086" i="3"/>
  <c r="BF4086" i="3"/>
  <c r="T4086" i="3"/>
  <c r="R4086" i="3"/>
  <c r="P4086" i="3"/>
  <c r="BI4019" i="3"/>
  <c r="BH4019" i="3"/>
  <c r="BG4019" i="3"/>
  <c r="BF4019" i="3"/>
  <c r="T4019" i="3"/>
  <c r="R4019" i="3"/>
  <c r="P4019" i="3"/>
  <c r="BI4013" i="3"/>
  <c r="BH4013" i="3"/>
  <c r="BG4013" i="3"/>
  <c r="BF4013" i="3"/>
  <c r="T4013" i="3"/>
  <c r="R4013" i="3"/>
  <c r="P4013" i="3"/>
  <c r="BI3946" i="3"/>
  <c r="BH3946" i="3"/>
  <c r="BG3946" i="3"/>
  <c r="BF3946" i="3"/>
  <c r="T3946" i="3"/>
  <c r="R3946" i="3"/>
  <c r="P3946" i="3"/>
  <c r="BI3940" i="3"/>
  <c r="BH3940" i="3"/>
  <c r="BG3940" i="3"/>
  <c r="BF3940" i="3"/>
  <c r="T3940" i="3"/>
  <c r="R3940" i="3"/>
  <c r="P3940" i="3"/>
  <c r="BI3873" i="3"/>
  <c r="BH3873" i="3"/>
  <c r="BG3873" i="3"/>
  <c r="BF3873" i="3"/>
  <c r="T3873" i="3"/>
  <c r="R3873" i="3"/>
  <c r="P3873" i="3"/>
  <c r="BI3858" i="3"/>
  <c r="BH3858" i="3"/>
  <c r="BG3858" i="3"/>
  <c r="BF3858" i="3"/>
  <c r="T3858" i="3"/>
  <c r="R3858" i="3"/>
  <c r="P3858" i="3"/>
  <c r="BI3855" i="3"/>
  <c r="BH3855" i="3"/>
  <c r="BG3855" i="3"/>
  <c r="BF3855" i="3"/>
  <c r="T3855" i="3"/>
  <c r="R3855" i="3"/>
  <c r="P3855" i="3"/>
  <c r="BI3852" i="3"/>
  <c r="BH3852" i="3"/>
  <c r="BG3852" i="3"/>
  <c r="BF3852" i="3"/>
  <c r="T3852" i="3"/>
  <c r="R3852" i="3"/>
  <c r="P3852" i="3"/>
  <c r="BI3843" i="3"/>
  <c r="BH3843" i="3"/>
  <c r="BG3843" i="3"/>
  <c r="BF3843" i="3"/>
  <c r="T3843" i="3"/>
  <c r="R3843" i="3"/>
  <c r="P3843" i="3"/>
  <c r="BI3834" i="3"/>
  <c r="BH3834" i="3"/>
  <c r="BG3834" i="3"/>
  <c r="BF3834" i="3"/>
  <c r="T3834" i="3"/>
  <c r="R3834" i="3"/>
  <c r="P3834" i="3"/>
  <c r="BI3831" i="3"/>
  <c r="BH3831" i="3"/>
  <c r="BG3831" i="3"/>
  <c r="BF3831" i="3"/>
  <c r="T3831" i="3"/>
  <c r="R3831" i="3"/>
  <c r="P3831" i="3"/>
  <c r="BI3828" i="3"/>
  <c r="BH3828" i="3"/>
  <c r="BG3828" i="3"/>
  <c r="BF3828" i="3"/>
  <c r="T3828" i="3"/>
  <c r="R3828" i="3"/>
  <c r="P3828" i="3"/>
  <c r="BI3814" i="3"/>
  <c r="BH3814" i="3"/>
  <c r="BG3814" i="3"/>
  <c r="BF3814" i="3"/>
  <c r="T3814" i="3"/>
  <c r="R3814" i="3"/>
  <c r="P3814" i="3"/>
  <c r="BI3800" i="3"/>
  <c r="BH3800" i="3"/>
  <c r="BG3800" i="3"/>
  <c r="BF3800" i="3"/>
  <c r="T3800" i="3"/>
  <c r="R3800" i="3"/>
  <c r="P3800" i="3"/>
  <c r="BI3796" i="3"/>
  <c r="BH3796" i="3"/>
  <c r="BG3796" i="3"/>
  <c r="BF3796" i="3"/>
  <c r="T3796" i="3"/>
  <c r="R3796" i="3"/>
  <c r="P3796" i="3"/>
  <c r="BI3791" i="3"/>
  <c r="BH3791" i="3"/>
  <c r="BG3791" i="3"/>
  <c r="BF3791" i="3"/>
  <c r="T3791" i="3"/>
  <c r="R3791" i="3"/>
  <c r="P3791" i="3"/>
  <c r="BI3786" i="3"/>
  <c r="BH3786" i="3"/>
  <c r="BG3786" i="3"/>
  <c r="BF3786" i="3"/>
  <c r="T3786" i="3"/>
  <c r="R3786" i="3"/>
  <c r="P3786" i="3"/>
  <c r="BI3783" i="3"/>
  <c r="BH3783" i="3"/>
  <c r="BG3783" i="3"/>
  <c r="BF3783" i="3"/>
  <c r="T3783" i="3"/>
  <c r="R3783" i="3"/>
  <c r="P3783" i="3"/>
  <c r="BI3759" i="3"/>
  <c r="BH3759" i="3"/>
  <c r="BG3759" i="3"/>
  <c r="BF3759" i="3"/>
  <c r="T3759" i="3"/>
  <c r="R3759" i="3"/>
  <c r="P3759" i="3"/>
  <c r="BI3756" i="3"/>
  <c r="BH3756" i="3"/>
  <c r="BG3756" i="3"/>
  <c r="BF3756" i="3"/>
  <c r="T3756" i="3"/>
  <c r="R3756" i="3"/>
  <c r="P3756" i="3"/>
  <c r="BI3736" i="3"/>
  <c r="BH3736" i="3"/>
  <c r="BG3736" i="3"/>
  <c r="BF3736" i="3"/>
  <c r="T3736" i="3"/>
  <c r="R3736" i="3"/>
  <c r="P3736" i="3"/>
  <c r="BI3697" i="3"/>
  <c r="BH3697" i="3"/>
  <c r="BG3697" i="3"/>
  <c r="BF3697" i="3"/>
  <c r="T3697" i="3"/>
  <c r="R3697" i="3"/>
  <c r="P3697" i="3"/>
  <c r="BI3658" i="3"/>
  <c r="BH3658" i="3"/>
  <c r="BG3658" i="3"/>
  <c r="BF3658" i="3"/>
  <c r="T3658" i="3"/>
  <c r="R3658" i="3"/>
  <c r="P3658" i="3"/>
  <c r="BI3619" i="3"/>
  <c r="BH3619" i="3"/>
  <c r="BG3619" i="3"/>
  <c r="BF3619" i="3"/>
  <c r="T3619" i="3"/>
  <c r="R3619" i="3"/>
  <c r="P3619" i="3"/>
  <c r="BI3580" i="3"/>
  <c r="BH3580" i="3"/>
  <c r="BG3580" i="3"/>
  <c r="BF3580" i="3"/>
  <c r="T3580" i="3"/>
  <c r="R3580" i="3"/>
  <c r="P3580" i="3"/>
  <c r="BI3577" i="3"/>
  <c r="BH3577" i="3"/>
  <c r="BG3577" i="3"/>
  <c r="BF3577" i="3"/>
  <c r="T3577" i="3"/>
  <c r="R3577" i="3"/>
  <c r="P3577" i="3"/>
  <c r="BI3575" i="3"/>
  <c r="BH3575" i="3"/>
  <c r="BG3575" i="3"/>
  <c r="BF3575" i="3"/>
  <c r="T3575" i="3"/>
  <c r="R3575" i="3"/>
  <c r="P3575" i="3"/>
  <c r="BI3573" i="3"/>
  <c r="BH3573" i="3"/>
  <c r="BG3573" i="3"/>
  <c r="BF3573" i="3"/>
  <c r="T3573" i="3"/>
  <c r="R3573" i="3"/>
  <c r="P3573" i="3"/>
  <c r="BI3570" i="3"/>
  <c r="BH3570" i="3"/>
  <c r="BG3570" i="3"/>
  <c r="BF3570" i="3"/>
  <c r="T3570" i="3"/>
  <c r="R3570" i="3"/>
  <c r="P3570" i="3"/>
  <c r="BI3567" i="3"/>
  <c r="BH3567" i="3"/>
  <c r="BG3567" i="3"/>
  <c r="BF3567" i="3"/>
  <c r="T3567" i="3"/>
  <c r="R3567" i="3"/>
  <c r="P3567" i="3"/>
  <c r="BI3564" i="3"/>
  <c r="BH3564" i="3"/>
  <c r="BG3564" i="3"/>
  <c r="BF3564" i="3"/>
  <c r="T3564" i="3"/>
  <c r="R3564" i="3"/>
  <c r="P3564" i="3"/>
  <c r="BI3561" i="3"/>
  <c r="BH3561" i="3"/>
  <c r="BG3561" i="3"/>
  <c r="BF3561" i="3"/>
  <c r="T3561" i="3"/>
  <c r="R3561" i="3"/>
  <c r="P3561" i="3"/>
  <c r="BI3558" i="3"/>
  <c r="BH3558" i="3"/>
  <c r="BG3558" i="3"/>
  <c r="BF3558" i="3"/>
  <c r="T3558" i="3"/>
  <c r="R3558" i="3"/>
  <c r="P3558" i="3"/>
  <c r="BI3552" i="3"/>
  <c r="BH3552" i="3"/>
  <c r="BG3552" i="3"/>
  <c r="BF3552" i="3"/>
  <c r="T3552" i="3"/>
  <c r="R3552" i="3"/>
  <c r="P3552" i="3"/>
  <c r="BI3533" i="3"/>
  <c r="BH3533" i="3"/>
  <c r="BG3533" i="3"/>
  <c r="BF3533" i="3"/>
  <c r="T3533" i="3"/>
  <c r="R3533" i="3"/>
  <c r="P3533" i="3"/>
  <c r="BI3529" i="3"/>
  <c r="BH3529" i="3"/>
  <c r="BG3529" i="3"/>
  <c r="BF3529" i="3"/>
  <c r="T3529" i="3"/>
  <c r="R3529" i="3"/>
  <c r="P3529" i="3"/>
  <c r="BI3526" i="3"/>
  <c r="BH3526" i="3"/>
  <c r="BG3526" i="3"/>
  <c r="BF3526" i="3"/>
  <c r="T3526" i="3"/>
  <c r="R3526" i="3"/>
  <c r="P3526" i="3"/>
  <c r="BI3523" i="3"/>
  <c r="BH3523" i="3"/>
  <c r="BG3523" i="3"/>
  <c r="BF3523" i="3"/>
  <c r="T3523" i="3"/>
  <c r="R3523" i="3"/>
  <c r="P3523" i="3"/>
  <c r="BI3513" i="3"/>
  <c r="BH3513" i="3"/>
  <c r="BG3513" i="3"/>
  <c r="BF3513" i="3"/>
  <c r="T3513" i="3"/>
  <c r="R3513" i="3"/>
  <c r="P3513" i="3"/>
  <c r="BI3510" i="3"/>
  <c r="BH3510" i="3"/>
  <c r="BG3510" i="3"/>
  <c r="BF3510" i="3"/>
  <c r="T3510" i="3"/>
  <c r="R3510" i="3"/>
  <c r="P3510" i="3"/>
  <c r="BI3507" i="3"/>
  <c r="BH3507" i="3"/>
  <c r="BG3507" i="3"/>
  <c r="BF3507" i="3"/>
  <c r="T3507" i="3"/>
  <c r="R3507" i="3"/>
  <c r="P3507" i="3"/>
  <c r="BI3505" i="3"/>
  <c r="BH3505" i="3"/>
  <c r="BG3505" i="3"/>
  <c r="BF3505" i="3"/>
  <c r="T3505" i="3"/>
  <c r="R3505" i="3"/>
  <c r="P3505" i="3"/>
  <c r="BI3503" i="3"/>
  <c r="BH3503" i="3"/>
  <c r="BG3503" i="3"/>
  <c r="BF3503" i="3"/>
  <c r="T3503" i="3"/>
  <c r="R3503" i="3"/>
  <c r="P3503" i="3"/>
  <c r="BI3500" i="3"/>
  <c r="BH3500" i="3"/>
  <c r="BG3500" i="3"/>
  <c r="BF3500" i="3"/>
  <c r="T3500" i="3"/>
  <c r="R3500" i="3"/>
  <c r="P3500" i="3"/>
  <c r="BI3498" i="3"/>
  <c r="BH3498" i="3"/>
  <c r="BG3498" i="3"/>
  <c r="BF3498" i="3"/>
  <c r="T3498" i="3"/>
  <c r="R3498" i="3"/>
  <c r="P3498" i="3"/>
  <c r="BI3489" i="3"/>
  <c r="BH3489" i="3"/>
  <c r="BG3489" i="3"/>
  <c r="BF3489" i="3"/>
  <c r="T3489" i="3"/>
  <c r="R3489" i="3"/>
  <c r="P3489" i="3"/>
  <c r="BI3486" i="3"/>
  <c r="BH3486" i="3"/>
  <c r="BG3486" i="3"/>
  <c r="BF3486" i="3"/>
  <c r="T3486" i="3"/>
  <c r="R3486" i="3"/>
  <c r="P3486" i="3"/>
  <c r="BI3477" i="3"/>
  <c r="BH3477" i="3"/>
  <c r="BG3477" i="3"/>
  <c r="BF3477" i="3"/>
  <c r="T3477" i="3"/>
  <c r="R3477" i="3"/>
  <c r="P3477" i="3"/>
  <c r="BI3470" i="3"/>
  <c r="BH3470" i="3"/>
  <c r="BG3470" i="3"/>
  <c r="BF3470" i="3"/>
  <c r="T3470" i="3"/>
  <c r="R3470" i="3"/>
  <c r="P3470" i="3"/>
  <c r="BI3463" i="3"/>
  <c r="BH3463" i="3"/>
  <c r="BG3463" i="3"/>
  <c r="BF3463" i="3"/>
  <c r="T3463" i="3"/>
  <c r="R3463" i="3"/>
  <c r="P3463" i="3"/>
  <c r="BI3454" i="3"/>
  <c r="BH3454" i="3"/>
  <c r="BG3454" i="3"/>
  <c r="BF3454" i="3"/>
  <c r="T3454" i="3"/>
  <c r="R3454" i="3"/>
  <c r="P3454" i="3"/>
  <c r="BI3451" i="3"/>
  <c r="BH3451" i="3"/>
  <c r="BG3451" i="3"/>
  <c r="BF3451" i="3"/>
  <c r="T3451" i="3"/>
  <c r="R3451" i="3"/>
  <c r="P3451" i="3"/>
  <c r="BI3448" i="3"/>
  <c r="BH3448" i="3"/>
  <c r="BG3448" i="3"/>
  <c r="BF3448" i="3"/>
  <c r="T3448" i="3"/>
  <c r="R3448" i="3"/>
  <c r="P3448" i="3"/>
  <c r="BI3445" i="3"/>
  <c r="BH3445" i="3"/>
  <c r="BG3445" i="3"/>
  <c r="BF3445" i="3"/>
  <c r="T3445" i="3"/>
  <c r="R3445" i="3"/>
  <c r="P3445" i="3"/>
  <c r="BI3442" i="3"/>
  <c r="BH3442" i="3"/>
  <c r="BG3442" i="3"/>
  <c r="BF3442" i="3"/>
  <c r="T3442" i="3"/>
  <c r="R3442" i="3"/>
  <c r="P3442" i="3"/>
  <c r="BI3439" i="3"/>
  <c r="BH3439" i="3"/>
  <c r="BG3439" i="3"/>
  <c r="BF3439" i="3"/>
  <c r="T3439" i="3"/>
  <c r="R3439" i="3"/>
  <c r="P3439" i="3"/>
  <c r="BI3436" i="3"/>
  <c r="BH3436" i="3"/>
  <c r="BG3436" i="3"/>
  <c r="BF3436" i="3"/>
  <c r="T3436" i="3"/>
  <c r="R3436" i="3"/>
  <c r="P3436" i="3"/>
  <c r="BI3433" i="3"/>
  <c r="BH3433" i="3"/>
  <c r="BG3433" i="3"/>
  <c r="BF3433" i="3"/>
  <c r="T3433" i="3"/>
  <c r="R3433" i="3"/>
  <c r="P3433" i="3"/>
  <c r="BI3430" i="3"/>
  <c r="BH3430" i="3"/>
  <c r="BG3430" i="3"/>
  <c r="BF3430" i="3"/>
  <c r="T3430" i="3"/>
  <c r="R3430" i="3"/>
  <c r="P3430" i="3"/>
  <c r="BI3427" i="3"/>
  <c r="BH3427" i="3"/>
  <c r="BG3427" i="3"/>
  <c r="BF3427" i="3"/>
  <c r="T3427" i="3"/>
  <c r="R3427" i="3"/>
  <c r="P3427" i="3"/>
  <c r="BI3424" i="3"/>
  <c r="BH3424" i="3"/>
  <c r="BG3424" i="3"/>
  <c r="BF3424" i="3"/>
  <c r="T3424" i="3"/>
  <c r="R3424" i="3"/>
  <c r="P3424" i="3"/>
  <c r="BI3421" i="3"/>
  <c r="BH3421" i="3"/>
  <c r="BG3421" i="3"/>
  <c r="BF3421" i="3"/>
  <c r="T3421" i="3"/>
  <c r="R3421" i="3"/>
  <c r="P3421" i="3"/>
  <c r="BI3418" i="3"/>
  <c r="BH3418" i="3"/>
  <c r="BG3418" i="3"/>
  <c r="BF3418" i="3"/>
  <c r="T3418" i="3"/>
  <c r="R3418" i="3"/>
  <c r="P3418" i="3"/>
  <c r="BI3415" i="3"/>
  <c r="BH3415" i="3"/>
  <c r="BG3415" i="3"/>
  <c r="BF3415" i="3"/>
  <c r="T3415" i="3"/>
  <c r="R3415" i="3"/>
  <c r="P3415" i="3"/>
  <c r="BI3412" i="3"/>
  <c r="BH3412" i="3"/>
  <c r="BG3412" i="3"/>
  <c r="BF3412" i="3"/>
  <c r="T3412" i="3"/>
  <c r="R3412" i="3"/>
  <c r="P3412" i="3"/>
  <c r="BI3409" i="3"/>
  <c r="BH3409" i="3"/>
  <c r="BG3409" i="3"/>
  <c r="BF3409" i="3"/>
  <c r="T3409" i="3"/>
  <c r="R3409" i="3"/>
  <c r="P3409" i="3"/>
  <c r="BI3406" i="3"/>
  <c r="BH3406" i="3"/>
  <c r="BG3406" i="3"/>
  <c r="BF3406" i="3"/>
  <c r="T3406" i="3"/>
  <c r="R3406" i="3"/>
  <c r="P3406" i="3"/>
  <c r="BI3403" i="3"/>
  <c r="BH3403" i="3"/>
  <c r="BG3403" i="3"/>
  <c r="BF3403" i="3"/>
  <c r="T3403" i="3"/>
  <c r="R3403" i="3"/>
  <c r="P3403" i="3"/>
  <c r="BI3400" i="3"/>
  <c r="BH3400" i="3"/>
  <c r="BG3400" i="3"/>
  <c r="BF3400" i="3"/>
  <c r="T3400" i="3"/>
  <c r="R3400" i="3"/>
  <c r="P3400" i="3"/>
  <c r="BI3397" i="3"/>
  <c r="BH3397" i="3"/>
  <c r="BG3397" i="3"/>
  <c r="BF3397" i="3"/>
  <c r="T3397" i="3"/>
  <c r="R3397" i="3"/>
  <c r="P3397" i="3"/>
  <c r="BI3394" i="3"/>
  <c r="BH3394" i="3"/>
  <c r="BG3394" i="3"/>
  <c r="BF3394" i="3"/>
  <c r="T3394" i="3"/>
  <c r="R3394" i="3"/>
  <c r="P3394" i="3"/>
  <c r="BI3391" i="3"/>
  <c r="BH3391" i="3"/>
  <c r="BG3391" i="3"/>
  <c r="BF3391" i="3"/>
  <c r="T3391" i="3"/>
  <c r="R3391" i="3"/>
  <c r="P3391" i="3"/>
  <c r="BI3388" i="3"/>
  <c r="BH3388" i="3"/>
  <c r="BG3388" i="3"/>
  <c r="BF3388" i="3"/>
  <c r="T3388" i="3"/>
  <c r="R3388" i="3"/>
  <c r="P3388" i="3"/>
  <c r="BI3385" i="3"/>
  <c r="BH3385" i="3"/>
  <c r="BG3385" i="3"/>
  <c r="BF3385" i="3"/>
  <c r="T3385" i="3"/>
  <c r="R3385" i="3"/>
  <c r="P3385" i="3"/>
  <c r="BI3382" i="3"/>
  <c r="BH3382" i="3"/>
  <c r="BG3382" i="3"/>
  <c r="BF3382" i="3"/>
  <c r="T3382" i="3"/>
  <c r="R3382" i="3"/>
  <c r="P3382" i="3"/>
  <c r="BI3379" i="3"/>
  <c r="BH3379" i="3"/>
  <c r="BG3379" i="3"/>
  <c r="BF3379" i="3"/>
  <c r="T3379" i="3"/>
  <c r="R3379" i="3"/>
  <c r="P3379" i="3"/>
  <c r="BI3376" i="3"/>
  <c r="BH3376" i="3"/>
  <c r="BG3376" i="3"/>
  <c r="BF3376" i="3"/>
  <c r="T3376" i="3"/>
  <c r="R3376" i="3"/>
  <c r="P3376" i="3"/>
  <c r="BI3373" i="3"/>
  <c r="BH3373" i="3"/>
  <c r="BG3373" i="3"/>
  <c r="BF3373" i="3"/>
  <c r="T3373" i="3"/>
  <c r="R3373" i="3"/>
  <c r="P3373" i="3"/>
  <c r="BI3370" i="3"/>
  <c r="BH3370" i="3"/>
  <c r="BG3370" i="3"/>
  <c r="BF3370" i="3"/>
  <c r="T3370" i="3"/>
  <c r="R3370" i="3"/>
  <c r="P3370" i="3"/>
  <c r="BI3366" i="3"/>
  <c r="BH3366" i="3"/>
  <c r="BG3366" i="3"/>
  <c r="BF3366" i="3"/>
  <c r="T3366" i="3"/>
  <c r="R3366" i="3"/>
  <c r="P3366" i="3"/>
  <c r="BI3362" i="3"/>
  <c r="BH3362" i="3"/>
  <c r="BG3362" i="3"/>
  <c r="BF3362" i="3"/>
  <c r="T3362" i="3"/>
  <c r="R3362" i="3"/>
  <c r="P3362" i="3"/>
  <c r="BI3355" i="3"/>
  <c r="BH3355" i="3"/>
  <c r="BG3355" i="3"/>
  <c r="BF3355" i="3"/>
  <c r="T3355" i="3"/>
  <c r="R3355" i="3"/>
  <c r="P3355" i="3"/>
  <c r="BI3346" i="3"/>
  <c r="BH3346" i="3"/>
  <c r="BG3346" i="3"/>
  <c r="BF3346" i="3"/>
  <c r="T3346" i="3"/>
  <c r="R3346" i="3"/>
  <c r="P3346" i="3"/>
  <c r="BI3335" i="3"/>
  <c r="BH3335" i="3"/>
  <c r="BG3335" i="3"/>
  <c r="BF3335" i="3"/>
  <c r="T3335" i="3"/>
  <c r="R3335" i="3"/>
  <c r="P3335" i="3"/>
  <c r="BI3328" i="3"/>
  <c r="BH3328" i="3"/>
  <c r="BG3328" i="3"/>
  <c r="BF3328" i="3"/>
  <c r="T3328" i="3"/>
  <c r="R3328" i="3"/>
  <c r="P3328" i="3"/>
  <c r="BI3324" i="3"/>
  <c r="BH3324" i="3"/>
  <c r="BG3324" i="3"/>
  <c r="BF3324" i="3"/>
  <c r="T3324" i="3"/>
  <c r="R3324" i="3"/>
  <c r="P3324" i="3"/>
  <c r="BI3321" i="3"/>
  <c r="BH3321" i="3"/>
  <c r="BG3321" i="3"/>
  <c r="BF3321" i="3"/>
  <c r="T3321" i="3"/>
  <c r="R3321" i="3"/>
  <c r="P3321" i="3"/>
  <c r="BI3318" i="3"/>
  <c r="BH3318" i="3"/>
  <c r="BG3318" i="3"/>
  <c r="BF3318" i="3"/>
  <c r="T3318" i="3"/>
  <c r="R3318" i="3"/>
  <c r="P3318" i="3"/>
  <c r="BI3312" i="3"/>
  <c r="BH3312" i="3"/>
  <c r="BG3312" i="3"/>
  <c r="BF3312" i="3"/>
  <c r="T3312" i="3"/>
  <c r="R3312" i="3"/>
  <c r="P3312" i="3"/>
  <c r="BI3310" i="3"/>
  <c r="BH3310" i="3"/>
  <c r="BG3310" i="3"/>
  <c r="BF3310" i="3"/>
  <c r="T3310" i="3"/>
  <c r="R3310" i="3"/>
  <c r="P3310" i="3"/>
  <c r="BI3308" i="3"/>
  <c r="BH3308" i="3"/>
  <c r="BG3308" i="3"/>
  <c r="BF3308" i="3"/>
  <c r="T3308" i="3"/>
  <c r="R3308" i="3"/>
  <c r="P3308" i="3"/>
  <c r="BI3306" i="3"/>
  <c r="BH3306" i="3"/>
  <c r="BG3306" i="3"/>
  <c r="BF3306" i="3"/>
  <c r="T3306" i="3"/>
  <c r="R3306" i="3"/>
  <c r="P3306" i="3"/>
  <c r="BI3304" i="3"/>
  <c r="BH3304" i="3"/>
  <c r="BG3304" i="3"/>
  <c r="BF3304" i="3"/>
  <c r="T3304" i="3"/>
  <c r="R3304" i="3"/>
  <c r="P3304" i="3"/>
  <c r="BI3302" i="3"/>
  <c r="BH3302" i="3"/>
  <c r="BG3302" i="3"/>
  <c r="BF3302" i="3"/>
  <c r="T3302" i="3"/>
  <c r="R3302" i="3"/>
  <c r="P3302" i="3"/>
  <c r="BI3295" i="3"/>
  <c r="BH3295" i="3"/>
  <c r="BG3295" i="3"/>
  <c r="BF3295" i="3"/>
  <c r="T3295" i="3"/>
  <c r="R3295" i="3"/>
  <c r="P3295" i="3"/>
  <c r="BI3292" i="3"/>
  <c r="BH3292" i="3"/>
  <c r="BG3292" i="3"/>
  <c r="BF3292" i="3"/>
  <c r="T3292" i="3"/>
  <c r="R3292" i="3"/>
  <c r="P3292" i="3"/>
  <c r="BI3286" i="3"/>
  <c r="BH3286" i="3"/>
  <c r="BG3286" i="3"/>
  <c r="BF3286" i="3"/>
  <c r="T3286" i="3"/>
  <c r="R3286" i="3"/>
  <c r="P3286" i="3"/>
  <c r="BI3277" i="3"/>
  <c r="BH3277" i="3"/>
  <c r="BG3277" i="3"/>
  <c r="BF3277" i="3"/>
  <c r="T3277" i="3"/>
  <c r="R3277" i="3"/>
  <c r="P3277" i="3"/>
  <c r="BI3264" i="3"/>
  <c r="BH3264" i="3"/>
  <c r="BG3264" i="3"/>
  <c r="BF3264" i="3"/>
  <c r="T3264" i="3"/>
  <c r="R3264" i="3"/>
  <c r="P3264" i="3"/>
  <c r="BI3239" i="3"/>
  <c r="BH3239" i="3"/>
  <c r="BG3239" i="3"/>
  <c r="BF3239" i="3"/>
  <c r="T3239" i="3"/>
  <c r="R3239" i="3"/>
  <c r="P3239" i="3"/>
  <c r="BI3211" i="3"/>
  <c r="BH3211" i="3"/>
  <c r="BG3211" i="3"/>
  <c r="BF3211" i="3"/>
  <c r="T3211" i="3"/>
  <c r="R3211" i="3"/>
  <c r="P3211" i="3"/>
  <c r="BI3200" i="3"/>
  <c r="BH3200" i="3"/>
  <c r="BG3200" i="3"/>
  <c r="BF3200" i="3"/>
  <c r="T3200" i="3"/>
  <c r="R3200" i="3"/>
  <c r="P3200" i="3"/>
  <c r="BI3196" i="3"/>
  <c r="BH3196" i="3"/>
  <c r="BG3196" i="3"/>
  <c r="BF3196" i="3"/>
  <c r="T3196" i="3"/>
  <c r="R3196" i="3"/>
  <c r="P3196" i="3"/>
  <c r="BI3192" i="3"/>
  <c r="BH3192" i="3"/>
  <c r="BG3192" i="3"/>
  <c r="BF3192" i="3"/>
  <c r="T3192" i="3"/>
  <c r="R3192" i="3"/>
  <c r="P3192" i="3"/>
  <c r="BI3177" i="3"/>
  <c r="BH3177" i="3"/>
  <c r="BG3177" i="3"/>
  <c r="BF3177" i="3"/>
  <c r="T3177" i="3"/>
  <c r="R3177" i="3"/>
  <c r="P3177" i="3"/>
  <c r="BI3173" i="3"/>
  <c r="BH3173" i="3"/>
  <c r="BG3173" i="3"/>
  <c r="BF3173" i="3"/>
  <c r="T3173" i="3"/>
  <c r="R3173" i="3"/>
  <c r="P3173" i="3"/>
  <c r="BI3169" i="3"/>
  <c r="BH3169" i="3"/>
  <c r="BG3169" i="3"/>
  <c r="BF3169" i="3"/>
  <c r="T3169" i="3"/>
  <c r="R3169" i="3"/>
  <c r="P3169" i="3"/>
  <c r="BI3166" i="3"/>
  <c r="BH3166" i="3"/>
  <c r="BG3166" i="3"/>
  <c r="BF3166" i="3"/>
  <c r="T3166" i="3"/>
  <c r="R3166" i="3"/>
  <c r="P3166" i="3"/>
  <c r="BI3161" i="3"/>
  <c r="BH3161" i="3"/>
  <c r="BG3161" i="3"/>
  <c r="BF3161" i="3"/>
  <c r="T3161" i="3"/>
  <c r="R3161" i="3"/>
  <c r="P3161" i="3"/>
  <c r="BI3158" i="3"/>
  <c r="BH3158" i="3"/>
  <c r="BG3158" i="3"/>
  <c r="BF3158" i="3"/>
  <c r="T3158" i="3"/>
  <c r="R3158" i="3"/>
  <c r="P3158" i="3"/>
  <c r="BI3145" i="3"/>
  <c r="BH3145" i="3"/>
  <c r="BG3145" i="3"/>
  <c r="BF3145" i="3"/>
  <c r="T3145" i="3"/>
  <c r="R3145" i="3"/>
  <c r="P3145" i="3"/>
  <c r="BI3135" i="3"/>
  <c r="BH3135" i="3"/>
  <c r="BG3135" i="3"/>
  <c r="BF3135" i="3"/>
  <c r="T3135" i="3"/>
  <c r="T3134" i="3"/>
  <c r="R3135" i="3"/>
  <c r="R3134" i="3"/>
  <c r="P3135" i="3"/>
  <c r="P3134" i="3"/>
  <c r="BI3132" i="3"/>
  <c r="BH3132" i="3"/>
  <c r="BG3132" i="3"/>
  <c r="BF3132" i="3"/>
  <c r="T3132" i="3"/>
  <c r="R3132" i="3"/>
  <c r="P3132" i="3"/>
  <c r="BI3123" i="3"/>
  <c r="BH3123" i="3"/>
  <c r="BG3123" i="3"/>
  <c r="BF3123" i="3"/>
  <c r="T3123" i="3"/>
  <c r="R3123" i="3"/>
  <c r="P3123" i="3"/>
  <c r="BI3111" i="3"/>
  <c r="BH3111" i="3"/>
  <c r="BG3111" i="3"/>
  <c r="BF3111" i="3"/>
  <c r="T3111" i="3"/>
  <c r="R3111" i="3"/>
  <c r="P3111" i="3"/>
  <c r="BI3095" i="3"/>
  <c r="BH3095" i="3"/>
  <c r="BG3095" i="3"/>
  <c r="BF3095" i="3"/>
  <c r="T3095" i="3"/>
  <c r="R3095" i="3"/>
  <c r="P3095" i="3"/>
  <c r="BI3092" i="3"/>
  <c r="BH3092" i="3"/>
  <c r="BG3092" i="3"/>
  <c r="BF3092" i="3"/>
  <c r="T3092" i="3"/>
  <c r="R3092" i="3"/>
  <c r="P3092" i="3"/>
  <c r="BI3060" i="3"/>
  <c r="BH3060" i="3"/>
  <c r="BG3060" i="3"/>
  <c r="BF3060" i="3"/>
  <c r="T3060" i="3"/>
  <c r="R3060" i="3"/>
  <c r="P3060" i="3"/>
  <c r="BI3057" i="3"/>
  <c r="BH3057" i="3"/>
  <c r="BG3057" i="3"/>
  <c r="BF3057" i="3"/>
  <c r="T3057" i="3"/>
  <c r="R3057" i="3"/>
  <c r="P3057" i="3"/>
  <c r="BI3050" i="3"/>
  <c r="BH3050" i="3"/>
  <c r="BG3050" i="3"/>
  <c r="BF3050" i="3"/>
  <c r="T3050" i="3"/>
  <c r="R3050" i="3"/>
  <c r="P3050" i="3"/>
  <c r="BI3047" i="3"/>
  <c r="BH3047" i="3"/>
  <c r="BG3047" i="3"/>
  <c r="BF3047" i="3"/>
  <c r="T3047" i="3"/>
  <c r="R3047" i="3"/>
  <c r="P3047" i="3"/>
  <c r="BI3043" i="3"/>
  <c r="BH3043" i="3"/>
  <c r="BG3043" i="3"/>
  <c r="BF3043" i="3"/>
  <c r="T3043" i="3"/>
  <c r="R3043" i="3"/>
  <c r="P3043" i="3"/>
  <c r="BI3039" i="3"/>
  <c r="BH3039" i="3"/>
  <c r="BG3039" i="3"/>
  <c r="BF3039" i="3"/>
  <c r="T3039" i="3"/>
  <c r="R3039" i="3"/>
  <c r="P3039" i="3"/>
  <c r="BI3030" i="3"/>
  <c r="BH3030" i="3"/>
  <c r="BG3030" i="3"/>
  <c r="BF3030" i="3"/>
  <c r="T3030" i="3"/>
  <c r="R3030" i="3"/>
  <c r="P3030" i="3"/>
  <c r="BI3018" i="3"/>
  <c r="BH3018" i="3"/>
  <c r="BG3018" i="3"/>
  <c r="BF3018" i="3"/>
  <c r="T3018" i="3"/>
  <c r="R3018" i="3"/>
  <c r="P3018" i="3"/>
  <c r="BI3010" i="3"/>
  <c r="BH3010" i="3"/>
  <c r="BG3010" i="3"/>
  <c r="BF3010" i="3"/>
  <c r="T3010" i="3"/>
  <c r="R3010" i="3"/>
  <c r="P3010" i="3"/>
  <c r="BI3002" i="3"/>
  <c r="BH3002" i="3"/>
  <c r="BG3002" i="3"/>
  <c r="BF3002" i="3"/>
  <c r="T3002" i="3"/>
  <c r="R3002" i="3"/>
  <c r="P3002" i="3"/>
  <c r="BI2998" i="3"/>
  <c r="BH2998" i="3"/>
  <c r="BG2998" i="3"/>
  <c r="BF2998" i="3"/>
  <c r="T2998" i="3"/>
  <c r="R2998" i="3"/>
  <c r="P2998" i="3"/>
  <c r="BI2992" i="3"/>
  <c r="BH2992" i="3"/>
  <c r="BG2992" i="3"/>
  <c r="BF2992" i="3"/>
  <c r="T2992" i="3"/>
  <c r="R2992" i="3"/>
  <c r="P2992" i="3"/>
  <c r="BI2982" i="3"/>
  <c r="BH2982" i="3"/>
  <c r="BG2982" i="3"/>
  <c r="BF2982" i="3"/>
  <c r="T2982" i="3"/>
  <c r="R2982" i="3"/>
  <c r="P2982" i="3"/>
  <c r="BI2959" i="3"/>
  <c r="BH2959" i="3"/>
  <c r="BG2959" i="3"/>
  <c r="BF2959" i="3"/>
  <c r="T2959" i="3"/>
  <c r="R2959" i="3"/>
  <c r="P2959" i="3"/>
  <c r="BI2889" i="3"/>
  <c r="BH2889" i="3"/>
  <c r="BG2889" i="3"/>
  <c r="BF2889" i="3"/>
  <c r="T2889" i="3"/>
  <c r="R2889" i="3"/>
  <c r="P2889" i="3"/>
  <c r="BI2798" i="3"/>
  <c r="BH2798" i="3"/>
  <c r="BG2798" i="3"/>
  <c r="BF2798" i="3"/>
  <c r="T2798" i="3"/>
  <c r="R2798" i="3"/>
  <c r="P2798" i="3"/>
  <c r="BI2795" i="3"/>
  <c r="BH2795" i="3"/>
  <c r="BG2795" i="3"/>
  <c r="BF2795" i="3"/>
  <c r="T2795" i="3"/>
  <c r="R2795" i="3"/>
  <c r="P2795" i="3"/>
  <c r="BI2726" i="3"/>
  <c r="BH2726" i="3"/>
  <c r="BG2726" i="3"/>
  <c r="BF2726" i="3"/>
  <c r="T2726" i="3"/>
  <c r="R2726" i="3"/>
  <c r="P2726" i="3"/>
  <c r="BI2723" i="3"/>
  <c r="BH2723" i="3"/>
  <c r="BG2723" i="3"/>
  <c r="BF2723" i="3"/>
  <c r="T2723" i="3"/>
  <c r="R2723" i="3"/>
  <c r="P2723" i="3"/>
  <c r="BI2621" i="3"/>
  <c r="BH2621" i="3"/>
  <c r="BG2621" i="3"/>
  <c r="BF2621" i="3"/>
  <c r="T2621" i="3"/>
  <c r="R2621" i="3"/>
  <c r="P2621" i="3"/>
  <c r="BI2617" i="3"/>
  <c r="BH2617" i="3"/>
  <c r="BG2617" i="3"/>
  <c r="BF2617" i="3"/>
  <c r="T2617" i="3"/>
  <c r="R2617" i="3"/>
  <c r="P2617" i="3"/>
  <c r="BI2610" i="3"/>
  <c r="BH2610" i="3"/>
  <c r="BG2610" i="3"/>
  <c r="BF2610" i="3"/>
  <c r="T2610" i="3"/>
  <c r="R2610" i="3"/>
  <c r="P2610" i="3"/>
  <c r="BI2604" i="3"/>
  <c r="BH2604" i="3"/>
  <c r="BG2604" i="3"/>
  <c r="BF2604" i="3"/>
  <c r="T2604" i="3"/>
  <c r="R2604" i="3"/>
  <c r="P2604" i="3"/>
  <c r="BI2590" i="3"/>
  <c r="BH2590" i="3"/>
  <c r="BG2590" i="3"/>
  <c r="BF2590" i="3"/>
  <c r="T2590" i="3"/>
  <c r="R2590" i="3"/>
  <c r="P2590" i="3"/>
  <c r="BI2585" i="3"/>
  <c r="BH2585" i="3"/>
  <c r="BG2585" i="3"/>
  <c r="BF2585" i="3"/>
  <c r="T2585" i="3"/>
  <c r="R2585" i="3"/>
  <c r="P2585" i="3"/>
  <c r="BI2576" i="3"/>
  <c r="BH2576" i="3"/>
  <c r="BG2576" i="3"/>
  <c r="BF2576" i="3"/>
  <c r="T2576" i="3"/>
  <c r="R2576" i="3"/>
  <c r="P2576" i="3"/>
  <c r="BI2573" i="3"/>
  <c r="BH2573" i="3"/>
  <c r="BG2573" i="3"/>
  <c r="BF2573" i="3"/>
  <c r="T2573" i="3"/>
  <c r="R2573" i="3"/>
  <c r="P2573" i="3"/>
  <c r="BI2570" i="3"/>
  <c r="BH2570" i="3"/>
  <c r="BG2570" i="3"/>
  <c r="BF2570" i="3"/>
  <c r="T2570" i="3"/>
  <c r="R2570" i="3"/>
  <c r="P2570" i="3"/>
  <c r="BI2567" i="3"/>
  <c r="BH2567" i="3"/>
  <c r="BG2567" i="3"/>
  <c r="BF2567" i="3"/>
  <c r="T2567" i="3"/>
  <c r="R2567" i="3"/>
  <c r="P2567" i="3"/>
  <c r="BI2564" i="3"/>
  <c r="BH2564" i="3"/>
  <c r="BG2564" i="3"/>
  <c r="BF2564" i="3"/>
  <c r="T2564" i="3"/>
  <c r="R2564" i="3"/>
  <c r="P2564" i="3"/>
  <c r="BI2560" i="3"/>
  <c r="BH2560" i="3"/>
  <c r="BG2560" i="3"/>
  <c r="BF2560" i="3"/>
  <c r="T2560" i="3"/>
  <c r="R2560" i="3"/>
  <c r="P2560" i="3"/>
  <c r="BI2552" i="3"/>
  <c r="BH2552" i="3"/>
  <c r="BG2552" i="3"/>
  <c r="BF2552" i="3"/>
  <c r="T2552" i="3"/>
  <c r="R2552" i="3"/>
  <c r="P2552" i="3"/>
  <c r="BI2549" i="3"/>
  <c r="BH2549" i="3"/>
  <c r="BG2549" i="3"/>
  <c r="BF2549" i="3"/>
  <c r="T2549" i="3"/>
  <c r="R2549" i="3"/>
  <c r="P2549" i="3"/>
  <c r="BI2541" i="3"/>
  <c r="BH2541" i="3"/>
  <c r="BG2541" i="3"/>
  <c r="BF2541" i="3"/>
  <c r="T2541" i="3"/>
  <c r="R2541" i="3"/>
  <c r="P2541" i="3"/>
  <c r="BI2538" i="3"/>
  <c r="BH2538" i="3"/>
  <c r="BG2538" i="3"/>
  <c r="BF2538" i="3"/>
  <c r="T2538" i="3"/>
  <c r="R2538" i="3"/>
  <c r="P2538" i="3"/>
  <c r="BI2531" i="3"/>
  <c r="BH2531" i="3"/>
  <c r="BG2531" i="3"/>
  <c r="BF2531" i="3"/>
  <c r="T2531" i="3"/>
  <c r="R2531" i="3"/>
  <c r="P2531" i="3"/>
  <c r="BI2528" i="3"/>
  <c r="BH2528" i="3"/>
  <c r="BG2528" i="3"/>
  <c r="BF2528" i="3"/>
  <c r="T2528" i="3"/>
  <c r="R2528" i="3"/>
  <c r="P2528" i="3"/>
  <c r="BI2521" i="3"/>
  <c r="BH2521" i="3"/>
  <c r="BG2521" i="3"/>
  <c r="BF2521" i="3"/>
  <c r="T2521" i="3"/>
  <c r="R2521" i="3"/>
  <c r="P2521" i="3"/>
  <c r="BI2517" i="3"/>
  <c r="BH2517" i="3"/>
  <c r="BG2517" i="3"/>
  <c r="BF2517" i="3"/>
  <c r="T2517" i="3"/>
  <c r="R2517" i="3"/>
  <c r="P2517" i="3"/>
  <c r="BI2513" i="3"/>
  <c r="BH2513" i="3"/>
  <c r="BG2513" i="3"/>
  <c r="BF2513" i="3"/>
  <c r="T2513" i="3"/>
  <c r="R2513" i="3"/>
  <c r="P2513" i="3"/>
  <c r="BI2509" i="3"/>
  <c r="BH2509" i="3"/>
  <c r="BG2509" i="3"/>
  <c r="BF2509" i="3"/>
  <c r="T2509" i="3"/>
  <c r="R2509" i="3"/>
  <c r="P2509" i="3"/>
  <c r="BI2505" i="3"/>
  <c r="BH2505" i="3"/>
  <c r="BG2505" i="3"/>
  <c r="BF2505" i="3"/>
  <c r="T2505" i="3"/>
  <c r="R2505" i="3"/>
  <c r="P2505" i="3"/>
  <c r="BI2502" i="3"/>
  <c r="BH2502" i="3"/>
  <c r="BG2502" i="3"/>
  <c r="BF2502" i="3"/>
  <c r="T2502" i="3"/>
  <c r="R2502" i="3"/>
  <c r="P2502" i="3"/>
  <c r="BI2499" i="3"/>
  <c r="BH2499" i="3"/>
  <c r="BG2499" i="3"/>
  <c r="BF2499" i="3"/>
  <c r="T2499" i="3"/>
  <c r="R2499" i="3"/>
  <c r="P2499" i="3"/>
  <c r="BI2496" i="3"/>
  <c r="BH2496" i="3"/>
  <c r="BG2496" i="3"/>
  <c r="BF2496" i="3"/>
  <c r="T2496" i="3"/>
  <c r="R2496" i="3"/>
  <c r="P2496" i="3"/>
  <c r="BI2493" i="3"/>
  <c r="BH2493" i="3"/>
  <c r="BG2493" i="3"/>
  <c r="BF2493" i="3"/>
  <c r="T2493" i="3"/>
  <c r="R2493" i="3"/>
  <c r="P2493" i="3"/>
  <c r="BI2491" i="3"/>
  <c r="BH2491" i="3"/>
  <c r="BG2491" i="3"/>
  <c r="BF2491" i="3"/>
  <c r="T2491" i="3"/>
  <c r="R2491" i="3"/>
  <c r="P2491" i="3"/>
  <c r="BI2482" i="3"/>
  <c r="BH2482" i="3"/>
  <c r="BG2482" i="3"/>
  <c r="BF2482" i="3"/>
  <c r="T2482" i="3"/>
  <c r="R2482" i="3"/>
  <c r="P2482" i="3"/>
  <c r="BI2479" i="3"/>
  <c r="BH2479" i="3"/>
  <c r="BG2479" i="3"/>
  <c r="BF2479" i="3"/>
  <c r="T2479" i="3"/>
  <c r="R2479" i="3"/>
  <c r="P2479" i="3"/>
  <c r="BI2477" i="3"/>
  <c r="BH2477" i="3"/>
  <c r="BG2477" i="3"/>
  <c r="BF2477" i="3"/>
  <c r="T2477" i="3"/>
  <c r="R2477" i="3"/>
  <c r="P2477" i="3"/>
  <c r="BI2474" i="3"/>
  <c r="BH2474" i="3"/>
  <c r="BG2474" i="3"/>
  <c r="BF2474" i="3"/>
  <c r="T2474" i="3"/>
  <c r="R2474" i="3"/>
  <c r="P2474" i="3"/>
  <c r="BI2465" i="3"/>
  <c r="BH2465" i="3"/>
  <c r="BG2465" i="3"/>
  <c r="BF2465" i="3"/>
  <c r="T2465" i="3"/>
  <c r="R2465" i="3"/>
  <c r="P2465" i="3"/>
  <c r="BI2462" i="3"/>
  <c r="BH2462" i="3"/>
  <c r="BG2462" i="3"/>
  <c r="BF2462" i="3"/>
  <c r="T2462" i="3"/>
  <c r="R2462" i="3"/>
  <c r="P2462" i="3"/>
  <c r="BI2460" i="3"/>
  <c r="BH2460" i="3"/>
  <c r="BG2460" i="3"/>
  <c r="BF2460" i="3"/>
  <c r="T2460" i="3"/>
  <c r="R2460" i="3"/>
  <c r="P2460" i="3"/>
  <c r="BI2457" i="3"/>
  <c r="BH2457" i="3"/>
  <c r="BG2457" i="3"/>
  <c r="BF2457" i="3"/>
  <c r="T2457" i="3"/>
  <c r="R2457" i="3"/>
  <c r="P2457" i="3"/>
  <c r="BI2443" i="3"/>
  <c r="BH2443" i="3"/>
  <c r="BG2443" i="3"/>
  <c r="BF2443" i="3"/>
  <c r="T2443" i="3"/>
  <c r="R2443" i="3"/>
  <c r="P2443" i="3"/>
  <c r="BI2434" i="3"/>
  <c r="BH2434" i="3"/>
  <c r="BG2434" i="3"/>
  <c r="BF2434" i="3"/>
  <c r="T2434" i="3"/>
  <c r="R2434" i="3"/>
  <c r="P2434" i="3"/>
  <c r="BI2430" i="3"/>
  <c r="BH2430" i="3"/>
  <c r="BG2430" i="3"/>
  <c r="BF2430" i="3"/>
  <c r="T2430" i="3"/>
  <c r="T2429" i="3"/>
  <c r="R2430" i="3"/>
  <c r="R2429" i="3"/>
  <c r="P2430" i="3"/>
  <c r="P2429" i="3"/>
  <c r="BI2427" i="3"/>
  <c r="BH2427" i="3"/>
  <c r="BG2427" i="3"/>
  <c r="BF2427" i="3"/>
  <c r="T2427" i="3"/>
  <c r="R2427" i="3"/>
  <c r="P2427" i="3"/>
  <c r="BI2425" i="3"/>
  <c r="BH2425" i="3"/>
  <c r="BG2425" i="3"/>
  <c r="BF2425" i="3"/>
  <c r="T2425" i="3"/>
  <c r="R2425" i="3"/>
  <c r="P2425" i="3"/>
  <c r="BI2423" i="3"/>
  <c r="BH2423" i="3"/>
  <c r="BG2423" i="3"/>
  <c r="BF2423" i="3"/>
  <c r="T2423" i="3"/>
  <c r="R2423" i="3"/>
  <c r="P2423" i="3"/>
  <c r="BI2421" i="3"/>
  <c r="BH2421" i="3"/>
  <c r="BG2421" i="3"/>
  <c r="BF2421" i="3"/>
  <c r="T2421" i="3"/>
  <c r="R2421" i="3"/>
  <c r="P2421" i="3"/>
  <c r="BI2419" i="3"/>
  <c r="BH2419" i="3"/>
  <c r="BG2419" i="3"/>
  <c r="BF2419" i="3"/>
  <c r="T2419" i="3"/>
  <c r="R2419" i="3"/>
  <c r="P2419" i="3"/>
  <c r="BI2417" i="3"/>
  <c r="BH2417" i="3"/>
  <c r="BG2417" i="3"/>
  <c r="BF2417" i="3"/>
  <c r="T2417" i="3"/>
  <c r="R2417" i="3"/>
  <c r="P2417" i="3"/>
  <c r="BI2415" i="3"/>
  <c r="BH2415" i="3"/>
  <c r="BG2415" i="3"/>
  <c r="BF2415" i="3"/>
  <c r="T2415" i="3"/>
  <c r="R2415" i="3"/>
  <c r="P2415" i="3"/>
  <c r="BI2413" i="3"/>
  <c r="BH2413" i="3"/>
  <c r="BG2413" i="3"/>
  <c r="BF2413" i="3"/>
  <c r="T2413" i="3"/>
  <c r="R2413" i="3"/>
  <c r="P2413" i="3"/>
  <c r="BI2411" i="3"/>
  <c r="BH2411" i="3"/>
  <c r="BG2411" i="3"/>
  <c r="BF2411" i="3"/>
  <c r="T2411" i="3"/>
  <c r="R2411" i="3"/>
  <c r="P2411" i="3"/>
  <c r="BI2409" i="3"/>
  <c r="BH2409" i="3"/>
  <c r="BG2409" i="3"/>
  <c r="BF2409" i="3"/>
  <c r="T2409" i="3"/>
  <c r="R2409" i="3"/>
  <c r="P2409" i="3"/>
  <c r="BI2406" i="3"/>
  <c r="BH2406" i="3"/>
  <c r="BG2406" i="3"/>
  <c r="BF2406" i="3"/>
  <c r="T2406" i="3"/>
  <c r="R2406" i="3"/>
  <c r="P2406" i="3"/>
  <c r="BI2404" i="3"/>
  <c r="BH2404" i="3"/>
  <c r="BG2404" i="3"/>
  <c r="BF2404" i="3"/>
  <c r="T2404" i="3"/>
  <c r="R2404" i="3"/>
  <c r="P2404" i="3"/>
  <c r="BI2401" i="3"/>
  <c r="BH2401" i="3"/>
  <c r="BG2401" i="3"/>
  <c r="BF2401" i="3"/>
  <c r="T2401" i="3"/>
  <c r="R2401" i="3"/>
  <c r="P2401" i="3"/>
  <c r="BI2305" i="3"/>
  <c r="BH2305" i="3"/>
  <c r="BG2305" i="3"/>
  <c r="BF2305" i="3"/>
  <c r="T2305" i="3"/>
  <c r="R2305" i="3"/>
  <c r="P2305" i="3"/>
  <c r="BI2294" i="3"/>
  <c r="BH2294" i="3"/>
  <c r="BG2294" i="3"/>
  <c r="BF2294" i="3"/>
  <c r="T2294" i="3"/>
  <c r="R2294" i="3"/>
  <c r="P2294" i="3"/>
  <c r="BI2292" i="3"/>
  <c r="BH2292" i="3"/>
  <c r="BG2292" i="3"/>
  <c r="BF2292" i="3"/>
  <c r="T2292" i="3"/>
  <c r="R2292" i="3"/>
  <c r="P2292" i="3"/>
  <c r="BI2288" i="3"/>
  <c r="BH2288" i="3"/>
  <c r="BG2288" i="3"/>
  <c r="BF2288" i="3"/>
  <c r="T2288" i="3"/>
  <c r="R2288" i="3"/>
  <c r="P2288" i="3"/>
  <c r="BI2277" i="3"/>
  <c r="BH2277" i="3"/>
  <c r="BG2277" i="3"/>
  <c r="BF2277" i="3"/>
  <c r="T2277" i="3"/>
  <c r="R2277" i="3"/>
  <c r="P2277" i="3"/>
  <c r="BI2275" i="3"/>
  <c r="BH2275" i="3"/>
  <c r="BG2275" i="3"/>
  <c r="BF2275" i="3"/>
  <c r="T2275" i="3"/>
  <c r="R2275" i="3"/>
  <c r="P2275" i="3"/>
  <c r="BI2273" i="3"/>
  <c r="BH2273" i="3"/>
  <c r="BG2273" i="3"/>
  <c r="BF2273" i="3"/>
  <c r="T2273" i="3"/>
  <c r="R2273" i="3"/>
  <c r="P2273" i="3"/>
  <c r="BI2260" i="3"/>
  <c r="BH2260" i="3"/>
  <c r="BG2260" i="3"/>
  <c r="BF2260" i="3"/>
  <c r="T2260" i="3"/>
  <c r="R2260" i="3"/>
  <c r="P2260" i="3"/>
  <c r="BI2249" i="3"/>
  <c r="BH2249" i="3"/>
  <c r="BG2249" i="3"/>
  <c r="BF2249" i="3"/>
  <c r="T2249" i="3"/>
  <c r="R2249" i="3"/>
  <c r="P2249" i="3"/>
  <c r="BI2149" i="3"/>
  <c r="BH2149" i="3"/>
  <c r="BG2149" i="3"/>
  <c r="BF2149" i="3"/>
  <c r="T2149" i="3"/>
  <c r="R2149" i="3"/>
  <c r="P2149" i="3"/>
  <c r="BI2056" i="3"/>
  <c r="BH2056" i="3"/>
  <c r="BG2056" i="3"/>
  <c r="BF2056" i="3"/>
  <c r="T2056" i="3"/>
  <c r="R2056" i="3"/>
  <c r="P2056" i="3"/>
  <c r="BI1964" i="3"/>
  <c r="BH1964" i="3"/>
  <c r="BG1964" i="3"/>
  <c r="BF1964" i="3"/>
  <c r="T1964" i="3"/>
  <c r="R1964" i="3"/>
  <c r="P1964" i="3"/>
  <c r="BI1963" i="3"/>
  <c r="BH1963" i="3"/>
  <c r="BG1963" i="3"/>
  <c r="BF1963" i="3"/>
  <c r="T1963" i="3"/>
  <c r="R1963" i="3"/>
  <c r="P1963" i="3"/>
  <c r="BI1960" i="3"/>
  <c r="BH1960" i="3"/>
  <c r="BG1960" i="3"/>
  <c r="BF1960" i="3"/>
  <c r="T1960" i="3"/>
  <c r="R1960" i="3"/>
  <c r="P1960" i="3"/>
  <c r="BI1946" i="3"/>
  <c r="BH1946" i="3"/>
  <c r="BG1946" i="3"/>
  <c r="BF1946" i="3"/>
  <c r="T1946" i="3"/>
  <c r="R1946" i="3"/>
  <c r="P1946" i="3"/>
  <c r="BI1934" i="3"/>
  <c r="BH1934" i="3"/>
  <c r="BG1934" i="3"/>
  <c r="BF1934" i="3"/>
  <c r="T1934" i="3"/>
  <c r="R1934" i="3"/>
  <c r="P1934" i="3"/>
  <c r="BI1930" i="3"/>
  <c r="BH1930" i="3"/>
  <c r="BG1930" i="3"/>
  <c r="BF1930" i="3"/>
  <c r="T1930" i="3"/>
  <c r="R1930" i="3"/>
  <c r="P1930" i="3"/>
  <c r="BI1926" i="3"/>
  <c r="BH1926" i="3"/>
  <c r="BG1926" i="3"/>
  <c r="BF1926" i="3"/>
  <c r="T1926" i="3"/>
  <c r="R1926" i="3"/>
  <c r="P1926" i="3"/>
  <c r="BI1913" i="3"/>
  <c r="BH1913" i="3"/>
  <c r="BG1913" i="3"/>
  <c r="BF1913" i="3"/>
  <c r="T1913" i="3"/>
  <c r="R1913" i="3"/>
  <c r="P1913" i="3"/>
  <c r="BI1909" i="3"/>
  <c r="BH1909" i="3"/>
  <c r="BG1909" i="3"/>
  <c r="BF1909" i="3"/>
  <c r="T1909" i="3"/>
  <c r="R1909" i="3"/>
  <c r="P1909" i="3"/>
  <c r="BI1901" i="3"/>
  <c r="BH1901" i="3"/>
  <c r="BG1901" i="3"/>
  <c r="BF1901" i="3"/>
  <c r="T1901" i="3"/>
  <c r="R1901" i="3"/>
  <c r="P1901" i="3"/>
  <c r="BI1889" i="3"/>
  <c r="BH1889" i="3"/>
  <c r="BG1889" i="3"/>
  <c r="BF1889" i="3"/>
  <c r="T1889" i="3"/>
  <c r="R1889" i="3"/>
  <c r="P1889" i="3"/>
  <c r="BI1884" i="3"/>
  <c r="BH1884" i="3"/>
  <c r="BG1884" i="3"/>
  <c r="BF1884" i="3"/>
  <c r="T1884" i="3"/>
  <c r="R1884" i="3"/>
  <c r="P1884" i="3"/>
  <c r="BI1880" i="3"/>
  <c r="BH1880" i="3"/>
  <c r="BG1880" i="3"/>
  <c r="BF1880" i="3"/>
  <c r="T1880" i="3"/>
  <c r="R1880" i="3"/>
  <c r="P1880" i="3"/>
  <c r="BI1876" i="3"/>
  <c r="BH1876" i="3"/>
  <c r="BG1876" i="3"/>
  <c r="BF1876" i="3"/>
  <c r="T1876" i="3"/>
  <c r="R1876" i="3"/>
  <c r="P1876" i="3"/>
  <c r="BI1872" i="3"/>
  <c r="BH1872" i="3"/>
  <c r="BG1872" i="3"/>
  <c r="BF1872" i="3"/>
  <c r="T1872" i="3"/>
  <c r="R1872" i="3"/>
  <c r="P1872" i="3"/>
  <c r="BI1868" i="3"/>
  <c r="BH1868" i="3"/>
  <c r="BG1868" i="3"/>
  <c r="BF1868" i="3"/>
  <c r="T1868" i="3"/>
  <c r="R1868" i="3"/>
  <c r="P1868" i="3"/>
  <c r="BI1864" i="3"/>
  <c r="BH1864" i="3"/>
  <c r="BG1864" i="3"/>
  <c r="BF1864" i="3"/>
  <c r="T1864" i="3"/>
  <c r="R1864" i="3"/>
  <c r="P1864" i="3"/>
  <c r="BI1855" i="3"/>
  <c r="BH1855" i="3"/>
  <c r="BG1855" i="3"/>
  <c r="BF1855" i="3"/>
  <c r="T1855" i="3"/>
  <c r="R1855" i="3"/>
  <c r="P1855" i="3"/>
  <c r="BI1851" i="3"/>
  <c r="BH1851" i="3"/>
  <c r="BG1851" i="3"/>
  <c r="BF1851" i="3"/>
  <c r="T1851" i="3"/>
  <c r="R1851" i="3"/>
  <c r="P1851" i="3"/>
  <c r="BI1847" i="3"/>
  <c r="BH1847" i="3"/>
  <c r="BG1847" i="3"/>
  <c r="BF1847" i="3"/>
  <c r="T1847" i="3"/>
  <c r="R1847" i="3"/>
  <c r="P1847" i="3"/>
  <c r="BI1843" i="3"/>
  <c r="BH1843" i="3"/>
  <c r="BG1843" i="3"/>
  <c r="BF1843" i="3"/>
  <c r="T1843" i="3"/>
  <c r="R1843" i="3"/>
  <c r="P1843" i="3"/>
  <c r="BI1841" i="3"/>
  <c r="BH1841" i="3"/>
  <c r="BG1841" i="3"/>
  <c r="BF1841" i="3"/>
  <c r="T1841" i="3"/>
  <c r="R1841" i="3"/>
  <c r="P1841" i="3"/>
  <c r="BI1837" i="3"/>
  <c r="BH1837" i="3"/>
  <c r="BG1837" i="3"/>
  <c r="BF1837" i="3"/>
  <c r="T1837" i="3"/>
  <c r="R1837" i="3"/>
  <c r="P1837" i="3"/>
  <c r="BI1835" i="3"/>
  <c r="BH1835" i="3"/>
  <c r="BG1835" i="3"/>
  <c r="BF1835" i="3"/>
  <c r="T1835" i="3"/>
  <c r="R1835" i="3"/>
  <c r="P1835" i="3"/>
  <c r="BI1828" i="3"/>
  <c r="BH1828" i="3"/>
  <c r="BG1828" i="3"/>
  <c r="BF1828" i="3"/>
  <c r="T1828" i="3"/>
  <c r="R1828" i="3"/>
  <c r="P1828" i="3"/>
  <c r="BI1826" i="3"/>
  <c r="BH1826" i="3"/>
  <c r="BG1826" i="3"/>
  <c r="BF1826" i="3"/>
  <c r="T1826" i="3"/>
  <c r="R1826" i="3"/>
  <c r="P1826" i="3"/>
  <c r="BI1824" i="3"/>
  <c r="BH1824" i="3"/>
  <c r="BG1824" i="3"/>
  <c r="BF1824" i="3"/>
  <c r="T1824" i="3"/>
  <c r="R1824" i="3"/>
  <c r="P1824" i="3"/>
  <c r="BI1822" i="3"/>
  <c r="BH1822" i="3"/>
  <c r="BG1822" i="3"/>
  <c r="BF1822" i="3"/>
  <c r="T1822" i="3"/>
  <c r="R1822" i="3"/>
  <c r="P1822" i="3"/>
  <c r="BI1815" i="3"/>
  <c r="BH1815" i="3"/>
  <c r="BG1815" i="3"/>
  <c r="BF1815" i="3"/>
  <c r="T1815" i="3"/>
  <c r="R1815" i="3"/>
  <c r="P1815" i="3"/>
  <c r="BI1813" i="3"/>
  <c r="BH1813" i="3"/>
  <c r="BG1813" i="3"/>
  <c r="BF1813" i="3"/>
  <c r="T1813" i="3"/>
  <c r="R1813" i="3"/>
  <c r="P1813" i="3"/>
  <c r="BI1804" i="3"/>
  <c r="BH1804" i="3"/>
  <c r="BG1804" i="3"/>
  <c r="BF1804" i="3"/>
  <c r="T1804" i="3"/>
  <c r="R1804" i="3"/>
  <c r="P1804" i="3"/>
  <c r="BI1791" i="3"/>
  <c r="BH1791" i="3"/>
  <c r="BG1791" i="3"/>
  <c r="BF1791" i="3"/>
  <c r="T1791" i="3"/>
  <c r="R1791" i="3"/>
  <c r="P1791" i="3"/>
  <c r="BI1784" i="3"/>
  <c r="BH1784" i="3"/>
  <c r="BG1784" i="3"/>
  <c r="BF1784" i="3"/>
  <c r="T1784" i="3"/>
  <c r="R1784" i="3"/>
  <c r="P1784" i="3"/>
  <c r="BI1692" i="3"/>
  <c r="BH1692" i="3"/>
  <c r="BG1692" i="3"/>
  <c r="BF1692" i="3"/>
  <c r="T1692" i="3"/>
  <c r="R1692" i="3"/>
  <c r="P1692" i="3"/>
  <c r="BI1601" i="3"/>
  <c r="BH1601" i="3"/>
  <c r="BG1601" i="3"/>
  <c r="BF1601" i="3"/>
  <c r="T1601" i="3"/>
  <c r="R1601" i="3"/>
  <c r="P1601" i="3"/>
  <c r="BI1586" i="3"/>
  <c r="BH1586" i="3"/>
  <c r="BG1586" i="3"/>
  <c r="BF1586" i="3"/>
  <c r="T1586" i="3"/>
  <c r="R1586" i="3"/>
  <c r="P1586" i="3"/>
  <c r="BI1584" i="3"/>
  <c r="BH1584" i="3"/>
  <c r="BG1584" i="3"/>
  <c r="BF1584" i="3"/>
  <c r="T1584" i="3"/>
  <c r="R1584" i="3"/>
  <c r="P1584" i="3"/>
  <c r="BI1577" i="3"/>
  <c r="BH1577" i="3"/>
  <c r="BG1577" i="3"/>
  <c r="BF1577" i="3"/>
  <c r="T1577" i="3"/>
  <c r="R1577" i="3"/>
  <c r="P1577" i="3"/>
  <c r="BI1570" i="3"/>
  <c r="BH1570" i="3"/>
  <c r="BG1570" i="3"/>
  <c r="BF1570" i="3"/>
  <c r="T1570" i="3"/>
  <c r="R1570" i="3"/>
  <c r="P1570" i="3"/>
  <c r="BI1560" i="3"/>
  <c r="BH1560" i="3"/>
  <c r="BG1560" i="3"/>
  <c r="BF1560" i="3"/>
  <c r="T1560" i="3"/>
  <c r="R1560" i="3"/>
  <c r="P1560" i="3"/>
  <c r="BI1551" i="3"/>
  <c r="BH1551" i="3"/>
  <c r="BG1551" i="3"/>
  <c r="BF1551" i="3"/>
  <c r="T1551" i="3"/>
  <c r="R1551" i="3"/>
  <c r="P1551" i="3"/>
  <c r="BI1531" i="3"/>
  <c r="BH1531" i="3"/>
  <c r="BG1531" i="3"/>
  <c r="BF1531" i="3"/>
  <c r="T1531" i="3"/>
  <c r="R1531" i="3"/>
  <c r="P1531" i="3"/>
  <c r="BI1517" i="3"/>
  <c r="BH1517" i="3"/>
  <c r="BG1517" i="3"/>
  <c r="BF1517" i="3"/>
  <c r="T1517" i="3"/>
  <c r="R1517" i="3"/>
  <c r="P1517" i="3"/>
  <c r="BI1503" i="3"/>
  <c r="BH1503" i="3"/>
  <c r="BG1503" i="3"/>
  <c r="BF1503" i="3"/>
  <c r="T1503" i="3"/>
  <c r="R1503" i="3"/>
  <c r="P1503" i="3"/>
  <c r="BI1493" i="3"/>
  <c r="BH1493" i="3"/>
  <c r="BG1493" i="3"/>
  <c r="BF1493" i="3"/>
  <c r="T1493" i="3"/>
  <c r="R1493" i="3"/>
  <c r="P1493" i="3"/>
  <c r="BI1483" i="3"/>
  <c r="BH1483" i="3"/>
  <c r="BG1483" i="3"/>
  <c r="BF1483" i="3"/>
  <c r="T1483" i="3"/>
  <c r="R1483" i="3"/>
  <c r="P1483" i="3"/>
  <c r="BI1435" i="3"/>
  <c r="BH1435" i="3"/>
  <c r="BG1435" i="3"/>
  <c r="BF1435" i="3"/>
  <c r="T1435" i="3"/>
  <c r="R1435" i="3"/>
  <c r="P1435" i="3"/>
  <c r="BI1433" i="3"/>
  <c r="BH1433" i="3"/>
  <c r="BG1433" i="3"/>
  <c r="BF1433" i="3"/>
  <c r="T1433" i="3"/>
  <c r="R1433" i="3"/>
  <c r="P1433" i="3"/>
  <c r="BI1425" i="3"/>
  <c r="BH1425" i="3"/>
  <c r="BG1425" i="3"/>
  <c r="BF1425" i="3"/>
  <c r="T1425" i="3"/>
  <c r="R1425" i="3"/>
  <c r="P1425" i="3"/>
  <c r="BI1417" i="3"/>
  <c r="BH1417" i="3"/>
  <c r="BG1417" i="3"/>
  <c r="BF1417" i="3"/>
  <c r="T1417" i="3"/>
  <c r="R1417" i="3"/>
  <c r="P1417" i="3"/>
  <c r="BI1400" i="3"/>
  <c r="BH1400" i="3"/>
  <c r="BG1400" i="3"/>
  <c r="BF1400" i="3"/>
  <c r="T1400" i="3"/>
  <c r="R1400" i="3"/>
  <c r="P1400" i="3"/>
  <c r="BI1393" i="3"/>
  <c r="BH1393" i="3"/>
  <c r="BG1393" i="3"/>
  <c r="BF1393" i="3"/>
  <c r="T1393" i="3"/>
  <c r="R1393" i="3"/>
  <c r="P1393" i="3"/>
  <c r="BI1363" i="3"/>
  <c r="BH1363" i="3"/>
  <c r="BG1363" i="3"/>
  <c r="BF1363" i="3"/>
  <c r="T1363" i="3"/>
  <c r="R1363" i="3"/>
  <c r="P1363" i="3"/>
  <c r="BI1318" i="3"/>
  <c r="BH1318" i="3"/>
  <c r="BG1318" i="3"/>
  <c r="BF1318" i="3"/>
  <c r="T1318" i="3"/>
  <c r="R1318" i="3"/>
  <c r="P1318" i="3"/>
  <c r="BI1309" i="3"/>
  <c r="BH1309" i="3"/>
  <c r="BG1309" i="3"/>
  <c r="BF1309" i="3"/>
  <c r="T1309" i="3"/>
  <c r="R1309" i="3"/>
  <c r="P1309" i="3"/>
  <c r="BI1301" i="3"/>
  <c r="BH1301" i="3"/>
  <c r="BG1301" i="3"/>
  <c r="BF1301" i="3"/>
  <c r="T1301" i="3"/>
  <c r="R1301" i="3"/>
  <c r="P1301" i="3"/>
  <c r="BI1295" i="3"/>
  <c r="BH1295" i="3"/>
  <c r="BG1295" i="3"/>
  <c r="BF1295" i="3"/>
  <c r="T1295" i="3"/>
  <c r="R1295" i="3"/>
  <c r="P1295" i="3"/>
  <c r="BI1289" i="3"/>
  <c r="BH1289" i="3"/>
  <c r="BG1289" i="3"/>
  <c r="BF1289" i="3"/>
  <c r="T1289" i="3"/>
  <c r="R1289" i="3"/>
  <c r="P1289" i="3"/>
  <c r="BI1282" i="3"/>
  <c r="BH1282" i="3"/>
  <c r="BG1282" i="3"/>
  <c r="BF1282" i="3"/>
  <c r="T1282" i="3"/>
  <c r="R1282" i="3"/>
  <c r="P1282" i="3"/>
  <c r="BI1273" i="3"/>
  <c r="BH1273" i="3"/>
  <c r="BG1273" i="3"/>
  <c r="BF1273" i="3"/>
  <c r="T1273" i="3"/>
  <c r="R1273" i="3"/>
  <c r="P1273" i="3"/>
  <c r="BI1267" i="3"/>
  <c r="BH1267" i="3"/>
  <c r="BG1267" i="3"/>
  <c r="BF1267" i="3"/>
  <c r="T1267" i="3"/>
  <c r="R1267" i="3"/>
  <c r="P1267" i="3"/>
  <c r="BI1261" i="3"/>
  <c r="BH1261" i="3"/>
  <c r="BG1261" i="3"/>
  <c r="BF1261" i="3"/>
  <c r="T1261" i="3"/>
  <c r="R1261" i="3"/>
  <c r="P1261" i="3"/>
  <c r="BI1240" i="3"/>
  <c r="BH1240" i="3"/>
  <c r="BG1240" i="3"/>
  <c r="BF1240" i="3"/>
  <c r="T1240" i="3"/>
  <c r="R1240" i="3"/>
  <c r="P1240" i="3"/>
  <c r="BI1236" i="3"/>
  <c r="BH1236" i="3"/>
  <c r="BG1236" i="3"/>
  <c r="BF1236" i="3"/>
  <c r="T1236" i="3"/>
  <c r="R1236" i="3"/>
  <c r="P1236" i="3"/>
  <c r="BI1225" i="3"/>
  <c r="BH1225" i="3"/>
  <c r="BG1225" i="3"/>
  <c r="BF1225" i="3"/>
  <c r="T1225" i="3"/>
  <c r="R1225" i="3"/>
  <c r="P1225" i="3"/>
  <c r="BI1212" i="3"/>
  <c r="BH1212" i="3"/>
  <c r="BG1212" i="3"/>
  <c r="BF1212" i="3"/>
  <c r="T1212" i="3"/>
  <c r="R1212" i="3"/>
  <c r="P1212" i="3"/>
  <c r="BI1206" i="3"/>
  <c r="BH1206" i="3"/>
  <c r="BG1206" i="3"/>
  <c r="BF1206" i="3"/>
  <c r="T1206" i="3"/>
  <c r="R1206" i="3"/>
  <c r="P1206" i="3"/>
  <c r="BI1182" i="3"/>
  <c r="BH1182" i="3"/>
  <c r="BG1182" i="3"/>
  <c r="BF1182" i="3"/>
  <c r="T1182" i="3"/>
  <c r="R1182" i="3"/>
  <c r="P1182" i="3"/>
  <c r="BI1172" i="3"/>
  <c r="BH1172" i="3"/>
  <c r="BG1172" i="3"/>
  <c r="BF1172" i="3"/>
  <c r="T1172" i="3"/>
  <c r="R1172" i="3"/>
  <c r="P1172" i="3"/>
  <c r="BI1163" i="3"/>
  <c r="BH1163" i="3"/>
  <c r="BG1163" i="3"/>
  <c r="BF1163" i="3"/>
  <c r="T1163" i="3"/>
  <c r="R1163" i="3"/>
  <c r="P1163" i="3"/>
  <c r="BI1158" i="3"/>
  <c r="BH1158" i="3"/>
  <c r="BG1158" i="3"/>
  <c r="BF1158" i="3"/>
  <c r="T1158" i="3"/>
  <c r="R1158" i="3"/>
  <c r="P1158" i="3"/>
  <c r="BI1154" i="3"/>
  <c r="BH1154" i="3"/>
  <c r="BG1154" i="3"/>
  <c r="BF1154" i="3"/>
  <c r="T1154" i="3"/>
  <c r="R1154" i="3"/>
  <c r="P1154" i="3"/>
  <c r="BI1152" i="3"/>
  <c r="BH1152" i="3"/>
  <c r="BG1152" i="3"/>
  <c r="BF1152" i="3"/>
  <c r="T1152" i="3"/>
  <c r="R1152" i="3"/>
  <c r="P1152" i="3"/>
  <c r="BI1076" i="3"/>
  <c r="BH1076" i="3"/>
  <c r="BG1076" i="3"/>
  <c r="BF1076" i="3"/>
  <c r="T1076" i="3"/>
  <c r="R1076" i="3"/>
  <c r="P1076" i="3"/>
  <c r="BI1000" i="3"/>
  <c r="BH1000" i="3"/>
  <c r="BG1000" i="3"/>
  <c r="BF1000" i="3"/>
  <c r="T1000" i="3"/>
  <c r="R1000" i="3"/>
  <c r="P1000" i="3"/>
  <c r="BI989" i="3"/>
  <c r="BH989" i="3"/>
  <c r="BG989" i="3"/>
  <c r="BF989" i="3"/>
  <c r="T989" i="3"/>
  <c r="R989" i="3"/>
  <c r="P989" i="3"/>
  <c r="BI978" i="3"/>
  <c r="BH978" i="3"/>
  <c r="BG978" i="3"/>
  <c r="BF978" i="3"/>
  <c r="T978" i="3"/>
  <c r="R978" i="3"/>
  <c r="P978" i="3"/>
  <c r="BI974" i="3"/>
  <c r="BH974" i="3"/>
  <c r="BG974" i="3"/>
  <c r="BF974" i="3"/>
  <c r="T974" i="3"/>
  <c r="R974" i="3"/>
  <c r="P974" i="3"/>
  <c r="BI968" i="3"/>
  <c r="BH968" i="3"/>
  <c r="BG968" i="3"/>
  <c r="BF968" i="3"/>
  <c r="T968" i="3"/>
  <c r="R968" i="3"/>
  <c r="P968" i="3"/>
  <c r="BI965" i="3"/>
  <c r="BH965" i="3"/>
  <c r="BG965" i="3"/>
  <c r="BF965" i="3"/>
  <c r="T965" i="3"/>
  <c r="R965" i="3"/>
  <c r="P965" i="3"/>
  <c r="BI959" i="3"/>
  <c r="BH959" i="3"/>
  <c r="BG959" i="3"/>
  <c r="BF959" i="3"/>
  <c r="T959" i="3"/>
  <c r="R959" i="3"/>
  <c r="P959" i="3"/>
  <c r="BI950" i="3"/>
  <c r="BH950" i="3"/>
  <c r="BG950" i="3"/>
  <c r="BF950" i="3"/>
  <c r="T950" i="3"/>
  <c r="R950" i="3"/>
  <c r="P950" i="3"/>
  <c r="BI948" i="3"/>
  <c r="BH948" i="3"/>
  <c r="BG948" i="3"/>
  <c r="BF948" i="3"/>
  <c r="T948" i="3"/>
  <c r="R948" i="3"/>
  <c r="P948" i="3"/>
  <c r="BI946" i="3"/>
  <c r="BH946" i="3"/>
  <c r="BG946" i="3"/>
  <c r="BF946" i="3"/>
  <c r="T946" i="3"/>
  <c r="R946" i="3"/>
  <c r="P946" i="3"/>
  <c r="BI944" i="3"/>
  <c r="BH944" i="3"/>
  <c r="BG944" i="3"/>
  <c r="BF944" i="3"/>
  <c r="T944" i="3"/>
  <c r="R944" i="3"/>
  <c r="P944" i="3"/>
  <c r="BI942" i="3"/>
  <c r="BH942" i="3"/>
  <c r="BG942" i="3"/>
  <c r="BF942" i="3"/>
  <c r="T942" i="3"/>
  <c r="R942" i="3"/>
  <c r="P942" i="3"/>
  <c r="BI940" i="3"/>
  <c r="BH940" i="3"/>
  <c r="BG940" i="3"/>
  <c r="BF940" i="3"/>
  <c r="T940" i="3"/>
  <c r="R940" i="3"/>
  <c r="P940" i="3"/>
  <c r="BI938" i="3"/>
  <c r="BH938" i="3"/>
  <c r="BG938" i="3"/>
  <c r="BF938" i="3"/>
  <c r="T938" i="3"/>
  <c r="R938" i="3"/>
  <c r="P938" i="3"/>
  <c r="BI936" i="3"/>
  <c r="BH936" i="3"/>
  <c r="BG936" i="3"/>
  <c r="BF936" i="3"/>
  <c r="T936" i="3"/>
  <c r="R936" i="3"/>
  <c r="P936" i="3"/>
  <c r="BI929" i="3"/>
  <c r="BH929" i="3"/>
  <c r="BG929" i="3"/>
  <c r="BF929" i="3"/>
  <c r="T929" i="3"/>
  <c r="R929" i="3"/>
  <c r="P929" i="3"/>
  <c r="BI922" i="3"/>
  <c r="BH922" i="3"/>
  <c r="BG922" i="3"/>
  <c r="BF922" i="3"/>
  <c r="T922" i="3"/>
  <c r="R922" i="3"/>
  <c r="P922" i="3"/>
  <c r="BI920" i="3"/>
  <c r="BH920" i="3"/>
  <c r="BG920" i="3"/>
  <c r="BF920" i="3"/>
  <c r="T920" i="3"/>
  <c r="R920" i="3"/>
  <c r="P920" i="3"/>
  <c r="BI917" i="3"/>
  <c r="BH917" i="3"/>
  <c r="BG917" i="3"/>
  <c r="BF917" i="3"/>
  <c r="T917" i="3"/>
  <c r="R917" i="3"/>
  <c r="P917" i="3"/>
  <c r="BI910" i="3"/>
  <c r="BH910" i="3"/>
  <c r="BG910" i="3"/>
  <c r="BF910" i="3"/>
  <c r="T910" i="3"/>
  <c r="R910" i="3"/>
  <c r="P910" i="3"/>
  <c r="BI908" i="3"/>
  <c r="BH908" i="3"/>
  <c r="BG908" i="3"/>
  <c r="BF908" i="3"/>
  <c r="T908" i="3"/>
  <c r="R908" i="3"/>
  <c r="P908" i="3"/>
  <c r="BI901" i="3"/>
  <c r="BH901" i="3"/>
  <c r="BG901" i="3"/>
  <c r="BF901" i="3"/>
  <c r="T901" i="3"/>
  <c r="R901" i="3"/>
  <c r="P901" i="3"/>
  <c r="BI896" i="3"/>
  <c r="BH896" i="3"/>
  <c r="BG896" i="3"/>
  <c r="BF896" i="3"/>
  <c r="T896" i="3"/>
  <c r="R896" i="3"/>
  <c r="P896" i="3"/>
  <c r="BI891" i="3"/>
  <c r="BH891" i="3"/>
  <c r="BG891" i="3"/>
  <c r="BF891" i="3"/>
  <c r="T891" i="3"/>
  <c r="R891" i="3"/>
  <c r="P891" i="3"/>
  <c r="BI884" i="3"/>
  <c r="BH884" i="3"/>
  <c r="BG884" i="3"/>
  <c r="BF884" i="3"/>
  <c r="T884" i="3"/>
  <c r="R884" i="3"/>
  <c r="P884" i="3"/>
  <c r="BI882" i="3"/>
  <c r="BH882" i="3"/>
  <c r="BG882" i="3"/>
  <c r="BF882" i="3"/>
  <c r="T882" i="3"/>
  <c r="R882" i="3"/>
  <c r="P882" i="3"/>
  <c r="BI880" i="3"/>
  <c r="BH880" i="3"/>
  <c r="BG880" i="3"/>
  <c r="BF880" i="3"/>
  <c r="T880" i="3"/>
  <c r="R880" i="3"/>
  <c r="P880" i="3"/>
  <c r="BI878" i="3"/>
  <c r="BH878" i="3"/>
  <c r="BG878" i="3"/>
  <c r="BF878" i="3"/>
  <c r="T878" i="3"/>
  <c r="R878" i="3"/>
  <c r="P878" i="3"/>
  <c r="BI874" i="3"/>
  <c r="BH874" i="3"/>
  <c r="BG874" i="3"/>
  <c r="BF874" i="3"/>
  <c r="T874" i="3"/>
  <c r="R874" i="3"/>
  <c r="P874" i="3"/>
  <c r="BI871" i="3"/>
  <c r="BH871" i="3"/>
  <c r="BG871" i="3"/>
  <c r="BF871" i="3"/>
  <c r="T871" i="3"/>
  <c r="R871" i="3"/>
  <c r="P871" i="3"/>
  <c r="BI868" i="3"/>
  <c r="BH868" i="3"/>
  <c r="BG868" i="3"/>
  <c r="BF868" i="3"/>
  <c r="T868" i="3"/>
  <c r="R868" i="3"/>
  <c r="P868" i="3"/>
  <c r="BI865" i="3"/>
  <c r="BH865" i="3"/>
  <c r="BG865" i="3"/>
  <c r="BF865" i="3"/>
  <c r="T865" i="3"/>
  <c r="R865" i="3"/>
  <c r="P865" i="3"/>
  <c r="BI860" i="3"/>
  <c r="BH860" i="3"/>
  <c r="BG860" i="3"/>
  <c r="BF860" i="3"/>
  <c r="T860" i="3"/>
  <c r="R860" i="3"/>
  <c r="P860" i="3"/>
  <c r="BI856" i="3"/>
  <c r="BH856" i="3"/>
  <c r="BG856" i="3"/>
  <c r="BF856" i="3"/>
  <c r="T856" i="3"/>
  <c r="R856" i="3"/>
  <c r="P856" i="3"/>
  <c r="BI848" i="3"/>
  <c r="BH848" i="3"/>
  <c r="BG848" i="3"/>
  <c r="BF848" i="3"/>
  <c r="T848" i="3"/>
  <c r="R848" i="3"/>
  <c r="P848" i="3"/>
  <c r="BI844" i="3"/>
  <c r="BH844" i="3"/>
  <c r="BG844" i="3"/>
  <c r="BF844" i="3"/>
  <c r="T844" i="3"/>
  <c r="R844" i="3"/>
  <c r="P844" i="3"/>
  <c r="BI837" i="3"/>
  <c r="BH837" i="3"/>
  <c r="BG837" i="3"/>
  <c r="BF837" i="3"/>
  <c r="T837" i="3"/>
  <c r="R837" i="3"/>
  <c r="P837" i="3"/>
  <c r="BI830" i="3"/>
  <c r="BH830" i="3"/>
  <c r="BG830" i="3"/>
  <c r="BF830" i="3"/>
  <c r="T830" i="3"/>
  <c r="R830" i="3"/>
  <c r="P830" i="3"/>
  <c r="BI823" i="3"/>
  <c r="BH823" i="3"/>
  <c r="BG823" i="3"/>
  <c r="BF823" i="3"/>
  <c r="T823" i="3"/>
  <c r="R823" i="3"/>
  <c r="P823" i="3"/>
  <c r="BI816" i="3"/>
  <c r="BH816" i="3"/>
  <c r="BG816" i="3"/>
  <c r="BF816" i="3"/>
  <c r="T816" i="3"/>
  <c r="R816" i="3"/>
  <c r="P816" i="3"/>
  <c r="BI809" i="3"/>
  <c r="BH809" i="3"/>
  <c r="BG809" i="3"/>
  <c r="BF809" i="3"/>
  <c r="T809" i="3"/>
  <c r="R809" i="3"/>
  <c r="P809" i="3"/>
  <c r="BI796" i="3"/>
  <c r="BH796" i="3"/>
  <c r="BG796" i="3"/>
  <c r="BF796" i="3"/>
  <c r="T796" i="3"/>
  <c r="R796" i="3"/>
  <c r="P796" i="3"/>
  <c r="BI783" i="3"/>
  <c r="BH783" i="3"/>
  <c r="BG783" i="3"/>
  <c r="BF783" i="3"/>
  <c r="T783" i="3"/>
  <c r="R783" i="3"/>
  <c r="P783" i="3"/>
  <c r="BI770" i="3"/>
  <c r="BH770" i="3"/>
  <c r="BG770" i="3"/>
  <c r="BF770" i="3"/>
  <c r="T770" i="3"/>
  <c r="R770" i="3"/>
  <c r="P770" i="3"/>
  <c r="BI768" i="3"/>
  <c r="BH768" i="3"/>
  <c r="BG768" i="3"/>
  <c r="BF768" i="3"/>
  <c r="T768" i="3"/>
  <c r="R768" i="3"/>
  <c r="P768" i="3"/>
  <c r="BI763" i="3"/>
  <c r="BH763" i="3"/>
  <c r="BG763" i="3"/>
  <c r="BF763" i="3"/>
  <c r="T763" i="3"/>
  <c r="R763" i="3"/>
  <c r="P763" i="3"/>
  <c r="BI755" i="3"/>
  <c r="BH755" i="3"/>
  <c r="BG755" i="3"/>
  <c r="BF755" i="3"/>
  <c r="T755" i="3"/>
  <c r="R755" i="3"/>
  <c r="P755" i="3"/>
  <c r="BI753" i="3"/>
  <c r="BH753" i="3"/>
  <c r="BG753" i="3"/>
  <c r="BF753" i="3"/>
  <c r="T753" i="3"/>
  <c r="R753" i="3"/>
  <c r="P753" i="3"/>
  <c r="BI748" i="3"/>
  <c r="BH748" i="3"/>
  <c r="BG748" i="3"/>
  <c r="BF748" i="3"/>
  <c r="T748" i="3"/>
  <c r="R748" i="3"/>
  <c r="P748" i="3"/>
  <c r="BI696" i="3"/>
  <c r="BH696" i="3"/>
  <c r="BG696" i="3"/>
  <c r="BF696" i="3"/>
  <c r="T696" i="3"/>
  <c r="R696" i="3"/>
  <c r="P696" i="3"/>
  <c r="BI691" i="3"/>
  <c r="BH691" i="3"/>
  <c r="BG691" i="3"/>
  <c r="BF691" i="3"/>
  <c r="T691" i="3"/>
  <c r="R691" i="3"/>
  <c r="P691" i="3"/>
  <c r="BI684" i="3"/>
  <c r="BH684" i="3"/>
  <c r="BG684" i="3"/>
  <c r="BF684" i="3"/>
  <c r="T684" i="3"/>
  <c r="R684" i="3"/>
  <c r="P684" i="3"/>
  <c r="BI682" i="3"/>
  <c r="BH682" i="3"/>
  <c r="BG682" i="3"/>
  <c r="BF682" i="3"/>
  <c r="T682" i="3"/>
  <c r="R682" i="3"/>
  <c r="P682" i="3"/>
  <c r="BI673" i="3"/>
  <c r="BH673" i="3"/>
  <c r="BG673" i="3"/>
  <c r="BF673" i="3"/>
  <c r="T673" i="3"/>
  <c r="R673" i="3"/>
  <c r="P673" i="3"/>
  <c r="BI664" i="3"/>
  <c r="BH664" i="3"/>
  <c r="BG664" i="3"/>
  <c r="BF664" i="3"/>
  <c r="T664" i="3"/>
  <c r="R664" i="3"/>
  <c r="P664" i="3"/>
  <c r="BI661" i="3"/>
  <c r="BH661" i="3"/>
  <c r="BG661" i="3"/>
  <c r="BF661" i="3"/>
  <c r="T661" i="3"/>
  <c r="R661" i="3"/>
  <c r="P661" i="3"/>
  <c r="BI659" i="3"/>
  <c r="BH659" i="3"/>
  <c r="BG659" i="3"/>
  <c r="BF659" i="3"/>
  <c r="T659" i="3"/>
  <c r="R659" i="3"/>
  <c r="P659" i="3"/>
  <c r="BI657" i="3"/>
  <c r="BH657" i="3"/>
  <c r="BG657" i="3"/>
  <c r="BF657" i="3"/>
  <c r="T657" i="3"/>
  <c r="R657" i="3"/>
  <c r="P657" i="3"/>
  <c r="BI650" i="3"/>
  <c r="BH650" i="3"/>
  <c r="BG650" i="3"/>
  <c r="BF650" i="3"/>
  <c r="T650" i="3"/>
  <c r="R650" i="3"/>
  <c r="P650" i="3"/>
  <c r="BI640" i="3"/>
  <c r="BH640" i="3"/>
  <c r="BG640" i="3"/>
  <c r="BF640" i="3"/>
  <c r="T640" i="3"/>
  <c r="R640" i="3"/>
  <c r="P640" i="3"/>
  <c r="BI637" i="3"/>
  <c r="BH637" i="3"/>
  <c r="BG637" i="3"/>
  <c r="BF637" i="3"/>
  <c r="T637" i="3"/>
  <c r="R637" i="3"/>
  <c r="P637" i="3"/>
  <c r="BI626" i="3"/>
  <c r="BH626" i="3"/>
  <c r="BG626" i="3"/>
  <c r="BF626" i="3"/>
  <c r="T626" i="3"/>
  <c r="R626" i="3"/>
  <c r="P626" i="3"/>
  <c r="BI613" i="3"/>
  <c r="BH613" i="3"/>
  <c r="BG613" i="3"/>
  <c r="BF613" i="3"/>
  <c r="T613" i="3"/>
  <c r="R613" i="3"/>
  <c r="P613" i="3"/>
  <c r="BI604" i="3"/>
  <c r="BH604" i="3"/>
  <c r="BG604" i="3"/>
  <c r="BF604" i="3"/>
  <c r="T604" i="3"/>
  <c r="R604" i="3"/>
  <c r="P604" i="3"/>
  <c r="BI592" i="3"/>
  <c r="BH592" i="3"/>
  <c r="BG592" i="3"/>
  <c r="BF592" i="3"/>
  <c r="T592" i="3"/>
  <c r="R592" i="3"/>
  <c r="P592" i="3"/>
  <c r="BI581" i="3"/>
  <c r="BH581" i="3"/>
  <c r="BG581" i="3"/>
  <c r="BF581" i="3"/>
  <c r="T581" i="3"/>
  <c r="R581" i="3"/>
  <c r="P581" i="3"/>
  <c r="BI561" i="3"/>
  <c r="BH561" i="3"/>
  <c r="BG561" i="3"/>
  <c r="BF561" i="3"/>
  <c r="T561" i="3"/>
  <c r="R561" i="3"/>
  <c r="P561" i="3"/>
  <c r="BI548" i="3"/>
  <c r="BH548" i="3"/>
  <c r="BG548" i="3"/>
  <c r="BF548" i="3"/>
  <c r="T548" i="3"/>
  <c r="R548" i="3"/>
  <c r="P548" i="3"/>
  <c r="BI539" i="3"/>
  <c r="BH539" i="3"/>
  <c r="BG539" i="3"/>
  <c r="BF539" i="3"/>
  <c r="T539" i="3"/>
  <c r="R539" i="3"/>
  <c r="P539" i="3"/>
  <c r="BI531" i="3"/>
  <c r="BH531" i="3"/>
  <c r="BG531" i="3"/>
  <c r="BF531" i="3"/>
  <c r="T531" i="3"/>
  <c r="R531" i="3"/>
  <c r="P531" i="3"/>
  <c r="BI528" i="3"/>
  <c r="BH528" i="3"/>
  <c r="BG528" i="3"/>
  <c r="BF528" i="3"/>
  <c r="T528" i="3"/>
  <c r="R528" i="3"/>
  <c r="P528" i="3"/>
  <c r="BI523" i="3"/>
  <c r="BH523" i="3"/>
  <c r="BG523" i="3"/>
  <c r="BF523" i="3"/>
  <c r="T523" i="3"/>
  <c r="R523" i="3"/>
  <c r="P523" i="3"/>
  <c r="BI511" i="3"/>
  <c r="BH511" i="3"/>
  <c r="BG511" i="3"/>
  <c r="BF511" i="3"/>
  <c r="T511" i="3"/>
  <c r="R511" i="3"/>
  <c r="P511" i="3"/>
  <c r="BI503" i="3"/>
  <c r="BH503" i="3"/>
  <c r="BG503" i="3"/>
  <c r="BF503" i="3"/>
  <c r="T503" i="3"/>
  <c r="R503" i="3"/>
  <c r="P503" i="3"/>
  <c r="BI495" i="3"/>
  <c r="BH495" i="3"/>
  <c r="BG495" i="3"/>
  <c r="BF495" i="3"/>
  <c r="T495" i="3"/>
  <c r="R495" i="3"/>
  <c r="P495" i="3"/>
  <c r="BI487" i="3"/>
  <c r="BH487" i="3"/>
  <c r="BG487" i="3"/>
  <c r="BF487" i="3"/>
  <c r="T487" i="3"/>
  <c r="R487" i="3"/>
  <c r="P487" i="3"/>
  <c r="BI479" i="3"/>
  <c r="BH479" i="3"/>
  <c r="BG479" i="3"/>
  <c r="BF479" i="3"/>
  <c r="T479" i="3"/>
  <c r="T478" i="3" s="1"/>
  <c r="R479" i="3"/>
  <c r="R478" i="3" s="1"/>
  <c r="P479" i="3"/>
  <c r="P478" i="3" s="1"/>
  <c r="BI474" i="3"/>
  <c r="BH474" i="3"/>
  <c r="BG474" i="3"/>
  <c r="BF474" i="3"/>
  <c r="T474" i="3"/>
  <c r="R474" i="3"/>
  <c r="P474" i="3"/>
  <c r="BI471" i="3"/>
  <c r="BH471" i="3"/>
  <c r="BG471" i="3"/>
  <c r="BF471" i="3"/>
  <c r="T471" i="3"/>
  <c r="R471" i="3"/>
  <c r="P471" i="3"/>
  <c r="BI468" i="3"/>
  <c r="BH468" i="3"/>
  <c r="BG468" i="3"/>
  <c r="BF468" i="3"/>
  <c r="T468" i="3"/>
  <c r="R468" i="3"/>
  <c r="P468" i="3"/>
  <c r="BI460" i="3"/>
  <c r="BH460" i="3"/>
  <c r="BG460" i="3"/>
  <c r="BF460" i="3"/>
  <c r="T460" i="3"/>
  <c r="R460" i="3"/>
  <c r="P460" i="3"/>
  <c r="BI454" i="3"/>
  <c r="BH454" i="3"/>
  <c r="BG454" i="3"/>
  <c r="BF454" i="3"/>
  <c r="T454" i="3"/>
  <c r="R454" i="3"/>
  <c r="P454" i="3"/>
  <c r="BI450" i="3"/>
  <c r="BH450" i="3"/>
  <c r="BG450" i="3"/>
  <c r="BF450" i="3"/>
  <c r="T450" i="3"/>
  <c r="R450" i="3"/>
  <c r="P450" i="3"/>
  <c r="BI443" i="3"/>
  <c r="BH443" i="3"/>
  <c r="BG443" i="3"/>
  <c r="BF443" i="3"/>
  <c r="T443" i="3"/>
  <c r="R443" i="3"/>
  <c r="P443" i="3"/>
  <c r="BI436" i="3"/>
  <c r="BH436" i="3"/>
  <c r="BG436" i="3"/>
  <c r="BF436" i="3"/>
  <c r="T436" i="3"/>
  <c r="R436" i="3"/>
  <c r="P436" i="3"/>
  <c r="BI434" i="3"/>
  <c r="BH434" i="3"/>
  <c r="BG434" i="3"/>
  <c r="BF434" i="3"/>
  <c r="T434" i="3"/>
  <c r="R434" i="3"/>
  <c r="P434" i="3"/>
  <c r="BI427" i="3"/>
  <c r="BH427" i="3"/>
  <c r="BG427" i="3"/>
  <c r="BF427" i="3"/>
  <c r="T427" i="3"/>
  <c r="R427" i="3"/>
  <c r="P427" i="3"/>
  <c r="BI418" i="3"/>
  <c r="BH418" i="3"/>
  <c r="BG418" i="3"/>
  <c r="BF418" i="3"/>
  <c r="T418" i="3"/>
  <c r="R418" i="3"/>
  <c r="P418" i="3"/>
  <c r="BI412" i="3"/>
  <c r="BH412" i="3"/>
  <c r="BG412" i="3"/>
  <c r="BF412" i="3"/>
  <c r="T412" i="3"/>
  <c r="R412" i="3"/>
  <c r="P412" i="3"/>
  <c r="BI410" i="3"/>
  <c r="BH410" i="3"/>
  <c r="BG410" i="3"/>
  <c r="BF410" i="3"/>
  <c r="T410" i="3"/>
  <c r="R410" i="3"/>
  <c r="P410" i="3"/>
  <c r="BI398" i="3"/>
  <c r="BH398" i="3"/>
  <c r="BG398" i="3"/>
  <c r="BF398" i="3"/>
  <c r="T398" i="3"/>
  <c r="R398" i="3"/>
  <c r="P398" i="3"/>
  <c r="BI390" i="3"/>
  <c r="BH390" i="3"/>
  <c r="BG390" i="3"/>
  <c r="BF390" i="3"/>
  <c r="T390" i="3"/>
  <c r="R390" i="3"/>
  <c r="P390" i="3"/>
  <c r="BI371" i="3"/>
  <c r="BH371" i="3"/>
  <c r="BG371" i="3"/>
  <c r="BF371" i="3"/>
  <c r="T371" i="3"/>
  <c r="R371" i="3"/>
  <c r="P371" i="3"/>
  <c r="BI362" i="3"/>
  <c r="BH362" i="3"/>
  <c r="BG362" i="3"/>
  <c r="BF362" i="3"/>
  <c r="T362" i="3"/>
  <c r="R362" i="3"/>
  <c r="P362" i="3"/>
  <c r="BI360" i="3"/>
  <c r="BH360" i="3"/>
  <c r="BG360" i="3"/>
  <c r="BF360" i="3"/>
  <c r="T360" i="3"/>
  <c r="R360" i="3"/>
  <c r="P360" i="3"/>
  <c r="BI351" i="3"/>
  <c r="BH351" i="3"/>
  <c r="BG351" i="3"/>
  <c r="BF351" i="3"/>
  <c r="T351" i="3"/>
  <c r="R351" i="3"/>
  <c r="P351" i="3"/>
  <c r="BI342" i="3"/>
  <c r="BH342" i="3"/>
  <c r="BG342" i="3"/>
  <c r="BF342" i="3"/>
  <c r="T342" i="3"/>
  <c r="R342" i="3"/>
  <c r="P342" i="3"/>
  <c r="BI330" i="3"/>
  <c r="BH330" i="3"/>
  <c r="BG330" i="3"/>
  <c r="BF330" i="3"/>
  <c r="T330" i="3"/>
  <c r="R330" i="3"/>
  <c r="P330" i="3"/>
  <c r="BI327" i="3"/>
  <c r="BH327" i="3"/>
  <c r="BG327" i="3"/>
  <c r="BF327" i="3"/>
  <c r="T327" i="3"/>
  <c r="R327" i="3"/>
  <c r="P327" i="3"/>
  <c r="BI318" i="3"/>
  <c r="BH318" i="3"/>
  <c r="BG318" i="3"/>
  <c r="BF318" i="3"/>
  <c r="T318" i="3"/>
  <c r="R318" i="3"/>
  <c r="P318" i="3"/>
  <c r="BI308" i="3"/>
  <c r="BH308" i="3"/>
  <c r="BG308" i="3"/>
  <c r="BF308" i="3"/>
  <c r="T308" i="3"/>
  <c r="R308" i="3"/>
  <c r="P308" i="3"/>
  <c r="BI273" i="3"/>
  <c r="BH273" i="3"/>
  <c r="BG273" i="3"/>
  <c r="BF273" i="3"/>
  <c r="T273" i="3"/>
  <c r="R273" i="3"/>
  <c r="P273" i="3"/>
  <c r="BI238" i="3"/>
  <c r="BH238" i="3"/>
  <c r="BG238" i="3"/>
  <c r="BF238" i="3"/>
  <c r="T238" i="3"/>
  <c r="R238" i="3"/>
  <c r="P238" i="3"/>
  <c r="BI203" i="3"/>
  <c r="BH203" i="3"/>
  <c r="BG203" i="3"/>
  <c r="BF203" i="3"/>
  <c r="T203" i="3"/>
  <c r="R203" i="3"/>
  <c r="P203" i="3"/>
  <c r="BI201" i="3"/>
  <c r="BH201" i="3"/>
  <c r="BG201" i="3"/>
  <c r="BF201" i="3"/>
  <c r="T201" i="3"/>
  <c r="R201" i="3"/>
  <c r="P201" i="3"/>
  <c r="BI194" i="3"/>
  <c r="BH194" i="3"/>
  <c r="BG194" i="3"/>
  <c r="BF194" i="3"/>
  <c r="T194" i="3"/>
  <c r="R194" i="3"/>
  <c r="P194" i="3"/>
  <c r="BI177" i="3"/>
  <c r="BH177" i="3"/>
  <c r="BG177" i="3"/>
  <c r="BF177" i="3"/>
  <c r="T177" i="3"/>
  <c r="R177" i="3"/>
  <c r="P177" i="3"/>
  <c r="BI166" i="3"/>
  <c r="BH166" i="3"/>
  <c r="BG166" i="3"/>
  <c r="BF166" i="3"/>
  <c r="T166" i="3"/>
  <c r="R166" i="3"/>
  <c r="P166" i="3"/>
  <c r="BI161" i="3"/>
  <c r="BH161" i="3"/>
  <c r="BG161" i="3"/>
  <c r="BF161" i="3"/>
  <c r="T161" i="3"/>
  <c r="R161" i="3"/>
  <c r="P161" i="3"/>
  <c r="BI156" i="3"/>
  <c r="BH156" i="3"/>
  <c r="BG156" i="3"/>
  <c r="BF156" i="3"/>
  <c r="T156" i="3"/>
  <c r="R156" i="3"/>
  <c r="P156" i="3"/>
  <c r="J149" i="3"/>
  <c r="F147" i="3"/>
  <c r="E145" i="3"/>
  <c r="J93" i="3"/>
  <c r="F91" i="3"/>
  <c r="E89" i="3"/>
  <c r="J26" i="3"/>
  <c r="E26" i="3"/>
  <c r="J150" i="3" s="1"/>
  <c r="J25" i="3"/>
  <c r="J20" i="3"/>
  <c r="E20" i="3"/>
  <c r="F150" i="3"/>
  <c r="J19" i="3"/>
  <c r="J17" i="3"/>
  <c r="E17" i="3"/>
  <c r="F149" i="3"/>
  <c r="J16" i="3"/>
  <c r="J14" i="3"/>
  <c r="J147" i="3" s="1"/>
  <c r="E7" i="3"/>
  <c r="E85" i="3"/>
  <c r="J39" i="2"/>
  <c r="J38" i="2"/>
  <c r="AY96" i="1"/>
  <c r="J37" i="2"/>
  <c r="AX96" i="1"/>
  <c r="BI2521" i="2"/>
  <c r="BH2521" i="2"/>
  <c r="BG2521" i="2"/>
  <c r="BF2521" i="2"/>
  <c r="T2521" i="2"/>
  <c r="R2521" i="2"/>
  <c r="P2521" i="2"/>
  <c r="BI2502" i="2"/>
  <c r="BH2502" i="2"/>
  <c r="BG2502" i="2"/>
  <c r="BF2502" i="2"/>
  <c r="T2502" i="2"/>
  <c r="R2502" i="2"/>
  <c r="P2502" i="2"/>
  <c r="BI2483" i="2"/>
  <c r="BH2483" i="2"/>
  <c r="BG2483" i="2"/>
  <c r="BF2483" i="2"/>
  <c r="T2483" i="2"/>
  <c r="R2483" i="2"/>
  <c r="P2483" i="2"/>
  <c r="BI2464" i="2"/>
  <c r="BH2464" i="2"/>
  <c r="BG2464" i="2"/>
  <c r="BF2464" i="2"/>
  <c r="T2464" i="2"/>
  <c r="R2464" i="2"/>
  <c r="P2464" i="2"/>
  <c r="BI2446" i="2"/>
  <c r="BH2446" i="2"/>
  <c r="BG2446" i="2"/>
  <c r="BF2446" i="2"/>
  <c r="T2446" i="2"/>
  <c r="R2446" i="2"/>
  <c r="P2446" i="2"/>
  <c r="BI2428" i="2"/>
  <c r="BH2428" i="2"/>
  <c r="BG2428" i="2"/>
  <c r="BF2428" i="2"/>
  <c r="T2428" i="2"/>
  <c r="R2428" i="2"/>
  <c r="P2428" i="2"/>
  <c r="BI2196" i="2"/>
  <c r="BH2196" i="2"/>
  <c r="BG2196" i="2"/>
  <c r="BF2196" i="2"/>
  <c r="T2196" i="2"/>
  <c r="R2196" i="2"/>
  <c r="P2196" i="2"/>
  <c r="BI1935" i="2"/>
  <c r="BH1935" i="2"/>
  <c r="BG1935" i="2"/>
  <c r="BF1935" i="2"/>
  <c r="T1935" i="2"/>
  <c r="R1935" i="2"/>
  <c r="P1935" i="2"/>
  <c r="BI1933" i="2"/>
  <c r="BH1933" i="2"/>
  <c r="BG1933" i="2"/>
  <c r="BF1933" i="2"/>
  <c r="T1933" i="2"/>
  <c r="R1933" i="2"/>
  <c r="P1933" i="2"/>
  <c r="BI1930" i="2"/>
  <c r="BH1930" i="2"/>
  <c r="BG1930" i="2"/>
  <c r="BF1930" i="2"/>
  <c r="T1930" i="2"/>
  <c r="R1930" i="2"/>
  <c r="P1930" i="2"/>
  <c r="BI1927" i="2"/>
  <c r="BH1927" i="2"/>
  <c r="BG1927" i="2"/>
  <c r="BF1927" i="2"/>
  <c r="T1927" i="2"/>
  <c r="R1927" i="2"/>
  <c r="P1927" i="2"/>
  <c r="BI1922" i="2"/>
  <c r="BH1922" i="2"/>
  <c r="BG1922" i="2"/>
  <c r="BF1922" i="2"/>
  <c r="T1922" i="2"/>
  <c r="R1922" i="2"/>
  <c r="P1922" i="2"/>
  <c r="BI1919" i="2"/>
  <c r="BH1919" i="2"/>
  <c r="BG1919" i="2"/>
  <c r="BF1919" i="2"/>
  <c r="T1919" i="2"/>
  <c r="R1919" i="2"/>
  <c r="P1919" i="2"/>
  <c r="BI1839" i="2"/>
  <c r="BH1839" i="2"/>
  <c r="BG1839" i="2"/>
  <c r="BF1839" i="2"/>
  <c r="T1839" i="2"/>
  <c r="R1839" i="2"/>
  <c r="P1839" i="2"/>
  <c r="BI1760" i="2"/>
  <c r="BH1760" i="2"/>
  <c r="BG1760" i="2"/>
  <c r="BF1760" i="2"/>
  <c r="T1760" i="2"/>
  <c r="R1760" i="2"/>
  <c r="P1760" i="2"/>
  <c r="BI1681" i="2"/>
  <c r="BH1681" i="2"/>
  <c r="BG1681" i="2"/>
  <c r="BF1681" i="2"/>
  <c r="T1681" i="2"/>
  <c r="R1681" i="2"/>
  <c r="P1681" i="2"/>
  <c r="BI1602" i="2"/>
  <c r="BH1602" i="2"/>
  <c r="BG1602" i="2"/>
  <c r="BF1602" i="2"/>
  <c r="T1602" i="2"/>
  <c r="R1602" i="2"/>
  <c r="P1602" i="2"/>
  <c r="BI1539" i="2"/>
  <c r="BH1539" i="2"/>
  <c r="BG1539" i="2"/>
  <c r="BF1539" i="2"/>
  <c r="T1539" i="2"/>
  <c r="R1539" i="2"/>
  <c r="P1539" i="2"/>
  <c r="BI1536" i="2"/>
  <c r="BH1536" i="2"/>
  <c r="BG1536" i="2"/>
  <c r="BF1536" i="2"/>
  <c r="T1536" i="2"/>
  <c r="R1536" i="2"/>
  <c r="P1536" i="2"/>
  <c r="BI1532" i="2"/>
  <c r="BH1532" i="2"/>
  <c r="BG1532" i="2"/>
  <c r="BF1532" i="2"/>
  <c r="T1532" i="2"/>
  <c r="R1532" i="2"/>
  <c r="P1532" i="2"/>
  <c r="BI1528" i="2"/>
  <c r="BH1528" i="2"/>
  <c r="BG1528" i="2"/>
  <c r="BF1528" i="2"/>
  <c r="T1528" i="2"/>
  <c r="R1528" i="2"/>
  <c r="P1528" i="2"/>
  <c r="BI1524" i="2"/>
  <c r="BH1524" i="2"/>
  <c r="BG1524" i="2"/>
  <c r="BF1524" i="2"/>
  <c r="T1524" i="2"/>
  <c r="R1524" i="2"/>
  <c r="P1524" i="2"/>
  <c r="BI1520" i="2"/>
  <c r="BH1520" i="2"/>
  <c r="BG1520" i="2"/>
  <c r="BF1520" i="2"/>
  <c r="T1520" i="2"/>
  <c r="R1520" i="2"/>
  <c r="P1520" i="2"/>
  <c r="BI1516" i="2"/>
  <c r="BH1516" i="2"/>
  <c r="BG1516" i="2"/>
  <c r="BF1516" i="2"/>
  <c r="T1516" i="2"/>
  <c r="R1516" i="2"/>
  <c r="P1516" i="2"/>
  <c r="BI1513" i="2"/>
  <c r="BH1513" i="2"/>
  <c r="BG1513" i="2"/>
  <c r="BF1513" i="2"/>
  <c r="T1513" i="2"/>
  <c r="R1513" i="2"/>
  <c r="P1513" i="2"/>
  <c r="BI1510" i="2"/>
  <c r="BH1510" i="2"/>
  <c r="BG1510" i="2"/>
  <c r="BF1510" i="2"/>
  <c r="T1510" i="2"/>
  <c r="R1510" i="2"/>
  <c r="P1510" i="2"/>
  <c r="BI1507" i="2"/>
  <c r="BH1507" i="2"/>
  <c r="BG1507" i="2"/>
  <c r="BF1507" i="2"/>
  <c r="T1507" i="2"/>
  <c r="R1507" i="2"/>
  <c r="P1507" i="2"/>
  <c r="BI1504" i="2"/>
  <c r="BH1504" i="2"/>
  <c r="BG1504" i="2"/>
  <c r="BF1504" i="2"/>
  <c r="T1504" i="2"/>
  <c r="R1504" i="2"/>
  <c r="P1504" i="2"/>
  <c r="BI1501" i="2"/>
  <c r="BH1501" i="2"/>
  <c r="BG1501" i="2"/>
  <c r="BF1501" i="2"/>
  <c r="T1501" i="2"/>
  <c r="R1501" i="2"/>
  <c r="P1501" i="2"/>
  <c r="BI1498" i="2"/>
  <c r="BH1498" i="2"/>
  <c r="BG1498" i="2"/>
  <c r="BF1498" i="2"/>
  <c r="T1498" i="2"/>
  <c r="R1498" i="2"/>
  <c r="P1498" i="2"/>
  <c r="BI1495" i="2"/>
  <c r="BH1495" i="2"/>
  <c r="BG1495" i="2"/>
  <c r="BF1495" i="2"/>
  <c r="T1495" i="2"/>
  <c r="R1495" i="2"/>
  <c r="P1495" i="2"/>
  <c r="BI1492" i="2"/>
  <c r="BH1492" i="2"/>
  <c r="BG1492" i="2"/>
  <c r="BF1492" i="2"/>
  <c r="T1492" i="2"/>
  <c r="R1492" i="2"/>
  <c r="P1492" i="2"/>
  <c r="BI1483" i="2"/>
  <c r="BH1483" i="2"/>
  <c r="BG1483" i="2"/>
  <c r="BF1483" i="2"/>
  <c r="T1483" i="2"/>
  <c r="R1483" i="2"/>
  <c r="P1483" i="2"/>
  <c r="BI1480" i="2"/>
  <c r="BH1480" i="2"/>
  <c r="BG1480" i="2"/>
  <c r="BF1480" i="2"/>
  <c r="T1480" i="2"/>
  <c r="R1480" i="2"/>
  <c r="P1480" i="2"/>
  <c r="BI1477" i="2"/>
  <c r="BH1477" i="2"/>
  <c r="BG1477" i="2"/>
  <c r="BF1477" i="2"/>
  <c r="T1477" i="2"/>
  <c r="R1477" i="2"/>
  <c r="P1477" i="2"/>
  <c r="BI1474" i="2"/>
  <c r="BH1474" i="2"/>
  <c r="BG1474" i="2"/>
  <c r="BF1474" i="2"/>
  <c r="T1474" i="2"/>
  <c r="R1474" i="2"/>
  <c r="P1474" i="2"/>
  <c r="BI1457" i="2"/>
  <c r="BH1457" i="2"/>
  <c r="BG1457" i="2"/>
  <c r="BF1457" i="2"/>
  <c r="T1457" i="2"/>
  <c r="R1457" i="2"/>
  <c r="P1457" i="2"/>
  <c r="BI1428" i="2"/>
  <c r="BH1428" i="2"/>
  <c r="BG1428" i="2"/>
  <c r="BF1428" i="2"/>
  <c r="T1428" i="2"/>
  <c r="R1428" i="2"/>
  <c r="P1428" i="2"/>
  <c r="BI1425" i="2"/>
  <c r="BH1425" i="2"/>
  <c r="BG1425" i="2"/>
  <c r="BF1425" i="2"/>
  <c r="T1425" i="2"/>
  <c r="R1425" i="2"/>
  <c r="P1425" i="2"/>
  <c r="BI1422" i="2"/>
  <c r="BH1422" i="2"/>
  <c r="BG1422" i="2"/>
  <c r="BF1422" i="2"/>
  <c r="T1422" i="2"/>
  <c r="R1422" i="2"/>
  <c r="P1422" i="2"/>
  <c r="BI1411" i="2"/>
  <c r="BH1411" i="2"/>
  <c r="BG1411" i="2"/>
  <c r="BF1411" i="2"/>
  <c r="T1411" i="2"/>
  <c r="R1411" i="2"/>
  <c r="P1411" i="2"/>
  <c r="BI1407" i="2"/>
  <c r="BH1407" i="2"/>
  <c r="BG1407" i="2"/>
  <c r="BF1407" i="2"/>
  <c r="T1407" i="2"/>
  <c r="R1407" i="2"/>
  <c r="P1407" i="2"/>
  <c r="BI1398" i="2"/>
  <c r="BH1398" i="2"/>
  <c r="BG1398" i="2"/>
  <c r="BF1398" i="2"/>
  <c r="T1398" i="2"/>
  <c r="R1398" i="2"/>
  <c r="P1398" i="2"/>
  <c r="BI1389" i="2"/>
  <c r="BH1389" i="2"/>
  <c r="BG1389" i="2"/>
  <c r="BF1389" i="2"/>
  <c r="T1389" i="2"/>
  <c r="R1389" i="2"/>
  <c r="P1389" i="2"/>
  <c r="BI1380" i="2"/>
  <c r="BH1380" i="2"/>
  <c r="BG1380" i="2"/>
  <c r="BF1380" i="2"/>
  <c r="T1380" i="2"/>
  <c r="R1380" i="2"/>
  <c r="P1380" i="2"/>
  <c r="BI1371" i="2"/>
  <c r="BH1371" i="2"/>
  <c r="BG1371" i="2"/>
  <c r="BF1371" i="2"/>
  <c r="T1371" i="2"/>
  <c r="R1371" i="2"/>
  <c r="P1371" i="2"/>
  <c r="BI1332" i="2"/>
  <c r="BH1332" i="2"/>
  <c r="BG1332" i="2"/>
  <c r="BF1332" i="2"/>
  <c r="T1332" i="2"/>
  <c r="R1332" i="2"/>
  <c r="P1332" i="2"/>
  <c r="BI1329" i="2"/>
  <c r="BH1329" i="2"/>
  <c r="BG1329" i="2"/>
  <c r="BF1329" i="2"/>
  <c r="T1329" i="2"/>
  <c r="R1329" i="2"/>
  <c r="P1329" i="2"/>
  <c r="BI1326" i="2"/>
  <c r="BH1326" i="2"/>
  <c r="BG1326" i="2"/>
  <c r="BF1326" i="2"/>
  <c r="T1326" i="2"/>
  <c r="R1326" i="2"/>
  <c r="P1326" i="2"/>
  <c r="BI1323" i="2"/>
  <c r="BH1323" i="2"/>
  <c r="BG1323" i="2"/>
  <c r="BF1323" i="2"/>
  <c r="T1323" i="2"/>
  <c r="R1323" i="2"/>
  <c r="P1323" i="2"/>
  <c r="BI1320" i="2"/>
  <c r="BH1320" i="2"/>
  <c r="BG1320" i="2"/>
  <c r="BF1320" i="2"/>
  <c r="T1320" i="2"/>
  <c r="R1320" i="2"/>
  <c r="P1320" i="2"/>
  <c r="BI1317" i="2"/>
  <c r="BH1317" i="2"/>
  <c r="BG1317" i="2"/>
  <c r="BF1317" i="2"/>
  <c r="T1317" i="2"/>
  <c r="R1317" i="2"/>
  <c r="P1317" i="2"/>
  <c r="BI1314" i="2"/>
  <c r="BH1314" i="2"/>
  <c r="BG1314" i="2"/>
  <c r="BF1314" i="2"/>
  <c r="T1314" i="2"/>
  <c r="R1314" i="2"/>
  <c r="P1314" i="2"/>
  <c r="BI1311" i="2"/>
  <c r="BH1311" i="2"/>
  <c r="BG1311" i="2"/>
  <c r="BF1311" i="2"/>
  <c r="T1311" i="2"/>
  <c r="R1311" i="2"/>
  <c r="P1311" i="2"/>
  <c r="BI1308" i="2"/>
  <c r="BH1308" i="2"/>
  <c r="BG1308" i="2"/>
  <c r="BF1308" i="2"/>
  <c r="T1308" i="2"/>
  <c r="R1308" i="2"/>
  <c r="P1308" i="2"/>
  <c r="BI1305" i="2"/>
  <c r="BH1305" i="2"/>
  <c r="BG1305" i="2"/>
  <c r="BF1305" i="2"/>
  <c r="T1305" i="2"/>
  <c r="R1305" i="2"/>
  <c r="P1305" i="2"/>
  <c r="BI1302" i="2"/>
  <c r="BH1302" i="2"/>
  <c r="BG1302" i="2"/>
  <c r="BF1302" i="2"/>
  <c r="T1302" i="2"/>
  <c r="R1302" i="2"/>
  <c r="P1302" i="2"/>
  <c r="BI1298" i="2"/>
  <c r="BH1298" i="2"/>
  <c r="BG1298" i="2"/>
  <c r="BF1298" i="2"/>
  <c r="T1298" i="2"/>
  <c r="R1298" i="2"/>
  <c r="P1298" i="2"/>
  <c r="BI1294" i="2"/>
  <c r="BH1294" i="2"/>
  <c r="BG1294" i="2"/>
  <c r="BF1294" i="2"/>
  <c r="T1294" i="2"/>
  <c r="R1294" i="2"/>
  <c r="P1294" i="2"/>
  <c r="BI1291" i="2"/>
  <c r="BH1291" i="2"/>
  <c r="BG1291" i="2"/>
  <c r="BF1291" i="2"/>
  <c r="T1291" i="2"/>
  <c r="R1291" i="2"/>
  <c r="P1291" i="2"/>
  <c r="BI1289" i="2"/>
  <c r="BH1289" i="2"/>
  <c r="BG1289" i="2"/>
  <c r="BF1289" i="2"/>
  <c r="T1289" i="2"/>
  <c r="R1289" i="2"/>
  <c r="P1289" i="2"/>
  <c r="BI1287" i="2"/>
  <c r="BH1287" i="2"/>
  <c r="BG1287" i="2"/>
  <c r="BF1287" i="2"/>
  <c r="T1287" i="2"/>
  <c r="R1287" i="2"/>
  <c r="P1287" i="2"/>
  <c r="BI1277" i="2"/>
  <c r="BH1277" i="2"/>
  <c r="BG1277" i="2"/>
  <c r="BF1277" i="2"/>
  <c r="T1277" i="2"/>
  <c r="R1277" i="2"/>
  <c r="P1277" i="2"/>
  <c r="BI1269" i="2"/>
  <c r="BH1269" i="2"/>
  <c r="BG1269" i="2"/>
  <c r="BF1269" i="2"/>
  <c r="T1269" i="2"/>
  <c r="R1269" i="2"/>
  <c r="P1269" i="2"/>
  <c r="BI1265" i="2"/>
  <c r="BH1265" i="2"/>
  <c r="BG1265" i="2"/>
  <c r="BF1265" i="2"/>
  <c r="T1265" i="2"/>
  <c r="R1265" i="2"/>
  <c r="P1265" i="2"/>
  <c r="BI1253" i="2"/>
  <c r="BH1253" i="2"/>
  <c r="BG1253" i="2"/>
  <c r="BF1253" i="2"/>
  <c r="T1253" i="2"/>
  <c r="R1253" i="2"/>
  <c r="P1253" i="2"/>
  <c r="BI1251" i="2"/>
  <c r="BH1251" i="2"/>
  <c r="BG1251" i="2"/>
  <c r="BF1251" i="2"/>
  <c r="T1251" i="2"/>
  <c r="R1251" i="2"/>
  <c r="P1251" i="2"/>
  <c r="BI1250" i="2"/>
  <c r="BH1250" i="2"/>
  <c r="BG1250" i="2"/>
  <c r="BF1250" i="2"/>
  <c r="T1250" i="2"/>
  <c r="R1250" i="2"/>
  <c r="P1250" i="2"/>
  <c r="BI1247" i="2"/>
  <c r="BH1247" i="2"/>
  <c r="BG1247" i="2"/>
  <c r="BF1247" i="2"/>
  <c r="T1247" i="2"/>
  <c r="R1247" i="2"/>
  <c r="P1247" i="2"/>
  <c r="BI1244" i="2"/>
  <c r="BH1244" i="2"/>
  <c r="BG1244" i="2"/>
  <c r="BF1244" i="2"/>
  <c r="T1244" i="2"/>
  <c r="R1244" i="2"/>
  <c r="P1244" i="2"/>
  <c r="BI1241" i="2"/>
  <c r="BH1241" i="2"/>
  <c r="BG1241" i="2"/>
  <c r="BF1241" i="2"/>
  <c r="T1241" i="2"/>
  <c r="R1241" i="2"/>
  <c r="P1241" i="2"/>
  <c r="BI1238" i="2"/>
  <c r="BH1238" i="2"/>
  <c r="BG1238" i="2"/>
  <c r="BF1238" i="2"/>
  <c r="T1238" i="2"/>
  <c r="R1238" i="2"/>
  <c r="P1238" i="2"/>
  <c r="BI1235" i="2"/>
  <c r="BH1235" i="2"/>
  <c r="BG1235" i="2"/>
  <c r="BF1235" i="2"/>
  <c r="T1235" i="2"/>
  <c r="R1235" i="2"/>
  <c r="P1235" i="2"/>
  <c r="BI1232" i="2"/>
  <c r="BH1232" i="2"/>
  <c r="BG1232" i="2"/>
  <c r="BF1232" i="2"/>
  <c r="T1232" i="2"/>
  <c r="R1232" i="2"/>
  <c r="P1232" i="2"/>
  <c r="BI1229" i="2"/>
  <c r="BH1229" i="2"/>
  <c r="BG1229" i="2"/>
  <c r="BF1229" i="2"/>
  <c r="T1229" i="2"/>
  <c r="R1229" i="2"/>
  <c r="P1229" i="2"/>
  <c r="BI1226" i="2"/>
  <c r="BH1226" i="2"/>
  <c r="BG1226" i="2"/>
  <c r="BF1226" i="2"/>
  <c r="T1226" i="2"/>
  <c r="R1226" i="2"/>
  <c r="P1226" i="2"/>
  <c r="BI1223" i="2"/>
  <c r="BH1223" i="2"/>
  <c r="BG1223" i="2"/>
  <c r="BF1223" i="2"/>
  <c r="T1223" i="2"/>
  <c r="R1223" i="2"/>
  <c r="P1223" i="2"/>
  <c r="BI1220" i="2"/>
  <c r="BH1220" i="2"/>
  <c r="BG1220" i="2"/>
  <c r="BF1220" i="2"/>
  <c r="T1220" i="2"/>
  <c r="R1220" i="2"/>
  <c r="P1220" i="2"/>
  <c r="BI1219" i="2"/>
  <c r="BH1219" i="2"/>
  <c r="BG1219" i="2"/>
  <c r="BF1219" i="2"/>
  <c r="T1219" i="2"/>
  <c r="R1219" i="2"/>
  <c r="P1219" i="2"/>
  <c r="BI1216" i="2"/>
  <c r="BH1216" i="2"/>
  <c r="BG1216" i="2"/>
  <c r="BF1216" i="2"/>
  <c r="T1216" i="2"/>
  <c r="R1216" i="2"/>
  <c r="P1216" i="2"/>
  <c r="BI1213" i="2"/>
  <c r="BH1213" i="2"/>
  <c r="BG1213" i="2"/>
  <c r="BF1213" i="2"/>
  <c r="T1213" i="2"/>
  <c r="R1213" i="2"/>
  <c r="P1213" i="2"/>
  <c r="BI1210" i="2"/>
  <c r="BH1210" i="2"/>
  <c r="BG1210" i="2"/>
  <c r="BF1210" i="2"/>
  <c r="T1210" i="2"/>
  <c r="R1210" i="2"/>
  <c r="P1210" i="2"/>
  <c r="BI1207" i="2"/>
  <c r="BH1207" i="2"/>
  <c r="BG1207" i="2"/>
  <c r="BF1207" i="2"/>
  <c r="T1207" i="2"/>
  <c r="R1207" i="2"/>
  <c r="P1207" i="2"/>
  <c r="BI1204" i="2"/>
  <c r="BH1204" i="2"/>
  <c r="BG1204" i="2"/>
  <c r="BF1204" i="2"/>
  <c r="T1204" i="2"/>
  <c r="R1204" i="2"/>
  <c r="P1204" i="2"/>
  <c r="BI1201" i="2"/>
  <c r="BH1201" i="2"/>
  <c r="BG1201" i="2"/>
  <c r="BF1201" i="2"/>
  <c r="T1201" i="2"/>
  <c r="R1201" i="2"/>
  <c r="P1201" i="2"/>
  <c r="BI1198" i="2"/>
  <c r="BH1198" i="2"/>
  <c r="BG1198" i="2"/>
  <c r="BF1198" i="2"/>
  <c r="T1198" i="2"/>
  <c r="R1198" i="2"/>
  <c r="P1198" i="2"/>
  <c r="BI1195" i="2"/>
  <c r="BH1195" i="2"/>
  <c r="BG1195" i="2"/>
  <c r="BF1195" i="2"/>
  <c r="T1195" i="2"/>
  <c r="R1195" i="2"/>
  <c r="P1195" i="2"/>
  <c r="BI1194" i="2"/>
  <c r="BH1194" i="2"/>
  <c r="BG1194" i="2"/>
  <c r="BF1194" i="2"/>
  <c r="T1194" i="2"/>
  <c r="R1194" i="2"/>
  <c r="P1194" i="2"/>
  <c r="BI1191" i="2"/>
  <c r="BH1191" i="2"/>
  <c r="BG1191" i="2"/>
  <c r="BF1191" i="2"/>
  <c r="T1191" i="2"/>
  <c r="R1191" i="2"/>
  <c r="P1191" i="2"/>
  <c r="BI1188" i="2"/>
  <c r="BH1188" i="2"/>
  <c r="BG1188" i="2"/>
  <c r="BF1188" i="2"/>
  <c r="T1188" i="2"/>
  <c r="R1188" i="2"/>
  <c r="P1188" i="2"/>
  <c r="BI1185" i="2"/>
  <c r="BH1185" i="2"/>
  <c r="BG1185" i="2"/>
  <c r="BF1185" i="2"/>
  <c r="T1185" i="2"/>
  <c r="R1185" i="2"/>
  <c r="P1185" i="2"/>
  <c r="BI1182" i="2"/>
  <c r="BH1182" i="2"/>
  <c r="BG1182" i="2"/>
  <c r="BF1182" i="2"/>
  <c r="T1182" i="2"/>
  <c r="R1182" i="2"/>
  <c r="P1182" i="2"/>
  <c r="BI1179" i="2"/>
  <c r="BH1179" i="2"/>
  <c r="BG1179" i="2"/>
  <c r="BF1179" i="2"/>
  <c r="T1179" i="2"/>
  <c r="R1179" i="2"/>
  <c r="P1179" i="2"/>
  <c r="BI1176" i="2"/>
  <c r="BH1176" i="2"/>
  <c r="BG1176" i="2"/>
  <c r="BF1176" i="2"/>
  <c r="T1176" i="2"/>
  <c r="R1176" i="2"/>
  <c r="P1176" i="2"/>
  <c r="BI1173" i="2"/>
  <c r="BH1173" i="2"/>
  <c r="BG1173" i="2"/>
  <c r="BF1173" i="2"/>
  <c r="T1173" i="2"/>
  <c r="R1173" i="2"/>
  <c r="P1173" i="2"/>
  <c r="BI1169" i="2"/>
  <c r="BH1169" i="2"/>
  <c r="BG1169" i="2"/>
  <c r="BF1169" i="2"/>
  <c r="T1169" i="2"/>
  <c r="R1169" i="2"/>
  <c r="P1169" i="2"/>
  <c r="BI1165" i="2"/>
  <c r="BH1165" i="2"/>
  <c r="BG1165" i="2"/>
  <c r="BF1165" i="2"/>
  <c r="T1165" i="2"/>
  <c r="R1165" i="2"/>
  <c r="P1165" i="2"/>
  <c r="BI1162" i="2"/>
  <c r="BH1162" i="2"/>
  <c r="BG1162" i="2"/>
  <c r="BF1162" i="2"/>
  <c r="T1162" i="2"/>
  <c r="R1162" i="2"/>
  <c r="P1162" i="2"/>
  <c r="BI1158" i="2"/>
  <c r="BH1158" i="2"/>
  <c r="BG1158" i="2"/>
  <c r="BF1158" i="2"/>
  <c r="T1158" i="2"/>
  <c r="R1158" i="2"/>
  <c r="P1158" i="2"/>
  <c r="BI1154" i="2"/>
  <c r="BH1154" i="2"/>
  <c r="BG1154" i="2"/>
  <c r="BF1154" i="2"/>
  <c r="T1154" i="2"/>
  <c r="R1154" i="2"/>
  <c r="P1154" i="2"/>
  <c r="BI1147" i="2"/>
  <c r="BH1147" i="2"/>
  <c r="BG1147" i="2"/>
  <c r="BF1147" i="2"/>
  <c r="T1147" i="2"/>
  <c r="R1147" i="2"/>
  <c r="P1147" i="2"/>
  <c r="BI1144" i="2"/>
  <c r="BH1144" i="2"/>
  <c r="BG1144" i="2"/>
  <c r="BF1144" i="2"/>
  <c r="T1144" i="2"/>
  <c r="R1144" i="2"/>
  <c r="P1144" i="2"/>
  <c r="BI1142" i="2"/>
  <c r="BH1142" i="2"/>
  <c r="BG1142" i="2"/>
  <c r="BF1142" i="2"/>
  <c r="T1142" i="2"/>
  <c r="R1142" i="2"/>
  <c r="P1142" i="2"/>
  <c r="BI1140" i="2"/>
  <c r="BH1140" i="2"/>
  <c r="BG1140" i="2"/>
  <c r="BF1140" i="2"/>
  <c r="T1140" i="2"/>
  <c r="R1140" i="2"/>
  <c r="P1140" i="2"/>
  <c r="BI1136" i="2"/>
  <c r="BH1136" i="2"/>
  <c r="BG1136" i="2"/>
  <c r="BF1136" i="2"/>
  <c r="T1136" i="2"/>
  <c r="R1136" i="2"/>
  <c r="P1136" i="2"/>
  <c r="BI1134" i="2"/>
  <c r="BH1134" i="2"/>
  <c r="BG1134" i="2"/>
  <c r="BF1134" i="2"/>
  <c r="T1134" i="2"/>
  <c r="R1134" i="2"/>
  <c r="P1134" i="2"/>
  <c r="BI1126" i="2"/>
  <c r="BH1126" i="2"/>
  <c r="BG1126" i="2"/>
  <c r="BF1126" i="2"/>
  <c r="T1126" i="2"/>
  <c r="R1126" i="2"/>
  <c r="P1126" i="2"/>
  <c r="BI1119" i="2"/>
  <c r="BH1119" i="2"/>
  <c r="BG1119" i="2"/>
  <c r="BF1119" i="2"/>
  <c r="T1119" i="2"/>
  <c r="R1119" i="2"/>
  <c r="P1119" i="2"/>
  <c r="BI1111" i="2"/>
  <c r="BH1111" i="2"/>
  <c r="BG1111" i="2"/>
  <c r="BF1111" i="2"/>
  <c r="T1111" i="2"/>
  <c r="R1111" i="2"/>
  <c r="P1111" i="2"/>
  <c r="BI1108" i="2"/>
  <c r="BH1108" i="2"/>
  <c r="BG1108" i="2"/>
  <c r="BF1108" i="2"/>
  <c r="T1108" i="2"/>
  <c r="R1108" i="2"/>
  <c r="P1108" i="2"/>
  <c r="BI1100" i="2"/>
  <c r="BH1100" i="2"/>
  <c r="BG1100" i="2"/>
  <c r="BF1100" i="2"/>
  <c r="T1100" i="2"/>
  <c r="R1100" i="2"/>
  <c r="P1100" i="2"/>
  <c r="BI1097" i="2"/>
  <c r="BH1097" i="2"/>
  <c r="BG1097" i="2"/>
  <c r="BF1097" i="2"/>
  <c r="T1097" i="2"/>
  <c r="R1097" i="2"/>
  <c r="P1097" i="2"/>
  <c r="BI1094" i="2"/>
  <c r="BH1094" i="2"/>
  <c r="BG1094" i="2"/>
  <c r="BF1094" i="2"/>
  <c r="T1094" i="2"/>
  <c r="R1094" i="2"/>
  <c r="P1094" i="2"/>
  <c r="BI1091" i="2"/>
  <c r="BH1091" i="2"/>
  <c r="BG1091" i="2"/>
  <c r="BF1091" i="2"/>
  <c r="T1091" i="2"/>
  <c r="R1091" i="2"/>
  <c r="P1091" i="2"/>
  <c r="BI1088" i="2"/>
  <c r="BH1088" i="2"/>
  <c r="BG1088" i="2"/>
  <c r="BF1088" i="2"/>
  <c r="T1088" i="2"/>
  <c r="R1088" i="2"/>
  <c r="P1088" i="2"/>
  <c r="BI1084" i="2"/>
  <c r="BH1084" i="2"/>
  <c r="BG1084" i="2"/>
  <c r="BF1084" i="2"/>
  <c r="T1084" i="2"/>
  <c r="R1084" i="2"/>
  <c r="P1084" i="2"/>
  <c r="BI1075" i="2"/>
  <c r="BH1075" i="2"/>
  <c r="BG1075" i="2"/>
  <c r="BF1075" i="2"/>
  <c r="T1075" i="2"/>
  <c r="R1075" i="2"/>
  <c r="P1075" i="2"/>
  <c r="BI1072" i="2"/>
  <c r="BH1072" i="2"/>
  <c r="BG1072" i="2"/>
  <c r="BF1072" i="2"/>
  <c r="T1072" i="2"/>
  <c r="R1072" i="2"/>
  <c r="P1072" i="2"/>
  <c r="BI1069" i="2"/>
  <c r="BH1069" i="2"/>
  <c r="BG1069" i="2"/>
  <c r="BF1069" i="2"/>
  <c r="T1069" i="2"/>
  <c r="R1069" i="2"/>
  <c r="P1069" i="2"/>
  <c r="BI1066" i="2"/>
  <c r="BH1066" i="2"/>
  <c r="BG1066" i="2"/>
  <c r="BF1066" i="2"/>
  <c r="T1066" i="2"/>
  <c r="R1066" i="2"/>
  <c r="P1066" i="2"/>
  <c r="BI1063" i="2"/>
  <c r="BH1063" i="2"/>
  <c r="BG1063" i="2"/>
  <c r="BF1063" i="2"/>
  <c r="T1063" i="2"/>
  <c r="R1063" i="2"/>
  <c r="P1063" i="2"/>
  <c r="BI1060" i="2"/>
  <c r="BH1060" i="2"/>
  <c r="BG1060" i="2"/>
  <c r="BF1060" i="2"/>
  <c r="T1060" i="2"/>
  <c r="R1060" i="2"/>
  <c r="P1060" i="2"/>
  <c r="BI1057" i="2"/>
  <c r="BH1057" i="2"/>
  <c r="BG1057" i="2"/>
  <c r="BF1057" i="2"/>
  <c r="T1057" i="2"/>
  <c r="R1057" i="2"/>
  <c r="P1057" i="2"/>
  <c r="BI1038" i="2"/>
  <c r="BH1038" i="2"/>
  <c r="BG1038" i="2"/>
  <c r="BF1038" i="2"/>
  <c r="T1038" i="2"/>
  <c r="R1038" i="2"/>
  <c r="P1038" i="2"/>
  <c r="BI1026" i="2"/>
  <c r="BH1026" i="2"/>
  <c r="BG1026" i="2"/>
  <c r="BF1026" i="2"/>
  <c r="T1026" i="2"/>
  <c r="R1026" i="2"/>
  <c r="P1026" i="2"/>
  <c r="BI1022" i="2"/>
  <c r="BH1022" i="2"/>
  <c r="BG1022" i="2"/>
  <c r="BF1022" i="2"/>
  <c r="T1022" i="2"/>
  <c r="R1022" i="2"/>
  <c r="P1022" i="2"/>
  <c r="BI1019" i="2"/>
  <c r="BH1019" i="2"/>
  <c r="BG1019" i="2"/>
  <c r="BF1019" i="2"/>
  <c r="T1019" i="2"/>
  <c r="R1019" i="2"/>
  <c r="P1019" i="2"/>
  <c r="BI1016" i="2"/>
  <c r="BH1016" i="2"/>
  <c r="BG1016" i="2"/>
  <c r="BF1016" i="2"/>
  <c r="T1016" i="2"/>
  <c r="R1016" i="2"/>
  <c r="P1016" i="2"/>
  <c r="BI1013" i="2"/>
  <c r="BH1013" i="2"/>
  <c r="BG1013" i="2"/>
  <c r="BF1013" i="2"/>
  <c r="T1013" i="2"/>
  <c r="R1013" i="2"/>
  <c r="P1013" i="2"/>
  <c r="BI1010" i="2"/>
  <c r="BH1010" i="2"/>
  <c r="BG1010" i="2"/>
  <c r="BF1010" i="2"/>
  <c r="T1010" i="2"/>
  <c r="R1010" i="2"/>
  <c r="P1010" i="2"/>
  <c r="BI1007" i="2"/>
  <c r="BH1007" i="2"/>
  <c r="BG1007" i="2"/>
  <c r="BF1007" i="2"/>
  <c r="T1007" i="2"/>
  <c r="R1007" i="2"/>
  <c r="P1007" i="2"/>
  <c r="BI1004" i="2"/>
  <c r="BH1004" i="2"/>
  <c r="BG1004" i="2"/>
  <c r="BF1004" i="2"/>
  <c r="T1004" i="2"/>
  <c r="R1004" i="2"/>
  <c r="P1004" i="2"/>
  <c r="BI1001" i="2"/>
  <c r="BH1001" i="2"/>
  <c r="BG1001" i="2"/>
  <c r="BF1001" i="2"/>
  <c r="T1001" i="2"/>
  <c r="R1001" i="2"/>
  <c r="P1001" i="2"/>
  <c r="BI998" i="2"/>
  <c r="BH998" i="2"/>
  <c r="BG998" i="2"/>
  <c r="BF998" i="2"/>
  <c r="T998" i="2"/>
  <c r="R998" i="2"/>
  <c r="P998" i="2"/>
  <c r="BI995" i="2"/>
  <c r="BH995" i="2"/>
  <c r="BG995" i="2"/>
  <c r="BF995" i="2"/>
  <c r="T995" i="2"/>
  <c r="R995" i="2"/>
  <c r="P995" i="2"/>
  <c r="BI990" i="2"/>
  <c r="BH990" i="2"/>
  <c r="BG990" i="2"/>
  <c r="BF990" i="2"/>
  <c r="T990" i="2"/>
  <c r="R990" i="2"/>
  <c r="P990" i="2"/>
  <c r="BI987" i="2"/>
  <c r="BH987" i="2"/>
  <c r="BG987" i="2"/>
  <c r="BF987" i="2"/>
  <c r="T987" i="2"/>
  <c r="R987" i="2"/>
  <c r="P987" i="2"/>
  <c r="BI984" i="2"/>
  <c r="BH984" i="2"/>
  <c r="BG984" i="2"/>
  <c r="BF984" i="2"/>
  <c r="T984" i="2"/>
  <c r="R984" i="2"/>
  <c r="P984" i="2"/>
  <c r="BI980" i="2"/>
  <c r="BH980" i="2"/>
  <c r="BG980" i="2"/>
  <c r="BF980" i="2"/>
  <c r="T980" i="2"/>
  <c r="R980" i="2"/>
  <c r="P980" i="2"/>
  <c r="BI977" i="2"/>
  <c r="BH977" i="2"/>
  <c r="BG977" i="2"/>
  <c r="BF977" i="2"/>
  <c r="T977" i="2"/>
  <c r="R977" i="2"/>
  <c r="P977" i="2"/>
  <c r="BI974" i="2"/>
  <c r="BH974" i="2"/>
  <c r="BG974" i="2"/>
  <c r="BF974" i="2"/>
  <c r="T974" i="2"/>
  <c r="R974" i="2"/>
  <c r="P974" i="2"/>
  <c r="BI971" i="2"/>
  <c r="BH971" i="2"/>
  <c r="BG971" i="2"/>
  <c r="BF971" i="2"/>
  <c r="T971" i="2"/>
  <c r="R971" i="2"/>
  <c r="P971" i="2"/>
  <c r="BI962" i="2"/>
  <c r="BH962" i="2"/>
  <c r="BG962" i="2"/>
  <c r="BF962" i="2"/>
  <c r="T962" i="2"/>
  <c r="R962" i="2"/>
  <c r="P962" i="2"/>
  <c r="BI959" i="2"/>
  <c r="BH959" i="2"/>
  <c r="BG959" i="2"/>
  <c r="BF959" i="2"/>
  <c r="T959" i="2"/>
  <c r="R959" i="2"/>
  <c r="P959" i="2"/>
  <c r="BI956" i="2"/>
  <c r="BH956" i="2"/>
  <c r="BG956" i="2"/>
  <c r="BF956" i="2"/>
  <c r="T956" i="2"/>
  <c r="R956" i="2"/>
  <c r="P956" i="2"/>
  <c r="BI947" i="2"/>
  <c r="BH947" i="2"/>
  <c r="BG947" i="2"/>
  <c r="BF947" i="2"/>
  <c r="T947" i="2"/>
  <c r="R947" i="2"/>
  <c r="P947" i="2"/>
  <c r="BI944" i="2"/>
  <c r="BH944" i="2"/>
  <c r="BG944" i="2"/>
  <c r="BF944" i="2"/>
  <c r="T944" i="2"/>
  <c r="R944" i="2"/>
  <c r="P944" i="2"/>
  <c r="BI941" i="2"/>
  <c r="BH941" i="2"/>
  <c r="BG941" i="2"/>
  <c r="BF941" i="2"/>
  <c r="T941" i="2"/>
  <c r="R941" i="2"/>
  <c r="P941" i="2"/>
  <c r="BI934" i="2"/>
  <c r="BH934" i="2"/>
  <c r="BG934" i="2"/>
  <c r="BF934" i="2"/>
  <c r="T934" i="2"/>
  <c r="R934" i="2"/>
  <c r="P934" i="2"/>
  <c r="BI929" i="2"/>
  <c r="BH929" i="2"/>
  <c r="BG929" i="2"/>
  <c r="BF929" i="2"/>
  <c r="T929" i="2"/>
  <c r="R929" i="2"/>
  <c r="P929" i="2"/>
  <c r="BI923" i="2"/>
  <c r="BH923" i="2"/>
  <c r="BG923" i="2"/>
  <c r="BF923" i="2"/>
  <c r="T923" i="2"/>
  <c r="R923" i="2"/>
  <c r="P923" i="2"/>
  <c r="BI914" i="2"/>
  <c r="BH914" i="2"/>
  <c r="BG914" i="2"/>
  <c r="BF914" i="2"/>
  <c r="T914" i="2"/>
  <c r="R914" i="2"/>
  <c r="P914" i="2"/>
  <c r="BI911" i="2"/>
  <c r="BH911" i="2"/>
  <c r="BG911" i="2"/>
  <c r="BF911" i="2"/>
  <c r="T911" i="2"/>
  <c r="R911" i="2"/>
  <c r="P911" i="2"/>
  <c r="BI906" i="2"/>
  <c r="BH906" i="2"/>
  <c r="BG906" i="2"/>
  <c r="BF906" i="2"/>
  <c r="T906" i="2"/>
  <c r="R906" i="2"/>
  <c r="P906" i="2"/>
  <c r="BI902" i="2"/>
  <c r="BH902" i="2"/>
  <c r="BG902" i="2"/>
  <c r="BF902" i="2"/>
  <c r="T902" i="2"/>
  <c r="R902" i="2"/>
  <c r="P902" i="2"/>
  <c r="BI898" i="2"/>
  <c r="BH898" i="2"/>
  <c r="BG898" i="2"/>
  <c r="BF898" i="2"/>
  <c r="T898" i="2"/>
  <c r="R898" i="2"/>
  <c r="P898" i="2"/>
  <c r="BI886" i="2"/>
  <c r="BH886" i="2"/>
  <c r="BG886" i="2"/>
  <c r="BF886" i="2"/>
  <c r="T886" i="2"/>
  <c r="R886" i="2"/>
  <c r="P886" i="2"/>
  <c r="BI883" i="2"/>
  <c r="BH883" i="2"/>
  <c r="BG883" i="2"/>
  <c r="BF883" i="2"/>
  <c r="T883" i="2"/>
  <c r="R883" i="2"/>
  <c r="P883" i="2"/>
  <c r="BI880" i="2"/>
  <c r="BH880" i="2"/>
  <c r="BG880" i="2"/>
  <c r="BF880" i="2"/>
  <c r="T880" i="2"/>
  <c r="R880" i="2"/>
  <c r="P880" i="2"/>
  <c r="BI877" i="2"/>
  <c r="BH877" i="2"/>
  <c r="BG877" i="2"/>
  <c r="BF877" i="2"/>
  <c r="T877" i="2"/>
  <c r="R877" i="2"/>
  <c r="P877" i="2"/>
  <c r="BI874" i="2"/>
  <c r="BH874" i="2"/>
  <c r="BG874" i="2"/>
  <c r="BF874" i="2"/>
  <c r="T874" i="2"/>
  <c r="R874" i="2"/>
  <c r="P874" i="2"/>
  <c r="BI871" i="2"/>
  <c r="BH871" i="2"/>
  <c r="BG871" i="2"/>
  <c r="BF871" i="2"/>
  <c r="T871" i="2"/>
  <c r="R871" i="2"/>
  <c r="P871" i="2"/>
  <c r="BI865" i="2"/>
  <c r="BH865" i="2"/>
  <c r="BG865" i="2"/>
  <c r="BF865" i="2"/>
  <c r="T865" i="2"/>
  <c r="R865" i="2"/>
  <c r="P865" i="2"/>
  <c r="BI861" i="2"/>
  <c r="BH861" i="2"/>
  <c r="BG861" i="2"/>
  <c r="BF861" i="2"/>
  <c r="T861" i="2"/>
  <c r="R861" i="2"/>
  <c r="P861" i="2"/>
  <c r="BI858" i="2"/>
  <c r="BH858" i="2"/>
  <c r="BG858" i="2"/>
  <c r="BF858" i="2"/>
  <c r="T858" i="2"/>
  <c r="R858" i="2"/>
  <c r="P858" i="2"/>
  <c r="BI855" i="2"/>
  <c r="BH855" i="2"/>
  <c r="BG855" i="2"/>
  <c r="BF855" i="2"/>
  <c r="T855" i="2"/>
  <c r="R855" i="2"/>
  <c r="P855" i="2"/>
  <c r="BI848" i="2"/>
  <c r="BH848" i="2"/>
  <c r="BG848" i="2"/>
  <c r="BF848" i="2"/>
  <c r="T848" i="2"/>
  <c r="R848" i="2"/>
  <c r="P848" i="2"/>
  <c r="BI845" i="2"/>
  <c r="BH845" i="2"/>
  <c r="BG845" i="2"/>
  <c r="BF845" i="2"/>
  <c r="T845" i="2"/>
  <c r="R845" i="2"/>
  <c r="P845" i="2"/>
  <c r="BI838" i="2"/>
  <c r="BH838" i="2"/>
  <c r="BG838" i="2"/>
  <c r="BF838" i="2"/>
  <c r="T838" i="2"/>
  <c r="R838" i="2"/>
  <c r="P838" i="2"/>
  <c r="BI834" i="2"/>
  <c r="BH834" i="2"/>
  <c r="BG834" i="2"/>
  <c r="BF834" i="2"/>
  <c r="T834" i="2"/>
  <c r="R834" i="2"/>
  <c r="P834" i="2"/>
  <c r="BI830" i="2"/>
  <c r="BH830" i="2"/>
  <c r="BG830" i="2"/>
  <c r="BF830" i="2"/>
  <c r="T830" i="2"/>
  <c r="R830" i="2"/>
  <c r="P830" i="2"/>
  <c r="BI826" i="2"/>
  <c r="BH826" i="2"/>
  <c r="BG826" i="2"/>
  <c r="BF826" i="2"/>
  <c r="T826" i="2"/>
  <c r="R826" i="2"/>
  <c r="P826" i="2"/>
  <c r="BI822" i="2"/>
  <c r="BH822" i="2"/>
  <c r="BG822" i="2"/>
  <c r="BF822" i="2"/>
  <c r="T822" i="2"/>
  <c r="R822" i="2"/>
  <c r="P822" i="2"/>
  <c r="BI816" i="2"/>
  <c r="BH816" i="2"/>
  <c r="BG816" i="2"/>
  <c r="BF816" i="2"/>
  <c r="T816" i="2"/>
  <c r="R816" i="2"/>
  <c r="P816" i="2"/>
  <c r="BI809" i="2"/>
  <c r="BH809" i="2"/>
  <c r="BG809" i="2"/>
  <c r="BF809" i="2"/>
  <c r="T809" i="2"/>
  <c r="R809" i="2"/>
  <c r="P809" i="2"/>
  <c r="BI805" i="2"/>
  <c r="BH805" i="2"/>
  <c r="BG805" i="2"/>
  <c r="BF805" i="2"/>
  <c r="T805" i="2"/>
  <c r="R805" i="2"/>
  <c r="P805" i="2"/>
  <c r="BI802" i="2"/>
  <c r="BH802" i="2"/>
  <c r="BG802" i="2"/>
  <c r="BF802" i="2"/>
  <c r="T802" i="2"/>
  <c r="R802" i="2"/>
  <c r="P802" i="2"/>
  <c r="BI790" i="2"/>
  <c r="BH790" i="2"/>
  <c r="BG790" i="2"/>
  <c r="BF790" i="2"/>
  <c r="T790" i="2"/>
  <c r="R790" i="2"/>
  <c r="P790" i="2"/>
  <c r="BI787" i="2"/>
  <c r="BH787" i="2"/>
  <c r="BG787" i="2"/>
  <c r="BF787" i="2"/>
  <c r="T787" i="2"/>
  <c r="R787" i="2"/>
  <c r="P787" i="2"/>
  <c r="BI785" i="2"/>
  <c r="BH785" i="2"/>
  <c r="BG785" i="2"/>
  <c r="BF785" i="2"/>
  <c r="T785" i="2"/>
  <c r="R785" i="2"/>
  <c r="P785" i="2"/>
  <c r="BI782" i="2"/>
  <c r="BH782" i="2"/>
  <c r="BG782" i="2"/>
  <c r="BF782" i="2"/>
  <c r="T782" i="2"/>
  <c r="R782" i="2"/>
  <c r="P782" i="2"/>
  <c r="BI775" i="2"/>
  <c r="BH775" i="2"/>
  <c r="BG775" i="2"/>
  <c r="BF775" i="2"/>
  <c r="T775" i="2"/>
  <c r="R775" i="2"/>
  <c r="P775" i="2"/>
  <c r="BI772" i="2"/>
  <c r="BH772" i="2"/>
  <c r="BG772" i="2"/>
  <c r="BF772" i="2"/>
  <c r="T772" i="2"/>
  <c r="R772" i="2"/>
  <c r="P772" i="2"/>
  <c r="BI770" i="2"/>
  <c r="BH770" i="2"/>
  <c r="BG770" i="2"/>
  <c r="BF770" i="2"/>
  <c r="T770" i="2"/>
  <c r="R770" i="2"/>
  <c r="P770" i="2"/>
  <c r="BI767" i="2"/>
  <c r="BH767" i="2"/>
  <c r="BG767" i="2"/>
  <c r="BF767" i="2"/>
  <c r="T767" i="2"/>
  <c r="R767" i="2"/>
  <c r="P767" i="2"/>
  <c r="BI763" i="2"/>
  <c r="BH763" i="2"/>
  <c r="BG763" i="2"/>
  <c r="BF763" i="2"/>
  <c r="T763" i="2"/>
  <c r="R763" i="2"/>
  <c r="P763" i="2"/>
  <c r="BI759" i="2"/>
  <c r="BH759" i="2"/>
  <c r="BG759" i="2"/>
  <c r="BF759" i="2"/>
  <c r="T759" i="2"/>
  <c r="T758" i="2"/>
  <c r="R759" i="2"/>
  <c r="R758" i="2" s="1"/>
  <c r="P759" i="2"/>
  <c r="P758" i="2"/>
  <c r="BI756" i="2"/>
  <c r="BH756" i="2"/>
  <c r="BG756" i="2"/>
  <c r="BF756" i="2"/>
  <c r="T756" i="2"/>
  <c r="R756" i="2"/>
  <c r="P756" i="2"/>
  <c r="BI754" i="2"/>
  <c r="BH754" i="2"/>
  <c r="BG754" i="2"/>
  <c r="BF754" i="2"/>
  <c r="T754" i="2"/>
  <c r="R754" i="2"/>
  <c r="P754" i="2"/>
  <c r="BI751" i="2"/>
  <c r="BH751" i="2"/>
  <c r="BG751" i="2"/>
  <c r="BF751" i="2"/>
  <c r="T751" i="2"/>
  <c r="R751" i="2"/>
  <c r="P751" i="2"/>
  <c r="BI749" i="2"/>
  <c r="BH749" i="2"/>
  <c r="BG749" i="2"/>
  <c r="BF749" i="2"/>
  <c r="T749" i="2"/>
  <c r="R749" i="2"/>
  <c r="P749" i="2"/>
  <c r="BI747" i="2"/>
  <c r="BH747" i="2"/>
  <c r="BG747" i="2"/>
  <c r="BF747" i="2"/>
  <c r="T747" i="2"/>
  <c r="R747" i="2"/>
  <c r="P747" i="2"/>
  <c r="BI745" i="2"/>
  <c r="BH745" i="2"/>
  <c r="BG745" i="2"/>
  <c r="BF745" i="2"/>
  <c r="T745" i="2"/>
  <c r="R745" i="2"/>
  <c r="P745" i="2"/>
  <c r="BI743" i="2"/>
  <c r="BH743" i="2"/>
  <c r="BG743" i="2"/>
  <c r="BF743" i="2"/>
  <c r="T743" i="2"/>
  <c r="R743" i="2"/>
  <c r="P743" i="2"/>
  <c r="BI741" i="2"/>
  <c r="BH741" i="2"/>
  <c r="BG741" i="2"/>
  <c r="BF741" i="2"/>
  <c r="T741" i="2"/>
  <c r="R741" i="2"/>
  <c r="P741" i="2"/>
  <c r="BI739" i="2"/>
  <c r="BH739" i="2"/>
  <c r="BG739" i="2"/>
  <c r="BF739" i="2"/>
  <c r="T739" i="2"/>
  <c r="R739" i="2"/>
  <c r="P739" i="2"/>
  <c r="BI737" i="2"/>
  <c r="BH737" i="2"/>
  <c r="BG737" i="2"/>
  <c r="BF737" i="2"/>
  <c r="T737" i="2"/>
  <c r="R737" i="2"/>
  <c r="P737" i="2"/>
  <c r="BI735" i="2"/>
  <c r="BH735" i="2"/>
  <c r="BG735" i="2"/>
  <c r="BF735" i="2"/>
  <c r="T735" i="2"/>
  <c r="R735" i="2"/>
  <c r="P735" i="2"/>
  <c r="BI733" i="2"/>
  <c r="BH733" i="2"/>
  <c r="BG733" i="2"/>
  <c r="BF733" i="2"/>
  <c r="T733" i="2"/>
  <c r="R733" i="2"/>
  <c r="P733" i="2"/>
  <c r="BI730" i="2"/>
  <c r="BH730" i="2"/>
  <c r="BG730" i="2"/>
  <c r="BF730" i="2"/>
  <c r="T730" i="2"/>
  <c r="R730" i="2"/>
  <c r="P730" i="2"/>
  <c r="BI728" i="2"/>
  <c r="BH728" i="2"/>
  <c r="BG728" i="2"/>
  <c r="BF728" i="2"/>
  <c r="T728" i="2"/>
  <c r="R728" i="2"/>
  <c r="P728" i="2"/>
  <c r="BI725" i="2"/>
  <c r="BH725" i="2"/>
  <c r="BG725" i="2"/>
  <c r="BF725" i="2"/>
  <c r="T725" i="2"/>
  <c r="R725" i="2"/>
  <c r="P725" i="2"/>
  <c r="BI721" i="2"/>
  <c r="BH721" i="2"/>
  <c r="BG721" i="2"/>
  <c r="BF721" i="2"/>
  <c r="T721" i="2"/>
  <c r="R721" i="2"/>
  <c r="P721" i="2"/>
  <c r="BI713" i="2"/>
  <c r="BH713" i="2"/>
  <c r="BG713" i="2"/>
  <c r="BF713" i="2"/>
  <c r="T713" i="2"/>
  <c r="R713" i="2"/>
  <c r="P713" i="2"/>
  <c r="BI711" i="2"/>
  <c r="BH711" i="2"/>
  <c r="BG711" i="2"/>
  <c r="BF711" i="2"/>
  <c r="T711" i="2"/>
  <c r="R711" i="2"/>
  <c r="P711" i="2"/>
  <c r="BI701" i="2"/>
  <c r="BH701" i="2"/>
  <c r="BG701" i="2"/>
  <c r="BF701" i="2"/>
  <c r="T701" i="2"/>
  <c r="R701" i="2"/>
  <c r="P701" i="2"/>
  <c r="BI693" i="2"/>
  <c r="BH693" i="2"/>
  <c r="BG693" i="2"/>
  <c r="BF693" i="2"/>
  <c r="T693" i="2"/>
  <c r="R693" i="2"/>
  <c r="P693" i="2"/>
  <c r="BI691" i="2"/>
  <c r="BH691" i="2"/>
  <c r="BG691" i="2"/>
  <c r="BF691" i="2"/>
  <c r="T691" i="2"/>
  <c r="R691" i="2"/>
  <c r="P691" i="2"/>
  <c r="BI689" i="2"/>
  <c r="BH689" i="2"/>
  <c r="BG689" i="2"/>
  <c r="BF689" i="2"/>
  <c r="T689" i="2"/>
  <c r="R689" i="2"/>
  <c r="P689" i="2"/>
  <c r="BI679" i="2"/>
  <c r="BH679" i="2"/>
  <c r="BG679" i="2"/>
  <c r="BF679" i="2"/>
  <c r="T679" i="2"/>
  <c r="R679" i="2"/>
  <c r="P679" i="2"/>
  <c r="BI671" i="2"/>
  <c r="BH671" i="2"/>
  <c r="BG671" i="2"/>
  <c r="BF671" i="2"/>
  <c r="T671" i="2"/>
  <c r="R671" i="2"/>
  <c r="P671" i="2"/>
  <c r="BI662" i="2"/>
  <c r="BH662" i="2"/>
  <c r="BG662" i="2"/>
  <c r="BF662" i="2"/>
  <c r="T662" i="2"/>
  <c r="R662" i="2"/>
  <c r="P662" i="2"/>
  <c r="BI659" i="2"/>
  <c r="BH659" i="2"/>
  <c r="BG659" i="2"/>
  <c r="BF659" i="2"/>
  <c r="T659" i="2"/>
  <c r="R659" i="2"/>
  <c r="P659" i="2"/>
  <c r="BI656" i="2"/>
  <c r="BH656" i="2"/>
  <c r="BG656" i="2"/>
  <c r="BF656" i="2"/>
  <c r="T656" i="2"/>
  <c r="R656" i="2"/>
  <c r="P656" i="2"/>
  <c r="BI655" i="2"/>
  <c r="BH655" i="2"/>
  <c r="BG655" i="2"/>
  <c r="BF655" i="2"/>
  <c r="T655" i="2"/>
  <c r="R655" i="2"/>
  <c r="P655" i="2"/>
  <c r="BI653" i="2"/>
  <c r="BH653" i="2"/>
  <c r="BG653" i="2"/>
  <c r="BF653" i="2"/>
  <c r="T653" i="2"/>
  <c r="R653" i="2"/>
  <c r="P653" i="2"/>
  <c r="BI650" i="2"/>
  <c r="BH650" i="2"/>
  <c r="BG650" i="2"/>
  <c r="BF650" i="2"/>
  <c r="T650" i="2"/>
  <c r="R650" i="2"/>
  <c r="P650" i="2"/>
  <c r="BI646" i="2"/>
  <c r="BH646" i="2"/>
  <c r="BG646" i="2"/>
  <c r="BF646" i="2"/>
  <c r="T646" i="2"/>
  <c r="R646" i="2"/>
  <c r="P646" i="2"/>
  <c r="BI642" i="2"/>
  <c r="BH642" i="2"/>
  <c r="BG642" i="2"/>
  <c r="BF642" i="2"/>
  <c r="T642" i="2"/>
  <c r="R642" i="2"/>
  <c r="P642" i="2"/>
  <c r="BI638" i="2"/>
  <c r="BH638" i="2"/>
  <c r="BG638" i="2"/>
  <c r="BF638" i="2"/>
  <c r="T638" i="2"/>
  <c r="R638" i="2"/>
  <c r="P638" i="2"/>
  <c r="BI630" i="2"/>
  <c r="BH630" i="2"/>
  <c r="BG630" i="2"/>
  <c r="BF630" i="2"/>
  <c r="T630" i="2"/>
  <c r="R630" i="2"/>
  <c r="P630" i="2"/>
  <c r="BI623" i="2"/>
  <c r="BH623" i="2"/>
  <c r="BG623" i="2"/>
  <c r="BF623" i="2"/>
  <c r="T623" i="2"/>
  <c r="R623" i="2"/>
  <c r="P623" i="2"/>
  <c r="BI616" i="2"/>
  <c r="BH616" i="2"/>
  <c r="BG616" i="2"/>
  <c r="BF616" i="2"/>
  <c r="T616" i="2"/>
  <c r="R616" i="2"/>
  <c r="P616" i="2"/>
  <c r="BI612" i="2"/>
  <c r="BH612" i="2"/>
  <c r="BG612" i="2"/>
  <c r="BF612" i="2"/>
  <c r="T612" i="2"/>
  <c r="R612" i="2"/>
  <c r="P612" i="2"/>
  <c r="BI605" i="2"/>
  <c r="BH605" i="2"/>
  <c r="BG605" i="2"/>
  <c r="BF605" i="2"/>
  <c r="T605" i="2"/>
  <c r="R605" i="2"/>
  <c r="P605" i="2"/>
  <c r="BI601" i="2"/>
  <c r="BH601" i="2"/>
  <c r="BG601" i="2"/>
  <c r="BF601" i="2"/>
  <c r="T601" i="2"/>
  <c r="R601" i="2"/>
  <c r="P601" i="2"/>
  <c r="BI592" i="2"/>
  <c r="BH592" i="2"/>
  <c r="BG592" i="2"/>
  <c r="BF592" i="2"/>
  <c r="T592" i="2"/>
  <c r="R592" i="2"/>
  <c r="P592" i="2"/>
  <c r="BI588" i="2"/>
  <c r="BH588" i="2"/>
  <c r="BG588" i="2"/>
  <c r="BF588" i="2"/>
  <c r="T588" i="2"/>
  <c r="R588" i="2"/>
  <c r="P588" i="2"/>
  <c r="BI584" i="2"/>
  <c r="BH584" i="2"/>
  <c r="BG584" i="2"/>
  <c r="BF584" i="2"/>
  <c r="T584" i="2"/>
  <c r="R584" i="2"/>
  <c r="P584" i="2"/>
  <c r="BI580" i="2"/>
  <c r="BH580" i="2"/>
  <c r="BG580" i="2"/>
  <c r="BF580" i="2"/>
  <c r="T580" i="2"/>
  <c r="R580" i="2"/>
  <c r="P580" i="2"/>
  <c r="BI573" i="2"/>
  <c r="BH573" i="2"/>
  <c r="BG573" i="2"/>
  <c r="BF573" i="2"/>
  <c r="T573" i="2"/>
  <c r="R573" i="2"/>
  <c r="P573" i="2"/>
  <c r="BI569" i="2"/>
  <c r="BH569" i="2"/>
  <c r="BG569" i="2"/>
  <c r="BF569" i="2"/>
  <c r="T569" i="2"/>
  <c r="R569" i="2"/>
  <c r="P569" i="2"/>
  <c r="BI560" i="2"/>
  <c r="BH560" i="2"/>
  <c r="BG560" i="2"/>
  <c r="BF560" i="2"/>
  <c r="T560" i="2"/>
  <c r="R560" i="2"/>
  <c r="P560" i="2"/>
  <c r="BI550" i="2"/>
  <c r="BH550" i="2"/>
  <c r="BG550" i="2"/>
  <c r="BF550" i="2"/>
  <c r="T550" i="2"/>
  <c r="R550" i="2"/>
  <c r="P550" i="2"/>
  <c r="BI546" i="2"/>
  <c r="BH546" i="2"/>
  <c r="BG546" i="2"/>
  <c r="BF546" i="2"/>
  <c r="T546" i="2"/>
  <c r="R546" i="2"/>
  <c r="P546" i="2"/>
  <c r="BI540" i="2"/>
  <c r="BH540" i="2"/>
  <c r="BG540" i="2"/>
  <c r="BF540" i="2"/>
  <c r="T540" i="2"/>
  <c r="R540" i="2"/>
  <c r="P540" i="2"/>
  <c r="BI530" i="2"/>
  <c r="BH530" i="2"/>
  <c r="BG530" i="2"/>
  <c r="BF530" i="2"/>
  <c r="T530" i="2"/>
  <c r="R530" i="2"/>
  <c r="P530" i="2"/>
  <c r="BI515" i="2"/>
  <c r="BH515" i="2"/>
  <c r="BG515" i="2"/>
  <c r="BF515" i="2"/>
  <c r="T515" i="2"/>
  <c r="R515" i="2"/>
  <c r="P515" i="2"/>
  <c r="BI513" i="2"/>
  <c r="BH513" i="2"/>
  <c r="BG513" i="2"/>
  <c r="BF513" i="2"/>
  <c r="T513" i="2"/>
  <c r="R513" i="2"/>
  <c r="P513" i="2"/>
  <c r="BI499" i="2"/>
  <c r="BH499" i="2"/>
  <c r="BG499" i="2"/>
  <c r="BF499" i="2"/>
  <c r="T499" i="2"/>
  <c r="R499" i="2"/>
  <c r="P499" i="2"/>
  <c r="BI497" i="2"/>
  <c r="BH497" i="2"/>
  <c r="BG497" i="2"/>
  <c r="BF497" i="2"/>
  <c r="T497" i="2"/>
  <c r="R497" i="2"/>
  <c r="P497" i="2"/>
  <c r="BI485" i="2"/>
  <c r="BH485" i="2"/>
  <c r="BG485" i="2"/>
  <c r="BF485" i="2"/>
  <c r="T485" i="2"/>
  <c r="R485" i="2"/>
  <c r="P485" i="2"/>
  <c r="BI483" i="2"/>
  <c r="BH483" i="2"/>
  <c r="BG483" i="2"/>
  <c r="BF483" i="2"/>
  <c r="T483" i="2"/>
  <c r="R483" i="2"/>
  <c r="P483" i="2"/>
  <c r="BI461" i="2"/>
  <c r="BH461" i="2"/>
  <c r="BG461" i="2"/>
  <c r="BF461" i="2"/>
  <c r="T461" i="2"/>
  <c r="R461" i="2"/>
  <c r="P461" i="2"/>
  <c r="BI458" i="2"/>
  <c r="BH458" i="2"/>
  <c r="BG458" i="2"/>
  <c r="BF458" i="2"/>
  <c r="T458" i="2"/>
  <c r="R458" i="2"/>
  <c r="P458" i="2"/>
  <c r="BI452" i="2"/>
  <c r="BH452" i="2"/>
  <c r="BG452" i="2"/>
  <c r="BF452" i="2"/>
  <c r="T452" i="2"/>
  <c r="R452" i="2"/>
  <c r="P452" i="2"/>
  <c r="BI449" i="2"/>
  <c r="BH449" i="2"/>
  <c r="BG449" i="2"/>
  <c r="BF449" i="2"/>
  <c r="T449" i="2"/>
  <c r="R449" i="2"/>
  <c r="P449" i="2"/>
  <c r="BI445" i="2"/>
  <c r="BH445" i="2"/>
  <c r="BG445" i="2"/>
  <c r="BF445" i="2"/>
  <c r="T445" i="2"/>
  <c r="R445" i="2"/>
  <c r="P445" i="2"/>
  <c r="BI442" i="2"/>
  <c r="BH442" i="2"/>
  <c r="BG442" i="2"/>
  <c r="BF442" i="2"/>
  <c r="T442" i="2"/>
  <c r="R442" i="2"/>
  <c r="P442" i="2"/>
  <c r="BI431" i="2"/>
  <c r="BH431" i="2"/>
  <c r="BG431" i="2"/>
  <c r="BF431" i="2"/>
  <c r="T431" i="2"/>
  <c r="R431" i="2"/>
  <c r="P431" i="2"/>
  <c r="BI428" i="2"/>
  <c r="BH428" i="2"/>
  <c r="BG428" i="2"/>
  <c r="BF428" i="2"/>
  <c r="T428" i="2"/>
  <c r="R428" i="2"/>
  <c r="P428" i="2"/>
  <c r="BI424" i="2"/>
  <c r="BH424" i="2"/>
  <c r="BG424" i="2"/>
  <c r="BF424" i="2"/>
  <c r="T424" i="2"/>
  <c r="R424" i="2"/>
  <c r="P424" i="2"/>
  <c r="BI408" i="2"/>
  <c r="BH408" i="2"/>
  <c r="BG408" i="2"/>
  <c r="BF408" i="2"/>
  <c r="T408" i="2"/>
  <c r="R408" i="2"/>
  <c r="P408" i="2"/>
  <c r="BI398" i="2"/>
  <c r="BH398" i="2"/>
  <c r="BG398" i="2"/>
  <c r="BF398" i="2"/>
  <c r="T398" i="2"/>
  <c r="R398" i="2"/>
  <c r="P398" i="2"/>
  <c r="BI395" i="2"/>
  <c r="BH395" i="2"/>
  <c r="BG395" i="2"/>
  <c r="BF395" i="2"/>
  <c r="T395" i="2"/>
  <c r="R395" i="2"/>
  <c r="P395" i="2"/>
  <c r="BI392" i="2"/>
  <c r="BH392" i="2"/>
  <c r="BG392" i="2"/>
  <c r="BF392" i="2"/>
  <c r="T392" i="2"/>
  <c r="R392" i="2"/>
  <c r="P392" i="2"/>
  <c r="BI389" i="2"/>
  <c r="BH389" i="2"/>
  <c r="BG389" i="2"/>
  <c r="BF389" i="2"/>
  <c r="T389" i="2"/>
  <c r="R389" i="2"/>
  <c r="P389" i="2"/>
  <c r="BI385" i="2"/>
  <c r="BH385" i="2"/>
  <c r="BG385" i="2"/>
  <c r="BF385" i="2"/>
  <c r="T385" i="2"/>
  <c r="R385" i="2"/>
  <c r="P385" i="2"/>
  <c r="BI381" i="2"/>
  <c r="BH381" i="2"/>
  <c r="BG381" i="2"/>
  <c r="BF381" i="2"/>
  <c r="T381" i="2"/>
  <c r="R381" i="2"/>
  <c r="P381" i="2"/>
  <c r="BI377" i="2"/>
  <c r="BH377" i="2"/>
  <c r="BG377" i="2"/>
  <c r="BF377" i="2"/>
  <c r="T377" i="2"/>
  <c r="R377" i="2"/>
  <c r="P377" i="2"/>
  <c r="BI371" i="2"/>
  <c r="BH371" i="2"/>
  <c r="BG371" i="2"/>
  <c r="BF371" i="2"/>
  <c r="T371" i="2"/>
  <c r="R371" i="2"/>
  <c r="P371" i="2"/>
  <c r="BI368" i="2"/>
  <c r="BH368" i="2"/>
  <c r="BG368" i="2"/>
  <c r="BF368" i="2"/>
  <c r="T368" i="2"/>
  <c r="R368" i="2"/>
  <c r="P368" i="2"/>
  <c r="BI366" i="2"/>
  <c r="BH366" i="2"/>
  <c r="BG366" i="2"/>
  <c r="BF366" i="2"/>
  <c r="T366" i="2"/>
  <c r="R366" i="2"/>
  <c r="P366" i="2"/>
  <c r="BI364" i="2"/>
  <c r="BH364" i="2"/>
  <c r="BG364" i="2"/>
  <c r="BF364" i="2"/>
  <c r="T364" i="2"/>
  <c r="R364" i="2"/>
  <c r="P364" i="2"/>
  <c r="BI354" i="2"/>
  <c r="BH354" i="2"/>
  <c r="BG354" i="2"/>
  <c r="BF354" i="2"/>
  <c r="T354" i="2"/>
  <c r="R354" i="2"/>
  <c r="P354" i="2"/>
  <c r="BI329" i="2"/>
  <c r="BH329" i="2"/>
  <c r="BG329" i="2"/>
  <c r="BF329" i="2"/>
  <c r="T329" i="2"/>
  <c r="R329" i="2"/>
  <c r="P329" i="2"/>
  <c r="P314" i="2"/>
  <c r="BI318" i="2"/>
  <c r="BH318" i="2"/>
  <c r="BG318" i="2"/>
  <c r="BF318" i="2"/>
  <c r="T318" i="2"/>
  <c r="R318" i="2"/>
  <c r="P318" i="2"/>
  <c r="BI315" i="2"/>
  <c r="BH315" i="2"/>
  <c r="BG315" i="2"/>
  <c r="BF315" i="2"/>
  <c r="T315" i="2"/>
  <c r="T314" i="2" s="1"/>
  <c r="R315" i="2"/>
  <c r="R314" i="2" s="1"/>
  <c r="P315" i="2"/>
  <c r="BI312" i="2"/>
  <c r="BH312" i="2"/>
  <c r="BG312" i="2"/>
  <c r="BF312" i="2"/>
  <c r="T312" i="2"/>
  <c r="R312" i="2"/>
  <c r="P312" i="2"/>
  <c r="BI309" i="2"/>
  <c r="BH309" i="2"/>
  <c r="BG309" i="2"/>
  <c r="BF309" i="2"/>
  <c r="T309" i="2"/>
  <c r="R309" i="2"/>
  <c r="P309" i="2"/>
  <c r="BI306" i="2"/>
  <c r="BH306" i="2"/>
  <c r="BG306" i="2"/>
  <c r="BF306" i="2"/>
  <c r="T306" i="2"/>
  <c r="R306" i="2"/>
  <c r="P306" i="2"/>
  <c r="BI303" i="2"/>
  <c r="BH303" i="2"/>
  <c r="BG303" i="2"/>
  <c r="BF303" i="2"/>
  <c r="T303" i="2"/>
  <c r="R303" i="2"/>
  <c r="P303" i="2"/>
  <c r="BI301" i="2"/>
  <c r="BH301" i="2"/>
  <c r="BG301" i="2"/>
  <c r="BF301" i="2"/>
  <c r="T301" i="2"/>
  <c r="R301" i="2"/>
  <c r="P301" i="2"/>
  <c r="BI294" i="2"/>
  <c r="BH294" i="2"/>
  <c r="BG294" i="2"/>
  <c r="BF294" i="2"/>
  <c r="T294" i="2"/>
  <c r="R294" i="2"/>
  <c r="P294" i="2"/>
  <c r="BI286" i="2"/>
  <c r="BH286" i="2"/>
  <c r="BG286" i="2"/>
  <c r="BF286" i="2"/>
  <c r="T286" i="2"/>
  <c r="R286" i="2"/>
  <c r="P286" i="2"/>
  <c r="BI278" i="2"/>
  <c r="BH278" i="2"/>
  <c r="BG278" i="2"/>
  <c r="BF278" i="2"/>
  <c r="T278" i="2"/>
  <c r="R278" i="2"/>
  <c r="P278" i="2"/>
  <c r="BI276" i="2"/>
  <c r="BH276" i="2"/>
  <c r="BG276" i="2"/>
  <c r="BF276" i="2"/>
  <c r="T276" i="2"/>
  <c r="R276" i="2"/>
  <c r="P276" i="2"/>
  <c r="BI271" i="2"/>
  <c r="BH271" i="2"/>
  <c r="BG271" i="2"/>
  <c r="BF271" i="2"/>
  <c r="T271" i="2"/>
  <c r="R271" i="2"/>
  <c r="P271" i="2"/>
  <c r="BI266" i="2"/>
  <c r="BH266" i="2"/>
  <c r="BG266" i="2"/>
  <c r="BF266" i="2"/>
  <c r="T266" i="2"/>
  <c r="R266" i="2"/>
  <c r="P266" i="2"/>
  <c r="BI256" i="2"/>
  <c r="BH256" i="2"/>
  <c r="BG256" i="2"/>
  <c r="BF256" i="2"/>
  <c r="T256" i="2"/>
  <c r="R256" i="2"/>
  <c r="P256" i="2"/>
  <c r="BI254" i="2"/>
  <c r="BH254" i="2"/>
  <c r="BG254" i="2"/>
  <c r="BF254" i="2"/>
  <c r="T254" i="2"/>
  <c r="R254" i="2"/>
  <c r="P254" i="2"/>
  <c r="BI247" i="2"/>
  <c r="BH247" i="2"/>
  <c r="BG247" i="2"/>
  <c r="BF247" i="2"/>
  <c r="T247" i="2"/>
  <c r="R247" i="2"/>
  <c r="P247" i="2"/>
  <c r="BI238" i="2"/>
  <c r="BH238" i="2"/>
  <c r="BG238" i="2"/>
  <c r="BF238" i="2"/>
  <c r="T238" i="2"/>
  <c r="R238" i="2"/>
  <c r="P238" i="2"/>
  <c r="BI231" i="2"/>
  <c r="BH231" i="2"/>
  <c r="BG231" i="2"/>
  <c r="BF231" i="2"/>
  <c r="T231" i="2"/>
  <c r="R231" i="2"/>
  <c r="P231" i="2"/>
  <c r="BI227" i="2"/>
  <c r="BH227" i="2"/>
  <c r="BG227" i="2"/>
  <c r="BF227" i="2"/>
  <c r="T227" i="2"/>
  <c r="R227" i="2"/>
  <c r="P227" i="2"/>
  <c r="BI221" i="2"/>
  <c r="BH221" i="2"/>
  <c r="BG221" i="2"/>
  <c r="BF221" i="2"/>
  <c r="T221" i="2"/>
  <c r="R221" i="2"/>
  <c r="P221" i="2"/>
  <c r="BI218" i="2"/>
  <c r="BH218" i="2"/>
  <c r="BG218" i="2"/>
  <c r="BF218" i="2"/>
  <c r="T218" i="2"/>
  <c r="R218" i="2"/>
  <c r="P218" i="2"/>
  <c r="BI210" i="2"/>
  <c r="BH210" i="2"/>
  <c r="BG210" i="2"/>
  <c r="BF210" i="2"/>
  <c r="T210" i="2"/>
  <c r="R210" i="2"/>
  <c r="P210" i="2"/>
  <c r="BI204" i="2"/>
  <c r="BH204" i="2"/>
  <c r="BG204" i="2"/>
  <c r="BF204" i="2"/>
  <c r="T204" i="2"/>
  <c r="R204" i="2"/>
  <c r="P204" i="2"/>
  <c r="BI200" i="2"/>
  <c r="BH200" i="2"/>
  <c r="BG200" i="2"/>
  <c r="BF200" i="2"/>
  <c r="T200" i="2"/>
  <c r="R200" i="2"/>
  <c r="P200" i="2"/>
  <c r="BI195" i="2"/>
  <c r="BH195" i="2"/>
  <c r="BG195" i="2"/>
  <c r="BF195" i="2"/>
  <c r="T195" i="2"/>
  <c r="R195" i="2"/>
  <c r="P195" i="2"/>
  <c r="BI190" i="2"/>
  <c r="BH190" i="2"/>
  <c r="BG190" i="2"/>
  <c r="BF190" i="2"/>
  <c r="T190" i="2"/>
  <c r="R190" i="2"/>
  <c r="P190" i="2"/>
  <c r="BI185" i="2"/>
  <c r="BH185" i="2"/>
  <c r="BG185" i="2"/>
  <c r="BF185" i="2"/>
  <c r="T185" i="2"/>
  <c r="R185" i="2"/>
  <c r="P185" i="2"/>
  <c r="BI180" i="2"/>
  <c r="BH180" i="2"/>
  <c r="BG180" i="2"/>
  <c r="BF180" i="2"/>
  <c r="T180" i="2"/>
  <c r="R180" i="2"/>
  <c r="P180" i="2"/>
  <c r="BI173" i="2"/>
  <c r="BH173" i="2"/>
  <c r="BG173" i="2"/>
  <c r="BF173" i="2"/>
  <c r="T173" i="2"/>
  <c r="R173" i="2"/>
  <c r="P173" i="2"/>
  <c r="BI167" i="2"/>
  <c r="BH167" i="2"/>
  <c r="BG167" i="2"/>
  <c r="BF167" i="2"/>
  <c r="T167" i="2"/>
  <c r="R167" i="2"/>
  <c r="P167" i="2"/>
  <c r="BI160" i="2"/>
  <c r="BH160" i="2"/>
  <c r="BG160" i="2"/>
  <c r="BF160" i="2"/>
  <c r="T160" i="2"/>
  <c r="R160" i="2"/>
  <c r="P160" i="2"/>
  <c r="BI150" i="2"/>
  <c r="BH150" i="2"/>
  <c r="BG150" i="2"/>
  <c r="BF150" i="2"/>
  <c r="T150" i="2"/>
  <c r="R150" i="2"/>
  <c r="P150" i="2"/>
  <c r="J143" i="2"/>
  <c r="F141" i="2"/>
  <c r="E139" i="2"/>
  <c r="J93" i="2"/>
  <c r="F91" i="2"/>
  <c r="E89" i="2"/>
  <c r="J26" i="2"/>
  <c r="E26" i="2"/>
  <c r="J144" i="2" s="1"/>
  <c r="J25" i="2"/>
  <c r="J20" i="2"/>
  <c r="E20" i="2"/>
  <c r="F144" i="2" s="1"/>
  <c r="J19" i="2"/>
  <c r="J17" i="2"/>
  <c r="E17" i="2"/>
  <c r="F93" i="2" s="1"/>
  <c r="J16" i="2"/>
  <c r="J14" i="2"/>
  <c r="J141" i="2"/>
  <c r="E7" i="2"/>
  <c r="E135" i="2"/>
  <c r="L90" i="1"/>
  <c r="AM90" i="1"/>
  <c r="AM89" i="1"/>
  <c r="L89" i="1"/>
  <c r="AM87" i="1"/>
  <c r="L87" i="1"/>
  <c r="L85" i="1"/>
  <c r="L84" i="1"/>
  <c r="BK2521" i="2"/>
  <c r="BK2483" i="2"/>
  <c r="J2464" i="2"/>
  <c r="BK2196" i="2"/>
  <c r="J1935" i="2"/>
  <c r="J1930" i="2"/>
  <c r="BK1919" i="2"/>
  <c r="J1516" i="2"/>
  <c r="BK1428" i="2"/>
  <c r="J1326" i="2"/>
  <c r="BK1305" i="2"/>
  <c r="J1250" i="2"/>
  <c r="BK1223" i="2"/>
  <c r="J1191" i="2"/>
  <c r="BK1169" i="2"/>
  <c r="J1140" i="2"/>
  <c r="BK1091" i="2"/>
  <c r="J1075" i="2"/>
  <c r="BK1026" i="2"/>
  <c r="BK995" i="2"/>
  <c r="J974" i="2"/>
  <c r="J880" i="2"/>
  <c r="BK855" i="2"/>
  <c r="J834" i="2"/>
  <c r="J787" i="2"/>
  <c r="J759" i="2"/>
  <c r="J745" i="2"/>
  <c r="J733" i="2"/>
  <c r="J711" i="2"/>
  <c r="J655" i="2"/>
  <c r="J638" i="2"/>
  <c r="J601" i="2"/>
  <c r="J569" i="2"/>
  <c r="BK497" i="2"/>
  <c r="BK428" i="2"/>
  <c r="J389" i="2"/>
  <c r="BK371" i="2"/>
  <c r="BK312" i="2"/>
  <c r="BK276" i="2"/>
  <c r="BK247" i="2"/>
  <c r="BK218" i="2"/>
  <c r="BK160" i="2"/>
  <c r="J1919" i="2"/>
  <c r="BK1681" i="2"/>
  <c r="BK1539" i="2"/>
  <c r="BK1516" i="2"/>
  <c r="BK1495" i="2"/>
  <c r="BK1477" i="2"/>
  <c r="J1398" i="2"/>
  <c r="J1332" i="2"/>
  <c r="J1308" i="2"/>
  <c r="BK1253" i="2"/>
  <c r="BK1235" i="2"/>
  <c r="J1220" i="2"/>
  <c r="BK1207" i="2"/>
  <c r="BK1195" i="2"/>
  <c r="J1182" i="2"/>
  <c r="J1147" i="2"/>
  <c r="BK1126" i="2"/>
  <c r="J1097" i="2"/>
  <c r="BK1019" i="2"/>
  <c r="BK1001" i="2"/>
  <c r="J947" i="2"/>
  <c r="J886" i="2"/>
  <c r="BK861" i="2"/>
  <c r="J805" i="2"/>
  <c r="BK756" i="2"/>
  <c r="BK711" i="2"/>
  <c r="J659" i="2"/>
  <c r="BK623" i="2"/>
  <c r="BK601" i="2"/>
  <c r="BK560" i="2"/>
  <c r="J515" i="2"/>
  <c r="BK485" i="2"/>
  <c r="BK431" i="2"/>
  <c r="J408" i="2"/>
  <c r="BK309" i="2"/>
  <c r="J303" i="2"/>
  <c r="J278" i="2"/>
  <c r="BK266" i="2"/>
  <c r="J218" i="2"/>
  <c r="BK190" i="2"/>
  <c r="BK167" i="2"/>
  <c r="BK150" i="2"/>
  <c r="J1839" i="2"/>
  <c r="J1760" i="2"/>
  <c r="BK1602" i="2"/>
  <c r="J1539" i="2"/>
  <c r="J1528" i="2"/>
  <c r="BK1501" i="2"/>
  <c r="J1492" i="2"/>
  <c r="J1428" i="2"/>
  <c r="J1371" i="2"/>
  <c r="BK1308" i="2"/>
  <c r="BK1277" i="2"/>
  <c r="BK1250" i="2"/>
  <c r="J1229" i="2"/>
  <c r="BK1216" i="2"/>
  <c r="J1188" i="2"/>
  <c r="J1142" i="2"/>
  <c r="BK1119" i="2"/>
  <c r="J1088" i="2"/>
  <c r="J1066" i="2"/>
  <c r="BK1038" i="2"/>
  <c r="BK984" i="2"/>
  <c r="J941" i="2"/>
  <c r="BK906" i="2"/>
  <c r="J906" i="2"/>
  <c r="J838" i="2"/>
  <c r="J809" i="2"/>
  <c r="BK772" i="2"/>
  <c r="J747" i="2"/>
  <c r="J739" i="2"/>
  <c r="BK728" i="2"/>
  <c r="BK679" i="2"/>
  <c r="J612" i="2"/>
  <c r="J580" i="2"/>
  <c r="BK550" i="2"/>
  <c r="J483" i="2"/>
  <c r="J442" i="2"/>
  <c r="J385" i="2"/>
  <c r="BK329" i="2"/>
  <c r="J271" i="2"/>
  <c r="J238" i="2"/>
  <c r="J200" i="2"/>
  <c r="BK1536" i="2"/>
  <c r="J1524" i="2"/>
  <c r="J1504" i="2"/>
  <c r="J1480" i="2"/>
  <c r="J1411" i="2"/>
  <c r="J1380" i="2"/>
  <c r="BK1311" i="2"/>
  <c r="BK1287" i="2"/>
  <c r="J1253" i="2"/>
  <c r="BK1220" i="2"/>
  <c r="J1207" i="2"/>
  <c r="BK1182" i="2"/>
  <c r="BK1158" i="2"/>
  <c r="J1136" i="2"/>
  <c r="J1084" i="2"/>
  <c r="J1019" i="2"/>
  <c r="BK1010" i="2"/>
  <c r="J987" i="2"/>
  <c r="BK974" i="2"/>
  <c r="J902" i="2"/>
  <c r="BK871" i="2"/>
  <c r="BK845" i="2"/>
  <c r="BK805" i="2"/>
  <c r="BK785" i="2"/>
  <c r="J749" i="2"/>
  <c r="J730" i="2"/>
  <c r="BK721" i="2"/>
  <c r="BK671" i="2"/>
  <c r="J630" i="2"/>
  <c r="BK449" i="2"/>
  <c r="BK377" i="2"/>
  <c r="BK303" i="2"/>
  <c r="J173" i="2"/>
  <c r="BK4143" i="3"/>
  <c r="J4092" i="3"/>
  <c r="J3852" i="3"/>
  <c r="J3756" i="3"/>
  <c r="J3619" i="3"/>
  <c r="BK3564" i="3"/>
  <c r="BK3529" i="3"/>
  <c r="J3513" i="3"/>
  <c r="BK3439" i="3"/>
  <c r="BK3421" i="3"/>
  <c r="BK3373" i="3"/>
  <c r="BK3321" i="3"/>
  <c r="BK3302" i="3"/>
  <c r="J3161" i="3"/>
  <c r="BK3123" i="3"/>
  <c r="J2992" i="3"/>
  <c r="J2726" i="3"/>
  <c r="J2573" i="3"/>
  <c r="BK2538" i="3"/>
  <c r="J2513" i="3"/>
  <c r="J2496" i="3"/>
  <c r="BK2419" i="3"/>
  <c r="J2401" i="3"/>
  <c r="J2260" i="3"/>
  <c r="J1963" i="3"/>
  <c r="BK1926" i="3"/>
  <c r="J1901" i="3"/>
  <c r="BK1880" i="3"/>
  <c r="BK1837" i="3"/>
  <c r="BK1483" i="3"/>
  <c r="J965" i="3"/>
  <c r="J942" i="3"/>
  <c r="BK922" i="3"/>
  <c r="BK908" i="3"/>
  <c r="BK874" i="3"/>
  <c r="BK816" i="3"/>
  <c r="BK768" i="3"/>
  <c r="BK673" i="3"/>
  <c r="J640" i="3"/>
  <c r="J592" i="3"/>
  <c r="J450" i="3"/>
  <c r="J398" i="3"/>
  <c r="BK308" i="3"/>
  <c r="J5047" i="3"/>
  <c r="J4776" i="3"/>
  <c r="J4449" i="3"/>
  <c r="J4443" i="3"/>
  <c r="J4437" i="3"/>
  <c r="BK4336" i="3"/>
  <c r="J4304" i="3"/>
  <c r="J4298" i="3"/>
  <c r="J4292" i="3"/>
  <c r="BK4210" i="3"/>
  <c r="J4207" i="3"/>
  <c r="BK4155" i="3"/>
  <c r="J4107" i="3"/>
  <c r="J4013" i="3"/>
  <c r="J3855" i="3"/>
  <c r="BK2462" i="3"/>
  <c r="BK2415" i="3"/>
  <c r="J2288" i="3"/>
  <c r="J2149" i="3"/>
  <c r="BK1960" i="3"/>
  <c r="J1872" i="3"/>
  <c r="BK1847" i="3"/>
  <c r="BK1826" i="3"/>
  <c r="BK1601" i="3"/>
  <c r="BK1560" i="3"/>
  <c r="J1503" i="3"/>
  <c r="J1363" i="3"/>
  <c r="BK1289" i="3"/>
  <c r="J1182" i="3"/>
  <c r="J1154" i="3"/>
  <c r="J950" i="3"/>
  <c r="J891" i="3"/>
  <c r="J874" i="3"/>
  <c r="BK856" i="3"/>
  <c r="J768" i="3"/>
  <c r="J682" i="3"/>
  <c r="BK581" i="3"/>
  <c r="BK503" i="3"/>
  <c r="BK436" i="3"/>
  <c r="J410" i="3"/>
  <c r="J360" i="3"/>
  <c r="BK327" i="3"/>
  <c r="BK273" i="3"/>
  <c r="BK194" i="3"/>
  <c r="BK4107" i="3"/>
  <c r="J3800" i="3"/>
  <c r="BK3552" i="3"/>
  <c r="BK3507" i="3"/>
  <c r="BK3477" i="3"/>
  <c r="J3433" i="3"/>
  <c r="BK3409" i="3"/>
  <c r="J3391" i="3"/>
  <c r="J3370" i="3"/>
  <c r="J3355" i="3"/>
  <c r="J3318" i="3"/>
  <c r="BK3292" i="3"/>
  <c r="J3239" i="3"/>
  <c r="BK3166" i="3"/>
  <c r="J3095" i="3"/>
  <c r="J3050" i="3"/>
  <c r="J2998" i="3"/>
  <c r="BK2726" i="3"/>
  <c r="BK2576" i="3"/>
  <c r="J2560" i="3"/>
  <c r="BK2517" i="3"/>
  <c r="BK2493" i="3"/>
  <c r="J2462" i="3"/>
  <c r="J2425" i="3"/>
  <c r="BK2417" i="3"/>
  <c r="J2404" i="3"/>
  <c r="BK1884" i="3"/>
  <c r="J1843" i="3"/>
  <c r="J1826" i="3"/>
  <c r="BK1804" i="3"/>
  <c r="J1601" i="3"/>
  <c r="BK1517" i="3"/>
  <c r="J1393" i="3"/>
  <c r="BK1282" i="3"/>
  <c r="J1240" i="3"/>
  <c r="BK1163" i="3"/>
  <c r="BK1000" i="3"/>
  <c r="J936" i="3"/>
  <c r="BK917" i="3"/>
  <c r="BK868" i="3"/>
  <c r="J830" i="3"/>
  <c r="J796" i="3"/>
  <c r="J691" i="3"/>
  <c r="J664" i="3"/>
  <c r="BK592" i="3"/>
  <c r="J471" i="3"/>
  <c r="BK412" i="3"/>
  <c r="BK360" i="3"/>
  <c r="BK203" i="3"/>
  <c r="BK166" i="3"/>
  <c r="BK4113" i="3"/>
  <c r="J3946" i="3"/>
  <c r="BK3831" i="3"/>
  <c r="BK3796" i="3"/>
  <c r="BK3759" i="3"/>
  <c r="BK3573" i="3"/>
  <c r="J3526" i="3"/>
  <c r="J3477" i="3"/>
  <c r="BK3448" i="3"/>
  <c r="BK3430" i="3"/>
  <c r="J3379" i="3"/>
  <c r="BK3312" i="3"/>
  <c r="BK3286" i="3"/>
  <c r="BK3177" i="3"/>
  <c r="BK3161" i="3"/>
  <c r="BK3132" i="3"/>
  <c r="J3018" i="3"/>
  <c r="J2889" i="3"/>
  <c r="J2723" i="3"/>
  <c r="BK2610" i="3"/>
  <c r="J2549" i="3"/>
  <c r="J2493" i="3"/>
  <c r="J2457" i="3"/>
  <c r="J2430" i="3"/>
  <c r="BK2413" i="3"/>
  <c r="J2294" i="3"/>
  <c r="BK2273" i="3"/>
  <c r="J1934" i="3"/>
  <c r="J1880" i="3"/>
  <c r="BK1841" i="3"/>
  <c r="BK1835" i="3"/>
  <c r="BK1791" i="3"/>
  <c r="BK1570" i="3"/>
  <c r="J1493" i="3"/>
  <c r="BK1393" i="3"/>
  <c r="J1282" i="3"/>
  <c r="BK1240" i="3"/>
  <c r="BK1212" i="3"/>
  <c r="J1158" i="3"/>
  <c r="J1000" i="3"/>
  <c r="BK946" i="3"/>
  <c r="J920" i="3"/>
  <c r="BK896" i="3"/>
  <c r="BK878" i="3"/>
  <c r="J823" i="3"/>
  <c r="BK755" i="3"/>
  <c r="BK682" i="3"/>
  <c r="J626" i="3"/>
  <c r="J548" i="3"/>
  <c r="J495" i="3"/>
  <c r="BK471" i="3"/>
  <c r="J443" i="3"/>
  <c r="J342" i="3"/>
  <c r="BK238" i="3"/>
  <c r="BK201" i="4"/>
  <c r="BK169" i="4"/>
  <c r="BK148" i="4"/>
  <c r="BK205" i="4"/>
  <c r="BK192" i="4"/>
  <c r="BK166" i="4"/>
  <c r="BK153" i="4"/>
  <c r="J201" i="4"/>
  <c r="BK198" i="4"/>
  <c r="BK173" i="4"/>
  <c r="BK141" i="4"/>
  <c r="J549" i="5"/>
  <c r="BK544" i="5"/>
  <c r="J531" i="5"/>
  <c r="J519" i="5"/>
  <c r="J501" i="5"/>
  <c r="BK491" i="5"/>
  <c r="J480" i="5"/>
  <c r="BK461" i="5"/>
  <c r="BK440" i="5"/>
  <c r="BK419" i="5"/>
  <c r="J411" i="5"/>
  <c r="J403" i="5"/>
  <c r="BK388" i="5"/>
  <c r="BK357" i="5"/>
  <c r="J339" i="5"/>
  <c r="J319" i="5"/>
  <c r="J305" i="5"/>
  <c r="J234" i="5"/>
  <c r="J206" i="5"/>
  <c r="BK542" i="5"/>
  <c r="BK523" i="5"/>
  <c r="J486" i="5"/>
  <c r="BK457" i="5"/>
  <c r="J440" i="5"/>
  <c r="BK425" i="5"/>
  <c r="BK411" i="5"/>
  <c r="BK390" i="5"/>
  <c r="J372" i="5"/>
  <c r="J359" i="5"/>
  <c r="J345" i="5"/>
  <c r="BK329" i="5"/>
  <c r="BK319" i="5"/>
  <c r="BK282" i="5"/>
  <c r="BK260" i="5"/>
  <c r="J240" i="5"/>
  <c r="J230" i="5"/>
  <c r="J221" i="5"/>
  <c r="BK204" i="5"/>
  <c r="J188" i="5"/>
  <c r="J174" i="5"/>
  <c r="BK144" i="5"/>
  <c r="BK534" i="5"/>
  <c r="J511" i="5"/>
  <c r="BK493" i="5"/>
  <c r="BK480" i="5"/>
  <c r="BK459" i="5"/>
  <c r="J435" i="5"/>
  <c r="J396" i="5"/>
  <c r="J386" i="5"/>
  <c r="BK382" i="5"/>
  <c r="BK372" i="5"/>
  <c r="BK361" i="5"/>
  <c r="J337" i="5"/>
  <c r="J301" i="5"/>
  <c r="BK293" i="5"/>
  <c r="BK276" i="5"/>
  <c r="J249" i="5"/>
  <c r="BK238" i="5"/>
  <c r="BK230" i="5"/>
  <c r="J215" i="5"/>
  <c r="BK199" i="5"/>
  <c r="BK184" i="5"/>
  <c r="BK174" i="5"/>
  <c r="J164" i="5"/>
  <c r="J152" i="5"/>
  <c r="BK536" i="5"/>
  <c r="BK519" i="5"/>
  <c r="BK511" i="5"/>
  <c r="J497" i="5"/>
  <c r="J482" i="5"/>
  <c r="J469" i="5"/>
  <c r="J463" i="5"/>
  <c r="J427" i="5"/>
  <c r="BK415" i="5"/>
  <c r="J407" i="5"/>
  <c r="BK386" i="5"/>
  <c r="J361" i="5"/>
  <c r="BK347" i="5"/>
  <c r="BK337" i="5"/>
  <c r="J317" i="5"/>
  <c r="J309" i="5"/>
  <c r="BK305" i="5"/>
  <c r="J282" i="5"/>
  <c r="J201" i="5"/>
  <c r="BK192" i="5"/>
  <c r="J170" i="5"/>
  <c r="J160" i="5"/>
  <c r="BK146" i="5"/>
  <c r="J452" i="6"/>
  <c r="J440" i="6"/>
  <c r="BK432" i="6"/>
  <c r="J423" i="6"/>
  <c r="J401" i="6"/>
  <c r="BK388" i="6"/>
  <c r="J379" i="6"/>
  <c r="BK353" i="6"/>
  <c r="BK347" i="6"/>
  <c r="J329" i="6"/>
  <c r="J295" i="6"/>
  <c r="J279" i="6"/>
  <c r="BK261" i="6"/>
  <c r="J234" i="6"/>
  <c r="BK205" i="6"/>
  <c r="J186" i="6"/>
  <c r="BK177" i="6"/>
  <c r="J444" i="6"/>
  <c r="J432" i="6"/>
  <c r="BK408" i="6"/>
  <c r="BK379" i="6"/>
  <c r="J370" i="6"/>
  <c r="J343" i="6"/>
  <c r="BK316" i="6"/>
  <c r="BK295" i="6"/>
  <c r="J273" i="6"/>
  <c r="BK267" i="6"/>
  <c r="BK240" i="6"/>
  <c r="J224" i="6"/>
  <c r="J197" i="6"/>
  <c r="BK175" i="6"/>
  <c r="J167" i="6"/>
  <c r="BK149" i="6"/>
  <c r="BK452" i="6"/>
  <c r="J442" i="6"/>
  <c r="BK419" i="6"/>
  <c r="BK370" i="6"/>
  <c r="J333" i="6"/>
  <c r="J311" i="6"/>
  <c r="BK299" i="6"/>
  <c r="J287" i="6"/>
  <c r="BK279" i="6"/>
  <c r="J265" i="6"/>
  <c r="BK255" i="6"/>
  <c r="BK210" i="6"/>
  <c r="J171" i="6"/>
  <c r="J147" i="6"/>
  <c r="BK438" i="6"/>
  <c r="J412" i="6"/>
  <c r="BK399" i="6"/>
  <c r="J384" i="6"/>
  <c r="J356" i="6"/>
  <c r="J335" i="6"/>
  <c r="J324" i="6"/>
  <c r="BK311" i="6"/>
  <c r="BK305" i="6"/>
  <c r="BK283" i="6"/>
  <c r="J275" i="6"/>
  <c r="J246" i="6"/>
  <c r="J203" i="6"/>
  <c r="J191" i="6"/>
  <c r="BK173" i="6"/>
  <c r="J155" i="6"/>
  <c r="J143" i="6"/>
  <c r="BK168" i="7"/>
  <c r="BK138" i="7"/>
  <c r="BK180" i="7"/>
  <c r="J168" i="7"/>
  <c r="BK161" i="7"/>
  <c r="J144" i="7"/>
  <c r="J180" i="7"/>
  <c r="BK170" i="7"/>
  <c r="BK154" i="7"/>
  <c r="BK140" i="7"/>
  <c r="BK150" i="7"/>
  <c r="J142" i="7"/>
  <c r="J177" i="8"/>
  <c r="J166" i="8"/>
  <c r="J152" i="8"/>
  <c r="BK136" i="8"/>
  <c r="BK172" i="8"/>
  <c r="J158" i="8"/>
  <c r="BK139" i="8"/>
  <c r="J181" i="8"/>
  <c r="BK165" i="8"/>
  <c r="BK154" i="8"/>
  <c r="J141" i="8"/>
  <c r="BK176" i="8"/>
  <c r="BK166" i="8"/>
  <c r="BK152" i="8"/>
  <c r="BK317" i="9"/>
  <c r="J308" i="9"/>
  <c r="BK293" i="9"/>
  <c r="J281" i="9"/>
  <c r="J262" i="9"/>
  <c r="BK250" i="9"/>
  <c r="J239" i="9"/>
  <c r="J224" i="9"/>
  <c r="J214" i="9"/>
  <c r="J206" i="9"/>
  <c r="BK196" i="9"/>
  <c r="BK181" i="9"/>
  <c r="J163" i="9"/>
  <c r="J153" i="9"/>
  <c r="BK135" i="9"/>
  <c r="BK316" i="9"/>
  <c r="BK295" i="9"/>
  <c r="J286" i="9"/>
  <c r="BK270" i="9"/>
  <c r="J260" i="9"/>
  <c r="BK254" i="9"/>
  <c r="BK234" i="9"/>
  <c r="J226" i="9"/>
  <c r="BK206" i="9"/>
  <c r="BK200" i="9"/>
  <c r="J189" i="9"/>
  <c r="BK177" i="9"/>
  <c r="J161" i="9"/>
  <c r="BK145" i="9"/>
  <c r="J135" i="9"/>
  <c r="BK314" i="9"/>
  <c r="BK308" i="9"/>
  <c r="J300" i="9"/>
  <c r="BK281" i="9"/>
  <c r="BK268" i="9"/>
  <c r="BK256" i="9"/>
  <c r="J246" i="9"/>
  <c r="J234" i="9"/>
  <c r="J228" i="9"/>
  <c r="BK220" i="9"/>
  <c r="J200" i="9"/>
  <c r="BK187" i="9"/>
  <c r="J177" i="9"/>
  <c r="J171" i="9"/>
  <c r="J165" i="9"/>
  <c r="BK150" i="9"/>
  <c r="J137" i="9"/>
  <c r="J268" i="10"/>
  <c r="J226" i="10"/>
  <c r="J209" i="10"/>
  <c r="J192" i="10"/>
  <c r="BK169" i="10"/>
  <c r="BK157" i="10"/>
  <c r="J264" i="10"/>
  <c r="J250" i="10"/>
  <c r="J222" i="10"/>
  <c r="BK197" i="10"/>
  <c r="BK187" i="10"/>
  <c r="J159" i="10"/>
  <c r="J140" i="10"/>
  <c r="J270" i="10"/>
  <c r="BK260" i="10"/>
  <c r="BK248" i="10"/>
  <c r="BK236" i="10"/>
  <c r="BK228" i="10"/>
  <c r="J215" i="10"/>
  <c r="J207" i="10"/>
  <c r="J201" i="10"/>
  <c r="BK175" i="10"/>
  <c r="BK165" i="10"/>
  <c r="BK155" i="10"/>
  <c r="J149" i="10"/>
  <c r="J132" i="10"/>
  <c r="BK268" i="10"/>
  <c r="J239" i="10"/>
  <c r="BK218" i="10"/>
  <c r="BK205" i="10"/>
  <c r="J190" i="10"/>
  <c r="J175" i="10"/>
  <c r="BK159" i="10"/>
  <c r="J146" i="10"/>
  <c r="BK511" i="11"/>
  <c r="J505" i="11"/>
  <c r="BK488" i="11"/>
  <c r="J473" i="11"/>
  <c r="BK464" i="11"/>
  <c r="J446" i="11"/>
  <c r="BK432" i="11"/>
  <c r="BK418" i="11"/>
  <c r="J404" i="11"/>
  <c r="BK393" i="11"/>
  <c r="BK385" i="11"/>
  <c r="J376" i="11"/>
  <c r="J339" i="11"/>
  <c r="J305" i="11"/>
  <c r="BK283" i="11"/>
  <c r="BK246" i="11"/>
  <c r="J230" i="11"/>
  <c r="J194" i="11"/>
  <c r="J177" i="11"/>
  <c r="BK155" i="11"/>
  <c r="BK517" i="11"/>
  <c r="BK505" i="11"/>
  <c r="BK498" i="11"/>
  <c r="J481" i="11"/>
  <c r="J462" i="11"/>
  <c r="BK446" i="11"/>
  <c r="J432" i="11"/>
  <c r="BK421" i="11"/>
  <c r="J412" i="11"/>
  <c r="J406" i="11"/>
  <c r="BK397" i="11"/>
  <c r="J385" i="11"/>
  <c r="J370" i="11"/>
  <c r="J351" i="11"/>
  <c r="J302" i="11"/>
  <c r="BK279" i="11"/>
  <c r="BK253" i="11"/>
  <c r="BK220" i="11"/>
  <c r="J201" i="11"/>
  <c r="J181" i="11"/>
  <c r="BK166" i="11"/>
  <c r="J521" i="11"/>
  <c r="BK515" i="11"/>
  <c r="BK507" i="11"/>
  <c r="J491" i="11"/>
  <c r="BK481" i="11"/>
  <c r="J464" i="11"/>
  <c r="BK454" i="11"/>
  <c r="J439" i="11"/>
  <c r="J423" i="11"/>
  <c r="J416" i="11"/>
  <c r="J397" i="11"/>
  <c r="J372" i="11"/>
  <c r="BK311" i="11"/>
  <c r="J283" i="11"/>
  <c r="BK273" i="11"/>
  <c r="J189" i="11"/>
  <c r="J157" i="11"/>
  <c r="J348" i="11"/>
  <c r="J337" i="11"/>
  <c r="BK267" i="11"/>
  <c r="J251" i="11"/>
  <c r="BK230" i="11"/>
  <c r="BK222" i="11"/>
  <c r="J210" i="11"/>
  <c r="BK192" i="11"/>
  <c r="BK183" i="11"/>
  <c r="J151" i="11"/>
  <c r="J523" i="12"/>
  <c r="BK510" i="12"/>
  <c r="BK492" i="12"/>
  <c r="BK480" i="12"/>
  <c r="BK459" i="12"/>
  <c r="J439" i="12"/>
  <c r="BK426" i="12"/>
  <c r="BK410" i="12"/>
  <c r="BK404" i="12"/>
  <c r="BK393" i="12"/>
  <c r="J357" i="12"/>
  <c r="BK324" i="12"/>
  <c r="BK309" i="12"/>
  <c r="J285" i="12"/>
  <c r="BK270" i="12"/>
  <c r="BK256" i="12"/>
  <c r="J246" i="12"/>
  <c r="J223" i="12"/>
  <c r="BK208" i="12"/>
  <c r="J200" i="12"/>
  <c r="J178" i="12"/>
  <c r="J154" i="12"/>
  <c r="BK513" i="12"/>
  <c r="BK501" i="12"/>
  <c r="BK457" i="12"/>
  <c r="BK432" i="12"/>
  <c r="J420" i="12"/>
  <c r="J389" i="12"/>
  <c r="J368" i="12"/>
  <c r="BK355" i="12"/>
  <c r="J341" i="12"/>
  <c r="BK330" i="12"/>
  <c r="J309" i="12"/>
  <c r="BK291" i="12"/>
  <c r="J274" i="12"/>
  <c r="BK260" i="12"/>
  <c r="BK239" i="12"/>
  <c r="BK225" i="12"/>
  <c r="BK212" i="12"/>
  <c r="J206" i="12"/>
  <c r="BK183" i="12"/>
  <c r="J163" i="12"/>
  <c r="J516" i="12"/>
  <c r="J496" i="12"/>
  <c r="J470" i="12"/>
  <c r="BK461" i="12"/>
  <c r="BK439" i="12"/>
  <c r="BK429" i="12"/>
  <c r="BK406" i="12"/>
  <c r="BK397" i="12"/>
  <c r="J382" i="12"/>
  <c r="J360" i="12"/>
  <c r="BK335" i="12"/>
  <c r="J305" i="12"/>
  <c r="BK293" i="12"/>
  <c r="BK283" i="12"/>
  <c r="BK254" i="12"/>
  <c r="J237" i="12"/>
  <c r="BK223" i="12"/>
  <c r="BK216" i="12"/>
  <c r="BK200" i="12"/>
  <c r="BK196" i="12"/>
  <c r="BK178" i="12"/>
  <c r="BK518" i="12"/>
  <c r="BK496" i="12"/>
  <c r="J486" i="12"/>
  <c r="J474" i="12"/>
  <c r="J459" i="12"/>
  <c r="BK448" i="12"/>
  <c r="BK415" i="12"/>
  <c r="BK368" i="12"/>
  <c r="BK337" i="12"/>
  <c r="J301" i="12"/>
  <c r="J297" i="12"/>
  <c r="J278" i="12"/>
  <c r="J264" i="12"/>
  <c r="BK237" i="12"/>
  <c r="J229" i="12"/>
  <c r="BK192" i="12"/>
  <c r="BK170" i="12"/>
  <c r="BK1275" i="13"/>
  <c r="BK1257" i="13"/>
  <c r="J1242" i="13"/>
  <c r="J1233" i="13"/>
  <c r="BK1219" i="13"/>
  <c r="BK1206" i="13"/>
  <c r="J1189" i="13"/>
  <c r="BK1179" i="13"/>
  <c r="J1154" i="13"/>
  <c r="J1140" i="13"/>
  <c r="J1120" i="13"/>
  <c r="J1102" i="13"/>
  <c r="BK1084" i="13"/>
  <c r="BK1071" i="13"/>
  <c r="J1044" i="13"/>
  <c r="BK1028" i="13"/>
  <c r="BK1005" i="13"/>
  <c r="BK994" i="13"/>
  <c r="J964" i="13"/>
  <c r="J939" i="13"/>
  <c r="J924" i="13"/>
  <c r="J909" i="13"/>
  <c r="BK884" i="13"/>
  <c r="BK870" i="13"/>
  <c r="J828" i="13"/>
  <c r="J793" i="13"/>
  <c r="BK771" i="13"/>
  <c r="BK754" i="13"/>
  <c r="BK745" i="13"/>
  <c r="J720" i="13"/>
  <c r="BK705" i="13"/>
  <c r="J697" i="13"/>
  <c r="BK691" i="13"/>
  <c r="BK677" i="13"/>
  <c r="J651" i="13"/>
  <c r="J608" i="13"/>
  <c r="J589" i="13"/>
  <c r="BK579" i="13"/>
  <c r="J564" i="13"/>
  <c r="BK545" i="13"/>
  <c r="BK529" i="13"/>
  <c r="J516" i="13"/>
  <c r="BK485" i="13"/>
  <c r="J461" i="13"/>
  <c r="J436" i="13"/>
  <c r="J424" i="13"/>
  <c r="J412" i="13"/>
  <c r="BK392" i="13"/>
  <c r="BK370" i="13"/>
  <c r="BK336" i="13"/>
  <c r="J308" i="13"/>
  <c r="J289" i="13"/>
  <c r="BK266" i="13"/>
  <c r="BK230" i="13"/>
  <c r="BK1265" i="13"/>
  <c r="J1251" i="13"/>
  <c r="BK1231" i="13"/>
  <c r="BK1199" i="13"/>
  <c r="BK1185" i="13"/>
  <c r="BK1173" i="13"/>
  <c r="J1158" i="13"/>
  <c r="J1146" i="13"/>
  <c r="BK1126" i="13"/>
  <c r="BK1087" i="13"/>
  <c r="J1075" i="13"/>
  <c r="J1065" i="13"/>
  <c r="J1055" i="13"/>
  <c r="BK1036" i="13"/>
  <c r="J1024" i="13"/>
  <c r="J1018" i="13"/>
  <c r="J1010" i="13"/>
  <c r="J984" i="13"/>
  <c r="BK973" i="13"/>
  <c r="BK951" i="13"/>
  <c r="J944" i="13"/>
  <c r="BK911" i="13"/>
  <c r="J893" i="13"/>
  <c r="J882" i="13"/>
  <c r="BK867" i="13"/>
  <c r="BK857" i="13"/>
  <c r="BK832" i="13"/>
  <c r="J821" i="13"/>
  <c r="J813" i="13"/>
  <c r="J801" i="13"/>
  <c r="J787" i="13"/>
  <c r="BK757" i="13"/>
  <c r="J730" i="13"/>
  <c r="BK712" i="13"/>
  <c r="J685" i="13"/>
  <c r="BK667" i="13"/>
  <c r="BK643" i="13"/>
  <c r="BK627" i="13"/>
  <c r="BK617" i="13"/>
  <c r="BK608" i="13"/>
  <c r="J595" i="13"/>
  <c r="BK577" i="13"/>
  <c r="BK560" i="13"/>
  <c r="J539" i="13"/>
  <c r="J531" i="13"/>
  <c r="BK504" i="13"/>
  <c r="BK496" i="13"/>
  <c r="BK483" i="13"/>
  <c r="J469" i="13"/>
  <c r="BK455" i="13"/>
  <c r="J440" i="13"/>
  <c r="J422" i="13"/>
  <c r="BK409" i="13"/>
  <c r="BK378" i="13"/>
  <c r="J365" i="13"/>
  <c r="BK350" i="13"/>
  <c r="J336" i="13"/>
  <c r="J324" i="13"/>
  <c r="J305" i="13"/>
  <c r="J278" i="13"/>
  <c r="J261" i="13"/>
  <c r="BK253" i="13"/>
  <c r="J249" i="13"/>
  <c r="J241" i="13"/>
  <c r="BK1269" i="13"/>
  <c r="BK1246" i="13"/>
  <c r="J1238" i="13"/>
  <c r="J1229" i="13"/>
  <c r="BK1223" i="13"/>
  <c r="J1203" i="13"/>
  <c r="J1181" i="13"/>
  <c r="J1169" i="13"/>
  <c r="BK1156" i="13"/>
  <c r="J1131" i="13"/>
  <c r="J1118" i="13"/>
  <c r="BK1112" i="13"/>
  <c r="BK1061" i="13"/>
  <c r="BK1051" i="13"/>
  <c r="J1038" i="13"/>
  <c r="J1016" i="13"/>
  <c r="BK986" i="13"/>
  <c r="J978" i="13"/>
  <c r="J968" i="13"/>
  <c r="J956" i="13"/>
  <c r="J936" i="13"/>
  <c r="J932" i="13"/>
  <c r="BK919" i="13"/>
  <c r="BK902" i="13"/>
  <c r="BK893" i="13"/>
  <c r="BK874" i="13"/>
  <c r="J857" i="13"/>
  <c r="J845" i="13"/>
  <c r="BK834" i="13"/>
  <c r="BK817" i="13"/>
  <c r="BK805" i="13"/>
  <c r="J797" i="13"/>
  <c r="J783" i="13"/>
  <c r="J779" i="13"/>
  <c r="BK773" i="13"/>
  <c r="BK750" i="13"/>
  <c r="J735" i="13"/>
  <c r="BK727" i="13"/>
  <c r="BK707" i="13"/>
  <c r="J701" i="13"/>
  <c r="J687" i="13"/>
  <c r="BK674" i="13"/>
  <c r="BK655" i="13"/>
  <c r="J649" i="13"/>
  <c r="J635" i="13"/>
  <c r="J627" i="13"/>
  <c r="J617" i="13"/>
  <c r="BK604" i="13"/>
  <c r="BK583" i="13"/>
  <c r="J577" i="13"/>
  <c r="J554" i="13"/>
  <c r="BK549" i="13"/>
  <c r="J529" i="13"/>
  <c r="BK511" i="13"/>
  <c r="J504" i="13"/>
  <c r="BK491" i="13"/>
  <c r="BK481" i="13"/>
  <c r="J463" i="13"/>
  <c r="J452" i="13"/>
  <c r="BK438" i="13"/>
  <c r="J407" i="13"/>
  <c r="J382" i="13"/>
  <c r="BK372" i="13"/>
  <c r="BK355" i="13"/>
  <c r="J340" i="13"/>
  <c r="BK322" i="13"/>
  <c r="J314" i="13"/>
  <c r="BK293" i="13"/>
  <c r="BK273" i="13"/>
  <c r="J244" i="13"/>
  <c r="J230" i="13"/>
  <c r="BK1273" i="13"/>
  <c r="BK1263" i="13"/>
  <c r="BK1248" i="13"/>
  <c r="J1215" i="13"/>
  <c r="J1199" i="13"/>
  <c r="BK1191" i="13"/>
  <c r="J1179" i="13"/>
  <c r="BK1167" i="13"/>
  <c r="BK1144" i="13"/>
  <c r="BK1124" i="13"/>
  <c r="J1099" i="13"/>
  <c r="J294" i="14"/>
  <c r="J283" i="14"/>
  <c r="J266" i="14"/>
  <c r="J251" i="14"/>
  <c r="BK240" i="14"/>
  <c r="BK225" i="14"/>
  <c r="BK213" i="14"/>
  <c r="BK200" i="14"/>
  <c r="J189" i="14"/>
  <c r="BK179" i="14"/>
  <c r="BK171" i="14"/>
  <c r="BK159" i="14"/>
  <c r="BK147" i="14"/>
  <c r="BK447" i="14"/>
  <c r="BK438" i="14"/>
  <c r="J423" i="14"/>
  <c r="BK411" i="14"/>
  <c r="BK398" i="14"/>
  <c r="BK385" i="14"/>
  <c r="J371" i="14"/>
  <c r="BK355" i="14"/>
  <c r="BK347" i="14"/>
  <c r="J337" i="14"/>
  <c r="J329" i="14"/>
  <c r="BK319" i="14"/>
  <c r="J304" i="14"/>
  <c r="BK294" i="14"/>
  <c r="BK281" i="14"/>
  <c r="J255" i="14"/>
  <c r="J246" i="14"/>
  <c r="J231" i="14"/>
  <c r="J221" i="14"/>
  <c r="J211" i="14"/>
  <c r="BK203" i="14"/>
  <c r="BK187" i="14"/>
  <c r="J173" i="14"/>
  <c r="J161" i="14"/>
  <c r="BK149" i="14"/>
  <c r="J431" i="14"/>
  <c r="J414" i="14"/>
  <c r="J407" i="14"/>
  <c r="J396" i="14"/>
  <c r="J381" i="14"/>
  <c r="BK369" i="14"/>
  <c r="BK359" i="14"/>
  <c r="J353" i="14"/>
  <c r="BK345" i="14"/>
  <c r="BK335" i="14"/>
  <c r="J319" i="14"/>
  <c r="BK311" i="14"/>
  <c r="J298" i="14"/>
  <c r="J275" i="14"/>
  <c r="BK261" i="14"/>
  <c r="J244" i="14"/>
  <c r="BK235" i="14"/>
  <c r="J219" i="14"/>
  <c r="BK205" i="14"/>
  <c r="BK189" i="14"/>
  <c r="BK185" i="14"/>
  <c r="BK165" i="14"/>
  <c r="BK157" i="14"/>
  <c r="BK145" i="14"/>
  <c r="BK550" i="15"/>
  <c r="BK539" i="15"/>
  <c r="BK515" i="15"/>
  <c r="J503" i="15"/>
  <c r="BK492" i="15"/>
  <c r="J482" i="15"/>
  <c r="J460" i="15"/>
  <c r="BK448" i="15"/>
  <c r="BK436" i="15"/>
  <c r="BK423" i="15"/>
  <c r="J406" i="15"/>
  <c r="J384" i="15"/>
  <c r="J351" i="15"/>
  <c r="J338" i="15"/>
  <c r="J323" i="15"/>
  <c r="J281" i="15"/>
  <c r="J270" i="15"/>
  <c r="BK262" i="15"/>
  <c r="J247" i="15"/>
  <c r="J231" i="15"/>
  <c r="J219" i="15"/>
  <c r="BK209" i="15"/>
  <c r="J201" i="15"/>
  <c r="BK189" i="15"/>
  <c r="BK173" i="15"/>
  <c r="J167" i="15"/>
  <c r="BK147" i="15"/>
  <c r="J591" i="15"/>
  <c r="BK576" i="15"/>
  <c r="J572" i="15"/>
  <c r="J558" i="15"/>
  <c r="J535" i="15"/>
  <c r="J511" i="15"/>
  <c r="BK494" i="15"/>
  <c r="BK488" i="15"/>
  <c r="J478" i="15"/>
  <c r="J446" i="15"/>
  <c r="BK427" i="15"/>
  <c r="BK415" i="15"/>
  <c r="J400" i="15"/>
  <c r="BK382" i="15"/>
  <c r="BK376" i="15"/>
  <c r="J356" i="15"/>
  <c r="BK344" i="15"/>
  <c r="BK321" i="15"/>
  <c r="BK313" i="15"/>
  <c r="BK289" i="15"/>
  <c r="J266" i="15"/>
  <c r="J253" i="15"/>
  <c r="J243" i="15"/>
  <c r="J217" i="15"/>
  <c r="J199" i="15"/>
  <c r="BK187" i="15"/>
  <c r="J179" i="15"/>
  <c r="J169" i="15"/>
  <c r="BK155" i="15"/>
  <c r="J145" i="15"/>
  <c r="J589" i="15"/>
  <c r="J576" i="15"/>
  <c r="BK558" i="15"/>
  <c r="BK545" i="15"/>
  <c r="J521" i="15"/>
  <c r="J498" i="15"/>
  <c r="BK468" i="15"/>
  <c r="J448" i="15"/>
  <c r="J425" i="15"/>
  <c r="BK409" i="15"/>
  <c r="BK400" i="15"/>
  <c r="J392" i="15"/>
  <c r="BK373" i="15"/>
  <c r="BK358" i="15"/>
  <c r="BK347" i="15"/>
  <c r="BK328" i="15"/>
  <c r="J300" i="15"/>
  <c r="J276" i="15"/>
  <c r="BK264" i="15"/>
  <c r="BK243" i="15"/>
  <c r="BK233" i="15"/>
  <c r="BK217" i="15"/>
  <c r="BK211" i="15"/>
  <c r="BK201" i="15"/>
  <c r="J191" i="15"/>
  <c r="BK183" i="15"/>
  <c r="J165" i="15"/>
  <c r="J147" i="15"/>
  <c r="BK579" i="15"/>
  <c r="BK568" i="15"/>
  <c r="J562" i="15"/>
  <c r="J550" i="15"/>
  <c r="J539" i="15"/>
  <c r="J527" i="15"/>
  <c r="J519" i="15"/>
  <c r="J505" i="15"/>
  <c r="J488" i="15"/>
  <c r="J476" i="15"/>
  <c r="BK462" i="15"/>
  <c r="J454" i="15"/>
  <c r="J436" i="15"/>
  <c r="BK411" i="15"/>
  <c r="J388" i="15"/>
  <c r="J373" i="15"/>
  <c r="J358" i="15"/>
  <c r="BK338" i="15"/>
  <c r="BK319" i="15"/>
  <c r="J304" i="15"/>
  <c r="BK291" i="15"/>
  <c r="BK283" i="15"/>
  <c r="BK257" i="15"/>
  <c r="J241" i="15"/>
  <c r="J227" i="15"/>
  <c r="BK151" i="15"/>
  <c r="J135" i="15"/>
  <c r="J1116" i="16"/>
  <c r="J1080" i="16"/>
  <c r="BK1048" i="16"/>
  <c r="BK1040" i="16"/>
  <c r="J1018" i="16"/>
  <c r="J996" i="16"/>
  <c r="BK980" i="16"/>
  <c r="BK966" i="16"/>
  <c r="J956" i="16"/>
  <c r="J948" i="16"/>
  <c r="BK936" i="16"/>
  <c r="BK912" i="16"/>
  <c r="J897" i="16"/>
  <c r="BK873" i="16"/>
  <c r="BK864" i="16"/>
  <c r="BK844" i="16"/>
  <c r="BK819" i="16"/>
  <c r="J802" i="16"/>
  <c r="J783" i="16"/>
  <c r="BK753" i="16"/>
  <c r="J728" i="16"/>
  <c r="J701" i="16"/>
  <c r="J674" i="16"/>
  <c r="J653" i="16"/>
  <c r="BK621" i="16"/>
  <c r="J569" i="16"/>
  <c r="J541" i="16"/>
  <c r="BK520" i="16"/>
  <c r="BK506" i="16"/>
  <c r="J493" i="16"/>
  <c r="J457" i="16"/>
  <c r="BK436" i="16"/>
  <c r="J430" i="16"/>
  <c r="BK414" i="16"/>
  <c r="J379" i="16"/>
  <c r="J361" i="16"/>
  <c r="BK335" i="16"/>
  <c r="J304" i="16"/>
  <c r="BK262" i="16"/>
  <c r="J248" i="16"/>
  <c r="BK223" i="16"/>
  <c r="J203" i="16"/>
  <c r="J183" i="16"/>
  <c r="J1134" i="16"/>
  <c r="BK1119" i="16"/>
  <c r="BK1108" i="16"/>
  <c r="J1096" i="16"/>
  <c r="J1078" i="16"/>
  <c r="BK1064" i="16"/>
  <c r="J1050" i="16"/>
  <c r="J1024" i="16"/>
  <c r="J1010" i="16"/>
  <c r="BK1004" i="16"/>
  <c r="J994" i="16"/>
  <c r="BK972" i="16"/>
  <c r="J960" i="16"/>
  <c r="BK946" i="16"/>
  <c r="J939" i="16"/>
  <c r="BK925" i="16"/>
  <c r="BK919" i="16"/>
  <c r="BK900" i="16"/>
  <c r="J882" i="16"/>
  <c r="J844" i="16"/>
  <c r="BK825" i="16"/>
  <c r="BK808" i="16"/>
  <c r="BK765" i="16"/>
  <c r="J750" i="16"/>
  <c r="BK725" i="16"/>
  <c r="J710" i="16"/>
  <c r="BK683" i="16"/>
  <c r="BK665" i="16"/>
  <c r="BK642" i="16"/>
  <c r="BK627" i="16"/>
  <c r="BK618" i="16"/>
  <c r="J598" i="16"/>
  <c r="BK562" i="16"/>
  <c r="J535" i="16"/>
  <c r="BK511" i="16"/>
  <c r="BK472" i="16"/>
  <c r="J400" i="16"/>
  <c r="J390" i="16"/>
  <c r="BK361" i="16"/>
  <c r="BK345" i="16"/>
  <c r="BK304" i="16"/>
  <c r="BK293" i="16"/>
  <c r="J271" i="16"/>
  <c r="BK254" i="16"/>
  <c r="BK241" i="16"/>
  <c r="BK194" i="16"/>
  <c r="BK1156" i="16"/>
  <c r="BK1144" i="16"/>
  <c r="J1128" i="16"/>
  <c r="J1110" i="16"/>
  <c r="J1099" i="16"/>
  <c r="BK1087" i="16"/>
  <c r="J1072" i="16"/>
  <c r="J1062" i="16"/>
  <c r="BK547" i="16"/>
  <c r="J520" i="16"/>
  <c r="J499" i="16"/>
  <c r="J469" i="16"/>
  <c r="J445" i="16"/>
  <c r="BK433" i="16"/>
  <c r="J414" i="16"/>
  <c r="J397" i="16"/>
  <c r="BK355" i="16"/>
  <c r="BK318" i="16"/>
  <c r="J274" i="16"/>
  <c r="J235" i="16"/>
  <c r="J214" i="16"/>
  <c r="BK172" i="16"/>
  <c r="BK1168" i="16"/>
  <c r="BK1164" i="16"/>
  <c r="J1160" i="16"/>
  <c r="J1140" i="16"/>
  <c r="J1032" i="16"/>
  <c r="J1008" i="16"/>
  <c r="BK994" i="16"/>
  <c r="BK986" i="16"/>
  <c r="BK906" i="16"/>
  <c r="J861" i="16"/>
  <c r="BK850" i="16"/>
  <c r="BK822" i="16"/>
  <c r="J808" i="16"/>
  <c r="J787" i="16"/>
  <c r="J771" i="16"/>
  <c r="J739" i="16"/>
  <c r="BK701" i="16"/>
  <c r="BK686" i="16"/>
  <c r="BK674" i="16"/>
  <c r="BK656" i="16"/>
  <c r="BK645" i="16"/>
  <c r="J624" i="16"/>
  <c r="J594" i="16"/>
  <c r="J579" i="16"/>
  <c r="J550" i="16"/>
  <c r="BK526" i="16"/>
  <c r="J485" i="16"/>
  <c r="BK465" i="16"/>
  <c r="J454" i="16"/>
  <c r="BK443" i="16"/>
  <c r="J408" i="16"/>
  <c r="BK397" i="16"/>
  <c r="J375" i="16"/>
  <c r="BK358" i="16"/>
  <c r="J332" i="16"/>
  <c r="BK312" i="16"/>
  <c r="J290" i="16"/>
  <c r="BK274" i="16"/>
  <c r="BK183" i="16"/>
  <c r="J330" i="17"/>
  <c r="BK318" i="17"/>
  <c r="BK301" i="17"/>
  <c r="J285" i="17"/>
  <c r="J253" i="17"/>
  <c r="J229" i="17"/>
  <c r="J217" i="17"/>
  <c r="BK197" i="17"/>
  <c r="J185" i="17"/>
  <c r="BK170" i="17"/>
  <c r="BK157" i="17"/>
  <c r="BK334" i="17"/>
  <c r="BK320" i="17"/>
  <c r="J303" i="17"/>
  <c r="BK295" i="17"/>
  <c r="BK268" i="17"/>
  <c r="BK256" i="17"/>
  <c r="BK239" i="17"/>
  <c r="BK227" i="17"/>
  <c r="J212" i="17"/>
  <c r="J201" i="17"/>
  <c r="BK189" i="17"/>
  <c r="BK168" i="17"/>
  <c r="J347" i="17"/>
  <c r="BK336" i="17"/>
  <c r="BK326" i="17"/>
  <c r="J316" i="17"/>
  <c r="BK291" i="17"/>
  <c r="BK276" i="17"/>
  <c r="BK270" i="17"/>
  <c r="J247" i="17"/>
  <c r="BK225" i="17"/>
  <c r="BK208" i="17"/>
  <c r="J197" i="17"/>
  <c r="BK183" i="17"/>
  <c r="J166" i="17"/>
  <c r="J157" i="17"/>
  <c r="BK144" i="17"/>
  <c r="J349" i="17"/>
  <c r="BK328" i="17"/>
  <c r="BK305" i="17"/>
  <c r="BK282" i="17"/>
  <c r="BK266" i="17"/>
  <c r="BK253" i="17"/>
  <c r="J241" i="17"/>
  <c r="BK229" i="17"/>
  <c r="BK210" i="17"/>
  <c r="BK195" i="17"/>
  <c r="J178" i="17"/>
  <c r="J148" i="17"/>
  <c r="BK140" i="18"/>
  <c r="BK132" i="18"/>
  <c r="J140" i="18"/>
  <c r="BK134" i="18"/>
  <c r="BK119" i="18"/>
  <c r="J127" i="18"/>
  <c r="BK121" i="18"/>
  <c r="BK208" i="19"/>
  <c r="BK186" i="19"/>
  <c r="BK172" i="19"/>
  <c r="BK166" i="19"/>
  <c r="BK156" i="19"/>
  <c r="BK146" i="19"/>
  <c r="BK126" i="19"/>
  <c r="J208" i="19"/>
  <c r="J180" i="19"/>
  <c r="BK160" i="19"/>
  <c r="J152" i="19"/>
  <c r="BK144" i="19"/>
  <c r="J132" i="19"/>
  <c r="BK123" i="19"/>
  <c r="J192" i="19"/>
  <c r="BK184" i="19"/>
  <c r="J162" i="19"/>
  <c r="BK202" i="19"/>
  <c r="J182" i="19"/>
  <c r="BK164" i="19"/>
  <c r="J156" i="19"/>
  <c r="J151" i="19"/>
  <c r="J144" i="19"/>
  <c r="J140" i="19"/>
  <c r="J123" i="19"/>
  <c r="BK174" i="20"/>
  <c r="BK163" i="20"/>
  <c r="BK149" i="20"/>
  <c r="BK130" i="20"/>
  <c r="J171" i="20"/>
  <c r="BK154" i="20"/>
  <c r="BK138" i="20"/>
  <c r="J128" i="20"/>
  <c r="BK159" i="20"/>
  <c r="J144" i="20"/>
  <c r="J136" i="20"/>
  <c r="BK126" i="20"/>
  <c r="BK140" i="20"/>
  <c r="J174" i="21"/>
  <c r="J166" i="21"/>
  <c r="BK162" i="21"/>
  <c r="BK141" i="21"/>
  <c r="BK130" i="21"/>
  <c r="J125" i="21"/>
  <c r="J164" i="21"/>
  <c r="BK151" i="21"/>
  <c r="J143" i="21"/>
  <c r="BK135" i="21"/>
  <c r="BK171" i="21"/>
  <c r="J162" i="21"/>
  <c r="J149" i="21"/>
  <c r="J139" i="21"/>
  <c r="J2502" i="2"/>
  <c r="J2483" i="2"/>
  <c r="BK2428" i="2"/>
  <c r="BK1935" i="2"/>
  <c r="BK1930" i="2"/>
  <c r="BK1922" i="2"/>
  <c r="J1532" i="2"/>
  <c r="J1483" i="2"/>
  <c r="BK1398" i="2"/>
  <c r="BK1320" i="2"/>
  <c r="BK1302" i="2"/>
  <c r="J1291" i="2"/>
  <c r="BK1244" i="2"/>
  <c r="BK1210" i="2"/>
  <c r="J1185" i="2"/>
  <c r="BK1173" i="2"/>
  <c r="BK1154" i="2"/>
  <c r="J1126" i="2"/>
  <c r="BK1084" i="2"/>
  <c r="BK1057" i="2"/>
  <c r="J998" i="2"/>
  <c r="J959" i="2"/>
  <c r="BK941" i="2"/>
  <c r="BK934" i="2"/>
  <c r="BK929" i="2"/>
  <c r="BK914" i="2"/>
  <c r="BK883" i="2"/>
  <c r="BK874" i="2"/>
  <c r="J848" i="2"/>
  <c r="J822" i="2"/>
  <c r="BK770" i="2"/>
  <c r="BK754" i="2"/>
  <c r="J741" i="2"/>
  <c r="J735" i="2"/>
  <c r="BK713" i="2"/>
  <c r="J671" i="2"/>
  <c r="BK653" i="2"/>
  <c r="BK592" i="2"/>
  <c r="J550" i="2"/>
  <c r="J540" i="2"/>
  <c r="J458" i="2"/>
  <c r="J398" i="2"/>
  <c r="BK381" i="2"/>
  <c r="J306" i="2"/>
  <c r="J294" i="2"/>
  <c r="BK256" i="2"/>
  <c r="J231" i="2"/>
  <c r="J167" i="2"/>
  <c r="BK1760" i="2"/>
  <c r="J1602" i="2"/>
  <c r="J1536" i="2"/>
  <c r="BK1498" i="2"/>
  <c r="BK1483" i="2"/>
  <c r="BK1389" i="2"/>
  <c r="BK1323" i="2"/>
  <c r="J1251" i="2"/>
  <c r="BK1232" i="2"/>
  <c r="J1223" i="2"/>
  <c r="BK1213" i="2"/>
  <c r="J1201" i="2"/>
  <c r="J1162" i="2"/>
  <c r="J1119" i="2"/>
  <c r="J1094" i="2"/>
  <c r="BK1060" i="2"/>
  <c r="BK1016" i="2"/>
  <c r="BK987" i="2"/>
  <c r="J934" i="2"/>
  <c r="BK865" i="2"/>
  <c r="BK830" i="2"/>
  <c r="J782" i="2"/>
  <c r="BK767" i="2"/>
  <c r="J728" i="2"/>
  <c r="J653" i="2"/>
  <c r="J584" i="2"/>
  <c r="J513" i="2"/>
  <c r="J461" i="2"/>
  <c r="J449" i="2"/>
  <c r="BK395" i="2"/>
  <c r="J366" i="2"/>
  <c r="BK306" i="2"/>
  <c r="BK231" i="2"/>
  <c r="J185" i="2"/>
  <c r="J160" i="2"/>
  <c r="AS105" i="1"/>
  <c r="J1513" i="2"/>
  <c r="J1425" i="2"/>
  <c r="J1314" i="2"/>
  <c r="BK1289" i="2"/>
  <c r="J1247" i="2"/>
  <c r="J1226" i="2"/>
  <c r="J1144" i="2"/>
  <c r="BK1097" i="2"/>
  <c r="BK1063" i="2"/>
  <c r="J1007" i="2"/>
  <c r="BK959" i="2"/>
  <c r="J929" i="2"/>
  <c r="BK902" i="2"/>
  <c r="J830" i="2"/>
  <c r="J775" i="2"/>
  <c r="J756" i="2"/>
  <c r="BK730" i="2"/>
  <c r="BK642" i="2"/>
  <c r="BK584" i="2"/>
  <c r="J530" i="2"/>
  <c r="BK452" i="2"/>
  <c r="BK389" i="2"/>
  <c r="BK368" i="2"/>
  <c r="BK294" i="2"/>
  <c r="J247" i="2"/>
  <c r="BK221" i="2"/>
  <c r="BK204" i="2"/>
  <c r="J1922" i="2"/>
  <c r="J1520" i="2"/>
  <c r="J1495" i="2"/>
  <c r="BK1407" i="2"/>
  <c r="J1329" i="2"/>
  <c r="J1302" i="2"/>
  <c r="J1289" i="2"/>
  <c r="J1269" i="2"/>
  <c r="J1235" i="2"/>
  <c r="BK1198" i="2"/>
  <c r="BK1176" i="2"/>
  <c r="BK1162" i="2"/>
  <c r="BK1140" i="2"/>
  <c r="J1091" i="2"/>
  <c r="J1022" i="2"/>
  <c r="BK990" i="2"/>
  <c r="J977" i="2"/>
  <c r="J944" i="2"/>
  <c r="J898" i="2"/>
  <c r="J874" i="2"/>
  <c r="J855" i="2"/>
  <c r="BK809" i="2"/>
  <c r="BK782" i="2"/>
  <c r="BK745" i="2"/>
  <c r="BK733" i="2"/>
  <c r="J693" i="2"/>
  <c r="J662" i="2"/>
  <c r="BK655" i="2"/>
  <c r="BK616" i="2"/>
  <c r="BK442" i="2"/>
  <c r="BK354" i="2"/>
  <c r="J312" i="2"/>
  <c r="BK185" i="2"/>
  <c r="J4155" i="3"/>
  <c r="BK4086" i="3"/>
  <c r="J3834" i="3"/>
  <c r="J3697" i="3"/>
  <c r="J3577" i="3"/>
  <c r="J3552" i="3"/>
  <c r="BK3526" i="3"/>
  <c r="BK3498" i="3"/>
  <c r="BK3436" i="3"/>
  <c r="BK3418" i="3"/>
  <c r="J3346" i="3"/>
  <c r="J3306" i="3"/>
  <c r="J3192" i="3"/>
  <c r="BK3145" i="3"/>
  <c r="J3039" i="3"/>
  <c r="J2585" i="3"/>
  <c r="BK2541" i="3"/>
  <c r="BK2528" i="3"/>
  <c r="J2505" i="3"/>
  <c r="BK2477" i="3"/>
  <c r="J2409" i="3"/>
  <c r="BK2277" i="3"/>
  <c r="J1964" i="3"/>
  <c r="BK1913" i="3"/>
  <c r="J1884" i="3"/>
  <c r="BK1872" i="3"/>
  <c r="BK1784" i="3"/>
  <c r="BK968" i="3"/>
  <c r="J946" i="3"/>
  <c r="J929" i="3"/>
  <c r="J910" i="3"/>
  <c r="J882" i="3"/>
  <c r="J844" i="3"/>
  <c r="J770" i="3"/>
  <c r="BK659" i="3"/>
  <c r="BK604" i="3"/>
  <c r="BK487" i="3"/>
  <c r="J454" i="3"/>
  <c r="J434" i="3"/>
  <c r="BK351" i="3"/>
  <c r="BK5047" i="3"/>
  <c r="BK4776" i="3"/>
  <c r="BK4449" i="3"/>
  <c r="BK4443" i="3"/>
  <c r="BK4437" i="3"/>
  <c r="BK4382" i="3"/>
  <c r="BK4359" i="3"/>
  <c r="BK4304" i="3"/>
  <c r="BK4298" i="3"/>
  <c r="BK4292" i="3"/>
  <c r="BK4213" i="3"/>
  <c r="J4210" i="3"/>
  <c r="J4204" i="3"/>
  <c r="J4128" i="3"/>
  <c r="J3873" i="3"/>
  <c r="BK3852" i="3"/>
  <c r="BK3834" i="3"/>
  <c r="J3814" i="3"/>
  <c r="BK3786" i="3"/>
  <c r="BK3756" i="3"/>
  <c r="J3567" i="3"/>
  <c r="BK3561" i="3"/>
  <c r="BK3513" i="3"/>
  <c r="J3505" i="3"/>
  <c r="J3503" i="3"/>
  <c r="BK3486" i="3"/>
  <c r="J3451" i="3"/>
  <c r="J3415" i="3"/>
  <c r="J3400" i="3"/>
  <c r="J3394" i="3"/>
  <c r="BK3385" i="3"/>
  <c r="J3376" i="3"/>
  <c r="J3366" i="3"/>
  <c r="BK3310" i="3"/>
  <c r="BK3306" i="3"/>
  <c r="J3264" i="3"/>
  <c r="J3196" i="3"/>
  <c r="BK3111" i="3"/>
  <c r="BK3050" i="3"/>
  <c r="J3002" i="3"/>
  <c r="J2798" i="3"/>
  <c r="J2590" i="3"/>
  <c r="BK2564" i="3"/>
  <c r="J2541" i="3"/>
  <c r="BK2502" i="3"/>
  <c r="BK2482" i="3"/>
  <c r="J2460" i="3"/>
  <c r="J2417" i="3"/>
  <c r="BK2406" i="3"/>
  <c r="J2273" i="3"/>
  <c r="BK1964" i="3"/>
  <c r="J1946" i="3"/>
  <c r="J1855" i="3"/>
  <c r="J1822" i="3"/>
  <c r="J1584" i="3"/>
  <c r="J1551" i="3"/>
  <c r="J1483" i="3"/>
  <c r="J1309" i="3"/>
  <c r="BK1261" i="3"/>
  <c r="BK1158" i="3"/>
  <c r="BK959" i="3"/>
  <c r="BK944" i="3"/>
  <c r="BK880" i="3"/>
  <c r="J860" i="3"/>
  <c r="BK770" i="3"/>
  <c r="J696" i="3"/>
  <c r="BK650" i="3"/>
  <c r="J528" i="3"/>
  <c r="BK495" i="3"/>
  <c r="BK434" i="3"/>
  <c r="J390" i="3"/>
  <c r="BK330" i="3"/>
  <c r="BK177" i="3"/>
  <c r="J3940" i="3"/>
  <c r="BK3570" i="3"/>
  <c r="J3510" i="3"/>
  <c r="J3486" i="3"/>
  <c r="J3439" i="3"/>
  <c r="BK3412" i="3"/>
  <c r="BK3394" i="3"/>
  <c r="BK3376" i="3"/>
  <c r="J3328" i="3"/>
  <c r="J3312" i="3"/>
  <c r="BK3200" i="3"/>
  <c r="BK3158" i="3"/>
  <c r="BK3060" i="3"/>
  <c r="J3043" i="3"/>
  <c r="J2982" i="3"/>
  <c r="J2621" i="3"/>
  <c r="BK2573" i="3"/>
  <c r="BK2513" i="3"/>
  <c r="J2479" i="3"/>
  <c r="BK2430" i="3"/>
  <c r="J2419" i="3"/>
  <c r="BK2411" i="3"/>
  <c r="BK1901" i="3"/>
  <c r="J1847" i="3"/>
  <c r="J1815" i="3"/>
  <c r="J1791" i="3"/>
  <c r="J1570" i="3"/>
  <c r="J1531" i="3"/>
  <c r="J1433" i="3"/>
  <c r="J1318" i="3"/>
  <c r="BK1236" i="3"/>
  <c r="BK1182" i="3"/>
  <c r="BK989" i="3"/>
  <c r="BK929" i="3"/>
  <c r="BK910" i="3"/>
  <c r="J871" i="3"/>
  <c r="BK823" i="3"/>
  <c r="J755" i="3"/>
  <c r="J673" i="3"/>
  <c r="J604" i="3"/>
  <c r="BK531" i="3"/>
  <c r="J468" i="3"/>
  <c r="BK443" i="3"/>
  <c r="J362" i="3"/>
  <c r="J308" i="3"/>
  <c r="J177" i="3"/>
  <c r="BK4092" i="3"/>
  <c r="BK3940" i="3"/>
  <c r="J3828" i="3"/>
  <c r="J3791" i="3"/>
  <c r="BK3697" i="3"/>
  <c r="J3561" i="3"/>
  <c r="BK3500" i="3"/>
  <c r="J3463" i="3"/>
  <c r="J3445" i="3"/>
  <c r="J3418" i="3"/>
  <c r="BK3355" i="3"/>
  <c r="J3310" i="3"/>
  <c r="J3277" i="3"/>
  <c r="J3173" i="3"/>
  <c r="J3158" i="3"/>
  <c r="BK3057" i="3"/>
  <c r="BK3002" i="3"/>
  <c r="J2795" i="3"/>
  <c r="BK2570" i="3"/>
  <c r="BK2505" i="3"/>
  <c r="BK2465" i="3"/>
  <c r="J2443" i="3"/>
  <c r="BK2425" i="3"/>
  <c r="J2292" i="3"/>
  <c r="BK2249" i="3"/>
  <c r="BK1930" i="3"/>
  <c r="J1837" i="3"/>
  <c r="J1824" i="3"/>
  <c r="J1804" i="3"/>
  <c r="J1692" i="3"/>
  <c r="J1517" i="3"/>
  <c r="BK1425" i="3"/>
  <c r="BK1309" i="3"/>
  <c r="BK1267" i="3"/>
  <c r="BK1225" i="3"/>
  <c r="J1172" i="3"/>
  <c r="BK978" i="3"/>
  <c r="BK940" i="3"/>
  <c r="BK891" i="3"/>
  <c r="J848" i="3"/>
  <c r="BK830" i="3"/>
  <c r="BK763" i="3"/>
  <c r="J684" i="3"/>
  <c r="BK640" i="3"/>
  <c r="J581" i="3"/>
  <c r="BK474" i="3"/>
  <c r="BK450" i="3"/>
  <c r="BK410" i="3"/>
  <c r="J156" i="3"/>
  <c r="J198" i="4"/>
  <c r="J166" i="4"/>
  <c r="BK143" i="4"/>
  <c r="BK203" i="4"/>
  <c r="BK181" i="4"/>
  <c r="J163" i="4"/>
  <c r="J134" i="4"/>
  <c r="J139" i="4"/>
  <c r="J181" i="4"/>
  <c r="J143" i="4"/>
  <c r="BK139" i="4"/>
  <c r="J547" i="5"/>
  <c r="J536" i="5"/>
  <c r="BK529" i="5"/>
  <c r="J513" i="5"/>
  <c r="J493" i="5"/>
  <c r="J475" i="5"/>
  <c r="BK442" i="5"/>
  <c r="J429" i="5"/>
  <c r="J413" i="5"/>
  <c r="BK405" i="5"/>
  <c r="BK396" i="5"/>
  <c r="BK366" i="5"/>
  <c r="J341" i="5"/>
  <c r="J329" i="5"/>
  <c r="J311" i="5"/>
  <c r="BK219" i="5"/>
  <c r="J208" i="5"/>
  <c r="J150" i="5"/>
  <c r="BK525" i="5"/>
  <c r="J509" i="5"/>
  <c r="J477" i="5"/>
  <c r="J452" i="5"/>
  <c r="BK433" i="5"/>
  <c r="BK423" i="5"/>
  <c r="BK409" i="5"/>
  <c r="BK384" i="5"/>
  <c r="J366" i="5"/>
  <c r="BK353" i="5"/>
  <c r="J343" i="5"/>
  <c r="BK325" i="5"/>
  <c r="J307" i="5"/>
  <c r="J276" i="5"/>
  <c r="J253" i="5"/>
  <c r="J242" i="5"/>
  <c r="J228" i="5"/>
  <c r="BK217" i="5"/>
  <c r="J194" i="5"/>
  <c r="J180" i="5"/>
  <c r="J158" i="5"/>
  <c r="J146" i="5"/>
  <c r="J538" i="5"/>
  <c r="J515" i="5"/>
  <c r="BK504" i="5"/>
  <c r="J491" i="5"/>
  <c r="BK477" i="5"/>
  <c r="BK452" i="5"/>
  <c r="J433" i="5"/>
  <c r="J401" i="5"/>
  <c r="J388" i="5"/>
  <c r="BK374" i="5"/>
  <c r="BK364" i="5"/>
  <c r="BK339" i="5"/>
  <c r="BK317" i="5"/>
  <c r="BK295" i="5"/>
  <c r="BK284" i="5"/>
  <c r="BK253" i="5"/>
  <c r="BK240" i="5"/>
  <c r="BK234" i="5"/>
  <c r="BK225" i="5"/>
  <c r="BK208" i="5"/>
  <c r="BK190" i="5"/>
  <c r="BK180" i="5"/>
  <c r="BK167" i="5"/>
  <c r="J154" i="5"/>
  <c r="BK538" i="5"/>
  <c r="BK527" i="5"/>
  <c r="BK513" i="5"/>
  <c r="BK501" i="5"/>
  <c r="BK486" i="5"/>
  <c r="J459" i="5"/>
  <c r="BK448" i="5"/>
  <c r="J431" i="5"/>
  <c r="BK421" i="5"/>
  <c r="BK403" i="5"/>
  <c r="J376" i="5"/>
  <c r="BK359" i="5"/>
  <c r="BK351" i="5"/>
  <c r="BK343" i="5"/>
  <c r="BK331" i="5"/>
  <c r="BK311" i="5"/>
  <c r="BK301" i="5"/>
  <c r="J284" i="5"/>
  <c r="BK206" i="5"/>
  <c r="BK196" i="5"/>
  <c r="BK188" i="5"/>
  <c r="BK164" i="5"/>
  <c r="BK158" i="5"/>
  <c r="BK429" i="6"/>
  <c r="BK412" i="6"/>
  <c r="BK394" i="6"/>
  <c r="BK384" i="6"/>
  <c r="BK356" i="6"/>
  <c r="BK349" i="6"/>
  <c r="BK331" i="6"/>
  <c r="J316" i="6"/>
  <c r="J291" i="6"/>
  <c r="BK269" i="6"/>
  <c r="J240" i="6"/>
  <c r="BK207" i="6"/>
  <c r="J189" i="6"/>
  <c r="BK179" i="6"/>
  <c r="BK163" i="6"/>
  <c r="BK425" i="6"/>
  <c r="BK417" i="6"/>
  <c r="J394" i="6"/>
  <c r="BK386" i="6"/>
  <c r="J372" i="6"/>
  <c r="J353" i="6"/>
  <c r="J322" i="6"/>
  <c r="J305" i="6"/>
  <c r="BK293" i="6"/>
  <c r="BK275" i="6"/>
  <c r="J257" i="6"/>
  <c r="BK234" i="6"/>
  <c r="J210" i="6"/>
  <c r="J195" i="6"/>
  <c r="J173" i="6"/>
  <c r="BK151" i="6"/>
  <c r="J145" i="6"/>
  <c r="BK444" i="6"/>
  <c r="BK421" i="6"/>
  <c r="J406" i="6"/>
  <c r="J367" i="6"/>
  <c r="BK341" i="6"/>
  <c r="J318" i="6"/>
  <c r="J303" i="6"/>
  <c r="J297" i="6"/>
  <c r="BK285" i="6"/>
  <c r="J277" i="6"/>
  <c r="J267" i="6"/>
  <c r="J229" i="6"/>
  <c r="J207" i="6"/>
  <c r="J163" i="6"/>
  <c r="J151" i="6"/>
  <c r="BK447" i="6"/>
  <c r="J425" i="6"/>
  <c r="J410" i="6"/>
  <c r="J386" i="6"/>
  <c r="J349" i="6"/>
  <c r="J341" i="6"/>
  <c r="J331" i="6"/>
  <c r="BK322" i="6"/>
  <c r="BK309" i="6"/>
  <c r="J301" i="6"/>
  <c r="J281" i="6"/>
  <c r="J253" i="6"/>
  <c r="J218" i="6"/>
  <c r="BK195" i="6"/>
  <c r="J181" i="6"/>
  <c r="BK171" i="6"/>
  <c r="J157" i="6"/>
  <c r="BK145" i="6"/>
  <c r="J175" i="7"/>
  <c r="BK156" i="7"/>
  <c r="BK136" i="7"/>
  <c r="BK176" i="7"/>
  <c r="BK166" i="7"/>
  <c r="J152" i="7"/>
  <c r="J182" i="7"/>
  <c r="J172" i="7"/>
  <c r="J159" i="7"/>
  <c r="BK146" i="7"/>
  <c r="J156" i="7"/>
  <c r="BK144" i="7"/>
  <c r="J133" i="7"/>
  <c r="BK181" i="8"/>
  <c r="J168" i="8"/>
  <c r="J154" i="8"/>
  <c r="BK143" i="8"/>
  <c r="J160" i="8"/>
  <c r="J136" i="8"/>
  <c r="J129" i="8"/>
  <c r="BK179" i="8"/>
  <c r="J162" i="8"/>
  <c r="BK150" i="8"/>
  <c r="J143" i="8"/>
  <c r="BK177" i="8"/>
  <c r="BK168" i="8"/>
  <c r="BK160" i="8"/>
  <c r="J131" i="8"/>
  <c r="BK310" i="9"/>
  <c r="J295" i="9"/>
  <c r="J275" i="9"/>
  <c r="J258" i="9"/>
  <c r="J244" i="9"/>
  <c r="BK226" i="9"/>
  <c r="J212" i="9"/>
  <c r="J187" i="9"/>
  <c r="J175" i="9"/>
  <c r="J159" i="9"/>
  <c r="J150" i="9"/>
  <c r="J141" i="9"/>
  <c r="BK320" i="9"/>
  <c r="J312" i="9"/>
  <c r="BK290" i="9"/>
  <c r="J278" i="9"/>
  <c r="BK266" i="9"/>
  <c r="BK246" i="9"/>
  <c r="BK218" i="9"/>
  <c r="BK212" i="9"/>
  <c r="J196" i="9"/>
  <c r="J185" i="9"/>
  <c r="BK173" i="9"/>
  <c r="BK157" i="9"/>
  <c r="BK141" i="9"/>
  <c r="J320" i="9"/>
  <c r="J310" i="9"/>
  <c r="BK302" i="9"/>
  <c r="J283" i="9"/>
  <c r="J272" i="9"/>
  <c r="BK260" i="9"/>
  <c r="J254" i="9"/>
  <c r="BK239" i="9"/>
  <c r="BK230" i="9"/>
  <c r="J218" i="9"/>
  <c r="BK208" i="9"/>
  <c r="BK194" i="9"/>
  <c r="BK179" i="9"/>
  <c r="J173" i="9"/>
  <c r="BK163" i="9"/>
  <c r="J148" i="9"/>
  <c r="BK133" i="9"/>
  <c r="J255" i="10"/>
  <c r="BK233" i="10"/>
  <c r="BK215" i="10"/>
  <c r="BK201" i="10"/>
  <c r="BK179" i="10"/>
  <c r="J134" i="10"/>
  <c r="J262" i="10"/>
  <c r="J242" i="10"/>
  <c r="BK226" i="10"/>
  <c r="BK199" i="10"/>
  <c r="J179" i="10"/>
  <c r="BK146" i="10"/>
  <c r="BK269" i="10"/>
  <c r="BK262" i="10"/>
  <c r="BK250" i="10"/>
  <c r="BK242" i="10"/>
  <c r="J218" i="10"/>
  <c r="J213" i="10"/>
  <c r="J205" i="10"/>
  <c r="J187" i="10"/>
  <c r="BK173" i="10"/>
  <c r="BK163" i="10"/>
  <c r="BK153" i="10"/>
  <c r="BK144" i="10"/>
  <c r="BK270" i="10"/>
  <c r="BK255" i="10"/>
  <c r="BK224" i="10"/>
  <c r="BK207" i="10"/>
  <c r="J197" i="10"/>
  <c r="J177" i="10"/>
  <c r="BK161" i="10"/>
  <c r="BK151" i="10"/>
  <c r="BK140" i="10"/>
  <c r="J509" i="11"/>
  <c r="J502" i="11"/>
  <c r="BK491" i="11"/>
  <c r="J467" i="11"/>
  <c r="J457" i="11"/>
  <c r="BK439" i="11"/>
  <c r="BK423" i="11"/>
  <c r="J410" i="11"/>
  <c r="BK399" i="11"/>
  <c r="BK389" i="11"/>
  <c r="BK380" i="11"/>
  <c r="BK372" i="11"/>
  <c r="BK335" i="11"/>
  <c r="BK302" i="11"/>
  <c r="J275" i="11"/>
  <c r="J255" i="11"/>
  <c r="BK218" i="11"/>
  <c r="J198" i="11"/>
  <c r="BK189" i="11"/>
  <c r="J164" i="11"/>
  <c r="J149" i="11"/>
  <c r="J511" i="11"/>
  <c r="J490" i="11"/>
  <c r="J484" i="11"/>
  <c r="BK476" i="11"/>
  <c r="J454" i="11"/>
  <c r="BK443" i="11"/>
  <c r="BK430" i="11"/>
  <c r="BK416" i="11"/>
  <c r="BK408" i="11"/>
  <c r="J399" i="11"/>
  <c r="J387" i="11"/>
  <c r="BK376" i="11"/>
  <c r="BK368" i="11"/>
  <c r="BK317" i="11"/>
  <c r="J293" i="11"/>
  <c r="BK281" i="11"/>
  <c r="BK255" i="11"/>
  <c r="J222" i="11"/>
  <c r="J214" i="11"/>
  <c r="BK198" i="11"/>
  <c r="BK191" i="11"/>
  <c r="BK177" i="11"/>
  <c r="BK162" i="11"/>
  <c r="BK502" i="11"/>
  <c r="BK486" i="11"/>
  <c r="BK473" i="11"/>
  <c r="BK460" i="11"/>
  <c r="BK441" i="11"/>
  <c r="BK425" i="11"/>
  <c r="BK402" i="11"/>
  <c r="J380" i="11"/>
  <c r="J368" i="11"/>
  <c r="BK293" i="11"/>
  <c r="J281" i="11"/>
  <c r="J267" i="11"/>
  <c r="J227" i="11"/>
  <c r="BK194" i="11"/>
  <c r="J168" i="11"/>
  <c r="BK151" i="11"/>
  <c r="J335" i="11"/>
  <c r="BK260" i="11"/>
  <c r="J241" i="11"/>
  <c r="BK227" i="11"/>
  <c r="BK216" i="11"/>
  <c r="BK204" i="11"/>
  <c r="J185" i="11"/>
  <c r="J153" i="11"/>
  <c r="BK528" i="12"/>
  <c r="J518" i="12"/>
  <c r="J513" i="12"/>
  <c r="J494" i="12"/>
  <c r="J483" i="12"/>
  <c r="BK446" i="12"/>
  <c r="BK435" i="12"/>
  <c r="J412" i="12"/>
  <c r="J406" i="12"/>
  <c r="BK395" i="12"/>
  <c r="J364" i="12"/>
  <c r="BK326" i="12"/>
  <c r="BK311" i="12"/>
  <c r="BK287" i="12"/>
  <c r="J272" i="12"/>
  <c r="BK262" i="12"/>
  <c r="J248" i="12"/>
  <c r="BK241" i="12"/>
  <c r="BK214" i="12"/>
  <c r="J202" i="12"/>
  <c r="J180" i="12"/>
  <c r="J170" i="12"/>
  <c r="BK520" i="12"/>
  <c r="J505" i="12"/>
  <c r="BK474" i="12"/>
  <c r="J446" i="12"/>
  <c r="J424" i="12"/>
  <c r="J410" i="12"/>
  <c r="BK378" i="12"/>
  <c r="J362" i="12"/>
  <c r="BK347" i="12"/>
  <c r="J324" i="12"/>
  <c r="J303" i="12"/>
  <c r="BK289" i="12"/>
  <c r="BK268" i="12"/>
  <c r="BK250" i="12"/>
  <c r="J241" i="12"/>
  <c r="BK218" i="12"/>
  <c r="BK210" i="12"/>
  <c r="BK198" i="12"/>
  <c r="BK176" i="12"/>
  <c r="J530" i="12"/>
  <c r="J509" i="12"/>
  <c r="BK494" i="12"/>
  <c r="BK467" i="12"/>
  <c r="J455" i="12"/>
  <c r="J432" i="12"/>
  <c r="BK424" i="12"/>
  <c r="J418" i="12"/>
  <c r="J404" i="12"/>
  <c r="J395" i="12"/>
  <c r="J378" i="12"/>
  <c r="BK352" i="12"/>
  <c r="J343" i="12"/>
  <c r="J337" i="12"/>
  <c r="BK317" i="12"/>
  <c r="BK297" i="12"/>
  <c r="BK280" i="12"/>
  <c r="J252" i="12"/>
  <c r="BK231" i="12"/>
  <c r="J218" i="12"/>
  <c r="J204" i="12"/>
  <c r="BK187" i="12"/>
  <c r="BK174" i="12"/>
  <c r="J510" i="12"/>
  <c r="J499" i="12"/>
  <c r="J489" i="12"/>
  <c r="J477" i="12"/>
  <c r="J463" i="12"/>
  <c r="BK455" i="12"/>
  <c r="J435" i="12"/>
  <c r="BK376" i="12"/>
  <c r="BK360" i="12"/>
  <c r="J347" i="12"/>
  <c r="J328" i="12"/>
  <c r="BK303" i="12"/>
  <c r="BK285" i="12"/>
  <c r="J270" i="12"/>
  <c r="J260" i="12"/>
  <c r="BK252" i="12"/>
  <c r="J233" i="12"/>
  <c r="J221" i="12"/>
  <c r="J183" i="12"/>
  <c r="J1265" i="13"/>
  <c r="BK1253" i="13"/>
  <c r="BK1238" i="13"/>
  <c r="J1223" i="13"/>
  <c r="BK1211" i="13"/>
  <c r="J1201" i="13"/>
  <c r="J1185" i="13"/>
  <c r="BK1175" i="13"/>
  <c r="BK1158" i="13"/>
  <c r="BK1142" i="13"/>
  <c r="J1112" i="13"/>
  <c r="J1094" i="13"/>
  <c r="J1073" i="13"/>
  <c r="J1046" i="13"/>
  <c r="J1032" i="13"/>
  <c r="BK1007" i="13"/>
  <c r="BK996" i="13"/>
  <c r="J970" i="13"/>
  <c r="BK956" i="13"/>
  <c r="BK927" i="13"/>
  <c r="J911" i="13"/>
  <c r="BK889" i="13"/>
  <c r="BK859" i="13"/>
  <c r="J803" i="13"/>
  <c r="BK789" i="13"/>
  <c r="BK761" i="13"/>
  <c r="J750" i="13"/>
  <c r="BK735" i="13"/>
  <c r="BK716" i="13"/>
  <c r="BK701" i="13"/>
  <c r="BK693" i="13"/>
  <c r="J680" i="13"/>
  <c r="BK653" i="13"/>
  <c r="J622" i="13"/>
  <c r="J597" i="13"/>
  <c r="BK587" i="13"/>
  <c r="J575" i="13"/>
  <c r="J562" i="13"/>
  <c r="BK535" i="13"/>
  <c r="J526" i="13"/>
  <c r="BK508" i="13"/>
  <c r="J481" i="13"/>
  <c r="J466" i="13"/>
  <c r="BK440" i="13"/>
  <c r="J429" i="13"/>
  <c r="J414" i="13"/>
  <c r="J397" i="13"/>
  <c r="BK386" i="13"/>
  <c r="BK367" i="13"/>
  <c r="BK334" i="13"/>
  <c r="J310" i="13"/>
  <c r="J291" i="13"/>
  <c r="BK263" i="13"/>
  <c r="J1273" i="13"/>
  <c r="J1263" i="13"/>
  <c r="J1246" i="13"/>
  <c r="BK1227" i="13"/>
  <c r="BK1201" i="13"/>
  <c r="J1193" i="13"/>
  <c r="BK1160" i="13"/>
  <c r="J1148" i="13"/>
  <c r="J1142" i="13"/>
  <c r="BK1135" i="13"/>
  <c r="J1114" i="13"/>
  <c r="BK1097" i="13"/>
  <c r="BK1077" i="13"/>
  <c r="J1063" i="13"/>
  <c r="J1051" i="13"/>
  <c r="BK1034" i="13"/>
  <c r="BK1022" i="13"/>
  <c r="BK1016" i="13"/>
  <c r="J989" i="13"/>
  <c r="BK976" i="13"/>
  <c r="J953" i="13"/>
  <c r="J947" i="13"/>
  <c r="J919" i="13"/>
  <c r="J905" i="13"/>
  <c r="J889" i="13"/>
  <c r="J872" i="13"/>
  <c r="BK861" i="13"/>
  <c r="J834" i="13"/>
  <c r="J823" i="13"/>
  <c r="BK815" i="13"/>
  <c r="J805" i="13"/>
  <c r="BK791" i="13"/>
  <c r="J773" i="13"/>
  <c r="J740" i="13"/>
  <c r="BK725" i="13"/>
  <c r="BK689" i="13"/>
  <c r="BK672" i="13"/>
  <c r="J664" i="13"/>
  <c r="J655" i="13"/>
  <c r="BK635" i="13"/>
  <c r="BK622" i="13"/>
  <c r="J610" i="13"/>
  <c r="J602" i="13"/>
  <c r="BK591" i="13"/>
  <c r="BK570" i="13"/>
  <c r="J557" i="13"/>
  <c r="BK521" i="13"/>
  <c r="J506" i="13"/>
  <c r="BK498" i="13"/>
  <c r="J485" i="13"/>
  <c r="BK477" i="13"/>
  <c r="BK466" i="13"/>
  <c r="BK434" i="13"/>
  <c r="J419" i="13"/>
  <c r="BK407" i="13"/>
  <c r="J390" i="13"/>
  <c r="J374" i="13"/>
  <c r="BK358" i="13"/>
  <c r="J344" i="13"/>
  <c r="J328" i="13"/>
  <c r="J318" i="13"/>
  <c r="J471" i="13"/>
  <c r="BK446" i="13"/>
  <c r="J426" i="13"/>
  <c r="BK399" i="13"/>
  <c r="J378" i="13"/>
  <c r="J370" i="13"/>
  <c r="BK344" i="13"/>
  <c r="J334" i="13"/>
  <c r="BK318" i="13"/>
  <c r="J299" i="13"/>
  <c r="BK289" i="13"/>
  <c r="J268" i="13"/>
  <c r="J239" i="13"/>
  <c r="J226" i="13"/>
  <c r="BK1271" i="13"/>
  <c r="J1260" i="13"/>
  <c r="J1235" i="13"/>
  <c r="J1213" i="13"/>
  <c r="BK1193" i="13"/>
  <c r="BK1169" i="13"/>
  <c r="J1152" i="13"/>
  <c r="J1133" i="13"/>
  <c r="J1126" i="13"/>
  <c r="BK1102" i="13"/>
  <c r="BK1094" i="13"/>
  <c r="J1087" i="13"/>
  <c r="BK1075" i="13"/>
  <c r="BK1069" i="13"/>
  <c r="BK1063" i="13"/>
  <c r="BK1044" i="13"/>
  <c r="BK1038" i="13"/>
  <c r="J1028" i="13"/>
  <c r="BK1012" i="13"/>
  <c r="J996" i="13"/>
  <c r="J992" i="13"/>
  <c r="J980" i="13"/>
  <c r="BK970" i="13"/>
  <c r="BK939" i="13"/>
  <c r="J929" i="13"/>
  <c r="BK913" i="13"/>
  <c r="BK897" i="13"/>
  <c r="BK880" i="13"/>
  <c r="J867" i="13"/>
  <c r="BK863" i="13"/>
  <c r="BK845" i="13"/>
  <c r="J839" i="13"/>
  <c r="BK823" i="13"/>
  <c r="J817" i="13"/>
  <c r="J807" i="13"/>
  <c r="J791" i="13"/>
  <c r="J781" i="13"/>
  <c r="J769" i="13"/>
  <c r="J763" i="13"/>
  <c r="J754" i="13"/>
  <c r="J743" i="13"/>
  <c r="BK718" i="13"/>
  <c r="BK710" i="13"/>
  <c r="J693" i="13"/>
  <c r="BK664" i="13"/>
  <c r="BK659" i="13"/>
  <c r="BK649" i="13"/>
  <c r="J643" i="13"/>
  <c r="BK632" i="13"/>
  <c r="BK619" i="13"/>
  <c r="BK602" i="13"/>
  <c r="BK597" i="13"/>
  <c r="J587" i="13"/>
  <c r="BK557" i="13"/>
  <c r="J547" i="13"/>
  <c r="BK541" i="13"/>
  <c r="BK537" i="13"/>
  <c r="BK523" i="13"/>
  <c r="BK502" i="13"/>
  <c r="BK489" i="13"/>
  <c r="J475" i="13"/>
  <c r="J446" i="13"/>
  <c r="BK436" i="13"/>
  <c r="BK422" i="13"/>
  <c r="BK403" i="13"/>
  <c r="J399" i="13"/>
  <c r="J388" i="13"/>
  <c r="BK365" i="13"/>
  <c r="J358" i="13"/>
  <c r="J348" i="13"/>
  <c r="J330" i="13"/>
  <c r="J322" i="13"/>
  <c r="BK312" i="13"/>
  <c r="BK305" i="13"/>
  <c r="BK299" i="13"/>
  <c r="BK282" i="13"/>
  <c r="BK268" i="13"/>
  <c r="J266" i="13"/>
  <c r="J259" i="13"/>
  <c r="J253" i="13"/>
  <c r="J234" i="13"/>
  <c r="J379" i="14"/>
  <c r="BK363" i="14"/>
  <c r="BK341" i="14"/>
  <c r="BK329" i="14"/>
  <c r="J322" i="14"/>
  <c r="J306" i="14"/>
  <c r="J296" i="14"/>
  <c r="J285" i="14"/>
  <c r="J279" i="14"/>
  <c r="BK270" i="14"/>
  <c r="BK263" i="14"/>
  <c r="J248" i="14"/>
  <c r="BK233" i="14"/>
  <c r="BK223" i="14"/>
  <c r="J209" i="14"/>
  <c r="J191" i="14"/>
  <c r="J181" i="14"/>
  <c r="BK175" i="14"/>
  <c r="J165" i="14"/>
  <c r="J149" i="14"/>
  <c r="BK445" i="14"/>
  <c r="BK433" i="14"/>
  <c r="J420" i="14"/>
  <c r="BK409" i="14"/>
  <c r="BK400" i="14"/>
  <c r="BK391" i="14"/>
  <c r="BK375" i="14"/>
  <c r="J357" i="14"/>
  <c r="BK343" i="14"/>
  <c r="J333" i="14"/>
  <c r="BK322" i="14"/>
  <c r="J309" i="14"/>
  <c r="J289" i="14"/>
  <c r="J272" i="14"/>
  <c r="BK257" i="14"/>
  <c r="BK248" i="14"/>
  <c r="J233" i="14"/>
  <c r="J225" i="14"/>
  <c r="BK217" i="14"/>
  <c r="J207" i="14"/>
  <c r="BK191" i="14"/>
  <c r="J175" i="14"/>
  <c r="J153" i="14"/>
  <c r="J433" i="14"/>
  <c r="BK418" i="14"/>
  <c r="J405" i="14"/>
  <c r="J391" i="14"/>
  <c r="BK387" i="14"/>
  <c r="BK379" i="14"/>
  <c r="BK371" i="14"/>
  <c r="BK357" i="14"/>
  <c r="BK349" i="14"/>
  <c r="J341" i="14"/>
  <c r="J326" i="14"/>
  <c r="BK315" i="14"/>
  <c r="BK302" i="14"/>
  <c r="BK291" i="14"/>
  <c r="BK283" i="14"/>
  <c r="BK272" i="14"/>
  <c r="BK266" i="14"/>
  <c r="J257" i="14"/>
  <c r="BK242" i="14"/>
  <c r="BK231" i="14"/>
  <c r="BK211" i="14"/>
  <c r="BK194" i="14"/>
  <c r="J179" i="14"/>
  <c r="BK161" i="14"/>
  <c r="J151" i="14"/>
  <c r="BK562" i="15"/>
  <c r="J545" i="15"/>
  <c r="BK533" i="15"/>
  <c r="J513" i="15"/>
  <c r="BK498" i="15"/>
  <c r="J484" i="15"/>
  <c r="J472" i="15"/>
  <c r="BK458" i="15"/>
  <c r="BK450" i="15"/>
  <c r="BK431" i="15"/>
  <c r="J415" i="15"/>
  <c r="BK388" i="15"/>
  <c r="BK367" i="15"/>
  <c r="J344" i="15"/>
  <c r="J334" i="15"/>
  <c r="BK304" i="15"/>
  <c r="BK274" i="15"/>
  <c r="BK266" i="15"/>
  <c r="J257" i="15"/>
  <c r="J235" i="15"/>
  <c r="BK223" i="15"/>
  <c r="BK215" i="15"/>
  <c r="BK197" i="15"/>
  <c r="BK179" i="15"/>
  <c r="J157" i="15"/>
  <c r="BK135" i="15"/>
  <c r="J585" i="15"/>
  <c r="J579" i="15"/>
  <c r="J564" i="15"/>
  <c r="BK537" i="15"/>
  <c r="J523" i="15"/>
  <c r="J507" i="15"/>
  <c r="J492" i="15"/>
  <c r="BK480" i="15"/>
  <c r="BK464" i="15"/>
  <c r="J442" i="15"/>
  <c r="BK429" i="15"/>
  <c r="J417" i="15"/>
  <c r="BK392" i="15"/>
  <c r="BK378" i="15"/>
  <c r="BK351" i="15"/>
  <c r="BK334" i="15"/>
  <c r="J319" i="15"/>
  <c r="J308" i="15"/>
  <c r="J291" i="15"/>
  <c r="J283" i="15"/>
  <c r="J259" i="15"/>
  <c r="J245" i="15"/>
  <c r="J237" i="15"/>
  <c r="J209" i="15"/>
  <c r="BK195" i="15"/>
  <c r="J185" i="15"/>
  <c r="J175" i="15"/>
  <c r="BK165" i="15"/>
  <c r="J151" i="15"/>
  <c r="BK137" i="15"/>
  <c r="BK585" i="15"/>
  <c r="J568" i="15"/>
  <c r="BK556" i="15"/>
  <c r="J537" i="15"/>
  <c r="BK519" i="15"/>
  <c r="J496" i="15"/>
  <c r="J466" i="15"/>
  <c r="BK446" i="15"/>
  <c r="J423" i="15"/>
  <c r="J411" i="15"/>
  <c r="J402" i="15"/>
  <c r="J394" i="15"/>
  <c r="J378" i="15"/>
  <c r="BK360" i="15"/>
  <c r="BK330" i="15"/>
  <c r="BK326" i="15"/>
  <c r="BK293" i="15"/>
  <c r="J272" i="15"/>
  <c r="J251" i="15"/>
  <c r="J223" i="15"/>
  <c r="BK213" i="15"/>
  <c r="J203" i="15"/>
  <c r="BK193" i="15"/>
  <c r="BK185" i="15"/>
  <c r="BK169" i="15"/>
  <c r="J155" i="15"/>
  <c r="J141" i="15"/>
  <c r="BK566" i="15"/>
  <c r="BK560" i="15"/>
  <c r="BK535" i="15"/>
  <c r="BK525" i="15"/>
  <c r="BK521" i="15"/>
  <c r="BK503" i="15"/>
  <c r="BK486" i="15"/>
  <c r="BK478" i="15"/>
  <c r="BK466" i="15"/>
  <c r="J456" i="15"/>
  <c r="BK440" i="15"/>
  <c r="J419" i="15"/>
  <c r="BK396" i="15"/>
  <c r="J376" i="15"/>
  <c r="J369" i="15"/>
  <c r="BK340" i="15"/>
  <c r="BK323" i="15"/>
  <c r="J311" i="15"/>
  <c r="BK300" i="15"/>
  <c r="J289" i="15"/>
  <c r="BK281" i="15"/>
  <c r="J249" i="15"/>
  <c r="BK231" i="15"/>
  <c r="J159" i="15"/>
  <c r="BK139" i="15"/>
  <c r="BK1140" i="16"/>
  <c r="J1113" i="16"/>
  <c r="J1087" i="16"/>
  <c r="BK1066" i="16"/>
  <c r="J1042" i="16"/>
  <c r="J1020" i="16"/>
  <c r="BK1014" i="16"/>
  <c r="J998" i="16"/>
  <c r="J984" i="16"/>
  <c r="J970" i="16"/>
  <c r="BK954" i="16"/>
  <c r="J946" i="16"/>
  <c r="BK930" i="16"/>
  <c r="BK916" i="16"/>
  <c r="J900" i="16"/>
  <c r="BK882" i="16"/>
  <c r="BK853" i="16"/>
  <c r="J834" i="16"/>
  <c r="BK814" i="16"/>
  <c r="J793" i="16"/>
  <c r="J765" i="16"/>
  <c r="J745" i="16"/>
  <c r="BK710" i="16"/>
  <c r="BK698" i="16"/>
  <c r="BK671" i="16"/>
  <c r="BK633" i="16"/>
  <c r="BK602" i="16"/>
  <c r="J572" i="16"/>
  <c r="BK535" i="16"/>
  <c r="BK517" i="16"/>
  <c r="J503" i="16"/>
  <c r="BK485" i="16"/>
  <c r="J465" i="16"/>
  <c r="BK440" i="16"/>
  <c r="BK423" i="16"/>
  <c r="J411" i="16"/>
  <c r="J372" i="16"/>
  <c r="J345" i="16"/>
  <c r="J321" i="16"/>
  <c r="J287" i="16"/>
  <c r="J259" i="16"/>
  <c r="J244" i="16"/>
  <c r="J220" i="16"/>
  <c r="J200" i="16"/>
  <c r="J1154" i="16"/>
  <c r="J1144" i="16"/>
  <c r="J1122" i="16"/>
  <c r="BK1110" i="16"/>
  <c r="J1090" i="16"/>
  <c r="J1076" i="16"/>
  <c r="BK1058" i="16"/>
  <c r="J1038" i="16"/>
  <c r="BK1020" i="16"/>
  <c r="BK1012" i="16"/>
  <c r="BK998" i="16"/>
  <c r="J980" i="16"/>
  <c r="J964" i="16"/>
  <c r="J952" i="16"/>
  <c r="BK942" i="16"/>
  <c r="J927" i="16"/>
  <c r="J922" i="16"/>
  <c r="BK891" i="16"/>
  <c r="BK876" i="16"/>
  <c r="J841" i="16"/>
  <c r="J831" i="16"/>
  <c r="J814" i="16"/>
  <c r="J768" i="16"/>
  <c r="J753" i="16"/>
  <c r="BK730" i="16"/>
  <c r="BK716" i="16"/>
  <c r="J689" i="16"/>
  <c r="J668" i="16"/>
  <c r="J651" i="16"/>
  <c r="BK608" i="16"/>
  <c r="BK575" i="16"/>
  <c r="J545" i="16"/>
  <c r="BK529" i="16"/>
  <c r="J508" i="16"/>
  <c r="J460" i="16"/>
  <c r="BK393" i="16"/>
  <c r="J383" i="16"/>
  <c r="J355" i="16"/>
  <c r="BK329" i="16"/>
  <c r="J315" i="16"/>
  <c r="J296" i="16"/>
  <c r="J268" i="16"/>
  <c r="BK248" i="16"/>
  <c r="BK235" i="16"/>
  <c r="J179" i="16"/>
  <c r="J1152" i="16"/>
  <c r="BK1146" i="16"/>
  <c r="BK1131" i="16"/>
  <c r="J1108" i="16"/>
  <c r="J1093" i="16"/>
  <c r="BK1078" i="16"/>
  <c r="J1066" i="16"/>
  <c r="J1056" i="16"/>
  <c r="J1048" i="16"/>
  <c r="J1040" i="16"/>
  <c r="BK1034" i="16"/>
  <c r="J1028" i="16"/>
  <c r="BK970" i="16"/>
  <c r="J942" i="16"/>
  <c r="J933" i="16"/>
  <c r="J909" i="16"/>
  <c r="J885" i="16"/>
  <c r="J864" i="16"/>
  <c r="J799" i="16"/>
  <c r="BK780" i="16"/>
  <c r="BK771" i="16"/>
  <c r="J759" i="16"/>
  <c r="BK745" i="16"/>
  <c r="BK739" i="16"/>
  <c r="J734" i="16"/>
  <c r="J719" i="16"/>
  <c r="BK707" i="16"/>
  <c r="BK668" i="16"/>
  <c r="BK651" i="16"/>
  <c r="J630" i="16"/>
  <c r="J608" i="16"/>
  <c r="BK596" i="16"/>
  <c r="BK582" i="16"/>
  <c r="BK572" i="16"/>
  <c r="BK556" i="16"/>
  <c r="BK532" i="16"/>
  <c r="BK508" i="16"/>
  <c r="BK489" i="16"/>
  <c r="BK463" i="16"/>
  <c r="BK451" i="16"/>
  <c r="J436" i="16"/>
  <c r="BK416" i="16"/>
  <c r="BK406" i="16"/>
  <c r="BK379" i="16"/>
  <c r="J349" i="16"/>
  <c r="BK309" i="16"/>
  <c r="BK281" i="16"/>
  <c r="BK251" i="16"/>
  <c r="BK217" i="16"/>
  <c r="BK189" i="16"/>
  <c r="BK169" i="16"/>
  <c r="J1168" i="16"/>
  <c r="J1164" i="16"/>
  <c r="BK1160" i="16"/>
  <c r="BK1152" i="16"/>
  <c r="J1131" i="16"/>
  <c r="BK1010" i="16"/>
  <c r="BK996" i="16"/>
  <c r="BK988" i="16"/>
  <c r="J891" i="16"/>
  <c r="J879" i="16"/>
  <c r="J853" i="16"/>
  <c r="BK837" i="16"/>
  <c r="J817" i="16"/>
  <c r="BK802" i="16"/>
  <c r="BK783" i="16"/>
  <c r="BK759" i="16"/>
  <c r="BK732" i="16"/>
  <c r="J698" i="16"/>
  <c r="J680" i="16"/>
  <c r="J659" i="16"/>
  <c r="J639" i="16"/>
  <c r="J618" i="16"/>
  <c r="J602" i="16"/>
  <c r="J556" i="16"/>
  <c r="J532" i="16"/>
  <c r="J489" i="16"/>
  <c r="J472" i="16"/>
  <c r="BK450" i="16"/>
  <c r="BK430" i="16"/>
  <c r="BK400" i="16"/>
  <c r="BK383" i="16"/>
  <c r="J368" i="16"/>
  <c r="J342" i="16"/>
  <c r="BK315" i="16"/>
  <c r="J301" i="16"/>
  <c r="BK287" i="16"/>
  <c r="BK271" i="16"/>
  <c r="J251" i="16"/>
  <c r="J238" i="16"/>
  <c r="BK226" i="16"/>
  <c r="J223" i="16"/>
  <c r="BK211" i="16"/>
  <c r="BK200" i="16"/>
  <c r="J189" i="16"/>
  <c r="BK179" i="16"/>
  <c r="BK345" i="17"/>
  <c r="J338" i="17"/>
  <c r="J320" i="17"/>
  <c r="BK307" i="17"/>
  <c r="BK299" i="17"/>
  <c r="J291" i="17"/>
  <c r="J287" i="17"/>
  <c r="J270" i="17"/>
  <c r="BK241" i="17"/>
  <c r="J223" i="17"/>
  <c r="BK199" i="17"/>
  <c r="J189" i="17"/>
  <c r="J172" i="17"/>
  <c r="BK160" i="17"/>
  <c r="BK150" i="17"/>
  <c r="BK338" i="17"/>
  <c r="BK314" i="17"/>
  <c r="BK297" i="17"/>
  <c r="J274" i="17"/>
  <c r="BK260" i="17"/>
  <c r="J251" i="17"/>
  <c r="BK237" i="17"/>
  <c r="BK223" i="17"/>
  <c r="BK214" i="17"/>
  <c r="J203" i="17"/>
  <c r="J191" i="17"/>
  <c r="BK178" i="17"/>
  <c r="BK172" i="17"/>
  <c r="BK146" i="17"/>
  <c r="BK340" i="17"/>
  <c r="J318" i="17"/>
  <c r="J307" i="17"/>
  <c r="BK287" i="17"/>
  <c r="J272" i="17"/>
  <c r="BK258" i="17"/>
  <c r="J233" i="17"/>
  <c r="BK212" i="17"/>
  <c r="BK201" i="17"/>
  <c r="BK187" i="17"/>
  <c r="J162" i="17"/>
  <c r="BK148" i="17"/>
  <c r="J142" i="17"/>
  <c r="J340" i="17"/>
  <c r="BK285" i="17"/>
  <c r="BK272" i="17"/>
  <c r="J260" i="17"/>
  <c r="BK243" i="17"/>
  <c r="BK231" i="17"/>
  <c r="J208" i="17"/>
  <c r="BK193" i="17"/>
  <c r="J180" i="17"/>
  <c r="J153" i="17"/>
  <c r="BK140" i="17"/>
  <c r="J134" i="18"/>
  <c r="J121" i="18"/>
  <c r="BK130" i="18"/>
  <c r="J138" i="18"/>
  <c r="J119" i="18"/>
  <c r="BK123" i="18"/>
  <c r="J213" i="19"/>
  <c r="J195" i="19"/>
  <c r="J178" i="19"/>
  <c r="J168" i="19"/>
  <c r="BK158" i="19"/>
  <c r="BK152" i="19"/>
  <c r="BK136" i="19"/>
  <c r="BK213" i="19"/>
  <c r="BK192" i="19"/>
  <c r="J172" i="19"/>
  <c r="BK157" i="19"/>
  <c r="BK148" i="19"/>
  <c r="BK140" i="19"/>
  <c r="J130" i="19"/>
  <c r="J205" i="19"/>
  <c r="BK188" i="19"/>
  <c r="BK180" i="19"/>
  <c r="J128" i="19"/>
  <c r="BK178" i="19"/>
  <c r="J158" i="19"/>
  <c r="BK155" i="19"/>
  <c r="BK138" i="19"/>
  <c r="BK128" i="19"/>
  <c r="J179" i="20"/>
  <c r="J169" i="20"/>
  <c r="J159" i="20"/>
  <c r="BK142" i="20"/>
  <c r="J126" i="20"/>
  <c r="BK152" i="20"/>
  <c r="BK134" i="20"/>
  <c r="J181" i="20"/>
  <c r="J163" i="20"/>
  <c r="J149" i="20"/>
  <c r="J140" i="20"/>
  <c r="BK128" i="20"/>
  <c r="J152" i="20"/>
  <c r="BK167" i="21"/>
  <c r="BK164" i="21"/>
  <c r="BK149" i="21"/>
  <c r="J133" i="21"/>
  <c r="J167" i="21"/>
  <c r="J155" i="21"/>
  <c r="J147" i="21"/>
  <c r="BK137" i="21"/>
  <c r="BK125" i="21"/>
  <c r="BK165" i="21"/>
  <c r="BK158" i="21"/>
  <c r="J151" i="21"/>
  <c r="BK143" i="21"/>
  <c r="BK128" i="21"/>
  <c r="J2521" i="2"/>
  <c r="BK2464" i="2"/>
  <c r="J2446" i="2"/>
  <c r="J2196" i="2"/>
  <c r="J1933" i="2"/>
  <c r="J1927" i="2"/>
  <c r="J1681" i="2"/>
  <c r="BK1520" i="2"/>
  <c r="J1474" i="2"/>
  <c r="BK1329" i="2"/>
  <c r="BK1314" i="2"/>
  <c r="BK1265" i="2"/>
  <c r="J1232" i="2"/>
  <c r="BK1188" i="2"/>
  <c r="J1176" i="2"/>
  <c r="BK1142" i="2"/>
  <c r="J1108" i="2"/>
  <c r="J1063" i="2"/>
  <c r="J1010" i="2"/>
  <c r="J990" i="2"/>
  <c r="J962" i="2"/>
  <c r="BK877" i="2"/>
  <c r="BK838" i="2"/>
  <c r="J816" i="2"/>
  <c r="J767" i="2"/>
  <c r="BK749" i="2"/>
  <c r="BK739" i="2"/>
  <c r="J725" i="2"/>
  <c r="BK693" i="2"/>
  <c r="BK662" i="2"/>
  <c r="J650" i="2"/>
  <c r="J623" i="2"/>
  <c r="BK588" i="2"/>
  <c r="J560" i="2"/>
  <c r="BK513" i="2"/>
  <c r="BK445" i="2"/>
  <c r="BK385" i="2"/>
  <c r="J354" i="2"/>
  <c r="J309" i="2"/>
  <c r="BK301" i="2"/>
  <c r="BK271" i="2"/>
  <c r="BK238" i="2"/>
  <c r="BK200" i="2"/>
  <c r="AS102" i="1"/>
  <c r="BK1513" i="2"/>
  <c r="BK1492" i="2"/>
  <c r="BK1422" i="2"/>
  <c r="BK1380" i="2"/>
  <c r="J1320" i="2"/>
  <c r="J1294" i="2"/>
  <c r="BK1247" i="2"/>
  <c r="BK1229" i="2"/>
  <c r="BK1219" i="2"/>
  <c r="BK1204" i="2"/>
  <c r="J1194" i="2"/>
  <c r="J1169" i="2"/>
  <c r="J1134" i="2"/>
  <c r="J1100" i="2"/>
  <c r="BK1069" i="2"/>
  <c r="J1026" i="2"/>
  <c r="J1004" i="2"/>
  <c r="BK956" i="2"/>
  <c r="BK898" i="2"/>
  <c r="J883" i="2"/>
  <c r="BK848" i="2"/>
  <c r="J785" i="2"/>
  <c r="J770" i="2"/>
  <c r="J751" i="2"/>
  <c r="J701" i="2"/>
  <c r="BK638" i="2"/>
  <c r="BK573" i="2"/>
  <c r="BK530" i="2"/>
  <c r="J497" i="2"/>
  <c r="BK458" i="2"/>
  <c r="J428" i="2"/>
  <c r="BK392" i="2"/>
  <c r="J315" i="2"/>
  <c r="J301" i="2"/>
  <c r="J276" i="2"/>
  <c r="BK210" i="2"/>
  <c r="BK173" i="2"/>
  <c r="AS108" i="1"/>
  <c r="BK1507" i="2"/>
  <c r="BK1474" i="2"/>
  <c r="J1422" i="2"/>
  <c r="J1311" i="2"/>
  <c r="BK1291" i="2"/>
  <c r="BK1269" i="2"/>
  <c r="BK1238" i="2"/>
  <c r="J1204" i="2"/>
  <c r="BK1165" i="2"/>
  <c r="BK1134" i="2"/>
  <c r="BK1075" i="2"/>
  <c r="J1057" i="2"/>
  <c r="J1013" i="2"/>
  <c r="BK998" i="2"/>
  <c r="BK962" i="2"/>
  <c r="BK944" i="2"/>
  <c r="J911" i="2"/>
  <c r="BK858" i="2"/>
  <c r="BK822" i="2"/>
  <c r="J790" i="2"/>
  <c r="BK759" i="2"/>
  <c r="J743" i="2"/>
  <c r="BK735" i="2"/>
  <c r="BK691" i="2"/>
  <c r="J646" i="2"/>
  <c r="J588" i="2"/>
  <c r="J573" i="2"/>
  <c r="BK540" i="2"/>
  <c r="J499" i="2"/>
  <c r="J445" i="2"/>
  <c r="J392" i="2"/>
  <c r="J381" i="2"/>
  <c r="BK366" i="2"/>
  <c r="BK318" i="2"/>
  <c r="J266" i="2"/>
  <c r="BK227" i="2"/>
  <c r="BK180" i="2"/>
  <c r="BK1532" i="2"/>
  <c r="J1510" i="2"/>
  <c r="J1501" i="2"/>
  <c r="J1457" i="2"/>
  <c r="J1389" i="2"/>
  <c r="BK1326" i="2"/>
  <c r="BK1294" i="2"/>
  <c r="J1277" i="2"/>
  <c r="BK1251" i="2"/>
  <c r="J1219" i="2"/>
  <c r="BK1201" i="2"/>
  <c r="J1179" i="2"/>
  <c r="J1154" i="2"/>
  <c r="BK1094" i="2"/>
  <c r="BK1066" i="2"/>
  <c r="BK1013" i="2"/>
  <c r="J995" i="2"/>
  <c r="BK980" i="2"/>
  <c r="BK947" i="2"/>
  <c r="BK886" i="2"/>
  <c r="J865" i="2"/>
  <c r="BK834" i="2"/>
  <c r="BK790" i="2"/>
  <c r="BK775" i="2"/>
  <c r="J737" i="2"/>
  <c r="J713" i="2"/>
  <c r="J679" i="2"/>
  <c r="BK656" i="2"/>
  <c r="BK646" i="2"/>
  <c r="BK612" i="2"/>
  <c r="BK424" i="2"/>
  <c r="J318" i="2"/>
  <c r="BK195" i="2"/>
  <c r="J4158" i="3"/>
  <c r="BK4128" i="3"/>
  <c r="BK3946" i="3"/>
  <c r="BK3828" i="3"/>
  <c r="BK3658" i="3"/>
  <c r="BK3567" i="3"/>
  <c r="J3523" i="3"/>
  <c r="J3448" i="3"/>
  <c r="J3430" i="3"/>
  <c r="J3397" i="3"/>
  <c r="BK3335" i="3"/>
  <c r="J3295" i="3"/>
  <c r="BK3169" i="3"/>
  <c r="J3111" i="3"/>
  <c r="BK2982" i="3"/>
  <c r="BK2617" i="3"/>
  <c r="BK2549" i="3"/>
  <c r="BK2521" i="3"/>
  <c r="J2502" i="3"/>
  <c r="J2474" i="3"/>
  <c r="J2406" i="3"/>
  <c r="BK2305" i="3"/>
  <c r="J2249" i="3"/>
  <c r="BK1934" i="3"/>
  <c r="J1889" i="3"/>
  <c r="J1868" i="3"/>
  <c r="J1835" i="3"/>
  <c r="J1435" i="3"/>
  <c r="J959" i="3"/>
  <c r="BK938" i="3"/>
  <c r="J896" i="3"/>
  <c r="J868" i="3"/>
  <c r="BK809" i="3"/>
  <c r="J763" i="3"/>
  <c r="BK664" i="3"/>
  <c r="J637" i="3"/>
  <c r="J531" i="3"/>
  <c r="J474" i="3"/>
  <c r="J436" i="3"/>
  <c r="BK362" i="3"/>
  <c r="BK156" i="3"/>
  <c r="J4989" i="3"/>
  <c r="J4451" i="3"/>
  <c r="J4446" i="3"/>
  <c r="J4440" i="3"/>
  <c r="BK4405" i="3"/>
  <c r="J4359" i="3"/>
  <c r="BK4301" i="3"/>
  <c r="BK4295" i="3"/>
  <c r="BK4220" i="3"/>
  <c r="J4213" i="3"/>
  <c r="BK4207" i="3"/>
  <c r="BK4158" i="3"/>
  <c r="J4113" i="3"/>
  <c r="BK3791" i="3"/>
  <c r="J3759" i="3"/>
  <c r="J3658" i="3"/>
  <c r="J3573" i="3"/>
  <c r="J3558" i="3"/>
  <c r="BK3510" i="3"/>
  <c r="J3500" i="3"/>
  <c r="BK3470" i="3"/>
  <c r="BK3433" i="3"/>
  <c r="J3421" i="3"/>
  <c r="J3412" i="3"/>
  <c r="BK3403" i="3"/>
  <c r="BK3391" i="3"/>
  <c r="J3382" i="3"/>
  <c r="J3373" i="3"/>
  <c r="BK3362" i="3"/>
  <c r="BK3324" i="3"/>
  <c r="J3292" i="3"/>
  <c r="BK3239" i="3"/>
  <c r="J3177" i="3"/>
  <c r="BK3095" i="3"/>
  <c r="J3047" i="3"/>
  <c r="J3030" i="3"/>
  <c r="BK2998" i="3"/>
  <c r="BK2723" i="3"/>
  <c r="BK2585" i="3"/>
  <c r="J2552" i="3"/>
  <c r="J2517" i="3"/>
  <c r="BK2491" i="3"/>
  <c r="BK2474" i="3"/>
  <c r="BK2457" i="3"/>
  <c r="J2411" i="3"/>
  <c r="BK2292" i="3"/>
  <c r="BK2260" i="3"/>
  <c r="BK1963" i="3"/>
  <c r="BK1876" i="3"/>
  <c r="J1851" i="3"/>
  <c r="BK1824" i="3"/>
  <c r="J1586" i="3"/>
  <c r="BK1493" i="3"/>
  <c r="BK1318" i="3"/>
  <c r="BK1273" i="3"/>
  <c r="BK1172" i="3"/>
  <c r="BK1152" i="3"/>
  <c r="BK948" i="3"/>
  <c r="J884" i="3"/>
  <c r="J865" i="3"/>
  <c r="BK837" i="3"/>
  <c r="J753" i="3"/>
  <c r="J661" i="3"/>
  <c r="J539" i="3"/>
  <c r="BK511" i="3"/>
  <c r="J460" i="3"/>
  <c r="J412" i="3"/>
  <c r="J371" i="3"/>
  <c r="J238" i="3"/>
  <c r="J166" i="3"/>
  <c r="BK3873" i="3"/>
  <c r="J3580" i="3"/>
  <c r="J3533" i="3"/>
  <c r="BK3505" i="3"/>
  <c r="BK3463" i="3"/>
  <c r="BK3427" i="3"/>
  <c r="J3403" i="3"/>
  <c r="BK3388" i="3"/>
  <c r="BK3366" i="3"/>
  <c r="J3324" i="3"/>
  <c r="BK3304" i="3"/>
  <c r="BK3277" i="3"/>
  <c r="BK3196" i="3"/>
  <c r="J3145" i="3"/>
  <c r="J3057" i="3"/>
  <c r="BK3018" i="3"/>
  <c r="BK2959" i="3"/>
  <c r="J2610" i="3"/>
  <c r="J2570" i="3"/>
  <c r="J2531" i="3"/>
  <c r="BK2499" i="3"/>
  <c r="J2477" i="3"/>
  <c r="J2427" i="3"/>
  <c r="BK2421" i="3"/>
  <c r="J2413" i="3"/>
  <c r="BK1946" i="3"/>
  <c r="J1876" i="3"/>
  <c r="J1841" i="3"/>
  <c r="J1813" i="3"/>
  <c r="BK1692" i="3"/>
  <c r="BK1551" i="3"/>
  <c r="J1425" i="3"/>
  <c r="J1301" i="3"/>
  <c r="J1273" i="3"/>
  <c r="J1212" i="3"/>
  <c r="BK1154" i="3"/>
  <c r="J978" i="3"/>
  <c r="J968" i="3"/>
  <c r="J940" i="3"/>
  <c r="BK920" i="3"/>
  <c r="J880" i="3"/>
  <c r="BK860" i="3"/>
  <c r="J816" i="3"/>
  <c r="J748" i="3"/>
  <c r="BK657" i="3"/>
  <c r="BK539" i="3"/>
  <c r="J523" i="3"/>
  <c r="BK418" i="3"/>
  <c r="BK371" i="3"/>
  <c r="BK342" i="3"/>
  <c r="BK201" i="3"/>
  <c r="J161" i="3"/>
  <c r="J4086" i="3"/>
  <c r="BK3814" i="3"/>
  <c r="J3786" i="3"/>
  <c r="BK3619" i="3"/>
  <c r="BK3558" i="3"/>
  <c r="J3489" i="3"/>
  <c r="J3454" i="3"/>
  <c r="J3427" i="3"/>
  <c r="BK3318" i="3"/>
  <c r="BK3295" i="3"/>
  <c r="J3200" i="3"/>
  <c r="J3166" i="3"/>
  <c r="BK3135" i="3"/>
  <c r="J3060" i="3"/>
  <c r="J3010" i="3"/>
  <c r="BK2798" i="3"/>
  <c r="J2617" i="3"/>
  <c r="J2564" i="3"/>
  <c r="J2509" i="3"/>
  <c r="J2482" i="3"/>
  <c r="BK2434" i="3"/>
  <c r="BK2423" i="3"/>
  <c r="BK2401" i="3"/>
  <c r="BK2288" i="3"/>
  <c r="J2056" i="3"/>
  <c r="J1926" i="3"/>
  <c r="BK1868" i="3"/>
  <c r="BK1843" i="3"/>
  <c r="BK1822" i="3"/>
  <c r="BK1584" i="3"/>
  <c r="BK1433" i="3"/>
  <c r="BK1400" i="3"/>
  <c r="J1289" i="3"/>
  <c r="J1236" i="3"/>
  <c r="BK1206" i="3"/>
  <c r="J1152" i="3"/>
  <c r="BK974" i="3"/>
  <c r="J944" i="3"/>
  <c r="J938" i="3"/>
  <c r="J901" i="3"/>
  <c r="J856" i="3"/>
  <c r="J837" i="3"/>
  <c r="BK796" i="3"/>
  <c r="BK748" i="3"/>
  <c r="J657" i="3"/>
  <c r="BK613" i="3"/>
  <c r="J511" i="3"/>
  <c r="BK479" i="3"/>
  <c r="BK454" i="3"/>
  <c r="J418" i="3"/>
  <c r="J327" i="3"/>
  <c r="J207" i="4"/>
  <c r="J195" i="4"/>
  <c r="BK163" i="4"/>
  <c r="BK134" i="4"/>
  <c r="BK189" i="4"/>
  <c r="J158" i="4"/>
  <c r="J205" i="4"/>
  <c r="J161" i="4"/>
  <c r="J189" i="4"/>
  <c r="J148" i="4"/>
  <c r="BK547" i="5"/>
  <c r="J542" i="5"/>
  <c r="BK532" i="5"/>
  <c r="BK521" i="5"/>
  <c r="J504" i="5"/>
  <c r="J484" i="5"/>
  <c r="J473" i="5"/>
  <c r="BK450" i="5"/>
  <c r="BK438" i="5"/>
  <c r="J417" i="5"/>
  <c r="BK407" i="5"/>
  <c r="BK401" i="5"/>
  <c r="J380" i="5"/>
  <c r="BK349" i="5"/>
  <c r="J331" i="5"/>
  <c r="BK321" i="5"/>
  <c r="BK313" i="5"/>
  <c r="BK242" i="5"/>
  <c r="J217" i="5"/>
  <c r="BK152" i="5"/>
  <c r="BK540" i="5"/>
  <c r="J521" i="5"/>
  <c r="BK497" i="5"/>
  <c r="J471" i="5"/>
  <c r="BK463" i="5"/>
  <c r="BK444" i="5"/>
  <c r="BK429" i="5"/>
  <c r="J421" i="5"/>
  <c r="BK398" i="5"/>
  <c r="BK368" i="5"/>
  <c r="J355" i="5"/>
  <c r="BK341" i="5"/>
  <c r="BK323" i="5"/>
  <c r="BK309" i="5"/>
  <c r="BK290" i="5"/>
  <c r="BK268" i="5"/>
  <c r="J244" i="5"/>
  <c r="BK236" i="5"/>
  <c r="BK223" i="5"/>
  <c r="BK215" i="5"/>
  <c r="J192" i="5"/>
  <c r="BK178" i="5"/>
  <c r="BK154" i="5"/>
  <c r="J544" i="5"/>
  <c r="J525" i="5"/>
  <c r="J499" i="5"/>
  <c r="BK484" i="5"/>
  <c r="BK471" i="5"/>
  <c r="BK454" i="5"/>
  <c r="J405" i="5"/>
  <c r="J392" i="5"/>
  <c r="J384" i="5"/>
  <c r="BK380" i="5"/>
  <c r="J370" i="5"/>
  <c r="BK355" i="5"/>
  <c r="BK335" i="5"/>
  <c r="J268" i="5"/>
  <c r="BK244" i="5"/>
  <c r="J236" i="5"/>
  <c r="BK228" i="5"/>
  <c r="J211" i="5"/>
  <c r="BK194" i="5"/>
  <c r="BK182" i="5"/>
  <c r="BK170" i="5"/>
  <c r="BK156" i="5"/>
  <c r="J144" i="5"/>
  <c r="BK531" i="5"/>
  <c r="J517" i="5"/>
  <c r="BK506" i="5"/>
  <c r="J489" i="5"/>
  <c r="BK473" i="5"/>
  <c r="BK465" i="5"/>
  <c r="J457" i="5"/>
  <c r="J438" i="5"/>
  <c r="J425" i="5"/>
  <c r="BK417" i="5"/>
  <c r="J409" i="5"/>
  <c r="BK392" i="5"/>
  <c r="J374" i="5"/>
  <c r="J357" i="5"/>
  <c r="BK345" i="5"/>
  <c r="J335" i="5"/>
  <c r="J327" i="5"/>
  <c r="J315" i="5"/>
  <c r="BK299" i="5"/>
  <c r="BK270" i="5"/>
  <c r="J199" i="5"/>
  <c r="J190" i="5"/>
  <c r="J182" i="5"/>
  <c r="J156" i="5"/>
  <c r="BK442" i="6"/>
  <c r="J434" i="6"/>
  <c r="BK427" i="6"/>
  <c r="J408" i="6"/>
  <c r="BK392" i="6"/>
  <c r="BK381" i="6"/>
  <c r="J375" i="6"/>
  <c r="BK343" i="6"/>
  <c r="J327" i="6"/>
  <c r="J293" i="6"/>
  <c r="BK277" i="6"/>
  <c r="BK257" i="6"/>
  <c r="BK231" i="6"/>
  <c r="BK201" i="6"/>
  <c r="BK184" i="6"/>
  <c r="J175" i="6"/>
  <c r="J438" i="6"/>
  <c r="J427" i="6"/>
  <c r="J419" i="6"/>
  <c r="J399" i="6"/>
  <c r="J388" i="6"/>
  <c r="BK377" i="6"/>
  <c r="BK361" i="6"/>
  <c r="BK335" i="6"/>
  <c r="J309" i="6"/>
  <c r="BK297" i="6"/>
  <c r="BK287" i="6"/>
  <c r="J271" i="6"/>
  <c r="BK253" i="6"/>
  <c r="J231" i="6"/>
  <c r="J205" i="6"/>
  <c r="BK191" i="6"/>
  <c r="BK169" i="6"/>
  <c r="BK153" i="6"/>
  <c r="BK147" i="6"/>
  <c r="BK440" i="6"/>
  <c r="BK401" i="6"/>
  <c r="J361" i="6"/>
  <c r="J339" i="6"/>
  <c r="J320" i="6"/>
  <c r="BK307" i="6"/>
  <c r="J283" i="6"/>
  <c r="J263" i="6"/>
  <c r="BK224" i="6"/>
  <c r="J179" i="6"/>
  <c r="BK157" i="6"/>
  <c r="BK449" i="6"/>
  <c r="J430" i="6"/>
  <c r="BK423" i="6"/>
  <c r="J392" i="6"/>
  <c r="BK367" i="6"/>
  <c r="J347" i="6"/>
  <c r="BK333" i="6"/>
  <c r="BK320" i="6"/>
  <c r="J307" i="6"/>
  <c r="J299" i="6"/>
  <c r="BK265" i="6"/>
  <c r="J227" i="6"/>
  <c r="BK199" i="6"/>
  <c r="BK186" i="6"/>
  <c r="J169" i="6"/>
  <c r="J149" i="6"/>
  <c r="J176" i="7"/>
  <c r="BK159" i="7"/>
  <c r="BK142" i="7"/>
  <c r="BK184" i="7"/>
  <c r="BK172" i="7"/>
  <c r="BK164" i="7"/>
  <c r="J184" i="7"/>
  <c r="BK175" i="7"/>
  <c r="J161" i="7"/>
  <c r="J150" i="7"/>
  <c r="J131" i="7"/>
  <c r="J146" i="7"/>
  <c r="J136" i="7"/>
  <c r="J183" i="8"/>
  <c r="J148" i="8"/>
  <c r="J134" i="8"/>
  <c r="BK183" i="8"/>
  <c r="J172" i="8"/>
  <c r="J156" i="8"/>
  <c r="BK146" i="8"/>
  <c r="J179" i="8"/>
  <c r="J174" i="8"/>
  <c r="J165" i="8"/>
  <c r="J146" i="8"/>
  <c r="J316" i="9"/>
  <c r="J302" i="9"/>
  <c r="J290" i="9"/>
  <c r="BK278" i="9"/>
  <c r="BK264" i="9"/>
  <c r="J248" i="9"/>
  <c r="BK237" i="9"/>
  <c r="J222" i="9"/>
  <c r="J216" i="9"/>
  <c r="J208" i="9"/>
  <c r="J202" i="9"/>
  <c r="BK191" i="9"/>
  <c r="J183" i="9"/>
  <c r="J167" i="9"/>
  <c r="J157" i="9"/>
  <c r="J145" i="9"/>
  <c r="J133" i="9"/>
  <c r="J318" i="9"/>
  <c r="BK300" i="9"/>
  <c r="BK288" i="9"/>
  <c r="BK272" i="9"/>
  <c r="BK262" i="9"/>
  <c r="J256" i="9"/>
  <c r="BK242" i="9"/>
  <c r="BK228" i="9"/>
  <c r="J204" i="9"/>
  <c r="J194" i="9"/>
  <c r="BK169" i="9"/>
  <c r="BK148" i="9"/>
  <c r="BK137" i="9"/>
  <c r="BK318" i="9"/>
  <c r="BK305" i="9"/>
  <c r="J288" i="9"/>
  <c r="J270" i="9"/>
  <c r="BK258" i="9"/>
  <c r="BK252" i="9"/>
  <c r="BK244" i="9"/>
  <c r="J232" i="9"/>
  <c r="BK224" i="9"/>
  <c r="BK214" i="9"/>
  <c r="J198" i="9"/>
  <c r="BK183" i="9"/>
  <c r="BK175" i="9"/>
  <c r="J169" i="9"/>
  <c r="BK159" i="9"/>
  <c r="BK143" i="9"/>
  <c r="J131" i="9"/>
  <c r="J246" i="10"/>
  <c r="J228" i="10"/>
  <c r="J224" i="10"/>
  <c r="BK203" i="10"/>
  <c r="J181" i="10"/>
  <c r="BK167" i="10"/>
  <c r="BK132" i="10"/>
  <c r="J260" i="10"/>
  <c r="BK239" i="10"/>
  <c r="BK220" i="10"/>
  <c r="J195" i="10"/>
  <c r="BK185" i="10"/>
  <c r="J165" i="10"/>
  <c r="BK142" i="10"/>
  <c r="BK272" i="10"/>
  <c r="BK264" i="10"/>
  <c r="J253" i="10"/>
  <c r="BK244" i="10"/>
  <c r="J230" i="10"/>
  <c r="BK209" i="10"/>
  <c r="J203" i="10"/>
  <c r="J183" i="10"/>
  <c r="J169" i="10"/>
  <c r="J161" i="10"/>
  <c r="J151" i="10"/>
  <c r="BK138" i="10"/>
  <c r="J269" i="10"/>
  <c r="J257" i="10"/>
  <c r="J244" i="10"/>
  <c r="J220" i="10"/>
  <c r="J199" i="10"/>
  <c r="BK183" i="10"/>
  <c r="BK171" i="10"/>
  <c r="J153" i="10"/>
  <c r="J142" i="10"/>
  <c r="J138" i="10"/>
  <c r="J500" i="11"/>
  <c r="J483" i="11"/>
  <c r="BK469" i="11"/>
  <c r="J460" i="11"/>
  <c r="J443" i="11"/>
  <c r="J435" i="11"/>
  <c r="J425" i="11"/>
  <c r="BK412" i="11"/>
  <c r="J395" i="11"/>
  <c r="BK387" i="11"/>
  <c r="J378" i="11"/>
  <c r="BK351" i="11"/>
  <c r="J317" i="11"/>
  <c r="J287" i="11"/>
  <c r="J273" i="11"/>
  <c r="BK241" i="11"/>
  <c r="J204" i="11"/>
  <c r="J196" i="11"/>
  <c r="BK181" i="11"/>
  <c r="BK160" i="11"/>
  <c r="BK521" i="11"/>
  <c r="J515" i="11"/>
  <c r="BK500" i="11"/>
  <c r="J488" i="11"/>
  <c r="BK483" i="11"/>
  <c r="BK467" i="11"/>
  <c r="BK452" i="11"/>
  <c r="J441" i="11"/>
  <c r="J427" i="11"/>
  <c r="BK404" i="11"/>
  <c r="BK391" i="11"/>
  <c r="BK374" i="11"/>
  <c r="BK348" i="11"/>
  <c r="J297" i="11"/>
  <c r="BK287" i="11"/>
  <c r="BK275" i="11"/>
  <c r="BK224" i="11"/>
  <c r="J216" i="11"/>
  <c r="BK210" i="11"/>
  <c r="J187" i="11"/>
  <c r="BK179" i="11"/>
  <c r="BK164" i="11"/>
  <c r="BK157" i="11"/>
  <c r="J517" i="11"/>
  <c r="J513" i="11"/>
  <c r="J496" i="11"/>
  <c r="BK484" i="11"/>
  <c r="J469" i="11"/>
  <c r="J452" i="11"/>
  <c r="BK435" i="11"/>
  <c r="J421" i="11"/>
  <c r="J408" i="11"/>
  <c r="J389" i="11"/>
  <c r="BK370" i="11"/>
  <c r="J314" i="11"/>
  <c r="BK290" i="11"/>
  <c r="J279" i="11"/>
  <c r="BK233" i="11"/>
  <c r="BK208" i="11"/>
  <c r="J175" i="11"/>
  <c r="J155" i="11"/>
  <c r="BK339" i="11"/>
  <c r="BK297" i="11"/>
  <c r="J246" i="11"/>
  <c r="J224" i="11"/>
  <c r="BK212" i="11"/>
  <c r="BK196" i="11"/>
  <c r="BK187" i="11"/>
  <c r="J166" i="11"/>
  <c r="BK149" i="11"/>
  <c r="J520" i="12"/>
  <c r="BK505" i="12"/>
  <c r="BK491" i="12"/>
  <c r="J465" i="12"/>
  <c r="J448" i="12"/>
  <c r="J437" i="12"/>
  <c r="J415" i="12"/>
  <c r="BK402" i="12"/>
  <c r="J376" i="12"/>
  <c r="BK345" i="12"/>
  <c r="J317" i="12"/>
  <c r="BK307" i="12"/>
  <c r="J283" i="12"/>
  <c r="BK264" i="12"/>
  <c r="J250" i="12"/>
  <c r="J243" i="12"/>
  <c r="J225" i="12"/>
  <c r="BK206" i="12"/>
  <c r="J194" i="12"/>
  <c r="J176" i="12"/>
  <c r="BK530" i="12"/>
  <c r="BK509" i="12"/>
  <c r="BK477" i="12"/>
  <c r="J453" i="12"/>
  <c r="J429" i="12"/>
  <c r="BK412" i="12"/>
  <c r="BK380" i="12"/>
  <c r="BK366" i="12"/>
  <c r="J350" i="12"/>
  <c r="J338" i="12"/>
  <c r="BK328" i="12"/>
  <c r="BK299" i="12"/>
  <c r="BK278" i="12"/>
  <c r="BK266" i="12"/>
  <c r="BK248" i="12"/>
  <c r="BK233" i="12"/>
  <c r="J216" i="12"/>
  <c r="J208" i="12"/>
  <c r="J196" i="12"/>
  <c r="J174" i="12"/>
  <c r="BK523" i="12"/>
  <c r="BK471" i="12"/>
  <c r="BK463" i="12"/>
  <c r="BK453" i="12"/>
  <c r="J426" i="12"/>
  <c r="BK408" i="12"/>
  <c r="J399" i="12"/>
  <c r="J393" i="12"/>
  <c r="J380" i="12"/>
  <c r="BK350" i="12"/>
  <c r="BK341" i="12"/>
  <c r="J307" i="12"/>
  <c r="J295" i="12"/>
  <c r="J289" i="12"/>
  <c r="BK272" i="12"/>
  <c r="J239" i="12"/>
  <c r="BK221" i="12"/>
  <c r="J212" i="12"/>
  <c r="J198" i="12"/>
  <c r="BK180" i="12"/>
  <c r="J526" i="12"/>
  <c r="J503" i="12"/>
  <c r="J491" i="12"/>
  <c r="J480" i="12"/>
  <c r="J467" i="12"/>
  <c r="J451" i="12"/>
  <c r="BK420" i="12"/>
  <c r="BK371" i="12"/>
  <c r="J355" i="12"/>
  <c r="BK333" i="12"/>
  <c r="J314" i="12"/>
  <c r="J299" i="12"/>
  <c r="J280" i="12"/>
  <c r="J266" i="12"/>
  <c r="J256" i="12"/>
  <c r="J235" i="12"/>
  <c r="BK227" i="12"/>
  <c r="BK194" i="12"/>
  <c r="BK154" i="12"/>
  <c r="J1267" i="13"/>
  <c r="BK1255" i="13"/>
  <c r="BK1240" i="13"/>
  <c r="BK1225" i="13"/>
  <c r="BK1217" i="13"/>
  <c r="BK1203" i="13"/>
  <c r="J1191" i="13"/>
  <c r="J1183" i="13"/>
  <c r="J1167" i="13"/>
  <c r="J1156" i="13"/>
  <c r="BK1128" i="13"/>
  <c r="J1109" i="13"/>
  <c r="J1081" i="13"/>
  <c r="J1061" i="13"/>
  <c r="BK1040" i="13"/>
  <c r="J1012" i="13"/>
  <c r="BK1002" i="13"/>
  <c r="BK982" i="13"/>
  <c r="BK949" i="13"/>
  <c r="BK929" i="13"/>
  <c r="J913" i="13"/>
  <c r="J891" i="13"/>
  <c r="BK878" i="13"/>
  <c r="J841" i="13"/>
  <c r="J795" i="13"/>
  <c r="BK779" i="13"/>
  <c r="BK759" i="13"/>
  <c r="J747" i="13"/>
  <c r="J722" i="13"/>
  <c r="J707" i="13"/>
  <c r="J699" i="13"/>
  <c r="BK685" i="13"/>
  <c r="BK670" i="13"/>
  <c r="BK647" i="13"/>
  <c r="J604" i="13"/>
  <c r="J591" i="13"/>
  <c r="J583" i="13"/>
  <c r="J567" i="13"/>
  <c r="BK533" i="13"/>
  <c r="J523" i="13"/>
  <c r="J500" i="13"/>
  <c r="BK469" i="13"/>
  <c r="J434" i="13"/>
  <c r="BK405" i="13"/>
  <c r="BK388" i="13"/>
  <c r="BK382" i="13"/>
  <c r="J342" i="13"/>
  <c r="BK330" i="13"/>
  <c r="J293" i="13"/>
  <c r="J282" i="13"/>
  <c r="J247" i="13"/>
  <c r="J1253" i="13"/>
  <c r="BK1242" i="13"/>
  <c r="J1221" i="13"/>
  <c r="J1211" i="13"/>
  <c r="J1195" i="13"/>
  <c r="BK1177" i="13"/>
  <c r="BK1152" i="13"/>
  <c r="BK1140" i="13"/>
  <c r="J1124" i="13"/>
  <c r="BK1109" i="13"/>
  <c r="J1084" i="13"/>
  <c r="J1069" i="13"/>
  <c r="BK1059" i="13"/>
  <c r="J1053" i="13"/>
  <c r="J1042" i="13"/>
  <c r="J1026" i="13"/>
  <c r="J1014" i="13"/>
  <c r="J982" i="13"/>
  <c r="BK966" i="13"/>
  <c r="BK924" i="13"/>
  <c r="BK917" i="13"/>
  <c r="BK909" i="13"/>
  <c r="BK891" i="13"/>
  <c r="J874" i="13"/>
  <c r="J863" i="13"/>
  <c r="BK851" i="13"/>
  <c r="BK830" i="13"/>
  <c r="J819" i="13"/>
  <c r="BK809" i="13"/>
  <c r="BK793" i="13"/>
  <c r="BK777" i="13"/>
  <c r="J727" i="13"/>
  <c r="J703" i="13"/>
  <c r="BK680" i="13"/>
  <c r="J670" i="13"/>
  <c r="BK657" i="13"/>
  <c r="J637" i="13"/>
  <c r="J612" i="13"/>
  <c r="J593" i="13"/>
  <c r="BK589" i="13"/>
  <c r="BK567" i="13"/>
  <c r="BK554" i="13"/>
  <c r="J537" i="13"/>
  <c r="J519" i="13"/>
  <c r="J502" i="13"/>
  <c r="BK493" i="13"/>
  <c r="J479" i="13"/>
  <c r="BK471" i="13"/>
  <c r="BK450" i="13"/>
  <c r="BK424" i="13"/>
  <c r="BK414" i="13"/>
  <c r="J392" i="13"/>
  <c r="J376" i="13"/>
  <c r="BK363" i="13"/>
  <c r="J346" i="13"/>
  <c r="J332" i="13"/>
  <c r="J303" i="13"/>
  <c r="BK287" i="13"/>
  <c r="BK285" i="13"/>
  <c r="BK275" i="13"/>
  <c r="J273" i="13"/>
  <c r="J257" i="13"/>
  <c r="BK247" i="13"/>
  <c r="BK239" i="13"/>
  <c r="BK232" i="13"/>
  <c r="BK1267" i="13"/>
  <c r="BK1244" i="13"/>
  <c r="BK1233" i="13"/>
  <c r="J1225" i="13"/>
  <c r="BK1215" i="13"/>
  <c r="BK1183" i="13"/>
  <c r="J1173" i="13"/>
  <c r="J1160" i="13"/>
  <c r="BK1146" i="13"/>
  <c r="BK1120" i="13"/>
  <c r="BK1114" i="13"/>
  <c r="J1105" i="13"/>
  <c r="BK1089" i="13"/>
  <c r="BK1053" i="13"/>
  <c r="BK1030" i="13"/>
  <c r="J1020" i="13"/>
  <c r="J1002" i="13"/>
  <c r="J976" i="13"/>
  <c r="BK958" i="13"/>
  <c r="J941" i="13"/>
  <c r="J900" i="13"/>
  <c r="BK882" i="13"/>
  <c r="BK872" i="13"/>
  <c r="J854" i="13"/>
  <c r="J843" i="13"/>
  <c r="J830" i="13"/>
  <c r="J815" i="13"/>
  <c r="BK803" i="13"/>
  <c r="BK795" i="13"/>
  <c r="BK781" i="13"/>
  <c r="J775" i="13"/>
  <c r="J771" i="13"/>
  <c r="BK765" i="13"/>
  <c r="J757" i="13"/>
  <c r="BK740" i="13"/>
  <c r="BK730" i="13"/>
  <c r="J712" i="13"/>
  <c r="J705" i="13"/>
  <c r="J691" i="13"/>
  <c r="BK683" i="13"/>
  <c r="J672" i="13"/>
  <c r="J653" i="13"/>
  <c r="BK641" i="13"/>
  <c r="J632" i="13"/>
  <c r="J619" i="13"/>
  <c r="J606" i="13"/>
  <c r="BK581" i="13"/>
  <c r="J573" i="13"/>
  <c r="J552" i="13"/>
  <c r="J543" i="13"/>
  <c r="BK513" i="13"/>
  <c r="BK506" i="13"/>
  <c r="J489" i="13"/>
  <c r="BK475" i="13"/>
  <c r="BK458" i="13"/>
  <c r="J450" i="13"/>
  <c r="BK444" i="13"/>
  <c r="BK412" i="13"/>
  <c r="BK380" i="13"/>
  <c r="BK374" i="13"/>
  <c r="J352" i="13"/>
  <c r="J338" i="13"/>
  <c r="J320" i="13"/>
  <c r="J312" i="13"/>
  <c r="BK295" i="13"/>
  <c r="J287" i="13"/>
  <c r="J271" i="13"/>
  <c r="BK241" i="13"/>
  <c r="J232" i="13"/>
  <c r="BK1277" i="13"/>
  <c r="J1269" i="13"/>
  <c r="J1255" i="13"/>
  <c r="J1219" i="13"/>
  <c r="J1206" i="13"/>
  <c r="BK1181" i="13"/>
  <c r="BK1164" i="13"/>
  <c r="J1150" i="13"/>
  <c r="J1135" i="13"/>
  <c r="J1128" i="13"/>
  <c r="BK1105" i="13"/>
  <c r="J1097" i="13"/>
  <c r="J1089" i="13"/>
  <c r="J1079" i="13"/>
  <c r="J1071" i="13"/>
  <c r="BK1065" i="13"/>
  <c r="J1048" i="13"/>
  <c r="J1040" i="13"/>
  <c r="J1030" i="13"/>
  <c r="BK1024" i="13"/>
  <c r="J1007" i="13"/>
  <c r="J994" i="13"/>
  <c r="J986" i="13"/>
  <c r="BK968" i="13"/>
  <c r="BK964" i="13"/>
  <c r="BK947" i="13"/>
  <c r="BK941" i="13"/>
  <c r="BK934" i="13"/>
  <c r="BK915" i="13"/>
  <c r="J902" i="13"/>
  <c r="J884" i="13"/>
  <c r="BK876" i="13"/>
  <c r="BK854" i="13"/>
  <c r="J848" i="13"/>
  <c r="BK841" i="13"/>
  <c r="J832" i="13"/>
  <c r="J809" i="13"/>
  <c r="BK797" i="13"/>
  <c r="BK785" i="13"/>
  <c r="BK775" i="13"/>
  <c r="J765" i="13"/>
  <c r="J759" i="13"/>
  <c r="J745" i="13"/>
  <c r="J725" i="13"/>
  <c r="J716" i="13"/>
  <c r="BK699" i="13"/>
  <c r="BK695" i="13"/>
  <c r="J674" i="13"/>
  <c r="J662" i="13"/>
  <c r="BK645" i="13"/>
  <c r="J639" i="13"/>
  <c r="J625" i="13"/>
  <c r="BK610" i="13"/>
  <c r="BK595" i="13"/>
  <c r="BK575" i="13"/>
  <c r="BK552" i="13"/>
  <c r="J545" i="13"/>
  <c r="BK539" i="13"/>
  <c r="BK526" i="13"/>
  <c r="J513" i="13"/>
  <c r="J496" i="13"/>
  <c r="J477" i="13"/>
  <c r="BK452" i="13"/>
  <c r="J442" i="13"/>
  <c r="BK429" i="13"/>
  <c r="J416" i="13"/>
  <c r="BK397" i="13"/>
  <c r="J386" i="13"/>
  <c r="J372" i="13"/>
  <c r="BK360" i="13"/>
  <c r="J350" i="13"/>
  <c r="BK340" i="13"/>
  <c r="BK326" i="13"/>
  <c r="BK320" i="13"/>
  <c r="BK310" i="13"/>
  <c r="BK303" i="13"/>
  <c r="J297" i="13"/>
  <c r="BK291" i="13"/>
  <c r="J275" i="13"/>
  <c r="BK261" i="13"/>
  <c r="BK255" i="13"/>
  <c r="J237" i="13"/>
  <c r="BK226" i="13"/>
  <c r="J447" i="14"/>
  <c r="BK442" i="14"/>
  <c r="J436" i="14"/>
  <c r="BK429" i="14"/>
  <c r="J425" i="14"/>
  <c r="BK420" i="14"/>
  <c r="J409" i="14"/>
  <c r="J400" i="14"/>
  <c r="J394" i="14"/>
  <c r="J387" i="14"/>
  <c r="J383" i="14"/>
  <c r="BK373" i="14"/>
  <c r="BK367" i="14"/>
  <c r="BK353" i="14"/>
  <c r="BK337" i="14"/>
  <c r="BK326" i="14"/>
  <c r="J317" i="14"/>
  <c r="BK304" i="14"/>
  <c r="BK289" i="14"/>
  <c r="J281" i="14"/>
  <c r="BK275" i="14"/>
  <c r="BK259" i="14"/>
  <c r="J242" i="14"/>
  <c r="J229" i="14"/>
  <c r="BK221" i="14"/>
  <c r="J203" i="14"/>
  <c r="J194" i="14"/>
  <c r="BK183" i="14"/>
  <c r="J177" i="14"/>
  <c r="BK167" i="14"/>
  <c r="BK153" i="14"/>
  <c r="BK449" i="14"/>
  <c r="J440" i="14"/>
  <c r="BK425" i="14"/>
  <c r="BK414" i="14"/>
  <c r="J403" i="14"/>
  <c r="BK394" i="14"/>
  <c r="BK377" i="14"/>
  <c r="BK365" i="14"/>
  <c r="J349" i="14"/>
  <c r="J339" i="14"/>
  <c r="BK331" i="14"/>
  <c r="J311" i="14"/>
  <c r="BK298" i="14"/>
  <c r="BK285" i="14"/>
  <c r="BK268" i="14"/>
  <c r="BK253" i="14"/>
  <c r="BK244" i="14"/>
  <c r="BK229" i="14"/>
  <c r="BK219" i="14"/>
  <c r="BK209" i="14"/>
  <c r="J200" i="14"/>
  <c r="BK177" i="14"/>
  <c r="BK163" i="14"/>
  <c r="BK151" i="14"/>
  <c r="BK436" i="14"/>
  <c r="J416" i="14"/>
  <c r="J411" i="14"/>
  <c r="J398" i="14"/>
  <c r="BK383" i="14"/>
  <c r="J373" i="14"/>
  <c r="J365" i="14"/>
  <c r="J355" i="14"/>
  <c r="J347" i="14"/>
  <c r="BK339" i="14"/>
  <c r="J324" i="14"/>
  <c r="BK306" i="14"/>
  <c r="BK296" i="14"/>
  <c r="BK279" i="14"/>
  <c r="J270" i="14"/>
  <c r="J259" i="14"/>
  <c r="BK246" i="14"/>
  <c r="BK238" i="14"/>
  <c r="J215" i="14"/>
  <c r="J198" i="14"/>
  <c r="J183" i="14"/>
  <c r="J163" i="14"/>
  <c r="J155" i="14"/>
  <c r="J574" i="15"/>
  <c r="J548" i="15"/>
  <c r="BK541" i="15"/>
  <c r="J517" i="15"/>
  <c r="J500" i="15"/>
  <c r="J490" i="15"/>
  <c r="J470" i="15"/>
  <c r="BK456" i="15"/>
  <c r="BK442" i="15"/>
  <c r="J429" i="15"/>
  <c r="BK413" i="15"/>
  <c r="BK386" i="15"/>
  <c r="BK365" i="15"/>
  <c r="J342" i="15"/>
  <c r="J330" i="15"/>
  <c r="J321" i="15"/>
  <c r="J287" i="15"/>
  <c r="BK272" i="15"/>
  <c r="J264" i="15"/>
  <c r="BK253" i="15"/>
  <c r="BK237" i="15"/>
  <c r="J225" i="15"/>
  <c r="J213" i="15"/>
  <c r="J205" i="15"/>
  <c r="BK177" i="15"/>
  <c r="BK163" i="15"/>
  <c r="J139" i="15"/>
  <c r="BK589" i="15"/>
  <c r="BK583" i="15"/>
  <c r="BK574" i="15"/>
  <c r="J566" i="15"/>
  <c r="BK552" i="15"/>
  <c r="J531" i="15"/>
  <c r="BK517" i="15"/>
  <c r="BK505" i="15"/>
  <c r="J468" i="15"/>
  <c r="BK452" i="15"/>
  <c r="J434" i="15"/>
  <c r="BK425" i="15"/>
  <c r="J409" i="15"/>
  <c r="BK394" i="15"/>
  <c r="BK380" i="15"/>
  <c r="BK362" i="15"/>
  <c r="J349" i="15"/>
  <c r="J326" i="15"/>
  <c r="BK317" i="15"/>
  <c r="BK311" i="15"/>
  <c r="J302" i="15"/>
  <c r="J285" i="15"/>
  <c r="J262" i="15"/>
  <c r="BK251" i="15"/>
  <c r="BK229" i="15"/>
  <c r="J207" i="15"/>
  <c r="J193" i="15"/>
  <c r="BK181" i="15"/>
  <c r="J173" i="15"/>
  <c r="J163" i="15"/>
  <c r="J153" i="15"/>
  <c r="J143" i="15"/>
  <c r="J587" i="15"/>
  <c r="J581" i="15"/>
  <c r="BK548" i="15"/>
  <c r="J525" i="15"/>
  <c r="BK509" i="15"/>
  <c r="BK470" i="15"/>
  <c r="J452" i="15"/>
  <c r="BK444" i="15"/>
  <c r="BK417" i="15"/>
  <c r="BK406" i="15"/>
  <c r="J398" i="15"/>
  <c r="J390" i="15"/>
  <c r="J371" i="15"/>
  <c r="BK354" i="15"/>
  <c r="J340" i="15"/>
  <c r="J306" i="15"/>
  <c r="J279" i="15"/>
  <c r="BK270" i="15"/>
  <c r="BK249" i="15"/>
  <c r="BK227" i="15"/>
  <c r="BK219" i="15"/>
  <c r="BK205" i="15"/>
  <c r="BK199" i="15"/>
  <c r="J187" i="15"/>
  <c r="BK171" i="15"/>
  <c r="BK157" i="15"/>
  <c r="BK143" i="15"/>
  <c r="BK572" i="15"/>
  <c r="BK564" i="15"/>
  <c r="J552" i="15"/>
  <c r="J541" i="15"/>
  <c r="BK531" i="15"/>
  <c r="BK513" i="15"/>
  <c r="BK500" i="15"/>
  <c r="BK484" i="15"/>
  <c r="J474" i="15"/>
  <c r="BK460" i="15"/>
  <c r="J444" i="15"/>
  <c r="BK421" i="15"/>
  <c r="BK402" i="15"/>
  <c r="BK384" i="15"/>
  <c r="BK371" i="15"/>
  <c r="J360" i="15"/>
  <c r="BK342" i="15"/>
  <c r="J315" i="15"/>
  <c r="BK302" i="15"/>
  <c r="BK296" i="15"/>
  <c r="BK285" i="15"/>
  <c r="BK276" i="15"/>
  <c r="BK247" i="15"/>
  <c r="J161" i="15"/>
  <c r="BK141" i="15"/>
  <c r="BK1154" i="16"/>
  <c r="BK1093" i="16"/>
  <c r="J1074" i="16"/>
  <c r="BK1062" i="16"/>
  <c r="J1016" i="16"/>
  <c r="J1000" i="16"/>
  <c r="J988" i="16"/>
  <c r="BK976" i="16"/>
  <c r="BK962" i="16"/>
  <c r="BK958" i="16"/>
  <c r="J950" i="16"/>
  <c r="BK939" i="16"/>
  <c r="BK922" i="16"/>
  <c r="BK903" i="16"/>
  <c r="BK870" i="16"/>
  <c r="BK858" i="16"/>
  <c r="BK847" i="16"/>
  <c r="J825" i="16"/>
  <c r="J805" i="16"/>
  <c r="J790" i="16"/>
  <c r="BK756" i="16"/>
  <c r="J736" i="16"/>
  <c r="J704" i="16"/>
  <c r="J683" i="16"/>
  <c r="J656" i="16"/>
  <c r="BK624" i="16"/>
  <c r="J596" i="16"/>
  <c r="J562" i="16"/>
  <c r="J529" i="16"/>
  <c r="J511" i="16"/>
  <c r="BK496" i="16"/>
  <c r="BK469" i="16"/>
  <c r="BK448" i="16"/>
  <c r="J433" i="16"/>
  <c r="J416" i="16"/>
  <c r="J403" i="16"/>
  <c r="BK368" i="16"/>
  <c r="BK342" i="16"/>
  <c r="BK332" i="16"/>
  <c r="BK298" i="16"/>
  <c r="J277" i="16"/>
  <c r="J256" i="16"/>
  <c r="BK232" i="16"/>
  <c r="J217" i="16"/>
  <c r="J191" i="16"/>
  <c r="BK1150" i="16"/>
  <c r="BK1116" i="16"/>
  <c r="BK1105" i="16"/>
  <c r="BK1080" i="16"/>
  <c r="BK1069" i="16"/>
  <c r="BK1053" i="16"/>
  <c r="BK1028" i="16"/>
  <c r="J1014" i="16"/>
  <c r="BK1002" i="16"/>
  <c r="BK982" i="16"/>
  <c r="J968" i="16"/>
  <c r="BK956" i="16"/>
  <c r="BK933" i="16"/>
  <c r="BK909" i="16"/>
  <c r="BK885" i="16"/>
  <c r="J870" i="16"/>
  <c r="J837" i="16"/>
  <c r="J828" i="16"/>
  <c r="J796" i="16"/>
  <c r="BK762" i="16"/>
  <c r="J732" i="16"/>
  <c r="BK719" i="16"/>
  <c r="J692" i="16"/>
  <c r="BK677" i="16"/>
  <c r="J636" i="16"/>
  <c r="J621" i="16"/>
  <c r="BK612" i="16"/>
  <c r="BK585" i="16"/>
  <c r="J553" i="16"/>
  <c r="J523" i="16"/>
  <c r="J506" i="16"/>
  <c r="BK426" i="16"/>
  <c r="J358" i="16"/>
  <c r="J335" i="16"/>
  <c r="J318" i="16"/>
  <c r="J298" i="16"/>
  <c r="J281" i="16"/>
  <c r="BK256" i="16"/>
  <c r="BK244" i="16"/>
  <c r="BK197" i="16"/>
  <c r="J169" i="16"/>
  <c r="BK1148" i="16"/>
  <c r="BK1134" i="16"/>
  <c r="BK1122" i="16"/>
  <c r="J1105" i="16"/>
  <c r="BK1090" i="16"/>
  <c r="BK1076" i="16"/>
  <c r="J1064" i="16"/>
  <c r="J1053" i="16"/>
  <c r="BK1045" i="16"/>
  <c r="BK1038" i="16"/>
  <c r="BK1032" i="16"/>
  <c r="BK1024" i="16"/>
  <c r="J1012" i="16"/>
  <c r="J1004" i="16"/>
  <c r="J990" i="16"/>
  <c r="BK984" i="16"/>
  <c r="J982" i="16"/>
  <c r="J976" i="16"/>
  <c r="J972" i="16"/>
  <c r="BK968" i="16"/>
  <c r="BK964" i="16"/>
  <c r="BK950" i="16"/>
  <c r="J936" i="16"/>
  <c r="J919" i="16"/>
  <c r="J888" i="16"/>
  <c r="BK867" i="16"/>
  <c r="J855" i="16"/>
  <c r="BK817" i="16"/>
  <c r="BK796" i="16"/>
  <c r="J777" i="16"/>
  <c r="J762" i="16"/>
  <c r="J748" i="16"/>
  <c r="BK742" i="16"/>
  <c r="J725" i="16"/>
  <c r="J716" i="16"/>
  <c r="J671" i="16"/>
  <c r="J648" i="16"/>
  <c r="J642" i="16"/>
  <c r="BK605" i="16"/>
  <c r="BK594" i="16"/>
  <c r="J588" i="16"/>
  <c r="BK579" i="16"/>
  <c r="J559" i="16"/>
  <c r="BK550" i="16"/>
  <c r="BK538" i="16"/>
  <c r="J514" i="16"/>
  <c r="J496" i="16"/>
  <c r="J475" i="16"/>
  <c r="BK454" i="16"/>
  <c r="J443" i="16"/>
  <c r="BK419" i="16"/>
  <c r="BK408" i="16"/>
  <c r="BK390" i="16"/>
  <c r="BK352" i="16"/>
  <c r="J312" i="16"/>
  <c r="J284" i="16"/>
  <c r="J265" i="16"/>
  <c r="BK220" i="16"/>
  <c r="BK208" i="16"/>
  <c r="J176" i="16"/>
  <c r="J1170" i="16"/>
  <c r="J1166" i="16"/>
  <c r="BK1162" i="16"/>
  <c r="BK1158" i="16"/>
  <c r="J1148" i="16"/>
  <c r="J1119" i="16"/>
  <c r="BK1030" i="16"/>
  <c r="BK1006" i="16"/>
  <c r="J992" i="16"/>
  <c r="J912" i="16"/>
  <c r="BK888" i="16"/>
  <c r="J858" i="16"/>
  <c r="BK828" i="16"/>
  <c r="BK811" i="16"/>
  <c r="BK793" i="16"/>
  <c r="J774" i="16"/>
  <c r="J742" i="16"/>
  <c r="BK728" i="16"/>
  <c r="BK695" i="16"/>
  <c r="J677" i="16"/>
  <c r="BK648" i="16"/>
  <c r="J633" i="16"/>
  <c r="J612" i="16"/>
  <c r="J582" i="16"/>
  <c r="J566" i="16"/>
  <c r="J538" i="16"/>
  <c r="BK493" i="16"/>
  <c r="BK475" i="16"/>
  <c r="BK457" i="16"/>
  <c r="J448" i="16"/>
  <c r="J423" i="16"/>
  <c r="J393" i="16"/>
  <c r="BK365" i="16"/>
  <c r="J339" i="16"/>
  <c r="BK296" i="16"/>
  <c r="BK277" i="16"/>
  <c r="BK265" i="16"/>
  <c r="J232" i="16"/>
  <c r="BK214" i="16"/>
  <c r="BK203" i="16"/>
  <c r="J197" i="16"/>
  <c r="BK176" i="16"/>
  <c r="BK349" i="17"/>
  <c r="J336" i="17"/>
  <c r="BK324" i="17"/>
  <c r="J305" i="17"/>
  <c r="J297" i="17"/>
  <c r="BK278" i="17"/>
  <c r="J239" i="17"/>
  <c r="J221" i="17"/>
  <c r="J193" i="17"/>
  <c r="BK176" i="17"/>
  <c r="BK166" i="17"/>
  <c r="BK153" i="17"/>
  <c r="BK330" i="17"/>
  <c r="BK309" i="17"/>
  <c r="BK280" i="17"/>
  <c r="BK262" i="17"/>
  <c r="BK249" i="17"/>
  <c r="J225" i="17"/>
  <c r="J210" i="17"/>
  <c r="BK180" i="17"/>
  <c r="BK164" i="17"/>
  <c r="J345" i="17"/>
  <c r="J324" i="17"/>
  <c r="J311" i="17"/>
  <c r="J278" i="17"/>
  <c r="BK251" i="17"/>
  <c r="J231" i="17"/>
  <c r="J206" i="17"/>
  <c r="BK185" i="17"/>
  <c r="J168" i="17"/>
  <c r="J155" i="17"/>
  <c r="BK347" i="17"/>
  <c r="J309" i="17"/>
  <c r="J280" i="17"/>
  <c r="J262" i="17"/>
  <c r="BK245" i="17"/>
  <c r="J214" i="17"/>
  <c r="BK174" i="17"/>
  <c r="BK136" i="18"/>
  <c r="BK138" i="18"/>
  <c r="J125" i="18"/>
  <c r="J123" i="18"/>
  <c r="BK216" i="19"/>
  <c r="J202" i="19"/>
  <c r="J175" i="19"/>
  <c r="BK162" i="19"/>
  <c r="J150" i="19"/>
  <c r="BK130" i="19"/>
  <c r="J199" i="19"/>
  <c r="BK175" i="19"/>
  <c r="BK151" i="19"/>
  <c r="J138" i="19"/>
  <c r="BK210" i="19"/>
  <c r="J190" i="19"/>
  <c r="BK168" i="19"/>
  <c r="BK199" i="19"/>
  <c r="BK171" i="19"/>
  <c r="J148" i="19"/>
  <c r="J136" i="19"/>
  <c r="J177" i="20"/>
  <c r="J161" i="20"/>
  <c r="J147" i="20"/>
  <c r="BK179" i="20"/>
  <c r="BK147" i="20"/>
  <c r="J174" i="20"/>
  <c r="J154" i="20"/>
  <c r="J132" i="20"/>
  <c r="BK171" i="20"/>
  <c r="J134" i="20"/>
  <c r="BK153" i="21"/>
  <c r="J135" i="21"/>
  <c r="J171" i="21"/>
  <c r="BK160" i="21"/>
  <c r="BK145" i="21"/>
  <c r="BK174" i="21"/>
  <c r="BK155" i="21"/>
  <c r="BK147" i="21"/>
  <c r="J137" i="21"/>
  <c r="BK2502" i="2"/>
  <c r="BK2446" i="2"/>
  <c r="J2428" i="2"/>
  <c r="BK1933" i="2"/>
  <c r="BK1927" i="2"/>
  <c r="BK1839" i="2"/>
  <c r="BK1524" i="2"/>
  <c r="J1477" i="2"/>
  <c r="BK1332" i="2"/>
  <c r="J1317" i="2"/>
  <c r="J1298" i="2"/>
  <c r="BK1241" i="2"/>
  <c r="J1195" i="2"/>
  <c r="BK1179" i="2"/>
  <c r="BK1144" i="2"/>
  <c r="BK1111" i="2"/>
  <c r="BK1088" i="2"/>
  <c r="J1060" i="2"/>
  <c r="J1001" i="2"/>
  <c r="BK977" i="2"/>
  <c r="BK911" i="2"/>
  <c r="J858" i="2"/>
  <c r="J845" i="2"/>
  <c r="BK802" i="2"/>
  <c r="J763" i="2"/>
  <c r="BK747" i="2"/>
  <c r="BK737" i="2"/>
  <c r="J721" i="2"/>
  <c r="J691" i="2"/>
  <c r="J642" i="2"/>
  <c r="J616" i="2"/>
  <c r="BK580" i="2"/>
  <c r="BK546" i="2"/>
  <c r="J485" i="2"/>
  <c r="BK408" i="2"/>
  <c r="J395" i="2"/>
  <c r="J377" i="2"/>
  <c r="BK315" i="2"/>
  <c r="BK278" i="2"/>
  <c r="J254" i="2"/>
  <c r="J221" i="2"/>
  <c r="J190" i="2"/>
  <c r="AS99" i="1"/>
  <c r="BK1510" i="2"/>
  <c r="BK1480" i="2"/>
  <c r="BK1411" i="2"/>
  <c r="BK1371" i="2"/>
  <c r="BK1317" i="2"/>
  <c r="J1287" i="2"/>
  <c r="J1238" i="2"/>
  <c r="BK1226" i="2"/>
  <c r="J1216" i="2"/>
  <c r="J1198" i="2"/>
  <c r="BK1185" i="2"/>
  <c r="J1165" i="2"/>
  <c r="BK1136" i="2"/>
  <c r="BK1108" i="2"/>
  <c r="J1072" i="2"/>
  <c r="J1038" i="2"/>
  <c r="BK1007" i="2"/>
  <c r="J980" i="2"/>
  <c r="J914" i="2"/>
  <c r="BK880" i="2"/>
  <c r="BK816" i="2"/>
  <c r="J772" i="2"/>
  <c r="J754" i="2"/>
  <c r="BK689" i="2"/>
  <c r="BK630" i="2"/>
  <c r="BK605" i="2"/>
  <c r="J546" i="2"/>
  <c r="BK499" i="2"/>
  <c r="BK483" i="2"/>
  <c r="J452" i="2"/>
  <c r="J424" i="2"/>
  <c r="J368" i="2"/>
  <c r="BK364" i="2"/>
  <c r="J286" i="2"/>
  <c r="BK254" i="2"/>
  <c r="J204" i="2"/>
  <c r="J180" i="2"/>
  <c r="AS95" i="1"/>
  <c r="BK1504" i="2"/>
  <c r="BK1457" i="2"/>
  <c r="J1407" i="2"/>
  <c r="J1305" i="2"/>
  <c r="J1265" i="2"/>
  <c r="J1244" i="2"/>
  <c r="J1213" i="2"/>
  <c r="BK1191" i="2"/>
  <c r="J1158" i="2"/>
  <c r="J1111" i="2"/>
  <c r="J1069" i="2"/>
  <c r="BK1022" i="2"/>
  <c r="BK1004" i="2"/>
  <c r="BK971" i="2"/>
  <c r="J956" i="2"/>
  <c r="J923" i="2"/>
  <c r="J871" i="2"/>
  <c r="BK826" i="2"/>
  <c r="J802" i="2"/>
  <c r="BK763" i="2"/>
  <c r="BK751" i="2"/>
  <c r="BK741" i="2"/>
  <c r="BK701" i="2"/>
  <c r="J656" i="2"/>
  <c r="J592" i="2"/>
  <c r="BK569" i="2"/>
  <c r="BK515" i="2"/>
  <c r="BK461" i="2"/>
  <c r="BK398" i="2"/>
  <c r="J371" i="2"/>
  <c r="J364" i="2"/>
  <c r="BK286" i="2"/>
  <c r="J256" i="2"/>
  <c r="J210" i="2"/>
  <c r="J195" i="2"/>
  <c r="BK1528" i="2"/>
  <c r="J1507" i="2"/>
  <c r="J1498" i="2"/>
  <c r="BK1425" i="2"/>
  <c r="J1323" i="2"/>
  <c r="BK1298" i="2"/>
  <c r="J1241" i="2"/>
  <c r="J1210" i="2"/>
  <c r="BK1194" i="2"/>
  <c r="J1173" i="2"/>
  <c r="BK1147" i="2"/>
  <c r="BK1100" i="2"/>
  <c r="BK1072" i="2"/>
  <c r="J1016" i="2"/>
  <c r="J984" i="2"/>
  <c r="J971" i="2"/>
  <c r="BK923" i="2"/>
  <c r="J877" i="2"/>
  <c r="J861" i="2"/>
  <c r="J826" i="2"/>
  <c r="BK787" i="2"/>
  <c r="BK743" i="2"/>
  <c r="BK725" i="2"/>
  <c r="J689" i="2"/>
  <c r="BK659" i="2"/>
  <c r="BK650" i="2"/>
  <c r="J605" i="2"/>
  <c r="J431" i="2"/>
  <c r="J329" i="2"/>
  <c r="J227" i="2"/>
  <c r="J150" i="2"/>
  <c r="BK4146" i="3"/>
  <c r="J4019" i="3"/>
  <c r="BK3843" i="3"/>
  <c r="J3736" i="3"/>
  <c r="BK3580" i="3"/>
  <c r="J3570" i="3"/>
  <c r="BK3533" i="3"/>
  <c r="BK3445" i="3"/>
  <c r="BK3424" i="3"/>
  <c r="BK3382" i="3"/>
  <c r="BK3328" i="3"/>
  <c r="J3304" i="3"/>
  <c r="BK3173" i="3"/>
  <c r="J3132" i="3"/>
  <c r="BK3047" i="3"/>
  <c r="BK2795" i="3"/>
  <c r="BK2590" i="3"/>
  <c r="BK2552" i="3"/>
  <c r="BK2531" i="3"/>
  <c r="BK2509" i="3"/>
  <c r="J2434" i="3"/>
  <c r="BK2404" i="3"/>
  <c r="BK2294" i="3"/>
  <c r="BK2149" i="3"/>
  <c r="J1930" i="3"/>
  <c r="J1909" i="3"/>
  <c r="BK1851" i="3"/>
  <c r="BK1586" i="3"/>
  <c r="J1400" i="3"/>
  <c r="J948" i="3"/>
  <c r="J917" i="3"/>
  <c r="BK901" i="3"/>
  <c r="BK871" i="3"/>
  <c r="BK783" i="3"/>
  <c r="BK696" i="3"/>
  <c r="BK661" i="3"/>
  <c r="J613" i="3"/>
  <c r="J561" i="3"/>
  <c r="J479" i="3"/>
  <c r="BK390" i="3"/>
  <c r="J273" i="3"/>
  <c r="BK4989" i="3"/>
  <c r="BK4451" i="3"/>
  <c r="BK4446" i="3"/>
  <c r="BK4440" i="3"/>
  <c r="J4405" i="3"/>
  <c r="J4382" i="3"/>
  <c r="J4336" i="3"/>
  <c r="J4301" i="3"/>
  <c r="J4295" i="3"/>
  <c r="J4220" i="3"/>
  <c r="BK4204" i="3"/>
  <c r="J4143" i="3"/>
  <c r="BK4019" i="3"/>
  <c r="BK3858" i="3"/>
  <c r="J3843" i="3"/>
  <c r="J3831" i="3"/>
  <c r="J3796" i="3"/>
  <c r="J3783" i="3"/>
  <c r="BK3736" i="3"/>
  <c r="BK3575" i="3"/>
  <c r="J3564" i="3"/>
  <c r="J3529" i="3"/>
  <c r="J3507" i="3"/>
  <c r="BK3489" i="3"/>
  <c r="BK3454" i="3"/>
  <c r="J3436" i="3"/>
  <c r="J3424" i="3"/>
  <c r="J3409" i="3"/>
  <c r="BK3406" i="3"/>
  <c r="BK3397" i="3"/>
  <c r="J3388" i="3"/>
  <c r="BK3379" i="3"/>
  <c r="BK3370" i="3"/>
  <c r="J3335" i="3"/>
  <c r="BK3308" i="3"/>
  <c r="J3286" i="3"/>
  <c r="J3211" i="3"/>
  <c r="J3123" i="3"/>
  <c r="J3092" i="3"/>
  <c r="BK3039" i="3"/>
  <c r="BK3010" i="3"/>
  <c r="J2959" i="3"/>
  <c r="J2604" i="3"/>
  <c r="J2576" i="3"/>
  <c r="BK2560" i="3"/>
  <c r="J2521" i="3"/>
  <c r="J2499" i="3"/>
  <c r="J2465" i="3"/>
  <c r="BK2443" i="3"/>
  <c r="BK2409" i="3"/>
  <c r="J2275" i="3"/>
  <c r="BK2056" i="3"/>
  <c r="J1913" i="3"/>
  <c r="BK1864" i="3"/>
  <c r="J1828" i="3"/>
  <c r="BK1815" i="3"/>
  <c r="J1577" i="3"/>
  <c r="BK1531" i="3"/>
  <c r="BK1417" i="3"/>
  <c r="BK1301" i="3"/>
  <c r="J1225" i="3"/>
  <c r="J989" i="3"/>
  <c r="BK936" i="3"/>
  <c r="J878" i="3"/>
  <c r="BK848" i="3"/>
  <c r="BK691" i="3"/>
  <c r="BK626" i="3"/>
  <c r="BK523" i="3"/>
  <c r="J487" i="3"/>
  <c r="J427" i="3"/>
  <c r="J351" i="3"/>
  <c r="J318" i="3"/>
  <c r="J201" i="3"/>
  <c r="BK161" i="3"/>
  <c r="J3858" i="3"/>
  <c r="BK3577" i="3"/>
  <c r="BK3523" i="3"/>
  <c r="J3498" i="3"/>
  <c r="J3442" i="3"/>
  <c r="BK3415" i="3"/>
  <c r="BK3400" i="3"/>
  <c r="J3385" i="3"/>
  <c r="J3362" i="3"/>
  <c r="J3321" i="3"/>
  <c r="J3302" i="3"/>
  <c r="BK3264" i="3"/>
  <c r="BK3192" i="3"/>
  <c r="J3135" i="3"/>
  <c r="BK3030" i="3"/>
  <c r="BK2889" i="3"/>
  <c r="BK2604" i="3"/>
  <c r="J2567" i="3"/>
  <c r="J2528" i="3"/>
  <c r="BK2496" i="3"/>
  <c r="BK2460" i="3"/>
  <c r="J2423" i="3"/>
  <c r="J2415" i="3"/>
  <c r="BK2275" i="3"/>
  <c r="BK1889" i="3"/>
  <c r="BK1855" i="3"/>
  <c r="BK1828" i="3"/>
  <c r="J1784" i="3"/>
  <c r="J1560" i="3"/>
  <c r="BK1435" i="3"/>
  <c r="BK1363" i="3"/>
  <c r="J1295" i="3"/>
  <c r="J1267" i="3"/>
  <c r="J1206" i="3"/>
  <c r="BK1076" i="3"/>
  <c r="J974" i="3"/>
  <c r="BK950" i="3"/>
  <c r="J922" i="3"/>
  <c r="BK882" i="3"/>
  <c r="BK865" i="3"/>
  <c r="J783" i="3"/>
  <c r="BK684" i="3"/>
  <c r="J650" i="3"/>
  <c r="BK548" i="3"/>
  <c r="BK528" i="3"/>
  <c r="BK460" i="3"/>
  <c r="BK398" i="3"/>
  <c r="BK318" i="3"/>
  <c r="J194" i="3"/>
  <c r="J4146" i="3"/>
  <c r="BK4013" i="3"/>
  <c r="BK3855" i="3"/>
  <c r="BK3800" i="3"/>
  <c r="BK3783" i="3"/>
  <c r="J3575" i="3"/>
  <c r="BK3503" i="3"/>
  <c r="J3470" i="3"/>
  <c r="BK3451" i="3"/>
  <c r="BK3442" i="3"/>
  <c r="J3406" i="3"/>
  <c r="BK3346" i="3"/>
  <c r="J3308" i="3"/>
  <c r="BK3211" i="3"/>
  <c r="J3169" i="3"/>
  <c r="BK3092" i="3"/>
  <c r="BK3043" i="3"/>
  <c r="BK2992" i="3"/>
  <c r="BK2621" i="3"/>
  <c r="BK2567" i="3"/>
  <c r="J2538" i="3"/>
  <c r="J2491" i="3"/>
  <c r="BK2479" i="3"/>
  <c r="BK2427" i="3"/>
  <c r="J2421" i="3"/>
  <c r="J2305" i="3"/>
  <c r="J2277" i="3"/>
  <c r="J1960" i="3"/>
  <c r="BK1909" i="3"/>
  <c r="J1864" i="3"/>
  <c r="BK1813" i="3"/>
  <c r="BK1577" i="3"/>
  <c r="BK1503" i="3"/>
  <c r="J1417" i="3"/>
  <c r="BK1295" i="3"/>
  <c r="J1261" i="3"/>
  <c r="J1163" i="3"/>
  <c r="J1076" i="3"/>
  <c r="BK965" i="3"/>
  <c r="BK942" i="3"/>
  <c r="J908" i="3"/>
  <c r="BK884" i="3"/>
  <c r="BK844" i="3"/>
  <c r="J809" i="3"/>
  <c r="BK753" i="3"/>
  <c r="J659" i="3"/>
  <c r="BK637" i="3"/>
  <c r="BK561" i="3"/>
  <c r="J503" i="3"/>
  <c r="BK468" i="3"/>
  <c r="BK427" i="3"/>
  <c r="J330" i="3"/>
  <c r="J203" i="3"/>
  <c r="J203" i="4"/>
  <c r="J192" i="4"/>
  <c r="BK158" i="4"/>
  <c r="BK207" i="4"/>
  <c r="BK195" i="4"/>
  <c r="J169" i="4"/>
  <c r="BK161" i="4"/>
  <c r="J141" i="4"/>
  <c r="J173" i="4"/>
  <c r="J153" i="4"/>
  <c r="BK549" i="5"/>
  <c r="J534" i="5"/>
  <c r="J527" i="5"/>
  <c r="BK515" i="5"/>
  <c r="BK499" i="5"/>
  <c r="BK467" i="5"/>
  <c r="J444" i="5"/>
  <c r="BK435" i="5"/>
  <c r="J415" i="5"/>
  <c r="J394" i="5"/>
  <c r="BK376" i="5"/>
  <c r="J323" i="5"/>
  <c r="BK315" i="5"/>
  <c r="J247" i="5"/>
  <c r="J223" i="5"/>
  <c r="BK211" i="5"/>
  <c r="BK160" i="5"/>
  <c r="J532" i="5"/>
  <c r="BK517" i="5"/>
  <c r="BK489" i="5"/>
  <c r="BK469" i="5"/>
  <c r="J461" i="5"/>
  <c r="J448" i="5"/>
  <c r="BK431" i="5"/>
  <c r="J419" i="5"/>
  <c r="BK394" i="5"/>
  <c r="J382" i="5"/>
  <c r="J364" i="5"/>
  <c r="J351" i="5"/>
  <c r="BK333" i="5"/>
  <c r="J321" i="5"/>
  <c r="J293" i="5"/>
  <c r="J270" i="5"/>
  <c r="BK249" i="5"/>
  <c r="J238" i="5"/>
  <c r="J225" i="5"/>
  <c r="J219" i="5"/>
  <c r="J196" i="5"/>
  <c r="J184" i="5"/>
  <c r="J167" i="5"/>
  <c r="BK148" i="5"/>
  <c r="J540" i="5"/>
  <c r="J529" i="5"/>
  <c r="J506" i="5"/>
  <c r="J495" i="5"/>
  <c r="BK482" i="5"/>
  <c r="J465" i="5"/>
  <c r="J450" i="5"/>
  <c r="BK427" i="5"/>
  <c r="J390" i="5"/>
  <c r="BK378" i="5"/>
  <c r="J368" i="5"/>
  <c r="J347" i="5"/>
  <c r="BK327" i="5"/>
  <c r="J299" i="5"/>
  <c r="J290" i="5"/>
  <c r="J260" i="5"/>
  <c r="BK247" i="5"/>
  <c r="BK221" i="5"/>
  <c r="BK201" i="5"/>
  <c r="J186" i="5"/>
  <c r="J178" i="5"/>
  <c r="J162" i="5"/>
  <c r="BK150" i="5"/>
  <c r="J523" i="5"/>
  <c r="BK509" i="5"/>
  <c r="BK495" i="5"/>
  <c r="BK475" i="5"/>
  <c r="J467" i="5"/>
  <c r="J454" i="5"/>
  <c r="J442" i="5"/>
  <c r="J423" i="5"/>
  <c r="BK413" i="5"/>
  <c r="J398" i="5"/>
  <c r="J378" i="5"/>
  <c r="BK370" i="5"/>
  <c r="J353" i="5"/>
  <c r="J349" i="5"/>
  <c r="J333" i="5"/>
  <c r="J325" i="5"/>
  <c r="J313" i="5"/>
  <c r="BK307" i="5"/>
  <c r="J295" i="5"/>
  <c r="J204" i="5"/>
  <c r="BK186" i="5"/>
  <c r="BK162" i="5"/>
  <c r="J148" i="5"/>
  <c r="J449" i="6"/>
  <c r="BK436" i="6"/>
  <c r="BK430" i="6"/>
  <c r="J417" i="6"/>
  <c r="J404" i="6"/>
  <c r="BK390" i="6"/>
  <c r="J377" i="6"/>
  <c r="J351" i="6"/>
  <c r="BK339" i="6"/>
  <c r="BK324" i="6"/>
  <c r="J285" i="6"/>
  <c r="BK273" i="6"/>
  <c r="J255" i="6"/>
  <c r="BK229" i="6"/>
  <c r="J199" i="6"/>
  <c r="BK181" i="6"/>
  <c r="BK167" i="6"/>
  <c r="J436" i="6"/>
  <c r="J421" i="6"/>
  <c r="BK404" i="6"/>
  <c r="J390" i="6"/>
  <c r="J381" i="6"/>
  <c r="BK375" i="6"/>
  <c r="BK337" i="6"/>
  <c r="BK318" i="6"/>
  <c r="BK303" i="6"/>
  <c r="BK291" i="6"/>
  <c r="BK281" i="6"/>
  <c r="J269" i="6"/>
  <c r="BK246" i="6"/>
  <c r="BK218" i="6"/>
  <c r="BK203" i="6"/>
  <c r="J184" i="6"/>
  <c r="BK155" i="6"/>
  <c r="J447" i="6"/>
  <c r="BK434" i="6"/>
  <c r="BK410" i="6"/>
  <c r="J397" i="6"/>
  <c r="BK351" i="6"/>
  <c r="BK329" i="6"/>
  <c r="BK314" i="6"/>
  <c r="BK301" i="6"/>
  <c r="J289" i="6"/>
  <c r="BK271" i="6"/>
  <c r="J261" i="6"/>
  <c r="BK227" i="6"/>
  <c r="BK197" i="6"/>
  <c r="BK159" i="6"/>
  <c r="BK143" i="6"/>
  <c r="J429" i="6"/>
  <c r="BK406" i="6"/>
  <c r="BK397" i="6"/>
  <c r="BK372" i="6"/>
  <c r="J337" i="6"/>
  <c r="BK327" i="6"/>
  <c r="J314" i="6"/>
  <c r="BK289" i="6"/>
  <c r="BK263" i="6"/>
  <c r="J201" i="6"/>
  <c r="BK189" i="6"/>
  <c r="J177" i="6"/>
  <c r="J159" i="6"/>
  <c r="J153" i="6"/>
  <c r="BK182" i="7"/>
  <c r="J164" i="7"/>
  <c r="BK148" i="7"/>
  <c r="J178" i="7"/>
  <c r="J170" i="7"/>
  <c r="J154" i="7"/>
  <c r="BK133" i="7"/>
  <c r="BK178" i="7"/>
  <c r="J166" i="7"/>
  <c r="BK152" i="7"/>
  <c r="J138" i="7"/>
  <c r="J148" i="7"/>
  <c r="J140" i="7"/>
  <c r="BK131" i="7"/>
  <c r="J176" i="8"/>
  <c r="BK156" i="8"/>
  <c r="J150" i="8"/>
  <c r="BK129" i="8"/>
  <c r="J170" i="8"/>
  <c r="BK141" i="8"/>
  <c r="BK131" i="8"/>
  <c r="BK174" i="8"/>
  <c r="BK158" i="8"/>
  <c r="BK148" i="8"/>
  <c r="J139" i="8"/>
  <c r="BK170" i="8"/>
  <c r="BK162" i="8"/>
  <c r="BK134" i="8"/>
  <c r="J314" i="9"/>
  <c r="J298" i="9"/>
  <c r="BK286" i="9"/>
  <c r="J268" i="9"/>
  <c r="J252" i="9"/>
  <c r="J242" i="9"/>
  <c r="J230" i="9"/>
  <c r="J220" i="9"/>
  <c r="BK210" i="9"/>
  <c r="BK198" i="9"/>
  <c r="BK185" i="9"/>
  <c r="BK171" i="9"/>
  <c r="BK161" i="9"/>
  <c r="J155" i="9"/>
  <c r="J143" i="9"/>
  <c r="BK131" i="9"/>
  <c r="J317" i="9"/>
  <c r="J305" i="9"/>
  <c r="J293" i="9"/>
  <c r="BK283" i="9"/>
  <c r="J264" i="9"/>
  <c r="J250" i="9"/>
  <c r="BK232" i="9"/>
  <c r="BK216" i="9"/>
  <c r="BK202" i="9"/>
  <c r="J191" i="9"/>
  <c r="J179" i="9"/>
  <c r="BK165" i="9"/>
  <c r="BK153" i="9"/>
  <c r="BK139" i="9"/>
  <c r="BK312" i="9"/>
  <c r="BK298" i="9"/>
  <c r="BK275" i="9"/>
  <c r="J266" i="9"/>
  <c r="BK248" i="9"/>
  <c r="J237" i="9"/>
  <c r="BK222" i="9"/>
  <c r="J210" i="9"/>
  <c r="BK204" i="9"/>
  <c r="BK189" i="9"/>
  <c r="J181" i="9"/>
  <c r="BK167" i="9"/>
  <c r="BK155" i="9"/>
  <c r="J139" i="9"/>
  <c r="BK222" i="10"/>
  <c r="J185" i="10"/>
  <c r="BK177" i="10"/>
  <c r="J163" i="10"/>
  <c r="J272" i="10"/>
  <c r="BK253" i="10"/>
  <c r="BK230" i="10"/>
  <c r="J211" i="10"/>
  <c r="BK190" i="10"/>
  <c r="J171" i="10"/>
  <c r="BK149" i="10"/>
  <c r="BK136" i="10"/>
  <c r="J266" i="10"/>
  <c r="BK257" i="10"/>
  <c r="BK246" i="10"/>
  <c r="J233" i="10"/>
  <c r="BK211" i="10"/>
  <c r="BK192" i="10"/>
  <c r="BK181" i="10"/>
  <c r="J167" i="10"/>
  <c r="J157" i="10"/>
  <c r="J136" i="10"/>
  <c r="BK266" i="10"/>
  <c r="J248" i="10"/>
  <c r="J236" i="10"/>
  <c r="BK213" i="10"/>
  <c r="BK195" i="10"/>
  <c r="J173" i="10"/>
  <c r="J155" i="10"/>
  <c r="J144" i="10"/>
  <c r="BK134" i="10"/>
  <c r="J507" i="11"/>
  <c r="BK496" i="11"/>
  <c r="BK478" i="11"/>
  <c r="J450" i="11"/>
  <c r="J437" i="11"/>
  <c r="BK427" i="11"/>
  <c r="BK414" i="11"/>
  <c r="J402" i="11"/>
  <c r="J391" i="11"/>
  <c r="J383" i="11"/>
  <c r="J374" i="11"/>
  <c r="BK337" i="11"/>
  <c r="J311" i="11"/>
  <c r="J285" i="11"/>
  <c r="J260" i="11"/>
  <c r="J236" i="11"/>
  <c r="BK201" i="11"/>
  <c r="J191" i="11"/>
  <c r="BK168" i="11"/>
  <c r="J162" i="11"/>
  <c r="BK519" i="11"/>
  <c r="BK513" i="11"/>
  <c r="J486" i="11"/>
  <c r="J478" i="11"/>
  <c r="BK457" i="11"/>
  <c r="BK437" i="11"/>
  <c r="J414" i="11"/>
  <c r="BK410" i="11"/>
  <c r="J393" i="11"/>
  <c r="BK383" i="11"/>
  <c r="BK365" i="11"/>
  <c r="BK305" i="11"/>
  <c r="J290" i="11"/>
  <c r="BK277" i="11"/>
  <c r="BK236" i="11"/>
  <c r="J218" i="11"/>
  <c r="J212" i="11"/>
  <c r="J192" i="11"/>
  <c r="BK185" i="11"/>
  <c r="BK175" i="11"/>
  <c r="J160" i="11"/>
  <c r="J519" i="11"/>
  <c r="BK509" i="11"/>
  <c r="J498" i="11"/>
  <c r="BK490" i="11"/>
  <c r="J476" i="11"/>
  <c r="BK462" i="11"/>
  <c r="BK450" i="11"/>
  <c r="J430" i="11"/>
  <c r="J418" i="11"/>
  <c r="BK406" i="11"/>
  <c r="BK395" i="11"/>
  <c r="BK378" i="11"/>
  <c r="J365" i="11"/>
  <c r="BK285" i="11"/>
  <c r="J277" i="11"/>
  <c r="BK251" i="11"/>
  <c r="BK214" i="11"/>
  <c r="J183" i="11"/>
  <c r="BK153" i="11"/>
  <c r="BK314" i="11"/>
  <c r="J253" i="11"/>
  <c r="J233" i="11"/>
  <c r="J220" i="11"/>
  <c r="J208" i="11"/>
  <c r="J179" i="11"/>
  <c r="J522" i="12"/>
  <c r="BK516" i="12"/>
  <c r="BK503" i="12"/>
  <c r="BK486" i="12"/>
  <c r="J461" i="12"/>
  <c r="J444" i="12"/>
  <c r="BK418" i="12"/>
  <c r="J408" i="12"/>
  <c r="BK399" i="12"/>
  <c r="J366" i="12"/>
  <c r="J333" i="12"/>
  <c r="BK314" i="12"/>
  <c r="BK295" i="12"/>
  <c r="BK274" i="12"/>
  <c r="J254" i="12"/>
  <c r="BK245" i="12"/>
  <c r="J227" i="12"/>
  <c r="BK204" i="12"/>
  <c r="J187" i="12"/>
  <c r="BK163" i="12"/>
  <c r="BK522" i="12"/>
  <c r="J507" i="12"/>
  <c r="BK499" i="12"/>
  <c r="BK470" i="12"/>
  <c r="BK437" i="12"/>
  <c r="BK422" i="12"/>
  <c r="J397" i="12"/>
  <c r="J371" i="12"/>
  <c r="BK357" i="12"/>
  <c r="BK343" i="12"/>
  <c r="J335" i="12"/>
  <c r="J311" i="12"/>
  <c r="J293" i="12"/>
  <c r="J276" i="12"/>
  <c r="J262" i="12"/>
  <c r="BK246" i="12"/>
  <c r="BK229" i="12"/>
  <c r="J214" i="12"/>
  <c r="J192" i="12"/>
  <c r="BK526" i="12"/>
  <c r="J501" i="12"/>
  <c r="BK489" i="12"/>
  <c r="BK465" i="12"/>
  <c r="BK451" i="12"/>
  <c r="J422" i="12"/>
  <c r="J402" i="12"/>
  <c r="BK389" i="12"/>
  <c r="BK362" i="12"/>
  <c r="J345" i="12"/>
  <c r="BK338" i="12"/>
  <c r="J326" i="12"/>
  <c r="BK301" i="12"/>
  <c r="J291" i="12"/>
  <c r="BK276" i="12"/>
  <c r="J245" i="12"/>
  <c r="BK235" i="12"/>
  <c r="BK202" i="12"/>
  <c r="J185" i="12"/>
  <c r="J528" i="12"/>
  <c r="BK507" i="12"/>
  <c r="J492" i="12"/>
  <c r="BK483" i="12"/>
  <c r="J471" i="12"/>
  <c r="J457" i="12"/>
  <c r="BK444" i="12"/>
  <c r="BK382" i="12"/>
  <c r="BK364" i="12"/>
  <c r="J352" i="12"/>
  <c r="J330" i="12"/>
  <c r="BK305" i="12"/>
  <c r="J287" i="12"/>
  <c r="J268" i="12"/>
  <c r="BK243" i="12"/>
  <c r="J231" i="12"/>
  <c r="J210" i="12"/>
  <c r="BK185" i="12"/>
  <c r="J1277" i="13"/>
  <c r="BK1260" i="13"/>
  <c r="J1244" i="13"/>
  <c r="BK1235" i="13"/>
  <c r="BK1221" i="13"/>
  <c r="J1209" i="13"/>
  <c r="BK1195" i="13"/>
  <c r="BK1187" i="13"/>
  <c r="J1177" i="13"/>
  <c r="J1164" i="13"/>
  <c r="BK1148" i="13"/>
  <c r="BK1122" i="13"/>
  <c r="BK1118" i="13"/>
  <c r="BK1099" i="13"/>
  <c r="J1077" i="13"/>
  <c r="J1059" i="13"/>
  <c r="J1034" i="13"/>
  <c r="BK1010" i="13"/>
  <c r="J999" i="13"/>
  <c r="J973" i="13"/>
  <c r="J958" i="13"/>
  <c r="BK932" i="13"/>
  <c r="J921" i="13"/>
  <c r="J897" i="13"/>
  <c r="J880" i="13"/>
  <c r="J861" i="13"/>
  <c r="J811" i="13"/>
  <c r="BK783" i="13"/>
  <c r="BK769" i="13"/>
  <c r="BK752" i="13"/>
  <c r="BK737" i="13"/>
  <c r="BK714" i="13"/>
  <c r="J695" i="13"/>
  <c r="BK662" i="13"/>
  <c r="J645" i="13"/>
  <c r="J599" i="13"/>
  <c r="J581" i="13"/>
  <c r="BK573" i="13"/>
  <c r="J560" i="13"/>
  <c r="BK531" i="13"/>
  <c r="BK519" i="13"/>
  <c r="J498" i="13"/>
  <c r="BK479" i="13"/>
  <c r="J458" i="13"/>
  <c r="J438" i="13"/>
  <c r="BK426" i="13"/>
  <c r="J401" i="13"/>
  <c r="BK390" i="13"/>
  <c r="J384" i="13"/>
  <c r="BK348" i="13"/>
  <c r="BK332" i="13"/>
  <c r="BK301" i="13"/>
  <c r="BK278" i="13"/>
  <c r="BK251" i="13"/>
  <c r="J1271" i="13"/>
  <c r="J1248" i="13"/>
  <c r="BK1229" i="13"/>
  <c r="BK1213" i="13"/>
  <c r="BK1197" i="13"/>
  <c r="J1171" i="13"/>
  <c r="BK1154" i="13"/>
  <c r="J1144" i="13"/>
  <c r="J1137" i="13"/>
  <c r="J1122" i="13"/>
  <c r="J1107" i="13"/>
  <c r="BK1079" i="13"/>
  <c r="BK1067" i="13"/>
  <c r="J1057" i="13"/>
  <c r="BK1048" i="13"/>
  <c r="BK1032" i="13"/>
  <c r="BK1020" i="13"/>
  <c r="BK999" i="13"/>
  <c r="BK980" i="13"/>
  <c r="J961" i="13"/>
  <c r="J949" i="13"/>
  <c r="BK921" i="13"/>
  <c r="J915" i="13"/>
  <c r="BK895" i="13"/>
  <c r="BK886" i="13"/>
  <c r="J870" i="13"/>
  <c r="J865" i="13"/>
  <c r="J836" i="13"/>
  <c r="BK828" i="13"/>
  <c r="BK807" i="13"/>
  <c r="J799" i="13"/>
  <c r="J785" i="13"/>
  <c r="BK743" i="13"/>
  <c r="BK733" i="13"/>
  <c r="J718" i="13"/>
  <c r="BK687" i="13"/>
  <c r="J659" i="13"/>
  <c r="BK639" i="13"/>
  <c r="BK625" i="13"/>
  <c r="J614" i="13"/>
  <c r="BK606" i="13"/>
  <c r="BK585" i="13"/>
  <c r="BK562" i="13"/>
  <c r="J541" i="13"/>
  <c r="J533" i="13"/>
  <c r="J511" i="13"/>
  <c r="BK500" i="13"/>
  <c r="BK487" i="13"/>
  <c r="BK473" i="13"/>
  <c r="BK463" i="13"/>
  <c r="BK448" i="13"/>
  <c r="J432" i="13"/>
  <c r="BK416" i="13"/>
  <c r="J403" i="13"/>
  <c r="J380" i="13"/>
  <c r="J367" i="13"/>
  <c r="BK352" i="13"/>
  <c r="BK338" i="13"/>
  <c r="J326" i="13"/>
  <c r="BK316" i="13"/>
  <c r="BK280" i="13"/>
  <c r="BK259" i="13"/>
  <c r="J251" i="13"/>
  <c r="BK244" i="13"/>
  <c r="BK237" i="13"/>
  <c r="BK1251" i="13"/>
  <c r="J1240" i="13"/>
  <c r="J1227" i="13"/>
  <c r="J1217" i="13"/>
  <c r="BK1189" i="13"/>
  <c r="J1175" i="13"/>
  <c r="BK1162" i="13"/>
  <c r="BK1150" i="13"/>
  <c r="BK1133" i="13"/>
  <c r="BK1116" i="13"/>
  <c r="BK1107" i="13"/>
  <c r="BK1092" i="13"/>
  <c r="BK1057" i="13"/>
  <c r="BK1046" i="13"/>
  <c r="J1022" i="13"/>
  <c r="BK1018" i="13"/>
  <c r="BK992" i="13"/>
  <c r="BK984" i="13"/>
  <c r="BK961" i="13"/>
  <c r="J951" i="13"/>
  <c r="J934" i="13"/>
  <c r="J927" i="13"/>
  <c r="BK905" i="13"/>
  <c r="J895" i="13"/>
  <c r="J876" i="13"/>
  <c r="J859" i="13"/>
  <c r="BK848" i="13"/>
  <c r="BK839" i="13"/>
  <c r="BK819" i="13"/>
  <c r="BK813" i="13"/>
  <c r="BK801" i="13"/>
  <c r="J789" i="13"/>
  <c r="BK767" i="13"/>
  <c r="BK763" i="13"/>
  <c r="J752" i="13"/>
  <c r="J733" i="13"/>
  <c r="BK720" i="13"/>
  <c r="J710" i="13"/>
  <c r="BK703" i="13"/>
  <c r="J689" i="13"/>
  <c r="J677" i="13"/>
  <c r="J667" i="13"/>
  <c r="BK651" i="13"/>
  <c r="BK637" i="13"/>
  <c r="J629" i="13"/>
  <c r="BK614" i="13"/>
  <c r="J585" i="13"/>
  <c r="J579" i="13"/>
  <c r="J570" i="13"/>
  <c r="BK547" i="13"/>
  <c r="J521" i="13"/>
  <c r="J508" i="13"/>
  <c r="J493" i="13"/>
  <c r="J483" i="13"/>
  <c r="J473" i="13"/>
  <c r="J455" i="13"/>
  <c r="J448" i="13"/>
  <c r="BK442" i="13"/>
  <c r="J409" i="13"/>
  <c r="J394" i="13"/>
  <c r="BK376" i="13"/>
  <c r="J360" i="13"/>
  <c r="BK342" i="13"/>
  <c r="BK324" i="13"/>
  <c r="J316" i="13"/>
  <c r="BK297" i="13"/>
  <c r="J285" i="13"/>
  <c r="J255" i="13"/>
  <c r="BK234" i="13"/>
  <c r="BK228" i="13"/>
  <c r="J1275" i="13"/>
  <c r="J1257" i="13"/>
  <c r="J1231" i="13"/>
  <c r="BK1209" i="13"/>
  <c r="J1197" i="13"/>
  <c r="J1187" i="13"/>
  <c r="BK1171" i="13"/>
  <c r="J1162" i="13"/>
  <c r="BK1137" i="13"/>
  <c r="BK1131" i="13"/>
  <c r="J1116" i="13"/>
  <c r="J1092" i="13"/>
  <c r="BK1081" i="13"/>
  <c r="BK1073" i="13"/>
  <c r="J1067" i="13"/>
  <c r="BK1055" i="13"/>
  <c r="BK1042" i="13"/>
  <c r="J1036" i="13"/>
  <c r="BK1026" i="13"/>
  <c r="BK1014" i="13"/>
  <c r="J1005" i="13"/>
  <c r="BK989" i="13"/>
  <c r="BK978" i="13"/>
  <c r="J966" i="13"/>
  <c r="BK953" i="13"/>
  <c r="BK944" i="13"/>
  <c r="BK936" i="13"/>
  <c r="J917" i="13"/>
  <c r="BK900" i="13"/>
  <c r="J886" i="13"/>
  <c r="J878" i="13"/>
  <c r="BK865" i="13"/>
  <c r="J851" i="13"/>
  <c r="BK843" i="13"/>
  <c r="BK836" i="13"/>
  <c r="BK821" i="13"/>
  <c r="BK811" i="13"/>
  <c r="BK799" i="13"/>
  <c r="BK787" i="13"/>
  <c r="J777" i="13"/>
  <c r="J767" i="13"/>
  <c r="J761" i="13"/>
  <c r="BK747" i="13"/>
  <c r="J737" i="13"/>
  <c r="BK722" i="13"/>
  <c r="J714" i="13"/>
  <c r="BK697" i="13"/>
  <c r="J683" i="13"/>
  <c r="J657" i="13"/>
  <c r="J647" i="13"/>
  <c r="J641" i="13"/>
  <c r="BK629" i="13"/>
  <c r="BK612" i="13"/>
  <c r="BK599" i="13"/>
  <c r="BK593" i="13"/>
  <c r="BK564" i="13"/>
  <c r="J549" i="13"/>
  <c r="BK543" i="13"/>
  <c r="J535" i="13"/>
  <c r="BK516" i="13"/>
  <c r="J491" i="13"/>
  <c r="J487" i="13"/>
  <c r="BK461" i="13"/>
  <c r="J444" i="13"/>
  <c r="BK432" i="13"/>
  <c r="BK419" i="13"/>
  <c r="J405" i="13"/>
  <c r="BK401" i="13"/>
  <c r="BK394" i="13"/>
  <c r="BK384" i="13"/>
  <c r="J363" i="13"/>
  <c r="J355" i="13"/>
  <c r="BK346" i="13"/>
  <c r="BK328" i="13"/>
  <c r="BK314" i="13"/>
  <c r="BK308" i="13"/>
  <c r="J301" i="13"/>
  <c r="J295" i="13"/>
  <c r="J280" i="13"/>
  <c r="BK271" i="13"/>
  <c r="J263" i="13"/>
  <c r="BK257" i="13"/>
  <c r="BK249" i="13"/>
  <c r="J228" i="13"/>
  <c r="J449" i="14"/>
  <c r="J445" i="14"/>
  <c r="BK440" i="14"/>
  <c r="BK431" i="14"/>
  <c r="J427" i="14"/>
  <c r="BK423" i="14"/>
  <c r="BK416" i="14"/>
  <c r="BK405" i="14"/>
  <c r="BK396" i="14"/>
  <c r="BK389" i="14"/>
  <c r="J385" i="14"/>
  <c r="J375" i="14"/>
  <c r="J369" i="14"/>
  <c r="J359" i="14"/>
  <c r="J345" i="14"/>
  <c r="J331" i="14"/>
  <c r="BK309" i="14"/>
  <c r="BK300" i="14"/>
  <c r="J291" i="14"/>
  <c r="J277" i="14"/>
  <c r="J268" i="14"/>
  <c r="J253" i="14"/>
  <c r="J235" i="14"/>
  <c r="J227" i="14"/>
  <c r="J217" i="14"/>
  <c r="BK207" i="14"/>
  <c r="BK196" i="14"/>
  <c r="J185" i="14"/>
  <c r="BK173" i="14"/>
  <c r="BK155" i="14"/>
  <c r="J145" i="14"/>
  <c r="J442" i="14"/>
  <c r="J429" i="14"/>
  <c r="J418" i="14"/>
  <c r="BK407" i="14"/>
  <c r="BK381" i="14"/>
  <c r="J367" i="14"/>
  <c r="BK351" i="14"/>
  <c r="J335" i="14"/>
  <c r="BK324" i="14"/>
  <c r="J315" i="14"/>
  <c r="J302" i="14"/>
  <c r="J287" i="14"/>
  <c r="J261" i="14"/>
  <c r="BK251" i="14"/>
  <c r="J238" i="14"/>
  <c r="J223" i="14"/>
  <c r="BK215" i="14"/>
  <c r="J205" i="14"/>
  <c r="BK198" i="14"/>
  <c r="BK181" i="14"/>
  <c r="J167" i="14"/>
  <c r="J157" i="14"/>
  <c r="J438" i="14"/>
  <c r="BK427" i="14"/>
  <c r="BK403" i="14"/>
  <c r="J389" i="14"/>
  <c r="J377" i="14"/>
  <c r="J363" i="14"/>
  <c r="J351" i="14"/>
  <c r="J343" i="14"/>
  <c r="BK333" i="14"/>
  <c r="BK317" i="14"/>
  <c r="J300" i="14"/>
  <c r="BK287" i="14"/>
  <c r="BK277" i="14"/>
  <c r="J263" i="14"/>
  <c r="BK255" i="14"/>
  <c r="J240" i="14"/>
  <c r="BK227" i="14"/>
  <c r="J213" i="14"/>
  <c r="J196" i="14"/>
  <c r="J187" i="14"/>
  <c r="J171" i="14"/>
  <c r="J159" i="14"/>
  <c r="J147" i="14"/>
  <c r="J556" i="15"/>
  <c r="J543" i="15"/>
  <c r="J529" i="15"/>
  <c r="BK507" i="15"/>
  <c r="J486" i="15"/>
  <c r="J480" i="15"/>
  <c r="J464" i="15"/>
  <c r="BK454" i="15"/>
  <c r="J440" i="15"/>
  <c r="J427" i="15"/>
  <c r="BK398" i="15"/>
  <c r="BK369" i="15"/>
  <c r="J347" i="15"/>
  <c r="BK336" i="15"/>
  <c r="J328" i="15"/>
  <c r="J298" i="15"/>
  <c r="J268" i="15"/>
  <c r="BK259" i="15"/>
  <c r="BK245" i="15"/>
  <c r="J229" i="15"/>
  <c r="BK221" i="15"/>
  <c r="BK207" i="15"/>
  <c r="J195" i="15"/>
  <c r="BK175" i="15"/>
  <c r="J171" i="15"/>
  <c r="BK153" i="15"/>
  <c r="J137" i="15"/>
  <c r="BK587" i="15"/>
  <c r="BK581" i="15"/>
  <c r="BK570" i="15"/>
  <c r="BK554" i="15"/>
  <c r="BK529" i="15"/>
  <c r="J509" i="15"/>
  <c r="BK496" i="15"/>
  <c r="BK490" i="15"/>
  <c r="BK476" i="15"/>
  <c r="J462" i="15"/>
  <c r="J438" i="15"/>
  <c r="J431" i="15"/>
  <c r="J421" i="15"/>
  <c r="BK404" i="15"/>
  <c r="J386" i="15"/>
  <c r="J365" i="15"/>
  <c r="J354" i="15"/>
  <c r="J336" i="15"/>
  <c r="BK315" i="15"/>
  <c r="BK306" i="15"/>
  <c r="J293" i="15"/>
  <c r="BK268" i="15"/>
  <c r="BK255" i="15"/>
  <c r="BK241" i="15"/>
  <c r="J211" i="15"/>
  <c r="BK203" i="15"/>
  <c r="BK191" i="15"/>
  <c r="J183" i="15"/>
  <c r="J177" i="15"/>
  <c r="BK167" i="15"/>
  <c r="BK161" i="15"/>
  <c r="J149" i="15"/>
  <c r="BK591" i="15"/>
  <c r="J583" i="15"/>
  <c r="J560" i="15"/>
  <c r="BK527" i="15"/>
  <c r="J515" i="15"/>
  <c r="BK474" i="15"/>
  <c r="J450" i="15"/>
  <c r="BK438" i="15"/>
  <c r="BK419" i="15"/>
  <c r="J404" i="15"/>
  <c r="J396" i="15"/>
  <c r="J380" i="15"/>
  <c r="J367" i="15"/>
  <c r="BK349" i="15"/>
  <c r="J332" i="15"/>
  <c r="J313" i="15"/>
  <c r="J296" i="15"/>
  <c r="J274" i="15"/>
  <c r="J255" i="15"/>
  <c r="BK235" i="15"/>
  <c r="J221" i="15"/>
  <c r="J215" i="15"/>
  <c r="J197" i="15"/>
  <c r="J189" i="15"/>
  <c r="J181" i="15"/>
  <c r="BK159" i="15"/>
  <c r="BK145" i="15"/>
  <c r="J570" i="15"/>
  <c r="J554" i="15"/>
  <c r="BK543" i="15"/>
  <c r="J533" i="15"/>
  <c r="BK523" i="15"/>
  <c r="BK511" i="15"/>
  <c r="J494" i="15"/>
  <c r="BK482" i="15"/>
  <c r="BK472" i="15"/>
  <c r="J458" i="15"/>
  <c r="BK434" i="15"/>
  <c r="J413" i="15"/>
  <c r="BK390" i="15"/>
  <c r="J382" i="15"/>
  <c r="J362" i="15"/>
  <c r="BK356" i="15"/>
  <c r="BK332" i="15"/>
  <c r="J317" i="15"/>
  <c r="BK308" i="15"/>
  <c r="BK298" i="15"/>
  <c r="BK287" i="15"/>
  <c r="BK279" i="15"/>
  <c r="J233" i="15"/>
  <c r="BK225" i="15"/>
  <c r="BK149" i="15"/>
  <c r="BK1128" i="16"/>
  <c r="BK1099" i="16"/>
  <c r="BK1072" i="16"/>
  <c r="J1045" i="16"/>
  <c r="J1022" i="16"/>
  <c r="J1002" i="16"/>
  <c r="J986" i="16"/>
  <c r="J974" i="16"/>
  <c r="BK960" i="16"/>
  <c r="BK952" i="16"/>
  <c r="BK944" i="16"/>
  <c r="J925" i="16"/>
  <c r="J906" i="16"/>
  <c r="BK894" i="16"/>
  <c r="J867" i="16"/>
  <c r="J850" i="16"/>
  <c r="BK831" i="16"/>
  <c r="J811" i="16"/>
  <c r="BK799" i="16"/>
  <c r="BK768" i="16"/>
  <c r="BK748" i="16"/>
  <c r="J722" i="16"/>
  <c r="J707" i="16"/>
  <c r="J695" i="16"/>
  <c r="BK659" i="16"/>
  <c r="J605" i="16"/>
  <c r="BK591" i="16"/>
  <c r="BK559" i="16"/>
  <c r="BK523" i="16"/>
  <c r="BK514" i="16"/>
  <c r="BK499" i="16"/>
  <c r="BK482" i="16"/>
  <c r="BK445" i="16"/>
  <c r="J419" i="16"/>
  <c r="J386" i="16"/>
  <c r="J365" i="16"/>
  <c r="BK339" i="16"/>
  <c r="J329" i="16"/>
  <c r="J293" i="16"/>
  <c r="BK284" i="16"/>
  <c r="J254" i="16"/>
  <c r="BK229" i="16"/>
  <c r="J208" i="16"/>
  <c r="J186" i="16"/>
  <c r="J1146" i="16"/>
  <c r="J1125" i="16"/>
  <c r="BK1113" i="16"/>
  <c r="J1102" i="16"/>
  <c r="BK1083" i="16"/>
  <c r="BK1074" i="16"/>
  <c r="BK1056" i="16"/>
  <c r="J1036" i="16"/>
  <c r="BK1018" i="16"/>
  <c r="BK1008" i="16"/>
  <c r="J978" i="16"/>
  <c r="J962" i="16"/>
  <c r="J954" i="16"/>
  <c r="J944" i="16"/>
  <c r="J930" i="16"/>
  <c r="J916" i="16"/>
  <c r="J894" i="16"/>
  <c r="BK879" i="16"/>
  <c r="J847" i="16"/>
  <c r="BK834" i="16"/>
  <c r="J822" i="16"/>
  <c r="BK777" i="16"/>
  <c r="BK734" i="16"/>
  <c r="BK713" i="16"/>
  <c r="J686" i="16"/>
  <c r="BK680" i="16"/>
  <c r="BK662" i="16"/>
  <c r="BK630" i="16"/>
  <c r="J615" i="16"/>
  <c r="BK588" i="16"/>
  <c r="BK566" i="16"/>
  <c r="BK541" i="16"/>
  <c r="J517" i="16"/>
  <c r="J482" i="16"/>
  <c r="J406" i="16"/>
  <c r="BK386" i="16"/>
  <c r="BK349" i="16"/>
  <c r="BK325" i="16"/>
  <c r="J309" i="16"/>
  <c r="BK290" i="16"/>
  <c r="J262" i="16"/>
  <c r="BK238" i="16"/>
  <c r="BK191" i="16"/>
  <c r="J1158" i="16"/>
  <c r="J1150" i="16"/>
  <c r="BK1137" i="16"/>
  <c r="BK1125" i="16"/>
  <c r="BK1102" i="16"/>
  <c r="BK1096" i="16"/>
  <c r="J1083" i="16"/>
  <c r="J1069" i="16"/>
  <c r="J1058" i="16"/>
  <c r="BK1050" i="16"/>
  <c r="BK1042" i="16"/>
  <c r="BK1036" i="16"/>
  <c r="J1030" i="16"/>
  <c r="BK1016" i="16"/>
  <c r="J1006" i="16"/>
  <c r="BK992" i="16"/>
  <c r="BK978" i="16"/>
  <c r="BK974" i="16"/>
  <c r="J966" i="16"/>
  <c r="J958" i="16"/>
  <c r="BK948" i="16"/>
  <c r="BK927" i="16"/>
  <c r="J903" i="16"/>
  <c r="J876" i="16"/>
  <c r="BK861" i="16"/>
  <c r="J819" i="16"/>
  <c r="BK805" i="16"/>
  <c r="BK787" i="16"/>
  <c r="BK774" i="16"/>
  <c r="BK750" i="16"/>
  <c r="BK736" i="16"/>
  <c r="J730" i="16"/>
  <c r="BK722" i="16"/>
  <c r="J713" i="16"/>
  <c r="BK689" i="16"/>
  <c r="J665" i="16"/>
  <c r="J645" i="16"/>
  <c r="BK639" i="16"/>
  <c r="J627" i="16"/>
  <c r="BK598" i="16"/>
  <c r="J591" i="16"/>
  <c r="J585" i="16"/>
  <c r="J575" i="16"/>
  <c r="BK553" i="16"/>
  <c r="BK545" i="16"/>
  <c r="J526" i="16"/>
  <c r="BK503" i="16"/>
  <c r="J479" i="16"/>
  <c r="BK460" i="16"/>
  <c r="J450" i="16"/>
  <c r="J426" i="16"/>
  <c r="BK411" i="16"/>
  <c r="BK375" i="16"/>
  <c r="BK321" i="16"/>
  <c r="BK301" i="16"/>
  <c r="BK268" i="16"/>
  <c r="J226" i="16"/>
  <c r="J211" i="16"/>
  <c r="BK186" i="16"/>
  <c r="BK1170" i="16"/>
  <c r="BK1166" i="16"/>
  <c r="J1162" i="16"/>
  <c r="J1156" i="16"/>
  <c r="J1137" i="16"/>
  <c r="J1034" i="16"/>
  <c r="BK1022" i="16"/>
  <c r="BK1000" i="16"/>
  <c r="BK990" i="16"/>
  <c r="BK897" i="16"/>
  <c r="J873" i="16"/>
  <c r="BK855" i="16"/>
  <c r="BK841" i="16"/>
  <c r="BK790" i="16"/>
  <c r="J780" i="16"/>
  <c r="J756" i="16"/>
  <c r="BK704" i="16"/>
  <c r="BK692" i="16"/>
  <c r="J662" i="16"/>
  <c r="BK653" i="16"/>
  <c r="BK636" i="16"/>
  <c r="BK615" i="16"/>
  <c r="BK569" i="16"/>
  <c r="J547" i="16"/>
  <c r="BK479" i="16"/>
  <c r="J463" i="16"/>
  <c r="J451" i="16"/>
  <c r="J440" i="16"/>
  <c r="BK403" i="16"/>
  <c r="BK372" i="16"/>
  <c r="J352" i="16"/>
  <c r="J325" i="16"/>
  <c r="BK259" i="16"/>
  <c r="J241" i="16"/>
  <c r="J229" i="16"/>
  <c r="J194" i="16"/>
  <c r="J172" i="16"/>
  <c r="J343" i="17"/>
  <c r="J334" i="17"/>
  <c r="J328" i="17"/>
  <c r="BK316" i="17"/>
  <c r="BK303" i="17"/>
  <c r="J295" i="17"/>
  <c r="BK289" i="17"/>
  <c r="J282" i="17"/>
  <c r="J249" i="17"/>
  <c r="J227" i="17"/>
  <c r="BK219" i="17"/>
  <c r="BK206" i="17"/>
  <c r="BK191" i="17"/>
  <c r="J187" i="17"/>
  <c r="J174" i="17"/>
  <c r="BK162" i="17"/>
  <c r="BK155" i="17"/>
  <c r="J144" i="17"/>
  <c r="BK332" i="17"/>
  <c r="BK311" i="17"/>
  <c r="J299" i="17"/>
  <c r="J276" i="17"/>
  <c r="J258" i="17"/>
  <c r="J245" i="17"/>
  <c r="BK233" i="17"/>
  <c r="BK217" i="17"/>
  <c r="J195" i="17"/>
  <c r="J183" i="17"/>
  <c r="J176" i="17"/>
  <c r="J150" i="17"/>
  <c r="BK343" i="17"/>
  <c r="J332" i="17"/>
  <c r="J314" i="17"/>
  <c r="J289" i="17"/>
  <c r="BK274" i="17"/>
  <c r="J266" i="17"/>
  <c r="J243" i="17"/>
  <c r="J219" i="17"/>
  <c r="BK203" i="17"/>
  <c r="J170" i="17"/>
  <c r="J160" i="17"/>
  <c r="J146" i="17"/>
  <c r="J140" i="17"/>
  <c r="J326" i="17"/>
  <c r="J301" i="17"/>
  <c r="J268" i="17"/>
  <c r="J256" i="17"/>
  <c r="BK247" i="17"/>
  <c r="J237" i="17"/>
  <c r="BK221" i="17"/>
  <c r="J199" i="17"/>
  <c r="J164" i="17"/>
  <c r="BK142" i="17"/>
  <c r="J130" i="18"/>
  <c r="J136" i="18"/>
  <c r="BK127" i="18"/>
  <c r="J132" i="18"/>
  <c r="BK125" i="18"/>
  <c r="J210" i="19"/>
  <c r="J188" i="19"/>
  <c r="J184" i="19"/>
  <c r="J171" i="19"/>
  <c r="J160" i="19"/>
  <c r="J155" i="19"/>
  <c r="BK142" i="19"/>
  <c r="J216" i="19"/>
  <c r="BK205" i="19"/>
  <c r="BK190" i="19"/>
  <c r="J164" i="19"/>
  <c r="BK153" i="19"/>
  <c r="J146" i="19"/>
  <c r="BK134" i="19"/>
  <c r="J126" i="19"/>
  <c r="BK195" i="19"/>
  <c r="BK182" i="19"/>
  <c r="BK132" i="19"/>
  <c r="J186" i="19"/>
  <c r="J166" i="19"/>
  <c r="J157" i="19"/>
  <c r="J153" i="19"/>
  <c r="BK150" i="19"/>
  <c r="J142" i="19"/>
  <c r="J134" i="19"/>
  <c r="BK181" i="20"/>
  <c r="BK166" i="20"/>
  <c r="BK157" i="20"/>
  <c r="BK136" i="20"/>
  <c r="BK177" i="20"/>
  <c r="J166" i="20"/>
  <c r="BK144" i="20"/>
  <c r="BK132" i="20"/>
  <c r="BK169" i="20"/>
  <c r="J157" i="20"/>
  <c r="J142" i="20"/>
  <c r="J130" i="20"/>
  <c r="BK161" i="20"/>
  <c r="J138" i="20"/>
  <c r="J168" i="21"/>
  <c r="J165" i="21"/>
  <c r="BK139" i="21"/>
  <c r="J128" i="21"/>
  <c r="BK166" i="21"/>
  <c r="J158" i="21"/>
  <c r="J141" i="21"/>
  <c r="J130" i="21"/>
  <c r="BK168" i="21"/>
  <c r="J160" i="21"/>
  <c r="J153" i="21"/>
  <c r="J145" i="21"/>
  <c r="BK133" i="21"/>
  <c r="BK149" i="2" l="1"/>
  <c r="J149" i="2" s="1"/>
  <c r="J100" i="2" s="1"/>
  <c r="R230" i="2"/>
  <c r="T370" i="2"/>
  <c r="T353" i="2"/>
  <c r="P391" i="2"/>
  <c r="P539" i="2"/>
  <c r="R670" i="2"/>
  <c r="P724" i="2"/>
  <c r="R762" i="2"/>
  <c r="P804" i="2"/>
  <c r="T885" i="2"/>
  <c r="T1006" i="2"/>
  <c r="T1021" i="2"/>
  <c r="BK1074" i="2"/>
  <c r="J1074" i="2" s="1"/>
  <c r="J116" i="2" s="1"/>
  <c r="T1146" i="2"/>
  <c r="R1164" i="2"/>
  <c r="BK1243" i="2"/>
  <c r="J1243" i="2" s="1"/>
  <c r="J119" i="2" s="1"/>
  <c r="BK1331" i="2"/>
  <c r="J1331" i="2" s="1"/>
  <c r="J120" i="2" s="1"/>
  <c r="BK1538" i="2"/>
  <c r="J1538" i="2" s="1"/>
  <c r="J123" i="2" s="1"/>
  <c r="R1538" i="2"/>
  <c r="T1932" i="2"/>
  <c r="R2463" i="2"/>
  <c r="BK155" i="3"/>
  <c r="J155" i="3" s="1"/>
  <c r="J100" i="3" s="1"/>
  <c r="R317" i="3"/>
  <c r="BK494" i="3"/>
  <c r="J494" i="3" s="1"/>
  <c r="J104" i="3" s="1"/>
  <c r="BK663" i="3"/>
  <c r="J663" i="3" s="1"/>
  <c r="J106" i="3" s="1"/>
  <c r="BK864" i="3"/>
  <c r="J864" i="3" s="1"/>
  <c r="J107" i="3" s="1"/>
  <c r="R919" i="3"/>
  <c r="R977" i="3"/>
  <c r="R1162" i="3"/>
  <c r="T1600" i="3"/>
  <c r="BK1783" i="3"/>
  <c r="J1783" i="3" s="1"/>
  <c r="J112" i="3" s="1"/>
  <c r="P1846" i="3"/>
  <c r="T2248" i="3"/>
  <c r="BK2400" i="3"/>
  <c r="J2400" i="3"/>
  <c r="J115" i="3" s="1"/>
  <c r="R2433" i="3"/>
  <c r="R2495" i="3"/>
  <c r="T2575" i="3"/>
  <c r="P3059" i="3"/>
  <c r="T3144" i="3"/>
  <c r="R3323" i="3"/>
  <c r="T3372" i="3"/>
  <c r="T3488" i="3"/>
  <c r="BK3579" i="3"/>
  <c r="J3579" i="3" s="1"/>
  <c r="J127" i="3" s="1"/>
  <c r="BK3833" i="3"/>
  <c r="J3833" i="3" s="1"/>
  <c r="J128" i="3" s="1"/>
  <c r="T3857" i="3"/>
  <c r="T4303" i="3"/>
  <c r="BK4448" i="3"/>
  <c r="J4448" i="3"/>
  <c r="J131" i="3"/>
  <c r="P138" i="4"/>
  <c r="T157" i="4"/>
  <c r="R172" i="4"/>
  <c r="P191" i="4"/>
  <c r="BK200" i="4"/>
  <c r="J200" i="4" s="1"/>
  <c r="J109" i="4" s="1"/>
  <c r="R143" i="5"/>
  <c r="BK177" i="5"/>
  <c r="R233" i="5"/>
  <c r="R214" i="5"/>
  <c r="T267" i="5"/>
  <c r="T292" i="5"/>
  <c r="T252" i="5" s="1"/>
  <c r="T298" i="5"/>
  <c r="T304" i="5"/>
  <c r="P363" i="5"/>
  <c r="P400" i="5"/>
  <c r="P437" i="5"/>
  <c r="P447" i="5"/>
  <c r="P446" i="5" s="1"/>
  <c r="BK479" i="5"/>
  <c r="J479" i="5"/>
  <c r="J117" i="5"/>
  <c r="T488" i="5"/>
  <c r="P508" i="5"/>
  <c r="BK142" i="6"/>
  <c r="J142" i="6" s="1"/>
  <c r="J100" i="6" s="1"/>
  <c r="R166" i="6"/>
  <c r="R162" i="6"/>
  <c r="T194" i="6"/>
  <c r="BK223" i="6"/>
  <c r="J223" i="6"/>
  <c r="J105" i="6" s="1"/>
  <c r="P252" i="6"/>
  <c r="T260" i="6"/>
  <c r="T259" i="6" s="1"/>
  <c r="T313" i="6"/>
  <c r="P326" i="6"/>
  <c r="T346" i="6"/>
  <c r="T355" i="6"/>
  <c r="R369" i="6"/>
  <c r="T383" i="6"/>
  <c r="P403" i="6"/>
  <c r="T130" i="7"/>
  <c r="T129" i="7"/>
  <c r="T158" i="7"/>
  <c r="R174" i="7"/>
  <c r="P145" i="8"/>
  <c r="P128" i="8" s="1"/>
  <c r="P126" i="8" s="1"/>
  <c r="P125" i="8" s="1"/>
  <c r="AU104" i="1" s="1"/>
  <c r="P164" i="8"/>
  <c r="R130" i="9"/>
  <c r="T147" i="9"/>
  <c r="T236" i="9"/>
  <c r="T274" i="9"/>
  <c r="T304" i="9"/>
  <c r="BK131" i="10"/>
  <c r="J131" i="10"/>
  <c r="J101" i="10"/>
  <c r="BK148" i="10"/>
  <c r="J148" i="10"/>
  <c r="J102" i="10"/>
  <c r="T148" i="10"/>
  <c r="R189" i="10"/>
  <c r="P217" i="10"/>
  <c r="T217" i="10"/>
  <c r="T232" i="10"/>
  <c r="R259" i="10"/>
  <c r="T148" i="11"/>
  <c r="BK159" i="11"/>
  <c r="J159" i="11"/>
  <c r="J102" i="11" s="1"/>
  <c r="R207" i="11"/>
  <c r="T226" i="11"/>
  <c r="T296" i="11"/>
  <c r="P367" i="11"/>
  <c r="P382" i="11"/>
  <c r="R401" i="11"/>
  <c r="P420" i="11"/>
  <c r="R434" i="11"/>
  <c r="P449" i="11"/>
  <c r="R466" i="11"/>
  <c r="P475" i="11"/>
  <c r="P471" i="11" s="1"/>
  <c r="P504" i="11"/>
  <c r="T508" i="11"/>
  <c r="R514" i="11"/>
  <c r="R153" i="12"/>
  <c r="BK173" i="12"/>
  <c r="J173" i="12"/>
  <c r="J102" i="12"/>
  <c r="T173" i="12"/>
  <c r="R182" i="12"/>
  <c r="P191" i="12"/>
  <c r="T191" i="12"/>
  <c r="P220" i="12"/>
  <c r="BK259" i="12"/>
  <c r="J259" i="12" s="1"/>
  <c r="J108" i="12" s="1"/>
  <c r="BK282" i="12"/>
  <c r="J282" i="12" s="1"/>
  <c r="J109" i="12" s="1"/>
  <c r="R282" i="12"/>
  <c r="R323" i="12"/>
  <c r="P332" i="12"/>
  <c r="P340" i="12"/>
  <c r="BK349" i="12"/>
  <c r="J349" i="12" s="1"/>
  <c r="J114" i="12" s="1"/>
  <c r="T349" i="12"/>
  <c r="T354" i="12"/>
  <c r="T359" i="12"/>
  <c r="P370" i="12"/>
  <c r="P392" i="12"/>
  <c r="BK401" i="12"/>
  <c r="J401" i="12" s="1"/>
  <c r="J119" i="12" s="1"/>
  <c r="R417" i="12"/>
  <c r="P434" i="12"/>
  <c r="P450" i="12"/>
  <c r="BK498" i="12"/>
  <c r="J498" i="12" s="1"/>
  <c r="J125" i="12" s="1"/>
  <c r="BK502" i="12"/>
  <c r="J502" i="12" s="1"/>
  <c r="J126" i="12" s="1"/>
  <c r="BK515" i="12"/>
  <c r="J515" i="12" s="1"/>
  <c r="J127" i="12" s="1"/>
  <c r="T525" i="12"/>
  <c r="R236" i="13"/>
  <c r="R246" i="13"/>
  <c r="R225" i="13" s="1"/>
  <c r="R224" i="13" s="1"/>
  <c r="P265" i="13"/>
  <c r="P270" i="13"/>
  <c r="T277" i="13"/>
  <c r="T284" i="13"/>
  <c r="R307" i="13"/>
  <c r="R357" i="13"/>
  <c r="R354" i="13" s="1"/>
  <c r="BK396" i="13"/>
  <c r="J396" i="13"/>
  <c r="J112" i="13" s="1"/>
  <c r="BK411" i="13"/>
  <c r="J411" i="13"/>
  <c r="J113" i="13" s="1"/>
  <c r="BK421" i="13"/>
  <c r="J421" i="13"/>
  <c r="J115" i="13"/>
  <c r="T460" i="13"/>
  <c r="T431" i="13"/>
  <c r="BK495" i="13"/>
  <c r="J495" i="13" s="1"/>
  <c r="J123" i="13" s="1"/>
  <c r="BK510" i="13"/>
  <c r="J510" i="13" s="1"/>
  <c r="J124" i="13" s="1"/>
  <c r="BK518" i="13"/>
  <c r="J518" i="13" s="1"/>
  <c r="J126" i="13" s="1"/>
  <c r="BK551" i="13"/>
  <c r="J551" i="13" s="1"/>
  <c r="J129" i="13" s="1"/>
  <c r="T559" i="13"/>
  <c r="P601" i="13"/>
  <c r="BK616" i="13"/>
  <c r="J616" i="13"/>
  <c r="J136" i="13" s="1"/>
  <c r="BK624" i="13"/>
  <c r="J624" i="13" s="1"/>
  <c r="J138" i="13" s="1"/>
  <c r="BK661" i="13"/>
  <c r="J661" i="13"/>
  <c r="J141" i="13" s="1"/>
  <c r="BK669" i="13"/>
  <c r="J669" i="13"/>
  <c r="J143" i="13" s="1"/>
  <c r="T709" i="13"/>
  <c r="BK732" i="13"/>
  <c r="J732" i="13" s="1"/>
  <c r="J150" i="13" s="1"/>
  <c r="T742" i="13"/>
  <c r="T749" i="13"/>
  <c r="BK756" i="13"/>
  <c r="J756" i="13" s="1"/>
  <c r="J154" i="13" s="1"/>
  <c r="BK827" i="13"/>
  <c r="J827" i="13"/>
  <c r="J157" i="13" s="1"/>
  <c r="R856" i="13"/>
  <c r="R838" i="13"/>
  <c r="BK869" i="13"/>
  <c r="J869" i="13"/>
  <c r="J163" i="13"/>
  <c r="R899" i="13"/>
  <c r="R888" i="13" s="1"/>
  <c r="R908" i="13"/>
  <c r="P926" i="13"/>
  <c r="T931" i="13"/>
  <c r="R938" i="13"/>
  <c r="P955" i="13"/>
  <c r="P963" i="13"/>
  <c r="BK975" i="13"/>
  <c r="J975" i="13"/>
  <c r="J179" i="13" s="1"/>
  <c r="T991" i="13"/>
  <c r="R1004" i="13"/>
  <c r="R1009" i="13"/>
  <c r="T1086" i="13"/>
  <c r="T1091" i="13"/>
  <c r="T1050" i="13" s="1"/>
  <c r="T1096" i="13"/>
  <c r="T1104" i="13"/>
  <c r="R1111" i="13"/>
  <c r="R1139" i="13"/>
  <c r="R1130" i="13" s="1"/>
  <c r="BK1208" i="13"/>
  <c r="J1208" i="13" s="1"/>
  <c r="J198" i="13" s="1"/>
  <c r="BK1237" i="13"/>
  <c r="J1237" i="13" s="1"/>
  <c r="J199" i="13" s="1"/>
  <c r="BK1250" i="13"/>
  <c r="J1250" i="13" s="1"/>
  <c r="J200" i="13" s="1"/>
  <c r="BK1262" i="13"/>
  <c r="J1262" i="13"/>
  <c r="J202" i="13" s="1"/>
  <c r="T144" i="14"/>
  <c r="BK170" i="14"/>
  <c r="J170" i="14" s="1"/>
  <c r="J101" i="14" s="1"/>
  <c r="BK193" i="14"/>
  <c r="J193" i="14" s="1"/>
  <c r="J102" i="14" s="1"/>
  <c r="T202" i="14"/>
  <c r="T237" i="14"/>
  <c r="P250" i="14"/>
  <c r="BK265" i="14"/>
  <c r="J265" i="14" s="1"/>
  <c r="J106" i="14" s="1"/>
  <c r="T274" i="14"/>
  <c r="R293" i="14"/>
  <c r="P314" i="14"/>
  <c r="R321" i="14"/>
  <c r="T328" i="14"/>
  <c r="P362" i="14"/>
  <c r="P361" i="14" s="1"/>
  <c r="P393" i="14"/>
  <c r="P402" i="14"/>
  <c r="P413" i="14"/>
  <c r="R422" i="14"/>
  <c r="R435" i="14"/>
  <c r="P444" i="14"/>
  <c r="R134" i="15"/>
  <c r="T240" i="15"/>
  <c r="T261" i="15"/>
  <c r="R278" i="15"/>
  <c r="R295" i="15"/>
  <c r="R310" i="15"/>
  <c r="P325" i="15"/>
  <c r="T346" i="15"/>
  <c r="T353" i="15"/>
  <c r="P364" i="15"/>
  <c r="R375" i="15"/>
  <c r="T408" i="15"/>
  <c r="T433" i="15"/>
  <c r="BK502" i="15"/>
  <c r="J502" i="15" s="1"/>
  <c r="J111" i="15" s="1"/>
  <c r="BK547" i="15"/>
  <c r="J547" i="15" s="1"/>
  <c r="J112" i="15" s="1"/>
  <c r="BK578" i="15"/>
  <c r="J578" i="15"/>
  <c r="J113" i="15" s="1"/>
  <c r="T168" i="16"/>
  <c r="T175" i="16"/>
  <c r="T182" i="16"/>
  <c r="T207" i="16"/>
  <c r="T247" i="16"/>
  <c r="P280" i="16"/>
  <c r="BK308" i="16"/>
  <c r="J308" i="16"/>
  <c r="J107" i="16" s="1"/>
  <c r="BK328" i="16"/>
  <c r="J328" i="16"/>
  <c r="J109" i="16" s="1"/>
  <c r="BK338" i="16"/>
  <c r="J338" i="16"/>
  <c r="J110" i="16"/>
  <c r="BK348" i="16"/>
  <c r="J348" i="16"/>
  <c r="J111" i="16"/>
  <c r="BK364" i="16"/>
  <c r="J364" i="16" s="1"/>
  <c r="J112" i="16" s="1"/>
  <c r="BK371" i="16"/>
  <c r="J371" i="16"/>
  <c r="J113" i="16"/>
  <c r="R382" i="16"/>
  <c r="R389" i="16"/>
  <c r="R396" i="16"/>
  <c r="P422" i="16"/>
  <c r="T429" i="16"/>
  <c r="R439" i="16"/>
  <c r="T468" i="16"/>
  <c r="T478" i="16"/>
  <c r="R492" i="16"/>
  <c r="BK502" i="16"/>
  <c r="J502" i="16" s="1"/>
  <c r="J125" i="16" s="1"/>
  <c r="T544" i="16"/>
  <c r="T565" i="16"/>
  <c r="T578" i="16"/>
  <c r="R601" i="16"/>
  <c r="BK611" i="16"/>
  <c r="J611" i="16" s="1"/>
  <c r="J130" i="16" s="1"/>
  <c r="BK786" i="16"/>
  <c r="J786" i="16"/>
  <c r="J131" i="16"/>
  <c r="BK827" i="16"/>
  <c r="J827" i="16" s="1"/>
  <c r="J132" i="16" s="1"/>
  <c r="P840" i="16"/>
  <c r="R915" i="16"/>
  <c r="BK941" i="16"/>
  <c r="J941" i="16" s="1"/>
  <c r="J135" i="16" s="1"/>
  <c r="P1027" i="16"/>
  <c r="BK1047" i="16"/>
  <c r="J1047" i="16" s="1"/>
  <c r="J139" i="16" s="1"/>
  <c r="BK1052" i="16"/>
  <c r="J1052" i="16" s="1"/>
  <c r="J140" i="16" s="1"/>
  <c r="BK1061" i="16"/>
  <c r="J1061" i="16"/>
  <c r="J141" i="16" s="1"/>
  <c r="BK1086" i="16"/>
  <c r="J1086" i="16"/>
  <c r="J143" i="16" s="1"/>
  <c r="BK1112" i="16"/>
  <c r="J1112" i="16" s="1"/>
  <c r="J144" i="16" s="1"/>
  <c r="T1143" i="16"/>
  <c r="P152" i="17"/>
  <c r="P139" i="17" s="1"/>
  <c r="P138" i="17" s="1"/>
  <c r="P159" i="17"/>
  <c r="BK182" i="17"/>
  <c r="J182" i="17" s="1"/>
  <c r="J102" i="17" s="1"/>
  <c r="BK205" i="17"/>
  <c r="J205" i="17" s="1"/>
  <c r="J103" i="17" s="1"/>
  <c r="BK216" i="17"/>
  <c r="J216" i="17" s="1"/>
  <c r="J104" i="17" s="1"/>
  <c r="R236" i="17"/>
  <c r="R235" i="17" s="1"/>
  <c r="R255" i="17"/>
  <c r="BK265" i="17"/>
  <c r="T284" i="17"/>
  <c r="BK294" i="17"/>
  <c r="BK313" i="17"/>
  <c r="BK293" i="17" s="1"/>
  <c r="J293" i="17" s="1"/>
  <c r="J111" i="17" s="1"/>
  <c r="J313" i="17"/>
  <c r="J113" i="17" s="1"/>
  <c r="BK323" i="17"/>
  <c r="BK322" i="17" s="1"/>
  <c r="J322" i="17" s="1"/>
  <c r="J114" i="17" s="1"/>
  <c r="BK342" i="17"/>
  <c r="J342" i="17" s="1"/>
  <c r="J116" i="17" s="1"/>
  <c r="P118" i="18"/>
  <c r="P117" i="18" s="1"/>
  <c r="AU116" i="1" s="1"/>
  <c r="BK122" i="19"/>
  <c r="BK170" i="19"/>
  <c r="J170" i="19" s="1"/>
  <c r="J99" i="19" s="1"/>
  <c r="R198" i="19"/>
  <c r="P146" i="20"/>
  <c r="P125" i="20" s="1"/>
  <c r="P151" i="20"/>
  <c r="R168" i="20"/>
  <c r="R176" i="20"/>
  <c r="R156" i="20" s="1"/>
  <c r="R124" i="21"/>
  <c r="R132" i="21"/>
  <c r="T149" i="2"/>
  <c r="T230" i="2"/>
  <c r="P370" i="2"/>
  <c r="P353" i="2"/>
  <c r="T391" i="2"/>
  <c r="R539" i="2"/>
  <c r="T670" i="2"/>
  <c r="T724" i="2"/>
  <c r="T762" i="2"/>
  <c r="T804" i="2"/>
  <c r="BK885" i="2"/>
  <c r="J885" i="2" s="1"/>
  <c r="J113" i="2" s="1"/>
  <c r="BK1006" i="2"/>
  <c r="J1006" i="2" s="1"/>
  <c r="J114" i="2" s="1"/>
  <c r="BK1021" i="2"/>
  <c r="J1021" i="2" s="1"/>
  <c r="J115" i="2" s="1"/>
  <c r="T1074" i="2"/>
  <c r="P1146" i="2"/>
  <c r="P1164" i="2"/>
  <c r="T1243" i="2"/>
  <c r="P1331" i="2"/>
  <c r="BK1427" i="2"/>
  <c r="J1427" i="2" s="1"/>
  <c r="J121" i="2" s="1"/>
  <c r="R1427" i="2"/>
  <c r="BK1503" i="2"/>
  <c r="J1503" i="2"/>
  <c r="J122" i="2" s="1"/>
  <c r="R1503" i="2"/>
  <c r="BK1932" i="2"/>
  <c r="J1932" i="2" s="1"/>
  <c r="J124" i="2" s="1"/>
  <c r="P1932" i="2"/>
  <c r="BK2463" i="2"/>
  <c r="J2463" i="2" s="1"/>
  <c r="J125" i="2" s="1"/>
  <c r="P2463" i="2"/>
  <c r="P155" i="3"/>
  <c r="T317" i="3"/>
  <c r="T494" i="3"/>
  <c r="T473" i="3" s="1"/>
  <c r="P663" i="3"/>
  <c r="T864" i="3"/>
  <c r="BK919" i="3"/>
  <c r="J919" i="3"/>
  <c r="J108" i="3" s="1"/>
  <c r="T977" i="3"/>
  <c r="BK1162" i="3"/>
  <c r="J1162" i="3" s="1"/>
  <c r="J110" i="3" s="1"/>
  <c r="R1600" i="3"/>
  <c r="P1783" i="3"/>
  <c r="R1846" i="3"/>
  <c r="P2248" i="3"/>
  <c r="P2400" i="3"/>
  <c r="BK2433" i="3"/>
  <c r="J2433" i="3"/>
  <c r="J118" i="3"/>
  <c r="T2433" i="3"/>
  <c r="T2495" i="3"/>
  <c r="BK2575" i="3"/>
  <c r="J2575" i="3" s="1"/>
  <c r="J120" i="3" s="1"/>
  <c r="BK3059" i="3"/>
  <c r="J3059" i="3" s="1"/>
  <c r="J121" i="3" s="1"/>
  <c r="P3144" i="3"/>
  <c r="P3323" i="3"/>
  <c r="R3372" i="3"/>
  <c r="R3488" i="3"/>
  <c r="P3579" i="3"/>
  <c r="P3833" i="3"/>
  <c r="R3857" i="3"/>
  <c r="P4303" i="3"/>
  <c r="P4448" i="3"/>
  <c r="BK138" i="4"/>
  <c r="J138" i="4"/>
  <c r="J101" i="4" s="1"/>
  <c r="BK157" i="4"/>
  <c r="J157" i="4"/>
  <c r="J104" i="4" s="1"/>
  <c r="BK172" i="4"/>
  <c r="J172" i="4"/>
  <c r="J107" i="4"/>
  <c r="R191" i="4"/>
  <c r="P200" i="4"/>
  <c r="T143" i="5"/>
  <c r="T177" i="5"/>
  <c r="P233" i="5"/>
  <c r="P214" i="5"/>
  <c r="R267" i="5"/>
  <c r="R292" i="5"/>
  <c r="R252" i="5" s="1"/>
  <c r="P298" i="5"/>
  <c r="BK304" i="5"/>
  <c r="BK363" i="5"/>
  <c r="J363" i="5" s="1"/>
  <c r="J112" i="5" s="1"/>
  <c r="R400" i="5"/>
  <c r="R437" i="5"/>
  <c r="BK447" i="5"/>
  <c r="J447" i="5" s="1"/>
  <c r="J116" i="5" s="1"/>
  <c r="P479" i="5"/>
  <c r="P488" i="5"/>
  <c r="BK508" i="5"/>
  <c r="J508" i="5"/>
  <c r="J119" i="5" s="1"/>
  <c r="P142" i="6"/>
  <c r="BK166" i="6"/>
  <c r="J166" i="6"/>
  <c r="J102" i="6"/>
  <c r="BK194" i="6"/>
  <c r="J194" i="6" s="1"/>
  <c r="J103" i="6" s="1"/>
  <c r="T223" i="6"/>
  <c r="T209" i="6"/>
  <c r="BK252" i="6"/>
  <c r="P260" i="6"/>
  <c r="P259" i="6" s="1"/>
  <c r="P313" i="6"/>
  <c r="T326" i="6"/>
  <c r="P346" i="6"/>
  <c r="P355" i="6"/>
  <c r="BK369" i="6"/>
  <c r="J369" i="6" s="1"/>
  <c r="J116" i="6" s="1"/>
  <c r="BK383" i="6"/>
  <c r="J383" i="6" s="1"/>
  <c r="J117" i="6" s="1"/>
  <c r="T403" i="6"/>
  <c r="R130" i="7"/>
  <c r="P158" i="7"/>
  <c r="P174" i="7"/>
  <c r="T145" i="8"/>
  <c r="T128" i="8" s="1"/>
  <c r="T126" i="8" s="1"/>
  <c r="T125" i="8" s="1"/>
  <c r="R164" i="8"/>
  <c r="P130" i="9"/>
  <c r="R147" i="9"/>
  <c r="R236" i="9"/>
  <c r="R274" i="9"/>
  <c r="P304" i="9"/>
  <c r="R131" i="10"/>
  <c r="P148" i="10"/>
  <c r="BK189" i="10"/>
  <c r="J189" i="10"/>
  <c r="J103" i="10"/>
  <c r="T189" i="10"/>
  <c r="BK232" i="10"/>
  <c r="J232" i="10" s="1"/>
  <c r="J105" i="10" s="1"/>
  <c r="R232" i="10"/>
  <c r="P259" i="10"/>
  <c r="BK148" i="11"/>
  <c r="J148" i="11"/>
  <c r="J101" i="11" s="1"/>
  <c r="R159" i="11"/>
  <c r="T207" i="11"/>
  <c r="T206" i="11" s="1"/>
  <c r="R226" i="11"/>
  <c r="BK296" i="11"/>
  <c r="J296" i="11"/>
  <c r="J107" i="11"/>
  <c r="BK367" i="11"/>
  <c r="J367" i="11" s="1"/>
  <c r="J109" i="11" s="1"/>
  <c r="BK382" i="11"/>
  <c r="J382" i="11"/>
  <c r="J110" i="11"/>
  <c r="BK401" i="11"/>
  <c r="J401" i="11"/>
  <c r="J111" i="11" s="1"/>
  <c r="BK420" i="11"/>
  <c r="J420" i="11"/>
  <c r="J112" i="11" s="1"/>
  <c r="BK434" i="11"/>
  <c r="J434" i="11"/>
  <c r="J113" i="11"/>
  <c r="R449" i="11"/>
  <c r="R445" i="11" s="1"/>
  <c r="BK466" i="11"/>
  <c r="J466" i="11" s="1"/>
  <c r="J116" i="11" s="1"/>
  <c r="BK475" i="11"/>
  <c r="J475" i="11"/>
  <c r="J119" i="11" s="1"/>
  <c r="BK504" i="11"/>
  <c r="J504" i="11" s="1"/>
  <c r="J121" i="11" s="1"/>
  <c r="BK508" i="11"/>
  <c r="J508" i="11" s="1"/>
  <c r="J122" i="11" s="1"/>
  <c r="BK514" i="11"/>
  <c r="J514" i="11"/>
  <c r="J123" i="11"/>
  <c r="BK153" i="12"/>
  <c r="T153" i="12"/>
  <c r="R173" i="12"/>
  <c r="P182" i="12"/>
  <c r="BK191" i="12"/>
  <c r="J191" i="12"/>
  <c r="J105" i="12" s="1"/>
  <c r="BK220" i="12"/>
  <c r="J220" i="12" s="1"/>
  <c r="J106" i="12" s="1"/>
  <c r="R220" i="12"/>
  <c r="P259" i="12"/>
  <c r="T259" i="12"/>
  <c r="T282" i="12"/>
  <c r="P323" i="12"/>
  <c r="BK332" i="12"/>
  <c r="J332" i="12" s="1"/>
  <c r="J112" i="12" s="1"/>
  <c r="BK354" i="12"/>
  <c r="J354" i="12"/>
  <c r="J115" i="12"/>
  <c r="R354" i="12"/>
  <c r="R359" i="12"/>
  <c r="T370" i="12"/>
  <c r="T392" i="12"/>
  <c r="T401" i="12"/>
  <c r="P417" i="12"/>
  <c r="P414" i="12" s="1"/>
  <c r="R434" i="12"/>
  <c r="R414" i="12" s="1"/>
  <c r="T450" i="12"/>
  <c r="R498" i="12"/>
  <c r="R502" i="12"/>
  <c r="R515" i="12"/>
  <c r="BK525" i="12"/>
  <c r="J525" i="12"/>
  <c r="J128" i="12"/>
  <c r="BK236" i="13"/>
  <c r="J236" i="13"/>
  <c r="J100" i="13" s="1"/>
  <c r="BK246" i="13"/>
  <c r="J246" i="13"/>
  <c r="J102" i="13" s="1"/>
  <c r="BK265" i="13"/>
  <c r="J265" i="13"/>
  <c r="J103" i="13"/>
  <c r="BK270" i="13"/>
  <c r="J270" i="13" s="1"/>
  <c r="J104" i="13" s="1"/>
  <c r="BK277" i="13"/>
  <c r="J277" i="13"/>
  <c r="J105" i="13"/>
  <c r="BK284" i="13"/>
  <c r="J284" i="13" s="1"/>
  <c r="J106" i="13" s="1"/>
  <c r="P307" i="13"/>
  <c r="T357" i="13"/>
  <c r="T354" i="13"/>
  <c r="T396" i="13"/>
  <c r="T411" i="13"/>
  <c r="T369" i="13" s="1"/>
  <c r="T421" i="13"/>
  <c r="BK460" i="13"/>
  <c r="J460" i="13" s="1"/>
  <c r="J120" i="13" s="1"/>
  <c r="R495" i="13"/>
  <c r="R510" i="13"/>
  <c r="R468" i="13" s="1"/>
  <c r="P518" i="13"/>
  <c r="P551" i="13"/>
  <c r="BK559" i="13"/>
  <c r="J559" i="13"/>
  <c r="J131" i="13"/>
  <c r="T601" i="13"/>
  <c r="R616" i="13"/>
  <c r="P624" i="13"/>
  <c r="T661" i="13"/>
  <c r="T634" i="13" s="1"/>
  <c r="T669" i="13"/>
  <c r="R709" i="13"/>
  <c r="R724" i="13"/>
  <c r="R682" i="13" s="1"/>
  <c r="R732" i="13"/>
  <c r="P742" i="13"/>
  <c r="P749" i="13"/>
  <c r="T756" i="13"/>
  <c r="T827" i="13"/>
  <c r="T826" i="13"/>
  <c r="BK856" i="13"/>
  <c r="J856" i="13" s="1"/>
  <c r="J162" i="13" s="1"/>
  <c r="T869" i="13"/>
  <c r="T899" i="13"/>
  <c r="T888" i="13" s="1"/>
  <c r="T908" i="13"/>
  <c r="T926" i="13"/>
  <c r="R931" i="13"/>
  <c r="T938" i="13"/>
  <c r="BK946" i="13"/>
  <c r="J946" i="13" s="1"/>
  <c r="J174" i="13" s="1"/>
  <c r="T946" i="13"/>
  <c r="R955" i="13"/>
  <c r="T963" i="13"/>
  <c r="R975" i="13"/>
  <c r="R991" i="13"/>
  <c r="BK1004" i="13"/>
  <c r="J1004" i="13"/>
  <c r="J184" i="13"/>
  <c r="T1004" i="13"/>
  <c r="P1009" i="13"/>
  <c r="R1086" i="13"/>
  <c r="P1091" i="13"/>
  <c r="P1096" i="13"/>
  <c r="R1104" i="13"/>
  <c r="BK1111" i="13"/>
  <c r="J1111" i="13" s="1"/>
  <c r="J193" i="13" s="1"/>
  <c r="BK1139" i="13"/>
  <c r="J1139" i="13" s="1"/>
  <c r="J195" i="13" s="1"/>
  <c r="P1208" i="13"/>
  <c r="P1166" i="13"/>
  <c r="P1237" i="13"/>
  <c r="P1250" i="13"/>
  <c r="P1262" i="13"/>
  <c r="P144" i="14"/>
  <c r="P170" i="14"/>
  <c r="P193" i="14"/>
  <c r="P169" i="14" s="1"/>
  <c r="P202" i="14"/>
  <c r="BK237" i="14"/>
  <c r="J237" i="14" s="1"/>
  <c r="J104" i="14" s="1"/>
  <c r="R250" i="14"/>
  <c r="T265" i="14"/>
  <c r="P274" i="14"/>
  <c r="BK293" i="14"/>
  <c r="J293" i="14"/>
  <c r="J108" i="14"/>
  <c r="BK314" i="14"/>
  <c r="J314" i="14" s="1"/>
  <c r="J111" i="14" s="1"/>
  <c r="BK321" i="14"/>
  <c r="J321" i="14"/>
  <c r="J112" i="14"/>
  <c r="R328" i="14"/>
  <c r="BK362" i="14"/>
  <c r="J362" i="14" s="1"/>
  <c r="J115" i="14" s="1"/>
  <c r="BK393" i="14"/>
  <c r="J393" i="14" s="1"/>
  <c r="J116" i="14" s="1"/>
  <c r="BK402" i="14"/>
  <c r="J402" i="14"/>
  <c r="J117" i="14"/>
  <c r="BK413" i="14"/>
  <c r="J413" i="14" s="1"/>
  <c r="J118" i="14" s="1"/>
  <c r="BK422" i="14"/>
  <c r="J422" i="14"/>
  <c r="J119" i="14"/>
  <c r="BK435" i="14"/>
  <c r="J435" i="14"/>
  <c r="J120" i="14" s="1"/>
  <c r="BK444" i="14"/>
  <c r="J444" i="14"/>
  <c r="J121" i="14" s="1"/>
  <c r="BK134" i="15"/>
  <c r="P240" i="15"/>
  <c r="P261" i="15"/>
  <c r="P278" i="15"/>
  <c r="BK295" i="15"/>
  <c r="J295" i="15" s="1"/>
  <c r="J102" i="15" s="1"/>
  <c r="BK310" i="15"/>
  <c r="J310" i="15"/>
  <c r="J103" i="15"/>
  <c r="BK325" i="15"/>
  <c r="J325" i="15"/>
  <c r="J104" i="15" s="1"/>
  <c r="BK346" i="15"/>
  <c r="J346" i="15"/>
  <c r="J105" i="15" s="1"/>
  <c r="BK353" i="15"/>
  <c r="J353" i="15"/>
  <c r="J106" i="15"/>
  <c r="T364" i="15"/>
  <c r="P375" i="15"/>
  <c r="P408" i="15"/>
  <c r="BK433" i="15"/>
  <c r="J433" i="15"/>
  <c r="J110" i="15"/>
  <c r="R502" i="15"/>
  <c r="T547" i="15"/>
  <c r="P578" i="15"/>
  <c r="P168" i="16"/>
  <c r="R175" i="16"/>
  <c r="BK182" i="16"/>
  <c r="J182" i="16" s="1"/>
  <c r="J101" i="16" s="1"/>
  <c r="P207" i="16"/>
  <c r="P247" i="16"/>
  <c r="P206" i="16" s="1"/>
  <c r="R280" i="16"/>
  <c r="R308" i="16"/>
  <c r="R328" i="16"/>
  <c r="R338" i="16"/>
  <c r="R348" i="16"/>
  <c r="R364" i="16"/>
  <c r="R371" i="16"/>
  <c r="P382" i="16"/>
  <c r="P389" i="16"/>
  <c r="T396" i="16"/>
  <c r="R422" i="16"/>
  <c r="R429" i="16"/>
  <c r="P439" i="16"/>
  <c r="P468" i="16"/>
  <c r="P478" i="16"/>
  <c r="P492" i="16"/>
  <c r="R502" i="16"/>
  <c r="P544" i="16"/>
  <c r="P565" i="16"/>
  <c r="BK578" i="16"/>
  <c r="J578" i="16"/>
  <c r="J128" i="16"/>
  <c r="BK601" i="16"/>
  <c r="J601" i="16"/>
  <c r="J129" i="16" s="1"/>
  <c r="P611" i="16"/>
  <c r="P786" i="16"/>
  <c r="P827" i="16"/>
  <c r="T840" i="16"/>
  <c r="P915" i="16"/>
  <c r="R941" i="16"/>
  <c r="R1027" i="16"/>
  <c r="R1047" i="16"/>
  <c r="R1052" i="16"/>
  <c r="P1061" i="16"/>
  <c r="R1086" i="16"/>
  <c r="T1112" i="16"/>
  <c r="R1143" i="16"/>
  <c r="T152" i="17"/>
  <c r="T139" i="17"/>
  <c r="T138" i="17" s="1"/>
  <c r="T159" i="17"/>
  <c r="P182" i="17"/>
  <c r="P205" i="17"/>
  <c r="R216" i="17"/>
  <c r="P236" i="17"/>
  <c r="P255" i="17"/>
  <c r="P235" i="17" s="1"/>
  <c r="T265" i="17"/>
  <c r="T264" i="17" s="1"/>
  <c r="P284" i="17"/>
  <c r="R294" i="17"/>
  <c r="R313" i="17"/>
  <c r="R293" i="17" s="1"/>
  <c r="T323" i="17"/>
  <c r="R342" i="17"/>
  <c r="R118" i="18"/>
  <c r="R117" i="18"/>
  <c r="R122" i="19"/>
  <c r="P170" i="19"/>
  <c r="P198" i="19"/>
  <c r="BK146" i="20"/>
  <c r="J146" i="20"/>
  <c r="J98" i="20"/>
  <c r="BK151" i="20"/>
  <c r="J151" i="20" s="1"/>
  <c r="J99" i="20" s="1"/>
  <c r="BK168" i="20"/>
  <c r="J168" i="20"/>
  <c r="J102" i="20"/>
  <c r="BK176" i="20"/>
  <c r="J176" i="20"/>
  <c r="J104" i="20" s="1"/>
  <c r="BK124" i="21"/>
  <c r="BK132" i="21"/>
  <c r="J132" i="21" s="1"/>
  <c r="J99" i="21" s="1"/>
  <c r="T132" i="21"/>
  <c r="P149" i="2"/>
  <c r="P230" i="2"/>
  <c r="BK370" i="2"/>
  <c r="J370" i="2" s="1"/>
  <c r="J104" i="2" s="1"/>
  <c r="R391" i="2"/>
  <c r="BK539" i="2"/>
  <c r="J539" i="2"/>
  <c r="J106" i="2" s="1"/>
  <c r="BK670" i="2"/>
  <c r="J670" i="2" s="1"/>
  <c r="J107" i="2" s="1"/>
  <c r="BK724" i="2"/>
  <c r="J724" i="2" s="1"/>
  <c r="J108" i="2" s="1"/>
  <c r="P762" i="2"/>
  <c r="R804" i="2"/>
  <c r="P885" i="2"/>
  <c r="R1006" i="2"/>
  <c r="P1021" i="2"/>
  <c r="R1074" i="2"/>
  <c r="R1146" i="2"/>
  <c r="BK1164" i="2"/>
  <c r="J1164" i="2"/>
  <c r="J118" i="2" s="1"/>
  <c r="R1243" i="2"/>
  <c r="R1331" i="2"/>
  <c r="P1427" i="2"/>
  <c r="T1427" i="2"/>
  <c r="P1503" i="2"/>
  <c r="T1503" i="2"/>
  <c r="T1538" i="2"/>
  <c r="R1932" i="2"/>
  <c r="T2463" i="2"/>
  <c r="T155" i="3"/>
  <c r="BK317" i="3"/>
  <c r="J317" i="3" s="1"/>
  <c r="J101" i="3" s="1"/>
  <c r="R494" i="3"/>
  <c r="R473" i="3" s="1"/>
  <c r="R663" i="3"/>
  <c r="R649" i="3"/>
  <c r="R864" i="3"/>
  <c r="P919" i="3"/>
  <c r="P977" i="3"/>
  <c r="T1162" i="3"/>
  <c r="BK1600" i="3"/>
  <c r="J1600" i="3"/>
  <c r="J111" i="3"/>
  <c r="T1783" i="3"/>
  <c r="T1846" i="3"/>
  <c r="BK2248" i="3"/>
  <c r="J2248" i="3" s="1"/>
  <c r="J114" i="3" s="1"/>
  <c r="T2400" i="3"/>
  <c r="P2433" i="3"/>
  <c r="P2495" i="3"/>
  <c r="R2575" i="3"/>
  <c r="T3059" i="3"/>
  <c r="BK3144" i="3"/>
  <c r="J3144" i="3"/>
  <c r="J123" i="3" s="1"/>
  <c r="BK3323" i="3"/>
  <c r="J3323" i="3"/>
  <c r="J124" i="3"/>
  <c r="BK3372" i="3"/>
  <c r="J3372" i="3" s="1"/>
  <c r="J125" i="3" s="1"/>
  <c r="BK3488" i="3"/>
  <c r="J3488" i="3"/>
  <c r="J126" i="3"/>
  <c r="R3579" i="3"/>
  <c r="R3833" i="3"/>
  <c r="BK3857" i="3"/>
  <c r="J3857" i="3" s="1"/>
  <c r="J129" i="3" s="1"/>
  <c r="BK4303" i="3"/>
  <c r="J4303" i="3" s="1"/>
  <c r="J130" i="3" s="1"/>
  <c r="T4448" i="3"/>
  <c r="R138" i="4"/>
  <c r="R132" i="4"/>
  <c r="R157" i="4"/>
  <c r="P172" i="4"/>
  <c r="P171" i="4" s="1"/>
  <c r="BK191" i="4"/>
  <c r="J191" i="4"/>
  <c r="J108" i="4"/>
  <c r="T200" i="4"/>
  <c r="P143" i="5"/>
  <c r="P177" i="5"/>
  <c r="P173" i="5"/>
  <c r="T233" i="5"/>
  <c r="T214" i="5" s="1"/>
  <c r="BK267" i="5"/>
  <c r="J267" i="5"/>
  <c r="J106" i="5" s="1"/>
  <c r="BK292" i="5"/>
  <c r="J292" i="5" s="1"/>
  <c r="J107" i="5" s="1"/>
  <c r="BK298" i="5"/>
  <c r="J298" i="5"/>
  <c r="J109" i="5"/>
  <c r="R304" i="5"/>
  <c r="R303" i="5" s="1"/>
  <c r="R363" i="5"/>
  <c r="T400" i="5"/>
  <c r="T437" i="5"/>
  <c r="T447" i="5"/>
  <c r="T446" i="5" s="1"/>
  <c r="R479" i="5"/>
  <c r="BK488" i="5"/>
  <c r="J488" i="5" s="1"/>
  <c r="J118" i="5" s="1"/>
  <c r="T508" i="5"/>
  <c r="R142" i="6"/>
  <c r="P166" i="6"/>
  <c r="P162" i="6"/>
  <c r="P194" i="6"/>
  <c r="P223" i="6"/>
  <c r="P209" i="6" s="1"/>
  <c r="T252" i="6"/>
  <c r="T251" i="6" s="1"/>
  <c r="BK260" i="6"/>
  <c r="J260" i="6"/>
  <c r="J110" i="6" s="1"/>
  <c r="BK313" i="6"/>
  <c r="J313" i="6"/>
  <c r="J111" i="6" s="1"/>
  <c r="BK326" i="6"/>
  <c r="J326" i="6" s="1"/>
  <c r="J112" i="6" s="1"/>
  <c r="BK346" i="6"/>
  <c r="J346" i="6"/>
  <c r="J114" i="6"/>
  <c r="BK355" i="6"/>
  <c r="J355" i="6" s="1"/>
  <c r="J115" i="6" s="1"/>
  <c r="P369" i="6"/>
  <c r="P383" i="6"/>
  <c r="BK403" i="6"/>
  <c r="J403" i="6" s="1"/>
  <c r="J118" i="6" s="1"/>
  <c r="P130" i="7"/>
  <c r="P129" i="7" s="1"/>
  <c r="P127" i="7" s="1"/>
  <c r="P126" i="7" s="1"/>
  <c r="AU103" i="1" s="1"/>
  <c r="R158" i="7"/>
  <c r="T174" i="7"/>
  <c r="BK145" i="8"/>
  <c r="J145" i="8"/>
  <c r="J102" i="8" s="1"/>
  <c r="BK164" i="8"/>
  <c r="J164" i="8" s="1"/>
  <c r="J103" i="8" s="1"/>
  <c r="BK130" i="9"/>
  <c r="J130" i="9" s="1"/>
  <c r="J101" i="9" s="1"/>
  <c r="P147" i="9"/>
  <c r="P236" i="9"/>
  <c r="P274" i="9"/>
  <c r="BK304" i="9"/>
  <c r="J304" i="9" s="1"/>
  <c r="J105" i="9" s="1"/>
  <c r="P131" i="10"/>
  <c r="T131" i="10"/>
  <c r="T130" i="10"/>
  <c r="R148" i="10"/>
  <c r="P189" i="10"/>
  <c r="BK217" i="10"/>
  <c r="J217" i="10"/>
  <c r="J104" i="10"/>
  <c r="R217" i="10"/>
  <c r="P232" i="10"/>
  <c r="BK259" i="10"/>
  <c r="J259" i="10" s="1"/>
  <c r="J106" i="10" s="1"/>
  <c r="T259" i="10"/>
  <c r="R148" i="11"/>
  <c r="P159" i="11"/>
  <c r="BK207" i="11"/>
  <c r="J207" i="11"/>
  <c r="J104" i="11"/>
  <c r="BK226" i="11"/>
  <c r="J226" i="11"/>
  <c r="J105" i="11" s="1"/>
  <c r="P296" i="11"/>
  <c r="T367" i="11"/>
  <c r="T289" i="11" s="1"/>
  <c r="T382" i="11"/>
  <c r="T401" i="11"/>
  <c r="R420" i="11"/>
  <c r="P434" i="11"/>
  <c r="BK449" i="11"/>
  <c r="J449" i="11" s="1"/>
  <c r="J115" i="11" s="1"/>
  <c r="T466" i="11"/>
  <c r="T475" i="11"/>
  <c r="T471" i="11"/>
  <c r="R504" i="11"/>
  <c r="P508" i="11"/>
  <c r="P480" i="11" s="1"/>
  <c r="P514" i="11"/>
  <c r="P153" i="12"/>
  <c r="P152" i="12" s="1"/>
  <c r="P173" i="12"/>
  <c r="BK182" i="12"/>
  <c r="J182" i="12" s="1"/>
  <c r="J103" i="12" s="1"/>
  <c r="T182" i="12"/>
  <c r="R191" i="12"/>
  <c r="R190" i="12" s="1"/>
  <c r="T220" i="12"/>
  <c r="R259" i="12"/>
  <c r="R258" i="12"/>
  <c r="P282" i="12"/>
  <c r="BK323" i="12"/>
  <c r="J323" i="12" s="1"/>
  <c r="J111" i="12" s="1"/>
  <c r="T323" i="12"/>
  <c r="R332" i="12"/>
  <c r="R313" i="12" s="1"/>
  <c r="T332" i="12"/>
  <c r="T313" i="12" s="1"/>
  <c r="BK340" i="12"/>
  <c r="J340" i="12"/>
  <c r="J113" i="12" s="1"/>
  <c r="T340" i="12"/>
  <c r="R349" i="12"/>
  <c r="BK359" i="12"/>
  <c r="J359" i="12"/>
  <c r="J116" i="12"/>
  <c r="BK370" i="12"/>
  <c r="J370" i="12"/>
  <c r="J117" i="12" s="1"/>
  <c r="BK392" i="12"/>
  <c r="J392" i="12"/>
  <c r="J118" i="12" s="1"/>
  <c r="P401" i="12"/>
  <c r="BK417" i="12"/>
  <c r="J417" i="12" s="1"/>
  <c r="J121" i="12" s="1"/>
  <c r="BK434" i="12"/>
  <c r="J434" i="12" s="1"/>
  <c r="J122" i="12" s="1"/>
  <c r="BK450" i="12"/>
  <c r="J450" i="12"/>
  <c r="J123" i="12"/>
  <c r="P498" i="12"/>
  <c r="P469" i="12"/>
  <c r="P502" i="12"/>
  <c r="P515" i="12"/>
  <c r="P525" i="12"/>
  <c r="P236" i="13"/>
  <c r="P246" i="13"/>
  <c r="P225" i="13" s="1"/>
  <c r="P224" i="13" s="1"/>
  <c r="R265" i="13"/>
  <c r="R270" i="13"/>
  <c r="P277" i="13"/>
  <c r="R284" i="13"/>
  <c r="T307" i="13"/>
  <c r="P357" i="13"/>
  <c r="P354" i="13"/>
  <c r="R396" i="13"/>
  <c r="R369" i="13"/>
  <c r="P411" i="13"/>
  <c r="R421" i="13"/>
  <c r="P460" i="13"/>
  <c r="P431" i="13" s="1"/>
  <c r="P495" i="13"/>
  <c r="P468" i="13"/>
  <c r="P510" i="13"/>
  <c r="T518" i="13"/>
  <c r="T551" i="13"/>
  <c r="T528" i="13" s="1"/>
  <c r="R559" i="13"/>
  <c r="R601" i="13"/>
  <c r="R572" i="13"/>
  <c r="T616" i="13"/>
  <c r="T572" i="13" s="1"/>
  <c r="R624" i="13"/>
  <c r="R661" i="13"/>
  <c r="R669" i="13"/>
  <c r="R634" i="13" s="1"/>
  <c r="P709" i="13"/>
  <c r="P724" i="13"/>
  <c r="P732" i="13"/>
  <c r="P682" i="13" s="1"/>
  <c r="R742" i="13"/>
  <c r="R749" i="13"/>
  <c r="P756" i="13"/>
  <c r="P827" i="13"/>
  <c r="P826" i="13" s="1"/>
  <c r="P856" i="13"/>
  <c r="P838" i="13"/>
  <c r="R869" i="13"/>
  <c r="P899" i="13"/>
  <c r="P888" i="13"/>
  <c r="BK908" i="13"/>
  <c r="J908" i="13"/>
  <c r="J168" i="13"/>
  <c r="R926" i="13"/>
  <c r="P931" i="13"/>
  <c r="P938" i="13"/>
  <c r="P946" i="13"/>
  <c r="BK955" i="13"/>
  <c r="J955" i="13" s="1"/>
  <c r="J175" i="13" s="1"/>
  <c r="BK963" i="13"/>
  <c r="J963" i="13"/>
  <c r="J177" i="13"/>
  <c r="T975" i="13"/>
  <c r="BK991" i="13"/>
  <c r="J991" i="13"/>
  <c r="J181" i="13" s="1"/>
  <c r="P1004" i="13"/>
  <c r="T1009" i="13"/>
  <c r="P1086" i="13"/>
  <c r="P1050" i="13" s="1"/>
  <c r="R1091" i="13"/>
  <c r="R1050" i="13" s="1"/>
  <c r="R1096" i="13"/>
  <c r="BK1104" i="13"/>
  <c r="J1104" i="13" s="1"/>
  <c r="J192" i="13" s="1"/>
  <c r="P1111" i="13"/>
  <c r="P1139" i="13"/>
  <c r="P1130" i="13"/>
  <c r="R1208" i="13"/>
  <c r="R1166" i="13" s="1"/>
  <c r="R1237" i="13"/>
  <c r="R1250" i="13"/>
  <c r="R1262" i="13"/>
  <c r="BK144" i="14"/>
  <c r="J144" i="14" s="1"/>
  <c r="J99" i="14" s="1"/>
  <c r="R170" i="14"/>
  <c r="R169" i="14" s="1"/>
  <c r="R193" i="14"/>
  <c r="R202" i="14"/>
  <c r="R237" i="14"/>
  <c r="BK250" i="14"/>
  <c r="J250" i="14"/>
  <c r="J105" i="14"/>
  <c r="P265" i="14"/>
  <c r="R274" i="14"/>
  <c r="P293" i="14"/>
  <c r="T314" i="14"/>
  <c r="P321" i="14"/>
  <c r="P328" i="14"/>
  <c r="T362" i="14"/>
  <c r="T361" i="14" s="1"/>
  <c r="R393" i="14"/>
  <c r="T402" i="14"/>
  <c r="T413" i="14"/>
  <c r="T422" i="14"/>
  <c r="T435" i="14"/>
  <c r="T444" i="14"/>
  <c r="P134" i="15"/>
  <c r="BK240" i="15"/>
  <c r="BK261" i="15"/>
  <c r="J261" i="15" s="1"/>
  <c r="J100" i="15" s="1"/>
  <c r="BK278" i="15"/>
  <c r="J278" i="15"/>
  <c r="J101" i="15"/>
  <c r="P295" i="15"/>
  <c r="P310" i="15"/>
  <c r="T325" i="15"/>
  <c r="R346" i="15"/>
  <c r="R353" i="15"/>
  <c r="BK364" i="15"/>
  <c r="J364" i="15" s="1"/>
  <c r="J107" i="15" s="1"/>
  <c r="T375" i="15"/>
  <c r="R408" i="15"/>
  <c r="R433" i="15"/>
  <c r="T502" i="15"/>
  <c r="R547" i="15"/>
  <c r="R578" i="15"/>
  <c r="R168" i="16"/>
  <c r="P175" i="16"/>
  <c r="R182" i="16"/>
  <c r="R207" i="16"/>
  <c r="BK247" i="16"/>
  <c r="J247" i="16" s="1"/>
  <c r="J104" i="16" s="1"/>
  <c r="BK280" i="16"/>
  <c r="J280" i="16" s="1"/>
  <c r="J105" i="16" s="1"/>
  <c r="P308" i="16"/>
  <c r="P328" i="16"/>
  <c r="P338" i="16"/>
  <c r="P348" i="16"/>
  <c r="P364" i="16"/>
  <c r="P371" i="16"/>
  <c r="BK382" i="16"/>
  <c r="J382" i="16"/>
  <c r="J115" i="16" s="1"/>
  <c r="BK389" i="16"/>
  <c r="J389" i="16"/>
  <c r="J116" i="16" s="1"/>
  <c r="BK396" i="16"/>
  <c r="J396" i="16" s="1"/>
  <c r="J117" i="16" s="1"/>
  <c r="BK422" i="16"/>
  <c r="J422" i="16"/>
  <c r="J118" i="16"/>
  <c r="BK429" i="16"/>
  <c r="J429" i="16" s="1"/>
  <c r="J119" i="16" s="1"/>
  <c r="BK439" i="16"/>
  <c r="J439" i="16"/>
  <c r="J120" i="16"/>
  <c r="BK468" i="16"/>
  <c r="J468" i="16" s="1"/>
  <c r="J121" i="16" s="1"/>
  <c r="BK478" i="16"/>
  <c r="J478" i="16"/>
  <c r="J122" i="16" s="1"/>
  <c r="T492" i="16"/>
  <c r="T502" i="16"/>
  <c r="R544" i="16"/>
  <c r="R565" i="16"/>
  <c r="R578" i="16"/>
  <c r="P601" i="16"/>
  <c r="T611" i="16"/>
  <c r="T786" i="16"/>
  <c r="T827" i="16"/>
  <c r="BK840" i="16"/>
  <c r="J840" i="16" s="1"/>
  <c r="J133" i="16" s="1"/>
  <c r="BK915" i="16"/>
  <c r="J915" i="16" s="1"/>
  <c r="J134" i="16" s="1"/>
  <c r="P941" i="16"/>
  <c r="BK1027" i="16"/>
  <c r="J1027" i="16" s="1"/>
  <c r="J137" i="16" s="1"/>
  <c r="T1047" i="16"/>
  <c r="T1052" i="16"/>
  <c r="T1061" i="16"/>
  <c r="T1086" i="16"/>
  <c r="R1112" i="16"/>
  <c r="BK1143" i="16"/>
  <c r="J1143" i="16"/>
  <c r="J145" i="16" s="1"/>
  <c r="R152" i="17"/>
  <c r="R139" i="17"/>
  <c r="R138" i="17" s="1"/>
  <c r="R137" i="17" s="1"/>
  <c r="R136" i="17" s="1"/>
  <c r="R159" i="17"/>
  <c r="T182" i="17"/>
  <c r="R205" i="17"/>
  <c r="T216" i="17"/>
  <c r="T236" i="17"/>
  <c r="T235" i="17" s="1"/>
  <c r="T255" i="17"/>
  <c r="R265" i="17"/>
  <c r="R284" i="17"/>
  <c r="R264" i="17" s="1"/>
  <c r="P294" i="17"/>
  <c r="P293" i="17" s="1"/>
  <c r="P313" i="17"/>
  <c r="R323" i="17"/>
  <c r="R322" i="17"/>
  <c r="P342" i="17"/>
  <c r="BK118" i="18"/>
  <c r="J118" i="18" s="1"/>
  <c r="J97" i="18" s="1"/>
  <c r="T122" i="19"/>
  <c r="R170" i="19"/>
  <c r="T198" i="19"/>
  <c r="R146" i="20"/>
  <c r="T151" i="20"/>
  <c r="P168" i="20"/>
  <c r="P156" i="20" s="1"/>
  <c r="P176" i="20"/>
  <c r="R149" i="2"/>
  <c r="BK230" i="2"/>
  <c r="J230" i="2" s="1"/>
  <c r="J101" i="2" s="1"/>
  <c r="R370" i="2"/>
  <c r="R353" i="2"/>
  <c r="BK391" i="2"/>
  <c r="J391" i="2"/>
  <c r="J105" i="2" s="1"/>
  <c r="T539" i="2"/>
  <c r="P670" i="2"/>
  <c r="R724" i="2"/>
  <c r="BK762" i="2"/>
  <c r="J762" i="2" s="1"/>
  <c r="J111" i="2" s="1"/>
  <c r="BK804" i="2"/>
  <c r="J804" i="2" s="1"/>
  <c r="J112" i="2" s="1"/>
  <c r="R885" i="2"/>
  <c r="P1006" i="2"/>
  <c r="R1021" i="2"/>
  <c r="P1074" i="2"/>
  <c r="BK1146" i="2"/>
  <c r="J1146" i="2"/>
  <c r="J117" i="2" s="1"/>
  <c r="T1164" i="2"/>
  <c r="P1243" i="2"/>
  <c r="T1331" i="2"/>
  <c r="P1538" i="2"/>
  <c r="R155" i="3"/>
  <c r="P317" i="3"/>
  <c r="P494" i="3"/>
  <c r="P473" i="3" s="1"/>
  <c r="T663" i="3"/>
  <c r="T649" i="3" s="1"/>
  <c r="P864" i="3"/>
  <c r="P649" i="3" s="1"/>
  <c r="T919" i="3"/>
  <c r="BK977" i="3"/>
  <c r="J977" i="3"/>
  <c r="J109" i="3"/>
  <c r="P1162" i="3"/>
  <c r="P1600" i="3"/>
  <c r="R1783" i="3"/>
  <c r="BK1846" i="3"/>
  <c r="J1846" i="3"/>
  <c r="J113" i="3" s="1"/>
  <c r="R2248" i="3"/>
  <c r="R2400" i="3"/>
  <c r="BK2495" i="3"/>
  <c r="J2495" i="3"/>
  <c r="J119" i="3" s="1"/>
  <c r="P2575" i="3"/>
  <c r="R3059" i="3"/>
  <c r="R3144" i="3"/>
  <c r="T3323" i="3"/>
  <c r="P3372" i="3"/>
  <c r="P3488" i="3"/>
  <c r="T3579" i="3"/>
  <c r="T3833" i="3"/>
  <c r="P3857" i="3"/>
  <c r="R4303" i="3"/>
  <c r="R4448" i="3"/>
  <c r="T138" i="4"/>
  <c r="T132" i="4"/>
  <c r="T131" i="4" s="1"/>
  <c r="P157" i="4"/>
  <c r="P132" i="4" s="1"/>
  <c r="T172" i="4"/>
  <c r="T171" i="4" s="1"/>
  <c r="T191" i="4"/>
  <c r="R200" i="4"/>
  <c r="BK143" i="5"/>
  <c r="J143" i="5"/>
  <c r="J100" i="5" s="1"/>
  <c r="R177" i="5"/>
  <c r="R173" i="5" s="1"/>
  <c r="BK233" i="5"/>
  <c r="J233" i="5"/>
  <c r="J104" i="5" s="1"/>
  <c r="P267" i="5"/>
  <c r="P252" i="5"/>
  <c r="P292" i="5"/>
  <c r="R298" i="5"/>
  <c r="P304" i="5"/>
  <c r="P303" i="5" s="1"/>
  <c r="P297" i="5" s="1"/>
  <c r="T363" i="5"/>
  <c r="BK400" i="5"/>
  <c r="J400" i="5"/>
  <c r="J113" i="5" s="1"/>
  <c r="BK437" i="5"/>
  <c r="J437" i="5" s="1"/>
  <c r="J114" i="5" s="1"/>
  <c r="R447" i="5"/>
  <c r="R446" i="5" s="1"/>
  <c r="T479" i="5"/>
  <c r="R488" i="5"/>
  <c r="R508" i="5"/>
  <c r="T142" i="6"/>
  <c r="T166" i="6"/>
  <c r="T162" i="6" s="1"/>
  <c r="R194" i="6"/>
  <c r="R223" i="6"/>
  <c r="R209" i="6"/>
  <c r="R252" i="6"/>
  <c r="R260" i="6"/>
  <c r="R259" i="6"/>
  <c r="R313" i="6"/>
  <c r="R326" i="6"/>
  <c r="R346" i="6"/>
  <c r="R355" i="6"/>
  <c r="T369" i="6"/>
  <c r="R383" i="6"/>
  <c r="R403" i="6"/>
  <c r="BK130" i="7"/>
  <c r="BK129" i="7" s="1"/>
  <c r="BK158" i="7"/>
  <c r="J158" i="7"/>
  <c r="J103" i="7"/>
  <c r="BK174" i="7"/>
  <c r="J174" i="7"/>
  <c r="J104" i="7" s="1"/>
  <c r="R145" i="8"/>
  <c r="R128" i="8"/>
  <c r="R126" i="8" s="1"/>
  <c r="R125" i="8" s="1"/>
  <c r="T164" i="8"/>
  <c r="T130" i="9"/>
  <c r="T129" i="9"/>
  <c r="T128" i="9" s="1"/>
  <c r="T127" i="9" s="1"/>
  <c r="BK147" i="9"/>
  <c r="J147" i="9"/>
  <c r="J102" i="9"/>
  <c r="BK236" i="9"/>
  <c r="J236" i="9" s="1"/>
  <c r="J103" i="9" s="1"/>
  <c r="BK274" i="9"/>
  <c r="J274" i="9"/>
  <c r="J104" i="9"/>
  <c r="R304" i="9"/>
  <c r="P148" i="11"/>
  <c r="P147" i="11"/>
  <c r="T159" i="11"/>
  <c r="P207" i="11"/>
  <c r="P226" i="11"/>
  <c r="R296" i="11"/>
  <c r="R367" i="11"/>
  <c r="R289" i="11" s="1"/>
  <c r="R382" i="11"/>
  <c r="P401" i="11"/>
  <c r="P289" i="11" s="1"/>
  <c r="T420" i="11"/>
  <c r="T434" i="11"/>
  <c r="T449" i="11"/>
  <c r="T445" i="11"/>
  <c r="P466" i="11"/>
  <c r="P445" i="11" s="1"/>
  <c r="R475" i="11"/>
  <c r="R471" i="11" s="1"/>
  <c r="T504" i="11"/>
  <c r="T480" i="11" s="1"/>
  <c r="R508" i="11"/>
  <c r="R480" i="11" s="1"/>
  <c r="T514" i="11"/>
  <c r="R340" i="12"/>
  <c r="P349" i="12"/>
  <c r="P313" i="12" s="1"/>
  <c r="P354" i="12"/>
  <c r="P359" i="12"/>
  <c r="R370" i="12"/>
  <c r="R392" i="12"/>
  <c r="R401" i="12"/>
  <c r="T417" i="12"/>
  <c r="T434" i="12"/>
  <c r="T414" i="12" s="1"/>
  <c r="R450" i="12"/>
  <c r="T498" i="12"/>
  <c r="T469" i="12"/>
  <c r="T502" i="12"/>
  <c r="T515" i="12"/>
  <c r="R525" i="12"/>
  <c r="R469" i="12" s="1"/>
  <c r="T236" i="13"/>
  <c r="T246" i="13"/>
  <c r="T225" i="13" s="1"/>
  <c r="T224" i="13" s="1"/>
  <c r="T265" i="13"/>
  <c r="T270" i="13"/>
  <c r="R277" i="13"/>
  <c r="P284" i="13"/>
  <c r="BK307" i="13"/>
  <c r="J307" i="13"/>
  <c r="J107" i="13" s="1"/>
  <c r="BK357" i="13"/>
  <c r="J357" i="13"/>
  <c r="J109" i="13" s="1"/>
  <c r="P396" i="13"/>
  <c r="P369" i="13" s="1"/>
  <c r="R411" i="13"/>
  <c r="P421" i="13"/>
  <c r="R460" i="13"/>
  <c r="R431" i="13"/>
  <c r="T495" i="13"/>
  <c r="T510" i="13"/>
  <c r="T468" i="13" s="1"/>
  <c r="R518" i="13"/>
  <c r="R551" i="13"/>
  <c r="R528" i="13"/>
  <c r="P559" i="13"/>
  <c r="P528" i="13" s="1"/>
  <c r="BK601" i="13"/>
  <c r="J601" i="13"/>
  <c r="J135" i="13" s="1"/>
  <c r="P616" i="13"/>
  <c r="P572" i="13" s="1"/>
  <c r="T624" i="13"/>
  <c r="P661" i="13"/>
  <c r="P669" i="13"/>
  <c r="P634" i="13" s="1"/>
  <c r="BK709" i="13"/>
  <c r="J709" i="13"/>
  <c r="J147" i="13" s="1"/>
  <c r="BK724" i="13"/>
  <c r="J724" i="13" s="1"/>
  <c r="J148" i="13" s="1"/>
  <c r="T724" i="13"/>
  <c r="T682" i="13" s="1"/>
  <c r="T732" i="13"/>
  <c r="BK742" i="13"/>
  <c r="J742" i="13"/>
  <c r="J152" i="13" s="1"/>
  <c r="BK749" i="13"/>
  <c r="J749" i="13" s="1"/>
  <c r="J153" i="13" s="1"/>
  <c r="R756" i="13"/>
  <c r="R827" i="13"/>
  <c r="R826" i="13"/>
  <c r="T856" i="13"/>
  <c r="T838" i="13" s="1"/>
  <c r="P869" i="13"/>
  <c r="BK899" i="13"/>
  <c r="J899" i="13"/>
  <c r="J165" i="13"/>
  <c r="P908" i="13"/>
  <c r="BK926" i="13"/>
  <c r="J926" i="13"/>
  <c r="J170" i="13" s="1"/>
  <c r="BK931" i="13"/>
  <c r="J931" i="13" s="1"/>
  <c r="J171" i="13" s="1"/>
  <c r="BK938" i="13"/>
  <c r="J938" i="13"/>
  <c r="J172" i="13"/>
  <c r="R946" i="13"/>
  <c r="T955" i="13"/>
  <c r="R963" i="13"/>
  <c r="P975" i="13"/>
  <c r="P991" i="13"/>
  <c r="BK1009" i="13"/>
  <c r="J1009" i="13" s="1"/>
  <c r="J185" i="13" s="1"/>
  <c r="BK1086" i="13"/>
  <c r="J1086" i="13" s="1"/>
  <c r="J188" i="13" s="1"/>
  <c r="BK1091" i="13"/>
  <c r="J1091" i="13" s="1"/>
  <c r="J189" i="13" s="1"/>
  <c r="BK1096" i="13"/>
  <c r="J1096" i="13"/>
  <c r="J190" i="13"/>
  <c r="P1104" i="13"/>
  <c r="T1111" i="13"/>
  <c r="T1139" i="13"/>
  <c r="T1130" i="13"/>
  <c r="T1208" i="13"/>
  <c r="T1166" i="13" s="1"/>
  <c r="T1237" i="13"/>
  <c r="T1250" i="13"/>
  <c r="T1262" i="13"/>
  <c r="R144" i="14"/>
  <c r="T170" i="14"/>
  <c r="T169" i="14" s="1"/>
  <c r="T193" i="14"/>
  <c r="BK202" i="14"/>
  <c r="J202" i="14"/>
  <c r="J103" i="14"/>
  <c r="P237" i="14"/>
  <c r="T250" i="14"/>
  <c r="R265" i="14"/>
  <c r="BK274" i="14"/>
  <c r="J274" i="14"/>
  <c r="J107" i="14" s="1"/>
  <c r="T293" i="14"/>
  <c r="R314" i="14"/>
  <c r="R313" i="14" s="1"/>
  <c r="T321" i="14"/>
  <c r="BK328" i="14"/>
  <c r="J328" i="14" s="1"/>
  <c r="J113" i="14" s="1"/>
  <c r="R362" i="14"/>
  <c r="R361" i="14"/>
  <c r="T393" i="14"/>
  <c r="R402" i="14"/>
  <c r="R308" i="14" s="1"/>
  <c r="R413" i="14"/>
  <c r="P422" i="14"/>
  <c r="P435" i="14"/>
  <c r="R444" i="14"/>
  <c r="T134" i="15"/>
  <c r="R240" i="15"/>
  <c r="R261" i="15"/>
  <c r="T278" i="15"/>
  <c r="T295" i="15"/>
  <c r="T310" i="15"/>
  <c r="R325" i="15"/>
  <c r="P346" i="15"/>
  <c r="P353" i="15"/>
  <c r="R364" i="15"/>
  <c r="BK375" i="15"/>
  <c r="J375" i="15"/>
  <c r="J108" i="15" s="1"/>
  <c r="BK408" i="15"/>
  <c r="J408" i="15"/>
  <c r="J109" i="15" s="1"/>
  <c r="P433" i="15"/>
  <c r="P502" i="15"/>
  <c r="P547" i="15"/>
  <c r="T578" i="15"/>
  <c r="BK168" i="16"/>
  <c r="J168" i="16" s="1"/>
  <c r="J99" i="16" s="1"/>
  <c r="BK175" i="16"/>
  <c r="J175" i="16"/>
  <c r="J100" i="16"/>
  <c r="P182" i="16"/>
  <c r="BK207" i="16"/>
  <c r="BK206" i="16" s="1"/>
  <c r="R247" i="16"/>
  <c r="T280" i="16"/>
  <c r="T308" i="16"/>
  <c r="T328" i="16"/>
  <c r="T338" i="16"/>
  <c r="T348" i="16"/>
  <c r="T364" i="16"/>
  <c r="T371" i="16"/>
  <c r="T382" i="16"/>
  <c r="T389" i="16"/>
  <c r="P396" i="16"/>
  <c r="T422" i="16"/>
  <c r="P429" i="16"/>
  <c r="T439" i="16"/>
  <c r="R468" i="16"/>
  <c r="R478" i="16"/>
  <c r="BK492" i="16"/>
  <c r="J492" i="16" s="1"/>
  <c r="J124" i="16" s="1"/>
  <c r="P502" i="16"/>
  <c r="BK544" i="16"/>
  <c r="J544" i="16" s="1"/>
  <c r="J126" i="16" s="1"/>
  <c r="BK565" i="16"/>
  <c r="J565" i="16" s="1"/>
  <c r="J127" i="16" s="1"/>
  <c r="P578" i="16"/>
  <c r="T601" i="16"/>
  <c r="R611" i="16"/>
  <c r="R786" i="16"/>
  <c r="R827" i="16"/>
  <c r="R840" i="16"/>
  <c r="T915" i="16"/>
  <c r="T941" i="16"/>
  <c r="T1027" i="16"/>
  <c r="T1026" i="16"/>
  <c r="P1047" i="16"/>
  <c r="P1052" i="16"/>
  <c r="R1061" i="16"/>
  <c r="P1086" i="16"/>
  <c r="P1112" i="16"/>
  <c r="P1143" i="16"/>
  <c r="BK152" i="17"/>
  <c r="J152" i="17" s="1"/>
  <c r="J100" i="17" s="1"/>
  <c r="BK159" i="17"/>
  <c r="BK138" i="17" s="1"/>
  <c r="J138" i="17" s="1"/>
  <c r="J98" i="17" s="1"/>
  <c r="R182" i="17"/>
  <c r="T205" i="17"/>
  <c r="P216" i="17"/>
  <c r="BK236" i="17"/>
  <c r="J236" i="17" s="1"/>
  <c r="J106" i="17" s="1"/>
  <c r="BK255" i="17"/>
  <c r="J255" i="17" s="1"/>
  <c r="J107" i="17" s="1"/>
  <c r="P265" i="17"/>
  <c r="P264" i="17" s="1"/>
  <c r="BK284" i="17"/>
  <c r="J284" i="17"/>
  <c r="J110" i="17" s="1"/>
  <c r="T294" i="17"/>
  <c r="T293" i="17"/>
  <c r="T313" i="17"/>
  <c r="P323" i="17"/>
  <c r="P322" i="17"/>
  <c r="T342" i="17"/>
  <c r="T118" i="18"/>
  <c r="T117" i="18" s="1"/>
  <c r="P122" i="19"/>
  <c r="P121" i="19" s="1"/>
  <c r="P120" i="19" s="1"/>
  <c r="AU117" i="1" s="1"/>
  <c r="T170" i="19"/>
  <c r="BK198" i="19"/>
  <c r="J198" i="19"/>
  <c r="J100" i="19" s="1"/>
  <c r="T146" i="20"/>
  <c r="T125" i="20"/>
  <c r="R151" i="20"/>
  <c r="R125" i="20" s="1"/>
  <c r="R124" i="20" s="1"/>
  <c r="T168" i="20"/>
  <c r="T156" i="20" s="1"/>
  <c r="T176" i="20"/>
  <c r="P124" i="21"/>
  <c r="T124" i="21"/>
  <c r="P132" i="21"/>
  <c r="BK157" i="21"/>
  <c r="J157" i="21"/>
  <c r="J100" i="21" s="1"/>
  <c r="P157" i="21"/>
  <c r="T157" i="21"/>
  <c r="BK2429" i="3"/>
  <c r="J2429" i="3"/>
  <c r="J116" i="3"/>
  <c r="BK3134" i="3"/>
  <c r="J3134" i="3" s="1"/>
  <c r="J122" i="3" s="1"/>
  <c r="BK214" i="5"/>
  <c r="J214" i="5" s="1"/>
  <c r="J103" i="5" s="1"/>
  <c r="BK252" i="5"/>
  <c r="J252" i="5" s="1"/>
  <c r="J105" i="5" s="1"/>
  <c r="BK233" i="6"/>
  <c r="J233" i="6" s="1"/>
  <c r="J106" i="6" s="1"/>
  <c r="BK313" i="12"/>
  <c r="J313" i="12" s="1"/>
  <c r="J110" i="12" s="1"/>
  <c r="BK369" i="13"/>
  <c r="J369" i="13" s="1"/>
  <c r="J111" i="13" s="1"/>
  <c r="BK418" i="13"/>
  <c r="J418" i="13" s="1"/>
  <c r="J114" i="13" s="1"/>
  <c r="BK428" i="13"/>
  <c r="J428" i="13" s="1"/>
  <c r="J116" i="13" s="1"/>
  <c r="BK515" i="13"/>
  <c r="J515" i="13"/>
  <c r="J125" i="13" s="1"/>
  <c r="BK525" i="13"/>
  <c r="J525" i="13"/>
  <c r="J127" i="13" s="1"/>
  <c r="BK621" i="13"/>
  <c r="BK572" i="13" s="1"/>
  <c r="J572" i="13" s="1"/>
  <c r="J134" i="13" s="1"/>
  <c r="J621" i="13"/>
  <c r="J137" i="13" s="1"/>
  <c r="BK666" i="13"/>
  <c r="J666" i="13"/>
  <c r="J142" i="13" s="1"/>
  <c r="BK676" i="13"/>
  <c r="J676" i="13" s="1"/>
  <c r="J144" i="13" s="1"/>
  <c r="BK679" i="13"/>
  <c r="J679" i="13"/>
  <c r="J145" i="13"/>
  <c r="BK729" i="13"/>
  <c r="J729" i="13" s="1"/>
  <c r="J149" i="13" s="1"/>
  <c r="BK739" i="13"/>
  <c r="J739" i="13"/>
  <c r="J151" i="13"/>
  <c r="BK850" i="13"/>
  <c r="J850" i="13" s="1"/>
  <c r="J160" i="13" s="1"/>
  <c r="BK853" i="13"/>
  <c r="J853" i="13" s="1"/>
  <c r="J161" i="13" s="1"/>
  <c r="BK988" i="13"/>
  <c r="J988" i="13" s="1"/>
  <c r="J180" i="13" s="1"/>
  <c r="BK1083" i="13"/>
  <c r="J1083" i="13" s="1"/>
  <c r="J187" i="13" s="1"/>
  <c r="BK1166" i="13"/>
  <c r="J1166" i="13" s="1"/>
  <c r="J196" i="13" s="1"/>
  <c r="BK1205" i="13"/>
  <c r="J1205" i="13" s="1"/>
  <c r="J197" i="13" s="1"/>
  <c r="BK1259" i="13"/>
  <c r="J1259" i="13" s="1"/>
  <c r="J201" i="13" s="1"/>
  <c r="BK324" i="16"/>
  <c r="J324" i="16" s="1"/>
  <c r="J108" i="16" s="1"/>
  <c r="BK378" i="16"/>
  <c r="J378" i="16"/>
  <c r="J114" i="16" s="1"/>
  <c r="BK1044" i="16"/>
  <c r="J1044" i="16"/>
  <c r="J138" i="16" s="1"/>
  <c r="BK1082" i="16"/>
  <c r="J1082" i="16"/>
  <c r="J142" i="16" s="1"/>
  <c r="BK133" i="4"/>
  <c r="J133" i="4"/>
  <c r="J100" i="4" s="1"/>
  <c r="BK147" i="4"/>
  <c r="J147" i="4" s="1"/>
  <c r="J102" i="4" s="1"/>
  <c r="BK152" i="4"/>
  <c r="J152" i="4"/>
  <c r="J103" i="4"/>
  <c r="BK168" i="4"/>
  <c r="J168" i="4" s="1"/>
  <c r="J105" i="4" s="1"/>
  <c r="BK472" i="11"/>
  <c r="J472" i="11" s="1"/>
  <c r="J118" i="11" s="1"/>
  <c r="BK480" i="11"/>
  <c r="J480" i="11" s="1"/>
  <c r="J120" i="11" s="1"/>
  <c r="BK243" i="13"/>
  <c r="J243" i="13" s="1"/>
  <c r="J101" i="13" s="1"/>
  <c r="BK354" i="13"/>
  <c r="J354" i="13" s="1"/>
  <c r="J108" i="13" s="1"/>
  <c r="BK556" i="13"/>
  <c r="J556" i="13" s="1"/>
  <c r="J130" i="13" s="1"/>
  <c r="BK631" i="13"/>
  <c r="J631" i="13" s="1"/>
  <c r="J139" i="13" s="1"/>
  <c r="BK1130" i="13"/>
  <c r="J1130" i="13" s="1"/>
  <c r="J194" i="13" s="1"/>
  <c r="BK139" i="17"/>
  <c r="J139" i="17" s="1"/>
  <c r="J99" i="17" s="1"/>
  <c r="BK125" i="20"/>
  <c r="J125" i="20"/>
  <c r="J97" i="20" s="1"/>
  <c r="BK165" i="20"/>
  <c r="J165" i="20"/>
  <c r="J101" i="20" s="1"/>
  <c r="BK173" i="20"/>
  <c r="J173" i="20"/>
  <c r="J103" i="20" s="1"/>
  <c r="BK314" i="2"/>
  <c r="J314" i="2"/>
  <c r="J102" i="2" s="1"/>
  <c r="BK758" i="2"/>
  <c r="J758" i="2" s="1"/>
  <c r="J109" i="2" s="1"/>
  <c r="BK649" i="3"/>
  <c r="J649" i="3"/>
  <c r="J105" i="3"/>
  <c r="BK162" i="6"/>
  <c r="J162" i="6" s="1"/>
  <c r="J101" i="6" s="1"/>
  <c r="BK128" i="8"/>
  <c r="J128" i="8"/>
  <c r="J101" i="8"/>
  <c r="BK364" i="11"/>
  <c r="J364" i="11" s="1"/>
  <c r="J108" i="11" s="1"/>
  <c r="BK445" i="11"/>
  <c r="J445" i="11" s="1"/>
  <c r="J114" i="11" s="1"/>
  <c r="BK414" i="12"/>
  <c r="J414" i="12" s="1"/>
  <c r="J120" i="12" s="1"/>
  <c r="BK469" i="12"/>
  <c r="J469" i="12" s="1"/>
  <c r="J124" i="12" s="1"/>
  <c r="BK454" i="13"/>
  <c r="J454" i="13" s="1"/>
  <c r="J118" i="13" s="1"/>
  <c r="BK457" i="13"/>
  <c r="J457" i="13" s="1"/>
  <c r="J119" i="13" s="1"/>
  <c r="BK465" i="13"/>
  <c r="J465" i="13" s="1"/>
  <c r="J121" i="13" s="1"/>
  <c r="BK468" i="13"/>
  <c r="J468" i="13" s="1"/>
  <c r="J122" i="13" s="1"/>
  <c r="BK847" i="13"/>
  <c r="J847" i="13" s="1"/>
  <c r="J159" i="13" s="1"/>
  <c r="BK923" i="13"/>
  <c r="J923" i="13"/>
  <c r="J169" i="13"/>
  <c r="BK960" i="13"/>
  <c r="J960" i="13" s="1"/>
  <c r="J176" i="13" s="1"/>
  <c r="BK972" i="13"/>
  <c r="J972" i="13"/>
  <c r="J178" i="13"/>
  <c r="BK998" i="13"/>
  <c r="J998" i="13" s="1"/>
  <c r="J182" i="13" s="1"/>
  <c r="BK1001" i="13"/>
  <c r="J1001" i="13" s="1"/>
  <c r="J183" i="13" s="1"/>
  <c r="BK488" i="16"/>
  <c r="J488" i="16" s="1"/>
  <c r="J123" i="16" s="1"/>
  <c r="BK353" i="2"/>
  <c r="J353" i="2" s="1"/>
  <c r="J103" i="2" s="1"/>
  <c r="BK478" i="3"/>
  <c r="J478" i="3" s="1"/>
  <c r="J103" i="3" s="1"/>
  <c r="BK225" i="13"/>
  <c r="J225" i="13" s="1"/>
  <c r="J99" i="13" s="1"/>
  <c r="BK566" i="13"/>
  <c r="J566" i="13" s="1"/>
  <c r="J132" i="13" s="1"/>
  <c r="BK569" i="13"/>
  <c r="J569" i="13"/>
  <c r="J133" i="13" s="1"/>
  <c r="BK904" i="13"/>
  <c r="J904" i="13"/>
  <c r="J166" i="13" s="1"/>
  <c r="BK943" i="13"/>
  <c r="J943" i="13"/>
  <c r="J173" i="13" s="1"/>
  <c r="BK1101" i="13"/>
  <c r="J1101" i="13"/>
  <c r="J191" i="13" s="1"/>
  <c r="J130" i="17"/>
  <c r="BK170" i="21"/>
  <c r="J170" i="21" s="1"/>
  <c r="J101" i="21" s="1"/>
  <c r="BK173" i="21"/>
  <c r="J173" i="21"/>
  <c r="J102" i="21" s="1"/>
  <c r="J89" i="21"/>
  <c r="F92" i="21"/>
  <c r="F91" i="21"/>
  <c r="J92" i="21"/>
  <c r="BE125" i="21"/>
  <c r="BE130" i="21"/>
  <c r="BE135" i="21"/>
  <c r="BE141" i="21"/>
  <c r="BE145" i="21"/>
  <c r="BE153" i="21"/>
  <c r="BE155" i="21"/>
  <c r="BE164" i="21"/>
  <c r="BE167" i="21"/>
  <c r="BE174" i="21"/>
  <c r="E112" i="21"/>
  <c r="BE133" i="21"/>
  <c r="BE139" i="21"/>
  <c r="BE143" i="21"/>
  <c r="BE149" i="21"/>
  <c r="BE158" i="21"/>
  <c r="BE162" i="21"/>
  <c r="BE165" i="21"/>
  <c r="BE128" i="21"/>
  <c r="BE137" i="21"/>
  <c r="BE147" i="21"/>
  <c r="BE151" i="21"/>
  <c r="BE160" i="21"/>
  <c r="BE166" i="21"/>
  <c r="BE168" i="21"/>
  <c r="BE171" i="21"/>
  <c r="J122" i="19"/>
  <c r="J98" i="19" s="1"/>
  <c r="E114" i="20"/>
  <c r="BE147" i="20"/>
  <c r="BE154" i="20"/>
  <c r="BE166" i="20"/>
  <c r="BE177" i="20"/>
  <c r="BE179" i="20"/>
  <c r="J89" i="20"/>
  <c r="F92" i="20"/>
  <c r="F120" i="20"/>
  <c r="BE126" i="20"/>
  <c r="BE130" i="20"/>
  <c r="BE149" i="20"/>
  <c r="BE169" i="20"/>
  <c r="J121" i="20"/>
  <c r="BE140" i="20"/>
  <c r="BE142" i="20"/>
  <c r="BE157" i="20"/>
  <c r="BE159" i="20"/>
  <c r="BE161" i="20"/>
  <c r="BE163" i="20"/>
  <c r="BE174" i="20"/>
  <c r="BE181" i="20"/>
  <c r="BE128" i="20"/>
  <c r="BE132" i="20"/>
  <c r="BE134" i="20"/>
  <c r="BE136" i="20"/>
  <c r="BE138" i="20"/>
  <c r="BE144" i="20"/>
  <c r="BE152" i="20"/>
  <c r="BE171" i="20"/>
  <c r="E85" i="19"/>
  <c r="F91" i="19"/>
  <c r="F92" i="19"/>
  <c r="BE126" i="19"/>
  <c r="BE136" i="19"/>
  <c r="BE148" i="19"/>
  <c r="BE152" i="19"/>
  <c r="BE158" i="19"/>
  <c r="BE180" i="19"/>
  <c r="BE182" i="19"/>
  <c r="BE188" i="19"/>
  <c r="BE195" i="19"/>
  <c r="BE123" i="19"/>
  <c r="BE130" i="19"/>
  <c r="BE160" i="19"/>
  <c r="BE162" i="19"/>
  <c r="BE164" i="19"/>
  <c r="BE166" i="19"/>
  <c r="BE171" i="19"/>
  <c r="BE172" i="19"/>
  <c r="BE175" i="19"/>
  <c r="BE186" i="19"/>
  <c r="BE199" i="19"/>
  <c r="J92" i="19"/>
  <c r="J114" i="19"/>
  <c r="BE128" i="19"/>
  <c r="BE134" i="19"/>
  <c r="BE142" i="19"/>
  <c r="BE146" i="19"/>
  <c r="BE150" i="19"/>
  <c r="BE151" i="19"/>
  <c r="BE155" i="19"/>
  <c r="BE156" i="19"/>
  <c r="BE168" i="19"/>
  <c r="BE184" i="19"/>
  <c r="BE202" i="19"/>
  <c r="BE208" i="19"/>
  <c r="BE210" i="19"/>
  <c r="BE216" i="19"/>
  <c r="BE132" i="19"/>
  <c r="BE138" i="19"/>
  <c r="BE140" i="19"/>
  <c r="BE144" i="19"/>
  <c r="BE153" i="19"/>
  <c r="BE157" i="19"/>
  <c r="BE178" i="19"/>
  <c r="BE190" i="19"/>
  <c r="BE192" i="19"/>
  <c r="BE205" i="19"/>
  <c r="BE213" i="19"/>
  <c r="J265" i="17"/>
  <c r="J109" i="17" s="1"/>
  <c r="J294" i="17"/>
  <c r="J112" i="17" s="1"/>
  <c r="F91" i="18"/>
  <c r="E107" i="18"/>
  <c r="J114" i="18"/>
  <c r="BE125" i="18"/>
  <c r="BE132" i="18"/>
  <c r="BE134" i="18"/>
  <c r="BE138" i="18"/>
  <c r="J323" i="17"/>
  <c r="J115" i="17"/>
  <c r="BE121" i="18"/>
  <c r="BE127" i="18"/>
  <c r="BE130" i="18"/>
  <c r="BE136" i="18"/>
  <c r="BE140" i="18"/>
  <c r="BE119" i="18"/>
  <c r="J89" i="18"/>
  <c r="F92" i="18"/>
  <c r="BE123" i="18"/>
  <c r="J133" i="17"/>
  <c r="BE144" i="17"/>
  <c r="BE146" i="17"/>
  <c r="BE150" i="17"/>
  <c r="BE155" i="17"/>
  <c r="BE160" i="17"/>
  <c r="BE170" i="17"/>
  <c r="BE172" i="17"/>
  <c r="BE189" i="17"/>
  <c r="BE197" i="17"/>
  <c r="BE201" i="17"/>
  <c r="BE203" i="17"/>
  <c r="BE210" i="17"/>
  <c r="BE217" i="17"/>
  <c r="BE223" i="17"/>
  <c r="BE225" i="17"/>
  <c r="BE237" i="17"/>
  <c r="BE249" i="17"/>
  <c r="BE256" i="17"/>
  <c r="BE268" i="17"/>
  <c r="BE274" i="17"/>
  <c r="BE276" i="17"/>
  <c r="BE287" i="17"/>
  <c r="BE291" i="17"/>
  <c r="BE297" i="17"/>
  <c r="BE299" i="17"/>
  <c r="BE305" i="17"/>
  <c r="BE314" i="17"/>
  <c r="BE320" i="17"/>
  <c r="BE326" i="17"/>
  <c r="BE332" i="17"/>
  <c r="BE334" i="17"/>
  <c r="BE336" i="17"/>
  <c r="BE340" i="17"/>
  <c r="BE345" i="17"/>
  <c r="BE162" i="17"/>
  <c r="BE168" i="17"/>
  <c r="BE174" i="17"/>
  <c r="BE176" i="17"/>
  <c r="BE178" i="17"/>
  <c r="BE180" i="17"/>
  <c r="BE187" i="17"/>
  <c r="BE199" i="17"/>
  <c r="BE214" i="17"/>
  <c r="BE221" i="17"/>
  <c r="BE227" i="17"/>
  <c r="BE239" i="17"/>
  <c r="BE247" i="17"/>
  <c r="BE251" i="17"/>
  <c r="BE253" i="17"/>
  <c r="BE258" i="17"/>
  <c r="BE262" i="17"/>
  <c r="BE280" i="17"/>
  <c r="BE282" i="17"/>
  <c r="BE295" i="17"/>
  <c r="BE301" i="17"/>
  <c r="BE303" i="17"/>
  <c r="BE309" i="17"/>
  <c r="BE318" i="17"/>
  <c r="BE328" i="17"/>
  <c r="BE330" i="17"/>
  <c r="BE338" i="17"/>
  <c r="BE343" i="17"/>
  <c r="BE349" i="17"/>
  <c r="E85" i="17"/>
  <c r="F91" i="17"/>
  <c r="F92" i="17"/>
  <c r="BE142" i="17"/>
  <c r="BE148" i="17"/>
  <c r="BE153" i="17"/>
  <c r="BE157" i="17"/>
  <c r="BE183" i="17"/>
  <c r="BE185" i="17"/>
  <c r="BE191" i="17"/>
  <c r="BE195" i="17"/>
  <c r="BE206" i="17"/>
  <c r="BE219" i="17"/>
  <c r="BE229" i="17"/>
  <c r="BE231" i="17"/>
  <c r="BE241" i="17"/>
  <c r="BE245" i="17"/>
  <c r="BE270" i="17"/>
  <c r="BE289" i="17"/>
  <c r="BE307" i="17"/>
  <c r="BE316" i="17"/>
  <c r="BE324" i="17"/>
  <c r="BE140" i="17"/>
  <c r="BE164" i="17"/>
  <c r="BE166" i="17"/>
  <c r="BE193" i="17"/>
  <c r="BE208" i="17"/>
  <c r="BE212" i="17"/>
  <c r="BE233" i="17"/>
  <c r="BE243" i="17"/>
  <c r="BE260" i="17"/>
  <c r="BE266" i="17"/>
  <c r="BE272" i="17"/>
  <c r="BE278" i="17"/>
  <c r="BE285" i="17"/>
  <c r="BE311" i="17"/>
  <c r="BE347" i="17"/>
  <c r="J92" i="16"/>
  <c r="F162" i="16"/>
  <c r="BE208" i="16"/>
  <c r="BE217" i="16"/>
  <c r="BE232" i="16"/>
  <c r="BE244" i="16"/>
  <c r="BE248" i="16"/>
  <c r="BE251" i="16"/>
  <c r="BE265" i="16"/>
  <c r="BE281" i="16"/>
  <c r="BE301" i="16"/>
  <c r="BE325" i="16"/>
  <c r="BE329" i="16"/>
  <c r="BE345" i="16"/>
  <c r="BE355" i="16"/>
  <c r="BE375" i="16"/>
  <c r="BE386" i="16"/>
  <c r="BE406" i="16"/>
  <c r="BE416" i="16"/>
  <c r="BE469" i="16"/>
  <c r="BE496" i="16"/>
  <c r="BE499" i="16"/>
  <c r="BE503" i="16"/>
  <c r="BE508" i="16"/>
  <c r="BE514" i="16"/>
  <c r="BE517" i="16"/>
  <c r="BE520" i="16"/>
  <c r="BE575" i="16"/>
  <c r="BE591" i="16"/>
  <c r="BE596" i="16"/>
  <c r="BE598" i="16"/>
  <c r="BE608" i="16"/>
  <c r="BE621" i="16"/>
  <c r="BE627" i="16"/>
  <c r="BE671" i="16"/>
  <c r="BE707" i="16"/>
  <c r="BE716" i="16"/>
  <c r="BE719" i="16"/>
  <c r="BE734" i="16"/>
  <c r="BE765" i="16"/>
  <c r="BE796" i="16"/>
  <c r="BE805" i="16"/>
  <c r="BE825" i="16"/>
  <c r="BE831" i="16"/>
  <c r="BE864" i="16"/>
  <c r="BE867" i="16"/>
  <c r="BE882" i="16"/>
  <c r="BE900" i="16"/>
  <c r="BE909" i="16"/>
  <c r="BE916" i="16"/>
  <c r="BE1002" i="16"/>
  <c r="BE1008" i="16"/>
  <c r="BE1014" i="16"/>
  <c r="BE1024" i="16"/>
  <c r="BE1036" i="16"/>
  <c r="BE1038" i="16"/>
  <c r="BE1040" i="16"/>
  <c r="BE1125" i="16"/>
  <c r="BE1131" i="16"/>
  <c r="BE1144" i="16"/>
  <c r="BE1146" i="16"/>
  <c r="BE1148" i="16"/>
  <c r="BE1156" i="16"/>
  <c r="BE1158" i="16"/>
  <c r="BE1160" i="16"/>
  <c r="BE1162" i="16"/>
  <c r="BE1164" i="16"/>
  <c r="BE1166" i="16"/>
  <c r="BE1168" i="16"/>
  <c r="BE1170" i="16"/>
  <c r="J240" i="15"/>
  <c r="J99" i="15" s="1"/>
  <c r="E155" i="16"/>
  <c r="F161" i="16"/>
  <c r="BE179" i="16"/>
  <c r="BE191" i="16"/>
  <c r="BE194" i="16"/>
  <c r="BE197" i="16"/>
  <c r="BE203" i="16"/>
  <c r="BE223" i="16"/>
  <c r="BE229" i="16"/>
  <c r="BE235" i="16"/>
  <c r="BE254" i="16"/>
  <c r="BE256" i="16"/>
  <c r="BE259" i="16"/>
  <c r="BE262" i="16"/>
  <c r="BE271" i="16"/>
  <c r="BE287" i="16"/>
  <c r="BE290" i="16"/>
  <c r="BE293" i="16"/>
  <c r="BE296" i="16"/>
  <c r="BE304" i="16"/>
  <c r="BE312" i="16"/>
  <c r="BE332" i="16"/>
  <c r="BE339" i="16"/>
  <c r="BE342" i="16"/>
  <c r="BE358" i="16"/>
  <c r="BE361" i="16"/>
  <c r="BE368" i="16"/>
  <c r="BE383" i="16"/>
  <c r="BE400" i="16"/>
  <c r="BE423" i="16"/>
  <c r="BE426" i="16"/>
  <c r="BE457" i="16"/>
  <c r="BE479" i="16"/>
  <c r="BE482" i="16"/>
  <c r="BE506" i="16"/>
  <c r="BE511" i="16"/>
  <c r="BE526" i="16"/>
  <c r="BE529" i="16"/>
  <c r="BE538" i="16"/>
  <c r="BE562" i="16"/>
  <c r="BE566" i="16"/>
  <c r="BE588" i="16"/>
  <c r="BE594" i="16"/>
  <c r="BE615" i="16"/>
  <c r="BE624" i="16"/>
  <c r="BE633" i="16"/>
  <c r="BE653" i="16"/>
  <c r="BE659" i="16"/>
  <c r="BE674" i="16"/>
  <c r="BE683" i="16"/>
  <c r="BE692" i="16"/>
  <c r="BE704" i="16"/>
  <c r="BE710" i="16"/>
  <c r="BE728" i="16"/>
  <c r="BE730" i="16"/>
  <c r="BE732" i="16"/>
  <c r="BE753" i="16"/>
  <c r="BE768" i="16"/>
  <c r="BE799" i="16"/>
  <c r="BE808" i="16"/>
  <c r="BE811" i="16"/>
  <c r="BE822" i="16"/>
  <c r="BE834" i="16"/>
  <c r="BE844" i="16"/>
  <c r="BE847" i="16"/>
  <c r="BE853" i="16"/>
  <c r="BE858" i="16"/>
  <c r="BE870" i="16"/>
  <c r="BE879" i="16"/>
  <c r="BE891" i="16"/>
  <c r="BE894" i="16"/>
  <c r="BE897" i="16"/>
  <c r="BE922" i="16"/>
  <c r="BE925" i="16"/>
  <c r="BE946" i="16"/>
  <c r="BE952" i="16"/>
  <c r="BE954" i="16"/>
  <c r="BE962" i="16"/>
  <c r="BE972" i="16"/>
  <c r="BE998" i="16"/>
  <c r="BE1016" i="16"/>
  <c r="BE1020" i="16"/>
  <c r="BE1048" i="16"/>
  <c r="BE1058" i="16"/>
  <c r="BE1074" i="16"/>
  <c r="BE1080" i="16"/>
  <c r="BE1083" i="16"/>
  <c r="BE1093" i="16"/>
  <c r="BE1099" i="16"/>
  <c r="BE1105" i="16"/>
  <c r="BE1110" i="16"/>
  <c r="BE1113" i="16"/>
  <c r="BE1116" i="16"/>
  <c r="BE1140" i="16"/>
  <c r="BE1152" i="16"/>
  <c r="BE1154" i="16"/>
  <c r="J134" i="15"/>
  <c r="J97" i="15" s="1"/>
  <c r="J89" i="16"/>
  <c r="BE172" i="16"/>
  <c r="BE183" i="16"/>
  <c r="BE186" i="16"/>
  <c r="BE189" i="16"/>
  <c r="BE200" i="16"/>
  <c r="BE211" i="16"/>
  <c r="BE214" i="16"/>
  <c r="BE220" i="16"/>
  <c r="BE226" i="16"/>
  <c r="BE274" i="16"/>
  <c r="BE277" i="16"/>
  <c r="BE284" i="16"/>
  <c r="BE298" i="16"/>
  <c r="BE321" i="16"/>
  <c r="BE335" i="16"/>
  <c r="BE349" i="16"/>
  <c r="BE365" i="16"/>
  <c r="BE372" i="16"/>
  <c r="BE379" i="16"/>
  <c r="BE403" i="16"/>
  <c r="BE408" i="16"/>
  <c r="BE411" i="16"/>
  <c r="BE414" i="16"/>
  <c r="BE419" i="16"/>
  <c r="BE430" i="16"/>
  <c r="BE433" i="16"/>
  <c r="BE436" i="16"/>
  <c r="BE440" i="16"/>
  <c r="BE443" i="16"/>
  <c r="BE445" i="16"/>
  <c r="BE448" i="16"/>
  <c r="BE454" i="16"/>
  <c r="BE465" i="16"/>
  <c r="BE475" i="16"/>
  <c r="BE485" i="16"/>
  <c r="BE489" i="16"/>
  <c r="BE523" i="16"/>
  <c r="BE532" i="16"/>
  <c r="BE535" i="16"/>
  <c r="BE547" i="16"/>
  <c r="BE556" i="16"/>
  <c r="BE559" i="16"/>
  <c r="BE569" i="16"/>
  <c r="BE572" i="16"/>
  <c r="BE602" i="16"/>
  <c r="BE605" i="16"/>
  <c r="BE651" i="16"/>
  <c r="BE656" i="16"/>
  <c r="BE668" i="16"/>
  <c r="BE677" i="16"/>
  <c r="BE695" i="16"/>
  <c r="BE698" i="16"/>
  <c r="BE701" i="16"/>
  <c r="BE725" i="16"/>
  <c r="BE736" i="16"/>
  <c r="BE742" i="16"/>
  <c r="BE745" i="16"/>
  <c r="BE748" i="16"/>
  <c r="BE756" i="16"/>
  <c r="BE780" i="16"/>
  <c r="BE783" i="16"/>
  <c r="BE787" i="16"/>
  <c r="BE790" i="16"/>
  <c r="BE793" i="16"/>
  <c r="BE802" i="16"/>
  <c r="BE814" i="16"/>
  <c r="BE819" i="16"/>
  <c r="BE850" i="16"/>
  <c r="BE873" i="16"/>
  <c r="BE903" i="16"/>
  <c r="BE906" i="16"/>
  <c r="BE930" i="16"/>
  <c r="BE939" i="16"/>
  <c r="BE944" i="16"/>
  <c r="BE948" i="16"/>
  <c r="BE950" i="16"/>
  <c r="BE958" i="16"/>
  <c r="BE966" i="16"/>
  <c r="BE970" i="16"/>
  <c r="BE976" i="16"/>
  <c r="BE980" i="16"/>
  <c r="BE984" i="16"/>
  <c r="BE986" i="16"/>
  <c r="BE990" i="16"/>
  <c r="BE994" i="16"/>
  <c r="BE996" i="16"/>
  <c r="BE1000" i="16"/>
  <c r="BE1022" i="16"/>
  <c r="BE1032" i="16"/>
  <c r="BE1042" i="16"/>
  <c r="BE1050" i="16"/>
  <c r="BE1053" i="16"/>
  <c r="BE1062" i="16"/>
  <c r="BE1066" i="16"/>
  <c r="BE1072" i="16"/>
  <c r="BE1078" i="16"/>
  <c r="BE1087" i="16"/>
  <c r="BE1096" i="16"/>
  <c r="BE1102" i="16"/>
  <c r="BE1108" i="16"/>
  <c r="BE1128" i="16"/>
  <c r="BE1137" i="16"/>
  <c r="BE169" i="16"/>
  <c r="BE176" i="16"/>
  <c r="BE238" i="16"/>
  <c r="BE241" i="16"/>
  <c r="BE268" i="16"/>
  <c r="BE309" i="16"/>
  <c r="BE315" i="16"/>
  <c r="BE318" i="16"/>
  <c r="BE352" i="16"/>
  <c r="BE390" i="16"/>
  <c r="BE393" i="16"/>
  <c r="BE397" i="16"/>
  <c r="BE450" i="16"/>
  <c r="BE451" i="16"/>
  <c r="BE460" i="16"/>
  <c r="BE463" i="16"/>
  <c r="BE472" i="16"/>
  <c r="BE493" i="16"/>
  <c r="BE541" i="16"/>
  <c r="BE545" i="16"/>
  <c r="BE550" i="16"/>
  <c r="BE553" i="16"/>
  <c r="BE579" i="16"/>
  <c r="BE582" i="16"/>
  <c r="BE585" i="16"/>
  <c r="BE612" i="16"/>
  <c r="BE618" i="16"/>
  <c r="BE630" i="16"/>
  <c r="BE636" i="16"/>
  <c r="BE639" i="16"/>
  <c r="BE642" i="16"/>
  <c r="BE645" i="16"/>
  <c r="BE648" i="16"/>
  <c r="BE662" i="16"/>
  <c r="BE665" i="16"/>
  <c r="BE680" i="16"/>
  <c r="BE686" i="16"/>
  <c r="BE689" i="16"/>
  <c r="BE713" i="16"/>
  <c r="BE722" i="16"/>
  <c r="BE739" i="16"/>
  <c r="BE750" i="16"/>
  <c r="BE759" i="16"/>
  <c r="BE762" i="16"/>
  <c r="BE771" i="16"/>
  <c r="BE774" i="16"/>
  <c r="BE777" i="16"/>
  <c r="BE817" i="16"/>
  <c r="BE828" i="16"/>
  <c r="BE837" i="16"/>
  <c r="BE841" i="16"/>
  <c r="BE855" i="16"/>
  <c r="BE861" i="16"/>
  <c r="BE876" i="16"/>
  <c r="BE885" i="16"/>
  <c r="BE888" i="16"/>
  <c r="BE912" i="16"/>
  <c r="BE919" i="16"/>
  <c r="BE927" i="16"/>
  <c r="BE933" i="16"/>
  <c r="BE936" i="16"/>
  <c r="BE942" i="16"/>
  <c r="BE956" i="16"/>
  <c r="BE960" i="16"/>
  <c r="BE964" i="16"/>
  <c r="BE968" i="16"/>
  <c r="BE974" i="16"/>
  <c r="BE978" i="16"/>
  <c r="BE982" i="16"/>
  <c r="BE988" i="16"/>
  <c r="BE992" i="16"/>
  <c r="BE1004" i="16"/>
  <c r="BE1006" i="16"/>
  <c r="BE1010" i="16"/>
  <c r="BE1012" i="16"/>
  <c r="BE1018" i="16"/>
  <c r="BE1028" i="16"/>
  <c r="BE1030" i="16"/>
  <c r="BE1034" i="16"/>
  <c r="BE1045" i="16"/>
  <c r="BE1056" i="16"/>
  <c r="BE1064" i="16"/>
  <c r="BE1069" i="16"/>
  <c r="BE1076" i="16"/>
  <c r="BE1090" i="16"/>
  <c r="BE1119" i="16"/>
  <c r="BE1122" i="16"/>
  <c r="BE1134" i="16"/>
  <c r="BE1150" i="16"/>
  <c r="J89" i="15"/>
  <c r="F129" i="15"/>
  <c r="BE145" i="15"/>
  <c r="BE147" i="15"/>
  <c r="BE151" i="15"/>
  <c r="BE155" i="15"/>
  <c r="BE219" i="15"/>
  <c r="BE221" i="15"/>
  <c r="BE227" i="15"/>
  <c r="BE241" i="15"/>
  <c r="BE245" i="15"/>
  <c r="BE249" i="15"/>
  <c r="BE253" i="15"/>
  <c r="BE255" i="15"/>
  <c r="BE257" i="15"/>
  <c r="BE262" i="15"/>
  <c r="BE264" i="15"/>
  <c r="BE268" i="15"/>
  <c r="BE272" i="15"/>
  <c r="BE274" i="15"/>
  <c r="BE293" i="15"/>
  <c r="BE304" i="15"/>
  <c r="BE311" i="15"/>
  <c r="BE319" i="15"/>
  <c r="BE323" i="15"/>
  <c r="BE326" i="15"/>
  <c r="BE330" i="15"/>
  <c r="BE347" i="15"/>
  <c r="BE349" i="15"/>
  <c r="BE356" i="15"/>
  <c r="BE360" i="15"/>
  <c r="BE367" i="15"/>
  <c r="BE378" i="15"/>
  <c r="BE390" i="15"/>
  <c r="BE398" i="15"/>
  <c r="BE404" i="15"/>
  <c r="BE423" i="15"/>
  <c r="BE427" i="15"/>
  <c r="BE429" i="15"/>
  <c r="BE436" i="15"/>
  <c r="BE444" i="15"/>
  <c r="BE448" i="15"/>
  <c r="BE452" i="15"/>
  <c r="BE454" i="15"/>
  <c r="BE468" i="15"/>
  <c r="BE488" i="15"/>
  <c r="BE490" i="15"/>
  <c r="BE496" i="15"/>
  <c r="BE507" i="15"/>
  <c r="BE515" i="15"/>
  <c r="BE537" i="15"/>
  <c r="BE545" i="15"/>
  <c r="BE574" i="15"/>
  <c r="BE581" i="15"/>
  <c r="BK169" i="14"/>
  <c r="J169" i="14" s="1"/>
  <c r="J100" i="14" s="1"/>
  <c r="F92" i="15"/>
  <c r="BE135" i="15"/>
  <c r="BE137" i="15"/>
  <c r="BE139" i="15"/>
  <c r="BE153" i="15"/>
  <c r="BE179" i="15"/>
  <c r="BE181" i="15"/>
  <c r="BE183" i="15"/>
  <c r="BE197" i="15"/>
  <c r="BE203" i="15"/>
  <c r="BE209" i="15"/>
  <c r="BE229" i="15"/>
  <c r="BE237" i="15"/>
  <c r="BE247" i="15"/>
  <c r="BE259" i="15"/>
  <c r="BE266" i="15"/>
  <c r="BE281" i="15"/>
  <c r="BE285" i="15"/>
  <c r="BE287" i="15"/>
  <c r="BE289" i="15"/>
  <c r="BE302" i="15"/>
  <c r="BE306" i="15"/>
  <c r="BE308" i="15"/>
  <c r="BE315" i="15"/>
  <c r="BE321" i="15"/>
  <c r="BE334" i="15"/>
  <c r="BE340" i="15"/>
  <c r="BE344" i="15"/>
  <c r="BE351" i="15"/>
  <c r="BE362" i="15"/>
  <c r="BE376" i="15"/>
  <c r="BE382" i="15"/>
  <c r="BE384" i="15"/>
  <c r="BE386" i="15"/>
  <c r="BE388" i="15"/>
  <c r="BE413" i="15"/>
  <c r="BE421" i="15"/>
  <c r="BE431" i="15"/>
  <c r="BE434" i="15"/>
  <c r="BE458" i="15"/>
  <c r="BE460" i="15"/>
  <c r="BE462" i="15"/>
  <c r="BE474" i="15"/>
  <c r="BE478" i="15"/>
  <c r="BE480" i="15"/>
  <c r="BE486" i="15"/>
  <c r="BE492" i="15"/>
  <c r="BE494" i="15"/>
  <c r="BE500" i="15"/>
  <c r="BE503" i="15"/>
  <c r="BE505" i="15"/>
  <c r="BE513" i="15"/>
  <c r="BE517" i="15"/>
  <c r="BE521" i="15"/>
  <c r="BE531" i="15"/>
  <c r="BE535" i="15"/>
  <c r="BE541" i="15"/>
  <c r="BE550" i="15"/>
  <c r="BE560" i="15"/>
  <c r="BE562" i="15"/>
  <c r="BE566" i="15"/>
  <c r="BE568" i="15"/>
  <c r="BE572" i="15"/>
  <c r="BE579" i="15"/>
  <c r="BE585" i="15"/>
  <c r="BE589" i="15"/>
  <c r="E123" i="15"/>
  <c r="BE141" i="15"/>
  <c r="BE157" i="15"/>
  <c r="BE167" i="15"/>
  <c r="BE169" i="15"/>
  <c r="BE171" i="15"/>
  <c r="BE175" i="15"/>
  <c r="BE185" i="15"/>
  <c r="BE189" i="15"/>
  <c r="BE193" i="15"/>
  <c r="BE201" i="15"/>
  <c r="BE205" i="15"/>
  <c r="BE211" i="15"/>
  <c r="BE223" i="15"/>
  <c r="BE231" i="15"/>
  <c r="BE235" i="15"/>
  <c r="BE270" i="15"/>
  <c r="BE276" i="15"/>
  <c r="BE279" i="15"/>
  <c r="BE298" i="15"/>
  <c r="BE328" i="15"/>
  <c r="BE336" i="15"/>
  <c r="BE338" i="15"/>
  <c r="BE342" i="15"/>
  <c r="BE358" i="15"/>
  <c r="BE365" i="15"/>
  <c r="BE371" i="15"/>
  <c r="BE396" i="15"/>
  <c r="BE400" i="15"/>
  <c r="BE406" i="15"/>
  <c r="BE411" i="15"/>
  <c r="BE440" i="15"/>
  <c r="BE442" i="15"/>
  <c r="BE456" i="15"/>
  <c r="BE464" i="15"/>
  <c r="BE470" i="15"/>
  <c r="BE482" i="15"/>
  <c r="BE484" i="15"/>
  <c r="BE498" i="15"/>
  <c r="BE527" i="15"/>
  <c r="BE533" i="15"/>
  <c r="BE539" i="15"/>
  <c r="BE543" i="15"/>
  <c r="BE548" i="15"/>
  <c r="BE556" i="15"/>
  <c r="BE583" i="15"/>
  <c r="BE587" i="15"/>
  <c r="BE591" i="15"/>
  <c r="J92" i="15"/>
  <c r="BE143" i="15"/>
  <c r="BE149" i="15"/>
  <c r="BE159" i="15"/>
  <c r="BE161" i="15"/>
  <c r="BE163" i="15"/>
  <c r="BE165" i="15"/>
  <c r="BE173" i="15"/>
  <c r="BE177" i="15"/>
  <c r="BE187" i="15"/>
  <c r="BE191" i="15"/>
  <c r="BE195" i="15"/>
  <c r="BE199" i="15"/>
  <c r="BE207" i="15"/>
  <c r="BE213" i="15"/>
  <c r="BE215" i="15"/>
  <c r="BE217" i="15"/>
  <c r="BE225" i="15"/>
  <c r="BE233" i="15"/>
  <c r="BE243" i="15"/>
  <c r="BE251" i="15"/>
  <c r="BE283" i="15"/>
  <c r="BE291" i="15"/>
  <c r="BE296" i="15"/>
  <c r="BE300" i="15"/>
  <c r="BE313" i="15"/>
  <c r="BE317" i="15"/>
  <c r="BE332" i="15"/>
  <c r="BE354" i="15"/>
  <c r="BE369" i="15"/>
  <c r="BE373" i="15"/>
  <c r="BE380" i="15"/>
  <c r="BE392" i="15"/>
  <c r="BE394" i="15"/>
  <c r="BE402" i="15"/>
  <c r="BE409" i="15"/>
  <c r="BE415" i="15"/>
  <c r="BE417" i="15"/>
  <c r="BE419" i="15"/>
  <c r="BE425" i="15"/>
  <c r="BE438" i="15"/>
  <c r="BE446" i="15"/>
  <c r="BE450" i="15"/>
  <c r="BE466" i="15"/>
  <c r="BE472" i="15"/>
  <c r="BE476" i="15"/>
  <c r="BE509" i="15"/>
  <c r="BE511" i="15"/>
  <c r="BE519" i="15"/>
  <c r="BE523" i="15"/>
  <c r="BE525" i="15"/>
  <c r="BE529" i="15"/>
  <c r="BE552" i="15"/>
  <c r="BE554" i="15"/>
  <c r="BE558" i="15"/>
  <c r="BE564" i="15"/>
  <c r="BE570" i="15"/>
  <c r="BE576" i="15"/>
  <c r="BK826" i="13"/>
  <c r="J826" i="13"/>
  <c r="J156" i="13" s="1"/>
  <c r="BK224" i="13"/>
  <c r="E85" i="14"/>
  <c r="F92" i="14"/>
  <c r="BE145" i="14"/>
  <c r="BE149" i="14"/>
  <c r="BE159" i="14"/>
  <c r="BE163" i="14"/>
  <c r="BE173" i="14"/>
  <c r="BE177" i="14"/>
  <c r="BE183" i="14"/>
  <c r="BE198" i="14"/>
  <c r="BE200" i="14"/>
  <c r="BE203" i="14"/>
  <c r="BE207" i="14"/>
  <c r="BE209" i="14"/>
  <c r="BE215" i="14"/>
  <c r="BE221" i="14"/>
  <c r="BE229" i="14"/>
  <c r="BE233" i="14"/>
  <c r="BE240" i="14"/>
  <c r="BE244" i="14"/>
  <c r="BE253" i="14"/>
  <c r="BE259" i="14"/>
  <c r="BE261" i="14"/>
  <c r="BE268" i="14"/>
  <c r="BE275" i="14"/>
  <c r="BE277" i="14"/>
  <c r="BE281" i="14"/>
  <c r="BE285" i="14"/>
  <c r="BE289" i="14"/>
  <c r="BE294" i="14"/>
  <c r="BE300" i="14"/>
  <c r="BE304" i="14"/>
  <c r="BE317" i="14"/>
  <c r="BE319" i="14"/>
  <c r="BE322" i="14"/>
  <c r="BE329" i="14"/>
  <c r="BE331" i="14"/>
  <c r="BE337" i="14"/>
  <c r="BE347" i="14"/>
  <c r="BE351" i="14"/>
  <c r="BE355" i="14"/>
  <c r="BE359" i="14"/>
  <c r="BE367" i="14"/>
  <c r="BE375" i="14"/>
  <c r="BE377" i="14"/>
  <c r="BE385" i="14"/>
  <c r="BE391" i="14"/>
  <c r="BE394" i="14"/>
  <c r="BE411" i="14"/>
  <c r="BE423" i="14"/>
  <c r="BE440" i="14"/>
  <c r="F91" i="14"/>
  <c r="J138" i="14"/>
  <c r="BE147" i="14"/>
  <c r="BE155" i="14"/>
  <c r="BE161" i="14"/>
  <c r="BE165" i="14"/>
  <c r="BE167" i="14"/>
  <c r="BE171" i="14"/>
  <c r="BE175" i="14"/>
  <c r="BE179" i="14"/>
  <c r="BE185" i="14"/>
  <c r="BE189" i="14"/>
  <c r="BE194" i="14"/>
  <c r="BE196" i="14"/>
  <c r="BE211" i="14"/>
  <c r="BE213" i="14"/>
  <c r="BE217" i="14"/>
  <c r="BE223" i="14"/>
  <c r="BE227" i="14"/>
  <c r="BE235" i="14"/>
  <c r="BE242" i="14"/>
  <c r="BE251" i="14"/>
  <c r="BE255" i="14"/>
  <c r="BE263" i="14"/>
  <c r="BE266" i="14"/>
  <c r="BE279" i="14"/>
  <c r="BE291" i="14"/>
  <c r="BE296" i="14"/>
  <c r="BE309" i="14"/>
  <c r="BE311" i="14"/>
  <c r="BE326" i="14"/>
  <c r="BE333" i="14"/>
  <c r="BE341" i="14"/>
  <c r="BE343" i="14"/>
  <c r="BE345" i="14"/>
  <c r="BE349" i="14"/>
  <c r="BE353" i="14"/>
  <c r="BE363" i="14"/>
  <c r="BE373" i="14"/>
  <c r="BE379" i="14"/>
  <c r="BE383" i="14"/>
  <c r="BE387" i="14"/>
  <c r="BE389" i="14"/>
  <c r="BE400" i="14"/>
  <c r="BE405" i="14"/>
  <c r="BE409" i="14"/>
  <c r="BE416" i="14"/>
  <c r="BE427" i="14"/>
  <c r="BE431" i="14"/>
  <c r="BE433" i="14"/>
  <c r="BE436" i="14"/>
  <c r="BE442" i="14"/>
  <c r="BE445" i="14"/>
  <c r="BE449" i="14"/>
  <c r="J89" i="14"/>
  <c r="BE151" i="14"/>
  <c r="BE153" i="14"/>
  <c r="BE157" i="14"/>
  <c r="BE181" i="14"/>
  <c r="BE187" i="14"/>
  <c r="BE191" i="14"/>
  <c r="BE205" i="14"/>
  <c r="BE219" i="14"/>
  <c r="BE225" i="14"/>
  <c r="BE231" i="14"/>
  <c r="BE238" i="14"/>
  <c r="BE246" i="14"/>
  <c r="BE248" i="14"/>
  <c r="BE257" i="14"/>
  <c r="BE270" i="14"/>
  <c r="BE272" i="14"/>
  <c r="BE283" i="14"/>
  <c r="BE287" i="14"/>
  <c r="BE298" i="14"/>
  <c r="BE302" i="14"/>
  <c r="BE306" i="14"/>
  <c r="BE315" i="14"/>
  <c r="BE324" i="14"/>
  <c r="BE335" i="14"/>
  <c r="BE339" i="14"/>
  <c r="BE357" i="14"/>
  <c r="BE365" i="14"/>
  <c r="BE369" i="14"/>
  <c r="BE371" i="14"/>
  <c r="BE381" i="14"/>
  <c r="BE396" i="14"/>
  <c r="BE398" i="14"/>
  <c r="BE403" i="14"/>
  <c r="BE407" i="14"/>
  <c r="BE414" i="14"/>
  <c r="BE418" i="14"/>
  <c r="BE420" i="14"/>
  <c r="BE425" i="14"/>
  <c r="BE429" i="14"/>
  <c r="BE438" i="14"/>
  <c r="BE447" i="14"/>
  <c r="E212" i="13"/>
  <c r="F219" i="13"/>
  <c r="BE230" i="13"/>
  <c r="BE239" i="13"/>
  <c r="BE244" i="13"/>
  <c r="BE251" i="13"/>
  <c r="BE273" i="13"/>
  <c r="BE332" i="13"/>
  <c r="BE334" i="13"/>
  <c r="BE336" i="13"/>
  <c r="BE342" i="13"/>
  <c r="BE367" i="13"/>
  <c r="BE374" i="13"/>
  <c r="BE378" i="13"/>
  <c r="BE382" i="13"/>
  <c r="BE392" i="13"/>
  <c r="BE409" i="13"/>
  <c r="BE412" i="13"/>
  <c r="BE426" i="13"/>
  <c r="BE434" i="13"/>
  <c r="BE438" i="13"/>
  <c r="BE450" i="13"/>
  <c r="BE455" i="13"/>
  <c r="BE463" i="13"/>
  <c r="BE466" i="13"/>
  <c r="BE469" i="13"/>
  <c r="BE479" i="13"/>
  <c r="BE481" i="13"/>
  <c r="BE485" i="13"/>
  <c r="BE498" i="13"/>
  <c r="BE506" i="13"/>
  <c r="BE511" i="13"/>
  <c r="BE519" i="13"/>
  <c r="BE521" i="13"/>
  <c r="BE531" i="13"/>
  <c r="BE560" i="13"/>
  <c r="BE567" i="13"/>
  <c r="BE577" i="13"/>
  <c r="BE581" i="13"/>
  <c r="BE583" i="13"/>
  <c r="BE589" i="13"/>
  <c r="BE604" i="13"/>
  <c r="BE606" i="13"/>
  <c r="BE614" i="13"/>
  <c r="BE617" i="13"/>
  <c r="BE627" i="13"/>
  <c r="BE635" i="13"/>
  <c r="BE637" i="13"/>
  <c r="BE655" i="13"/>
  <c r="BE689" i="13"/>
  <c r="BE701" i="13"/>
  <c r="BE703" i="13"/>
  <c r="BE707" i="13"/>
  <c r="BE727" i="13"/>
  <c r="BE740" i="13"/>
  <c r="BE771" i="13"/>
  <c r="BE783" i="13"/>
  <c r="BE793" i="13"/>
  <c r="BE801" i="13"/>
  <c r="BE803" i="13"/>
  <c r="BE819" i="13"/>
  <c r="BE859" i="13"/>
  <c r="BE861" i="13"/>
  <c r="BE872" i="13"/>
  <c r="BE891" i="13"/>
  <c r="BE895" i="13"/>
  <c r="BE902" i="13"/>
  <c r="BE905" i="13"/>
  <c r="BE919" i="13"/>
  <c r="BE924" i="13"/>
  <c r="BE932" i="13"/>
  <c r="BE958" i="13"/>
  <c r="BE973" i="13"/>
  <c r="BE982" i="13"/>
  <c r="BE999" i="13"/>
  <c r="BE1018" i="13"/>
  <c r="BE1020" i="13"/>
  <c r="BE1032" i="13"/>
  <c r="BE1046" i="13"/>
  <c r="BE1051" i="13"/>
  <c r="BE1057" i="13"/>
  <c r="BE1107" i="13"/>
  <c r="BE1109" i="13"/>
  <c r="BE1112" i="13"/>
  <c r="BE1118" i="13"/>
  <c r="BE1120" i="13"/>
  <c r="BE1146" i="13"/>
  <c r="BE1154" i="13"/>
  <c r="BE1158" i="13"/>
  <c r="BE1175" i="13"/>
  <c r="BE1183" i="13"/>
  <c r="BE1201" i="13"/>
  <c r="BE1223" i="13"/>
  <c r="BE1225" i="13"/>
  <c r="BE1238" i="13"/>
  <c r="BE1244" i="13"/>
  <c r="BE1246" i="13"/>
  <c r="BE1251" i="13"/>
  <c r="BE1275" i="13"/>
  <c r="BE1277" i="13"/>
  <c r="J153" i="12"/>
  <c r="J101" i="12" s="1"/>
  <c r="J89" i="13"/>
  <c r="J219" i="13"/>
  <c r="BE247" i="13"/>
  <c r="BE257" i="13"/>
  <c r="BE261" i="13"/>
  <c r="BE263" i="13"/>
  <c r="BE275" i="13"/>
  <c r="BE278" i="13"/>
  <c r="BE301" i="13"/>
  <c r="BE305" i="13"/>
  <c r="BE326" i="13"/>
  <c r="BE330" i="13"/>
  <c r="BE346" i="13"/>
  <c r="BE365" i="13"/>
  <c r="BE384" i="13"/>
  <c r="BE386" i="13"/>
  <c r="BE390" i="13"/>
  <c r="BE397" i="13"/>
  <c r="BE401" i="13"/>
  <c r="BE414" i="13"/>
  <c r="BE422" i="13"/>
  <c r="BE429" i="13"/>
  <c r="BE432" i="13"/>
  <c r="BE436" i="13"/>
  <c r="BE440" i="13"/>
  <c r="BE477" i="13"/>
  <c r="BE496" i="13"/>
  <c r="BE500" i="13"/>
  <c r="BE516" i="13"/>
  <c r="BE523" i="13"/>
  <c r="BE529" i="13"/>
  <c r="BE533" i="13"/>
  <c r="BE535" i="13"/>
  <c r="BE539" i="13"/>
  <c r="BE557" i="13"/>
  <c r="BE562" i="13"/>
  <c r="BE575" i="13"/>
  <c r="BE591" i="13"/>
  <c r="BE595" i="13"/>
  <c r="BE599" i="13"/>
  <c r="BE608" i="13"/>
  <c r="BE610" i="13"/>
  <c r="BE622" i="13"/>
  <c r="BE625" i="13"/>
  <c r="BE643" i="13"/>
  <c r="BE657" i="13"/>
  <c r="BE659" i="13"/>
  <c r="BE670" i="13"/>
  <c r="BE680" i="13"/>
  <c r="BE685" i="13"/>
  <c r="BE693" i="13"/>
  <c r="BE695" i="13"/>
  <c r="BE699" i="13"/>
  <c r="BE714" i="13"/>
  <c r="BE718" i="13"/>
  <c r="BE737" i="13"/>
  <c r="BE743" i="13"/>
  <c r="BE754" i="13"/>
  <c r="BE757" i="13"/>
  <c r="BE761" i="13"/>
  <c r="BE777" i="13"/>
  <c r="BE785" i="13"/>
  <c r="BE787" i="13"/>
  <c r="BE791" i="13"/>
  <c r="BE797" i="13"/>
  <c r="BE807" i="13"/>
  <c r="BE809" i="13"/>
  <c r="BE811" i="13"/>
  <c r="BE823" i="13"/>
  <c r="BE828" i="13"/>
  <c r="BE836" i="13"/>
  <c r="BE841" i="13"/>
  <c r="BE865" i="13"/>
  <c r="BE870" i="13"/>
  <c r="BE878" i="13"/>
  <c r="BE884" i="13"/>
  <c r="BE886" i="13"/>
  <c r="BE889" i="13"/>
  <c r="BE909" i="13"/>
  <c r="BE911" i="13"/>
  <c r="BE921" i="13"/>
  <c r="BE949" i="13"/>
  <c r="BE953" i="13"/>
  <c r="BE970" i="13"/>
  <c r="BE980" i="13"/>
  <c r="BE989" i="13"/>
  <c r="BE996" i="13"/>
  <c r="BE1005" i="13"/>
  <c r="BE1007" i="13"/>
  <c r="BE1010" i="13"/>
  <c r="BE1014" i="13"/>
  <c r="BE1024" i="13"/>
  <c r="BE1034" i="13"/>
  <c r="BE1036" i="13"/>
  <c r="BE1038" i="13"/>
  <c r="BE1040" i="13"/>
  <c r="BE1042" i="13"/>
  <c r="BE1055" i="13"/>
  <c r="BE1059" i="13"/>
  <c r="BE1063" i="13"/>
  <c r="BE1067" i="13"/>
  <c r="BE1073" i="13"/>
  <c r="BE1075" i="13"/>
  <c r="BE1079" i="13"/>
  <c r="BE1084" i="13"/>
  <c r="BE1094" i="13"/>
  <c r="BE1122" i="13"/>
  <c r="BE1124" i="13"/>
  <c r="BE1126" i="13"/>
  <c r="BE1135" i="13"/>
  <c r="BE1140" i="13"/>
  <c r="BE1152" i="13"/>
  <c r="BE1164" i="13"/>
  <c r="BE1177" i="13"/>
  <c r="BE1185" i="13"/>
  <c r="BE1191" i="13"/>
  <c r="BE1193" i="13"/>
  <c r="BE1195" i="13"/>
  <c r="BE1199" i="13"/>
  <c r="BE1211" i="13"/>
  <c r="BE1219" i="13"/>
  <c r="BE1221" i="13"/>
  <c r="BE1231" i="13"/>
  <c r="BE1235" i="13"/>
  <c r="BE1248" i="13"/>
  <c r="BE1253" i="13"/>
  <c r="BE1257" i="13"/>
  <c r="BE1260" i="13"/>
  <c r="BK258" i="12"/>
  <c r="J258" i="12"/>
  <c r="J107" i="12" s="1"/>
  <c r="F91" i="13"/>
  <c r="BE226" i="13"/>
  <c r="BE228" i="13"/>
  <c r="BE234" i="13"/>
  <c r="BE266" i="13"/>
  <c r="BE271" i="13"/>
  <c r="BE282" i="13"/>
  <c r="BE289" i="13"/>
  <c r="BE291" i="13"/>
  <c r="BE293" i="13"/>
  <c r="BE295" i="13"/>
  <c r="BE299" i="13"/>
  <c r="BE308" i="13"/>
  <c r="BE310" i="13"/>
  <c r="BE312" i="13"/>
  <c r="BE320" i="13"/>
  <c r="BE328" i="13"/>
  <c r="BE338" i="13"/>
  <c r="BE348" i="13"/>
  <c r="BE355" i="13"/>
  <c r="BE360" i="13"/>
  <c r="BE370" i="13"/>
  <c r="BE388" i="13"/>
  <c r="BE399" i="13"/>
  <c r="BE405" i="13"/>
  <c r="BE424" i="13"/>
  <c r="BE442" i="13"/>
  <c r="BE446" i="13"/>
  <c r="BE458" i="13"/>
  <c r="BE461" i="13"/>
  <c r="BE489" i="13"/>
  <c r="BE508" i="13"/>
  <c r="BE513" i="13"/>
  <c r="BE526" i="13"/>
  <c r="BE543" i="13"/>
  <c r="BE545" i="13"/>
  <c r="BE564" i="13"/>
  <c r="BE573" i="13"/>
  <c r="BE579" i="13"/>
  <c r="BE587" i="13"/>
  <c r="BE597" i="13"/>
  <c r="BE602" i="13"/>
  <c r="BE629" i="13"/>
  <c r="BE632" i="13"/>
  <c r="BE641" i="13"/>
  <c r="BE645" i="13"/>
  <c r="BE647" i="13"/>
  <c r="BE649" i="13"/>
  <c r="BE651" i="13"/>
  <c r="BE653" i="13"/>
  <c r="BE662" i="13"/>
  <c r="BE674" i="13"/>
  <c r="BE677" i="13"/>
  <c r="BE691" i="13"/>
  <c r="BE697" i="13"/>
  <c r="BE705" i="13"/>
  <c r="BE710" i="13"/>
  <c r="BE720" i="13"/>
  <c r="BE722" i="13"/>
  <c r="BE735" i="13"/>
  <c r="BE745" i="13"/>
  <c r="BE747" i="13"/>
  <c r="BE750" i="13"/>
  <c r="BE752" i="13"/>
  <c r="BE759" i="13"/>
  <c r="BE763" i="13"/>
  <c r="BE767" i="13"/>
  <c r="BE769" i="13"/>
  <c r="BE775" i="13"/>
  <c r="BE779" i="13"/>
  <c r="BE781" i="13"/>
  <c r="BE789" i="13"/>
  <c r="BE795" i="13"/>
  <c r="BE839" i="13"/>
  <c r="BE843" i="13"/>
  <c r="BE848" i="13"/>
  <c r="BE876" i="13"/>
  <c r="BE880" i="13"/>
  <c r="BE897" i="13"/>
  <c r="BE929" i="13"/>
  <c r="BE934" i="13"/>
  <c r="BE939" i="13"/>
  <c r="BE947" i="13"/>
  <c r="BE956" i="13"/>
  <c r="BE964" i="13"/>
  <c r="BE968" i="13"/>
  <c r="BE992" i="13"/>
  <c r="BE994" i="13"/>
  <c r="BE1002" i="13"/>
  <c r="BE1012" i="13"/>
  <c r="BE1028" i="13"/>
  <c r="BE1044" i="13"/>
  <c r="BE1061" i="13"/>
  <c r="BE1071" i="13"/>
  <c r="BE1081" i="13"/>
  <c r="BE1092" i="13"/>
  <c r="BE1099" i="13"/>
  <c r="BE1102" i="13"/>
  <c r="BE1116" i="13"/>
  <c r="BE1128" i="13"/>
  <c r="BE1131" i="13"/>
  <c r="BE1142" i="13"/>
  <c r="BE1148" i="13"/>
  <c r="BE1156" i="13"/>
  <c r="BE1162" i="13"/>
  <c r="BE1167" i="13"/>
  <c r="BE1179" i="13"/>
  <c r="BE1181" i="13"/>
  <c r="BE1187" i="13"/>
  <c r="BE1189" i="13"/>
  <c r="BE1203" i="13"/>
  <c r="BE1206" i="13"/>
  <c r="BE1209" i="13"/>
  <c r="BE1215" i="13"/>
  <c r="BE1217" i="13"/>
  <c r="BE1233" i="13"/>
  <c r="BE1240" i="13"/>
  <c r="BE1242" i="13"/>
  <c r="BE1255" i="13"/>
  <c r="BE1267" i="13"/>
  <c r="BK190" i="12"/>
  <c r="J190" i="12" s="1"/>
  <c r="J104" i="12" s="1"/>
  <c r="BE232" i="13"/>
  <c r="BE237" i="13"/>
  <c r="BE241" i="13"/>
  <c r="BE249" i="13"/>
  <c r="BE253" i="13"/>
  <c r="BE255" i="13"/>
  <c r="BE259" i="13"/>
  <c r="BE268" i="13"/>
  <c r="BE280" i="13"/>
  <c r="BE285" i="13"/>
  <c r="BE287" i="13"/>
  <c r="BE297" i="13"/>
  <c r="BE303" i="13"/>
  <c r="BE314" i="13"/>
  <c r="BE316" i="13"/>
  <c r="BE318" i="13"/>
  <c r="BE322" i="13"/>
  <c r="BE324" i="13"/>
  <c r="BE340" i="13"/>
  <c r="BE344" i="13"/>
  <c r="BE350" i="13"/>
  <c r="BE352" i="13"/>
  <c r="BE358" i="13"/>
  <c r="BE363" i="13"/>
  <c r="BE372" i="13"/>
  <c r="BE376" i="13"/>
  <c r="BE380" i="13"/>
  <c r="BE394" i="13"/>
  <c r="BE403" i="13"/>
  <c r="BE407" i="13"/>
  <c r="BE416" i="13"/>
  <c r="BE419" i="13"/>
  <c r="BE444" i="13"/>
  <c r="BE448" i="13"/>
  <c r="BE452" i="13"/>
  <c r="BE471" i="13"/>
  <c r="BE473" i="13"/>
  <c r="BE475" i="13"/>
  <c r="BE483" i="13"/>
  <c r="BE487" i="13"/>
  <c r="BE491" i="13"/>
  <c r="BE493" i="13"/>
  <c r="BE502" i="13"/>
  <c r="BE504" i="13"/>
  <c r="BE537" i="13"/>
  <c r="BE541" i="13"/>
  <c r="BE547" i="13"/>
  <c r="BE549" i="13"/>
  <c r="BE552" i="13"/>
  <c r="BE554" i="13"/>
  <c r="BE570" i="13"/>
  <c r="BE585" i="13"/>
  <c r="BE593" i="13"/>
  <c r="BE612" i="13"/>
  <c r="BE619" i="13"/>
  <c r="BE639" i="13"/>
  <c r="BE664" i="13"/>
  <c r="BE667" i="13"/>
  <c r="BE672" i="13"/>
  <c r="BE683" i="13"/>
  <c r="BE687" i="13"/>
  <c r="BE712" i="13"/>
  <c r="BE716" i="13"/>
  <c r="BE725" i="13"/>
  <c r="BE730" i="13"/>
  <c r="BE733" i="13"/>
  <c r="BE765" i="13"/>
  <c r="BE773" i="13"/>
  <c r="BE799" i="13"/>
  <c r="BE805" i="13"/>
  <c r="BE813" i="13"/>
  <c r="BE815" i="13"/>
  <c r="BE817" i="13"/>
  <c r="BE821" i="13"/>
  <c r="BE830" i="13"/>
  <c r="BE832" i="13"/>
  <c r="BE834" i="13"/>
  <c r="BE845" i="13"/>
  <c r="BE851" i="13"/>
  <c r="BE854" i="13"/>
  <c r="BE857" i="13"/>
  <c r="BE863" i="13"/>
  <c r="BE867" i="13"/>
  <c r="BE874" i="13"/>
  <c r="BE882" i="13"/>
  <c r="BE893" i="13"/>
  <c r="BE900" i="13"/>
  <c r="BE913" i="13"/>
  <c r="BE915" i="13"/>
  <c r="BE917" i="13"/>
  <c r="BE927" i="13"/>
  <c r="BE936" i="13"/>
  <c r="BE941" i="13"/>
  <c r="BE944" i="13"/>
  <c r="BE951" i="13"/>
  <c r="BE961" i="13"/>
  <c r="BE966" i="13"/>
  <c r="BE976" i="13"/>
  <c r="BE978" i="13"/>
  <c r="BE984" i="13"/>
  <c r="BE986" i="13"/>
  <c r="BE1016" i="13"/>
  <c r="BE1022" i="13"/>
  <c r="BE1026" i="13"/>
  <c r="BE1030" i="13"/>
  <c r="BE1048" i="13"/>
  <c r="BE1053" i="13"/>
  <c r="BE1065" i="13"/>
  <c r="BE1069" i="13"/>
  <c r="BE1077" i="13"/>
  <c r="BE1087" i="13"/>
  <c r="BE1089" i="13"/>
  <c r="BE1097" i="13"/>
  <c r="BE1105" i="13"/>
  <c r="BE1114" i="13"/>
  <c r="BE1133" i="13"/>
  <c r="BE1137" i="13"/>
  <c r="BE1144" i="13"/>
  <c r="BE1150" i="13"/>
  <c r="BE1160" i="13"/>
  <c r="BE1169" i="13"/>
  <c r="BE1171" i="13"/>
  <c r="BE1173" i="13"/>
  <c r="BE1197" i="13"/>
  <c r="BE1213" i="13"/>
  <c r="BE1227" i="13"/>
  <c r="BE1229" i="13"/>
  <c r="BE1263" i="13"/>
  <c r="BE1265" i="13"/>
  <c r="BE1269" i="13"/>
  <c r="BE1271" i="13"/>
  <c r="BE1273" i="13"/>
  <c r="BK206" i="11"/>
  <c r="J206" i="11"/>
  <c r="J103" i="11"/>
  <c r="J91" i="12"/>
  <c r="E138" i="12"/>
  <c r="J147" i="12"/>
  <c r="BE174" i="12"/>
  <c r="BE196" i="12"/>
  <c r="BE198" i="12"/>
  <c r="BE202" i="12"/>
  <c r="BE212" i="12"/>
  <c r="BE214" i="12"/>
  <c r="BE223" i="12"/>
  <c r="BE231" i="12"/>
  <c r="BE239" i="12"/>
  <c r="BE245" i="12"/>
  <c r="BE246" i="12"/>
  <c r="BE248" i="12"/>
  <c r="BE252" i="12"/>
  <c r="BE254" i="12"/>
  <c r="BE260" i="12"/>
  <c r="BE272" i="12"/>
  <c r="BE274" i="12"/>
  <c r="BE287" i="12"/>
  <c r="BE293" i="12"/>
  <c r="BE307" i="12"/>
  <c r="BE317" i="12"/>
  <c r="BE324" i="12"/>
  <c r="BE326" i="12"/>
  <c r="BE337" i="12"/>
  <c r="BE341" i="12"/>
  <c r="BE343" i="12"/>
  <c r="BE360" i="12"/>
  <c r="BE376" i="12"/>
  <c r="BE380" i="12"/>
  <c r="BE412" i="12"/>
  <c r="BE424" i="12"/>
  <c r="BE426" i="12"/>
  <c r="BE429" i="12"/>
  <c r="BE432" i="12"/>
  <c r="BE437" i="12"/>
  <c r="BE461" i="12"/>
  <c r="BE492" i="12"/>
  <c r="BE509" i="12"/>
  <c r="BE522" i="12"/>
  <c r="F93" i="12"/>
  <c r="BE154" i="12"/>
  <c r="BE170" i="12"/>
  <c r="BE194" i="12"/>
  <c r="BE204" i="12"/>
  <c r="BE208" i="12"/>
  <c r="BE225" i="12"/>
  <c r="BE241" i="12"/>
  <c r="BE250" i="12"/>
  <c r="BE256" i="12"/>
  <c r="BE262" i="12"/>
  <c r="BE266" i="12"/>
  <c r="BE268" i="12"/>
  <c r="BE285" i="12"/>
  <c r="BE309" i="12"/>
  <c r="BE311" i="12"/>
  <c r="BE314" i="12"/>
  <c r="BE330" i="12"/>
  <c r="BE355" i="12"/>
  <c r="BE364" i="12"/>
  <c r="BE366" i="12"/>
  <c r="BE371" i="12"/>
  <c r="BE399" i="12"/>
  <c r="BE404" i="12"/>
  <c r="BE406" i="12"/>
  <c r="BE410" i="12"/>
  <c r="BE418" i="12"/>
  <c r="BE444" i="12"/>
  <c r="BE446" i="12"/>
  <c r="BE477" i="12"/>
  <c r="BE480" i="12"/>
  <c r="BE483" i="12"/>
  <c r="BE499" i="12"/>
  <c r="BE501" i="12"/>
  <c r="BE503" i="12"/>
  <c r="BE520" i="12"/>
  <c r="BK147" i="11"/>
  <c r="J147" i="11"/>
  <c r="J100" i="11" s="1"/>
  <c r="F94" i="12"/>
  <c r="BE163" i="12"/>
  <c r="BE178" i="12"/>
  <c r="BE180" i="12"/>
  <c r="BE192" i="12"/>
  <c r="BE200" i="12"/>
  <c r="BE206" i="12"/>
  <c r="BE221" i="12"/>
  <c r="BE227" i="12"/>
  <c r="BE237" i="12"/>
  <c r="BE243" i="12"/>
  <c r="BE264" i="12"/>
  <c r="BE270" i="12"/>
  <c r="BE276" i="12"/>
  <c r="BE280" i="12"/>
  <c r="BE283" i="12"/>
  <c r="BE295" i="12"/>
  <c r="BE301" i="12"/>
  <c r="BE305" i="12"/>
  <c r="BE333" i="12"/>
  <c r="BE335" i="12"/>
  <c r="BE345" i="12"/>
  <c r="BE350" i="12"/>
  <c r="BE357" i="12"/>
  <c r="BE362" i="12"/>
  <c r="BE382" i="12"/>
  <c r="BE393" i="12"/>
  <c r="BE402" i="12"/>
  <c r="BE439" i="12"/>
  <c r="BE459" i="12"/>
  <c r="BE463" i="12"/>
  <c r="BE465" i="12"/>
  <c r="BE486" i="12"/>
  <c r="BE489" i="12"/>
  <c r="BE491" i="12"/>
  <c r="BE494" i="12"/>
  <c r="BE516" i="12"/>
  <c r="BE523" i="12"/>
  <c r="BE526" i="12"/>
  <c r="BE176" i="12"/>
  <c r="BE183" i="12"/>
  <c r="BE185" i="12"/>
  <c r="BE187" i="12"/>
  <c r="BE210" i="12"/>
  <c r="BE216" i="12"/>
  <c r="BE218" i="12"/>
  <c r="BE229" i="12"/>
  <c r="BE233" i="12"/>
  <c r="BE235" i="12"/>
  <c r="BE278" i="12"/>
  <c r="BE289" i="12"/>
  <c r="BE291" i="12"/>
  <c r="BE297" i="12"/>
  <c r="BE299" i="12"/>
  <c r="BE303" i="12"/>
  <c r="BE328" i="12"/>
  <c r="BE338" i="12"/>
  <c r="BE347" i="12"/>
  <c r="BE352" i="12"/>
  <c r="BE368" i="12"/>
  <c r="BE378" i="12"/>
  <c r="BE389" i="12"/>
  <c r="BE395" i="12"/>
  <c r="BE397" i="12"/>
  <c r="BE408" i="12"/>
  <c r="BE415" i="12"/>
  <c r="BE420" i="12"/>
  <c r="BE422" i="12"/>
  <c r="BE435" i="12"/>
  <c r="BE448" i="12"/>
  <c r="BE451" i="12"/>
  <c r="BE453" i="12"/>
  <c r="BE455" i="12"/>
  <c r="BE457" i="12"/>
  <c r="BE467" i="12"/>
  <c r="BE470" i="12"/>
  <c r="BE471" i="12"/>
  <c r="BE474" i="12"/>
  <c r="BE496" i="12"/>
  <c r="BE505" i="12"/>
  <c r="BE507" i="12"/>
  <c r="BE510" i="12"/>
  <c r="BE513" i="12"/>
  <c r="BE518" i="12"/>
  <c r="BE528" i="12"/>
  <c r="BE530" i="12"/>
  <c r="J139" i="11"/>
  <c r="J142" i="11"/>
  <c r="BE153" i="11"/>
  <c r="BE155" i="11"/>
  <c r="BE157" i="11"/>
  <c r="BE168" i="11"/>
  <c r="BE183" i="11"/>
  <c r="BE185" i="11"/>
  <c r="BE187" i="11"/>
  <c r="BE198" i="11"/>
  <c r="BE208" i="11"/>
  <c r="BE281" i="11"/>
  <c r="BE311" i="11"/>
  <c r="F93" i="11"/>
  <c r="E133" i="11"/>
  <c r="BE160" i="11"/>
  <c r="BE162" i="11"/>
  <c r="BE166" i="11"/>
  <c r="BE177" i="11"/>
  <c r="BE179" i="11"/>
  <c r="BE181" i="11"/>
  <c r="BE191" i="11"/>
  <c r="BE196" i="11"/>
  <c r="BE201" i="11"/>
  <c r="BE210" i="11"/>
  <c r="BE216" i="11"/>
  <c r="BE218" i="11"/>
  <c r="BE222" i="11"/>
  <c r="BE236" i="11"/>
  <c r="BE241" i="11"/>
  <c r="BE253" i="11"/>
  <c r="BE255" i="11"/>
  <c r="BE275" i="11"/>
  <c r="BE287" i="11"/>
  <c r="BE297" i="11"/>
  <c r="BE302" i="11"/>
  <c r="BE314" i="11"/>
  <c r="BE351" i="11"/>
  <c r="BE368" i="11"/>
  <c r="BE376" i="11"/>
  <c r="BE385" i="11"/>
  <c r="BE399" i="11"/>
  <c r="BE416" i="11"/>
  <c r="BE423" i="11"/>
  <c r="BE469" i="11"/>
  <c r="BE478" i="11"/>
  <c r="BE483" i="11"/>
  <c r="BE484" i="11"/>
  <c r="BE488" i="11"/>
  <c r="BE491" i="11"/>
  <c r="BE500" i="11"/>
  <c r="BE505" i="11"/>
  <c r="BE517" i="11"/>
  <c r="BE521" i="11"/>
  <c r="F142" i="11"/>
  <c r="BE189" i="11"/>
  <c r="BE192" i="11"/>
  <c r="BE227" i="11"/>
  <c r="BE230" i="11"/>
  <c r="BE233" i="11"/>
  <c r="BE246" i="11"/>
  <c r="BE260" i="11"/>
  <c r="BE267" i="11"/>
  <c r="BE273" i="11"/>
  <c r="BE283" i="11"/>
  <c r="BE285" i="11"/>
  <c r="BE305" i="11"/>
  <c r="BE335" i="11"/>
  <c r="BE370" i="11"/>
  <c r="BE372" i="11"/>
  <c r="BE374" i="11"/>
  <c r="BE380" i="11"/>
  <c r="BE389" i="11"/>
  <c r="BE393" i="11"/>
  <c r="BE395" i="11"/>
  <c r="BE402" i="11"/>
  <c r="BE406" i="11"/>
  <c r="BE414" i="11"/>
  <c r="BE418" i="11"/>
  <c r="BE427" i="11"/>
  <c r="BE435" i="11"/>
  <c r="BE439" i="11"/>
  <c r="BE446" i="11"/>
  <c r="BE450" i="11"/>
  <c r="BE464" i="11"/>
  <c r="BE473" i="11"/>
  <c r="BE481" i="11"/>
  <c r="BE496" i="11"/>
  <c r="BE507" i="11"/>
  <c r="BE509" i="11"/>
  <c r="BE511" i="11"/>
  <c r="BE515" i="11"/>
  <c r="BE519" i="11"/>
  <c r="BE149" i="11"/>
  <c r="BE151" i="11"/>
  <c r="BE164" i="11"/>
  <c r="BE175" i="11"/>
  <c r="BE194" i="11"/>
  <c r="BE204" i="11"/>
  <c r="BE212" i="11"/>
  <c r="BE214" i="11"/>
  <c r="BE220" i="11"/>
  <c r="BE224" i="11"/>
  <c r="BE251" i="11"/>
  <c r="BE277" i="11"/>
  <c r="BE279" i="11"/>
  <c r="BE290" i="11"/>
  <c r="BE293" i="11"/>
  <c r="BE317" i="11"/>
  <c r="BE337" i="11"/>
  <c r="BE339" i="11"/>
  <c r="BE348" i="11"/>
  <c r="BE365" i="11"/>
  <c r="BE378" i="11"/>
  <c r="BE383" i="11"/>
  <c r="BE387" i="11"/>
  <c r="BE391" i="11"/>
  <c r="BE397" i="11"/>
  <c r="BE404" i="11"/>
  <c r="BE408" i="11"/>
  <c r="BE410" i="11"/>
  <c r="BE412" i="11"/>
  <c r="BE421" i="11"/>
  <c r="BE425" i="11"/>
  <c r="BE430" i="11"/>
  <c r="BE432" i="11"/>
  <c r="BE437" i="11"/>
  <c r="BE441" i="11"/>
  <c r="BE443" i="11"/>
  <c r="BE452" i="11"/>
  <c r="BE454" i="11"/>
  <c r="BE457" i="11"/>
  <c r="BE460" i="11"/>
  <c r="BE462" i="11"/>
  <c r="BE467" i="11"/>
  <c r="BE476" i="11"/>
  <c r="BE486" i="11"/>
  <c r="BE490" i="11"/>
  <c r="BE498" i="11"/>
  <c r="BE502" i="11"/>
  <c r="BE513" i="11"/>
  <c r="E116" i="10"/>
  <c r="J122" i="10"/>
  <c r="F125" i="10"/>
  <c r="BE163" i="10"/>
  <c r="BE165" i="10"/>
  <c r="BE173" i="10"/>
  <c r="BE179" i="10"/>
  <c r="BE183" i="10"/>
  <c r="BE185" i="10"/>
  <c r="BE201" i="10"/>
  <c r="BE209" i="10"/>
  <c r="BE215" i="10"/>
  <c r="BE224" i="10"/>
  <c r="BE230" i="10"/>
  <c r="BE250" i="10"/>
  <c r="BE262" i="10"/>
  <c r="BE264" i="10"/>
  <c r="BE270" i="10"/>
  <c r="BE272" i="10"/>
  <c r="BK129" i="9"/>
  <c r="J129" i="9" s="1"/>
  <c r="J100" i="9" s="1"/>
  <c r="F93" i="10"/>
  <c r="J125" i="10"/>
  <c r="BE134" i="10"/>
  <c r="BE146" i="10"/>
  <c r="BE155" i="10"/>
  <c r="BE157" i="10"/>
  <c r="BE177" i="10"/>
  <c r="BE190" i="10"/>
  <c r="BE195" i="10"/>
  <c r="BE197" i="10"/>
  <c r="BE220" i="10"/>
  <c r="BE222" i="10"/>
  <c r="BE226" i="10"/>
  <c r="BE239" i="10"/>
  <c r="BE255" i="10"/>
  <c r="BE132" i="10"/>
  <c r="BE140" i="10"/>
  <c r="BE151" i="10"/>
  <c r="BE159" i="10"/>
  <c r="BE161" i="10"/>
  <c r="BE167" i="10"/>
  <c r="BE175" i="10"/>
  <c r="BE192" i="10"/>
  <c r="BE203" i="10"/>
  <c r="BE207" i="10"/>
  <c r="BE213" i="10"/>
  <c r="BE228" i="10"/>
  <c r="BE233" i="10"/>
  <c r="BE236" i="10"/>
  <c r="BE242" i="10"/>
  <c r="BE246" i="10"/>
  <c r="BE248" i="10"/>
  <c r="BE257" i="10"/>
  <c r="BE268" i="10"/>
  <c r="BE269" i="10"/>
  <c r="BE136" i="10"/>
  <c r="BE138" i="10"/>
  <c r="BE142" i="10"/>
  <c r="BE144" i="10"/>
  <c r="BE149" i="10"/>
  <c r="BE153" i="10"/>
  <c r="BE169" i="10"/>
  <c r="BE171" i="10"/>
  <c r="BE181" i="10"/>
  <c r="BE187" i="10"/>
  <c r="BE199" i="10"/>
  <c r="BE205" i="10"/>
  <c r="BE211" i="10"/>
  <c r="BE218" i="10"/>
  <c r="BE244" i="10"/>
  <c r="BE253" i="10"/>
  <c r="BE260" i="10"/>
  <c r="BE266" i="10"/>
  <c r="J91" i="9"/>
  <c r="F94" i="9"/>
  <c r="E115" i="9"/>
  <c r="BE131" i="9"/>
  <c r="BE135" i="9"/>
  <c r="BE141" i="9"/>
  <c r="BE145" i="9"/>
  <c r="BE148" i="9"/>
  <c r="BE157" i="9"/>
  <c r="BE161" i="9"/>
  <c r="BE165" i="9"/>
  <c r="BE177" i="9"/>
  <c r="BE181" i="9"/>
  <c r="BE185" i="9"/>
  <c r="BE191" i="9"/>
  <c r="BE202" i="9"/>
  <c r="BE206" i="9"/>
  <c r="BE212" i="9"/>
  <c r="BE216" i="9"/>
  <c r="BE228" i="9"/>
  <c r="BE237" i="9"/>
  <c r="BE242" i="9"/>
  <c r="BE246" i="9"/>
  <c r="BE250" i="9"/>
  <c r="BE258" i="9"/>
  <c r="BE268" i="9"/>
  <c r="BE278" i="9"/>
  <c r="BE295" i="9"/>
  <c r="BE316" i="9"/>
  <c r="BE317" i="9"/>
  <c r="BE320" i="9"/>
  <c r="J94" i="9"/>
  <c r="BE150" i="9"/>
  <c r="BE153" i="9"/>
  <c r="BE155" i="9"/>
  <c r="BE159" i="9"/>
  <c r="BE171" i="9"/>
  <c r="BE175" i="9"/>
  <c r="BE183" i="9"/>
  <c r="BE187" i="9"/>
  <c r="BE198" i="9"/>
  <c r="BE200" i="9"/>
  <c r="BE214" i="9"/>
  <c r="BE222" i="9"/>
  <c r="BE226" i="9"/>
  <c r="BE230" i="9"/>
  <c r="BE232" i="9"/>
  <c r="BE239" i="9"/>
  <c r="BE244" i="9"/>
  <c r="BE254" i="9"/>
  <c r="BE260" i="9"/>
  <c r="BE264" i="9"/>
  <c r="BE270" i="9"/>
  <c r="BE281" i="9"/>
  <c r="BE290" i="9"/>
  <c r="BE293" i="9"/>
  <c r="BE302" i="9"/>
  <c r="BE305" i="9"/>
  <c r="BE308" i="9"/>
  <c r="BE314" i="9"/>
  <c r="BK126" i="8"/>
  <c r="J126" i="8"/>
  <c r="J99" i="8" s="1"/>
  <c r="F93" i="9"/>
  <c r="BE133" i="9"/>
  <c r="BE137" i="9"/>
  <c r="BE139" i="9"/>
  <c r="BE143" i="9"/>
  <c r="BE163" i="9"/>
  <c r="BE167" i="9"/>
  <c r="BE169" i="9"/>
  <c r="BE173" i="9"/>
  <c r="BE179" i="9"/>
  <c r="BE189" i="9"/>
  <c r="BE194" i="9"/>
  <c r="BE196" i="9"/>
  <c r="BE204" i="9"/>
  <c r="BE208" i="9"/>
  <c r="BE210" i="9"/>
  <c r="BE218" i="9"/>
  <c r="BE220" i="9"/>
  <c r="BE224" i="9"/>
  <c r="BE234" i="9"/>
  <c r="BE248" i="9"/>
  <c r="BE252" i="9"/>
  <c r="BE256" i="9"/>
  <c r="BE262" i="9"/>
  <c r="BE266" i="9"/>
  <c r="BE272" i="9"/>
  <c r="BE275" i="9"/>
  <c r="BE283" i="9"/>
  <c r="BE286" i="9"/>
  <c r="BE288" i="9"/>
  <c r="BE298" i="9"/>
  <c r="BE300" i="9"/>
  <c r="BE310" i="9"/>
  <c r="BE312" i="9"/>
  <c r="BE318" i="9"/>
  <c r="J130" i="7"/>
  <c r="J102" i="7"/>
  <c r="F93" i="8"/>
  <c r="E113" i="8"/>
  <c r="J119" i="8"/>
  <c r="BE136" i="8"/>
  <c r="BE141" i="8"/>
  <c r="BE146" i="8"/>
  <c r="BE148" i="8"/>
  <c r="BE152" i="8"/>
  <c r="BE156" i="8"/>
  <c r="BE158" i="8"/>
  <c r="F122" i="8"/>
  <c r="BE129" i="8"/>
  <c r="BE134" i="8"/>
  <c r="BE160" i="8"/>
  <c r="BE168" i="8"/>
  <c r="BE181" i="8"/>
  <c r="J94" i="8"/>
  <c r="BE143" i="8"/>
  <c r="BE150" i="8"/>
  <c r="BE154" i="8"/>
  <c r="BE162" i="8"/>
  <c r="BE165" i="8"/>
  <c r="BE166" i="8"/>
  <c r="BE174" i="8"/>
  <c r="BE176" i="8"/>
  <c r="BE177" i="8"/>
  <c r="BE179" i="8"/>
  <c r="BE131" i="8"/>
  <c r="BE139" i="8"/>
  <c r="BE170" i="8"/>
  <c r="BE172" i="8"/>
  <c r="BE183" i="8"/>
  <c r="J252" i="6"/>
  <c r="J108" i="6" s="1"/>
  <c r="BK345" i="6"/>
  <c r="J345" i="6"/>
  <c r="J113" i="6"/>
  <c r="E85" i="7"/>
  <c r="F122" i="7"/>
  <c r="J94" i="7"/>
  <c r="BE131" i="7"/>
  <c r="BE133" i="7"/>
  <c r="BE142" i="7"/>
  <c r="BE152" i="7"/>
  <c r="BE156" i="7"/>
  <c r="BE172" i="7"/>
  <c r="BE175" i="7"/>
  <c r="BE178" i="7"/>
  <c r="BE180" i="7"/>
  <c r="BK259" i="6"/>
  <c r="J259" i="6" s="1"/>
  <c r="J109" i="6" s="1"/>
  <c r="J91" i="7"/>
  <c r="F94" i="7"/>
  <c r="BE136" i="7"/>
  <c r="BE138" i="7"/>
  <c r="BE140" i="7"/>
  <c r="BE144" i="7"/>
  <c r="BE148" i="7"/>
  <c r="BE159" i="7"/>
  <c r="BE161" i="7"/>
  <c r="BE164" i="7"/>
  <c r="BE166" i="7"/>
  <c r="BE168" i="7"/>
  <c r="BE176" i="7"/>
  <c r="BE182" i="7"/>
  <c r="BE146" i="7"/>
  <c r="BE150" i="7"/>
  <c r="BE154" i="7"/>
  <c r="BE170" i="7"/>
  <c r="BE184" i="7"/>
  <c r="J177" i="5"/>
  <c r="J102" i="5"/>
  <c r="J304" i="5"/>
  <c r="J111" i="5"/>
  <c r="BK446" i="5"/>
  <c r="J446" i="5" s="1"/>
  <c r="J115" i="5" s="1"/>
  <c r="F94" i="6"/>
  <c r="J134" i="6"/>
  <c r="BE143" i="6"/>
  <c r="BE147" i="6"/>
  <c r="BE149" i="6"/>
  <c r="BE151" i="6"/>
  <c r="BE163" i="6"/>
  <c r="BE191" i="6"/>
  <c r="BE207" i="6"/>
  <c r="BE229" i="6"/>
  <c r="BE231" i="6"/>
  <c r="BE234" i="6"/>
  <c r="BE257" i="6"/>
  <c r="BE269" i="6"/>
  <c r="BE271" i="6"/>
  <c r="BE285" i="6"/>
  <c r="BE295" i="6"/>
  <c r="BE309" i="6"/>
  <c r="BE311" i="6"/>
  <c r="BE314" i="6"/>
  <c r="BE343" i="6"/>
  <c r="BE349" i="6"/>
  <c r="BE356" i="6"/>
  <c r="BE375" i="6"/>
  <c r="BE379" i="6"/>
  <c r="BE388" i="6"/>
  <c r="BE401" i="6"/>
  <c r="BE417" i="6"/>
  <c r="BE419" i="6"/>
  <c r="BE427" i="6"/>
  <c r="BE432" i="6"/>
  <c r="BE434" i="6"/>
  <c r="BE440" i="6"/>
  <c r="BE442" i="6"/>
  <c r="BE449" i="6"/>
  <c r="E85" i="6"/>
  <c r="J137" i="6"/>
  <c r="BE155" i="6"/>
  <c r="BE167" i="6"/>
  <c r="BE173" i="6"/>
  <c r="BE181" i="6"/>
  <c r="BE184" i="6"/>
  <c r="BE199" i="6"/>
  <c r="BE201" i="6"/>
  <c r="BE203" i="6"/>
  <c r="BE240" i="6"/>
  <c r="BE253" i="6"/>
  <c r="BE255" i="6"/>
  <c r="BE273" i="6"/>
  <c r="BE291" i="6"/>
  <c r="BE293" i="6"/>
  <c r="BE305" i="6"/>
  <c r="BE320" i="6"/>
  <c r="BE322" i="6"/>
  <c r="BE327" i="6"/>
  <c r="BE331" i="6"/>
  <c r="BE333" i="6"/>
  <c r="BE337" i="6"/>
  <c r="BE341" i="6"/>
  <c r="BE353" i="6"/>
  <c r="BE372" i="6"/>
  <c r="BE377" i="6"/>
  <c r="BE381" i="6"/>
  <c r="BE384" i="6"/>
  <c r="BE386" i="6"/>
  <c r="BE390" i="6"/>
  <c r="BE399" i="6"/>
  <c r="BE404" i="6"/>
  <c r="BE406" i="6"/>
  <c r="BE408" i="6"/>
  <c r="BE412" i="6"/>
  <c r="BE425" i="6"/>
  <c r="BE429" i="6"/>
  <c r="BE430" i="6"/>
  <c r="BE436" i="6"/>
  <c r="BE452" i="6"/>
  <c r="F93" i="6"/>
  <c r="BE145" i="6"/>
  <c r="BE153" i="6"/>
  <c r="BE157" i="6"/>
  <c r="BE159" i="6"/>
  <c r="BE175" i="6"/>
  <c r="BE177" i="6"/>
  <c r="BE179" i="6"/>
  <c r="BE186" i="6"/>
  <c r="BE197" i="6"/>
  <c r="BE205" i="6"/>
  <c r="BE227" i="6"/>
  <c r="BE261" i="6"/>
  <c r="BE277" i="6"/>
  <c r="BE283" i="6"/>
  <c r="BE289" i="6"/>
  <c r="BE299" i="6"/>
  <c r="BE307" i="6"/>
  <c r="BE324" i="6"/>
  <c r="BE329" i="6"/>
  <c r="BE347" i="6"/>
  <c r="BE351" i="6"/>
  <c r="BE367" i="6"/>
  <c r="BE392" i="6"/>
  <c r="BE394" i="6"/>
  <c r="BE410" i="6"/>
  <c r="BE438" i="6"/>
  <c r="BE169" i="6"/>
  <c r="BE171" i="6"/>
  <c r="BE189" i="6"/>
  <c r="BE195" i="6"/>
  <c r="BE210" i="6"/>
  <c r="BE218" i="6"/>
  <c r="BE224" i="6"/>
  <c r="BE246" i="6"/>
  <c r="BE263" i="6"/>
  <c r="BE265" i="6"/>
  <c r="BE267" i="6"/>
  <c r="BE275" i="6"/>
  <c r="BE279" i="6"/>
  <c r="BE281" i="6"/>
  <c r="BE287" i="6"/>
  <c r="BE297" i="6"/>
  <c r="BE301" i="6"/>
  <c r="BE303" i="6"/>
  <c r="BE316" i="6"/>
  <c r="BE318" i="6"/>
  <c r="BE335" i="6"/>
  <c r="BE339" i="6"/>
  <c r="BE361" i="6"/>
  <c r="BE370" i="6"/>
  <c r="BE397" i="6"/>
  <c r="BE421" i="6"/>
  <c r="BE423" i="6"/>
  <c r="BE444" i="6"/>
  <c r="BE447" i="6"/>
  <c r="F93" i="5"/>
  <c r="F94" i="5"/>
  <c r="J138" i="5"/>
  <c r="BE154" i="5"/>
  <c r="BE167" i="5"/>
  <c r="BE174" i="5"/>
  <c r="BE182" i="5"/>
  <c r="BE201" i="5"/>
  <c r="BE208" i="5"/>
  <c r="BE215" i="5"/>
  <c r="BE268" i="5"/>
  <c r="BE290" i="5"/>
  <c r="BE293" i="5"/>
  <c r="BE319" i="5"/>
  <c r="BE323" i="5"/>
  <c r="BE339" i="5"/>
  <c r="BE355" i="5"/>
  <c r="BE374" i="5"/>
  <c r="BE382" i="5"/>
  <c r="BE396" i="5"/>
  <c r="BE398" i="5"/>
  <c r="BE405" i="5"/>
  <c r="BE433" i="5"/>
  <c r="BE440" i="5"/>
  <c r="BE442" i="5"/>
  <c r="BE450" i="5"/>
  <c r="BE461" i="5"/>
  <c r="BE469" i="5"/>
  <c r="BE477" i="5"/>
  <c r="BE489" i="5"/>
  <c r="BE491" i="5"/>
  <c r="BE497" i="5"/>
  <c r="BE504" i="5"/>
  <c r="BE515" i="5"/>
  <c r="BE523" i="5"/>
  <c r="BE532" i="5"/>
  <c r="BE540" i="5"/>
  <c r="J91" i="5"/>
  <c r="BE146" i="5"/>
  <c r="BE158" i="5"/>
  <c r="BE206" i="5"/>
  <c r="BE217" i="5"/>
  <c r="BE219" i="5"/>
  <c r="BE228" i="5"/>
  <c r="BE236" i="5"/>
  <c r="BE242" i="5"/>
  <c r="BE247" i="5"/>
  <c r="BE270" i="5"/>
  <c r="BE282" i="5"/>
  <c r="BE299" i="5"/>
  <c r="BE305" i="5"/>
  <c r="BE307" i="5"/>
  <c r="BE309" i="5"/>
  <c r="BE321" i="5"/>
  <c r="BE327" i="5"/>
  <c r="BE331" i="5"/>
  <c r="BE341" i="5"/>
  <c r="BE343" i="5"/>
  <c r="BE347" i="5"/>
  <c r="BE351" i="5"/>
  <c r="BE357" i="5"/>
  <c r="BE364" i="5"/>
  <c r="BE392" i="5"/>
  <c r="BE407" i="5"/>
  <c r="BE409" i="5"/>
  <c r="BE411" i="5"/>
  <c r="BE417" i="5"/>
  <c r="BE419" i="5"/>
  <c r="BE423" i="5"/>
  <c r="BE429" i="5"/>
  <c r="BE438" i="5"/>
  <c r="BE444" i="5"/>
  <c r="BE454" i="5"/>
  <c r="BE459" i="5"/>
  <c r="BE467" i="5"/>
  <c r="BE473" i="5"/>
  <c r="BE499" i="5"/>
  <c r="BE506" i="5"/>
  <c r="BE519" i="5"/>
  <c r="BE521" i="5"/>
  <c r="BE525" i="5"/>
  <c r="BE529" i="5"/>
  <c r="E85" i="5"/>
  <c r="BE148" i="5"/>
  <c r="BE150" i="5"/>
  <c r="BE160" i="5"/>
  <c r="BE162" i="5"/>
  <c r="BE170" i="5"/>
  <c r="BE184" i="5"/>
  <c r="BE196" i="5"/>
  <c r="BE199" i="5"/>
  <c r="BE221" i="5"/>
  <c r="BE223" i="5"/>
  <c r="BE234" i="5"/>
  <c r="BE276" i="5"/>
  <c r="BE284" i="5"/>
  <c r="BE295" i="5"/>
  <c r="BE301" i="5"/>
  <c r="BE311" i="5"/>
  <c r="BE315" i="5"/>
  <c r="BE329" i="5"/>
  <c r="BE335" i="5"/>
  <c r="BE337" i="5"/>
  <c r="BE345" i="5"/>
  <c r="BE349" i="5"/>
  <c r="BE376" i="5"/>
  <c r="BE380" i="5"/>
  <c r="BE384" i="5"/>
  <c r="BE388" i="5"/>
  <c r="BE390" i="5"/>
  <c r="BE394" i="5"/>
  <c r="BE401" i="5"/>
  <c r="BE403" i="5"/>
  <c r="BE413" i="5"/>
  <c r="BE415" i="5"/>
  <c r="BE427" i="5"/>
  <c r="BE435" i="5"/>
  <c r="BE448" i="5"/>
  <c r="BE452" i="5"/>
  <c r="BE465" i="5"/>
  <c r="BE471" i="5"/>
  <c r="BE482" i="5"/>
  <c r="BE493" i="5"/>
  <c r="BE501" i="5"/>
  <c r="BE509" i="5"/>
  <c r="BE513" i="5"/>
  <c r="BE527" i="5"/>
  <c r="BE531" i="5"/>
  <c r="BE536" i="5"/>
  <c r="BE144" i="5"/>
  <c r="BE152" i="5"/>
  <c r="BE156" i="5"/>
  <c r="BE164" i="5"/>
  <c r="BE178" i="5"/>
  <c r="BE180" i="5"/>
  <c r="BE186" i="5"/>
  <c r="BE188" i="5"/>
  <c r="BE190" i="5"/>
  <c r="BE192" i="5"/>
  <c r="BE194" i="5"/>
  <c r="BE204" i="5"/>
  <c r="BE211" i="5"/>
  <c r="BE225" i="5"/>
  <c r="BE230" i="5"/>
  <c r="BE238" i="5"/>
  <c r="BE240" i="5"/>
  <c r="BE244" i="5"/>
  <c r="BE249" i="5"/>
  <c r="BE253" i="5"/>
  <c r="BE260" i="5"/>
  <c r="BE313" i="5"/>
  <c r="BE317" i="5"/>
  <c r="BE325" i="5"/>
  <c r="BE333" i="5"/>
  <c r="BE353" i="5"/>
  <c r="BE359" i="5"/>
  <c r="BE361" i="5"/>
  <c r="BE366" i="5"/>
  <c r="BE368" i="5"/>
  <c r="BE370" i="5"/>
  <c r="BE372" i="5"/>
  <c r="BE378" i="5"/>
  <c r="BE386" i="5"/>
  <c r="BE421" i="5"/>
  <c r="BE425" i="5"/>
  <c r="BE431" i="5"/>
  <c r="BE457" i="5"/>
  <c r="BE463" i="5"/>
  <c r="BE475" i="5"/>
  <c r="BE480" i="5"/>
  <c r="BE484" i="5"/>
  <c r="BE486" i="5"/>
  <c r="BE495" i="5"/>
  <c r="BE511" i="5"/>
  <c r="BE517" i="5"/>
  <c r="BE534" i="5"/>
  <c r="BE538" i="5"/>
  <c r="BE542" i="5"/>
  <c r="BE544" i="5"/>
  <c r="BE547" i="5"/>
  <c r="BE549" i="5"/>
  <c r="BK2432" i="3"/>
  <c r="J2432" i="3"/>
  <c r="J117" i="3" s="1"/>
  <c r="J94" i="4"/>
  <c r="BE153" i="4"/>
  <c r="BE158" i="4"/>
  <c r="BE161" i="4"/>
  <c r="BE163" i="4"/>
  <c r="BE166" i="4"/>
  <c r="BE195" i="4"/>
  <c r="BE201" i="4"/>
  <c r="E85" i="4"/>
  <c r="F93" i="4"/>
  <c r="BE134" i="4"/>
  <c r="BE169" i="4"/>
  <c r="BE192" i="4"/>
  <c r="BE198" i="4"/>
  <c r="BE203" i="4"/>
  <c r="F94" i="4"/>
  <c r="J125" i="4"/>
  <c r="BE141" i="4"/>
  <c r="BE143" i="4"/>
  <c r="BE148" i="4"/>
  <c r="BE181" i="4"/>
  <c r="BE205" i="4"/>
  <c r="BE139" i="4"/>
  <c r="BE173" i="4"/>
  <c r="BE189" i="4"/>
  <c r="BE207" i="4"/>
  <c r="BK148" i="2"/>
  <c r="F93" i="3"/>
  <c r="E141" i="3"/>
  <c r="BE166" i="3"/>
  <c r="BE177" i="3"/>
  <c r="BE273" i="3"/>
  <c r="BE308" i="3"/>
  <c r="BE330" i="3"/>
  <c r="BE342" i="3"/>
  <c r="BE362" i="3"/>
  <c r="BE371" i="3"/>
  <c r="BE398" i="3"/>
  <c r="BE412" i="3"/>
  <c r="BE436" i="3"/>
  <c r="BE487" i="3"/>
  <c r="BE531" i="3"/>
  <c r="BE604" i="3"/>
  <c r="BE661" i="3"/>
  <c r="BE664" i="3"/>
  <c r="BE691" i="3"/>
  <c r="BE770" i="3"/>
  <c r="BE816" i="3"/>
  <c r="BE860" i="3"/>
  <c r="BE865" i="3"/>
  <c r="BE871" i="3"/>
  <c r="BE880" i="3"/>
  <c r="BE908" i="3"/>
  <c r="BE929" i="3"/>
  <c r="BE948" i="3"/>
  <c r="BE950" i="3"/>
  <c r="BE968" i="3"/>
  <c r="BE1076" i="3"/>
  <c r="BE1158" i="3"/>
  <c r="BE1163" i="3"/>
  <c r="BE1182" i="3"/>
  <c r="BE1206" i="3"/>
  <c r="BE1212" i="3"/>
  <c r="BE1273" i="3"/>
  <c r="BE1301" i="3"/>
  <c r="BE1435" i="3"/>
  <c r="BE1531" i="3"/>
  <c r="BE1551" i="3"/>
  <c r="BE1586" i="3"/>
  <c r="BE1824" i="3"/>
  <c r="BE1847" i="3"/>
  <c r="BE1851" i="3"/>
  <c r="BE1872" i="3"/>
  <c r="BE1884" i="3"/>
  <c r="BE1963" i="3"/>
  <c r="BE2406" i="3"/>
  <c r="BE2409" i="3"/>
  <c r="BE2415" i="3"/>
  <c r="BE2417" i="3"/>
  <c r="BE2457" i="3"/>
  <c r="BE2462" i="3"/>
  <c r="BE2474" i="3"/>
  <c r="BE2491" i="3"/>
  <c r="BE2499" i="3"/>
  <c r="BE2517" i="3"/>
  <c r="BE2521" i="3"/>
  <c r="BE2538" i="3"/>
  <c r="BE2552" i="3"/>
  <c r="BE2573" i="3"/>
  <c r="BE2576" i="3"/>
  <c r="BE2590" i="3"/>
  <c r="BE2959" i="3"/>
  <c r="BE2982" i="3"/>
  <c r="BE2992" i="3"/>
  <c r="BE3010" i="3"/>
  <c r="BE3030" i="3"/>
  <c r="BE3047" i="3"/>
  <c r="BE3095" i="3"/>
  <c r="BE3111" i="3"/>
  <c r="BE3192" i="3"/>
  <c r="BE3264" i="3"/>
  <c r="BE3292" i="3"/>
  <c r="BE3302" i="3"/>
  <c r="BE3304" i="3"/>
  <c r="BE3324" i="3"/>
  <c r="BE3328" i="3"/>
  <c r="BE3366" i="3"/>
  <c r="BE3373" i="3"/>
  <c r="BE3376" i="3"/>
  <c r="BE3379" i="3"/>
  <c r="BE3385" i="3"/>
  <c r="BE3394" i="3"/>
  <c r="BE3403" i="3"/>
  <c r="BE3409" i="3"/>
  <c r="BE3436" i="3"/>
  <c r="BE3489" i="3"/>
  <c r="BE3507" i="3"/>
  <c r="BE3513" i="3"/>
  <c r="BE3529" i="3"/>
  <c r="BE3552" i="3"/>
  <c r="BE3564" i="3"/>
  <c r="BE3658" i="3"/>
  <c r="BE3756" i="3"/>
  <c r="BE3834" i="3"/>
  <c r="BE3852" i="3"/>
  <c r="BE3858" i="3"/>
  <c r="BE4128" i="3"/>
  <c r="J91" i="3"/>
  <c r="F94" i="3"/>
  <c r="BE156" i="3"/>
  <c r="BE238" i="3"/>
  <c r="BE327" i="3"/>
  <c r="BE351" i="3"/>
  <c r="BE418" i="3"/>
  <c r="BE427" i="3"/>
  <c r="BE434" i="3"/>
  <c r="BE450" i="3"/>
  <c r="BE479" i="3"/>
  <c r="BE495" i="3"/>
  <c r="BE561" i="3"/>
  <c r="BE613" i="3"/>
  <c r="BE637" i="3"/>
  <c r="BE659" i="3"/>
  <c r="BE696" i="3"/>
  <c r="BE748" i="3"/>
  <c r="BE763" i="3"/>
  <c r="BE768" i="3"/>
  <c r="BE837" i="3"/>
  <c r="BE874" i="3"/>
  <c r="BE878" i="3"/>
  <c r="BE884" i="3"/>
  <c r="BE891" i="3"/>
  <c r="BE896" i="3"/>
  <c r="BE901" i="3"/>
  <c r="BE936" i="3"/>
  <c r="BE942" i="3"/>
  <c r="BE944" i="3"/>
  <c r="BE946" i="3"/>
  <c r="BE965" i="3"/>
  <c r="BE989" i="3"/>
  <c r="BE1000" i="3"/>
  <c r="BE1152" i="3"/>
  <c r="BE1172" i="3"/>
  <c r="BE1261" i="3"/>
  <c r="BE1318" i="3"/>
  <c r="BE1400" i="3"/>
  <c r="BE1483" i="3"/>
  <c r="BE1493" i="3"/>
  <c r="BE1577" i="3"/>
  <c r="BE1584" i="3"/>
  <c r="BE1822" i="3"/>
  <c r="BE1835" i="3"/>
  <c r="BE1868" i="3"/>
  <c r="BE1909" i="3"/>
  <c r="BE1926" i="3"/>
  <c r="BE1930" i="3"/>
  <c r="BE1934" i="3"/>
  <c r="BE1960" i="3"/>
  <c r="BE2056" i="3"/>
  <c r="BE2249" i="3"/>
  <c r="BE2260" i="3"/>
  <c r="BE2277" i="3"/>
  <c r="BE2305" i="3"/>
  <c r="BE2443" i="3"/>
  <c r="BE2465" i="3"/>
  <c r="BE2502" i="3"/>
  <c r="BE2505" i="3"/>
  <c r="BE2531" i="3"/>
  <c r="BE2541" i="3"/>
  <c r="BE2549" i="3"/>
  <c r="BE2585" i="3"/>
  <c r="BE2795" i="3"/>
  <c r="BE3002" i="3"/>
  <c r="BE3123" i="3"/>
  <c r="BE3161" i="3"/>
  <c r="BE3169" i="3"/>
  <c r="BE3295" i="3"/>
  <c r="BE3308" i="3"/>
  <c r="BE3382" i="3"/>
  <c r="BE3397" i="3"/>
  <c r="BE3415" i="3"/>
  <c r="BE3421" i="3"/>
  <c r="BE3424" i="3"/>
  <c r="BE3433" i="3"/>
  <c r="BE3445" i="3"/>
  <c r="BE3448" i="3"/>
  <c r="BE3451" i="3"/>
  <c r="BE3486" i="3"/>
  <c r="BE3498" i="3"/>
  <c r="BE3503" i="3"/>
  <c r="BE3510" i="3"/>
  <c r="BE3526" i="3"/>
  <c r="BE3558" i="3"/>
  <c r="BE3561" i="3"/>
  <c r="BE3567" i="3"/>
  <c r="BE3619" i="3"/>
  <c r="BE3697" i="3"/>
  <c r="BE3736" i="3"/>
  <c r="BE3759" i="3"/>
  <c r="BE3783" i="3"/>
  <c r="BE3791" i="3"/>
  <c r="BE3814" i="3"/>
  <c r="BE3828" i="3"/>
  <c r="BE3831" i="3"/>
  <c r="BE3843" i="3"/>
  <c r="BE3873" i="3"/>
  <c r="BE3940" i="3"/>
  <c r="BE4019" i="3"/>
  <c r="BE4086" i="3"/>
  <c r="BE4113" i="3"/>
  <c r="J94" i="3"/>
  <c r="BE201" i="3"/>
  <c r="BE390" i="3"/>
  <c r="BE443" i="3"/>
  <c r="BE471" i="3"/>
  <c r="BE474" i="3"/>
  <c r="BE528" i="3"/>
  <c r="BE548" i="3"/>
  <c r="BE592" i="3"/>
  <c r="BE626" i="3"/>
  <c r="BE640" i="3"/>
  <c r="BE657" i="3"/>
  <c r="BE673" i="3"/>
  <c r="BE682" i="3"/>
  <c r="BE755" i="3"/>
  <c r="BE783" i="3"/>
  <c r="BE796" i="3"/>
  <c r="BE809" i="3"/>
  <c r="BE823" i="3"/>
  <c r="BE844" i="3"/>
  <c r="BE868" i="3"/>
  <c r="BE910" i="3"/>
  <c r="BE917" i="3"/>
  <c r="BE922" i="3"/>
  <c r="BE938" i="3"/>
  <c r="BE940" i="3"/>
  <c r="BE959" i="3"/>
  <c r="BE974" i="3"/>
  <c r="BE978" i="3"/>
  <c r="BE1154" i="3"/>
  <c r="BE1225" i="3"/>
  <c r="BE1236" i="3"/>
  <c r="BE1240" i="3"/>
  <c r="BE1267" i="3"/>
  <c r="BE1282" i="3"/>
  <c r="BE1289" i="3"/>
  <c r="BE1295" i="3"/>
  <c r="BE1309" i="3"/>
  <c r="BE1393" i="3"/>
  <c r="BE1425" i="3"/>
  <c r="BE1433" i="3"/>
  <c r="BE1692" i="3"/>
  <c r="BE1784" i="3"/>
  <c r="BE1791" i="3"/>
  <c r="BE1804" i="3"/>
  <c r="BE1828" i="3"/>
  <c r="BE1837" i="3"/>
  <c r="BE1841" i="3"/>
  <c r="BE1880" i="3"/>
  <c r="BE1889" i="3"/>
  <c r="BE1901" i="3"/>
  <c r="BE1913" i="3"/>
  <c r="BE2149" i="3"/>
  <c r="BE2275" i="3"/>
  <c r="BE2288" i="3"/>
  <c r="BE2294" i="3"/>
  <c r="BE2401" i="3"/>
  <c r="BE2404" i="3"/>
  <c r="BE2419" i="3"/>
  <c r="BE2421" i="3"/>
  <c r="BE2423" i="3"/>
  <c r="BE2430" i="3"/>
  <c r="BE2477" i="3"/>
  <c r="BE2493" i="3"/>
  <c r="BE2509" i="3"/>
  <c r="BE2513" i="3"/>
  <c r="BE2528" i="3"/>
  <c r="BE2570" i="3"/>
  <c r="BE2610" i="3"/>
  <c r="BE2617" i="3"/>
  <c r="BE2726" i="3"/>
  <c r="BE3043" i="3"/>
  <c r="BE3057" i="3"/>
  <c r="BE3132" i="3"/>
  <c r="BE3145" i="3"/>
  <c r="BE3158" i="3"/>
  <c r="BE3166" i="3"/>
  <c r="BE3173" i="3"/>
  <c r="BE3200" i="3"/>
  <c r="BE3318" i="3"/>
  <c r="BE3321" i="3"/>
  <c r="BE3335" i="3"/>
  <c r="BE3346" i="3"/>
  <c r="BE3406" i="3"/>
  <c r="BE3412" i="3"/>
  <c r="BE3427" i="3"/>
  <c r="BE3430" i="3"/>
  <c r="BE3439" i="3"/>
  <c r="BE3442" i="3"/>
  <c r="BE3463" i="3"/>
  <c r="BE3523" i="3"/>
  <c r="BE3533" i="3"/>
  <c r="BE3570" i="3"/>
  <c r="BE3577" i="3"/>
  <c r="BE3580" i="3"/>
  <c r="BE3855" i="3"/>
  <c r="BE3946" i="3"/>
  <c r="BE4013" i="3"/>
  <c r="BE4146" i="3"/>
  <c r="BE4158" i="3"/>
  <c r="BE4204" i="3"/>
  <c r="BE4207" i="3"/>
  <c r="BE4210" i="3"/>
  <c r="BE4213" i="3"/>
  <c r="BE4220" i="3"/>
  <c r="BE4292" i="3"/>
  <c r="BE4295" i="3"/>
  <c r="BE4298" i="3"/>
  <c r="BE4301" i="3"/>
  <c r="BE4304" i="3"/>
  <c r="BE4336" i="3"/>
  <c r="BE4359" i="3"/>
  <c r="BE4382" i="3"/>
  <c r="BE4405" i="3"/>
  <c r="BE4437" i="3"/>
  <c r="BE4440" i="3"/>
  <c r="BE4443" i="3"/>
  <c r="BE4446" i="3"/>
  <c r="BE4449" i="3"/>
  <c r="BE4451" i="3"/>
  <c r="BE4776" i="3"/>
  <c r="BE4989" i="3"/>
  <c r="BE5047" i="3"/>
  <c r="BE161" i="3"/>
  <c r="BE194" i="3"/>
  <c r="BE203" i="3"/>
  <c r="BE318" i="3"/>
  <c r="BE360" i="3"/>
  <c r="BE410" i="3"/>
  <c r="BE454" i="3"/>
  <c r="BE460" i="3"/>
  <c r="BE468" i="3"/>
  <c r="BE503" i="3"/>
  <c r="BE511" i="3"/>
  <c r="BE523" i="3"/>
  <c r="BE539" i="3"/>
  <c r="BE581" i="3"/>
  <c r="BE650" i="3"/>
  <c r="BE684" i="3"/>
  <c r="BE753" i="3"/>
  <c r="BE830" i="3"/>
  <c r="BE848" i="3"/>
  <c r="BE856" i="3"/>
  <c r="BE882" i="3"/>
  <c r="BE920" i="3"/>
  <c r="BE1363" i="3"/>
  <c r="BE1417" i="3"/>
  <c r="BE1503" i="3"/>
  <c r="BE1517" i="3"/>
  <c r="BE1560" i="3"/>
  <c r="BE1570" i="3"/>
  <c r="BE1601" i="3"/>
  <c r="BE1813" i="3"/>
  <c r="BE1815" i="3"/>
  <c r="BE1826" i="3"/>
  <c r="BE1843" i="3"/>
  <c r="BE1855" i="3"/>
  <c r="BE1864" i="3"/>
  <c r="BE1876" i="3"/>
  <c r="BE1946" i="3"/>
  <c r="BE1964" i="3"/>
  <c r="BE2273" i="3"/>
  <c r="BE2292" i="3"/>
  <c r="BE2411" i="3"/>
  <c r="BE2413" i="3"/>
  <c r="BE2425" i="3"/>
  <c r="BE2427" i="3"/>
  <c r="BE2434" i="3"/>
  <c r="BE2460" i="3"/>
  <c r="BE2479" i="3"/>
  <c r="BE2482" i="3"/>
  <c r="BE2496" i="3"/>
  <c r="BE2560" i="3"/>
  <c r="BE2564" i="3"/>
  <c r="BE2567" i="3"/>
  <c r="BE2604" i="3"/>
  <c r="BE2621" i="3"/>
  <c r="BE2723" i="3"/>
  <c r="BE2798" i="3"/>
  <c r="BE2889" i="3"/>
  <c r="BE2998" i="3"/>
  <c r="BE3018" i="3"/>
  <c r="BE3039" i="3"/>
  <c r="BE3050" i="3"/>
  <c r="BE3060" i="3"/>
  <c r="BE3092" i="3"/>
  <c r="BE3135" i="3"/>
  <c r="BE3177" i="3"/>
  <c r="BE3196" i="3"/>
  <c r="BE3211" i="3"/>
  <c r="BE3239" i="3"/>
  <c r="BE3277" i="3"/>
  <c r="BE3286" i="3"/>
  <c r="BE3306" i="3"/>
  <c r="BE3310" i="3"/>
  <c r="BE3312" i="3"/>
  <c r="BE3355" i="3"/>
  <c r="BE3362" i="3"/>
  <c r="BE3370" i="3"/>
  <c r="BE3388" i="3"/>
  <c r="BE3391" i="3"/>
  <c r="BE3400" i="3"/>
  <c r="BE3418" i="3"/>
  <c r="BE3454" i="3"/>
  <c r="BE3470" i="3"/>
  <c r="BE3477" i="3"/>
  <c r="BE3500" i="3"/>
  <c r="BE3505" i="3"/>
  <c r="BE3573" i="3"/>
  <c r="BE3575" i="3"/>
  <c r="BE3786" i="3"/>
  <c r="BE3796" i="3"/>
  <c r="BE3800" i="3"/>
  <c r="BE4092" i="3"/>
  <c r="BE4107" i="3"/>
  <c r="BE4143" i="3"/>
  <c r="BE4155" i="3"/>
  <c r="J94" i="2"/>
  <c r="BE167" i="2"/>
  <c r="BE190" i="2"/>
  <c r="BE309" i="2"/>
  <c r="BE315" i="2"/>
  <c r="BE385" i="2"/>
  <c r="BE389" i="2"/>
  <c r="BE398" i="2"/>
  <c r="BE408" i="2"/>
  <c r="BE445" i="2"/>
  <c r="BE701" i="2"/>
  <c r="BE725" i="2"/>
  <c r="BE728" i="2"/>
  <c r="BE733" i="2"/>
  <c r="BE741" i="2"/>
  <c r="BE751" i="2"/>
  <c r="BE754" i="2"/>
  <c r="BE756" i="2"/>
  <c r="BE763" i="2"/>
  <c r="BE770" i="2"/>
  <c r="BE816" i="2"/>
  <c r="BE822" i="2"/>
  <c r="BE838" i="2"/>
  <c r="BE883" i="2"/>
  <c r="BE898" i="2"/>
  <c r="BE906" i="2"/>
  <c r="BE911" i="2"/>
  <c r="BE914" i="2"/>
  <c r="BE929" i="2"/>
  <c r="BE956" i="2"/>
  <c r="BE998" i="2"/>
  <c r="BE1001" i="2"/>
  <c r="BE1007" i="2"/>
  <c r="BE1026" i="2"/>
  <c r="BE1038" i="2"/>
  <c r="BE1057" i="2"/>
  <c r="BE1060" i="2"/>
  <c r="BE1063" i="2"/>
  <c r="BE1075" i="2"/>
  <c r="BE1108" i="2"/>
  <c r="BE1119" i="2"/>
  <c r="BE1126" i="2"/>
  <c r="BE1144" i="2"/>
  <c r="BE1165" i="2"/>
  <c r="BE1185" i="2"/>
  <c r="BE1210" i="2"/>
  <c r="BE1223" i="2"/>
  <c r="BE1226" i="2"/>
  <c r="BE1229" i="2"/>
  <c r="BE1238" i="2"/>
  <c r="BE1247" i="2"/>
  <c r="BE1305" i="2"/>
  <c r="BE1329" i="2"/>
  <c r="BE1332" i="2"/>
  <c r="BE1474" i="2"/>
  <c r="BE1483" i="2"/>
  <c r="BE1513" i="2"/>
  <c r="BE1681" i="2"/>
  <c r="BE1760" i="2"/>
  <c r="BE1839" i="2"/>
  <c r="BE1919" i="2"/>
  <c r="E85" i="2"/>
  <c r="F94" i="2"/>
  <c r="F143" i="2"/>
  <c r="BE150" i="2"/>
  <c r="BE160" i="2"/>
  <c r="BE185" i="2"/>
  <c r="BE200" i="2"/>
  <c r="BE210" i="2"/>
  <c r="BE231" i="2"/>
  <c r="BE278" i="2"/>
  <c r="BE301" i="2"/>
  <c r="BE303" i="2"/>
  <c r="BE312" i="2"/>
  <c r="BE354" i="2"/>
  <c r="BE428" i="2"/>
  <c r="BE449" i="2"/>
  <c r="BE458" i="2"/>
  <c r="BE485" i="2"/>
  <c r="BE497" i="2"/>
  <c r="BE513" i="2"/>
  <c r="BE546" i="2"/>
  <c r="BE560" i="2"/>
  <c r="BE588" i="2"/>
  <c r="BE601" i="2"/>
  <c r="BE605" i="2"/>
  <c r="BE612" i="2"/>
  <c r="BE616" i="2"/>
  <c r="BE623" i="2"/>
  <c r="BE630" i="2"/>
  <c r="BE650" i="2"/>
  <c r="BE653" i="2"/>
  <c r="BE656" i="2"/>
  <c r="BE662" i="2"/>
  <c r="BE693" i="2"/>
  <c r="BE711" i="2"/>
  <c r="BE749" i="2"/>
  <c r="BE767" i="2"/>
  <c r="BE782" i="2"/>
  <c r="BE785" i="2"/>
  <c r="BE802" i="2"/>
  <c r="BE809" i="2"/>
  <c r="BE830" i="2"/>
  <c r="BE848" i="2"/>
  <c r="BE861" i="2"/>
  <c r="BE877" i="2"/>
  <c r="BE880" i="2"/>
  <c r="BE934" i="2"/>
  <c r="BE974" i="2"/>
  <c r="BE977" i="2"/>
  <c r="BE987" i="2"/>
  <c r="BE990" i="2"/>
  <c r="BE1019" i="2"/>
  <c r="BE1022" i="2"/>
  <c r="BE1066" i="2"/>
  <c r="BE1072" i="2"/>
  <c r="BE1091" i="2"/>
  <c r="BE1100" i="2"/>
  <c r="BE1136" i="2"/>
  <c r="BE1140" i="2"/>
  <c r="BE1147" i="2"/>
  <c r="BE1169" i="2"/>
  <c r="BE1173" i="2"/>
  <c r="BE1176" i="2"/>
  <c r="BE1182" i="2"/>
  <c r="BE1194" i="2"/>
  <c r="BE1195" i="2"/>
  <c r="BE1207" i="2"/>
  <c r="BE1219" i="2"/>
  <c r="BE1220" i="2"/>
  <c r="BE1235" i="2"/>
  <c r="BE1294" i="2"/>
  <c r="BE1317" i="2"/>
  <c r="BE1320" i="2"/>
  <c r="BE1371" i="2"/>
  <c r="BE1380" i="2"/>
  <c r="BE1389" i="2"/>
  <c r="BE1398" i="2"/>
  <c r="BE1477" i="2"/>
  <c r="BE1480" i="2"/>
  <c r="BE1495" i="2"/>
  <c r="BE1498" i="2"/>
  <c r="BE1510" i="2"/>
  <c r="BE1516" i="2"/>
  <c r="BE1532" i="2"/>
  <c r="J91" i="2"/>
  <c r="BE195" i="2"/>
  <c r="BE204" i="2"/>
  <c r="BE218" i="2"/>
  <c r="BE247" i="2"/>
  <c r="BE256" i="2"/>
  <c r="BE276" i="2"/>
  <c r="BE329" i="2"/>
  <c r="BE371" i="2"/>
  <c r="BE377" i="2"/>
  <c r="BE381" i="2"/>
  <c r="BE395" i="2"/>
  <c r="BE431" i="2"/>
  <c r="BE452" i="2"/>
  <c r="BE461" i="2"/>
  <c r="BE483" i="2"/>
  <c r="BE550" i="2"/>
  <c r="BE580" i="2"/>
  <c r="BE592" i="2"/>
  <c r="BE642" i="2"/>
  <c r="BE646" i="2"/>
  <c r="BE655" i="2"/>
  <c r="BE671" i="2"/>
  <c r="BE691" i="2"/>
  <c r="BE713" i="2"/>
  <c r="BE721" i="2"/>
  <c r="BE735" i="2"/>
  <c r="BE737" i="2"/>
  <c r="BE739" i="2"/>
  <c r="BE745" i="2"/>
  <c r="BE747" i="2"/>
  <c r="BE759" i="2"/>
  <c r="BE787" i="2"/>
  <c r="BE790" i="2"/>
  <c r="BE834" i="2"/>
  <c r="BE845" i="2"/>
  <c r="BE855" i="2"/>
  <c r="BE871" i="2"/>
  <c r="BE874" i="2"/>
  <c r="BE902" i="2"/>
  <c r="BE923" i="2"/>
  <c r="BE941" i="2"/>
  <c r="BE959" i="2"/>
  <c r="BE962" i="2"/>
  <c r="BE995" i="2"/>
  <c r="BE1010" i="2"/>
  <c r="BE1084" i="2"/>
  <c r="BE1088" i="2"/>
  <c r="BE1111" i="2"/>
  <c r="BE1142" i="2"/>
  <c r="BE1154" i="2"/>
  <c r="BE1179" i="2"/>
  <c r="BE1188" i="2"/>
  <c r="BE1191" i="2"/>
  <c r="BE1241" i="2"/>
  <c r="BE1244" i="2"/>
  <c r="BE1250" i="2"/>
  <c r="BE1269" i="2"/>
  <c r="BE1298" i="2"/>
  <c r="BE1302" i="2"/>
  <c r="BE1314" i="2"/>
  <c r="BE1326" i="2"/>
  <c r="BE1407" i="2"/>
  <c r="BE1425" i="2"/>
  <c r="BE1428" i="2"/>
  <c r="BE1457" i="2"/>
  <c r="BE1504" i="2"/>
  <c r="BE1520" i="2"/>
  <c r="BE1524" i="2"/>
  <c r="BE1528" i="2"/>
  <c r="BE173" i="2"/>
  <c r="BE180" i="2"/>
  <c r="BE221" i="2"/>
  <c r="BE227" i="2"/>
  <c r="BE238" i="2"/>
  <c r="BE254" i="2"/>
  <c r="BE266" i="2"/>
  <c r="BE271" i="2"/>
  <c r="BE286" i="2"/>
  <c r="BE294" i="2"/>
  <c r="BE306" i="2"/>
  <c r="BE318" i="2"/>
  <c r="BE364" i="2"/>
  <c r="BE366" i="2"/>
  <c r="BE368" i="2"/>
  <c r="BE392" i="2"/>
  <c r="BE424" i="2"/>
  <c r="BE442" i="2"/>
  <c r="BE499" i="2"/>
  <c r="BE515" i="2"/>
  <c r="BE530" i="2"/>
  <c r="BE540" i="2"/>
  <c r="BE569" i="2"/>
  <c r="BE573" i="2"/>
  <c r="BE584" i="2"/>
  <c r="BE638" i="2"/>
  <c r="BE659" i="2"/>
  <c r="BE679" i="2"/>
  <c r="BE689" i="2"/>
  <c r="BE730" i="2"/>
  <c r="BE743" i="2"/>
  <c r="BE772" i="2"/>
  <c r="BE775" i="2"/>
  <c r="BE805" i="2"/>
  <c r="BE826" i="2"/>
  <c r="BE858" i="2"/>
  <c r="BE865" i="2"/>
  <c r="BE886" i="2"/>
  <c r="BE944" i="2"/>
  <c r="BE947" i="2"/>
  <c r="BE971" i="2"/>
  <c r="BE980" i="2"/>
  <c r="BE984" i="2"/>
  <c r="BE1004" i="2"/>
  <c r="BE1013" i="2"/>
  <c r="BE1016" i="2"/>
  <c r="BE1069" i="2"/>
  <c r="BE1094" i="2"/>
  <c r="BE1097" i="2"/>
  <c r="BE1134" i="2"/>
  <c r="BE1158" i="2"/>
  <c r="BE1162" i="2"/>
  <c r="BE1198" i="2"/>
  <c r="BE1201" i="2"/>
  <c r="BE1204" i="2"/>
  <c r="BE1213" i="2"/>
  <c r="BE1216" i="2"/>
  <c r="BE1232" i="2"/>
  <c r="BE1251" i="2"/>
  <c r="BE1253" i="2"/>
  <c r="BE1265" i="2"/>
  <c r="BE1277" i="2"/>
  <c r="BE1287" i="2"/>
  <c r="BE1289" i="2"/>
  <c r="BE1291" i="2"/>
  <c r="BE1308" i="2"/>
  <c r="BE1311" i="2"/>
  <c r="BE1323" i="2"/>
  <c r="BE1411" i="2"/>
  <c r="BE1422" i="2"/>
  <c r="BE1492" i="2"/>
  <c r="BE1501" i="2"/>
  <c r="BE1507" i="2"/>
  <c r="BE1536" i="2"/>
  <c r="BE1539" i="2"/>
  <c r="BE1602" i="2"/>
  <c r="BE1922" i="2"/>
  <c r="BE1927" i="2"/>
  <c r="BE1930" i="2"/>
  <c r="BE1933" i="2"/>
  <c r="BE1935" i="2"/>
  <c r="BE2196" i="2"/>
  <c r="BE2428" i="2"/>
  <c r="BE2446" i="2"/>
  <c r="BE2464" i="2"/>
  <c r="BE2483" i="2"/>
  <c r="BE2502" i="2"/>
  <c r="BE2521" i="2"/>
  <c r="F37" i="2"/>
  <c r="BB96" i="1" s="1"/>
  <c r="F38" i="2"/>
  <c r="BC96" i="1" s="1"/>
  <c r="F38" i="3"/>
  <c r="BC97" i="1" s="1"/>
  <c r="F37" i="4"/>
  <c r="BB98" i="1"/>
  <c r="J36" i="5"/>
  <c r="AW100" i="1" s="1"/>
  <c r="F38" i="5"/>
  <c r="BC100" i="1"/>
  <c r="F36" i="6"/>
  <c r="BA101" i="1"/>
  <c r="F38" i="7"/>
  <c r="BC103" i="1"/>
  <c r="F39" i="7"/>
  <c r="BD103" i="1" s="1"/>
  <c r="J36" i="7"/>
  <c r="AW103" i="1" s="1"/>
  <c r="J36" i="8"/>
  <c r="AW104" i="1" s="1"/>
  <c r="F37" i="9"/>
  <c r="BB106" i="1" s="1"/>
  <c r="F38" i="10"/>
  <c r="BC107" i="1" s="1"/>
  <c r="F39" i="11"/>
  <c r="BD109" i="1" s="1"/>
  <c r="F36" i="12"/>
  <c r="BA110" i="1"/>
  <c r="F39" i="12"/>
  <c r="BD110" i="1"/>
  <c r="F37" i="13"/>
  <c r="BD111" i="1" s="1"/>
  <c r="F35" i="14"/>
  <c r="BB112" i="1" s="1"/>
  <c r="J34" i="14"/>
  <c r="AW112" i="1" s="1"/>
  <c r="F37" i="15"/>
  <c r="BD113" i="1" s="1"/>
  <c r="F34" i="16"/>
  <c r="BA114" i="1" s="1"/>
  <c r="F37" i="16"/>
  <c r="BD114" i="1" s="1"/>
  <c r="F34" i="21"/>
  <c r="BA119" i="1"/>
  <c r="AS94" i="1"/>
  <c r="F39" i="2"/>
  <c r="BD96" i="1"/>
  <c r="J36" i="3"/>
  <c r="AW97" i="1" s="1"/>
  <c r="F39" i="4"/>
  <c r="BD98" i="1"/>
  <c r="J36" i="4"/>
  <c r="AW98" i="1"/>
  <c r="F36" i="5"/>
  <c r="BA100" i="1"/>
  <c r="J36" i="6"/>
  <c r="AW101" i="1"/>
  <c r="F37" i="6"/>
  <c r="BB101" i="1"/>
  <c r="F37" i="8"/>
  <c r="BB104" i="1" s="1"/>
  <c r="F36" i="8"/>
  <c r="BA104" i="1"/>
  <c r="F36" i="9"/>
  <c r="BA106" i="1" s="1"/>
  <c r="J36" i="10"/>
  <c r="AW107" i="1"/>
  <c r="F36" i="11"/>
  <c r="BA109" i="1"/>
  <c r="J36" i="12"/>
  <c r="AW110" i="1"/>
  <c r="F35" i="13"/>
  <c r="BB111" i="1" s="1"/>
  <c r="F34" i="13"/>
  <c r="BA111" i="1" s="1"/>
  <c r="F34" i="14"/>
  <c r="BA112" i="1" s="1"/>
  <c r="F36" i="15"/>
  <c r="BC113" i="1"/>
  <c r="F35" i="16"/>
  <c r="BB114" i="1" s="1"/>
  <c r="F35" i="17"/>
  <c r="BB115" i="1"/>
  <c r="F37" i="17"/>
  <c r="BD115" i="1"/>
  <c r="F37" i="19"/>
  <c r="BD117" i="1"/>
  <c r="J34" i="20"/>
  <c r="AW118" i="1" s="1"/>
  <c r="F36" i="20"/>
  <c r="BC118" i="1" s="1"/>
  <c r="F35" i="21"/>
  <c r="BB119" i="1" s="1"/>
  <c r="J36" i="2"/>
  <c r="AW96" i="1" s="1"/>
  <c r="F39" i="3"/>
  <c r="BD97" i="1" s="1"/>
  <c r="F36" i="4"/>
  <c r="BA98" i="1"/>
  <c r="F38" i="4"/>
  <c r="BC98" i="1"/>
  <c r="F39" i="5"/>
  <c r="BD100" i="1"/>
  <c r="F37" i="5"/>
  <c r="BB100" i="1" s="1"/>
  <c r="F38" i="6"/>
  <c r="BC101" i="1" s="1"/>
  <c r="F38" i="8"/>
  <c r="BC104" i="1" s="1"/>
  <c r="F38" i="9"/>
  <c r="BC106" i="1"/>
  <c r="J36" i="9"/>
  <c r="AW106" i="1" s="1"/>
  <c r="F36" i="10"/>
  <c r="BA107" i="1"/>
  <c r="F37" i="10"/>
  <c r="BB107" i="1"/>
  <c r="J36" i="11"/>
  <c r="AW109" i="1"/>
  <c r="F37" i="12"/>
  <c r="BB110" i="1" s="1"/>
  <c r="J34" i="13"/>
  <c r="AW111" i="1" s="1"/>
  <c r="F36" i="14"/>
  <c r="BC112" i="1" s="1"/>
  <c r="F34" i="15"/>
  <c r="BA113" i="1"/>
  <c r="F36" i="16"/>
  <c r="BC114" i="1" s="1"/>
  <c r="F36" i="17"/>
  <c r="BC115" i="1"/>
  <c r="F34" i="17"/>
  <c r="BA115" i="1"/>
  <c r="J34" i="18"/>
  <c r="AW116" i="1"/>
  <c r="F36" i="18"/>
  <c r="BC116" i="1" s="1"/>
  <c r="F34" i="19"/>
  <c r="BA117" i="1" s="1"/>
  <c r="J34" i="19"/>
  <c r="AW117" i="1" s="1"/>
  <c r="F37" i="20"/>
  <c r="BD118" i="1"/>
  <c r="F34" i="20"/>
  <c r="BA118" i="1" s="1"/>
  <c r="F37" i="21"/>
  <c r="BD119" i="1"/>
  <c r="F36" i="2"/>
  <c r="BA96" i="1" s="1"/>
  <c r="F37" i="3"/>
  <c r="BB97" i="1" s="1"/>
  <c r="F36" i="3"/>
  <c r="BA97" i="1" s="1"/>
  <c r="F39" i="6"/>
  <c r="BD101" i="1" s="1"/>
  <c r="F36" i="7"/>
  <c r="BA103" i="1" s="1"/>
  <c r="F37" i="7"/>
  <c r="BB103" i="1"/>
  <c r="F39" i="8"/>
  <c r="BD104" i="1" s="1"/>
  <c r="F39" i="9"/>
  <c r="BD106" i="1"/>
  <c r="F39" i="10"/>
  <c r="BD107" i="1" s="1"/>
  <c r="F37" i="11"/>
  <c r="BB109" i="1"/>
  <c r="F38" i="11"/>
  <c r="BC109" i="1" s="1"/>
  <c r="F38" i="12"/>
  <c r="BC110" i="1" s="1"/>
  <c r="F36" i="13"/>
  <c r="BC111" i="1" s="1"/>
  <c r="F37" i="14"/>
  <c r="BD112" i="1"/>
  <c r="F35" i="15"/>
  <c r="BB113" i="1" s="1"/>
  <c r="J34" i="15"/>
  <c r="AW113" i="1"/>
  <c r="J34" i="16"/>
  <c r="AW114" i="1" s="1"/>
  <c r="J34" i="17"/>
  <c r="AW115" i="1"/>
  <c r="F35" i="18"/>
  <c r="BB116" i="1" s="1"/>
  <c r="F37" i="18"/>
  <c r="BD116" i="1" s="1"/>
  <c r="F34" i="18"/>
  <c r="BA116" i="1" s="1"/>
  <c r="F36" i="19"/>
  <c r="BC117" i="1"/>
  <c r="F35" i="19"/>
  <c r="BB117" i="1" s="1"/>
  <c r="F35" i="20"/>
  <c r="BB118" i="1"/>
  <c r="J34" i="21"/>
  <c r="AW119" i="1" s="1"/>
  <c r="F36" i="21"/>
  <c r="BC119" i="1"/>
  <c r="T124" i="20" l="1"/>
  <c r="J129" i="7"/>
  <c r="J101" i="7" s="1"/>
  <c r="BK127" i="7"/>
  <c r="BK126" i="7" s="1"/>
  <c r="J126" i="7" s="1"/>
  <c r="J98" i="7" s="1"/>
  <c r="P137" i="17"/>
  <c r="P136" i="17" s="1"/>
  <c r="AU115" i="1" s="1"/>
  <c r="BK235" i="17"/>
  <c r="J235" i="17" s="1"/>
  <c r="J105" i="17" s="1"/>
  <c r="BK431" i="13"/>
  <c r="J431" i="13" s="1"/>
  <c r="J117" i="13" s="1"/>
  <c r="BK838" i="13"/>
  <c r="J838" i="13" s="1"/>
  <c r="J158" i="13" s="1"/>
  <c r="BK682" i="13"/>
  <c r="J682" i="13" s="1"/>
  <c r="J146" i="13" s="1"/>
  <c r="BK209" i="6"/>
  <c r="J209" i="6" s="1"/>
  <c r="J104" i="6" s="1"/>
  <c r="J159" i="17"/>
  <c r="J101" i="17" s="1"/>
  <c r="J207" i="16"/>
  <c r="J103" i="16" s="1"/>
  <c r="BK634" i="13"/>
  <c r="J634" i="13" s="1"/>
  <c r="J140" i="13" s="1"/>
  <c r="T173" i="5"/>
  <c r="T142" i="5" s="1"/>
  <c r="T141" i="5" s="1"/>
  <c r="P362" i="13"/>
  <c r="P223" i="13" s="1"/>
  <c r="P222" i="13" s="1"/>
  <c r="AU111" i="1" s="1"/>
  <c r="R362" i="13"/>
  <c r="R223" i="13" s="1"/>
  <c r="R222" i="13" s="1"/>
  <c r="P124" i="20"/>
  <c r="AU118" i="1" s="1"/>
  <c r="T362" i="13"/>
  <c r="T307" i="16"/>
  <c r="R297" i="5"/>
  <c r="P825" i="13"/>
  <c r="T129" i="10"/>
  <c r="T128" i="10"/>
  <c r="R121" i="19"/>
  <c r="R120" i="19"/>
  <c r="R1026" i="16"/>
  <c r="P167" i="16"/>
  <c r="P239" i="15"/>
  <c r="P133" i="15"/>
  <c r="AU113" i="1"/>
  <c r="T152" i="12"/>
  <c r="R130" i="10"/>
  <c r="R129" i="10" s="1"/>
  <c r="R128" i="10" s="1"/>
  <c r="P129" i="9"/>
  <c r="P128" i="9" s="1"/>
  <c r="P127" i="9" s="1"/>
  <c r="AU106" i="1" s="1"/>
  <c r="R129" i="7"/>
  <c r="R127" i="7"/>
  <c r="R126" i="7" s="1"/>
  <c r="BK121" i="19"/>
  <c r="J121" i="19" s="1"/>
  <c r="J97" i="19" s="1"/>
  <c r="P313" i="14"/>
  <c r="P308" i="14"/>
  <c r="T190" i="12"/>
  <c r="T127" i="7"/>
  <c r="T126" i="7" s="1"/>
  <c r="T345" i="6"/>
  <c r="T141" i="6"/>
  <c r="T140" i="6" s="1"/>
  <c r="P251" i="6"/>
  <c r="P141" i="6" s="1"/>
  <c r="P140" i="6" s="1"/>
  <c r="AU101" i="1" s="1"/>
  <c r="T303" i="5"/>
  <c r="T297" i="5" s="1"/>
  <c r="BK173" i="5"/>
  <c r="J173" i="5"/>
  <c r="J101" i="5"/>
  <c r="R761" i="2"/>
  <c r="T123" i="21"/>
  <c r="T122" i="21" s="1"/>
  <c r="R825" i="13"/>
  <c r="P142" i="5"/>
  <c r="P141" i="5" s="1"/>
  <c r="AU100" i="1" s="1"/>
  <c r="T121" i="19"/>
  <c r="T120" i="19" s="1"/>
  <c r="P307" i="16"/>
  <c r="P131" i="4"/>
  <c r="AU98" i="1"/>
  <c r="P761" i="2"/>
  <c r="P148" i="2"/>
  <c r="P147" i="2"/>
  <c r="AU96" i="1" s="1"/>
  <c r="R307" i="16"/>
  <c r="T825" i="13"/>
  <c r="T223" i="13" s="1"/>
  <c r="T222" i="13" s="1"/>
  <c r="P258" i="12"/>
  <c r="BK152" i="12"/>
  <c r="J152" i="12"/>
  <c r="J100" i="12" s="1"/>
  <c r="T2432" i="3"/>
  <c r="P154" i="3"/>
  <c r="T761" i="2"/>
  <c r="T206" i="16"/>
  <c r="T166" i="16" s="1"/>
  <c r="T165" i="16" s="1"/>
  <c r="T167" i="16"/>
  <c r="R907" i="13"/>
  <c r="R152" i="12"/>
  <c r="R151" i="12" s="1"/>
  <c r="R150" i="12" s="1"/>
  <c r="R142" i="5"/>
  <c r="R141" i="5" s="1"/>
  <c r="R171" i="4"/>
  <c r="R131" i="4" s="1"/>
  <c r="P123" i="21"/>
  <c r="P122" i="21"/>
  <c r="AU119" i="1" s="1"/>
  <c r="R239" i="15"/>
  <c r="R133" i="15" s="1"/>
  <c r="P206" i="11"/>
  <c r="R148" i="2"/>
  <c r="R147" i="2"/>
  <c r="T239" i="15"/>
  <c r="T133" i="15"/>
  <c r="T313" i="14"/>
  <c r="T308" i="14" s="1"/>
  <c r="R143" i="14"/>
  <c r="R142" i="14"/>
  <c r="R141" i="14" s="1"/>
  <c r="P130" i="10"/>
  <c r="P129" i="10" s="1"/>
  <c r="P128" i="10" s="1"/>
  <c r="AU107" i="1" s="1"/>
  <c r="P2432" i="3"/>
  <c r="T154" i="3"/>
  <c r="T153" i="3" s="1"/>
  <c r="BK123" i="21"/>
  <c r="BK122" i="21"/>
  <c r="J122" i="21"/>
  <c r="P143" i="14"/>
  <c r="P142" i="14" s="1"/>
  <c r="P141" i="14" s="1"/>
  <c r="AU112" i="1" s="1"/>
  <c r="T258" i="12"/>
  <c r="R147" i="11"/>
  <c r="P345" i="6"/>
  <c r="BK303" i="5"/>
  <c r="J303" i="5"/>
  <c r="J110" i="5"/>
  <c r="T148" i="2"/>
  <c r="P1026" i="16"/>
  <c r="P190" i="12"/>
  <c r="P151" i="12"/>
  <c r="P150" i="12"/>
  <c r="AU110" i="1"/>
  <c r="R206" i="11"/>
  <c r="R129" i="9"/>
  <c r="R128" i="9" s="1"/>
  <c r="R127" i="9" s="1"/>
  <c r="P907" i="13"/>
  <c r="R345" i="6"/>
  <c r="R251" i="6"/>
  <c r="R141" i="6"/>
  <c r="R140" i="6"/>
  <c r="R154" i="3"/>
  <c r="R206" i="16"/>
  <c r="R167" i="16"/>
  <c r="BK239" i="15"/>
  <c r="J239" i="15"/>
  <c r="J98" i="15"/>
  <c r="T322" i="17"/>
  <c r="T137" i="17" s="1"/>
  <c r="T136" i="17" s="1"/>
  <c r="T907" i="13"/>
  <c r="R123" i="21"/>
  <c r="R122" i="21"/>
  <c r="BK264" i="17"/>
  <c r="J264" i="17" s="1"/>
  <c r="J108" i="17" s="1"/>
  <c r="T143" i="14"/>
  <c r="P146" i="11"/>
  <c r="P145" i="11"/>
  <c r="AU109" i="1" s="1"/>
  <c r="T147" i="11"/>
  <c r="T146" i="11"/>
  <c r="T145" i="11" s="1"/>
  <c r="R2432" i="3"/>
  <c r="BK888" i="13"/>
  <c r="J888" i="13" s="1"/>
  <c r="J164" i="13" s="1"/>
  <c r="BK1050" i="13"/>
  <c r="J1050" i="13"/>
  <c r="J186" i="13"/>
  <c r="BK473" i="3"/>
  <c r="J473" i="3"/>
  <c r="J102" i="3"/>
  <c r="BK156" i="20"/>
  <c r="J156" i="20"/>
  <c r="J100" i="20" s="1"/>
  <c r="BK289" i="11"/>
  <c r="J289" i="11"/>
  <c r="J106" i="11" s="1"/>
  <c r="BK528" i="13"/>
  <c r="J528" i="13" s="1"/>
  <c r="J128" i="13" s="1"/>
  <c r="BK761" i="2"/>
  <c r="J761" i="2" s="1"/>
  <c r="J110" i="2" s="1"/>
  <c r="BK1026" i="16"/>
  <c r="J1026" i="16" s="1"/>
  <c r="J136" i="16" s="1"/>
  <c r="J124" i="21"/>
  <c r="J98" i="21"/>
  <c r="BK154" i="3"/>
  <c r="J154" i="3" s="1"/>
  <c r="J99" i="3" s="1"/>
  <c r="BK171" i="4"/>
  <c r="J171" i="4" s="1"/>
  <c r="J106" i="4" s="1"/>
  <c r="BK130" i="10"/>
  <c r="J130" i="10" s="1"/>
  <c r="J100" i="10" s="1"/>
  <c r="BK907" i="13"/>
  <c r="J907" i="13"/>
  <c r="J167" i="13"/>
  <c r="BK167" i="16"/>
  <c r="J167" i="16"/>
  <c r="J98" i="16"/>
  <c r="BK313" i="14"/>
  <c r="J313" i="14"/>
  <c r="J110" i="14" s="1"/>
  <c r="BK307" i="16"/>
  <c r="J307" i="16" s="1"/>
  <c r="J106" i="16" s="1"/>
  <c r="BK132" i="4"/>
  <c r="J132" i="4" s="1"/>
  <c r="J99" i="4" s="1"/>
  <c r="BK471" i="11"/>
  <c r="BK146" i="11" s="1"/>
  <c r="J146" i="11" s="1"/>
  <c r="J99" i="11" s="1"/>
  <c r="J471" i="11"/>
  <c r="J117" i="11"/>
  <c r="BK361" i="14"/>
  <c r="J361" i="14" s="1"/>
  <c r="J114" i="14" s="1"/>
  <c r="BK117" i="18"/>
  <c r="J117" i="18" s="1"/>
  <c r="J96" i="18" s="1"/>
  <c r="BK137" i="17"/>
  <c r="J137" i="17" s="1"/>
  <c r="J97" i="17" s="1"/>
  <c r="J206" i="16"/>
  <c r="J102" i="16"/>
  <c r="BK143" i="14"/>
  <c r="J143" i="14" s="1"/>
  <c r="J98" i="14" s="1"/>
  <c r="BK825" i="13"/>
  <c r="J825" i="13"/>
  <c r="J155" i="13"/>
  <c r="J224" i="13"/>
  <c r="J98" i="13"/>
  <c r="BK151" i="12"/>
  <c r="BK150" i="12" s="1"/>
  <c r="J150" i="12" s="1"/>
  <c r="J98" i="12" s="1"/>
  <c r="BK128" i="9"/>
  <c r="J128" i="9" s="1"/>
  <c r="J99" i="9" s="1"/>
  <c r="BK125" i="8"/>
  <c r="J125" i="8"/>
  <c r="J98" i="8"/>
  <c r="J127" i="7"/>
  <c r="J99" i="7" s="1"/>
  <c r="BK251" i="6"/>
  <c r="J251" i="6"/>
  <c r="J107" i="6" s="1"/>
  <c r="BK297" i="5"/>
  <c r="J297" i="5" s="1"/>
  <c r="J108" i="5" s="1"/>
  <c r="J148" i="2"/>
  <c r="J99" i="2" s="1"/>
  <c r="J35" i="2"/>
  <c r="AV96" i="1" s="1"/>
  <c r="AT96" i="1" s="1"/>
  <c r="F35" i="4"/>
  <c r="AZ98" i="1" s="1"/>
  <c r="BB95" i="1"/>
  <c r="AX95" i="1"/>
  <c r="J35" i="5"/>
  <c r="AV100" i="1" s="1"/>
  <c r="AT100" i="1" s="1"/>
  <c r="BB99" i="1"/>
  <c r="AX99" i="1"/>
  <c r="BD99" i="1"/>
  <c r="BA99" i="1"/>
  <c r="AW99" i="1" s="1"/>
  <c r="F35" i="6"/>
  <c r="AZ101" i="1"/>
  <c r="F35" i="7"/>
  <c r="AZ103" i="1"/>
  <c r="BB102" i="1"/>
  <c r="AX102" i="1" s="1"/>
  <c r="BC102" i="1"/>
  <c r="AY102" i="1"/>
  <c r="BD102" i="1"/>
  <c r="J35" i="8"/>
  <c r="AV104" i="1"/>
  <c r="AT104" i="1"/>
  <c r="J35" i="9"/>
  <c r="AV106" i="1" s="1"/>
  <c r="AT106" i="1" s="1"/>
  <c r="BD105" i="1"/>
  <c r="J35" i="10"/>
  <c r="AV107" i="1"/>
  <c r="AT107" i="1" s="1"/>
  <c r="BB108" i="1"/>
  <c r="AX108" i="1" s="1"/>
  <c r="BD108" i="1"/>
  <c r="BA108" i="1"/>
  <c r="AW108" i="1"/>
  <c r="J35" i="12"/>
  <c r="AV110" i="1" s="1"/>
  <c r="AT110" i="1" s="1"/>
  <c r="J33" i="14"/>
  <c r="AV112" i="1" s="1"/>
  <c r="AT112" i="1" s="1"/>
  <c r="F33" i="15"/>
  <c r="AZ113" i="1" s="1"/>
  <c r="F33" i="16"/>
  <c r="AZ114" i="1"/>
  <c r="AU102" i="1"/>
  <c r="F35" i="3"/>
  <c r="AZ97" i="1" s="1"/>
  <c r="F35" i="11"/>
  <c r="AZ109" i="1" s="1"/>
  <c r="J33" i="13"/>
  <c r="AV111" i="1" s="1"/>
  <c r="AT111" i="1" s="1"/>
  <c r="F33" i="17"/>
  <c r="AZ115" i="1"/>
  <c r="F33" i="18"/>
  <c r="AZ116" i="1" s="1"/>
  <c r="J33" i="19"/>
  <c r="AV117" i="1" s="1"/>
  <c r="AT117" i="1" s="1"/>
  <c r="J33" i="20"/>
  <c r="AV118" i="1" s="1"/>
  <c r="AT118" i="1" s="1"/>
  <c r="J33" i="21"/>
  <c r="AV119" i="1"/>
  <c r="AT119" i="1" s="1"/>
  <c r="J30" i="21"/>
  <c r="AG119" i="1"/>
  <c r="F35" i="2"/>
  <c r="AZ96" i="1" s="1"/>
  <c r="BD95" i="1"/>
  <c r="BA95" i="1"/>
  <c r="AW95" i="1" s="1"/>
  <c r="BC95" i="1"/>
  <c r="J35" i="4"/>
  <c r="AV98" i="1"/>
  <c r="AT98" i="1"/>
  <c r="F35" i="5"/>
  <c r="AZ100" i="1"/>
  <c r="BC99" i="1"/>
  <c r="AY99" i="1"/>
  <c r="J35" i="6"/>
  <c r="AV101" i="1"/>
  <c r="AT101" i="1"/>
  <c r="J35" i="7"/>
  <c r="AV103" i="1" s="1"/>
  <c r="AT103" i="1" s="1"/>
  <c r="BA102" i="1"/>
  <c r="AW102" i="1" s="1"/>
  <c r="J32" i="7"/>
  <c r="AG103" i="1" s="1"/>
  <c r="F35" i="8"/>
  <c r="AZ104" i="1"/>
  <c r="F35" i="9"/>
  <c r="AZ106" i="1"/>
  <c r="BB105" i="1"/>
  <c r="AX105" i="1"/>
  <c r="BC105" i="1"/>
  <c r="AY105" i="1"/>
  <c r="BA105" i="1"/>
  <c r="AW105" i="1"/>
  <c r="F35" i="10"/>
  <c r="AZ107" i="1"/>
  <c r="BC108" i="1"/>
  <c r="AY108" i="1" s="1"/>
  <c r="F35" i="12"/>
  <c r="AZ110" i="1" s="1"/>
  <c r="F33" i="14"/>
  <c r="AZ112" i="1"/>
  <c r="J33" i="15"/>
  <c r="AV113" i="1" s="1"/>
  <c r="AT113" i="1" s="1"/>
  <c r="J33" i="16"/>
  <c r="AV114" i="1" s="1"/>
  <c r="AT114" i="1" s="1"/>
  <c r="J35" i="3"/>
  <c r="AV97" i="1" s="1"/>
  <c r="AT97" i="1" s="1"/>
  <c r="J35" i="11"/>
  <c r="AV109" i="1" s="1"/>
  <c r="AT109" i="1" s="1"/>
  <c r="F33" i="13"/>
  <c r="AZ111" i="1" s="1"/>
  <c r="J33" i="17"/>
  <c r="AV115" i="1"/>
  <c r="AT115" i="1"/>
  <c r="J33" i="18"/>
  <c r="AV116" i="1" s="1"/>
  <c r="AT116" i="1" s="1"/>
  <c r="F33" i="19"/>
  <c r="AZ117" i="1"/>
  <c r="F33" i="20"/>
  <c r="AZ118" i="1"/>
  <c r="F33" i="21"/>
  <c r="AZ119" i="1"/>
  <c r="T142" i="14" l="1"/>
  <c r="T141" i="14"/>
  <c r="R153" i="3"/>
  <c r="P166" i="16"/>
  <c r="P165" i="16" s="1"/>
  <c r="AU114" i="1" s="1"/>
  <c r="R146" i="11"/>
  <c r="R145" i="11" s="1"/>
  <c r="P153" i="3"/>
  <c r="AU97" i="1"/>
  <c r="T151" i="12"/>
  <c r="T150" i="12" s="1"/>
  <c r="R166" i="16"/>
  <c r="R165" i="16" s="1"/>
  <c r="T147" i="2"/>
  <c r="BK362" i="13"/>
  <c r="J362" i="13" s="1"/>
  <c r="J110" i="13" s="1"/>
  <c r="BK120" i="19"/>
  <c r="J120" i="19"/>
  <c r="BK166" i="16"/>
  <c r="BK165" i="16"/>
  <c r="J165" i="16"/>
  <c r="BK147" i="2"/>
  <c r="J147" i="2"/>
  <c r="J98" i="2"/>
  <c r="BK131" i="4"/>
  <c r="J131" i="4" s="1"/>
  <c r="J32" i="4" s="1"/>
  <c r="AG98" i="1" s="1"/>
  <c r="BK308" i="14"/>
  <c r="BK142" i="14" s="1"/>
  <c r="J142" i="14" s="1"/>
  <c r="J97" i="14" s="1"/>
  <c r="J123" i="21"/>
  <c r="J97" i="21" s="1"/>
  <c r="J96" i="21"/>
  <c r="BK124" i="20"/>
  <c r="J124" i="20"/>
  <c r="J96" i="20"/>
  <c r="BK129" i="10"/>
  <c r="J129" i="10"/>
  <c r="J99" i="10" s="1"/>
  <c r="BK133" i="15"/>
  <c r="J133" i="15"/>
  <c r="J96" i="15" s="1"/>
  <c r="BK153" i="3"/>
  <c r="J153" i="3"/>
  <c r="J98" i="3" s="1"/>
  <c r="J39" i="21"/>
  <c r="BK136" i="17"/>
  <c r="J136" i="17" s="1"/>
  <c r="J30" i="17" s="1"/>
  <c r="AG115" i="1" s="1"/>
  <c r="AN115" i="1" s="1"/>
  <c r="J151" i="12"/>
  <c r="J99" i="12"/>
  <c r="BK145" i="11"/>
  <c r="J145" i="11" s="1"/>
  <c r="J98" i="11" s="1"/>
  <c r="BK127" i="9"/>
  <c r="J127" i="9" s="1"/>
  <c r="J98" i="9" s="1"/>
  <c r="AN103" i="1"/>
  <c r="BK141" i="6"/>
  <c r="BK140" i="6" s="1"/>
  <c r="J140" i="6" s="1"/>
  <c r="J98" i="6" s="1"/>
  <c r="J41" i="7"/>
  <c r="BK142" i="5"/>
  <c r="J142" i="5"/>
  <c r="J99" i="5" s="1"/>
  <c r="AN119" i="1"/>
  <c r="AU95" i="1"/>
  <c r="AU105" i="1"/>
  <c r="J30" i="16"/>
  <c r="AG114" i="1"/>
  <c r="AZ99" i="1"/>
  <c r="AV99" i="1"/>
  <c r="AT99" i="1"/>
  <c r="J32" i="12"/>
  <c r="AG110" i="1" s="1"/>
  <c r="AN110" i="1" s="1"/>
  <c r="BC94" i="1"/>
  <c r="W32" i="1"/>
  <c r="AU99" i="1"/>
  <c r="AY95" i="1"/>
  <c r="AZ105" i="1"/>
  <c r="AV105" i="1" s="1"/>
  <c r="AT105" i="1" s="1"/>
  <c r="BA94" i="1"/>
  <c r="W30" i="1" s="1"/>
  <c r="AU108" i="1"/>
  <c r="J30" i="18"/>
  <c r="AG116" i="1" s="1"/>
  <c r="AZ95" i="1"/>
  <c r="AV95" i="1"/>
  <c r="AT95" i="1"/>
  <c r="AZ102" i="1"/>
  <c r="AV102" i="1"/>
  <c r="AT102" i="1"/>
  <c r="AZ108" i="1"/>
  <c r="AV108" i="1"/>
  <c r="AT108" i="1"/>
  <c r="BD94" i="1"/>
  <c r="W33" i="1" s="1"/>
  <c r="J30" i="19"/>
  <c r="AG117" i="1" s="1"/>
  <c r="J32" i="8"/>
  <c r="AG104" i="1"/>
  <c r="AN104" i="1"/>
  <c r="BB94" i="1"/>
  <c r="AX94" i="1"/>
  <c r="J308" i="14" l="1"/>
  <c r="J109" i="14" s="1"/>
  <c r="BK223" i="13"/>
  <c r="J223" i="13" s="1"/>
  <c r="J97" i="13" s="1"/>
  <c r="J39" i="18"/>
  <c r="J39" i="16"/>
  <c r="J41" i="4"/>
  <c r="J39" i="19"/>
  <c r="J166" i="16"/>
  <c r="J97" i="16" s="1"/>
  <c r="J98" i="4"/>
  <c r="BK128" i="10"/>
  <c r="J128" i="10"/>
  <c r="J98" i="10"/>
  <c r="J96" i="16"/>
  <c r="J96" i="19"/>
  <c r="J39" i="17"/>
  <c r="J96" i="17"/>
  <c r="BK141" i="14"/>
  <c r="J141" i="14"/>
  <c r="J96" i="14"/>
  <c r="BK222" i="13"/>
  <c r="J222" i="13"/>
  <c r="J96" i="13"/>
  <c r="J41" i="12"/>
  <c r="J41" i="8"/>
  <c r="J141" i="6"/>
  <c r="J99" i="6"/>
  <c r="BK141" i="5"/>
  <c r="J141" i="5" s="1"/>
  <c r="J98" i="5" s="1"/>
  <c r="AN117" i="1"/>
  <c r="AN98" i="1"/>
  <c r="AN114" i="1"/>
  <c r="AN116" i="1"/>
  <c r="AU94" i="1"/>
  <c r="J30" i="15"/>
  <c r="AG113" i="1" s="1"/>
  <c r="AN113" i="1" s="1"/>
  <c r="J32" i="2"/>
  <c r="AG96" i="1" s="1"/>
  <c r="AN96" i="1" s="1"/>
  <c r="J32" i="9"/>
  <c r="AG106" i="1"/>
  <c r="J32" i="11"/>
  <c r="AG109" i="1"/>
  <c r="AG108" i="1"/>
  <c r="AY94" i="1"/>
  <c r="J32" i="3"/>
  <c r="AG97" i="1" s="1"/>
  <c r="AN97" i="1" s="1"/>
  <c r="J30" i="20"/>
  <c r="AG118" i="1"/>
  <c r="AN118" i="1"/>
  <c r="AG102" i="1"/>
  <c r="AN102" i="1" s="1"/>
  <c r="AW94" i="1"/>
  <c r="AK30" i="1" s="1"/>
  <c r="W31" i="1"/>
  <c r="J32" i="6"/>
  <c r="AG101" i="1"/>
  <c r="AN101" i="1" s="1"/>
  <c r="AZ94" i="1"/>
  <c r="W29" i="1" s="1"/>
  <c r="J39" i="15" l="1"/>
  <c r="J39" i="20"/>
  <c r="J41" i="3"/>
  <c r="J41" i="2"/>
  <c r="J41" i="11"/>
  <c r="AN109" i="1"/>
  <c r="J41" i="9"/>
  <c r="AN106" i="1"/>
  <c r="J41" i="6"/>
  <c r="AN108" i="1"/>
  <c r="J32" i="10"/>
  <c r="AG107" i="1" s="1"/>
  <c r="AG105" i="1" s="1"/>
  <c r="AN105" i="1" s="1"/>
  <c r="J32" i="5"/>
  <c r="AG100" i="1"/>
  <c r="AG99" i="1" s="1"/>
  <c r="J30" i="14"/>
  <c r="AG112" i="1" s="1"/>
  <c r="AN112" i="1" s="1"/>
  <c r="AG95" i="1"/>
  <c r="AN95" i="1" s="1"/>
  <c r="J30" i="13"/>
  <c r="AG111" i="1" s="1"/>
  <c r="AN111" i="1" s="1"/>
  <c r="AV94" i="1"/>
  <c r="AK29" i="1" s="1"/>
  <c r="J41" i="10" l="1"/>
  <c r="J39" i="14"/>
  <c r="J39" i="13"/>
  <c r="J41" i="5"/>
  <c r="AN100" i="1"/>
  <c r="AN99" i="1"/>
  <c r="AN107" i="1"/>
  <c r="AT94" i="1"/>
  <c r="AG94" i="1"/>
  <c r="AK26" i="1" s="1"/>
  <c r="AK35" i="1" l="1"/>
  <c r="AN94" i="1"/>
</calcChain>
</file>

<file path=xl/sharedStrings.xml><?xml version="1.0" encoding="utf-8"?>
<sst xmlns="http://schemas.openxmlformats.org/spreadsheetml/2006/main" count="104009" uniqueCount="10911">
  <si>
    <t>Export Komplet</t>
  </si>
  <si>
    <t/>
  </si>
  <si>
    <t>2.0</t>
  </si>
  <si>
    <t>ZAMOK</t>
  </si>
  <si>
    <t>False</t>
  </si>
  <si>
    <t>{80f6900c-d0c9-47f0-97cf-abe51013a4a2}</t>
  </si>
  <si>
    <t>0,01</t>
  </si>
  <si>
    <t>21</t>
  </si>
  <si>
    <t>12</t>
  </si>
  <si>
    <t>REKAPITULACE STAVBY</t>
  </si>
  <si>
    <t>v ---  níže se nacházejí doplnkové a pomocné údaje k sestavám  --- v</t>
  </si>
  <si>
    <t>Návod na vyplnění</t>
  </si>
  <si>
    <t>0,001</t>
  </si>
  <si>
    <t>Kód:</t>
  </si>
  <si>
    <t>5262</t>
  </si>
  <si>
    <t>Měnit lze pouze buňky se žlutým podbarvením!_x000D_
_x000D_
1) na prvním listu Rekapitulace stavby vyplňte v sestavě_x000D_
_x000D_
    a) Souhrnný list_x000D_
       - údaje o Uchazeči_x000D_
         (přenesou se do ostatních sestav i v jiných listech)_x000D_
_x000D_
    b) Rekapitulace objektů_x000D_
       - potřebné Ostatní náklady_x000D_
_x000D_
2) na vybraných listech vyplňte v sestavě_x000D_
_x000D_
    a) Krycí list_x000D_
       - údaje o Uchazeči, pokud se liší od údajů o Uchazeči na Souhrnném listu_x000D_
         (údaje se přenesou do ostatních sestav v daném listu)_x000D_
_x000D_
    b) Rekapitulace rozpočtu_x000D_
       - potřebné Ostatní náklady_x000D_
_x000D_
    c) Celkové náklady za stavbu_x000D_
       - ceny u položek_x000D_
       - množství, pokud má žluté podbarvení_x000D_
       - a v případě potřeby poznámku (ta je ve skrytém sloupci)</t>
  </si>
  <si>
    <t>Stavba:</t>
  </si>
  <si>
    <t>ZŠ Dědina - nástavba - REVIZE č. 2</t>
  </si>
  <si>
    <t>KSO:</t>
  </si>
  <si>
    <t>CC-CZ:</t>
  </si>
  <si>
    <t>Místo:</t>
  </si>
  <si>
    <t>Žukovského 580, Praha 6</t>
  </si>
  <si>
    <t>Datum:</t>
  </si>
  <si>
    <t>15. 9. 2025</t>
  </si>
  <si>
    <t>Zadavatel:</t>
  </si>
  <si>
    <t>IČ:</t>
  </si>
  <si>
    <t xml:space="preserve"> </t>
  </si>
  <si>
    <t>DIČ:</t>
  </si>
  <si>
    <t>Uchazeč:</t>
  </si>
  <si>
    <t>Vyplň údaj</t>
  </si>
  <si>
    <t>Projektant:</t>
  </si>
  <si>
    <t>Digitronic CZ s.r.o.</t>
  </si>
  <si>
    <t>True</t>
  </si>
  <si>
    <t>Zpracovatel:</t>
  </si>
  <si>
    <t>Poznámka:</t>
  </si>
  <si>
    <t>Cena bez DPH</t>
  </si>
  <si>
    <t>Sazba daně</t>
  </si>
  <si>
    <t>Základ daně</t>
  </si>
  <si>
    <t>Výše daně</t>
  </si>
  <si>
    <t>DPH</t>
  </si>
  <si>
    <t>základní</t>
  </si>
  <si>
    <t>snížená</t>
  </si>
  <si>
    <t>zákl. přenesená</t>
  </si>
  <si>
    <t>sníž. přenesená</t>
  </si>
  <si>
    <t>nulová</t>
  </si>
  <si>
    <t>Cena s DPH</t>
  </si>
  <si>
    <t>v</t>
  </si>
  <si>
    <t>CZK</t>
  </si>
  <si>
    <t>Projektant</t>
  </si>
  <si>
    <t>Zpracovatel</t>
  </si>
  <si>
    <t>Datum a podpis:</t>
  </si>
  <si>
    <t>Razítko</t>
  </si>
  <si>
    <t>Objednavatel</t>
  </si>
  <si>
    <t>Uchazeč</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</si>
  <si>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</si>
  <si>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</si>
  <si>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</si>
  <si>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</si>
  <si>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</si>
  <si>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</si>
  <si>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</si>
  <si>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</si>
  <si>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</si>
  <si>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</si>
  <si>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</si>
  <si>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</si>
  <si>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</si>
  <si>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</si>
  <si>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</si>
  <si>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</si>
  <si>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</si>
  <si>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</si>
  <si>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</si>
  <si>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</si>
  <si>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</si>
  <si>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</si>
  <si>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</si>
  <si>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</si>
  <si>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</si>
  <si>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D.1.1</t>
  </si>
  <si>
    <t>Architektonicko-stavební část</t>
  </si>
  <si>
    <t>STA</t>
  </si>
  <si>
    <t>1</t>
  </si>
  <si>
    <t>{55eff627-d92f-4613-8475-f474669919b3}</t>
  </si>
  <si>
    <t>2</t>
  </si>
  <si>
    <t>/</t>
  </si>
  <si>
    <t>D.1.1.a</t>
  </si>
  <si>
    <t>Architektonicko-stavební část - Pavilon A</t>
  </si>
  <si>
    <t>Soupis</t>
  </si>
  <si>
    <t>{003efd8f-bce0-42c5-801d-8f924004d444}</t>
  </si>
  <si>
    <t>D.1.1.c</t>
  </si>
  <si>
    <t>Architektonicko-stavební část - Pavilon C</t>
  </si>
  <si>
    <t>{f9cc1fc8-81d0-482b-a98d-1f948c861fe1}</t>
  </si>
  <si>
    <t>D.1.1.x</t>
  </si>
  <si>
    <t>Opatření v rámci stavby - ZOV</t>
  </si>
  <si>
    <t>{cb2f5039-8b3c-4cd6-ac25-9190b6833bd4}</t>
  </si>
  <si>
    <t>D.1.4.A</t>
  </si>
  <si>
    <t>Vytápění</t>
  </si>
  <si>
    <t>{82c54391-7100-4f7b-a387-d9fdeef8af0d}</t>
  </si>
  <si>
    <t>D.1.4.Aa</t>
  </si>
  <si>
    <t>Vytápění - Pavilon A</t>
  </si>
  <si>
    <t>{871153a0-a74b-4ffc-a00e-61f067bd1a11}</t>
  </si>
  <si>
    <t>D.1.4.Ac</t>
  </si>
  <si>
    <t>Vytápění - Pavilon C</t>
  </si>
  <si>
    <t>{01b12b84-a1dd-4776-a494-87351a258f21}</t>
  </si>
  <si>
    <t>D.1.4.B</t>
  </si>
  <si>
    <t>Chlazení</t>
  </si>
  <si>
    <t>{95d1396c-6338-43d5-8b88-89922396ab33}</t>
  </si>
  <si>
    <t>D.1.4.Ba</t>
  </si>
  <si>
    <t>Chlazení - Pavilon A</t>
  </si>
  <si>
    <t>{26cad104-afde-46ea-b48b-c7d2f95d5fc4}</t>
  </si>
  <si>
    <t>D.1.4.Bc</t>
  </si>
  <si>
    <t>Chlazení - Pavilon C</t>
  </si>
  <si>
    <t>{241b284d-15e9-49a5-9f6c-a1edfc0d6da5}</t>
  </si>
  <si>
    <t>D.1.4.C</t>
  </si>
  <si>
    <t>Vzduchotechnika</t>
  </si>
  <si>
    <t>{43213b46-623b-4f00-9142-96064de22352}</t>
  </si>
  <si>
    <t>D.1.4.Ca</t>
  </si>
  <si>
    <t>Vzduchotechnika - Pavilon A</t>
  </si>
  <si>
    <t>{3c4fd215-ce0b-4847-8598-b0a37dacc72c}</t>
  </si>
  <si>
    <t>D.1.4.Cc</t>
  </si>
  <si>
    <t>Vzduchotechnika - Pavilon C</t>
  </si>
  <si>
    <t>{b9d14217-c404-4844-b50d-12b433578956}</t>
  </si>
  <si>
    <t>D.1.4.E</t>
  </si>
  <si>
    <t>Zařízení technických instalací</t>
  </si>
  <si>
    <t>{ecb8492a-24b3-4ad6-a246-9112b7a36f18}</t>
  </si>
  <si>
    <t>D.1.4.Ea</t>
  </si>
  <si>
    <t>Zařízení technických instalací - Pavilon A</t>
  </si>
  <si>
    <t>{82c5ae15-7a90-4655-95a9-07e9fbe44175}</t>
  </si>
  <si>
    <t>D.1.4.Ec</t>
  </si>
  <si>
    <t>Zařízení technických instalací - Pavilon C</t>
  </si>
  <si>
    <t>{a6e3e61a-635d-42dc-ba33-ad8e2b066be8}</t>
  </si>
  <si>
    <t>D.1.4.F</t>
  </si>
  <si>
    <t>Slaboproud</t>
  </si>
  <si>
    <t>{cc6c4b03-1e8c-47ae-8888-d41de72e0e38}</t>
  </si>
  <si>
    <t>D.1.4.G</t>
  </si>
  <si>
    <t>Elektroinstalace, bleskosvod</t>
  </si>
  <si>
    <t>{9b0cb403-ea99-427c-b194-2ceddb86f5bb}</t>
  </si>
  <si>
    <t>D.1.4.I</t>
  </si>
  <si>
    <t>MaR</t>
  </si>
  <si>
    <t>{5e915e19-de81-467b-9939-fa4fbaad27ce}</t>
  </si>
  <si>
    <t>D.1.4.J</t>
  </si>
  <si>
    <t>Gastrotechnologie</t>
  </si>
  <si>
    <t>{fbf2a1f2-f26e-4730-a71a-3f660a2d2464}</t>
  </si>
  <si>
    <t>D.1.4.L</t>
  </si>
  <si>
    <t>AV Technika</t>
  </si>
  <si>
    <t>{afade841-b90e-49ba-a31c-cd8e9d0c63e3}</t>
  </si>
  <si>
    <t>D.1.4.M</t>
  </si>
  <si>
    <t>Regulace Gastrotechnologie</t>
  </si>
  <si>
    <t>{0ce9092e-86b0-48cc-a14e-28312f3c8c05}</t>
  </si>
  <si>
    <t>D.1.5</t>
  </si>
  <si>
    <t>Interiér</t>
  </si>
  <si>
    <t>{e637e698-3177-4b0c-ac5c-dfc4803746f2}</t>
  </si>
  <si>
    <t>D.2.2</t>
  </si>
  <si>
    <t>Kabelová přípojka NN</t>
  </si>
  <si>
    <t>{12f7ca85-7bd3-448b-bb0b-bea012af06d7}</t>
  </si>
  <si>
    <t>VRN</t>
  </si>
  <si>
    <t>Vedlejší rozpočtové náklady</t>
  </si>
  <si>
    <t>{e3af6256-19e7-49d1-a734-aca58baa59af}</t>
  </si>
  <si>
    <t>pasy</t>
  </si>
  <si>
    <t>18,968</t>
  </si>
  <si>
    <t>P1</t>
  </si>
  <si>
    <t>128,8</t>
  </si>
  <si>
    <t>3</t>
  </si>
  <si>
    <t>KRYCÍ LIST SOUPISU PRACÍ</t>
  </si>
  <si>
    <t>P8</t>
  </si>
  <si>
    <t>14,5</t>
  </si>
  <si>
    <t>P3</t>
  </si>
  <si>
    <t>118,6</t>
  </si>
  <si>
    <t>P2</t>
  </si>
  <si>
    <t>389</t>
  </si>
  <si>
    <t>P5</t>
  </si>
  <si>
    <t>332,8</t>
  </si>
  <si>
    <t>Objekt:</t>
  </si>
  <si>
    <t>P4_1</t>
  </si>
  <si>
    <t>11,67</t>
  </si>
  <si>
    <t>D.1.1 - Architektonicko-stavební část</t>
  </si>
  <si>
    <t>P4_2</t>
  </si>
  <si>
    <t>12,85</t>
  </si>
  <si>
    <t>Soupis:</t>
  </si>
  <si>
    <t>P6</t>
  </si>
  <si>
    <t>400,63</t>
  </si>
  <si>
    <t>D.1.1.a - Architektonicko-stavební část - Pavilon A</t>
  </si>
  <si>
    <t>TI_obvodpasky</t>
  </si>
  <si>
    <t>109,75</t>
  </si>
  <si>
    <t>P7</t>
  </si>
  <si>
    <t>12,2</t>
  </si>
  <si>
    <t>porobeton</t>
  </si>
  <si>
    <t>170,997</t>
  </si>
  <si>
    <t>lop_2_3</t>
  </si>
  <si>
    <t>2. a 3.NP</t>
  </si>
  <si>
    <t>106,98</t>
  </si>
  <si>
    <t>lop_1</t>
  </si>
  <si>
    <t>obklad ok v 1.NP</t>
  </si>
  <si>
    <t>19,6</t>
  </si>
  <si>
    <t>Stch1</t>
  </si>
  <si>
    <t>11,485</t>
  </si>
  <si>
    <t>Stch2</t>
  </si>
  <si>
    <t>118</t>
  </si>
  <si>
    <t>podhled_1</t>
  </si>
  <si>
    <t>489,2</t>
  </si>
  <si>
    <t>podhled_5</t>
  </si>
  <si>
    <t>29,722</t>
  </si>
  <si>
    <t>podhled_2</t>
  </si>
  <si>
    <t>168,856</t>
  </si>
  <si>
    <t>podhled_3</t>
  </si>
  <si>
    <t>117,304</t>
  </si>
  <si>
    <t>podhled_4</t>
  </si>
  <si>
    <t>131,896</t>
  </si>
  <si>
    <t>podhled_6</t>
  </si>
  <si>
    <t>22,905</t>
  </si>
  <si>
    <t>marmolit_fasada</t>
  </si>
  <si>
    <t>5,842</t>
  </si>
  <si>
    <t>lešení</t>
  </si>
  <si>
    <t>394</t>
  </si>
  <si>
    <t>malba_st_bílá</t>
  </si>
  <si>
    <t>4090,212</t>
  </si>
  <si>
    <t>malba_st_omyv_barva</t>
  </si>
  <si>
    <t>malba_stěny_omyvatelná_barva</t>
  </si>
  <si>
    <t>438,705</t>
  </si>
  <si>
    <t>malba_st_barva</t>
  </si>
  <si>
    <t>387,285</t>
  </si>
  <si>
    <t>zakryt_podlahy</t>
  </si>
  <si>
    <t>3252,6</t>
  </si>
  <si>
    <t>zakryt_výplně</t>
  </si>
  <si>
    <t>1365,195</t>
  </si>
  <si>
    <t>B_keram_obklad</t>
  </si>
  <si>
    <t>605,031</t>
  </si>
  <si>
    <t>B_keram_dlažba</t>
  </si>
  <si>
    <t>161</t>
  </si>
  <si>
    <t>B_PVC</t>
  </si>
  <si>
    <t>401,12</t>
  </si>
  <si>
    <t>B_PVC_ocel</t>
  </si>
  <si>
    <t>226,5</t>
  </si>
  <si>
    <t>B_koberec</t>
  </si>
  <si>
    <t>128,028</t>
  </si>
  <si>
    <t>B_fasáda_CETRIS</t>
  </si>
  <si>
    <t>74,708</t>
  </si>
  <si>
    <t>malba_stropy</t>
  </si>
  <si>
    <t>2017,77</t>
  </si>
  <si>
    <t>malba_B1_B2</t>
  </si>
  <si>
    <t>965,68</t>
  </si>
  <si>
    <t>keram_obklad</t>
  </si>
  <si>
    <t>596,204</t>
  </si>
  <si>
    <t>MARMOLEUM</t>
  </si>
  <si>
    <t>MARMOL_sokl</t>
  </si>
  <si>
    <t>26,14</t>
  </si>
  <si>
    <t>PUR_sokl</t>
  </si>
  <si>
    <t>405,485</t>
  </si>
  <si>
    <t>PUR_R12</t>
  </si>
  <si>
    <t>251,4</t>
  </si>
  <si>
    <t>PUR_litá</t>
  </si>
  <si>
    <t>12,12</t>
  </si>
  <si>
    <t>PUR_R10</t>
  </si>
  <si>
    <t>136,21</t>
  </si>
  <si>
    <t>PUR_R11</t>
  </si>
  <si>
    <t>21,6</t>
  </si>
  <si>
    <t>výkopy_celkem</t>
  </si>
  <si>
    <t>31,356</t>
  </si>
  <si>
    <t>zásypy</t>
  </si>
  <si>
    <t>REKAPITULACE ČLENĚNÍ SOUPISU PRACÍ</t>
  </si>
  <si>
    <t>Kód dílu - Popis</t>
  </si>
  <si>
    <t>Cena celkem [CZK]</t>
  </si>
  <si>
    <t>Náklady ze soupisu prací</t>
  </si>
  <si>
    <t>-1</t>
  </si>
  <si>
    <t>HSV - Práce a dodávky HSV</t>
  </si>
  <si>
    <t xml:space="preserve">    1 - Zemní práce</t>
  </si>
  <si>
    <t xml:space="preserve">    2 - Zakládání</t>
  </si>
  <si>
    <t xml:space="preserve">    3 - Svislé a kompletní konstrukce</t>
  </si>
  <si>
    <t xml:space="preserve">    4 - Vodorovné konstrukce</t>
  </si>
  <si>
    <t xml:space="preserve">      41 - Stropy a stropní konstrukce pozemních staveb</t>
  </si>
  <si>
    <t xml:space="preserve">    6 - Úpravy povrchů, podlahy a osazování výplní</t>
  </si>
  <si>
    <t xml:space="preserve">    9 - Ostatní konstrukce a práce, bourání</t>
  </si>
  <si>
    <t xml:space="preserve">    94 - Lešení </t>
  </si>
  <si>
    <t xml:space="preserve">    997 - Doprava suti a vybouraných hmot</t>
  </si>
  <si>
    <t xml:space="preserve">    998 - Přesun hmot</t>
  </si>
  <si>
    <t>PSV - Práce a dodávky PSV</t>
  </si>
  <si>
    <t xml:space="preserve">    711 - Izolace proti vodě, vlhkosti a plynům</t>
  </si>
  <si>
    <t xml:space="preserve">    712 - Povlakové krytiny</t>
  </si>
  <si>
    <t xml:space="preserve">    713 - Izolace tepelné</t>
  </si>
  <si>
    <t xml:space="preserve">    714 - Akustická a protiotřesová opatření</t>
  </si>
  <si>
    <t xml:space="preserve">    762 - Konstrukce tesařské</t>
  </si>
  <si>
    <t xml:space="preserve">    763 - Konstrukce suché výstavby</t>
  </si>
  <si>
    <t xml:space="preserve">    764 - Konstrukce klempířské</t>
  </si>
  <si>
    <t xml:space="preserve">    766 - Konstrukce truhlářské</t>
  </si>
  <si>
    <t xml:space="preserve">    767 - Konstrukce zámečnické</t>
  </si>
  <si>
    <t xml:space="preserve">    771 - Podlahy z dlaždic</t>
  </si>
  <si>
    <t xml:space="preserve">    776 - Podlahy povlakové</t>
  </si>
  <si>
    <t xml:space="preserve">    777 - Podlahy lité</t>
  </si>
  <si>
    <t xml:space="preserve">    781 - Dokončovací práce - obklady</t>
  </si>
  <si>
    <t xml:space="preserve">    784.1 - Pavilon A - malby</t>
  </si>
  <si>
    <t xml:space="preserve">    784.2 - Ostatní práce Pavilon B1 + B2 propojovací chodba </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</si>
  <si>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</si>
  <si>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</si>
  <si>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</si>
  <si>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</si>
  <si>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</si>
  <si>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</si>
  <si>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</si>
  <si>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</si>
  <si>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</si>
  <si>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</si>
  <si>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</si>
  <si>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</si>
  <si>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</si>
  <si>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</si>
  <si>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</si>
  <si>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</si>
  <si>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</si>
  <si>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</si>
  <si>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113106123</t>
  </si>
  <si>
    <t>Rozebrání dlažeb ze zámkových dlaždic komunikací pro pěší ručně</t>
  </si>
  <si>
    <t>m2</t>
  </si>
  <si>
    <t>CS ÚRS 2025 01</t>
  </si>
  <si>
    <t>4</t>
  </si>
  <si>
    <t>2002404416</t>
  </si>
  <si>
    <t>PP</t>
  </si>
  <si>
    <t>Rozebrání dlažeb komunikací pro pěší s přemístěním hmot na skládku na vzdálenost do 3 m nebo s naložením na dopravní prostředek s ložem z kameniva nebo živice a s jakoukoliv výplní spár ručně ze zámkové dlažby</t>
  </si>
  <si>
    <t>VV</t>
  </si>
  <si>
    <t>PB2</t>
  </si>
  <si>
    <t>67,1*2</t>
  </si>
  <si>
    <t>výkop pro základové pasy a jejich zatelení v pruhu 600 mm - 15 m2</t>
  </si>
  <si>
    <t>15,0</t>
  </si>
  <si>
    <t>pro nové schodiště v dlažbě 101</t>
  </si>
  <si>
    <t>(1,5*1,9)*1,3</t>
  </si>
  <si>
    <t>Součet</t>
  </si>
  <si>
    <t>113107022</t>
  </si>
  <si>
    <t>Odstranění podkladu z kameniva drceného tl přes 100 do 200 mm při překopech ručně</t>
  </si>
  <si>
    <t>-1985627154</t>
  </si>
  <si>
    <t>Odstranění podkladů nebo krytů při překopech inženýrských sítí s přemístěním hmot na skládku ve vzdálenosti do 3 m nebo s naložením na dopravní prostředek ručně z kameniva hrubého drceného, o tl. vrstvy přes 100 do 200 mm</t>
  </si>
  <si>
    <t>61,0*2</t>
  </si>
  <si>
    <t>113107024</t>
  </si>
  <si>
    <t>Odstranění podkladu z kameniva drceného tl přes 300 do 400 mm při překopech ručně</t>
  </si>
  <si>
    <t>961430789</t>
  </si>
  <si>
    <t>Odstranění podkladů nebo krytů při překopech inženýrských sítí s přemístěním hmot na skládku ve vzdálenosti do 3 m nebo s naložením na dopravní prostředek ručně z kameniva hrubého drceného, o tl. vrstvy přes 300 do 400 mm</t>
  </si>
  <si>
    <t>131251100</t>
  </si>
  <si>
    <t>Hloubení jam nezapažených v hornině třídy těžitelnosti I skupiny 3 objem do 20 m3 strojně</t>
  </si>
  <si>
    <t>m3</t>
  </si>
  <si>
    <t>-1333145780</t>
  </si>
  <si>
    <t>Hloubení nezapažených jam a zářezů strojně s urovnáním dna do předepsaného profilu a spádu v hornině třídy těžitelnosti I skupiny 3 do 20 m3</t>
  </si>
  <si>
    <t xml:space="preserve">Zpa1 </t>
  </si>
  <si>
    <t>1,1*1,1*(1,000-0,300)*4</t>
  </si>
  <si>
    <t>ZPa2 - ZPa3 - plocha cad</t>
  </si>
  <si>
    <t>7,20*(1,55-0,300)</t>
  </si>
  <si>
    <t>patky</t>
  </si>
  <si>
    <t>5</t>
  </si>
  <si>
    <t>132251101</t>
  </si>
  <si>
    <t>Hloubení rýh nezapažených š do 800 mm v hornině třídy těžitelnosti I skupiny 3 objem do 20 m3 strojně</t>
  </si>
  <si>
    <t>1886697168</t>
  </si>
  <si>
    <t>Hloubení nezapažených rýh šířky do 800 mm strojně s urovnáním dna do předepsaného profilu a spádu v hornině třídy těžitelnosti I skupiny 3 do 20 m3</t>
  </si>
  <si>
    <t>zákl_pasy</t>
  </si>
  <si>
    <t>25,29*(1,050-0,300)</t>
  </si>
  <si>
    <t>6</t>
  </si>
  <si>
    <t>162751117</t>
  </si>
  <si>
    <t>Vodorovné přemístění přes 9 000 do 10000 m výkopku/sypaniny z horniny třídy těžitelnosti I skupiny 1 až 3</t>
  </si>
  <si>
    <t>915348196</t>
  </si>
  <si>
    <t>Vodorovné přemístění výkopku nebo sypaniny po suchu na obvyklém dopravním prostředku, bez naložení výkopku, avšak se složením bez rozhrnutí z horniny třídy těžitelnosti I skupiny 1 až 3 na vzdálenost přes 9 000 do 10 000 m</t>
  </si>
  <si>
    <t>P</t>
  </si>
  <si>
    <t>Poznámka k položce:_x000D_
nakypření 18%</t>
  </si>
  <si>
    <t>výkopy_celkem-zásypy</t>
  </si>
  <si>
    <t>31,356*1,18 'Přepočtené koeficientem množství</t>
  </si>
  <si>
    <t>7</t>
  </si>
  <si>
    <t>171201231</t>
  </si>
  <si>
    <t>Poplatek za uložení zeminy a kamení na recyklační skládce (skládkovné) kód odpadu 17 05 04</t>
  </si>
  <si>
    <t>t</t>
  </si>
  <si>
    <t>942069144</t>
  </si>
  <si>
    <t>Poplatek za uložení stavebního odpadu na recyklační skládce (skládkovné) zeminy a kamení zatříděného do Katalogu odpadů pod kódem 17 05 04</t>
  </si>
  <si>
    <t xml:space="preserve">Poznámka k položce:_x000D_
objemová hmotnost zeminy 1800 kg/m3_x000D_
</t>
  </si>
  <si>
    <t>31,356*1,8 'Přepočtené koeficientem množství</t>
  </si>
  <si>
    <t>8</t>
  </si>
  <si>
    <t>171251201</t>
  </si>
  <si>
    <t>Uložení sypaniny na skládky nebo meziskládky</t>
  </si>
  <si>
    <t>699993314</t>
  </si>
  <si>
    <t>Uložení sypaniny na skládky nebo meziskládky bez hutnění s upravením uložené sypaniny do předepsaného tvaru</t>
  </si>
  <si>
    <t>9</t>
  </si>
  <si>
    <t>564261011</t>
  </si>
  <si>
    <t>Podklad nebo podsyp ze štěrkopísku ŠP plochy do 100 m2 tl 200 mm</t>
  </si>
  <si>
    <t>-1331348023</t>
  </si>
  <si>
    <t>Podklad nebo podsyp ze štěrkopísku ŠP s rozprostřením, vlhčením a zhutněním plochy jednotlivě do 100 m2, po zhutnění tl. 200 mm</t>
  </si>
  <si>
    <t>doplnění stávající desky po výkopových pracech</t>
  </si>
  <si>
    <t>10</t>
  </si>
  <si>
    <t>564271011</t>
  </si>
  <si>
    <t>Podklad nebo podsyp ze štěrkopísku ŠP plochy do 100 m2 tl 250 mm</t>
  </si>
  <si>
    <t>1582862613</t>
  </si>
  <si>
    <t>Podklad nebo podsyp ze štěrkopísku ŠP s rozprostřením, vlhčením a zhutněním plochy jednotlivě do 100 m2, po zhutnění tl. 250 mm</t>
  </si>
  <si>
    <t>11</t>
  </si>
  <si>
    <t>596811220</t>
  </si>
  <si>
    <t>Kladení betonové dlažby komunikací pro pěší do lože z kameniva velikosti přes 0,09 do 0,25 m2 pl do 50 m2</t>
  </si>
  <si>
    <t>-1652410364</t>
  </si>
  <si>
    <t>Kladení dlažby z betonových nebo kameninových dlaždic komunikací pro pěší s vyplněním spár a se smetením přebytečného materiálu na vzdálenost do 3 m s ložem z kameniva těženého tl. do 30 mm velikosti dlaždic přes 0,09 m2 do 0,25 m2, pro plochy do 50 m2</t>
  </si>
  <si>
    <t>M</t>
  </si>
  <si>
    <t>59246107</t>
  </si>
  <si>
    <t>dlažba chodníková betonová 500x500mm tl 50mm přírodní</t>
  </si>
  <si>
    <t>-318663729</t>
  </si>
  <si>
    <t>22,41*1,03 'Přepočtené koeficientem množství</t>
  </si>
  <si>
    <t>13</t>
  </si>
  <si>
    <t>339921131</t>
  </si>
  <si>
    <t>Osazování betonových palisád do betonového základu v řadě výšky prvku do 0,5 m</t>
  </si>
  <si>
    <t>m</t>
  </si>
  <si>
    <t>-130596335</t>
  </si>
  <si>
    <t>Osazování palisád betonových v řadě se zabetonováním výšky palisády do 500 mm</t>
  </si>
  <si>
    <t>1,5+1,9+1,5</t>
  </si>
  <si>
    <t>14</t>
  </si>
  <si>
    <t>5922842.R.1</t>
  </si>
  <si>
    <t>palisáda tyčová kruhová betonová 150x150x500 mm přírodní</t>
  </si>
  <si>
    <t>kus</t>
  </si>
  <si>
    <t>-1048812407</t>
  </si>
  <si>
    <t>9,8*6,66 'Přepočtené koeficientem množství</t>
  </si>
  <si>
    <t>Zakládání</t>
  </si>
  <si>
    <t>15</t>
  </si>
  <si>
    <t>27153221.R.1</t>
  </si>
  <si>
    <t>Podsyp pod základové konstrukce se zhutněním z hrubého kameniva frakce 0 až 63 mm</t>
  </si>
  <si>
    <t>-1406125089</t>
  </si>
  <si>
    <t>Podsyp pod základové konstrukce se zhutněním a urovnáním povrchu z kameniva hrubého, frakce 32 - 63 mm</t>
  </si>
  <si>
    <t>podkladní beton P1 a P8</t>
  </si>
  <si>
    <t>149,0*0,150</t>
  </si>
  <si>
    <t>15,0*0,200</t>
  </si>
  <si>
    <t>16</t>
  </si>
  <si>
    <t>273321411</t>
  </si>
  <si>
    <t>Základové desky ze ŽB bez zvýšených nároků na prostředí tř. C 20/25</t>
  </si>
  <si>
    <t>-1259877855</t>
  </si>
  <si>
    <t>Základy z betonu železového (bez výztuže) desky z betonu bez zvláštních nároků na prostředí tř. C 20/25</t>
  </si>
  <si>
    <t>149,0*0,100</t>
  </si>
  <si>
    <t>15,0*0,220</t>
  </si>
  <si>
    <t>oprava podkladu na ose G, 20</t>
  </si>
  <si>
    <t>1,0*2,0*0,220</t>
  </si>
  <si>
    <t>17</t>
  </si>
  <si>
    <t>273351121</t>
  </si>
  <si>
    <t>Zřízení bednění základových desek</t>
  </si>
  <si>
    <t>455725360</t>
  </si>
  <si>
    <t>Bednění základů desek zřízení</t>
  </si>
  <si>
    <t>75,09*0,100</t>
  </si>
  <si>
    <t>25,0*0,220</t>
  </si>
  <si>
    <t>18</t>
  </si>
  <si>
    <t>273351122</t>
  </si>
  <si>
    <t>Odstranění bednění základových desek</t>
  </si>
  <si>
    <t>-798742431</t>
  </si>
  <si>
    <t>Bednění základů desek odstranění</t>
  </si>
  <si>
    <t>19</t>
  </si>
  <si>
    <t>273362021</t>
  </si>
  <si>
    <t>Výztuž základových desek svařovanými sítěmi Kari</t>
  </si>
  <si>
    <t>-137948767</t>
  </si>
  <si>
    <t>Výztuž základů desek ze svařovaných sítí z drátů typu KARI</t>
  </si>
  <si>
    <t>dvě vrstvy 8-150/150 = 5,40 kg/m2</t>
  </si>
  <si>
    <t>15,0*5,40*2/1000</t>
  </si>
  <si>
    <t>149,0*5,40*2/1000</t>
  </si>
  <si>
    <t>oprava podkladu</t>
  </si>
  <si>
    <t>1,0*2,0*5,4/1000</t>
  </si>
  <si>
    <t>20</t>
  </si>
  <si>
    <t>274313711</t>
  </si>
  <si>
    <t>Základové pasy z betonu tř. C 20/25</t>
  </si>
  <si>
    <t>-911635791</t>
  </si>
  <si>
    <t>Základy z betonu prostého pasy betonu kamenem neprokládaného tř. C 20/25</t>
  </si>
  <si>
    <t>8,54*(1,050-0,150)</t>
  </si>
  <si>
    <t>274351121</t>
  </si>
  <si>
    <t>Zřízení bednění základových pasů rovného</t>
  </si>
  <si>
    <t>-9923125</t>
  </si>
  <si>
    <t>Bednění základů pasů rovné zřízení</t>
  </si>
  <si>
    <t>57,96*(1,050-0,150)</t>
  </si>
  <si>
    <t>22</t>
  </si>
  <si>
    <t>274351122</t>
  </si>
  <si>
    <t>Odstranění bednění základových pasů rovného</t>
  </si>
  <si>
    <t>754770168</t>
  </si>
  <si>
    <t>Bednění základů pasů rovné odstranění</t>
  </si>
  <si>
    <t>23</t>
  </si>
  <si>
    <t>275313611</t>
  </si>
  <si>
    <t>Základové patky z betonu tř. C 16/20</t>
  </si>
  <si>
    <t>853959426</t>
  </si>
  <si>
    <t>Základy z betonu prostého patky a bloky z betonu kamenem neprokládaného tř. C 16/20</t>
  </si>
  <si>
    <t>1,1*1,1*0,100*4</t>
  </si>
  <si>
    <t>7,20*0,100</t>
  </si>
  <si>
    <t>1,204*1,05 'Přepočtené koeficientem množství</t>
  </si>
  <si>
    <t>24</t>
  </si>
  <si>
    <t>275321411</t>
  </si>
  <si>
    <t>Základové patky ze ŽB bez zvýšených nároků na prostředí tř. C 20/25</t>
  </si>
  <si>
    <t>-732552892</t>
  </si>
  <si>
    <t>Základy z betonu železového (bez výztuže) patky z betonu bez zvláštních nároků na prostředí tř. C 20/25</t>
  </si>
  <si>
    <t>1,1*1,1*(0,900-0,300)*4</t>
  </si>
  <si>
    <t>7,20*(1,45-0,300)</t>
  </si>
  <si>
    <t>11,184*1,025 'Přepočtené koeficientem množství</t>
  </si>
  <si>
    <t>25</t>
  </si>
  <si>
    <t>275351121</t>
  </si>
  <si>
    <t>Zřízení bednění základových patek</t>
  </si>
  <si>
    <t>794327972</t>
  </si>
  <si>
    <t>Bednění základů patek zřízení</t>
  </si>
  <si>
    <t>1,1*4*0,500*4</t>
  </si>
  <si>
    <t>ZPa2 - ZPa3 - obvod cad</t>
  </si>
  <si>
    <t>34,5*0,400</t>
  </si>
  <si>
    <t>26</t>
  </si>
  <si>
    <t>275351122</t>
  </si>
  <si>
    <t>Odstranění bednění základových patek</t>
  </si>
  <si>
    <t>-2140814152</t>
  </si>
  <si>
    <t>Bednění základů patek odstranění</t>
  </si>
  <si>
    <t>27</t>
  </si>
  <si>
    <t>275361821</t>
  </si>
  <si>
    <t>Výztuž základových patek betonářskou ocelí 10 505 (R)</t>
  </si>
  <si>
    <t>-1451647936</t>
  </si>
  <si>
    <t>Výztuž základů patek z betonářské oceli 10 505 (R)</t>
  </si>
  <si>
    <t>1072,8/1000</t>
  </si>
  <si>
    <t>28</t>
  </si>
  <si>
    <t>275362021</t>
  </si>
  <si>
    <t>Výztuž základových patek svařovanými sítěmi Kari</t>
  </si>
  <si>
    <t>CS ÚRS 2024 02</t>
  </si>
  <si>
    <t>-1134328301</t>
  </si>
  <si>
    <t>Výztuž základů patek ze svařovaných sítí z drátů typu KARI</t>
  </si>
  <si>
    <t>37,1/1000</t>
  </si>
  <si>
    <t>29</t>
  </si>
  <si>
    <t>98561111.R.11</t>
  </si>
  <si>
    <t>Vrtaná šroubovitá mikropilota pro zvýšení únosnosti základů TR profil 102x12, dl. 7,2 m, S325</t>
  </si>
  <si>
    <t>-1465801676</t>
  </si>
  <si>
    <t>7,2*32</t>
  </si>
  <si>
    <t>30</t>
  </si>
  <si>
    <t>9771.R.1</t>
  </si>
  <si>
    <t xml:space="preserve">Mikropiloty - ostatní práce </t>
  </si>
  <si>
    <t>ks</t>
  </si>
  <si>
    <t>194884436</t>
  </si>
  <si>
    <t xml:space="preserve">Mikropiloty - ostatní práce 
Plech P10 - 100x100 mm
nátěr stěn DUVILAXEM
zálivková malta nesmrštitelná
zdrsnění povrchu vrtu
viz D.1.2. STAVEBNĚ KONSTRUKČNÍ ŘEŠENÍ </t>
  </si>
  <si>
    <t>Svislé a kompletní konstrukce</t>
  </si>
  <si>
    <t>31</t>
  </si>
  <si>
    <t>3.R.výtah</t>
  </si>
  <si>
    <t xml:space="preserve">Nákladní výtah s dopravou osob 750 Kg 2/2 neprůchozí </t>
  </si>
  <si>
    <t>soub.</t>
  </si>
  <si>
    <t>333807377</t>
  </si>
  <si>
    <t>Poznámka k položce:_x000D_
dodávka + montáž_x000D_
specifikace viz PD</t>
  </si>
  <si>
    <t>32</t>
  </si>
  <si>
    <t>317142422</t>
  </si>
  <si>
    <t>Překlad nenosný pórobetonový š 100 mm v do 250 mm na tenkovrstvou maltu dl přes 1000 do 1250 mm</t>
  </si>
  <si>
    <t>1869829629</t>
  </si>
  <si>
    <t>Překlady nenosné z pórobetonu osazené do tenkého maltového lože, výšky do 250 mm, šířky překladu 100 mm, délky překladu přes 1000 do 1250 mm</t>
  </si>
  <si>
    <t>PK1</t>
  </si>
  <si>
    <t>PK2</t>
  </si>
  <si>
    <t>PK3</t>
  </si>
  <si>
    <t>PK4</t>
  </si>
  <si>
    <t>33</t>
  </si>
  <si>
    <t>342272225</t>
  </si>
  <si>
    <t>Příčka z pórobetonových hladkých tvárnic na tenkovrstvou maltu tl 100 mm</t>
  </si>
  <si>
    <t>-1720510829</t>
  </si>
  <si>
    <t>Příčky z pórobetonových tvárnic hladkých na tenké maltové lože objemová hmotnost do 500 kg/m3, tloušťka příčky 100 mm</t>
  </si>
  <si>
    <t>1.NP</t>
  </si>
  <si>
    <t>((12,0+0,2*6)*2,8-1,5*2,15*2)*2</t>
  </si>
  <si>
    <t>3,6*2,1*2</t>
  </si>
  <si>
    <t>2.NP</t>
  </si>
  <si>
    <t>3,2*2,8</t>
  </si>
  <si>
    <t>1,6*2,8</t>
  </si>
  <si>
    <t>1,75*2,8-0,9*2,02</t>
  </si>
  <si>
    <t>3,95*0,860</t>
  </si>
  <si>
    <t>5,6*0,860</t>
  </si>
  <si>
    <t>3.NP</t>
  </si>
  <si>
    <t>(5,55+0,450*2)*1,25</t>
  </si>
  <si>
    <t>3,2*2,8-0,9*2,15</t>
  </si>
  <si>
    <t>(4,26+0,2+4,26+0,93+1,9)*2,8-4,26*1,24-4,26*1,24-1,9*1,24</t>
  </si>
  <si>
    <t>3,0*1,1</t>
  </si>
  <si>
    <t>2,0*2*2,8-0,8*2,02</t>
  </si>
  <si>
    <t>2,2*2,8-0,9*2,02*2</t>
  </si>
  <si>
    <t>0,9*2,05</t>
  </si>
  <si>
    <t>2,2*2,8</t>
  </si>
  <si>
    <t>1,5*2,8-0,7*2,02</t>
  </si>
  <si>
    <t>0,9*2,05+0,9*2,05</t>
  </si>
  <si>
    <t>2,55*2,8-0,7*2,02</t>
  </si>
  <si>
    <t>Vodorovné konstrukce</t>
  </si>
  <si>
    <t>34</t>
  </si>
  <si>
    <t>411351021</t>
  </si>
  <si>
    <t>Zřízení bednění stropů deskových tl přes 25 do 50 cm bez podpěrné kce</t>
  </si>
  <si>
    <t>-235708466</t>
  </si>
  <si>
    <t>Bednění stropních konstrukcí - bez podpěrné konstrukce desek tloušťky stropní desky přes 25 do 50 cm zřízení</t>
  </si>
  <si>
    <t>bourání</t>
  </si>
  <si>
    <t>101.1m</t>
  </si>
  <si>
    <t>15,70</t>
  </si>
  <si>
    <t>6,0*1,2*2</t>
  </si>
  <si>
    <t>střecha vzt</t>
  </si>
  <si>
    <t>5,6*1,2*0,25</t>
  </si>
  <si>
    <t>35</t>
  </si>
  <si>
    <t>411351022</t>
  </si>
  <si>
    <t>Odstranění bednění stropů deskových tl přes 25 do 50 cm bez podpěrné kce</t>
  </si>
  <si>
    <t>2069370910</t>
  </si>
  <si>
    <t>Bednění stropních konstrukcí - bez podpěrné konstrukce desek tloušťky stropní desky přes 25 do 50 cm odstranění</t>
  </si>
  <si>
    <t>36</t>
  </si>
  <si>
    <t>411354313</t>
  </si>
  <si>
    <t>Zřízení podpěrné konstrukce stropů výšky do 4 m tl přes 15 do 25 cm</t>
  </si>
  <si>
    <t>-238065931</t>
  </si>
  <si>
    <t>Podpěrná konstrukce stropů - desek, kleneb a skořepin výška podepření do 4 m tloušťka stropu přes 15 do 25 cm zřízení</t>
  </si>
  <si>
    <t>37</t>
  </si>
  <si>
    <t>411354314</t>
  </si>
  <si>
    <t>Odstranění podpěrné konstrukce stropů výšky do 4 m tl přes 15 do 25 cm</t>
  </si>
  <si>
    <t>-1445818581</t>
  </si>
  <si>
    <t>Podpěrná konstrukce stropů - desek, kleneb a skořepin výška podepření do 4 m tloušťka stropu přes 15 do 25 cm odstranění</t>
  </si>
  <si>
    <t>41</t>
  </si>
  <si>
    <t>Stropy a stropní konstrukce pozemních staveb</t>
  </si>
  <si>
    <t>38</t>
  </si>
  <si>
    <t>411321414</t>
  </si>
  <si>
    <t>Stropy deskové ze ŽB tř. C 25/30</t>
  </si>
  <si>
    <t>-620058116</t>
  </si>
  <si>
    <t>Stropy z betonu železového (bez výztuže) stropů deskových, plochých střech, desek balkonových, desek hřibových stropů včetně hlavic hřibových sloupů tř. C 25/30</t>
  </si>
  <si>
    <t>stropní deska na trap. plechem - plocha 167,10 m2</t>
  </si>
  <si>
    <t>167,10*0,050</t>
  </si>
  <si>
    <t>167,10*0,050/2</t>
  </si>
  <si>
    <t>39</t>
  </si>
  <si>
    <t>411361821</t>
  </si>
  <si>
    <t>Výztuž stropů betonářskou ocelí 10 505</t>
  </si>
  <si>
    <t>-442252797</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</si>
  <si>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t>
  </si>
  <si>
    <t xml:space="preserve">stropní deska na trap. plechem </t>
  </si>
  <si>
    <t>343,0/1000</t>
  </si>
  <si>
    <t>40</t>
  </si>
  <si>
    <t>411362021</t>
  </si>
  <si>
    <t>Výztuž stropů svařovanými sítěmi Kari</t>
  </si>
  <si>
    <t>-651713400</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</si>
  <si>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t>
  </si>
  <si>
    <t>608,0/1000</t>
  </si>
  <si>
    <t>417351115</t>
  </si>
  <si>
    <t>Zřízení bednění ztužujících věnců</t>
  </si>
  <si>
    <t>-1868491782</t>
  </si>
  <si>
    <t>Bednění bočnic ztužujících pásů a věnců včetně vzpěr zřízení</t>
  </si>
  <si>
    <t>stropní deska na trap. plechem - obvod 112,5 m</t>
  </si>
  <si>
    <t>112,5*0,100</t>
  </si>
  <si>
    <t>42</t>
  </si>
  <si>
    <t>417351116</t>
  </si>
  <si>
    <t>Odstranění bednění ztužujících věnců</t>
  </si>
  <si>
    <t>-1662626717</t>
  </si>
  <si>
    <t>Bednění bočnic ztužujících pásů a věnců včetně vzpěr odstranění</t>
  </si>
  <si>
    <t>Úpravy povrchů, podlahy a osazování výplní</t>
  </si>
  <si>
    <t>43</t>
  </si>
  <si>
    <t>612131121</t>
  </si>
  <si>
    <t>Penetrační disperzní nátěr vnitřních stěn nanášený ručně</t>
  </si>
  <si>
    <t>731628964</t>
  </si>
  <si>
    <t>Podkladní a spojovací vrstva vnitřních omítaných ploch penetrace disperzní nanášená ručně stěn</t>
  </si>
  <si>
    <t>porobeton*2</t>
  </si>
  <si>
    <t>44</t>
  </si>
  <si>
    <t>612321141</t>
  </si>
  <si>
    <t>Vápenocementová omítka štuková dvouvrstvá vnitřních stěn nanášená ručně</t>
  </si>
  <si>
    <t>-10451328</t>
  </si>
  <si>
    <t>Omítka vápenocementová vnitřních ploch nanášená ručně dvouvrstvá, tloušťky jádrové omítky do 10 mm a tloušťky štuku do 3 mm štuková svislých konstrukcí stěn</t>
  </si>
  <si>
    <t>45</t>
  </si>
  <si>
    <t>61232522.R.1</t>
  </si>
  <si>
    <t>Oprava vápenocementová štuková omítka malých ploch přes 0,25 do 1 m2 na stěnách - vč. otlučení atd - komplet</t>
  </si>
  <si>
    <t>-380711191</t>
  </si>
  <si>
    <t>10 ks a´ patro</t>
  </si>
  <si>
    <t>46</t>
  </si>
  <si>
    <t>622142001</t>
  </si>
  <si>
    <t>Sklovláknité pletivo vnějších stěn vtlačené do tmelu</t>
  </si>
  <si>
    <t>-818571664</t>
  </si>
  <si>
    <t>Pletivo vnějších ploch v ploše nebo pruzích, na plném podkladu sklovláknité vtlačené do tmelu stěn</t>
  </si>
  <si>
    <t>atika 2.NP</t>
  </si>
  <si>
    <t>0,150*8,1*2</t>
  </si>
  <si>
    <t>atika 3.NP</t>
  </si>
  <si>
    <t>0,9*12,0</t>
  </si>
  <si>
    <t>sloup 101</t>
  </si>
  <si>
    <t>(0,480+0,56+0,280)*0,250</t>
  </si>
  <si>
    <t>FIG</t>
  </si>
  <si>
    <t>Rozpad figury: marmolit_fasada</t>
  </si>
  <si>
    <t>plocha cad</t>
  </si>
  <si>
    <t>1,1*2</t>
  </si>
  <si>
    <t>0,3*(5,81+0,260)*2</t>
  </si>
  <si>
    <t>47</t>
  </si>
  <si>
    <t>622221033</t>
  </si>
  <si>
    <t>Montáž kontaktního zateplení vnějších stěn lepením a mechanickým kotvením desek z minerální vlny s podélnou orientací do dřeva přes 120 do 160 mm</t>
  </si>
  <si>
    <t>180500228</t>
  </si>
  <si>
    <t>Montáž kontaktního zateplení lepením a mechanickým kotvením z desek minerální vlny s podélnou orientací vláken nebo kombinovaných (dodávka ve specifikaci) na vnější stěny, na podklad dřevěný nebo kovový, tloušťky desek přes 120 do 160 mm</t>
  </si>
  <si>
    <t>(0,75+0,2)*8,1*2</t>
  </si>
  <si>
    <t>48</t>
  </si>
  <si>
    <t>63142046</t>
  </si>
  <si>
    <t>deska tepelně izolační minerální kontaktních fasád podélné vlákno λ=0,037-0,038 tl 160mm</t>
  </si>
  <si>
    <t>-1744011971</t>
  </si>
  <si>
    <t>15,39*1,02 'Přepočtené koeficientem množství</t>
  </si>
  <si>
    <t>49</t>
  </si>
  <si>
    <t>622221053</t>
  </si>
  <si>
    <t>Montáž kontaktního zateplení vnějších stěn lepením a mechanickým kotvením desek z minerální vlny s podélnou orientací do dřeva přes 200 do 240 mm</t>
  </si>
  <si>
    <t>-472815783</t>
  </si>
  <si>
    <t>Montáž kontaktního zateplení lepením a mechanickým kotvením z desek minerální vlny s podélnou orientací vláken nebo kombinovaných (dodávka ve specifikaci) na vnější stěny, na podklad dřevěný nebo kovový, tloušťky desek přes 200 do 240 mm</t>
  </si>
  <si>
    <t>Rozpad figury: lop_2_3</t>
  </si>
  <si>
    <t>obvod * výška - otvory</t>
  </si>
  <si>
    <t>12,6*8,70</t>
  </si>
  <si>
    <t>-2,4*1,8</t>
  </si>
  <si>
    <t>ostění</t>
  </si>
  <si>
    <t>(1,8*2+2,4)*0,500*2</t>
  </si>
  <si>
    <t>50</t>
  </si>
  <si>
    <t>6314204.R.1</t>
  </si>
  <si>
    <t>deska tepelně izolační minerální kontaktních fasád podélné vlákno λ=0,037-0,038 tl 220mm</t>
  </si>
  <si>
    <t>-1030940035</t>
  </si>
  <si>
    <t>106,98*1,05 'Přepočtené koeficientem množství</t>
  </si>
  <si>
    <t>51</t>
  </si>
  <si>
    <t>622221041</t>
  </si>
  <si>
    <t>Montáž kontaktního zateplení vnějších stěn lepením a mechanickým kotvením desek z minerální vlny s podélnou orientací do zdiva a betonu tl přes 160 do 200 mm</t>
  </si>
  <si>
    <t>1098964159</t>
  </si>
  <si>
    <t>Montáž kontaktního zateplení lepením a mechanickým kotvením z desek minerální vlny s podélnou orientací vláken nebo kombinovaných (dodávka ve specifikaci) na vnější stěny, na podklad betonový nebo z lehčeného betonu, z tvárnic keramických nebo vápenopískových, tloušťky desek přes 160 do 200 mm</t>
  </si>
  <si>
    <t>obv. stěna 3.NP</t>
  </si>
  <si>
    <t>0,25*6,0</t>
  </si>
  <si>
    <t>52</t>
  </si>
  <si>
    <t>63142048</t>
  </si>
  <si>
    <t>deska tepelně izolační minerální kontaktních fasád podélné vlákno λ=0,037-0,038 tl 200mm</t>
  </si>
  <si>
    <t>235133304</t>
  </si>
  <si>
    <t>1,5*1,02 'Přepočtené koeficientem množství</t>
  </si>
  <si>
    <t>53</t>
  </si>
  <si>
    <t>62224111.R.1</t>
  </si>
  <si>
    <t>Montáž kontaktního zateplení vnějších stěn lepením a mechanickým kotvením desekPUR tl přes 40 do 80 mm</t>
  </si>
  <si>
    <t>-1607308859</t>
  </si>
  <si>
    <t>(0,480+0,56+0,280)*3,0</t>
  </si>
  <si>
    <t>54</t>
  </si>
  <si>
    <t>28376471</t>
  </si>
  <si>
    <t>panel střešní PUR pěna s Al a protiskluznou folií λ=0,024 tl 80mm</t>
  </si>
  <si>
    <t>277862918</t>
  </si>
  <si>
    <t>7,92*1,05 'Přepočtené koeficientem množství</t>
  </si>
  <si>
    <t>55</t>
  </si>
  <si>
    <t>622151031</t>
  </si>
  <si>
    <t>Penetrační silikonový nátěr vnějších pastovitých tenkovrstvých omítek stěn</t>
  </si>
  <si>
    <t>-1735418289</t>
  </si>
  <si>
    <t>Penetrační nátěr vnějších pastovitých tenkovrstvých omítek silikonový stěn</t>
  </si>
  <si>
    <t>56</t>
  </si>
  <si>
    <t>622541022</t>
  </si>
  <si>
    <t>Tenkovrstvá silikonsilikátová zatíraná omítka zrnitost 2,0 mm vnějších stěn</t>
  </si>
  <si>
    <t>1788058855</t>
  </si>
  <si>
    <t>Omítka tenkovrstvá silikonsilikátová vnějších ploch probarvená bez penetrace, zatíraná (škrábaná), tloušťky 2,0 mm stěn</t>
  </si>
  <si>
    <t>57</t>
  </si>
  <si>
    <t>622151001</t>
  </si>
  <si>
    <t>Penetrační akrylátový nátěr vnějších pastovitých tenkovrstvých omítek stěn</t>
  </si>
  <si>
    <t>-125817024</t>
  </si>
  <si>
    <t>Penetrační nátěr vnějších pastovitých tenkovrstvých omítek akrylátový stěn</t>
  </si>
  <si>
    <t>58</t>
  </si>
  <si>
    <t>622511112</t>
  </si>
  <si>
    <t>Tenkovrstvá akrylátová mozaiková střednězrnná omítka vnějších stěn</t>
  </si>
  <si>
    <t>1082525471</t>
  </si>
  <si>
    <t>Omítka tenkovrstvá akrylátová vnějších ploch probarvená bez penetrace mozaiková střednězrnná stěn</t>
  </si>
  <si>
    <t>59</t>
  </si>
  <si>
    <t>631311115</t>
  </si>
  <si>
    <t>Mazanina tl přes 50 do 80 mm z betonu prostého bez zvýšených nároků na prostředí tř. C 20/25</t>
  </si>
  <si>
    <t>-1548777708</t>
  </si>
  <si>
    <t>Mazanina z betonu prostého bez zvýšených nároků na prostředí tl. přes 50 do 80 mm tř. C 20/25</t>
  </si>
  <si>
    <t>Poznámka k položce:_x000D_
dilatovaná 3x3 m</t>
  </si>
  <si>
    <t>P1*0,060</t>
  </si>
  <si>
    <t>P4_1*0,090</t>
  </si>
  <si>
    <t>P7*0,09</t>
  </si>
  <si>
    <t>P8*0,060</t>
  </si>
  <si>
    <t>Rozpad figury: P1</t>
  </si>
  <si>
    <t>101Am</t>
  </si>
  <si>
    <t>64,40</t>
  </si>
  <si>
    <t>102Am</t>
  </si>
  <si>
    <t>60</t>
  </si>
  <si>
    <t>631319011</t>
  </si>
  <si>
    <t>Příplatek k mazanině tl přes 50 do 80 mm za přehlazení povrchu</t>
  </si>
  <si>
    <t>-108573557</t>
  </si>
  <si>
    <t>Příplatek k cenám mazanin za úpravu povrchu mazaniny přehlazením, mazanina tl. přes 50 do 80 mm</t>
  </si>
  <si>
    <t>61</t>
  </si>
  <si>
    <t>631362021</t>
  </si>
  <si>
    <t>Výztuž mazanin svařovanými sítěmi Kari</t>
  </si>
  <si>
    <t>-6811833</t>
  </si>
  <si>
    <t>Výztuž mazanin ze svařovaných sítí z drátů typu KARI</t>
  </si>
  <si>
    <t>3,033 kg/m2</t>
  </si>
  <si>
    <t>P1*3,033</t>
  </si>
  <si>
    <t>P4_1*3,033</t>
  </si>
  <si>
    <t>P7*3,033</t>
  </si>
  <si>
    <t>P8*3,033</t>
  </si>
  <si>
    <t>507,027*0,001 'Přepočtené koeficientem množství</t>
  </si>
  <si>
    <t>62</t>
  </si>
  <si>
    <t>632481213</t>
  </si>
  <si>
    <t>Separační vrstva z PE fólie</t>
  </si>
  <si>
    <t>1741094049</t>
  </si>
  <si>
    <t>Separační vrstva k oddělení podlahových vrstev z polyetylénové fólie</t>
  </si>
  <si>
    <t>P1+P8</t>
  </si>
  <si>
    <t>Ostatní konstrukce a práce, bourání</t>
  </si>
  <si>
    <t>63</t>
  </si>
  <si>
    <t>961044111</t>
  </si>
  <si>
    <t>Bourání základů z betonu prostého</t>
  </si>
  <si>
    <t>1594886348</t>
  </si>
  <si>
    <t>základy u vstupu</t>
  </si>
  <si>
    <t>0,9*2,5*1,0*2</t>
  </si>
  <si>
    <t>0,3*0,2*1,0*2"ubourání spojovacího pasu"</t>
  </si>
  <si>
    <t>64</t>
  </si>
  <si>
    <t>962032112</t>
  </si>
  <si>
    <t>Bourání zdiva z keramických děrovaných cihel na MVC přes 1 m3</t>
  </si>
  <si>
    <t>-1183234873</t>
  </si>
  <si>
    <t>Bourání zdiva nadzákladového z cihel keramických děrovaných na maltu vápenocementovou, objemu přes 1 m3</t>
  </si>
  <si>
    <t>2,55*0,3*3,0*2</t>
  </si>
  <si>
    <t>65</t>
  </si>
  <si>
    <t>962031011</t>
  </si>
  <si>
    <t>Bourání příček nebo přizdívek z cihel děrovaných tl do 100 mm</t>
  </si>
  <si>
    <t>-1683542805</t>
  </si>
  <si>
    <t>Bourání příček nebo přizdívek z cihel děrovaných, tl. do 100 mm</t>
  </si>
  <si>
    <t>112C</t>
  </si>
  <si>
    <t>5,6*3,2</t>
  </si>
  <si>
    <t>1,875*3,2+2,0*3,2</t>
  </si>
  <si>
    <t>2,2*3,2</t>
  </si>
  <si>
    <t>1,2*3,2+2,1*3,2</t>
  </si>
  <si>
    <t>2,6*3,2</t>
  </si>
  <si>
    <t>66</t>
  </si>
  <si>
    <t>963012520</t>
  </si>
  <si>
    <t>Bourání stropů z ŽB desek š přes 300 mm tl přes 140 mm</t>
  </si>
  <si>
    <t>-1957594256</t>
  </si>
  <si>
    <t>Bourání stropů z desek nebo panelů železobetonových prefabrikovaných s dutinami z panelů, š. přes 300 mm tl. přes 140 mm</t>
  </si>
  <si>
    <t>6,0*1,2*0,250</t>
  </si>
  <si>
    <t>mezipatro</t>
  </si>
  <si>
    <t>6,0*1,2*0,25</t>
  </si>
  <si>
    <t>67</t>
  </si>
  <si>
    <t>963013530</t>
  </si>
  <si>
    <t>Bourání stropů s keramickou výplní</t>
  </si>
  <si>
    <t>-558479472</t>
  </si>
  <si>
    <t>Bourání stropů s keramickou výplní včetně vybourání nosníků a jejich odklizení jakékoliv tloušťky</t>
  </si>
  <si>
    <t>18,25*(0,020+0,300+0,020)</t>
  </si>
  <si>
    <t>68</t>
  </si>
  <si>
    <t>965043321</t>
  </si>
  <si>
    <t>Bourání podkladů pod dlažby betonových s potěrem nebo teracem tl do 100 mm pl do 1 m2</t>
  </si>
  <si>
    <t>1228702283</t>
  </si>
  <si>
    <t>Bourání mazanin betonových s potěrem nebo teracem tl. do 100 mm, plochy do 1 m2</t>
  </si>
  <si>
    <t>podlahove vpusti kuchyne</t>
  </si>
  <si>
    <t>0,35*0,35*0,1*11</t>
  </si>
  <si>
    <t>0,7*0,45*0,1*6</t>
  </si>
  <si>
    <t>0,7*0,8*0,1*1</t>
  </si>
  <si>
    <t>69</t>
  </si>
  <si>
    <t>965043441</t>
  </si>
  <si>
    <t>Bourání podkladů pod dlažby betonových s potěrem nebo teracem tl do 150 mm pl přes 4 m2</t>
  </si>
  <si>
    <t>-1027929002</t>
  </si>
  <si>
    <t>Bourání mazanin betonových s potěrem nebo teracem tl. do 150 mm, plochy přes 4 m2</t>
  </si>
  <si>
    <t>322m</t>
  </si>
  <si>
    <t>4,1*0,15</t>
  </si>
  <si>
    <t>70</t>
  </si>
  <si>
    <t>777111131</t>
  </si>
  <si>
    <t>Frézování podkladu před provedením lité podlahy</t>
  </si>
  <si>
    <t>-1870845091</t>
  </si>
  <si>
    <t>Příprava podkladu před provedením litých podlah frézování</t>
  </si>
  <si>
    <t>Poznámka k položce:_x000D_
snížení úrovně bet. mazaniny o 20 mm</t>
  </si>
  <si>
    <t>71</t>
  </si>
  <si>
    <t>965045113</t>
  </si>
  <si>
    <t>Bourání potěrů cementových nebo pískocementových tl do 50 mm pl přes 4 m2</t>
  </si>
  <si>
    <t>-206846414</t>
  </si>
  <si>
    <t>Bourání potěrů tl. do 50 mm cementových nebo pískocementových, plochy přes 4 m2</t>
  </si>
  <si>
    <t>72</t>
  </si>
  <si>
    <t>965046111</t>
  </si>
  <si>
    <t>Broušení stávajících betonových podlah úběr do 3 mm</t>
  </si>
  <si>
    <t>1534355373</t>
  </si>
  <si>
    <t>0,35*0,35*11</t>
  </si>
  <si>
    <t>0,7*0,45*6</t>
  </si>
  <si>
    <t>0,7*0,8*1</t>
  </si>
  <si>
    <t>73</t>
  </si>
  <si>
    <t>966080103</t>
  </si>
  <si>
    <t>Bourání kontaktního zateplení z polystyrenových desek tl přes 60 do 120 mm</t>
  </si>
  <si>
    <t>-660980010</t>
  </si>
  <si>
    <t>Bourání kontaktního zateplení včetně povrchové úpravy omítkou nebo nátěrem z polystyrénových desek, tloušťky přes 60 do 120 mm</t>
  </si>
  <si>
    <t>(2,55+0,4)*3,0*2</t>
  </si>
  <si>
    <t>74</t>
  </si>
  <si>
    <t>977312114</t>
  </si>
  <si>
    <t>Řezání stávajících betonových mazanin vyztužených hl do 200 mm</t>
  </si>
  <si>
    <t>-932903610</t>
  </si>
  <si>
    <t>Řezání stávajících betonových mazanin s vyztužením hloubky přes 150 do 200 mm</t>
  </si>
  <si>
    <t>101m</t>
  </si>
  <si>
    <t>33,61*2</t>
  </si>
  <si>
    <t>5,6*2</t>
  </si>
  <si>
    <t>75</t>
  </si>
  <si>
    <t>961055111</t>
  </si>
  <si>
    <t>Bourání základů ze ŽB</t>
  </si>
  <si>
    <t>-244269140</t>
  </si>
  <si>
    <t>Bourání základů z betonu železového</t>
  </si>
  <si>
    <t>plocha bourané desky 101A, 101.1, 102A</t>
  </si>
  <si>
    <t>148,03*0,220</t>
  </si>
  <si>
    <t>76</t>
  </si>
  <si>
    <t>962086110</t>
  </si>
  <si>
    <t>Bourání pórobetonových příček nebo přizdívek tl do 100 mm</t>
  </si>
  <si>
    <t>65449291</t>
  </si>
  <si>
    <t>Bourání příček nebo přizdívek z pórobetonových tvárnic, tl. do 100 mm</t>
  </si>
  <si>
    <t>(2,05+1,35)*3,0</t>
  </si>
  <si>
    <t>3,1*3,0</t>
  </si>
  <si>
    <t>(1,0+2,1)*3,0</t>
  </si>
  <si>
    <t>77</t>
  </si>
  <si>
    <t>968072356</t>
  </si>
  <si>
    <t>Vybourání kovových rámů oken zdvojených včetně křídel pl do 4 m2</t>
  </si>
  <si>
    <t>1713612113</t>
  </si>
  <si>
    <t>Vybourání kovových rámů oken s křídly, dveřních zárubní, vrat, stěn, ostění nebo obkladů okenních rámů s křídly zdvojených, plochy do 4 m2</t>
  </si>
  <si>
    <t>1,27*2,7*2</t>
  </si>
  <si>
    <t>1,2*2,7*3</t>
  </si>
  <si>
    <t>78</t>
  </si>
  <si>
    <t>968072357</t>
  </si>
  <si>
    <t>Vybourání kovových rámů oken zdvojených včetně křídel pl přes 4 m2</t>
  </si>
  <si>
    <t>1874149976</t>
  </si>
  <si>
    <t>Vybourání kovových rámů oken s křídly, dveřních zárubní, vrat, stěn, ostění nebo obkladů okenních rámů s křídly zdvojených, plochy přes 4 m2</t>
  </si>
  <si>
    <t>"POZN1"(2,4+1,2+2,4+2,4+1,2+1,95+1,95+1,2+2,2)*2,7*2</t>
  </si>
  <si>
    <t>"demolice zádveří"(0,15+2,0+1,3+2,0+0,15)*2,9*2</t>
  </si>
  <si>
    <t>3,34*2,7+6,63*2,7+3,34*2,7</t>
  </si>
  <si>
    <t>79</t>
  </si>
  <si>
    <t>968072455</t>
  </si>
  <si>
    <t>Vybourání kovových dveřních zárubní pl do 2 m2</t>
  </si>
  <si>
    <t>239233042</t>
  </si>
  <si>
    <t>Vybourání kovových rámů oken s křídly, dveřních zárubní, vrat, stěn, ostění nebo obkladů dveřních zárubní, plochy do 2 m2</t>
  </si>
  <si>
    <t>0,9*2,02*2</t>
  </si>
  <si>
    <t>80</t>
  </si>
  <si>
    <t>968082018</t>
  </si>
  <si>
    <t>Vybourání plastových rámů oken včetně křídel plochy přes 4 m2</t>
  </si>
  <si>
    <t>1898496615</t>
  </si>
  <si>
    <t>Vybourání plastových rámů oken s křídly, dveřních zárubní, vrat rámu oken s křídly, plochy přes 4 m2</t>
  </si>
  <si>
    <t>(5,305+0,390+5,610+0,39+5,305)*1,8</t>
  </si>
  <si>
    <t>81</t>
  </si>
  <si>
    <t>9780712.R.1</t>
  </si>
  <si>
    <t>Otlučení štukové stěrky vč. perlinky z vnějšího povrchu</t>
  </si>
  <si>
    <t>565843810</t>
  </si>
  <si>
    <t>117m</t>
  </si>
  <si>
    <t>8,4+(0,9+6,1)*1,1</t>
  </si>
  <si>
    <t>82</t>
  </si>
  <si>
    <t>953943211</t>
  </si>
  <si>
    <t>Osazování hasicího přístroje</t>
  </si>
  <si>
    <t>415305206</t>
  </si>
  <si>
    <t>Osazování drobných kovových předmětů kotvených do stěny hasicího přístroje</t>
  </si>
  <si>
    <t>Poznámka k položce:_x000D_
Pavilon A+C</t>
  </si>
  <si>
    <t>83</t>
  </si>
  <si>
    <t>4493211.R.1</t>
  </si>
  <si>
    <t>přístroj hasicí ruční 21 A</t>
  </si>
  <si>
    <t>1306581376</t>
  </si>
  <si>
    <t>84</t>
  </si>
  <si>
    <t>619991.R</t>
  </si>
  <si>
    <t>POLOŽKA NEOBSAŽENA</t>
  </si>
  <si>
    <t>kpl.</t>
  </si>
  <si>
    <t>177162059</t>
  </si>
  <si>
    <t>288</t>
  </si>
  <si>
    <t>619991001</t>
  </si>
  <si>
    <t>Zakrytí podlahy PE fólií</t>
  </si>
  <si>
    <t>980562935</t>
  </si>
  <si>
    <t>Zakrytí vnitřních ploch před znečištěním PE fólií včetně pozdějšího odkrytí podlah</t>
  </si>
  <si>
    <t>289</t>
  </si>
  <si>
    <t>629991011</t>
  </si>
  <si>
    <t>Zakrytí výplní otvorů a svislých ploch fólií přilepenou lepící páskou</t>
  </si>
  <si>
    <t>-2016174741</t>
  </si>
  <si>
    <t>Zakrytí vnějších ploch před znečištěním včetně pozdějšího odkrytí výplní otvorů a svislých ploch fólií přilepenou lepící páskou</t>
  </si>
  <si>
    <t>85</t>
  </si>
  <si>
    <t>952901111</t>
  </si>
  <si>
    <t>Vyčištění budov bytové a občanské výstavby při výšce podlaží do 4 m</t>
  </si>
  <si>
    <t>201151741</t>
  </si>
  <si>
    <t>Vyčištění budov nebo objektů před předáním do užívání  budov bytové nebo občanské výstavby, světlé výšky podlaží do 4 m</t>
  </si>
  <si>
    <t xml:space="preserve">Poznámka k položce:_x000D_
+40% za další dotčené prostory a průběžný úklid </t>
  </si>
  <si>
    <t>podhled_1+podhled_2+podhled_4+podhled_5+podhled_6</t>
  </si>
  <si>
    <t>59,3*2</t>
  </si>
  <si>
    <t>2,04*5,63</t>
  </si>
  <si>
    <t>7,36*19,36</t>
  </si>
  <si>
    <t>94</t>
  </si>
  <si>
    <t xml:space="preserve">Lešení </t>
  </si>
  <si>
    <t>86</t>
  </si>
  <si>
    <t>941111111</t>
  </si>
  <si>
    <t>Montáž lešení řadového trubkového lehkého s podlahami zatížení do 200 kg/m2 š od 0,6 do 0,9 m v do 10 m</t>
  </si>
  <si>
    <t>-2052041280</t>
  </si>
  <si>
    <t>Lešení řadové trubkové lehké pracovní s podlahami s provozním zatížením tř. 3 do 200 kg/m2 šířky tř. W06 od 0,6 do 0,9 m výšky do 10 m montáž</t>
  </si>
  <si>
    <t>Rozpad figury: lešení</t>
  </si>
  <si>
    <t>16,0*11,5"kolem tubusu"</t>
  </si>
  <si>
    <t>14,0*11"demontáž fasády"</t>
  </si>
  <si>
    <t>8,0*3,5*2"šatny"</t>
  </si>
  <si>
    <t>87</t>
  </si>
  <si>
    <t>941111211</t>
  </si>
  <si>
    <t>Příplatek k lešení řadovému trubkovému lehkému s podlahami do 200 kg/m2 š od 0,6 do 0,9 m v do 10 m za každý den použití</t>
  </si>
  <si>
    <t>-555128036</t>
  </si>
  <si>
    <t>Lešení řadové trubkové lehké pracovní s podlahami s provozním zatížením tř. 3 do 200 kg/m2 šířky tř. W06 od 0,6 do 0,9 m výšky do 10 m příplatek k ceně za každý den použití</t>
  </si>
  <si>
    <t>Poznámka k položce:_x000D_
3 měsíce</t>
  </si>
  <si>
    <t>394*90 'Přepočtené koeficientem množství</t>
  </si>
  <si>
    <t>88</t>
  </si>
  <si>
    <t>941111322</t>
  </si>
  <si>
    <t>Odborná prohlídka lešení řadového trubkového lehkého s podlahami zatížení do 200 kg/m2 š od 0,6 do 1,5 m v do 25 m pl přes 500 do 2000 m2 zakrytého sítí</t>
  </si>
  <si>
    <t>105108548</t>
  </si>
  <si>
    <t>Odborná prohlídka lešení řadového trubkového lehkého pracovního s podlahami s provozním zatížením tř. 3 do 200 kg/m2 šířky tř. W06 až W12 od 0,6 m do 1,5 m výšky do 25 m, celkové plochy přes 500 do 2 000 m2 zakrytého sítí</t>
  </si>
  <si>
    <t>89</t>
  </si>
  <si>
    <t>941111811</t>
  </si>
  <si>
    <t>Demontáž lešení řadového trubkového lehkého s podlahami zatížení do 200 kg/m2 š od 0,6 do 0,9 m v do 10 m</t>
  </si>
  <si>
    <t>1880198129</t>
  </si>
  <si>
    <t>Lešení řadové trubkové lehké pracovní s podlahami s provozním zatížením tř. 3 do 200 kg/m2 šířky tř. W06 od 0,6 do 0,9 m výšky do 10 m demontáž</t>
  </si>
  <si>
    <t>90</t>
  </si>
  <si>
    <t>944611111</t>
  </si>
  <si>
    <t>Montáž ochranné plachty z textilie z umělých vláken</t>
  </si>
  <si>
    <t>1003293813</t>
  </si>
  <si>
    <t>Plachta ochranná zavěšená na konstrukci lešení z textilie z umělých vláken montáž</t>
  </si>
  <si>
    <t>91</t>
  </si>
  <si>
    <t>944611211</t>
  </si>
  <si>
    <t>Příplatek k ochranné plachtě za každý den použití</t>
  </si>
  <si>
    <t>-332936788</t>
  </si>
  <si>
    <t>Plachta ochranná zavěšená na konstrukci lešení z textilie z umělých vláken příplatek k ceně za každý den použití</t>
  </si>
  <si>
    <t>92</t>
  </si>
  <si>
    <t>944611811</t>
  </si>
  <si>
    <t>Demontáž ochranné plachty z textilie z umělých vláken</t>
  </si>
  <si>
    <t>-386476760</t>
  </si>
  <si>
    <t>Plachta ochranná zavěšená na konstrukci lešení z textilie z umělých vláken demontáž</t>
  </si>
  <si>
    <t>93</t>
  </si>
  <si>
    <t>993111111</t>
  </si>
  <si>
    <t>Dovoz a odvoz lešení řadového do 10 km včetně naložení a složení</t>
  </si>
  <si>
    <t>-1576804541</t>
  </si>
  <si>
    <t>Dovoz a odvoz lešení včetně naložení a složení řadového, na vzdálenost do 10 km</t>
  </si>
  <si>
    <t>949101112</t>
  </si>
  <si>
    <t>Lešení pomocné pro objekty pozemních staveb s lešeňovou podlahou v přes 1,9 do 3,5 m zatížení do 150 kg/m2</t>
  </si>
  <si>
    <t>647623364</t>
  </si>
  <si>
    <t>Lešení pomocné pracovní pro objekty pozemních staveb pro zatížení do 150 kg/m2, o výšce lešeňové podlahy přes 1,9 do 3,5 m</t>
  </si>
  <si>
    <t>997</t>
  </si>
  <si>
    <t>Doprava suti a vybouraných hmot</t>
  </si>
  <si>
    <t>95</t>
  </si>
  <si>
    <t>997013153</t>
  </si>
  <si>
    <t>Vnitrostaveništní doprava suti a vybouraných hmot pro budovy v přes 9 do 12 m s omezením mechanizace</t>
  </si>
  <si>
    <t>-1935422221</t>
  </si>
  <si>
    <t>Vnitrostaveništní doprava suti a vybouraných hmot vodorovně do 50 m s naložením s omezením mechanizace pro budovy a haly výšky přes 9 do 12 m</t>
  </si>
  <si>
    <t>Poznámka k položce:_x000D_
obsahuje 6,811 t kovového odpadu. Jeho likvidace bude řešena dohodou mezi stavebníkem a dodavatelem.</t>
  </si>
  <si>
    <t>96</t>
  </si>
  <si>
    <t>997013501</t>
  </si>
  <si>
    <t>Odvoz suti a vybouraných hmot na skládku nebo meziskládku do 1 km se složením</t>
  </si>
  <si>
    <t>723535409</t>
  </si>
  <si>
    <t>Odvoz suti a vybouraných hmot na skládku nebo meziskládku se složením, na vzdálenost do 1 km</t>
  </si>
  <si>
    <t>97</t>
  </si>
  <si>
    <t>997013509</t>
  </si>
  <si>
    <t>Příplatek k odvozu suti a vybouraných hmot na skládku ZKD 1 km přes 1 km</t>
  </si>
  <si>
    <t>-1172290987</t>
  </si>
  <si>
    <t>Odvoz suti a vybouraných hmot na skládku nebo meziskládku se složením, na vzdálenost Příplatek k ceně za každý další započatý 1 km přes 1 km</t>
  </si>
  <si>
    <t>293,778*9 'Přepočtené koeficientem množství</t>
  </si>
  <si>
    <t>98</t>
  </si>
  <si>
    <t>997013804</t>
  </si>
  <si>
    <t>Poplatek za uložení na skládce (skládkovné) stavebního odpadu ze skla kód odpadu 17 02 02</t>
  </si>
  <si>
    <t>-1942938508</t>
  </si>
  <si>
    <t>Poplatek za uložení stavebního odpadu na skládce (skládkovné) ze skla zatříděného do Katalogu odpadů pod kódem 17 02 02</t>
  </si>
  <si>
    <t>99</t>
  </si>
  <si>
    <t>997013811</t>
  </si>
  <si>
    <t>Poplatek za uložení na skládce (skládkovné) stavebního odpadu dřevěného kód odpadu 17 02 01</t>
  </si>
  <si>
    <t>-429425759</t>
  </si>
  <si>
    <t>Poplatek za uložení stavebního odpadu na skládce (skládkovné) dřevěného zatříděného do Katalogu odpadů pod kódem 17 02 01</t>
  </si>
  <si>
    <t>100</t>
  </si>
  <si>
    <t>997013812</t>
  </si>
  <si>
    <t>Poplatek za uložení na skládce (skládkovné) stavebního odpadu na bázi sádry kód odpadu 17 08 02</t>
  </si>
  <si>
    <t>626787165</t>
  </si>
  <si>
    <t>Poplatek za uložení stavebního odpadu na skládce (skládkovné) z materiálů na bázi sádry zatříděného do Katalogu odpadů pod kódem 17 08 02</t>
  </si>
  <si>
    <t>101</t>
  </si>
  <si>
    <t>997013813</t>
  </si>
  <si>
    <t>Poplatek za uložení na skládce (skládkovné) stavebního odpadu z plastických hmot kód odpadu 17 02 03</t>
  </si>
  <si>
    <t>-1678208473</t>
  </si>
  <si>
    <t>Poplatek za uložení stavebního odpadu na skládce (skládkovné) z plastických hmot zatříděného do Katalogu odpadů pod kódem 17 02 03</t>
  </si>
  <si>
    <t>102</t>
  </si>
  <si>
    <t>997013814</t>
  </si>
  <si>
    <t>Poplatek za uložení na skládce (skládkovné) stavebního odpadu izolací kód odpadu 17 06 04</t>
  </si>
  <si>
    <t>1178638851</t>
  </si>
  <si>
    <t>Poplatek za uložení stavebního odpadu na skládce (skládkovné) z izolačních materiálů zatříděného do Katalogu odpadů pod kódem 17 06 04</t>
  </si>
  <si>
    <t>103</t>
  </si>
  <si>
    <t>997013861</t>
  </si>
  <si>
    <t>Poplatek za uložení stavebního odpadu na recyklační skládce (skládkovné) z prostého betonu kód odpadu 17 01 01</t>
  </si>
  <si>
    <t>-579996835</t>
  </si>
  <si>
    <t>Poplatek za uložení stavebního odpadu na recyklační skládce (skládkovné) z prostého betonu zatříděného do Katalogu odpadů pod kódem 17 01 01</t>
  </si>
  <si>
    <t>104</t>
  </si>
  <si>
    <t>997013862</t>
  </si>
  <si>
    <t>Poplatek za uložení stavebního odpadu na recyklační skládce (skládkovné) z armovaného betonu kód odpadu 17 01 01</t>
  </si>
  <si>
    <t>-434951686</t>
  </si>
  <si>
    <t>Poplatek za uložení stavebního odpadu na recyklační skládce (skládkovné) z armovaného betonu zatříděného do Katalogu odpadů pod kódem 17 01 01</t>
  </si>
  <si>
    <t>105</t>
  </si>
  <si>
    <t>997013863</t>
  </si>
  <si>
    <t>Poplatek za uložení stavebního odpadu na recyklační skládce (skládkovné) cihelného kód odpadu 17 01 02</t>
  </si>
  <si>
    <t>1145515945</t>
  </si>
  <si>
    <t>Poplatek za uložení stavebního odpadu na recyklační skládce (skládkovné) cihelného zatříděného do Katalogu odpadů pod kódem 17 01 02</t>
  </si>
  <si>
    <t>106</t>
  </si>
  <si>
    <t>997013867</t>
  </si>
  <si>
    <t>Poplatek za uložení stavebního odpadu na recyklační skládce (skládkovné) z tašek a keramických výrobků kód odpadu 17 01 03</t>
  </si>
  <si>
    <t>-1176925591</t>
  </si>
  <si>
    <t>Poplatek za uložení stavebního odpadu na recyklační skládce (skládkovné) z tašek a keramických výrobků zatříděného do Katalogu odpadů pod kódem 17 01 03</t>
  </si>
  <si>
    <t>107</t>
  </si>
  <si>
    <t>997013871</t>
  </si>
  <si>
    <t>Poplatek za uložení stavebního odpadu na recyklační skládce (skládkovné) směsného stavebního a demoličního kód odpadu 17 09 04</t>
  </si>
  <si>
    <t>-1011707268</t>
  </si>
  <si>
    <t>Poplatek za uložení stavebního odpadu na recyklační skládce (skládkovné) směsného stavebního a demoličního zatříděného do Katalogu odpadů pod kódem 17 09 04</t>
  </si>
  <si>
    <t>1,375+0,217</t>
  </si>
  <si>
    <t>108</t>
  </si>
  <si>
    <t>997013873</t>
  </si>
  <si>
    <t>2011747785</t>
  </si>
  <si>
    <t>109</t>
  </si>
  <si>
    <t>997013875</t>
  </si>
  <si>
    <t>Poplatek za uložení stavebního odpadu na recyklační skládce (skládkovné) asfaltového bez obsahu dehtu zatříděného do Katalogu odpadů pod kódem 17 03 02</t>
  </si>
  <si>
    <t>2128980076</t>
  </si>
  <si>
    <t>998</t>
  </si>
  <si>
    <t>Přesun hmot</t>
  </si>
  <si>
    <t>110</t>
  </si>
  <si>
    <t>998011009</t>
  </si>
  <si>
    <t>Přesun hmot pro budovy zděné s omezením mechanizace pro budovy v přes 6 do 12 m</t>
  </si>
  <si>
    <t>288191236</t>
  </si>
  <si>
    <t>Přesun hmot pro budovy občanské výstavby, bydlení, výrobu a služby s nosnou svislou konstrukcí zděnou z cihel, tvárnic nebo kamene vodorovná dopravní vzdálenost do 100 m s omezením mechanizace pro budovy výšky přes 6 do 12 m</t>
  </si>
  <si>
    <t>PSV</t>
  </si>
  <si>
    <t>Práce a dodávky PSV</t>
  </si>
  <si>
    <t>711</t>
  </si>
  <si>
    <t>Izolace proti vodě, vlhkosti a plynům</t>
  </si>
  <si>
    <t>111</t>
  </si>
  <si>
    <t>711111002</t>
  </si>
  <si>
    <t>Provedení izolace proti zemní vlhkosti vodorovné za studena lakem asfaltovým</t>
  </si>
  <si>
    <t>2008629906</t>
  </si>
  <si>
    <t>Provedení izolace proti zemní vlhkosti natěradly a tmely za studena na ploše vodorovné V nátěrem lakem asfaltovým</t>
  </si>
  <si>
    <t>149,0</t>
  </si>
  <si>
    <t>112</t>
  </si>
  <si>
    <t>11163152</t>
  </si>
  <si>
    <t>lak hydroizolační asfaltový</t>
  </si>
  <si>
    <t>152748724</t>
  </si>
  <si>
    <t>149*0,00039 'Přepočtené koeficientem množství</t>
  </si>
  <si>
    <t>113</t>
  </si>
  <si>
    <t>711141559</t>
  </si>
  <si>
    <t>Provedení izolace proti zemní vlhkosti pásy přitavením vodorovné NAIP</t>
  </si>
  <si>
    <t>-928737470</t>
  </si>
  <si>
    <t>Provedení izolace proti zemní vlhkosti pásy přitavením NAIP na ploše vodorovné V</t>
  </si>
  <si>
    <t>114</t>
  </si>
  <si>
    <t>62855001</t>
  </si>
  <si>
    <t>pás asfaltový natavitelný modifikovaný SBS s vložkou z polyesterové rohože a spalitelnou PE fólií nebo jemnozrnným minerálním posypem na horním povrchu tl 4,0mm</t>
  </si>
  <si>
    <t>-1871894617</t>
  </si>
  <si>
    <t>149*1,1655 'Přepočtené koeficientem množství</t>
  </si>
  <si>
    <t>115</t>
  </si>
  <si>
    <t>711112002</t>
  </si>
  <si>
    <t>Provedení izolace proti zemní vlhkosti svislé za studena lakem asfaltovým</t>
  </si>
  <si>
    <t>250234565</t>
  </si>
  <si>
    <t>Provedení izolace proti zemní vlhkosti natěradly a tmely za studena na ploše svislé S nátěrem lakem asfaltovým</t>
  </si>
  <si>
    <t>základy svisle</t>
  </si>
  <si>
    <t>35,0*1,1</t>
  </si>
  <si>
    <t>75,09*0,600</t>
  </si>
  <si>
    <t>116</t>
  </si>
  <si>
    <t>1570967486</t>
  </si>
  <si>
    <t>83,554*0,00041 'Přepočtené koeficientem množství</t>
  </si>
  <si>
    <t>117</t>
  </si>
  <si>
    <t>711142559</t>
  </si>
  <si>
    <t>Provedení izolace proti zemní vlhkosti pásy přitavením svislé NAIP</t>
  </si>
  <si>
    <t>-39162649</t>
  </si>
  <si>
    <t>Provedení izolace proti zemní vlhkosti pásy přitavením NAIP na ploše svislé S</t>
  </si>
  <si>
    <t>1040075133</t>
  </si>
  <si>
    <t>83,554*1,221 'Přepočtené koeficientem množství</t>
  </si>
  <si>
    <t>119</t>
  </si>
  <si>
    <t>711132801</t>
  </si>
  <si>
    <t>Odstranění izolace proti vodě, vlhkosti a plynům z pásů AIP nebo tkaniny na sucho z plochy svislé</t>
  </si>
  <si>
    <t>-322849646</t>
  </si>
  <si>
    <t>Odstranění izolace proti vodě, vlhkosti a plynům z pásů na sucho AIP nebo tkaniny z plochy svislé S</t>
  </si>
  <si>
    <t>Rozpad figury: B_fasáda_CETRIS</t>
  </si>
  <si>
    <t>(11,8+6,0+6,0+11,80)*0,600</t>
  </si>
  <si>
    <t>6,63*1,5</t>
  </si>
  <si>
    <t>(5,3+6,4+5,3+5,305)*1,5</t>
  </si>
  <si>
    <t>"atiková část"6,63*1,5</t>
  </si>
  <si>
    <t>120</t>
  </si>
  <si>
    <t>998711112</t>
  </si>
  <si>
    <t>Přesun hmot tonážní pro izolace proti vodě, vlhkosti a plynům s omezením mechanizace v objektech v přes 6 do 12 m</t>
  </si>
  <si>
    <t>-1590338174</t>
  </si>
  <si>
    <t>Přesun hmot pro izolace proti vodě, vlhkosti a plynům stanovený z hmotnosti přesunovaného materiálu vodorovná dopravní vzdálenost do 50 m s omezením mechanizace v objektech výšky přes 6 do 12 m</t>
  </si>
  <si>
    <t>712</t>
  </si>
  <si>
    <t>Povlakové krytiny</t>
  </si>
  <si>
    <t>121</t>
  </si>
  <si>
    <t>71233180.R.1</t>
  </si>
  <si>
    <t>Odstranění povlakové krytiny střech do 10° z pásů uložených na sucho geotextilie 200 g/m2</t>
  </si>
  <si>
    <t>-130040015</t>
  </si>
  <si>
    <t>18,25</t>
  </si>
  <si>
    <t>122</t>
  </si>
  <si>
    <t>712340832</t>
  </si>
  <si>
    <t>Odstranění povlakové krytiny střech do 10° z pásů NAIP přitavených v plné ploše dvouvrstvé</t>
  </si>
  <si>
    <t>-881710436</t>
  </si>
  <si>
    <t>Odstranění povlakové krytiny střech plochých do 10° z přitavených pásů NAIP v plné ploše dvouvrstvé</t>
  </si>
  <si>
    <t>VZT</t>
  </si>
  <si>
    <t>6,0*1,4</t>
  </si>
  <si>
    <t>123</t>
  </si>
  <si>
    <t>712363803</t>
  </si>
  <si>
    <t>Odstranění povlakové krytiny mechanicky kotvené do betonu, budova v do 18 m</t>
  </si>
  <si>
    <t>-646838842</t>
  </si>
  <si>
    <t>Odstranění povlakové krytiny střech plochých do 10° s mechanicky kotvenou izolací pro jakoukoli tloušťku izolace budovy výšky do 18 m, kotvené do betonu</t>
  </si>
  <si>
    <t>Stch2+50,0*1,0</t>
  </si>
  <si>
    <t>124</t>
  </si>
  <si>
    <t>712363358</t>
  </si>
  <si>
    <t>Povlakové krytiny střech do 10° z tvarovaných poplastovaných lišt délky 2 m závětrná lišta rš 250 mm</t>
  </si>
  <si>
    <t>-1680966759</t>
  </si>
  <si>
    <t>Povlakové krytiny střech plochých do 10° z tvarovaných poplastovaných lišt pro mPVC závětrná lišta rš 250 mm</t>
  </si>
  <si>
    <t>K8</t>
  </si>
  <si>
    <t>12,0</t>
  </si>
  <si>
    <t>125</t>
  </si>
  <si>
    <t>71236335.R.1</t>
  </si>
  <si>
    <t>Povlakové krytiny střech do 10° z tvarovaných poplastovaných lišt délky 2 m stěnová lišta vyhnutá rš 100 mm</t>
  </si>
  <si>
    <t>-609594917</t>
  </si>
  <si>
    <t>K7</t>
  </si>
  <si>
    <t>57,0</t>
  </si>
  <si>
    <t>126</t>
  </si>
  <si>
    <t>712363353</t>
  </si>
  <si>
    <t>Povlakové krytiny střech do 10° z tvarovaných poplastovaných lišt délky 2 m koutová lišta vnější rš 100 mm</t>
  </si>
  <si>
    <t>479792537</t>
  </si>
  <si>
    <t>Povlakové krytiny střech plochých do 10° z tvarovaných poplastovaných lišt pro mPVC vnější koutová lišta rš 100 mm</t>
  </si>
  <si>
    <t>K6</t>
  </si>
  <si>
    <t>56,0</t>
  </si>
  <si>
    <t>127</t>
  </si>
  <si>
    <t>712363352</t>
  </si>
  <si>
    <t>Povlakové krytiny střech do 10° z tvarovaných poplastovaných lišt délky 2 m koutová lišta vnitřní rš 100 mm</t>
  </si>
  <si>
    <t>-2054435252</t>
  </si>
  <si>
    <t>Povlakové krytiny střech plochých do 10° z tvarovaných poplastovaných lišt pro mPVC vnitřní koutová lišta rš 100 mm</t>
  </si>
  <si>
    <t>K5</t>
  </si>
  <si>
    <t>164,0</t>
  </si>
  <si>
    <t>128</t>
  </si>
  <si>
    <t>712311101</t>
  </si>
  <si>
    <t>Provedení povlakové krytiny střech do 10° za studena lakem penetračním nebo asfaltovým</t>
  </si>
  <si>
    <t>698846396</t>
  </si>
  <si>
    <t>Provedení povlakové krytiny střech plochých do 10° natěradly a tmely za studena nátěrem lakem penetračním nebo asfaltovým</t>
  </si>
  <si>
    <t>P3+32,72*0,6</t>
  </si>
  <si>
    <t>Stch1+15,5*0,6</t>
  </si>
  <si>
    <t>129</t>
  </si>
  <si>
    <t>11163150</t>
  </si>
  <si>
    <t>lak penetrační asfaltový</t>
  </si>
  <si>
    <t>444101923</t>
  </si>
  <si>
    <t>167,417*0,00032 'Přepočtené koeficientem množství</t>
  </si>
  <si>
    <t>130</t>
  </si>
  <si>
    <t>712341559</t>
  </si>
  <si>
    <t>Provedení povlakové krytiny střech do 10° pásy NAIP přitavením v plné ploše</t>
  </si>
  <si>
    <t>-1506175078</t>
  </si>
  <si>
    <t>Provedení povlakové krytiny střech plochých do 10° pásy přitavením NAIP v plné ploše</t>
  </si>
  <si>
    <t>131</t>
  </si>
  <si>
    <t>62853004</t>
  </si>
  <si>
    <t>pás asfaltový natavitelný modifikovaný SBS s vložkou ze skleněné tkaniny a spalitelnou PE fólií nebo jemnozrnným minerálním posypem na horním povrchu tl 4,0mm</t>
  </si>
  <si>
    <t>2115655928</t>
  </si>
  <si>
    <t>167,417*1,1655 'Přepočtené koeficientem množství</t>
  </si>
  <si>
    <t>132</t>
  </si>
  <si>
    <t>712391171</t>
  </si>
  <si>
    <t>Provedení povlakové krytiny střech do 10° podkladní textilní vrstvy</t>
  </si>
  <si>
    <t>-167093915</t>
  </si>
  <si>
    <t>Provedení povlakové krytiny střech plochých do 10° -ostatní práce  provedení vrstvy textilní podkladní</t>
  </si>
  <si>
    <t>133</t>
  </si>
  <si>
    <t>2615301110</t>
  </si>
  <si>
    <t>FILTEK V 120g/m2 sklovláknitá separační textilie,  š.2,0m,  200m2/role</t>
  </si>
  <si>
    <t>-276408742</t>
  </si>
  <si>
    <t>Poznámka k položce:_x000D_
balení: 200m2 , délka: 100m , plošná hmotnost: 120g/m2 , hmotnost role: 24kg , šířka: 2 m , materiál: skleněná vlákna , pevnost v tahu podélně: 8 kN/m , pevnost v tahu příčně: 3,5 kN/m , tažnost podélně: 1,4  % (+/-0,2 %) , tažnost příčně: 1,2 % (+/-0,2%)_x000D_
Bílá sklovláknitá netkaná textilie (separační sklovláknitý vlies) plošné hmotnosti 120g/m2.</t>
  </si>
  <si>
    <t>11,485*1,15 'Přepočtené koeficientem množství</t>
  </si>
  <si>
    <t>134</t>
  </si>
  <si>
    <t>712363445</t>
  </si>
  <si>
    <t>Provedení povlak krytiny mechanicky kotvenou do betonu TI tl přes 100 do 140 mm krajní pole, budova v do 18 m</t>
  </si>
  <si>
    <t>55123551</t>
  </si>
  <si>
    <t>Provedení povlakové krytiny střech plochých do 10° z mechanicky kotvených hydroizolačních fólií včetně položení fólie a horkovzdušného svaření tl. tepelné izolace přes 100 do 140 mm budovy výšky do 18 m, kotvené do betonu krajní pole</t>
  </si>
  <si>
    <t>Stch1+12,0*(0,50+0,85)</t>
  </si>
  <si>
    <t>135</t>
  </si>
  <si>
    <t>28322000</t>
  </si>
  <si>
    <t>fólie hydroizolační střešní mPVC mechanicky kotvená šedá tl 2,0mm</t>
  </si>
  <si>
    <t>314538395</t>
  </si>
  <si>
    <t>333,917*1,1655 'Přepočtené koeficientem množství</t>
  </si>
  <si>
    <t>136</t>
  </si>
  <si>
    <t>712.R.SV</t>
  </si>
  <si>
    <t>Střešní vyhřívaná vpusť - prostup parozábranou svislý 110 BIT s bitumenovou manžetou, + svislá střešní vpusť  s integrovaným límcem pro hydroizolační fólie + ochranný plastový  koš dn 110</t>
  </si>
  <si>
    <t>-337597458</t>
  </si>
  <si>
    <t>Střešní vyhřívaná vpusť - prostup parozábranou svislý 110
BIT s bitumenovou
manžetou, + svislá střešní vpusť  s integrovaným
límcem
pro hydroizolační fólie + ochranný plastový  koš
dn 110</t>
  </si>
  <si>
    <t>Poznámka k položce:_x000D_
dodávka + montáž dle ČSN</t>
  </si>
  <si>
    <t>137</t>
  </si>
  <si>
    <t>712.R.man</t>
  </si>
  <si>
    <t xml:space="preserve">Manžeta prostupu - mPVC tl.1,5 pro prostupy do DN200, systémové provedení z krytinou  </t>
  </si>
  <si>
    <t>1482148456</t>
  </si>
  <si>
    <t xml:space="preserve">Manžeta prostupu - mPVC tl.1,5 pro prostupy do DN200, systémové
provedení z krytinou
</t>
  </si>
  <si>
    <t>138</t>
  </si>
  <si>
    <t>712.R.prepad</t>
  </si>
  <si>
    <t>Bezpečnostní přepad -  chrlič 100x100 s integrovaným límcem pro hydroiz. fólie mPVC včetně vyjímatelné ochranné mřížky. Průřez: 100x100</t>
  </si>
  <si>
    <t>-935046815</t>
  </si>
  <si>
    <t>Bezpečnostní přepad -  chrlič 100x100 s integrovaným límcem pro
hydroiz. fólie mPVC včetně vyjímatelné ochranné mřížky.
Průřez: 100x100</t>
  </si>
  <si>
    <t>139</t>
  </si>
  <si>
    <t>998712112</t>
  </si>
  <si>
    <t>Přesun hmot tonážní pro krytiny povlakové s omezením mechanizace v objektech v přes 6 do 12 m</t>
  </si>
  <si>
    <t>702505267</t>
  </si>
  <si>
    <t>Přesun hmot pro povlakové krytiny stanovený z hmotnosti přesunovaného materiálu vodorovná dopravní vzdálenost do 50 m s omezením mechanizace v objektech výšky přes 6 do 12 m</t>
  </si>
  <si>
    <t>713</t>
  </si>
  <si>
    <t>Izolace tepelné</t>
  </si>
  <si>
    <t>140</t>
  </si>
  <si>
    <t>713133831</t>
  </si>
  <si>
    <t>Odstranění tepelné izolace vkládané do C-kazet překrývající zámky kazet budov v přes 12 do 24 m</t>
  </si>
  <si>
    <t>810813632</t>
  </si>
  <si>
    <t>Odstranění tepelné izolace stěn skládaných plášťů vkládáné do samonosných C kazet výška budovy přes 12 do 24 m překrývající zámky kazet</t>
  </si>
  <si>
    <t>141</t>
  </si>
  <si>
    <t>713140821</t>
  </si>
  <si>
    <t>Odstranění tepelné izolace střech nadstřešní volně kladené z polystyrenu suchého tl do 100 mm</t>
  </si>
  <si>
    <t>194694599</t>
  </si>
  <si>
    <t>Odstranění tepelné izolace střech plochých z rohoží, pásů, dílců, desek, bloků nadstřešních izolací volně položených z polystyrenu suchého, tloušťka izolace do 100 mm</t>
  </si>
  <si>
    <t>142</t>
  </si>
  <si>
    <t>713140823</t>
  </si>
  <si>
    <t>Odstranění tepelné izolace střech nadstřešní volně kladené z polystyrenu suchého tl přes 100 do 200 mm</t>
  </si>
  <si>
    <t>-224241117</t>
  </si>
  <si>
    <t>Odstranění tepelné izolace střech plochých z rohoží, pásů, dílců, desek, bloků nadstřešních izolací volně položených z polystyrenu suchého, tloušťka izolace přes 100 do 200 mm</t>
  </si>
  <si>
    <t>143</t>
  </si>
  <si>
    <t>713131243</t>
  </si>
  <si>
    <t>Montáž izolace tepelné stěn lepením celoplošně v kombinaci s mechanickým kotvením rohoží, pásů, dílců, desek tl přes 140 do 200 mm</t>
  </si>
  <si>
    <t>-628860338</t>
  </si>
  <si>
    <t>Montáž tepelné izolace stěn rohožemi, pásy, deskami, dílci, bloky (izolační materiál ve specifikaci) lepením celoplošně s mechanickým kotvením, tloušťky izolace přes 140 do 200 mm</t>
  </si>
  <si>
    <t>Rozpad figury: lop_1</t>
  </si>
  <si>
    <t>3,5*2,8*2</t>
  </si>
  <si>
    <t>144</t>
  </si>
  <si>
    <t>63155136</t>
  </si>
  <si>
    <t>deska tepelně izolační minerální provětrávaných fasád s netkanou textílií λ=0,033-0,035 tl 180mm</t>
  </si>
  <si>
    <t>-54537828</t>
  </si>
  <si>
    <t>19,6*1,05 'Přepočtené koeficientem množství</t>
  </si>
  <si>
    <t>145</t>
  </si>
  <si>
    <t>713131141</t>
  </si>
  <si>
    <t>Montáž izolace tepelné stěn lepením celoplošně rohoží, pásů, dílců, desek</t>
  </si>
  <si>
    <t>647416284</t>
  </si>
  <si>
    <t>Montáž tepelné izolace stěn rohožemi, pásy, deskami, dílci, bloky (izolační materiál ve specifikaci) lepením celoplošně bez mechanického kotvení</t>
  </si>
  <si>
    <t>Poznámka k položce:_x000D_
základy</t>
  </si>
  <si>
    <t>základové pasy</t>
  </si>
  <si>
    <t>(0,480+0,56+0,280)*0,510</t>
  </si>
  <si>
    <t>146</t>
  </si>
  <si>
    <t>28376421</t>
  </si>
  <si>
    <t>deska XPS hrana polodrážková a hladký povrch 300kPA λ=0,035 tl 80mm</t>
  </si>
  <si>
    <t>-734143398</t>
  </si>
  <si>
    <t>147</t>
  </si>
  <si>
    <t>28376422</t>
  </si>
  <si>
    <t>deska XPS hrana polodrážková a hladký povrch 300kPA λ=0,035 tl 100mm</t>
  </si>
  <si>
    <t>-271837146</t>
  </si>
  <si>
    <t>38,5*1,02 'Přepočtené koeficientem množství</t>
  </si>
  <si>
    <t>148</t>
  </si>
  <si>
    <t>713131241</t>
  </si>
  <si>
    <t>Montáž izolace tepelné stěn lepením celoplošně v kombinaci s mechanickým kotvením rohoží, pásů, dílců, desek tl do 100mm</t>
  </si>
  <si>
    <t>-777382579</t>
  </si>
  <si>
    <t>Montáž tepelné izolace stěn rohožemi, pásy, deskami, dílci, bloky (izolační materiál ve specifikaci) lepením celoplošně s mechanickým kotvením, tloušťky izolace do 100 mm</t>
  </si>
  <si>
    <t>0,65*8,1*2</t>
  </si>
  <si>
    <t>1,35*12,0</t>
  </si>
  <si>
    <t>149</t>
  </si>
  <si>
    <t>28375934</t>
  </si>
  <si>
    <t>deska EPS 70 fasádní λ=0,039 tl 60mm</t>
  </si>
  <si>
    <t>1600512195</t>
  </si>
  <si>
    <t>26,73*1,05 'Přepočtené koeficientem množství</t>
  </si>
  <si>
    <t>150</t>
  </si>
  <si>
    <t>713121211</t>
  </si>
  <si>
    <t>Montáž izolace tepelné podlah volně kladenými okrajovými pásky</t>
  </si>
  <si>
    <t>246511027</t>
  </si>
  <si>
    <t>Montáž tepelné izolace podlah okrajovými pásky kladenými volně</t>
  </si>
  <si>
    <t>151</t>
  </si>
  <si>
    <t>713121111</t>
  </si>
  <si>
    <t>Montáž izolace tepelné podlah volně kladenými rohožemi, pásy, dílci, deskami 1 vrstva</t>
  </si>
  <si>
    <t>-1469529437</t>
  </si>
  <si>
    <t>Montáž tepelné izolace podlah rohožemi, pásy, deskami, dílci, bloky (izolační materiál ve specifikaci) kladenými volně jednovrstvá</t>
  </si>
  <si>
    <t>152</t>
  </si>
  <si>
    <t>28376554</t>
  </si>
  <si>
    <t>deska polystyrénová pro snížení kročejového hluku (max. zatížení 4 kN/m2) tl 40mm</t>
  </si>
  <si>
    <t>1428215340</t>
  </si>
  <si>
    <t>143,3*1,05 'Přepočtené koeficientem množství</t>
  </si>
  <si>
    <t>153</t>
  </si>
  <si>
    <t>63140274</t>
  </si>
  <si>
    <t>pásek okrajový izolační minerální plovoucích podlah š 120mm tl 12mm</t>
  </si>
  <si>
    <t>-686997196</t>
  </si>
  <si>
    <t>109,75*1,05 'Přepočtené koeficientem množství</t>
  </si>
  <si>
    <t>154</t>
  </si>
  <si>
    <t>965595186</t>
  </si>
  <si>
    <t>155</t>
  </si>
  <si>
    <t>28375912</t>
  </si>
  <si>
    <t>deska EPS 150 pro konstrukce s vysokým zatížením λ=0,035 tl 80mm</t>
  </si>
  <si>
    <t>-1674324980</t>
  </si>
  <si>
    <t>156</t>
  </si>
  <si>
    <t>713141121</t>
  </si>
  <si>
    <t>Montáž izolace tepelné střech plochých lepené asfaltem bodově 1 vrstva rohoží, pásů, dílců, desek</t>
  </si>
  <si>
    <t>-1435383413</t>
  </si>
  <si>
    <t>Montáž tepelné izolace střech plochých rohožemi, pásy, deskami, dílci, bloky (izolační materiál ve specifikaci) přilepenými asfaltem za horka jednovrstvá bodově</t>
  </si>
  <si>
    <t>157</t>
  </si>
  <si>
    <t>28372320</t>
  </si>
  <si>
    <t>deska EPS 100 pro konstrukce s běžným zatížením λ=0,037 tl 180mm</t>
  </si>
  <si>
    <t>261607732</t>
  </si>
  <si>
    <t>11,485*1,05 'Přepočtené koeficientem množství</t>
  </si>
  <si>
    <t>158</t>
  </si>
  <si>
    <t>1557381530</t>
  </si>
  <si>
    <t>159</t>
  </si>
  <si>
    <t>28372321</t>
  </si>
  <si>
    <t>deska EPS 100 pro konstrukce s běžným zatížením λ=0,037 tl 200mm</t>
  </si>
  <si>
    <t>-1913974583</t>
  </si>
  <si>
    <t>8,4*1,05 'Přepočtené koeficientem množství</t>
  </si>
  <si>
    <t>160</t>
  </si>
  <si>
    <t>713141335</t>
  </si>
  <si>
    <t>Montáž izolace tepelné střech plochých lepené za studena bodově, spádová vrstva</t>
  </si>
  <si>
    <t>-636811768</t>
  </si>
  <si>
    <t>Montáž tepelné izolace střech plochých spádovými klíny v ploše přilepenými za studena bodově</t>
  </si>
  <si>
    <t>P3+Stch1</t>
  </si>
  <si>
    <t>28376142</t>
  </si>
  <si>
    <t>klín izolační spád do 5% EPS 150</t>
  </si>
  <si>
    <t>979639184</t>
  </si>
  <si>
    <t>P3*0,050</t>
  </si>
  <si>
    <t>Stch1*0,100</t>
  </si>
  <si>
    <t>162</t>
  </si>
  <si>
    <t>713141135</t>
  </si>
  <si>
    <t>Montáž izolace tepelné střech plochých lepené za studena bodově 1 vrstva rohoží, pásů, dílců, desek</t>
  </si>
  <si>
    <t>2110543792</t>
  </si>
  <si>
    <t>Montáž tepelné izolace střech plochých rohožemi, pásy, deskami, dílci, bloky (izolační materiál ve specifikaci) přilepenými za studena jednovrstvá bodově</t>
  </si>
  <si>
    <t>163</t>
  </si>
  <si>
    <t>28376503</t>
  </si>
  <si>
    <t>deska izolační PIR s oboustranným textilním rounem λ=0,026 tl 120mm</t>
  </si>
  <si>
    <t>-55128562</t>
  </si>
  <si>
    <t>118,6*1,05 'Přepočtené koeficientem množství</t>
  </si>
  <si>
    <t>164</t>
  </si>
  <si>
    <t>713141232</t>
  </si>
  <si>
    <t>Přikotvení tepelné izolace šrouby do trapézového plechu nebo do dřeva pro izolaci tl přes 100 do 140 mm</t>
  </si>
  <si>
    <t>-261014332</t>
  </si>
  <si>
    <t>Montáž tepelné izolace střech plochých mechanické přikotvení šrouby včetně dodávky šroubů, bez položení tepelné izolace tl. izolace přes 100 do 140 mm trapézového plechu nebo do dřeva</t>
  </si>
  <si>
    <t>165</t>
  </si>
  <si>
    <t>998713112</t>
  </si>
  <si>
    <t>Přesun hmot tonážní pro izolace tepelné s omezením mechanizace v objektech v přes 6 do 12 m</t>
  </si>
  <si>
    <t>606113697</t>
  </si>
  <si>
    <t>Přesun hmot pro izolace tepelné stanovený z hmotnosti přesunovaného materiálu vodorovná dopravní vzdálenost do 50 m s omezením mechanizace v objektech výšky přes 6 m do 12 m</t>
  </si>
  <si>
    <t>714</t>
  </si>
  <si>
    <t>Akustická a protiotřesová opatření</t>
  </si>
  <si>
    <t>166</t>
  </si>
  <si>
    <t>714121011</t>
  </si>
  <si>
    <t>Montáž podstropních panelů s rozšířenou zvukovou pohltivostí zavěšených na viditelný rošt</t>
  </si>
  <si>
    <t>-1369627696</t>
  </si>
  <si>
    <t>Montáž akustických minerálních panelů podstropních s rozšířenou pohltivostí zvuku zavěšených na rošt viditelný</t>
  </si>
  <si>
    <t>167</t>
  </si>
  <si>
    <t>6312636.R.1</t>
  </si>
  <si>
    <t>Rozměr panelu :600x600. Tloušťka 20mm. Skrytá nosná konstrukce</t>
  </si>
  <si>
    <t>841940034</t>
  </si>
  <si>
    <t xml:space="preserve"> Rozměr panelu :600x600. Tloušťka 20mm. Skrytá nosná konstrukce - hrana podhledu je symetrická s osou rastru.
Panely na srazu jsou mírně zkosené (2mm na kazetu). Plně demontovatelné panely v jakémkoliv místě. Koeficient
pohltivosti αw=0,9. Srozumitelnost řeči: Artikulační třída AC = 180 v souladu s ASTM E 1111 a E 1110. Jádro:
v plástvích lisovaná skelná vlákna. Barva bílá, nejbližší barevný vzorek NCS S 0500-N. Světelná odrazivost 85%,
více než 99% odraženého světla je světlo rozptýlené. Koeficient zpětného odrazu je 63 mcd*m-2lx-1. Lesk &lt; 1.
Odolnost stálé relativní vlhkosti 95% při 30°C. Denní stírání prachu a vysávání. Týdenní čištění za mokra..
Systémový zesílený skrytý nosný rastr  v bílé barvě 010. Rastr obsahuje vymezovací profily „V“ pro zpevnění
rastru. Výrobek je plně recyklovatelný a je vyroben z min 70% z recyklovaného skla. Určeno pro místnosti
klasifikované do třídy 6 podle ISO 14644-1. A2-s1,d0</t>
  </si>
  <si>
    <t>489,2*1,05 'Přepočtené koeficientem množství</t>
  </si>
  <si>
    <t>168</t>
  </si>
  <si>
    <t>71418102.R.1</t>
  </si>
  <si>
    <t>Montáž akustických kazet lepením</t>
  </si>
  <si>
    <t>-1517301248</t>
  </si>
  <si>
    <t>169</t>
  </si>
  <si>
    <t>6312636.R.2</t>
  </si>
  <si>
    <t xml:space="preserve">Rozměr panelu : 600x600mm. Tloušťka 20mm.Kontaktní montáž - lepení. Koeficient pohltivosti αw=0,6. </t>
  </si>
  <si>
    <t>1950874534</t>
  </si>
  <si>
    <t xml:space="preserve">Rozměr panelu : 600x600mm. Tloušťka 20mm.Kontaktní montáž - lepení. Koeficient pohltivosti αw=0,6.
Srozumitelnost řeči: Artikulační třída AC = 180 v souladu s ASTM E 1111 a E 1110. Jádro: v plástvích lisovaná
skelná vlákna. Barva bílá, nejbližší barevný vzorek NCS S 0500-N. Světelná odrazivost 85%, více než 99%
odraženého světla je světlo rozptýlené. Koeficient zpětného odrazu je 63 mcd*m-2lx-1. Lesk &lt; 1. Odolnost stálé
relativní vlhkosti 95% při 30°C. Denní stírání prachu a vysávání. Týdenní čištění za mokra. Výrobek je plně
recyklovatelný a je vyroben z min 70% z recyklovaného skla. Určeno pro místnosti klasifikované do třídy 6 podle
ISO 14644-1. Reakce na oheň A2-s1,d0.
</t>
  </si>
  <si>
    <t>117,304*1,05 'Přepočtené koeficientem množství</t>
  </si>
  <si>
    <t>170</t>
  </si>
  <si>
    <t>998714112</t>
  </si>
  <si>
    <t>Přesun hmot tonážní pro akustická a protiotřesová opatření s omezením mechanizace v objektech v do 12 m</t>
  </si>
  <si>
    <t>-74625278</t>
  </si>
  <si>
    <t>Přesun hmot pro akustická a protiotřesová opatření stanovený z hmotnosti přesunovaného materiálu vodorovná dopravní vzdálenost do 50 m s omezením mechanizace v objektech výšky přes 6 do 12 m</t>
  </si>
  <si>
    <t>762</t>
  </si>
  <si>
    <t>Konstrukce tesařské</t>
  </si>
  <si>
    <t>171</t>
  </si>
  <si>
    <t>762111811</t>
  </si>
  <si>
    <t>Demontáž stěn a příček z hraněného řeziva</t>
  </si>
  <si>
    <t>-1064295359</t>
  </si>
  <si>
    <t>Demontáž stěn a příček z hranolků, fošen nebo latí</t>
  </si>
  <si>
    <t>(3,23+8,87+2,83)*3,0</t>
  </si>
  <si>
    <t>172</t>
  </si>
  <si>
    <t>762430832</t>
  </si>
  <si>
    <t>Demontáž obložení stěn z desek cementotřískových tl do 16 mm na pero a drážku šroubovaných</t>
  </si>
  <si>
    <t>-1895701826</t>
  </si>
  <si>
    <t>Demontáž obložení stěn z cementotřískových desek šroubovaných na pero a drážku, tloušťka desky do 16 mm</t>
  </si>
  <si>
    <t>173</t>
  </si>
  <si>
    <t>7623411.R.1</t>
  </si>
  <si>
    <t>Obklad z cementotřískových desek tl 22 mm na sraz šroubovaných na rošt vč. roštu do ocelové konstrukce</t>
  </si>
  <si>
    <t>322189697</t>
  </si>
  <si>
    <t>Poznámka k položce:_x000D_
položka obsahuje podkladový rošt z ocelových profilů a zároveň dodávku a montáž obkladu z cementotřískových desek.</t>
  </si>
  <si>
    <t>lop_1+lop_2_3</t>
  </si>
  <si>
    <t>1,4*8,1*2</t>
  </si>
  <si>
    <t>1,4*12,0</t>
  </si>
  <si>
    <t>296</t>
  </si>
  <si>
    <t>762951002</t>
  </si>
  <si>
    <t>Montáž podkladního roštu terasy z dřevěných profilů osové vzdálenosti podpěr přes 300 do 420 mm</t>
  </si>
  <si>
    <t>-1420345006</t>
  </si>
  <si>
    <t>Montáž terasy podkladního roštu, z profilů dřevěných, osové vzdálenosti podpěr přes 300 do 420 mm</t>
  </si>
  <si>
    <t>297</t>
  </si>
  <si>
    <t>61198142</t>
  </si>
  <si>
    <t>hranol terasový dřevěný exotická dřevina 45x70mm</t>
  </si>
  <si>
    <t>-2049802630</t>
  </si>
  <si>
    <t>P3/0,300</t>
  </si>
  <si>
    <t>298</t>
  </si>
  <si>
    <t>762951102</t>
  </si>
  <si>
    <t>Příplatek k montáži podkladního roštu terasy za výškové vyrovnání roštu terči přes 65 do 105 mm</t>
  </si>
  <si>
    <t>1620429020</t>
  </si>
  <si>
    <t>Montáž terasy Příplatek k cenám za výškové vyrovnání podkladního roštu pomocí vyrovnávacích terčů přes 60 do 105 mm</t>
  </si>
  <si>
    <t>174</t>
  </si>
  <si>
    <t>762952011</t>
  </si>
  <si>
    <t>Montáž teras z prken š do 90 mm z dřevin tvrdých šroubovaných broušených bez povrchové úpravy</t>
  </si>
  <si>
    <t>-493099659</t>
  </si>
  <si>
    <t>Montáž terasy nášlapné vrstvy z prken z dřevin tvrdých nebo neobyčejně tvrdých, s broušením, omytím a kartáčováním, bez povrchové úpravy, spojovaných šroubováním, šířky do 90 mm</t>
  </si>
  <si>
    <t>175</t>
  </si>
  <si>
    <t>6119812.R.1</t>
  </si>
  <si>
    <t>profil terasový dřevěný tl 22mm</t>
  </si>
  <si>
    <t>1877791880</t>
  </si>
  <si>
    <t>118,6*1,08 'Přepočtené koeficientem množství</t>
  </si>
  <si>
    <t>176</t>
  </si>
  <si>
    <t>998762112</t>
  </si>
  <si>
    <t>Přesun hmot tonážní pro kce tesařské s omezením mechanizace v objektech v přes 6 do 12 m</t>
  </si>
  <si>
    <t>1276394697</t>
  </si>
  <si>
    <t>Přesun hmot pro konstrukce tesařské stanovený z hmotnosti přesunovaného materiálu vodorovná dopravní vzdálenost do 50 m s omezením mechanizace v objektech výšky přes 6 do 12 m</t>
  </si>
  <si>
    <t>763</t>
  </si>
  <si>
    <t>Konstrukce suché výstavby</t>
  </si>
  <si>
    <t>177</t>
  </si>
  <si>
    <t>763131821</t>
  </si>
  <si>
    <t>Demontáž SDK podhledu s dvouvrstvou nosnou kcí z ocelových profilů opláštění jednoduché</t>
  </si>
  <si>
    <t>-693833349</t>
  </si>
  <si>
    <t>Demontáž podhledu nebo samostatného požárního předělu ze sádrokartonových desek s nosnou konstrukcí dvouvrstvou z ocelových profilů, opláštění jednoduché</t>
  </si>
  <si>
    <t>115,0</t>
  </si>
  <si>
    <t>315m</t>
  </si>
  <si>
    <t>7,2</t>
  </si>
  <si>
    <t>316m</t>
  </si>
  <si>
    <t>5,0</t>
  </si>
  <si>
    <t>178</t>
  </si>
  <si>
    <t>763135811</t>
  </si>
  <si>
    <t>Demontáž podhledu sádrokartonového kazetového na roštu viditelném</t>
  </si>
  <si>
    <t>-312342268</t>
  </si>
  <si>
    <t>Demontáž podhledu sádrokartonového kazetového zavěšeného na roštu viditelném</t>
  </si>
  <si>
    <t>346m</t>
  </si>
  <si>
    <t>232,6</t>
  </si>
  <si>
    <t>179</t>
  </si>
  <si>
    <t>763131411</t>
  </si>
  <si>
    <t>SDK podhled desky 1xA 12,5 bez izolace dvouvrstvá spodní kce profil CD+UD</t>
  </si>
  <si>
    <t>-1586817795</t>
  </si>
  <si>
    <t>Podhled ze sádrokartonových desek dvouvrstvá zavěšená spodní konstrukce z ocelových profilů CD, UD jednoduše opláštěná deskou standardní A, tl. 12,5 mm, bez izolace</t>
  </si>
  <si>
    <t>180</t>
  </si>
  <si>
    <t>763131431</t>
  </si>
  <si>
    <t>SDK podhled deska 1xDF 12,5 bez izolace dvouvrstvá spodní kce profil CD+UD REI do 90</t>
  </si>
  <si>
    <t>-853588441</t>
  </si>
  <si>
    <t>Podhled ze sádrokartonových desek dvouvrstvá zavěšená spodní konstrukce z ocelových profilů CD, UD jednoduše opláštěná deskou protipožární DF, tl. 12,5 mm, bez izolace, REI do 90</t>
  </si>
  <si>
    <t>181</t>
  </si>
  <si>
    <t>763131451</t>
  </si>
  <si>
    <t>SDK podhled deska 1xH2 12,5 bez izolace dvouvrstvá spodní kce profil CD+UD</t>
  </si>
  <si>
    <t>-100098137</t>
  </si>
  <si>
    <t>Podhled ze sádrokartonových desek dvouvrstvá zavěšená spodní konstrukce z ocelových profilů CD, UD jednoduše opláštěná deskou impregnovanou H2, tl. 12,5 mm, bez izolace</t>
  </si>
  <si>
    <t>182</t>
  </si>
  <si>
    <t>763131481</t>
  </si>
  <si>
    <t>SDK podhled desky 2xDFH2 12,5 bez izolace dvouvrstvá spodní kce profil CD+UD REI 120</t>
  </si>
  <si>
    <t>-1610545196</t>
  </si>
  <si>
    <t>Podhled ze sádrokartonových desek dvouvrstvá zavěšená spodní konstrukce z ocelových profilů CD, UD dvojitě opláštěná deskami impregnovanými protipožárními DFH2, tl. 2 x 12,5 mm, bez izolace, REI do 120</t>
  </si>
  <si>
    <t>183</t>
  </si>
  <si>
    <t>763111741</t>
  </si>
  <si>
    <t>Montáž parotěsné zábrany do SDK příčky</t>
  </si>
  <si>
    <t>-1180326100</t>
  </si>
  <si>
    <t>Příčka ze sádrokartonových desek ostatní konstrukce a práce na příčkách ze sádrokartonových desek montáž parotěsné zábrany</t>
  </si>
  <si>
    <t>4,5*2*2,8</t>
  </si>
  <si>
    <t>184</t>
  </si>
  <si>
    <t>28329012</t>
  </si>
  <si>
    <t>fólie PE vyztužená pro parotěsnou vrstvu (reakce na oheň - třída F) 140g/m2</t>
  </si>
  <si>
    <t>2063185744</t>
  </si>
  <si>
    <t>44,8*1,1235 'Přepočtené koeficientem množství</t>
  </si>
  <si>
    <t>185</t>
  </si>
  <si>
    <t>763121445</t>
  </si>
  <si>
    <t>SDK stěna předsazená tl 65 mm profil CW+UW 50 deska 1xDFH2 15 s izolací EI 30</t>
  </si>
  <si>
    <t>-157697907</t>
  </si>
  <si>
    <t>Stěna předsazená ze sádrokartonových desek s nosnou konstrukcí z ocelových profilů CW, UW jednoduše opláštěná deskou protipožární impregnovanou DFH2 tl. 15 mm s izolací, EI 30, stěna tl. 65 mm, profil 50</t>
  </si>
  <si>
    <t>stěna výtahu 2. a 3.NP</t>
  </si>
  <si>
    <t>(1,50+1,50)*2,8-1,0*1,05</t>
  </si>
  <si>
    <t>(1,325+1,325)*2,8-1,0*1,05</t>
  </si>
  <si>
    <t>186</t>
  </si>
  <si>
    <t>763121465</t>
  </si>
  <si>
    <t>SDK stěna předsazená tl 75 mm profil CW+UW 50 desky 2xDFH2 12,5 s izolací EI 45</t>
  </si>
  <si>
    <t>1357318771</t>
  </si>
  <si>
    <t>Stěna předsazená ze sádrokartonových desek s nosnou konstrukcí z ocelových profilů CW, UW dvojitě opláštěná deskami protipožárními impregnovanými DFH2 tl. 2 x 12,5 mm s izolací, EI 45, stěna tl. 75 mm, profil 50</t>
  </si>
  <si>
    <t>187</t>
  </si>
  <si>
    <t>76312146.R.10</t>
  </si>
  <si>
    <t>SDK stěna předsazená profil CW+UW 75 desky 3xDF 15 bez izolace</t>
  </si>
  <si>
    <t>814915219</t>
  </si>
  <si>
    <t>1.NP interiér</t>
  </si>
  <si>
    <t>2,6*2,8*2</t>
  </si>
  <si>
    <t>188</t>
  </si>
  <si>
    <t>763164531</t>
  </si>
  <si>
    <t>SDK obklad kcí tvaru L š do 0,8 m desky 1xA 12,5</t>
  </si>
  <si>
    <t>125973017</t>
  </si>
  <si>
    <t>Obklad konstrukcí sádrokartonovými deskami včetně ochranných úhelníků ve tvaru L rozvinuté šíře přes 0,4 do 0,8 m, opláštěný deskou standardní A, tl. 12,5 mm</t>
  </si>
  <si>
    <t>189</t>
  </si>
  <si>
    <t>76316473.R.1</t>
  </si>
  <si>
    <t>SDK obklad kcí uzavřeného tvaru š do 1,6 m deska sádrovláknitá protipožární tl 25mm</t>
  </si>
  <si>
    <t>-1196685614</t>
  </si>
  <si>
    <t>POO</t>
  </si>
  <si>
    <t>2,8*10</t>
  </si>
  <si>
    <t>190</t>
  </si>
  <si>
    <t>763172355</t>
  </si>
  <si>
    <t>Montáž dvířek revizních jednoplášťových SDK kcí vel. 600 x 600 mm pro podhledy</t>
  </si>
  <si>
    <t>1348412663</t>
  </si>
  <si>
    <t>Montáž dvířek pro konstrukce ze sádrokartonových desek revizních jednoplášťových pro podhledy velikost (šxv) 600 x 600 mm</t>
  </si>
  <si>
    <t>191</t>
  </si>
  <si>
    <t>59030714</t>
  </si>
  <si>
    <t>dvířka revizní jednokřídlá s automatickým zámkem 600x600mm</t>
  </si>
  <si>
    <t>1232459637</t>
  </si>
  <si>
    <t>192</t>
  </si>
  <si>
    <t>998763322</t>
  </si>
  <si>
    <t>Přesun hmot tonážní pro konstrukce montované z desek s omezením mechanizace v objektech v přes 6 do 12 m</t>
  </si>
  <si>
    <t>986300079</t>
  </si>
  <si>
    <t>Přesun hmot pro konstrukce montované z desek sádrokartonových, sádrovláknitých, cementovláknitých nebo cementových stanovený z hmotnosti přesunovaného materiálu vodorovná dopravní vzdálenost do 50 m s omezením mechanizace v objektech výšky přes 6 do 12 m</t>
  </si>
  <si>
    <t>764</t>
  </si>
  <si>
    <t>Konstrukce klempířské</t>
  </si>
  <si>
    <t>193</t>
  </si>
  <si>
    <t>76422640.R.1</t>
  </si>
  <si>
    <t>Oplechování parapetů rovných mechanicky kotvené z Al plechu rš 165 mm</t>
  </si>
  <si>
    <t>1826899874</t>
  </si>
  <si>
    <t>K1</t>
  </si>
  <si>
    <t>10,5</t>
  </si>
  <si>
    <t>K2</t>
  </si>
  <si>
    <t>17,5</t>
  </si>
  <si>
    <t>194</t>
  </si>
  <si>
    <t>76422640.R.2</t>
  </si>
  <si>
    <t>Oplechování parapetů rovných mechanicky kotvené z Al plechu rš 360 mm</t>
  </si>
  <si>
    <t>-1091216791</t>
  </si>
  <si>
    <t>K4</t>
  </si>
  <si>
    <t>195</t>
  </si>
  <si>
    <t>76422640.R.3</t>
  </si>
  <si>
    <t>Oplechování parapetů rovných mechanicky kotvené z Al plechu rš 550 mm</t>
  </si>
  <si>
    <t>-833618257</t>
  </si>
  <si>
    <t>K3</t>
  </si>
  <si>
    <t>16,8</t>
  </si>
  <si>
    <t>196</t>
  </si>
  <si>
    <t>998764112</t>
  </si>
  <si>
    <t>Přesun hmot tonážní pro konstrukce klempířské s omezením mechanizace v objektech v přes 6 do 12 m</t>
  </si>
  <si>
    <t>936181116</t>
  </si>
  <si>
    <t>Přesun hmot pro konstrukce klempířské stanovený z hmotnosti přesunovaného materiálu vodorovná dopravní vzdálenost do 50 m s omezením mechanizace v objektech výšky přes 6 do 12 m</t>
  </si>
  <si>
    <t>766</t>
  </si>
  <si>
    <t>Konstrukce truhlářské</t>
  </si>
  <si>
    <t>197</t>
  </si>
  <si>
    <t>766691811</t>
  </si>
  <si>
    <t>Demontáž parapetních desek dřevěných nebo plastových šířky do 300 mm</t>
  </si>
  <si>
    <t>-364431321</t>
  </si>
  <si>
    <t>Demontáž parapetních desek šířky do 300 mm</t>
  </si>
  <si>
    <t>"v místn. bez keram. obkladu"1,25+2,8</t>
  </si>
  <si>
    <t>198</t>
  </si>
  <si>
    <t>766691914</t>
  </si>
  <si>
    <t>Vyvěšení nebo zavěšení dřevěných křídel dveří pl do 2 m2</t>
  </si>
  <si>
    <t>-1503996310</t>
  </si>
  <si>
    <t>Ostatní práce vyvěšení nebo zavěšení křídel dřevěných dveřních, plochy do 2 m2</t>
  </si>
  <si>
    <t>199</t>
  </si>
  <si>
    <t>766.R.D1</t>
  </si>
  <si>
    <t xml:space="preserve">D1 - Dveře jednokřídlé, světlý průchod 800/1970, kovová zárubeň pro dodatečnou montáž, polodrážka, materiál MDF s povrchem HPL, plná DTD deska, plné. Kování minimálně v objektové třídě 3 dle DIN EN 1906, rozetové, cylindrická vložka v systému generálního </t>
  </si>
  <si>
    <t>-416282823</t>
  </si>
  <si>
    <t xml:space="preserve">D1 - Dveře jednokřídlé, světlý průchod 800/1970, kovová zárubeň pro dodatečnou montáž, polodrážka, materiál MDF s povrchem HPL, plná DTD deska, plné.
Kování minimálně v objektové třídě 3 dle DIN EN 1906, rozetové, cylindrická vložka v systému generálního klíče, nerez klika/klika, zámek typu fab na generální klíč dle systému školy, veškeré kování kovové. 
barva zárubně 2xsynt. nátěrem, dekor křídla dle výběru architekta - vzorkovat při realizaci. 
</t>
  </si>
  <si>
    <t xml:space="preserve">Poznámka k položce:_x000D_
Dodávka + montáž dle ČSN_x000D_
VEŠKERÉ NÁTĚRY S ATESTEM DO POTRAVINÁŘSKÉHO PROVOZU_x000D_
nátěr1x základní +  2x synt. zárubně + dekor křídla dle výběru architekta - vzorkovat při realizaci. _x000D_
_x000D_
</t>
  </si>
  <si>
    <t>200</t>
  </si>
  <si>
    <t>766.R.D2</t>
  </si>
  <si>
    <t>D2 - Dveře dvoukřídlé, světlý průchod 1250/1970, hlavní křídlo š.900mm kovová zárubeň pro dodatečnou montáž, polodrážka, materiál MDF s povrchem HPL, plná DTD deska, plné. Kování minimálně v objektové třídě 3 dle DIN EN 1906 rozetové, cylindrická vložka v</t>
  </si>
  <si>
    <t>2126254499</t>
  </si>
  <si>
    <t xml:space="preserve">D2 - Dveře dvoukřídlé, světlý průchod 1250/1970, hlavní křídlo š.900mm kovová zárubeň pro dodatečnou montáž, polodrážka, materiál MDF s povrchem HPL, plná DTD deska, plné.
Kování minimálně v objektové třídě 3 dle DIN EN 1906 rozetové, cylindrická vložka v systému generálního klíče, nerez klika/klika, zámek typu fab na generální klíč dle systému školy, veškeré kování kovové. 
barva zárubně 2xsynt. nátěrem, dekor křídla dle výběru architekta - vzorkovat při realizaci. 
</t>
  </si>
  <si>
    <t>201</t>
  </si>
  <si>
    <t>766.R.D3</t>
  </si>
  <si>
    <t xml:space="preserve">D3 - Dveře jednokřídlé, světlý průchod 700/1970, kovová zárubeň pro dodatečnou montáž, polodrážka, materiál MDF s povrchem HPL, plná DTD deska, plné. Kování minimálně v objektové třídě 3 dle DIN EN 1906, rozetové, cylindrická vložka v systému generálního </t>
  </si>
  <si>
    <t>902538320</t>
  </si>
  <si>
    <t xml:space="preserve">D3 - Dveře jednokřídlé, světlý průchod 700/1970, kovová zárubeň pro dodatečnou montáž, polodrážka, materiál MDF s povrchem HPL, plná DTD deska, plné.
Kování minimálně v objektové třídě 3 dle DIN EN 1906, rozetové, cylindrická vložka v systému generálního klíče, nerez klika/klika, zámek typu fab na generální klíč dle systému školy, veškeré kování kovové. 
barva zárubně 2xsynt. nátěrem, dekor křídla dle výběru architekta - vzorkovat při realizaci. 
</t>
  </si>
  <si>
    <t xml:space="preserve">Poznámka k položce:_x000D_
Dodávka + montáž dle ČSN_x000D_
VEŠKERÉ NÁTĚRY S ATESTEM DO POTRAVINÁŘSKÉHO PROVOZU_x000D_
nátěr1x základní +  2x synt. zárubně + dekor křídla dle výběru architekta - vzorkovat při realizaci. _x000D_
</t>
  </si>
  <si>
    <t>202</t>
  </si>
  <si>
    <t>766.R.D4</t>
  </si>
  <si>
    <t>D4 - Dveře jednokřídlé, světlý průchod 600/1970, kovová zárubeň pro dodatečnou montáž, polodrážka, materiál MDF s povrchem HPL, plná DTD deska, plné. Kování minimálně v objektové třídě 3 dle DIN EN 1906, rozetové, zámek pro WC dveře s páčkou a nouzovým ot</t>
  </si>
  <si>
    <t>143192561</t>
  </si>
  <si>
    <t xml:space="preserve">D4 - Dveře jednokřídlé, světlý průchod 600/1970, kovová zárubeň pro dodatečnou montáž, polodrážka, materiál MDF s povrchem HPL, plná DTD deska, plné.
Kování minimálně v objektové třídě 3 dle DIN EN 1906, rozetové, zámek pro WC dveře s páčkou a nouzovým otevřením, veškeré kování kovové. barva zárubně 2xsynt. nátěrem, dekor křídla dle výběru architekta - vzorkovat při realizaci. 
</t>
  </si>
  <si>
    <t>203</t>
  </si>
  <si>
    <t>766.R.D5</t>
  </si>
  <si>
    <t>D5 - Dveře jednokřídlé, světlý průchod 600/1970, POUZE KŘÍDLO - ZÁRUBEŇ STÁVAJÍCÍ, materiál MDF s povrchem HPL, plná DTD deska, plné. Kování minimálně v objektové třídě 3 dle DIN EN 1906, rozetové, zámek pro WC dveře s páčkou a nouzovým otevřením, veškeré</t>
  </si>
  <si>
    <t>1943781343</t>
  </si>
  <si>
    <t xml:space="preserve">D5 - Dveře jednokřídlé, světlý průchod 600/1970, POUZE KŘÍDLO - ZÁRUBEŇ STÁVAJÍCÍ, materiál MDF s povrchem HPL, plná DTD deska, plné.
Kování minimálně v objektové třídě 3 dle DIN EN 1906, rozetové, zámek pro WC dveře s páčkou a nouzovým otevřením, veškeré kování kovové. barva zárubně 2xsynt. nátěrem, dekor křídla dle výběru architekta - vzorkovat při realizaci. 
</t>
  </si>
  <si>
    <t>204</t>
  </si>
  <si>
    <t>766.R.D6</t>
  </si>
  <si>
    <t>D6 - Dveře jednokřídlé, světlý průchod 800/1970, POUZE KŘÍDLO - ZÁRUBEŇ STÁVAJÍCÍ   materiál MDF s povrchem HPL, plná DTD deska, plné. Kování minimálně v objektové třídě 3 dle DIN EN 1906, rozetové, cylindrická vložka v systému generálního klíče, nerez kl</t>
  </si>
  <si>
    <t>-724214868</t>
  </si>
  <si>
    <t xml:space="preserve">D6 - Dveře jednokřídlé, světlý průchod 800/1970, POUZE KŘÍDLO - ZÁRUBEŇ STÁVAJÍCÍ 
 materiál MDF s povrchem HPL, plná DTD deska, plné.
Kování minimálně v objektové třídě 3 dle DIN EN 1906, rozetové, cylindrická vložka v systému generálního klíče, nerez klika/klika, zámek typu fab na generální klíč dle systému školy, veškeré kování kovové. 
barva zárubně 2xsynt. nátěrem, dekor křídla dle výběru architekta - vzorkovat při realizaci. 
</t>
  </si>
  <si>
    <t>205</t>
  </si>
  <si>
    <t>766.R.1.1</t>
  </si>
  <si>
    <t>Výplně otvorů PAV A 1NP SESTAVA VNITŘNÍ STĚNA JIH+SEVER</t>
  </si>
  <si>
    <t>-1804952683</t>
  </si>
  <si>
    <t>Výplně otvorů PAV A 1NP SESTAVA VNITŘNÍ STĚNA JIH+SEVER
Bezpečnostní sklo
- Uwmax=bez požadavku
- Al rám
- možnost kotvení po celém
obvodu
- dveře EW 45DP2,C3,K
- okna EI 90DP1
- panikové kování hrazda
- LDP odblokuje
- zámek typu FAB + generální
klíč do systému školy</t>
  </si>
  <si>
    <t>Poznámka k položce:_x000D_
Dodávka + motáž dle ČSN_x000D_
Přesná specifikace viz Výpis otvorových výplní</t>
  </si>
  <si>
    <t>206</t>
  </si>
  <si>
    <t>766.R.1.2</t>
  </si>
  <si>
    <t>-939052810</t>
  </si>
  <si>
    <t>292</t>
  </si>
  <si>
    <t>766.R.1.2_O14a</t>
  </si>
  <si>
    <t xml:space="preserve">Výplně otvorů PAV A 1NP SESTAVA VENKOVNÍ STĚNA JIH+SEVER </t>
  </si>
  <si>
    <t>-1503948445</t>
  </si>
  <si>
    <t>Výplně otvorů PAV A 1NP SESTAVA VENKOVNÍ STĚNA JIH+SEVER
Bezpečnostní sklo, Uwmax=0,9W/m2K, izolační trojsklo, Al rám, EI 45DP1, fixní, osazení na např. Purenit</t>
  </si>
  <si>
    <t xml:space="preserve">Poznámka k položce:_x000D_
Dodávka + motáž dle ČSN_x000D_
Přesná specifikace viz Výpis otvorových výplní_x000D_
_x000D_
</t>
  </si>
  <si>
    <t>293</t>
  </si>
  <si>
    <t>766.R.1.2_O14b</t>
  </si>
  <si>
    <t>1321991489</t>
  </si>
  <si>
    <t>Výplně otvorů PAV A 1NP SESTAVA VENKOVNÍ STĚNA JIH+SEVER
Bezpečnostní sklo, dvoukřídlé dveře, Uwmax=0,9W/m2K, izolační trojsklo, Al rám, EI 45DP1, LDP uzavře, včetně elektropohonu, mechanismu otevření/uzavření, osazení na např. Purenit</t>
  </si>
  <si>
    <t>294</t>
  </si>
  <si>
    <t>766.R.1.2_O14c</t>
  </si>
  <si>
    <t>-1240688812</t>
  </si>
  <si>
    <t>295</t>
  </si>
  <si>
    <t>766.R.1.2_O14d</t>
  </si>
  <si>
    <t>-1221991447</t>
  </si>
  <si>
    <t>207</t>
  </si>
  <si>
    <t>766.R.1.3</t>
  </si>
  <si>
    <t>Výplně otvorů PAV A 1NP SESTAVA VCHODOVÝCH DVEŘÍ</t>
  </si>
  <si>
    <t>-1252375573</t>
  </si>
  <si>
    <t>Výplně otvorů PAV A 1NP SESTAVA VENKOVNÍ STĚNA JIH+SEVER
Bezpečnostní sklo
- Uwmax=1,0W/m2K
- izolační trojsklo
- Al rám
- jedná se o sestavu, možnost kotvení po celém obvodu
- panikové kování hrazda
- LDP odblokuje
- zámek typu FAB + generální klíč do systému školy
- elektronický zámek napojený na EKV pro 1ks
dvoukřídlých dveří
- osazení na např. Purenit</t>
  </si>
  <si>
    <t>208</t>
  </si>
  <si>
    <t>766.R.1.4</t>
  </si>
  <si>
    <t>Výplně otvorů PAV A 1NP SESTAVA VNITŘNÍ STĚNA VÝCHOD</t>
  </si>
  <si>
    <t>-612087731</t>
  </si>
  <si>
    <t>Výplně otvorů PAV A 1NP SESTAVA VNITŘNÍ STĚNA VÝCHOD
Bezpečnostní sklo
- Uwmax=bez požadavku
- Al rám
- možnost kotvení po celém obvodu
- dveře EW 45DP2,C3,K
- okna EI 90DP1
- panikové kování hrazda
- LDP odblokuje
- zámek typu FAB + generální klíč do
systému školy</t>
  </si>
  <si>
    <t>209</t>
  </si>
  <si>
    <t>766.R.1.5</t>
  </si>
  <si>
    <t>Výplně otvorů PAV A 1NP SESTAVA VENKOVNÍ STĚNA ZÁPAD</t>
  </si>
  <si>
    <t>-731243519</t>
  </si>
  <si>
    <t xml:space="preserve">Výplně otvorů PAV A 1NP SESTAVA VENKOVNÍ STĚNA ZÁPAD
Bezpečnostní sklo
- Uwmax=0,9W/m2K
- izolační trojsklo
- Al rám
- jedná se o sestavu, kotvení pouze v dolní a
horní části (tozn nutné statické sloupky v
sestavě dle výrobce oken)
- okna EI 45DP1
- panikové kování hrazda
- LDP uzavře
- včetně elektropohonu, mechanismu
otevření/uzavření
- osazení na např. Purenit
- zámek typu FAB + generální klíč do systému školy
</t>
  </si>
  <si>
    <t>210</t>
  </si>
  <si>
    <t>766.R.1.6</t>
  </si>
  <si>
    <t>Výplně otvorů PAV A 2NP SESTAVA DVEŘÍ NA TERASU</t>
  </si>
  <si>
    <t>827560485</t>
  </si>
  <si>
    <t>Výplně otvorů PAV A 2NP SESTAVA DVEŘÍ NA TERASU
 Bezpečnostní sklo
- Uwmax=0,9W/m2K
- izolační trojsklo
- Al rám
- panikové kování
- zámek typu FAB + generální klíč do systému školy
- osazení na např. Purenit</t>
  </si>
  <si>
    <t>211</t>
  </si>
  <si>
    <t>766.R.1.7</t>
  </si>
  <si>
    <t>-1729848616</t>
  </si>
  <si>
    <t>290</t>
  </si>
  <si>
    <t>766.R.1.7a</t>
  </si>
  <si>
    <t xml:space="preserve">Výplně otvorů PAV A  OKNO 2NP PVC VÝCHOD </t>
  </si>
  <si>
    <t>-1262565622</t>
  </si>
  <si>
    <t>Výplně otvorů PAV A  OKNO 2NP PVC VÝCHOD 
Uwmax=0,9W/m2K
- PVC rám
- izolační trojsklo
- možnost kotvení po celém obvodu
- barva INT bílá, EXT RAL9006</t>
  </si>
  <si>
    <t>291</t>
  </si>
  <si>
    <t>766.R.1.7b</t>
  </si>
  <si>
    <t>Výplně otvorů PAV A OKNO 3NP PVC VÝCHOD</t>
  </si>
  <si>
    <t>607876280</t>
  </si>
  <si>
    <t>Výplně otvorů  PAV A OKNO 3NP PVC VÝCHOD
Uwmax=0,9W/m2K
- PVC rám
- izolační trojsklo
- možnost kotvení po celém obvodu
- barva INT bílá, EXT RAL9006</t>
  </si>
  <si>
    <t>212</t>
  </si>
  <si>
    <t>766.R.1.8</t>
  </si>
  <si>
    <t>Výplně otvorů PAV A OKNO SESTAVA 3NP PVC VÝCHOD</t>
  </si>
  <si>
    <t>1918288893</t>
  </si>
  <si>
    <t>Výplně otvorů PAV A OKNO SESTAVA 3NP PVC VÝCHOD
Uwmax=0,9W/m2K
- PVC rám
- izolační trojsklo
- možnost kotvení po celém obvodu
- barva INT bílá, EXT RAL9006</t>
  </si>
  <si>
    <t>213</t>
  </si>
  <si>
    <t>766.R.1.9</t>
  </si>
  <si>
    <t>Výplně otvorů PAV A OKNO SESTAVA 3NP PVC JIH</t>
  </si>
  <si>
    <t>555834904</t>
  </si>
  <si>
    <t>Výplně otvorů PAV A OKNO SESTAVA 3NP PVC JIH
Uwmax=0,9W/m2K
- PVC rám
- izolační trojsklo
- možnost kotvení po celém obvodu
- barva INT bílá, EXT RAL9006</t>
  </si>
  <si>
    <t>214</t>
  </si>
  <si>
    <t>766.R.1.10</t>
  </si>
  <si>
    <t>PAV A 1NP VÝMĚNA Č.M.106 A 107</t>
  </si>
  <si>
    <t>-1928894411</t>
  </si>
  <si>
    <t>PAV A 1NP VÝMĚNA Č.M.106 A 107
Bezpečnostní sklo
- Uwmax=0,9W/m2K
- izolační trojsklo
- Al rám</t>
  </si>
  <si>
    <t>215</t>
  </si>
  <si>
    <t>766.R.1.11</t>
  </si>
  <si>
    <t>PAV A 3NP PVC (VÝMĚNA VZT ŽALUZIÍ)</t>
  </si>
  <si>
    <t>-583857131</t>
  </si>
  <si>
    <t>PAV A 3NP PVC (VÝMĚNA VZT ŽALUZIÍ)
Uwmax=0,9W/m2K
- izolační trojsklo
- PVC rám
- barva INT bílá, EXT RAL9006</t>
  </si>
  <si>
    <t>216</t>
  </si>
  <si>
    <t>766.R.panika</t>
  </si>
  <si>
    <t>DODATEČNÉ OSAZENÍ PANIKOVÉHO KOVÁNÍ STÁVAJÍCÍCH DVEŘÍ</t>
  </si>
  <si>
    <t>-941973821</t>
  </si>
  <si>
    <t>DODATEČNÉ OSAZENÍ PANIKOVÉHO KOVÁNÍ STÁVAJÍCÍCH DVEŘÍ
nové panikové kování provedeno na 5ks stávajících dveří klika/klika, panikový
zámek funkční ve směru úniku + otevření na generální klíč systému školy
dvoukřídlé dveře, panikové kování pouze na hlavním křídle
osazení panikového kování v souladu s PBŘ</t>
  </si>
  <si>
    <t>217</t>
  </si>
  <si>
    <t>998766112</t>
  </si>
  <si>
    <t>Přesun hmot tonážní pro kce truhlářské s omezením mechanizace v objektech v přes 6 do 12 m</t>
  </si>
  <si>
    <t>-1415969858</t>
  </si>
  <si>
    <t>Přesun hmot pro konstrukce truhlářské stanovený z hmotnosti přesunovaného materiálu vodorovná dopravní vzdálenost do 50 m s omezením mechanizace v objektech výšky přes 6 do 12 m</t>
  </si>
  <si>
    <t>767</t>
  </si>
  <si>
    <t>Konstrukce zámečnické</t>
  </si>
  <si>
    <t>218</t>
  </si>
  <si>
    <t>767.R.1.box</t>
  </si>
  <si>
    <t>demontáž a likvidace chladicího boxu č.m. 322</t>
  </si>
  <si>
    <t>-1423351477</t>
  </si>
  <si>
    <t>Poznámka k položce:_x000D_
Chladící box ze sendvičových PUR panelů</t>
  </si>
  <si>
    <t>219</t>
  </si>
  <si>
    <t>767.R.1.vzt</t>
  </si>
  <si>
    <t>demontáž a likvidace vzt potrubí ze střechy</t>
  </si>
  <si>
    <t>-782160314</t>
  </si>
  <si>
    <t>Poznámka k položce:_x000D_
VZT plechové venkovní nezateplené potrubí do průřezu 1,5m2, celkové délky do 15m, včetně spojovacích přírub, žaluzie a podpěr</t>
  </si>
  <si>
    <t>220</t>
  </si>
  <si>
    <t>767.R.1.vztazbest</t>
  </si>
  <si>
    <t>-1833161327</t>
  </si>
  <si>
    <t>221</t>
  </si>
  <si>
    <t>767.R.1.vztžaluzie</t>
  </si>
  <si>
    <t>demontáž a likvidace vzt žaluzie 1,4x0,6 m ze střechy</t>
  </si>
  <si>
    <t>1097482647</t>
  </si>
  <si>
    <t>222</t>
  </si>
  <si>
    <t>767416813</t>
  </si>
  <si>
    <t>Demontáž rastrové fasády LOP pro budovu v přes 12 do 24 m</t>
  </si>
  <si>
    <t>-807916152</t>
  </si>
  <si>
    <t>Demontáž lehkých obvodových plášťů rastrová (roštová) konstrukce výšky budovy přes 12 do 24 m</t>
  </si>
  <si>
    <t>223</t>
  </si>
  <si>
    <t>7678938.R.1</t>
  </si>
  <si>
    <t>Demontáž skleněných zábradlí</t>
  </si>
  <si>
    <t>439913800</t>
  </si>
  <si>
    <t>Demontáž stříšek nad venkovními vstupy z kovových profilů, výplň ze skla</t>
  </si>
  <si>
    <t>1,2*2+2,4*2+1,2</t>
  </si>
  <si>
    <t>224</t>
  </si>
  <si>
    <t>411.R.OK_šatny</t>
  </si>
  <si>
    <t>Ocelové konstrukce vestavba šaten - výrobní dokumentace, výroba, materiál, doprava, montáž, povrchová úprava</t>
  </si>
  <si>
    <t>kg</t>
  </si>
  <si>
    <t>1805012729</t>
  </si>
  <si>
    <t>Ocelové konstrukce atrium - výrobní dokumentace, výroba, materiál, doprava, montáž, povrchová úprava</t>
  </si>
  <si>
    <t>Poznámka k položce:_x000D_
viz specifikace materiálu SKŘ</t>
  </si>
  <si>
    <t>ok šatny</t>
  </si>
  <si>
    <t>22260,0</t>
  </si>
  <si>
    <t>tr. plech</t>
  </si>
  <si>
    <t>1840,0</t>
  </si>
  <si>
    <t>225</t>
  </si>
  <si>
    <t>411.R.OK_podesta</t>
  </si>
  <si>
    <t>Ocelové konstrukce podesty na střeše - výrobní dokumentace, výroba, materiál, doprava, montáž, povrchová úprava</t>
  </si>
  <si>
    <t>1536225492</t>
  </si>
  <si>
    <t>ok podesty</t>
  </si>
  <si>
    <t>6290,0</t>
  </si>
  <si>
    <t>pororošt</t>
  </si>
  <si>
    <t>2400,0</t>
  </si>
  <si>
    <t>30,0</t>
  </si>
  <si>
    <t>226</t>
  </si>
  <si>
    <t>95396111.R.1</t>
  </si>
  <si>
    <t>Kotva chemickým tmelem M 16 hl 220 mm do betonu, ŽB nebo kamene s vyvrtáním otvoru</t>
  </si>
  <si>
    <t>1468373440</t>
  </si>
  <si>
    <t>227</t>
  </si>
  <si>
    <t>953965132</t>
  </si>
  <si>
    <t>Kotevní šroub pro chemické kotvy M 16 dl 260 mm</t>
  </si>
  <si>
    <t>1571197395</t>
  </si>
  <si>
    <t>Kotva chemická s vyvrtáním otvoru kotevní šrouby pro chemické kotvy, velikost M 16, délka 260 mm</t>
  </si>
  <si>
    <t>228</t>
  </si>
  <si>
    <t>766.R.Z.1</t>
  </si>
  <si>
    <t>Z1 - 2x Bioklimatická Al pergola, složená ze 3-4 modulů, Al sloupky s odvodem dešťové vody do terasy, naklápěcí střešní lamely, skrytý odvod dešťové vody v profilech lamel, otočné lamely 130°, ovládání lamel a rolety přenosným ovladačem.</t>
  </si>
  <si>
    <t>-1685004665</t>
  </si>
  <si>
    <t>Z1 - 2x Bioklimatická Al pergola, složená ze 3-4 modulů, Al sloupky s odvodem dešťové
vody do terasy, naklápěcí střešní lamely, skrytý odvod dešťové vody v profilech lamel,
otočné lamely 130°, ovládání lamel a rolety přenosným ovladačem. Stojiny pergoly
150x150mm. Barva šedá. Doplněné čidlem proti větru, dešti.
Součástí bioklimatické pergoly screeningová roleta mezi stojinami čelní strany. Celková
šíře rolety 8,07m, výška 2,8m barva šedá.
Jednotlivé segmenty:
Pole 01 levá strana od stěny na osu sloupku š.2,32m, dl.5,62m
Pole 02 osově sloupky š.3,0m, dl.5,62m
Pole 03 osově sloupky š.2,64m, dl.5,62m
Pole 04 pravá strana do rohu osa sloupku po stěnu š.2,68m, dl.4,45m
Sloupky 150x150mm kotveno do hlavy atiky na straně jedné, na straně druhé kotvení rámu v místě ŽB průvlaku.
Prostupy hydroizolací řešeno systémovými manžetami. 
Jedná se o výrobek, na který je nutné zpracovat dílenskou dokumentaci výrobcem Al bioklima pergoly.</t>
  </si>
  <si>
    <t>229</t>
  </si>
  <si>
    <t>767.R.Z2</t>
  </si>
  <si>
    <t>Z2 - 2x Skleněné zábradlí, do Al profilu kotvení do středu atiky (systémové provedení). VSG 2xtl.10,76mm. délky 8,2m, výška skla nad atikou 850mm</t>
  </si>
  <si>
    <t>899075188</t>
  </si>
  <si>
    <t>Z2 - 2x Skleněné zábradlí, do Al profilu kotvení do středu atiky
(systémové provedení). VSG 2xtl.10,76mm.
délky 8,2m, výška skla nad atikou 850mm</t>
  </si>
  <si>
    <t>Poznámka k položce:_x000D_
výrobní dokumentace, dodávka + montáž dle ČSN_x000D_
Specifikace dle PD</t>
  </si>
  <si>
    <t>8,2*2</t>
  </si>
  <si>
    <t>230</t>
  </si>
  <si>
    <t>767.R.Z3</t>
  </si>
  <si>
    <t>Z3 - 2x Nerezová lanková bezpečnostní síť, oko 50x50 tl.2mm, včetně úchytů. délka 8,2m, výška 1,8m</t>
  </si>
  <si>
    <t>-575784084</t>
  </si>
  <si>
    <t>Z3 - 2x Nerezová lanková
bezpečnostní síť, oko 50x50
tl.2mm, včetně úchytů.
délka 8,2m, výška 1,8m</t>
  </si>
  <si>
    <t>231</t>
  </si>
  <si>
    <t>766.R.Z4</t>
  </si>
  <si>
    <t>Z4 - Sklěněná markýza, dvojité bezp. sklo. Sklo - čiré, kalené, 2x8mm lepené Kotvení nerez - táhla s kotevními stěn. patkami, kotevní podpěry, vymezovací trubičky. Markýza složena ze dvou souměrných dílů. Celk. půdorysný rozměr markýzy 5,4x1,5m.</t>
  </si>
  <si>
    <t>1122425462</t>
  </si>
  <si>
    <t>Z4 - Sklěněná markýza, dvojité
bezp. sklo.
Sklo - čiré, kalené, 2x8mm lepené
Kotvení nerez - táhla s kotevními
stěn. patkami, kotevní podpěry,
vymezovací trubičky.
Markýza složena ze dvou
souměrných dílů.
Celk. půdorysný rozměr markýzy
5,4x1,5m.</t>
  </si>
  <si>
    <t>232</t>
  </si>
  <si>
    <t>766.R.Z5</t>
  </si>
  <si>
    <t>Z5 - opláštění fasády Opláštění řešeno pomocí FeZn profilovaného lakovaného plechu imitující lamely 40/50, plech tl.0,63mm, RAL 9006, výška 8,1m. Ocelová konstrukce tvořená systémový rastr ukotvení do rastru cestris desek, osově 600mm. Celkem plocha 80,3m</t>
  </si>
  <si>
    <t>-1128699041</t>
  </si>
  <si>
    <t>Z5 - opláštění fasády
Opláštění řešeno pomocí FeZn profilovaného lakovaného plechu
imitující lamely 40/50, plech tl.0,63mm, RAL 9006, výška 8,1m.
Ocelová konstrukce tvořená systémový rastr ukotvení do rastru
cestris desek, osově 600mm. Celkem plocha 80,3m2.</t>
  </si>
  <si>
    <t>233</t>
  </si>
  <si>
    <t>766.R.Z6</t>
  </si>
  <si>
    <t xml:space="preserve">Z6 - zavěšená příčka pod stropem tl.150mm s opláštěním Al plechu tl.2mm ve 2NP. Opláštění řešeno pomocí Al lakovaného plechu (rovného) ) plech tl.2,0mm, RAL 9006, výška 0,9m. Konstrukce pro opláštění z FeZn rastru U40x40x3. Délka příčky 5,7m, výška 0,9m, </t>
  </si>
  <si>
    <t>165316437</t>
  </si>
  <si>
    <t>Z6 - zavěšená příčka pod stropem tl.150mm s opláštěním Al plechu tl.2mm ve 2NP.
Opláštění řešeno pomocí Al lakovaného plechu (rovného) ) plech tl.2,0mm, RAL 9006, výška 0,9m.
Konstrukce pro opláštění z FeZn rastru U40x40x3.
Délka příčky 5,7m, výška 0,9m, opláštění plechem boky+spodní hrana.</t>
  </si>
  <si>
    <t>234</t>
  </si>
  <si>
    <t>766.R.Z7</t>
  </si>
  <si>
    <t>Z7 - roleta výdeje jídel 2NP a 3NP Roleta předokenní, materiál Al včetně vodících lišt, lamela výška 39mm, přiznaný předsazený box návinu rolety. RAL 9006. Roleta samonosná. Ovládání pohonu tlačítkem propojeným kabelem, každá roleta vlastní ovládací tlačí</t>
  </si>
  <si>
    <t>864314128</t>
  </si>
  <si>
    <t xml:space="preserve">Z7 - roleta výdeje jídel 2NP a 3NP
Roleta předokenní, materiál Al včetně vodících lišt, lamela výška 39mm, přiznaný předsazený box návinu rolety. RAL 9006. Roleta samonosná. Ovládání pohonu tlačítkem propojeným kabelem, každá roleta vlastní ovládací tlačítko vždy pro 1 danou roletu. Rozměry rolet pro otvor:
2NP	3,75x1,24m (+výška kastlíku)
2NP	1,95x1,24m (+výška kastlíku)
3NP	4,51x1,24m (+výška kastlíku)
3NP	2,1x1,24m (+výška kastlíku)
</t>
  </si>
  <si>
    <t>235</t>
  </si>
  <si>
    <t>766.R.Z8</t>
  </si>
  <si>
    <t>Z8 - zavěšená příčka pod stropem tl.150mm s opláštěním Al plechu tl.2mm ve 3NP. Opláštění řešeno pomocí Al lakovaného plechu (rovného) ) plech tl.2,0mm, RAL 9006, výška 0,9m. Konstrukce pro opláštění z FeZn rastru U40x40x3.</t>
  </si>
  <si>
    <t>-1727544076</t>
  </si>
  <si>
    <t>Z8 - zavěšená příčka pod stropem tl.150mm s opláštěním Al plechu tl.2mm ve 3NP.
Opláštění řešeno pomocí Al lakovaného plechu (rovného) ) plech tl.2,0mm, RAL 9006, výška 0,9m.
Konstrukce pro opláštění z FeZn rastru U40x40x3.
Svislý dělící sloup jakl 150x200x4mm, opláštěno Al plechem tl.2mm
Rozměr příčky:
8,72m, výška 0,9m, opláštění plechem boky+spodní hrana.
1,9m, výška 0,9m, opláštění plechem boky+spodní hrana.
Rozměr sloupu:
jakl 150x200x4mm výšky 3,0m, kotveno pomocí patních plechů tl.10mm a chem. kotvy do stropní kce.</t>
  </si>
  <si>
    <t>236</t>
  </si>
  <si>
    <t>766.R.Z9a</t>
  </si>
  <si>
    <t>Z9a - 1ks Fasádní žebřík FeZn, nad atiková část propojena se zábradlím plošiny pro VZT dle normy čsn 74 3282 štěřín: l profil 60x60x5mm, příčle: čtvercový jackel 20x20x2mm ochranný koš: ocel 40x4mm, výška 1. nášlapu 250mm</t>
  </si>
  <si>
    <t>-1610948467</t>
  </si>
  <si>
    <t>Z9 - 1ks Fasádní žebřík FeZn, nad atiková část propojena se zábradlím plošiny pro VZT
dle normy čsn 74 3282
štěřín: l profil 60x60x5mm,
příčle: čtvercový jackel 20x20x2mm
ochranný koš: ocel 40x4mm,
výška 1. nášlapu 250mm
ochranný koš začíná 2,1m nad úrovní střechy
žebřík končí 1,1m nad podlahou plošiny pro VZT,
mezi příčlí a fasádou minimálně 180mm
průlezná šířka ochranného koše 700mm,
rozšířený výstup na šířku 600mm</t>
  </si>
  <si>
    <t xml:space="preserve">Poznámka k položce:_x000D_
Dodávka + motáž dle ČSN_x000D_
Přesná specifikace viz Výpis zámečnických výrobků_x000D_
povrchová úprava žárový zinek + nátěr v odstínu RAL dle výběru architekta - bude vzorkováno při realizaci_x000D_
</t>
  </si>
  <si>
    <t>237</t>
  </si>
  <si>
    <t>766.R.Z9b</t>
  </si>
  <si>
    <t>Z9b - 1ks Fasádní žebřík FeZn, nad atiková část propojena se  zábradlím plošiny pro VZT dle normy čsn 74 3282 štěřín: l profil 60x60x5mm,  příčle: čtvercový jackel 20x20x2mm výška 1. nášlapu 250mm  žebřík končí 1,1m nad podlahou plošiny pro VZT,  mezi pří</t>
  </si>
  <si>
    <t>-306957669</t>
  </si>
  <si>
    <t xml:space="preserve">Z9b - 1ks Fasádní žebřík FeZn, nad atiková část propojena se 
zábradlím plošiny pro VZT
dle normy čsn 74 3282
štěřín: l profil 60x60x5mm, 
příčle: čtvercový jackel 20x20x2mm
výška 1. nášlapu 250mm 
žebřík končí 1,1m nad podlahou plošiny pro VZT, 
mezi příčlí a fasádou minimálně 180mm 
kotveno do fasády pomocí chem. kotvy + k ocelové plošině šroub.spoji
</t>
  </si>
  <si>
    <t>238</t>
  </si>
  <si>
    <t>766.R.Z10</t>
  </si>
  <si>
    <t>Z10 - zapuštěná čistící rohož v.20mm, nerez Zapuštění do dlažby, textilní, nerez, kartáčová. Obvodový nerez rámeček, včetně kotvení a pomocných prvků. rozměr - 2,4x5,5m</t>
  </si>
  <si>
    <t>412753184</t>
  </si>
  <si>
    <t>Z10 - zapuštěná čistící rohož v.20mm, nerez
Zapuštění do dlažby, textilní, nerez, kartáčová. Obvodový nerez
rámeček, včetně kotvení a pomocných prvků.
rozměr - 2,4x5,5m</t>
  </si>
  <si>
    <t>239</t>
  </si>
  <si>
    <t>766.R.ZS</t>
  </si>
  <si>
    <t xml:space="preserve">Záchytný systém ploché střechy, 6kotvících bodů dl.600mm, nerezové lano pr.14mm dl.13m, včetně montáže, revize, tahové zkoušky, mPVC manžet </t>
  </si>
  <si>
    <t>344035548</t>
  </si>
  <si>
    <t>Poznámka k položce:_x000D_
Dodávka + motáž dle ČSN_x000D_
specifikace viz výkres D.1.1.A12</t>
  </si>
  <si>
    <t>240</t>
  </si>
  <si>
    <t>998767112</t>
  </si>
  <si>
    <t>Přesun hmot tonážní pro zámečnické konstrukce s omezením mechanizace v objektech v přes 6 do 12 m</t>
  </si>
  <si>
    <t>2057048302</t>
  </si>
  <si>
    <t>Přesun hmot pro zámečnické konstrukce stanovený z hmotnosti přesunovaného materiálu vodorovná dopravní vzdálenost do 50 m s omezením mechanizace v objektech výšky přes 6 do 12 m</t>
  </si>
  <si>
    <t>771</t>
  </si>
  <si>
    <t>Podlahy z dlaždic</t>
  </si>
  <si>
    <t>241</t>
  </si>
  <si>
    <t>77157381.R.1</t>
  </si>
  <si>
    <t>Demontáž podlah z dlaždic keramických lepených vč. soklíků</t>
  </si>
  <si>
    <t>1882140817</t>
  </si>
  <si>
    <t>Rozpad figury: B_keram_dlažba</t>
  </si>
  <si>
    <t>313m</t>
  </si>
  <si>
    <t>44,30</t>
  </si>
  <si>
    <t>314m</t>
  </si>
  <si>
    <t>1,40</t>
  </si>
  <si>
    <t>7,20</t>
  </si>
  <si>
    <t>5,00</t>
  </si>
  <si>
    <t>317m</t>
  </si>
  <si>
    <t>2,80</t>
  </si>
  <si>
    <t>318m</t>
  </si>
  <si>
    <t>11,50</t>
  </si>
  <si>
    <t>319m</t>
  </si>
  <si>
    <t>12,30</t>
  </si>
  <si>
    <t>320m</t>
  </si>
  <si>
    <t>8,80</t>
  </si>
  <si>
    <t>321m</t>
  </si>
  <si>
    <t>9,00</t>
  </si>
  <si>
    <t>323m</t>
  </si>
  <si>
    <t>4,80</t>
  </si>
  <si>
    <t>324m</t>
  </si>
  <si>
    <t>8,90</t>
  </si>
  <si>
    <t>329m</t>
  </si>
  <si>
    <t>3,80</t>
  </si>
  <si>
    <t>330m</t>
  </si>
  <si>
    <t>2,90</t>
  </si>
  <si>
    <t>340m</t>
  </si>
  <si>
    <t>12,00</t>
  </si>
  <si>
    <t>341m</t>
  </si>
  <si>
    <t>12,10</t>
  </si>
  <si>
    <t>341am</t>
  </si>
  <si>
    <t>342m</t>
  </si>
  <si>
    <t>9,20</t>
  </si>
  <si>
    <t>242</t>
  </si>
  <si>
    <t>771121022</t>
  </si>
  <si>
    <t>Broušení betonového podkladu před pokládkou dlažby</t>
  </si>
  <si>
    <t>989742380</t>
  </si>
  <si>
    <t>Příprava podkladu před provedením dlažby broušení podlah nového podkladu betonového</t>
  </si>
  <si>
    <t>243</t>
  </si>
  <si>
    <t>771111011</t>
  </si>
  <si>
    <t>Vysátí podkladu před pokládkou dlažby</t>
  </si>
  <si>
    <t>228419938</t>
  </si>
  <si>
    <t>Příprava podkladu před provedením dlažby vysátí podlah</t>
  </si>
  <si>
    <t>P1+P2</t>
  </si>
  <si>
    <t>244</t>
  </si>
  <si>
    <t>771121011</t>
  </si>
  <si>
    <t>Nátěr penetrační na podlahu</t>
  </si>
  <si>
    <t>-1140482958</t>
  </si>
  <si>
    <t>Příprava podkladu před provedením dlažby nátěr penetrační na podlahu</t>
  </si>
  <si>
    <t>245</t>
  </si>
  <si>
    <t>771574413</t>
  </si>
  <si>
    <t>Montáž podlah keramických hladkých lepených cementovým flexibilním lepidlem přes 2 do 4 ks/m2</t>
  </si>
  <si>
    <t>158663528</t>
  </si>
  <si>
    <t>Montáž podlah z dlaždic keramických lepených cementovým flexibilním lepidlem hladkých, tloušťky do 10 mm přes 2 do 4 ks/m2</t>
  </si>
  <si>
    <t>246</t>
  </si>
  <si>
    <t>59761136</t>
  </si>
  <si>
    <t>dlažba keramická slinutá mrazuvzdorná povrch hladký/lesklý tl do 10mm přes 2 do 4ks/m2</t>
  </si>
  <si>
    <t>1719117320</t>
  </si>
  <si>
    <t>Poznámka k položce:_x000D_
R9</t>
  </si>
  <si>
    <t>517,8*1,15 'Přepočtené koeficientem množství</t>
  </si>
  <si>
    <t>247</t>
  </si>
  <si>
    <t>771474112</t>
  </si>
  <si>
    <t>Montáž soklů z dlaždic keramických rovných lepených cementovým flexibilním lepidlem v přes 65 do 90 mm</t>
  </si>
  <si>
    <t>-780514870</t>
  </si>
  <si>
    <t>Montáž soklů z dlaždic keramických lepených cementovým flexibilním lepidlem rovných, výšky přes 65 do 90 mm</t>
  </si>
  <si>
    <t>34,4+0,9*5-1,5*4</t>
  </si>
  <si>
    <t>105m</t>
  </si>
  <si>
    <t>85,8-1,4*10</t>
  </si>
  <si>
    <t>107m</t>
  </si>
  <si>
    <t>248</t>
  </si>
  <si>
    <t>59761184</t>
  </si>
  <si>
    <t>sokl keramický mrazuvzdorný povrch hladký/matný tl do 10mm výšky přes 65 do 90mm</t>
  </si>
  <si>
    <t>1559006626</t>
  </si>
  <si>
    <t>209,4*1,1 'Přepočtené koeficientem množství</t>
  </si>
  <si>
    <t>249</t>
  </si>
  <si>
    <t>998771112</t>
  </si>
  <si>
    <t>Přesun hmot tonážní pro podlahy z dlaždic s omezením mechanizace v objektech v přes 6 do 12 m</t>
  </si>
  <si>
    <t>-2098020024</t>
  </si>
  <si>
    <t>Přesun hmot pro podlahy z dlaždic stanovený z hmotnosti přesunovaného materiálu vodorovná dopravní vzdálenost do 50 m s omezením mechanizace v objektech výšky přes 6 do 12 m</t>
  </si>
  <si>
    <t>776</t>
  </si>
  <si>
    <t>Podlahy povlakové</t>
  </si>
  <si>
    <t>250</t>
  </si>
  <si>
    <t>77620181.R.1</t>
  </si>
  <si>
    <t>Demontáž PVC podlahy s ocelovým vyspem - strojní demontáž, včetně soklíků</t>
  </si>
  <si>
    <t>1732109172</t>
  </si>
  <si>
    <t>Rozpad figury: B_PVC_ocel</t>
  </si>
  <si>
    <t>331m</t>
  </si>
  <si>
    <t>5,10</t>
  </si>
  <si>
    <t>332m</t>
  </si>
  <si>
    <t>22,20</t>
  </si>
  <si>
    <t>333m</t>
  </si>
  <si>
    <t>10,60</t>
  </si>
  <si>
    <t>334m</t>
  </si>
  <si>
    <t>2,00</t>
  </si>
  <si>
    <t>335m</t>
  </si>
  <si>
    <t>336m</t>
  </si>
  <si>
    <t>1,70</t>
  </si>
  <si>
    <t>337m</t>
  </si>
  <si>
    <t>4,60</t>
  </si>
  <si>
    <t>338m</t>
  </si>
  <si>
    <t>339m</t>
  </si>
  <si>
    <t>15,80</t>
  </si>
  <si>
    <t>343m</t>
  </si>
  <si>
    <t>84,90</t>
  </si>
  <si>
    <t>344m</t>
  </si>
  <si>
    <t>37,80</t>
  </si>
  <si>
    <t>345m</t>
  </si>
  <si>
    <t>31,60</t>
  </si>
  <si>
    <t>251</t>
  </si>
  <si>
    <t>77620181.R.2</t>
  </si>
  <si>
    <t>Demontáž lepených povlakových podlah bez podložky ručně vč. soklíků</t>
  </si>
  <si>
    <t>1287007789</t>
  </si>
  <si>
    <t>B_PVC+B_koberec</t>
  </si>
  <si>
    <t>Rozpad figury: B_PVC</t>
  </si>
  <si>
    <t>195,2</t>
  </si>
  <si>
    <t>193,8</t>
  </si>
  <si>
    <t>312m</t>
  </si>
  <si>
    <t>Rozpad figury: B_koberec</t>
  </si>
  <si>
    <t>5,6*2,38</t>
  </si>
  <si>
    <t>221m</t>
  </si>
  <si>
    <t>114,7</t>
  </si>
  <si>
    <t>252</t>
  </si>
  <si>
    <t>776111116</t>
  </si>
  <si>
    <t>Odstranění zbytků lepidla z podkladu povlakových podlah broušením</t>
  </si>
  <si>
    <t>-1042560961</t>
  </si>
  <si>
    <t>Příprava podkladu povlakových podlah a stěn broušení podlah stávajícího podkladu pro odstranění lepidla (po starých krytinách)</t>
  </si>
  <si>
    <t>253</t>
  </si>
  <si>
    <t>777131101</t>
  </si>
  <si>
    <t>Penetrační epoxidový nátěr podlahy na suchý a vyzrálý podklad</t>
  </si>
  <si>
    <t>1853071682</t>
  </si>
  <si>
    <t>Penetrační nátěr podlahy epoxidový na podklad suchý a vyzrálý</t>
  </si>
  <si>
    <t>254</t>
  </si>
  <si>
    <t>771151012</t>
  </si>
  <si>
    <t>Samonivelační stěrka podlah pevnosti 20 MPa tl přes 3 do 5 mm</t>
  </si>
  <si>
    <t>-2140930983</t>
  </si>
  <si>
    <t>Příprava podkladu před provedením dlažby samonivelační stěrka min. pevnosti 20 MPa, tloušťky přes 3 do 5 mm</t>
  </si>
  <si>
    <t>255</t>
  </si>
  <si>
    <t>776251111</t>
  </si>
  <si>
    <t>Lepení pásů z přírodního linolea (marmolea) standardním lepidlem</t>
  </si>
  <si>
    <t>-780381036</t>
  </si>
  <si>
    <t>Montáž podlahovin z přírodního linolea (marmolea) lepením standardním lepidlem z pásů standardních</t>
  </si>
  <si>
    <t>Rozpad figury: MARMOLEUM</t>
  </si>
  <si>
    <t>201Am</t>
  </si>
  <si>
    <t>100,20</t>
  </si>
  <si>
    <t>232,60</t>
  </si>
  <si>
    <t>256</t>
  </si>
  <si>
    <t>28411068</t>
  </si>
  <si>
    <t>linoleum přírodní ze 100% dřevité moučky zátěž 32/41, hořlavost Cfl S1 tl 2,0mm</t>
  </si>
  <si>
    <t>-1904921613</t>
  </si>
  <si>
    <t>332,8*1,1 'Přepočtené koeficientem množství</t>
  </si>
  <si>
    <t>257</t>
  </si>
  <si>
    <t>776421111</t>
  </si>
  <si>
    <t>Montáž obvodových lišt lepením</t>
  </si>
  <si>
    <t>-666671008</t>
  </si>
  <si>
    <t>Montáž lišt obvodových lepených</t>
  </si>
  <si>
    <t>258</t>
  </si>
  <si>
    <t>28341071</t>
  </si>
  <si>
    <t>lišta soklová vinilová s HDF jádrem 15x56mm</t>
  </si>
  <si>
    <t>-1209724625</t>
  </si>
  <si>
    <t>26,14*1,02 'Přepočtené koeficientem množství</t>
  </si>
  <si>
    <t>259</t>
  </si>
  <si>
    <t>998776112</t>
  </si>
  <si>
    <t>Přesun hmot tonážní pro podlahy povlakové s omezením mechanizace v objektech v přes 6 do 12 m</t>
  </si>
  <si>
    <t>1418596507</t>
  </si>
  <si>
    <t>Přesun hmot pro podlahy povlakové stanovený z hmotnosti přesunovaného materiálu vodorovná dopravní vzdálenost do 50 m s omezením mechanizace v objektech výšky přes 6 do 12 m</t>
  </si>
  <si>
    <t>777</t>
  </si>
  <si>
    <t>Podlahy lité</t>
  </si>
  <si>
    <t>260</t>
  </si>
  <si>
    <t>383494409</t>
  </si>
  <si>
    <t>P4_2+P6</t>
  </si>
  <si>
    <t>261</t>
  </si>
  <si>
    <t>-1364859551</t>
  </si>
  <si>
    <t>262</t>
  </si>
  <si>
    <t>1777290133</t>
  </si>
  <si>
    <t>263</t>
  </si>
  <si>
    <t>77115101.R.8</t>
  </si>
  <si>
    <t>Samonivelační stěrka podlah pevnosti 20 MPa tl přes 3 do 5 mm bez přím. vápna</t>
  </si>
  <si>
    <t>-1100388857</t>
  </si>
  <si>
    <t>264</t>
  </si>
  <si>
    <t>77752110.R.1</t>
  </si>
  <si>
    <t>Krycí polyuretanová stěrka tloušťky do 3 mm dekorativní lité podlahy</t>
  </si>
  <si>
    <t>-2016200228</t>
  </si>
  <si>
    <t>Krycí stěrka dekorativní polyuretanová, tloušťky přes 2 do 3 mm</t>
  </si>
  <si>
    <t>Poznámka k položce:_x000D_
kompletní skladba dodávka + montáž</t>
  </si>
  <si>
    <t>265</t>
  </si>
  <si>
    <t>77752110.R.10</t>
  </si>
  <si>
    <t>Krycí polyuretanová stěrka tloušťky do 3 mm dekorativní lité podlahy R10</t>
  </si>
  <si>
    <t>-796387876</t>
  </si>
  <si>
    <t>266</t>
  </si>
  <si>
    <t>77752110.R.11</t>
  </si>
  <si>
    <t>Krycí polyuretanová stěrka tloušťky do 3 mm dekorativní lité podlahy R11</t>
  </si>
  <si>
    <t>-1320326188</t>
  </si>
  <si>
    <t>267</t>
  </si>
  <si>
    <t>77752110.R.12</t>
  </si>
  <si>
    <t>Krycí polyuretanová stěrka tloušťky do 3 mm dekorativní lité podlahy R12</t>
  </si>
  <si>
    <t>168296459</t>
  </si>
  <si>
    <t>268</t>
  </si>
  <si>
    <t>77752110.R.2</t>
  </si>
  <si>
    <t>Fabion polyuretanová stěrka tloušťky do 3 mm dekorativní lité podlahy</t>
  </si>
  <si>
    <t>-919599182</t>
  </si>
  <si>
    <t>269</t>
  </si>
  <si>
    <t>998777112</t>
  </si>
  <si>
    <t>Přesun hmot tonážní pro podlahy lité s omezením mechanizace v objektech v přes 6 do 12 m</t>
  </si>
  <si>
    <t>-746778661</t>
  </si>
  <si>
    <t>Přesun hmot pro podlahy lité stanovený z hmotnosti přesunovaného materiálu vodorovná dopravní vzdálenost do 50 m s omezením mechanizace v objektech výšky přes 6 do 12 m</t>
  </si>
  <si>
    <t>781</t>
  </si>
  <si>
    <t>Dokončovací práce - obklady</t>
  </si>
  <si>
    <t>270</t>
  </si>
  <si>
    <t>781473810</t>
  </si>
  <si>
    <t>Demontáž obkladů z obkladaček keramických lepených</t>
  </si>
  <si>
    <t>2077198010</t>
  </si>
  <si>
    <t>Demontáž obkladů z dlaždic keramických lepených</t>
  </si>
  <si>
    <t>Rozpad figury: B_keram_obklad</t>
  </si>
  <si>
    <t>122m</t>
  </si>
  <si>
    <t>1,715*2,0</t>
  </si>
  <si>
    <t>12,11*2,0-0,7*2,0-0,9*2,0</t>
  </si>
  <si>
    <t>9,08*2,0-0,7*2,0*2</t>
  </si>
  <si>
    <t>6,90*2,0-0,7*2,0-1,25*0,9</t>
  </si>
  <si>
    <t>14,40*2,0-0,9*2,0-2,9*0,9</t>
  </si>
  <si>
    <t>15,21*2,0-0,9*2,0-1,25*0,9-1,255*0,9</t>
  </si>
  <si>
    <t>12,70*2,0-0,9*2,0-2,05*0,9</t>
  </si>
  <si>
    <t>12,80*2,0-0,9*2,0-2,1*0,9</t>
  </si>
  <si>
    <t>8,80*2,0-0,9*2,0</t>
  </si>
  <si>
    <t>15,10*2,0-0,9*2,0*2-4,245*0,9</t>
  </si>
  <si>
    <t>7,8*2,0-0,9*2,0</t>
  </si>
  <si>
    <t>7,0*2,0-0,9*2,0</t>
  </si>
  <si>
    <t>9,3*2,0-0,9*2,0</t>
  </si>
  <si>
    <t>19,43*2,0-1,42*2,0-5,485*2,0</t>
  </si>
  <si>
    <t>15,54*2,0-1,42*2,0-1,005*2,0-1,35*2,0-0,7*2,0*2-0,9*2,0*2</t>
  </si>
  <si>
    <t>5,60*2,0-0,7*2,0*2</t>
  </si>
  <si>
    <t>4,79*2,0-0,7*2,0</t>
  </si>
  <si>
    <t>5,20*2,0-0,7*2,0</t>
  </si>
  <si>
    <t>8,89*2,0-0,9*2,0</t>
  </si>
  <si>
    <t>12,40*2,0-0,9*2,0*2</t>
  </si>
  <si>
    <t>17,10*2,0-1,48*2,0-0,9*2,0*2</t>
  </si>
  <si>
    <t>14,1*2,0-0,9*2,0</t>
  </si>
  <si>
    <t>14,1*2,0-0,9*2,0*2</t>
  </si>
  <si>
    <t>14,30*2,0-0,9*2,0</t>
  </si>
  <si>
    <t>53,22*2,0-1,48*2,0-0,9*2,0-1,005*2,0-17,583*2,0-5,305*0,9-5,610*0,9-2,55*0,9</t>
  </si>
  <si>
    <t>32,79*2,0-5,305*2,0-2,55*2,0-0,9*2,0*2</t>
  </si>
  <si>
    <t>27,55*2,0-0,9*2,0</t>
  </si>
  <si>
    <t>parapety oken</t>
  </si>
  <si>
    <t>(5,305*5+2,65+5,610+0,390*4)*0,300</t>
  </si>
  <si>
    <t>(5,620+0,360+5,640+0,360+5,620-1,25)*0,300</t>
  </si>
  <si>
    <t>271</t>
  </si>
  <si>
    <t>781151031</t>
  </si>
  <si>
    <t>Celoplošné vyrovnání podkladu stěrkou tl 3 mm</t>
  </si>
  <si>
    <t>-481917131</t>
  </si>
  <si>
    <t>Příprava podkladu před provedením obkladu celoplošné vyrovnání podkladu stěrkou, tloušťky 3 mm</t>
  </si>
  <si>
    <t>Rozpad figury: keram_obklad</t>
  </si>
  <si>
    <t>301A</t>
  </si>
  <si>
    <t>16,18*2,0-2,8*2,0-0,9*2,0-2,4*1,1</t>
  </si>
  <si>
    <t>(0,4+2,0)*2,0-0,8*2,0</t>
  </si>
  <si>
    <t>7,0*2,0-0,8*2,0</t>
  </si>
  <si>
    <t>7,21*2,0-0,8*2,0*2</t>
  </si>
  <si>
    <t>6,9*2,0-0,8*2,0-1,25*1,1</t>
  </si>
  <si>
    <t>14,40*2,0-2,9*1,0-0,8*2,0</t>
  </si>
  <si>
    <t>15,21*2,0-(2,915-0,4)*1,1-0,8*2,0</t>
  </si>
  <si>
    <t>12,70*2,0-2,050*1,1-0,8*2,0</t>
  </si>
  <si>
    <t>12,80*2,0-0,8*2,0-2,1*1,1</t>
  </si>
  <si>
    <t>8,80*2,0-0,8*2,0</t>
  </si>
  <si>
    <t>15,10*2,0-0,8*2,0-4,25*1,1</t>
  </si>
  <si>
    <t>325m</t>
  </si>
  <si>
    <t>326m</t>
  </si>
  <si>
    <t>327m</t>
  </si>
  <si>
    <t>328m</t>
  </si>
  <si>
    <t>14,83*2,0-0,8*2,0</t>
  </si>
  <si>
    <t>7,10*2,0-0,7*2,0</t>
  </si>
  <si>
    <t>(19,43-5,485-1,4)*2,0</t>
  </si>
  <si>
    <t>(16,88-1,0-1,4)*2,0-0,8*2,0*2-0,7*2,0*2-1,25*2,0</t>
  </si>
  <si>
    <t>5,1*2,0-0,7*2,0</t>
  </si>
  <si>
    <t>5,31*2,0-0,7*2,0</t>
  </si>
  <si>
    <t>4,96*2,0-0,7*2,0</t>
  </si>
  <si>
    <t>8,90*2,0-0,8*2,0</t>
  </si>
  <si>
    <t>12,40*2,0-0,8*2,0*2</t>
  </si>
  <si>
    <t>17,10*2,0-1,55*1,1-1,48*2,0-0,8*2,0</t>
  </si>
  <si>
    <t>23,60*2,0-0,8*2,0</t>
  </si>
  <si>
    <t>14,10*2,0-0,8*2,0*2-3,65*1,1</t>
  </si>
  <si>
    <t>10,0-0,8*2,0</t>
  </si>
  <si>
    <t>(53,88-5,57-5,5-2,8-1,5-1,0)*2,0-0,8*2,0*3-5,315*1,1</t>
  </si>
  <si>
    <t>33,18*2,0-5,3*1,1-2,425*1,1-0,8*2,0*2-8,77*2,0+8,77*0,86</t>
  </si>
  <si>
    <t>27,51*2,0-5,6*2,0-1,9*1,16-0,8*2,0</t>
  </si>
  <si>
    <t>272</t>
  </si>
  <si>
    <t>781111011</t>
  </si>
  <si>
    <t>Ometení (oprášení) stěny při přípravě podkladu</t>
  </si>
  <si>
    <t>842742209</t>
  </si>
  <si>
    <t>Příprava podkladu před provedením obkladu oprášení (ometení) stěny</t>
  </si>
  <si>
    <t>273</t>
  </si>
  <si>
    <t>781121011</t>
  </si>
  <si>
    <t>Nátěr penetrační na stěnu</t>
  </si>
  <si>
    <t>-1248616731</t>
  </si>
  <si>
    <t>Příprava podkladu před provedením obkladu nátěr penetrační na stěnu</t>
  </si>
  <si>
    <t>274</t>
  </si>
  <si>
    <t>78147221.R.1</t>
  </si>
  <si>
    <t>Montáž obkladů keramických hladkých lepených cementovým flexibilním lepidlem přes 4 do 6 ks/m2</t>
  </si>
  <si>
    <t>-1731114631</t>
  </si>
  <si>
    <t>Montáž keramických obkladů stěn lepených cementovým flexibilním lepidlem hladkých přes 4 do 6 ks/m2</t>
  </si>
  <si>
    <t>Poznámka k položce:_x000D_
Keramický kalibrovaný obklad 600x400, epoxidová sp. hm., barva bílá</t>
  </si>
  <si>
    <t>275</t>
  </si>
  <si>
    <t>59761707</t>
  </si>
  <si>
    <t>obklad keramický nemrazuvzdorný povrch hladký/lesklý tl do 10mm přes 4 do 6ks/m2</t>
  </si>
  <si>
    <t>42385642</t>
  </si>
  <si>
    <t>596,204*1,15 'Přepočtené koeficientem množství</t>
  </si>
  <si>
    <t>276</t>
  </si>
  <si>
    <t>781492211</t>
  </si>
  <si>
    <t>Montáž profilů rohových lepených flexibilním cementovým lepidlem</t>
  </si>
  <si>
    <t>-1031156771</t>
  </si>
  <si>
    <t>Obklad - dokončující práce montáž profilu lepeného flexibilním cementovým lepidlem rohového</t>
  </si>
  <si>
    <t>"rohy"2,0*70</t>
  </si>
  <si>
    <t>"parapetní"1,25+2,9+2,9+2,05+2,1+4,25+3,65+1,55+5,3+2,4+5,3+2,45+2,7+2,4</t>
  </si>
  <si>
    <t>277</t>
  </si>
  <si>
    <t>1941601.R.1</t>
  </si>
  <si>
    <t>lišta rohová nerezová 10mm</t>
  </si>
  <si>
    <t>-345497674</t>
  </si>
  <si>
    <t>181,2*1,05 'Přepočtené koeficientem množství</t>
  </si>
  <si>
    <t>278</t>
  </si>
  <si>
    <t>998781112</t>
  </si>
  <si>
    <t>Přesun hmot tonážní pro obklady keramické s omezením mechanizace v objektech v přes 6 do 12 m</t>
  </si>
  <si>
    <t>660073112</t>
  </si>
  <si>
    <t>Přesun hmot pro obklady keramické stanovený z hmotnosti přesunovaného materiálu vodorovná dopravní vzdálenost do 50 m s omezením mechanizace v objektech výšky přes 6 do 12 m</t>
  </si>
  <si>
    <t>784.1</t>
  </si>
  <si>
    <t>Pavilon A - malby</t>
  </si>
  <si>
    <t>279</t>
  </si>
  <si>
    <t>784111001</t>
  </si>
  <si>
    <t>Oprášení (ometení ) podkladu v místnostech v do 3,80 m</t>
  </si>
  <si>
    <t>-729274607</t>
  </si>
  <si>
    <t>Oprášení (ometení) podkladu v místnostech výšky do 3,80 m</t>
  </si>
  <si>
    <t>280</t>
  </si>
  <si>
    <t>784181101</t>
  </si>
  <si>
    <t>Základní akrylátová jednonásobná bezbarvá penetrace podkladu v místnostech v do 3,80 m</t>
  </si>
  <si>
    <t>344242574</t>
  </si>
  <si>
    <t>Penetrace podkladu jednonásobná základní akrylátová bezbarvá v místnostech výšky do 3,80 m</t>
  </si>
  <si>
    <t>malba_st_barva+malba_st_bílá+malba_st_omyv_barva</t>
  </si>
  <si>
    <t>Rozpad figury: malba_st_barva</t>
  </si>
  <si>
    <t>102m</t>
  </si>
  <si>
    <t>(90,29-16,54)*1,50-(1,97+0,830)*1,5*2</t>
  </si>
  <si>
    <t>85,8*1,2</t>
  </si>
  <si>
    <t>106m</t>
  </si>
  <si>
    <t>13,80*1,8-2,5*1,8</t>
  </si>
  <si>
    <t>108m</t>
  </si>
  <si>
    <t>57,0*1,5-5,6*2,8*3</t>
  </si>
  <si>
    <t>Rozpad figury: malba_st_bílá</t>
  </si>
  <si>
    <t>20,12*3,0-(11,63+5,185)*0,7</t>
  </si>
  <si>
    <t>2,810*2*3,0</t>
  </si>
  <si>
    <t>20,12*3,0-(11,63+5,185)*0,7-2,0*2,8*2</t>
  </si>
  <si>
    <t>104m</t>
  </si>
  <si>
    <t>47,7*3,0-5,62*1,8*2</t>
  </si>
  <si>
    <t>109m</t>
  </si>
  <si>
    <t>10,64*3,0-10,64*2,0</t>
  </si>
  <si>
    <t>110m</t>
  </si>
  <si>
    <t>111m</t>
  </si>
  <si>
    <t>112m</t>
  </si>
  <si>
    <t>5,12*3,0-5,12*2,0</t>
  </si>
  <si>
    <t>113m</t>
  </si>
  <si>
    <t>8,20*3,0-8,20*2,0</t>
  </si>
  <si>
    <t>114m</t>
  </si>
  <si>
    <t>6,67*3,0-6,67*2,0</t>
  </si>
  <si>
    <t>115m</t>
  </si>
  <si>
    <t>116m</t>
  </si>
  <si>
    <t>17,17*3,0</t>
  </si>
  <si>
    <t>118m</t>
  </si>
  <si>
    <t>25,63*3,0</t>
  </si>
  <si>
    <t>119m</t>
  </si>
  <si>
    <t>22,96*3,3</t>
  </si>
  <si>
    <t>120m</t>
  </si>
  <si>
    <t>9,77*3,0</t>
  </si>
  <si>
    <t>121m</t>
  </si>
  <si>
    <t>12,19*3,0</t>
  </si>
  <si>
    <t>123m</t>
  </si>
  <si>
    <t>výtah</t>
  </si>
  <si>
    <t>124m</t>
  </si>
  <si>
    <t>125m</t>
  </si>
  <si>
    <t>126m</t>
  </si>
  <si>
    <t>12,02*3,0</t>
  </si>
  <si>
    <t>202Am</t>
  </si>
  <si>
    <t>27,68*3,0-2,4*1,8</t>
  </si>
  <si>
    <t>203Am</t>
  </si>
  <si>
    <t>204Am</t>
  </si>
  <si>
    <t>205Am</t>
  </si>
  <si>
    <t>201m</t>
  </si>
  <si>
    <t>27,93*3,0-2,5*2,8-5,64*1,8</t>
  </si>
  <si>
    <t>202m</t>
  </si>
  <si>
    <t>14,19*3,3-2,5*3,3-"nátěr"(14,19-2,5)*1,5</t>
  </si>
  <si>
    <t>203m</t>
  </si>
  <si>
    <t>13,97*3,0-2,885*1,8-"obklad"3,0*2,0</t>
  </si>
  <si>
    <t>204m</t>
  </si>
  <si>
    <t>20,40*3,0-"obklad"11,71*2,0</t>
  </si>
  <si>
    <t>205m</t>
  </si>
  <si>
    <t>33,34*3,0-8,45*2,7-5,64*1,8-2,8*1,8</t>
  </si>
  <si>
    <t>206m</t>
  </si>
  <si>
    <t>207m</t>
  </si>
  <si>
    <t>208m</t>
  </si>
  <si>
    <t>209m</t>
  </si>
  <si>
    <t>210m</t>
  </si>
  <si>
    <t>211m</t>
  </si>
  <si>
    <t>Mezisoučet</t>
  </si>
  <si>
    <t>212m</t>
  </si>
  <si>
    <t>45,58*3,0-11,1*2,8</t>
  </si>
  <si>
    <t>213m</t>
  </si>
  <si>
    <t>37,65*3,0-7,225*1,8</t>
  </si>
  <si>
    <t>214m</t>
  </si>
  <si>
    <t>38,25*3,0-3,375*1,8</t>
  </si>
  <si>
    <t>215m</t>
  </si>
  <si>
    <t>16,40*3,0-2,75*1,8</t>
  </si>
  <si>
    <t>216m</t>
  </si>
  <si>
    <t>37,05*3,0</t>
  </si>
  <si>
    <t>217m</t>
  </si>
  <si>
    <t>VÝTAH</t>
  </si>
  <si>
    <t>218m</t>
  </si>
  <si>
    <t>219m</t>
  </si>
  <si>
    <t>220m</t>
  </si>
  <si>
    <t>222m</t>
  </si>
  <si>
    <t>13,71*3,0</t>
  </si>
  <si>
    <t>223m</t>
  </si>
  <si>
    <t>224m</t>
  </si>
  <si>
    <t>44,16*3,0-(1,95+1,2+2,4+2,4+1,2+1,95)*2,7</t>
  </si>
  <si>
    <t>225m</t>
  </si>
  <si>
    <t>41,01*3,0-5,62*1,8-2,8*1,8</t>
  </si>
  <si>
    <t>226m</t>
  </si>
  <si>
    <t>34,50*3,0-4,225*1,8-2,75*1,8</t>
  </si>
  <si>
    <t>227m</t>
  </si>
  <si>
    <t>37,95*3,0-5,6*1,8</t>
  </si>
  <si>
    <t>16,18*2,7-2,8*2,7-0,9*2,0-2,4*1,1</t>
  </si>
  <si>
    <t>302A</t>
  </si>
  <si>
    <t>301m</t>
  </si>
  <si>
    <t>29,95*3,0-2,5*3,0-(1,3+1,4+1,4+1,4+1,42)*1,8</t>
  </si>
  <si>
    <t>302m</t>
  </si>
  <si>
    <t>303m</t>
  </si>
  <si>
    <t>13,31*3,0-1,425*2*1,8-"obklad"2,9*2,0</t>
  </si>
  <si>
    <t>304m</t>
  </si>
  <si>
    <t>20,39*3,0-"obklad"11,64*2,0</t>
  </si>
  <si>
    <t>305m</t>
  </si>
  <si>
    <t>32,23*3,0-5,32*1,8-2,8*1,8-(1,42+1,4+1,4+1,4+1,363+1,338)*1,8</t>
  </si>
  <si>
    <t>306m</t>
  </si>
  <si>
    <t>32,18*3,0-5,32*1,8-2,8*1,8-(1,338+1,4*4)*1,8</t>
  </si>
  <si>
    <t>307m</t>
  </si>
  <si>
    <t>27,80*3,0-2,5*3,0-(1,4*4+1,235)*1,8</t>
  </si>
  <si>
    <t>308m</t>
  </si>
  <si>
    <t>309m</t>
  </si>
  <si>
    <t>13,92*3,0-1,458*2*1,8-"obklad"2,9*2,0</t>
  </si>
  <si>
    <t>310m</t>
  </si>
  <si>
    <t>17,0*3,0-"obklad"11,68*2,0</t>
  </si>
  <si>
    <t>311m</t>
  </si>
  <si>
    <t>14,1*3,0-2,45*1,8</t>
  </si>
  <si>
    <t>54,63*3,0-2,25*3,0</t>
  </si>
  <si>
    <t>9,30*3,0-2,25*3,0</t>
  </si>
  <si>
    <t>7,0*2,7</t>
  </si>
  <si>
    <t>7,2*2,7</t>
  </si>
  <si>
    <t>6,9*2,7</t>
  </si>
  <si>
    <t>14,40*3,0</t>
  </si>
  <si>
    <t>15,21*3,0</t>
  </si>
  <si>
    <t>12,70*3,0</t>
  </si>
  <si>
    <t>12,80*3,0</t>
  </si>
  <si>
    <t>8,80*3,0</t>
  </si>
  <si>
    <t>15,10*3,0-4,245*1,8</t>
  </si>
  <si>
    <t>16,20*3,0</t>
  </si>
  <si>
    <t>7,10*3,0</t>
  </si>
  <si>
    <t>19,43*3,0-1,5*3,0-5,485*3,0</t>
  </si>
  <si>
    <t>15,54*3,0-1,6*3,0</t>
  </si>
  <si>
    <t>5,1*3,0</t>
  </si>
  <si>
    <t>5,29*3,0</t>
  </si>
  <si>
    <t>5,20*3,0</t>
  </si>
  <si>
    <t>8,89*3,0</t>
  </si>
  <si>
    <t>12,40*3,0</t>
  </si>
  <si>
    <t>17,10*3,0</t>
  </si>
  <si>
    <t>23,61*3,0</t>
  </si>
  <si>
    <t>14,10*3,0-3,66*1,8</t>
  </si>
  <si>
    <t>9,10*3,0-2,75*1,8</t>
  </si>
  <si>
    <t>10,79*2,7</t>
  </si>
  <si>
    <t>45,51*5,05-1,145*5,05-2,07*5,05-(5,305+5,61+5,305)*1,8-(5,5+5,6)*3,1+6,1*3,0-1,145*5,05+11,98*3,0-2,07*3,0-2,725*1,8</t>
  </si>
  <si>
    <t>32,79*3,0-5,305*1,8</t>
  </si>
  <si>
    <t>27,55*3,0-5,6*3,0</t>
  </si>
  <si>
    <t>25,02*1,85</t>
  </si>
  <si>
    <t>78,75*3,0-5,305*1,8-(5,62+5,64+5,64+5,62)*1,8</t>
  </si>
  <si>
    <t>347m</t>
  </si>
  <si>
    <t>18,61*3,0-5,4*3,0</t>
  </si>
  <si>
    <t>Rozpad figury: malba_st_omyv_barva</t>
  </si>
  <si>
    <t>(90,29-16,54)*1,50-(1,97+0,830)*0,3*2</t>
  </si>
  <si>
    <t>85,8*1,5</t>
  </si>
  <si>
    <t>13,80*1,5-2,5*1,5</t>
  </si>
  <si>
    <t>281</t>
  </si>
  <si>
    <t>78422110.R.1</t>
  </si>
  <si>
    <t>Dvojnásobné bílé malby ze směsí za sucha dobře otěruvzdorných v místnostech do 3,80 m</t>
  </si>
  <si>
    <t>-1082973160</t>
  </si>
  <si>
    <t>Malby z malířských směsí otěruvzdorných za sucha dvojnásobné, bílé za sucha otěruvzdorné dobře v místnostech výšky do 3,80 m</t>
  </si>
  <si>
    <t>282</t>
  </si>
  <si>
    <t>78422110.R.2</t>
  </si>
  <si>
    <t>Dvojnásobné omyvatelné barevné malby</t>
  </si>
  <si>
    <t>1140491039</t>
  </si>
  <si>
    <t>283</t>
  </si>
  <si>
    <t>78422110.R.3</t>
  </si>
  <si>
    <t>Dvojnásobné barevné malby</t>
  </si>
  <si>
    <t>-1006915631</t>
  </si>
  <si>
    <t>784.2</t>
  </si>
  <si>
    <t xml:space="preserve">Ostatní práce Pavilon B1 + B2 propojovací chodba </t>
  </si>
  <si>
    <t>284</t>
  </si>
  <si>
    <t>-2110824434</t>
  </si>
  <si>
    <t>Rozpad figury: malba_B1_B2</t>
  </si>
  <si>
    <t>B1</t>
  </si>
  <si>
    <t>stěny</t>
  </si>
  <si>
    <t>101+106m</t>
  </si>
  <si>
    <t>139,08*3,0-29,60*2,7-(1,9+1,2+2,4+2,4+1,2+2,4+2,4+1,2+1,9)*2,7-2,4*2*1,8</t>
  </si>
  <si>
    <t>stropy</t>
  </si>
  <si>
    <t>209,06</t>
  </si>
  <si>
    <t>B2</t>
  </si>
  <si>
    <t>209,06-18,0</t>
  </si>
  <si>
    <t>285</t>
  </si>
  <si>
    <t>603238997</t>
  </si>
  <si>
    <t>286</t>
  </si>
  <si>
    <t>-1069494386</t>
  </si>
  <si>
    <t>287</t>
  </si>
  <si>
    <t>-1792066227</t>
  </si>
  <si>
    <t>omítka_vnitřní</t>
  </si>
  <si>
    <t>1118,34</t>
  </si>
  <si>
    <t>MALBA</t>
  </si>
  <si>
    <t>2390,622</t>
  </si>
  <si>
    <t>keramický_obklad</t>
  </si>
  <si>
    <t>196,585</t>
  </si>
  <si>
    <t>SDK_předsaz_příčk</t>
  </si>
  <si>
    <t>71,796</t>
  </si>
  <si>
    <t>etics_60</t>
  </si>
  <si>
    <t>60 mm</t>
  </si>
  <si>
    <t>4,48</t>
  </si>
  <si>
    <t>etics_50</t>
  </si>
  <si>
    <t>50 mm</t>
  </si>
  <si>
    <t>2,24</t>
  </si>
  <si>
    <t>etics_100</t>
  </si>
  <si>
    <t>100 mm</t>
  </si>
  <si>
    <t>etics_200</t>
  </si>
  <si>
    <t>200 mm</t>
  </si>
  <si>
    <t>13,688</t>
  </si>
  <si>
    <t>38,736</t>
  </si>
  <si>
    <t>D.1.1.c - Architektonicko-stavební část - Pavilon C</t>
  </si>
  <si>
    <t>P13</t>
  </si>
  <si>
    <t>98,54</t>
  </si>
  <si>
    <t>557,025</t>
  </si>
  <si>
    <t>omítka_strop</t>
  </si>
  <si>
    <t>51,64</t>
  </si>
  <si>
    <t>odkopávky</t>
  </si>
  <si>
    <t>srovnání terénu na -0,380</t>
  </si>
  <si>
    <t>31,017</t>
  </si>
  <si>
    <t>119,117</t>
  </si>
  <si>
    <t>38,41</t>
  </si>
  <si>
    <t>176,922</t>
  </si>
  <si>
    <t>52,58</t>
  </si>
  <si>
    <t>21,52</t>
  </si>
  <si>
    <t>P10</t>
  </si>
  <si>
    <t>20,218</t>
  </si>
  <si>
    <t>95,44</t>
  </si>
  <si>
    <t>P4</t>
  </si>
  <si>
    <t>75,54</t>
  </si>
  <si>
    <t>26,03</t>
  </si>
  <si>
    <t>P1_obvod</t>
  </si>
  <si>
    <t>34,17</t>
  </si>
  <si>
    <t>P2_obvod</t>
  </si>
  <si>
    <t>136,42</t>
  </si>
  <si>
    <t>P3_obvod</t>
  </si>
  <si>
    <t>36,55</t>
  </si>
  <si>
    <t>P4_obvod</t>
  </si>
  <si>
    <t>85,31</t>
  </si>
  <si>
    <t>P5_obvod</t>
  </si>
  <si>
    <t>44,86</t>
  </si>
  <si>
    <t>P6_obvod</t>
  </si>
  <si>
    <t>47,91</t>
  </si>
  <si>
    <t>P7_obvod</t>
  </si>
  <si>
    <t>84,35</t>
  </si>
  <si>
    <t>256,74</t>
  </si>
  <si>
    <t>P9</t>
  </si>
  <si>
    <t>18,49</t>
  </si>
  <si>
    <t>P8_obvod</t>
  </si>
  <si>
    <t>150,2</t>
  </si>
  <si>
    <t>P9_obvod</t>
  </si>
  <si>
    <t>26,47</t>
  </si>
  <si>
    <t>P12</t>
  </si>
  <si>
    <t>11,72</t>
  </si>
  <si>
    <t>etics_sokl</t>
  </si>
  <si>
    <t>36,53</t>
  </si>
  <si>
    <t>etics</t>
  </si>
  <si>
    <t>140 mm</t>
  </si>
  <si>
    <t>136,044</t>
  </si>
  <si>
    <t>etics_marmolit</t>
  </si>
  <si>
    <t>11,484</t>
  </si>
  <si>
    <t>876,74</t>
  </si>
  <si>
    <t>omítka_oprava_těloc</t>
  </si>
  <si>
    <t>oprava omítek tělocvičen</t>
  </si>
  <si>
    <t>434,868</t>
  </si>
  <si>
    <t>P14</t>
  </si>
  <si>
    <t>2,56</t>
  </si>
  <si>
    <t>modrý</t>
  </si>
  <si>
    <t>423,248</t>
  </si>
  <si>
    <t>zelený</t>
  </si>
  <si>
    <t>52,24</t>
  </si>
  <si>
    <t>fialový</t>
  </si>
  <si>
    <t>108,462</t>
  </si>
  <si>
    <t>červený 2x</t>
  </si>
  <si>
    <t>červený 3x</t>
  </si>
  <si>
    <t>78,11</t>
  </si>
  <si>
    <t>modrý lepený</t>
  </si>
  <si>
    <t>64,928</t>
  </si>
  <si>
    <t>podhled_7</t>
  </si>
  <si>
    <t>na IPE</t>
  </si>
  <si>
    <t>79,027</t>
  </si>
  <si>
    <t>podhled_8</t>
  </si>
  <si>
    <t>modrá lepený</t>
  </si>
  <si>
    <t>24,313</t>
  </si>
  <si>
    <t>etics_160</t>
  </si>
  <si>
    <t>160 mm</t>
  </si>
  <si>
    <t>etics_180</t>
  </si>
  <si>
    <t>180 mm</t>
  </si>
  <si>
    <t>9,6</t>
  </si>
  <si>
    <t>etics_120</t>
  </si>
  <si>
    <t>120 mm</t>
  </si>
  <si>
    <t>1,68</t>
  </si>
  <si>
    <t>526,551</t>
  </si>
  <si>
    <t>899,08</t>
  </si>
  <si>
    <t>418</t>
  </si>
  <si>
    <t xml:space="preserve">      33 - Sloupy, pilíře a rámové konstrukce</t>
  </si>
  <si>
    <t xml:space="preserve">      34 - Stěny a příčky</t>
  </si>
  <si>
    <t xml:space="preserve">      43 - Schodišťové konstrukce a rampy</t>
  </si>
  <si>
    <t xml:space="preserve">    5 - Komunikace pozemní</t>
  </si>
  <si>
    <t xml:space="preserve">    61 - Úprava povrchů vnitřních</t>
  </si>
  <si>
    <t xml:space="preserve">    62 - Úprava povrchů vnějších</t>
  </si>
  <si>
    <t xml:space="preserve">    63 - Podlahy a podlahové konstrukce</t>
  </si>
  <si>
    <t xml:space="preserve">    8 - Vedení trubní dálková a přípojná</t>
  </si>
  <si>
    <t xml:space="preserve">    775 - Podlahy skládané</t>
  </si>
  <si>
    <t xml:space="preserve">    784 - Dokončovací práce - malby a tapety</t>
  </si>
  <si>
    <t>122251101</t>
  </si>
  <si>
    <t>Odkopávky a prokopávky nezapažené v hornině třídy těžitelnosti I skupiny 3 objem do 20 m3 strojně</t>
  </si>
  <si>
    <t>1954890327</t>
  </si>
  <si>
    <t>Odkopávky a prokopávky nezapažené strojně v hornině třídy těžitelnosti I skupiny 3 do 20 m3</t>
  </si>
  <si>
    <t>srovnání z -0,230 do -0,380</t>
  </si>
  <si>
    <t>206,78*0,150</t>
  </si>
  <si>
    <t>131213701</t>
  </si>
  <si>
    <t>Hloubení nezapažených jam v soudržných horninách třídy těžitelnosti I skupiny 3 ručně</t>
  </si>
  <si>
    <t>465824116</t>
  </si>
  <si>
    <t>Hloubení nezapažených jam ručně s urovnáním dna do předepsaného profilu a spádu v hornině třídy těžitelnosti I skupiny 3 soudržných</t>
  </si>
  <si>
    <t>základy zastřešení atria</t>
  </si>
  <si>
    <t>plocha cad * hl. 500 mm - stávající deska 220 mm</t>
  </si>
  <si>
    <t>ručně</t>
  </si>
  <si>
    <t>10,16*(0,500-0,220)</t>
  </si>
  <si>
    <t>-204283153</t>
  </si>
  <si>
    <t>na kótu -1,200 od -0,230</t>
  </si>
  <si>
    <t>ZPa1</t>
  </si>
  <si>
    <t>1,1*1,1*(1,2-0,230)*12</t>
  </si>
  <si>
    <t>odvětrávací šachta vnitřní</t>
  </si>
  <si>
    <t>((1,2+0,6*2)*(2,65+0,6*2))*1,6</t>
  </si>
  <si>
    <t>odvětrávací šachta 2</t>
  </si>
  <si>
    <t>((0,9+0,6*2)*(1,5+0,6*2))*1,8</t>
  </si>
  <si>
    <t>132251103</t>
  </si>
  <si>
    <t>Hloubení rýh nezapažených š do 800 mm v hornině třídy těžitelnosti I skupiny 3 objem do 100 m3 strojně</t>
  </si>
  <si>
    <t>-120763001</t>
  </si>
  <si>
    <t>Hloubení nezapažených rýh šířky do 800 mm strojně s urovnáním dna do předepsaného profilu a spádu v hornině třídy těžitelnosti I skupiny 3 přes 50 do 100 m3</t>
  </si>
  <si>
    <t>obvodové pasy -0,230 do -1,000</t>
  </si>
  <si>
    <t>17,20*0,770</t>
  </si>
  <si>
    <t>vnitřní pasy -0,230 do -0,600</t>
  </si>
  <si>
    <t>63,47*0,370</t>
  </si>
  <si>
    <t>pas</t>
  </si>
  <si>
    <t>3,6</t>
  </si>
  <si>
    <t>odvětrávací šachta</t>
  </si>
  <si>
    <t>1,0*1,5*20,0</t>
  </si>
  <si>
    <t>základ pod schodištěm</t>
  </si>
  <si>
    <t>(0,525*1,53+1,875*0,6+1,68*0,6)*(0,590-0,190)</t>
  </si>
  <si>
    <t>3,8*0,6*(0,590-0,190)</t>
  </si>
  <si>
    <t>základy pod terasami</t>
  </si>
  <si>
    <t>10,70*1,2</t>
  </si>
  <si>
    <t>B_rýhy</t>
  </si>
  <si>
    <t>151101101</t>
  </si>
  <si>
    <t>Zřízení příložného pažení a rozepření stěn rýh hl do 2 m</t>
  </si>
  <si>
    <t>1411744565</t>
  </si>
  <si>
    <t>Zřízení pažení a rozepření stěn rýh pro podzemní vedení příložné pro jakoukoliv mezerovitost, hloubky do 2 m</t>
  </si>
  <si>
    <t>((1,2+0,6*2)*2+(2,65+0,6*2)*2)*1,6</t>
  </si>
  <si>
    <t>((0,9+0,6*2)*2+(1,5+0,6*2)*2)*1,8</t>
  </si>
  <si>
    <t>151101111</t>
  </si>
  <si>
    <t>Odstranění příložného pažení a rozepření stěn rýh hl do 2 m</t>
  </si>
  <si>
    <t>-904435363</t>
  </si>
  <si>
    <t>Odstranění pažení a rozepření stěn rýh pro podzemní vedení s uložením materiálu na vzdálenost do 3 m od kraje výkopu příložné, hloubky do 2 m</t>
  </si>
  <si>
    <t>-1316346162</t>
  </si>
  <si>
    <t>Rozpad figury: výkopy_celkem</t>
  </si>
  <si>
    <t>B_rýhy+odkopávky+patky+ručně</t>
  </si>
  <si>
    <t>Rozpad figury: B_rýhy</t>
  </si>
  <si>
    <t>Rozpad figury: odkopávky</t>
  </si>
  <si>
    <t>Rozpad figury: patky</t>
  </si>
  <si>
    <t>Rozpad figury: ručně</t>
  </si>
  <si>
    <t>Rozpad figury: zásypy</t>
  </si>
  <si>
    <t>1,0*1,5*20,0*0,6</t>
  </si>
  <si>
    <t>101,117*1,18 'Přepočtené koeficientem množství</t>
  </si>
  <si>
    <t>-787910234</t>
  </si>
  <si>
    <t>-184074259</t>
  </si>
  <si>
    <t>101,117*1,8 'Přepočtené koeficientem množství</t>
  </si>
  <si>
    <t>174151101</t>
  </si>
  <si>
    <t>Zásyp jam, šachet rýh nebo kolem objektů sypaninou se zhutněním</t>
  </si>
  <si>
    <t>-391174039</t>
  </si>
  <si>
    <t>Zásyp sypaninou z jakékoliv horniny strojně s uložením výkopku ve vrstvách se zhutněním jam, šachet, rýh nebo kolem objektů v těchto vykopávkách</t>
  </si>
  <si>
    <t>((1,2+0,6*2)*(2,65+0,6*2))*1,6-1,2*2,65*1,6</t>
  </si>
  <si>
    <t>((0,9+0,6*2)*(1,5+0,6*2))*1,8-0,9*1,5*1,8</t>
  </si>
  <si>
    <t>213141111</t>
  </si>
  <si>
    <t>Zřízení vrstvy z geotextilie v rovině nebo ve sklonu do 1:5 š do 3 m</t>
  </si>
  <si>
    <t>2057688709</t>
  </si>
  <si>
    <t>Zřízení vrstvy z geotextilie filtrační, separační, odvodňovací, ochranné, výztužné nebo protierozní v rovině nebo ve sklonu do 1:5, šířky do 3 m</t>
  </si>
  <si>
    <t>P13+P14</t>
  </si>
  <si>
    <t>Rozpad figury: P13</t>
  </si>
  <si>
    <t>121C</t>
  </si>
  <si>
    <t>101,1-1,6*1,6</t>
  </si>
  <si>
    <t>Rozpad figury: P14</t>
  </si>
  <si>
    <t>1,6*1,6</t>
  </si>
  <si>
    <t>69311081</t>
  </si>
  <si>
    <t>geotextilie netkaná separační, ochranná, filtrační, drenážní PES 300g/m2</t>
  </si>
  <si>
    <t>-858317701</t>
  </si>
  <si>
    <t>101,1*1,1845 'Přepočtené koeficientem množství</t>
  </si>
  <si>
    <t>331207803</t>
  </si>
  <si>
    <t>atrium - plocha cad</t>
  </si>
  <si>
    <t>105,0*0,200</t>
  </si>
  <si>
    <t>10,7*0,1</t>
  </si>
  <si>
    <t>1762647871</t>
  </si>
  <si>
    <t>podkladní beton plocha cad * 150 mm</t>
  </si>
  <si>
    <t>352,34*0,150</t>
  </si>
  <si>
    <t>atrium plocha cad</t>
  </si>
  <si>
    <t>105,0*0,100</t>
  </si>
  <si>
    <t xml:space="preserve">terasy </t>
  </si>
  <si>
    <t>22,0*0,150</t>
  </si>
  <si>
    <t>281581556</t>
  </si>
  <si>
    <t>podkladní beton obvod cad * 150 mm</t>
  </si>
  <si>
    <t>76,82*0,150</t>
  </si>
  <si>
    <t>atrium obvod cad</t>
  </si>
  <si>
    <t>41,50*0,100</t>
  </si>
  <si>
    <t>terasy</t>
  </si>
  <si>
    <t>35,0*0,150</t>
  </si>
  <si>
    <t>-1200050187</t>
  </si>
  <si>
    <t>2042078584</t>
  </si>
  <si>
    <t>352,34*5,40*2/1000</t>
  </si>
  <si>
    <t>atrium</t>
  </si>
  <si>
    <t>105,0*5,40*2/1000</t>
  </si>
  <si>
    <t>22,0*5,40*2/1000</t>
  </si>
  <si>
    <t>820800265</t>
  </si>
  <si>
    <t>pas 2</t>
  </si>
  <si>
    <t>1,5</t>
  </si>
  <si>
    <t>atrium propojovací pas</t>
  </si>
  <si>
    <t>0,3*(0,42-0,23)*(2,32+5,5+2,32)</t>
  </si>
  <si>
    <t>"plocha cad"3,08*0,100"podkladní beton"</t>
  </si>
  <si>
    <t>10,7*(1,5-0,9)+(2,8+1,8)*0,300*0,450"u schodišť"</t>
  </si>
  <si>
    <t>49,755*1,025 'Přepočtené koeficientem množství</t>
  </si>
  <si>
    <t>274321411</t>
  </si>
  <si>
    <t>Základové pasy ze ŽB bez zvýšených nároků na prostředí tř. C 20/25</t>
  </si>
  <si>
    <t>-982299844</t>
  </si>
  <si>
    <t>Základy z betonu železového (bez výztuže) pasy z betonu bez zvláštních nároků na prostředí tř. C 20/25</t>
  </si>
  <si>
    <t>Poznámka k položce:_x000D_
výztuž pasu zahrnuta ve výztuži patek ZPa1</t>
  </si>
  <si>
    <t>2,087*1,025 'Přepočtené koeficientem množství</t>
  </si>
  <si>
    <t>-324817312</t>
  </si>
  <si>
    <t>obvod cad * 200 mm</t>
  </si>
  <si>
    <t>(25,14+72,52+301,62)*0,200</t>
  </si>
  <si>
    <t>11,0</t>
  </si>
  <si>
    <t>2*0,2*(2,32+5,5+2,32)</t>
  </si>
  <si>
    <t>(1,53-0,6+0,525+1,53+0,525+1,875+0,600+1,68+0,6+1,53-0,6+1,875)*0,400</t>
  </si>
  <si>
    <t>(3,8*2+0,6*2)*0,400</t>
  </si>
  <si>
    <t>-1978559913</t>
  </si>
  <si>
    <t>703291990</t>
  </si>
  <si>
    <t>podkladní beton tl. 100 mm</t>
  </si>
  <si>
    <t>1,1*1,1*0,100*12</t>
  </si>
  <si>
    <t>1,452*1,05 'Přepočtené koeficientem množství</t>
  </si>
  <si>
    <t>-1532662393</t>
  </si>
  <si>
    <t>ZPa1 - vnitřní</t>
  </si>
  <si>
    <t>1,1*1,1*0,600*12</t>
  </si>
  <si>
    <t xml:space="preserve">plocha cad * hl. 500 mm </t>
  </si>
  <si>
    <t>7,13*0,500</t>
  </si>
  <si>
    <t>12,277*1,025 'Přepočtené koeficientem množství</t>
  </si>
  <si>
    <t>-1820048539</t>
  </si>
  <si>
    <t>1,1*4*0,300*12</t>
  </si>
  <si>
    <t>46,0*0,5</t>
  </si>
  <si>
    <t>1875167273</t>
  </si>
  <si>
    <t>182531569</t>
  </si>
  <si>
    <t>ZPa1 - 12 ks</t>
  </si>
  <si>
    <t>1192,0/1000</t>
  </si>
  <si>
    <t>48,2/1000</t>
  </si>
  <si>
    <t>-115104921</t>
  </si>
  <si>
    <t>59,1/1000</t>
  </si>
  <si>
    <t>75,8/1000</t>
  </si>
  <si>
    <t>279113132</t>
  </si>
  <si>
    <t>Základová zeď tl přes 150 do 200 mm z tvárnic ztraceného bednění včetně výplně z betonu tř. C 16/20</t>
  </si>
  <si>
    <t>260175971</t>
  </si>
  <si>
    <t>Základové zdi z tvárnic ztraceného bednění včetně výplně z betonu bez zvláštních nároků na vliv prostředí třídy C 16/20, tloušťky zdiva přes 150 do 200 mm</t>
  </si>
  <si>
    <t>terasy - obvod - odešet schodišť</t>
  </si>
  <si>
    <t>(36,70-1,8-2,8)*(0,9-0,170)</t>
  </si>
  <si>
    <t>279113133</t>
  </si>
  <si>
    <t>Základová zeď tl přes 200 do 250 mm z tvárnic ztraceného bednění včetně výplně z betonu tř. C 16/20</t>
  </si>
  <si>
    <t>1319371417</t>
  </si>
  <si>
    <t>Základové zdi z tvárnic ztraceného bednění včetně výplně z betonu bez zvláštních nároků na vliv prostředí třídy C 16/20, tloušťky zdiva přes 200 do 250 mm</t>
  </si>
  <si>
    <t>základy atria</t>
  </si>
  <si>
    <t>12,2*(0,400-0,130)</t>
  </si>
  <si>
    <t>12,2*(0,420-0,230)</t>
  </si>
  <si>
    <t>279361821</t>
  </si>
  <si>
    <t>Výztuž základových zdí nosných betonářskou ocelí 10 505</t>
  </si>
  <si>
    <t>1058169380</t>
  </si>
  <si>
    <t>Výztuž základových zdí nosných svislých nebo odkloněných od svislice, rovinných nebo oblých, deskových nebo žebrových, včetně výztuže jejich žeber z betonářské oceli 10 505 (R) nebo BSt 500</t>
  </si>
  <si>
    <t>12,2*(0,400-0,130)*0,250*40,0/1000</t>
  </si>
  <si>
    <t>12,2*(0,420-0,230)*0,250*40,0/1000</t>
  </si>
  <si>
    <t>terasy - obvod - odečet schodišť</t>
  </si>
  <si>
    <t>(36,70-1,8-2,8)*(0,9-0,170)*0,200*40,0/1000</t>
  </si>
  <si>
    <t>Vrtaná šroubovitá mikropilota pro zvýšení únosnosti základů TR profil 102x12, dl. 7,2 m, S325, 50 ks</t>
  </si>
  <si>
    <t>-1900952455</t>
  </si>
  <si>
    <t>7,2*50</t>
  </si>
  <si>
    <t>-831971364</t>
  </si>
  <si>
    <t>340231115</t>
  </si>
  <si>
    <t>Zazdívka otvorů v příčkách nebo stěnách pl přes 1 do 4 m2 cihlami děrovanými broušenými na tenkovrstvou maltu tl. příčky 115 mm</t>
  </si>
  <si>
    <t>-2017126711</t>
  </si>
  <si>
    <t>Zazdívka otvorů v příčkách nebo stěnách děrovanými broušenými cihlami plochy přes 1 do 4 m2, na tenkovrstvou maltu, tl. příčky 115 mm</t>
  </si>
  <si>
    <t>138m</t>
  </si>
  <si>
    <t>1,0*2,05</t>
  </si>
  <si>
    <t>Sloupy, pilíře a rámové konstrukce</t>
  </si>
  <si>
    <t>331123911</t>
  </si>
  <si>
    <t>Montáž ŽB sloupů přivařením k základu hmotnosti do 1,5 t budova v do 18 m</t>
  </si>
  <si>
    <t>47439162</t>
  </si>
  <si>
    <t>Montáž sloupů ze železobetonu přivařených k základu,v budovách výšky do 18 m, hmotnosti do 1,5 t</t>
  </si>
  <si>
    <t>Poznámka k položce:_x000D_
viz Specifikace prefa prvků</t>
  </si>
  <si>
    <t>S01 - S12 - 12 ks</t>
  </si>
  <si>
    <t>S101 - S114 - 16 ks</t>
  </si>
  <si>
    <t>59362000</t>
  </si>
  <si>
    <t>sloup ŽB včetně výztuže do 200kg/m3 objem prefabrikátu do 1m3</t>
  </si>
  <si>
    <t>762711338</t>
  </si>
  <si>
    <t>6,2</t>
  </si>
  <si>
    <t>8,2</t>
  </si>
  <si>
    <t>Stěny a příčky</t>
  </si>
  <si>
    <t>341123010</t>
  </si>
  <si>
    <t>Montáž ŽB vnitřních nosných stěn s nesvařovanými spoji hmotnosti do 1,5 t budova v do 12 m</t>
  </si>
  <si>
    <t>-1119898535</t>
  </si>
  <si>
    <t>Montáž dílců vnitřních nosných stěn ze železobetonu s nesvařovanými spoji, hmotnosti do 1,5 t, v budovách výšky do 12 m</t>
  </si>
  <si>
    <t>ST01</t>
  </si>
  <si>
    <t>ST03</t>
  </si>
  <si>
    <t>341123030</t>
  </si>
  <si>
    <t>Montáž ŽB vnitřních nosných stěn s nesvařovanými spoji hmotnosti přes 3 do 5,5 t budova v do 12 m</t>
  </si>
  <si>
    <t>905867147</t>
  </si>
  <si>
    <t>Montáž dílců vnitřních nosných stěn ze železobetonu s nesvařovanými spoji, hmotnosti přes 3,0 do 5,5 t, v budovách výšky do 12 m</t>
  </si>
  <si>
    <t>ST02</t>
  </si>
  <si>
    <t>ST04</t>
  </si>
  <si>
    <t>59331000</t>
  </si>
  <si>
    <t>stěna nosná ŽB včetně výztuže do 170kg/m3 objem prefabrikátu do 1m3</t>
  </si>
  <si>
    <t>1197343595</t>
  </si>
  <si>
    <t>0,4</t>
  </si>
  <si>
    <t>0,7</t>
  </si>
  <si>
    <t>59331001</t>
  </si>
  <si>
    <t>stěna nosná ŽB včetně výztuže do 170kg/m3 objem prefabrikátu přes 1m3</t>
  </si>
  <si>
    <t>114891601</t>
  </si>
  <si>
    <t>1,7</t>
  </si>
  <si>
    <t>311235121</t>
  </si>
  <si>
    <t>Zdivo jednovrstvé z cihel broušených do P10 na tenkovrstvou maltu tl 200 mm</t>
  </si>
  <si>
    <t>756704290</t>
  </si>
  <si>
    <t>Zdivo jednovrstvé z cihel děrovaných broušených na celoplošnou tenkovrstvou maltu, pevnost cihel do P10, tl. zdiva 200 mm</t>
  </si>
  <si>
    <t>0,6*2,93*2</t>
  </si>
  <si>
    <t>311235131</t>
  </si>
  <si>
    <t>Zdivo jednovrstvé z cihel broušených do P10 na tenkovrstvou maltu tl 240 mm</t>
  </si>
  <si>
    <t>-1707525575</t>
  </si>
  <si>
    <t>Zdivo jednovrstvé z cihel děrovaných broušených na celoplošnou tenkovrstvou maltu, pevnost cihel do P10, tl. zdiva 240 mm</t>
  </si>
  <si>
    <t>(1,050+3,5+2,65)*2,85*2-0,72*1,85*2-3,5*1,85*2-2,525*1,85*2</t>
  </si>
  <si>
    <t>0,6*3,45*2</t>
  </si>
  <si>
    <t>atika</t>
  </si>
  <si>
    <t>77,0*0,550</t>
  </si>
  <si>
    <t>311235151</t>
  </si>
  <si>
    <t>Zdivo jednovrstvé z cihel broušených do P10 na tenkovrstvou maltu tl 300 mm</t>
  </si>
  <si>
    <t>2146537731</t>
  </si>
  <si>
    <t>Zdivo jednovrstvé z cihel děrovaných broušených na celoplošnou tenkovrstvou maltu, pevnost cihel do P10, tl. zdiva 300 mm</t>
  </si>
  <si>
    <t>dozdívka</t>
  </si>
  <si>
    <t>7,28*1,8</t>
  </si>
  <si>
    <t>6,68*18</t>
  </si>
  <si>
    <t>7,805*1,8</t>
  </si>
  <si>
    <t>6,86*1,8</t>
  </si>
  <si>
    <t>5,3*1,9*2</t>
  </si>
  <si>
    <t>311235181</t>
  </si>
  <si>
    <t>Zdivo jednovrstvé z cihel broušených do P10 na tenkovrstvou maltu tl 380 mm</t>
  </si>
  <si>
    <t>-963303273</t>
  </si>
  <si>
    <t>Zdivo jednovrstvé z cihel děrovaných broušených na celoplošnou tenkovrstvou maltu, pevnost cihel do P10, tl. zdiva 380 mm</t>
  </si>
  <si>
    <t>obvodová stěna východ</t>
  </si>
  <si>
    <t>15,42*2,93</t>
  </si>
  <si>
    <t>-1,77*2,75*3</t>
  </si>
  <si>
    <t>-1,27*2,75</t>
  </si>
  <si>
    <t>-1,1*2,75</t>
  </si>
  <si>
    <t>-1,65*2,75</t>
  </si>
  <si>
    <t>(4,7*2+2,65*2)*2,85-4,625*1,85*2-2,525*1,85*2</t>
  </si>
  <si>
    <t>(1,45-0,4)*3,45*4</t>
  </si>
  <si>
    <t>4,04*0,95</t>
  </si>
  <si>
    <t>311236111</t>
  </si>
  <si>
    <t>Zdivo jednovrstvé zvukově izolační na cementovou maltu M10 z cihel děrovaných do P15 tl 200 mm</t>
  </si>
  <si>
    <t>1318324631</t>
  </si>
  <si>
    <t>Zdivo jednovrstvé zvukově izolační z cihel děrovaných spojených na pero a drážku na maltu cementovou M10, pevnost cihel do P15, tl. zdiva 200 mm</t>
  </si>
  <si>
    <t>(1,75+3,96)*3,18</t>
  </si>
  <si>
    <t>-1,0*2,15*2</t>
  </si>
  <si>
    <t>(6,36+1,2+0,2+0,2+0,4+1,85+0,6+3,9+2,65)*3,18</t>
  </si>
  <si>
    <t>(1,77+0,315)*3,18</t>
  </si>
  <si>
    <t>(1,05+0,315)*3,18</t>
  </si>
  <si>
    <t>4,45*3,18-0,9*2,15</t>
  </si>
  <si>
    <t>(4,92*2-0,4+2,75+5,76)*3,18-0,9*2,15*2</t>
  </si>
  <si>
    <t>(4,01+0,2+6,77+0,3+0,05)*3,18-1,0*2,15</t>
  </si>
  <si>
    <t>1,35*3,18</t>
  </si>
  <si>
    <t>odečet překladů</t>
  </si>
  <si>
    <t>-0,25*1,25*3</t>
  </si>
  <si>
    <t>-0,25*1,25*4</t>
  </si>
  <si>
    <t>(3,5+5,6+3,5)*3,45-1,0*2,15*2</t>
  </si>
  <si>
    <t>(0,76+8,775+0,5+3,5)*3,45-1,0*2,15*2</t>
  </si>
  <si>
    <t>311236121</t>
  </si>
  <si>
    <t>Zdivo jednovrstvé zvukově izolační na cementovou maltu M10 z cihel děrovaných do P15 tl 250 mm</t>
  </si>
  <si>
    <t>-566024457</t>
  </si>
  <si>
    <t>Zdivo jednovrstvé zvukově izolační z cihel děrovaných spojených na pero a drážku na maltu cementovou M10, pevnost cihel do P15, tl. zdiva 250 mm</t>
  </si>
  <si>
    <t>(1,26+7,05)*3,18</t>
  </si>
  <si>
    <t>8,85*3,18-0,9*2,15-1,0*2,15</t>
  </si>
  <si>
    <t>7,2*3,18</t>
  </si>
  <si>
    <t>(6,9+1,2+3,3+1,05)*3,18-1,0*2,15*2</t>
  </si>
  <si>
    <t>(0,3+6,7)*3,18</t>
  </si>
  <si>
    <t>(5,745+5,8)*4,2</t>
  </si>
  <si>
    <t>311236141</t>
  </si>
  <si>
    <t>Zdivo jednovrstvé zvukově izolační na cementovou maltu M10 z cihel děrovaných do P15 tl 300 mm</t>
  </si>
  <si>
    <t>451595161</t>
  </si>
  <si>
    <t>Zdivo jednovrstvé zvukově izolační z cihel děrovaných spojených na pero a drážku na maltu cementovou M10, pevnost cihel do P15, tl. zdiva 300 mm</t>
  </si>
  <si>
    <t>(0,25+3,37+0,2)*3,18</t>
  </si>
  <si>
    <t>(6,39+0,62+0,825-0,3)*3,18</t>
  </si>
  <si>
    <t>(1,11+2,15)*3,18</t>
  </si>
  <si>
    <t>6,66*3,18</t>
  </si>
  <si>
    <t>3,1*3,18</t>
  </si>
  <si>
    <t>4,75*3,18</t>
  </si>
  <si>
    <t>(7,6+7,0)*3,45*2</t>
  </si>
  <si>
    <t>(7,42+7,78)*3,45</t>
  </si>
  <si>
    <t>317168012</t>
  </si>
  <si>
    <t>Překlad keramický plochý š 115 mm dl 1250 mm</t>
  </si>
  <si>
    <t>2039647628</t>
  </si>
  <si>
    <t>Překlady keramické ploché osazené do maltového lože, výšky překladu 71 mm šířky 115 mm, délky 1250 mm</t>
  </si>
  <si>
    <t>PK5</t>
  </si>
  <si>
    <t>PK6</t>
  </si>
  <si>
    <t>PK7</t>
  </si>
  <si>
    <t>317168052</t>
  </si>
  <si>
    <t>Překlad keramický vysoký v 238 mm dl 1250 mm</t>
  </si>
  <si>
    <t>-1400515163</t>
  </si>
  <si>
    <t>Překlady keramické vysoké osazené do maltového lože, šířky překladu 70 mm výšky 238 mm, délky 1250 mm</t>
  </si>
  <si>
    <t>PK8</t>
  </si>
  <si>
    <t>317998111</t>
  </si>
  <si>
    <t>Tepelná izolace mezi překlady v 24 cm z EPS tl přes 30 do 50 mm</t>
  </si>
  <si>
    <t>-1538689989</t>
  </si>
  <si>
    <t>Izolace tepelná mezi překlady z pěnového polystyrenu výšky 24 cm, tloušťky přes 30 do 50 mm</t>
  </si>
  <si>
    <t>1,25*2*3</t>
  </si>
  <si>
    <t>1,25*3</t>
  </si>
  <si>
    <t>1,25*1</t>
  </si>
  <si>
    <t>1,25*4</t>
  </si>
  <si>
    <t>342244300</t>
  </si>
  <si>
    <t>Příčka zvukově izolační z cihel děrovaných na maltu M10 tloušťky 100 mm</t>
  </si>
  <si>
    <t>-232628907</t>
  </si>
  <si>
    <t>Příčky jednoduché z cihel děrovaných zvukově izolační klasických spojených na pero a drážku na maltu MC, pevnost cihel do P15, tl. příčky 100 mm</t>
  </si>
  <si>
    <t>342244301</t>
  </si>
  <si>
    <t>Příčka zvukově izolační z cihel děrovaných na maltu M10 tloušťky 115 mm</t>
  </si>
  <si>
    <t>1459156426</t>
  </si>
  <si>
    <t>Příčky jednoduché z cihel děrovaných zvukově izolační klasických spojených na pero a drážku na maltu MC, pevnost cihel do P15, tl. příčky 115 mm</t>
  </si>
  <si>
    <t>(1,35+3,25)*3,18-0,9*2,15</t>
  </si>
  <si>
    <t>(2,6*2+0,2*2+4,65+1,5+6,15+2,7)*3,18-0,8*2,02*2-0,9*2,15*2</t>
  </si>
  <si>
    <t>(2,425+1,1)*2*3,18-0,8*2,15*2</t>
  </si>
  <si>
    <t>(3,95-0,4+4,15+1,15+1,7+3,95-0,15+1,35+1,85+1,95)*3,18-0,9*2,15*3-0,8*2,15</t>
  </si>
  <si>
    <t>4,2*3,45-0,9*2,1</t>
  </si>
  <si>
    <t>411351011</t>
  </si>
  <si>
    <t>Zřízení bednění stropů deskových tl přes 5 do 25 cm bez podpěrné kce</t>
  </si>
  <si>
    <t>-381800736</t>
  </si>
  <si>
    <t>Bednění stropních konstrukcí - bez podpěrné konstrukce desek tloušťky stropní desky přes 5 do 25 cm zřízení</t>
  </si>
  <si>
    <t xml:space="preserve">bourané stropy </t>
  </si>
  <si>
    <t>12,0*6,0*2</t>
  </si>
  <si>
    <t>pod bouranými ztužidly</t>
  </si>
  <si>
    <t>3,0*(1,7*2+3,5*2+1,0)</t>
  </si>
  <si>
    <t>411351012</t>
  </si>
  <si>
    <t>Odstranění bednění stropů deskových tl přes 5 do 25 cm bez podpěrné kce</t>
  </si>
  <si>
    <t>598269054</t>
  </si>
  <si>
    <t>Bednění stropních konstrukcí - bez podpěrné konstrukce desek tloušťky stropní desky přes 5 do 25 cm odstranění</t>
  </si>
  <si>
    <t>411354311</t>
  </si>
  <si>
    <t>Zřízení podpěrné konstrukce stropů výšky do 4 m tl přes 5 do 15 cm</t>
  </si>
  <si>
    <t>437311036</t>
  </si>
  <si>
    <t>Podpěrná konstrukce stropů - desek, kleneb a skořepin výška podepření do 4 m tloušťka stropu přes 5 do 15 cm zřízení</t>
  </si>
  <si>
    <t>411354312</t>
  </si>
  <si>
    <t>Odstranění podpěrné konstrukce stropů výšky do 4 m tl přes 5 do 15 cm</t>
  </si>
  <si>
    <t>1390806561</t>
  </si>
  <si>
    <t>Podpěrná konstrukce stropů - desek, kleneb a skořepin výška podepření do 4 m tloušťka stropu přes 5 do 15 cm odstranění</t>
  </si>
  <si>
    <t>417321414</t>
  </si>
  <si>
    <t>Ztužující pásy a věnce ze ŽB tř. C 20/25</t>
  </si>
  <si>
    <t>-1262155923</t>
  </si>
  <si>
    <t>Ztužující pásy a věnce z betonu železového (bez výztuže) tř. C 20/25</t>
  </si>
  <si>
    <t>V101 - 27,60 m</t>
  </si>
  <si>
    <t>0,3*0,25*27,60</t>
  </si>
  <si>
    <t>V201 - 77,90</t>
  </si>
  <si>
    <t>0,3*0,2*77,9</t>
  </si>
  <si>
    <t>vybourání části stávajícího ztužidla viz SKŘ</t>
  </si>
  <si>
    <t>0,450*0,250*1,7*2</t>
  </si>
  <si>
    <t>-1568718404</t>
  </si>
  <si>
    <t>2*0,25*27,60</t>
  </si>
  <si>
    <t>V201 - 77,90 m</t>
  </si>
  <si>
    <t>0,2*2*77,9</t>
  </si>
  <si>
    <t>2*0,250*1,7*2</t>
  </si>
  <si>
    <t>1375739713</t>
  </si>
  <si>
    <t>417361821</t>
  </si>
  <si>
    <t>Výztuž ztužujících pásů a věnců betonářskou ocelí 10 505</t>
  </si>
  <si>
    <t>1386411873</t>
  </si>
  <si>
    <t>Výztuž ztužujících pásů a věnců z betonářské oceli 10 505 (R) nebo BSt 500</t>
  </si>
  <si>
    <t>V101 + V201</t>
  </si>
  <si>
    <t>618,0/1000</t>
  </si>
  <si>
    <t>0,450*0,250*1,7*2*200,0/1000</t>
  </si>
  <si>
    <t>411124111</t>
  </si>
  <si>
    <t>Montáž stropních panelů l do 3,6 m hmotnosti do 1,5 t budova v do 12 m</t>
  </si>
  <si>
    <t>-1572970114</t>
  </si>
  <si>
    <t>Montáž stropních panelů délky do 3,6 m, hmotnosti do 1,5 t, v budovách výšky do 12 m</t>
  </si>
  <si>
    <t>FD1 - FD16</t>
  </si>
  <si>
    <t>593414.R.1</t>
  </si>
  <si>
    <t>filigránová stropní deska tl. 60 mm</t>
  </si>
  <si>
    <t>-1294320303</t>
  </si>
  <si>
    <t>3,485*2,390*7</t>
  </si>
  <si>
    <t>3,485*2,15*1</t>
  </si>
  <si>
    <t>3,485*1,58*1</t>
  </si>
  <si>
    <t>3,485*1,925*1</t>
  </si>
  <si>
    <t>1,685*2,390*6</t>
  </si>
  <si>
    <t>1,685*2,15*1</t>
  </si>
  <si>
    <t>1,685*1,925*1</t>
  </si>
  <si>
    <t>3,450*2,90*2</t>
  </si>
  <si>
    <t>3,45*1,925*1</t>
  </si>
  <si>
    <t>1,685*2,39*4</t>
  </si>
  <si>
    <t>3,45*2,365*1</t>
  </si>
  <si>
    <t>3,485*1,915*1</t>
  </si>
  <si>
    <t>1,685*2,365*1</t>
  </si>
  <si>
    <t>2,635*1,45*1</t>
  </si>
  <si>
    <t>1,685*1,93*1</t>
  </si>
  <si>
    <t>3,485*2,39*1</t>
  </si>
  <si>
    <t>FD101 - FD127</t>
  </si>
  <si>
    <t>1,15*2,39*6</t>
  </si>
  <si>
    <t>1,15*2,08*2</t>
  </si>
  <si>
    <t>1,15*2,24*1</t>
  </si>
  <si>
    <t>3,6*2,085*2</t>
  </si>
  <si>
    <t>3,6*2,39*1</t>
  </si>
  <si>
    <t>3,6*1,044*1</t>
  </si>
  <si>
    <t>3,6*1,805*1</t>
  </si>
  <si>
    <t>3,6*2,076*2</t>
  </si>
  <si>
    <t>5,7*2,095*1</t>
  </si>
  <si>
    <t>5,7*2,095*4</t>
  </si>
  <si>
    <t>5,7*1,63*1</t>
  </si>
  <si>
    <t>5,7*1,41*1</t>
  </si>
  <si>
    <t>5,7*2,19*1</t>
  </si>
  <si>
    <t>5,7*2,286*1</t>
  </si>
  <si>
    <t>3,6*2,385*1</t>
  </si>
  <si>
    <t>3,6*1,05*1</t>
  </si>
  <si>
    <t>1,15*1,315*2</t>
  </si>
  <si>
    <t>1,15*2,19*2</t>
  </si>
  <si>
    <t>713111127</t>
  </si>
  <si>
    <t>Montáž izolace tepelné spodem stropů lepením celoplošně rohoží, pásů, dílců, desek</t>
  </si>
  <si>
    <t>864405916</t>
  </si>
  <si>
    <t>Montáž tepelné izolace stropů rohožemi, pásy, dílci, deskami, bloky (izolační materiál ve specifikaci) rovných spodem lepením celoplošně</t>
  </si>
  <si>
    <t>tlumící zvuková izolace</t>
  </si>
  <si>
    <t>mezi železobetonové (ŽB) průvlaky pod filigránové stropní desky</t>
  </si>
  <si>
    <t>(0,11+0,25)*37,0*2</t>
  </si>
  <si>
    <t>713.R.1</t>
  </si>
  <si>
    <t>Trvale pružné pásy vyrobené na bázi polyatherurethanu (PUR) vhodné pro snížení vibrací a otřesů pro zatížení do 85 t/m2</t>
  </si>
  <si>
    <t>-1991853209</t>
  </si>
  <si>
    <t>411321515</t>
  </si>
  <si>
    <t>Stropy deskové ze ŽB tř. C 20/25</t>
  </si>
  <si>
    <t>2063076590</t>
  </si>
  <si>
    <t>Stropy z betonu železového (bez výztuže) stropů deskových, plochých střech, desek balkonových, desek hřibových stropů včetně hlavic hřibových sloupů tř. C 20/25</t>
  </si>
  <si>
    <t>plocha cad * tl. stropu</t>
  </si>
  <si>
    <t>strop nad 1.NP</t>
  </si>
  <si>
    <t>200,0*0,190</t>
  </si>
  <si>
    <t>strop nad 2.NP</t>
  </si>
  <si>
    <t>281,0*0,140</t>
  </si>
  <si>
    <t>-1577151582</t>
  </si>
  <si>
    <t>bednění prostupů VZT</t>
  </si>
  <si>
    <t>5,0*0,140*12</t>
  </si>
  <si>
    <t>-2069752542</t>
  </si>
  <si>
    <t>750184811</t>
  </si>
  <si>
    <t>stykování filigránových desek</t>
  </si>
  <si>
    <t>114,0/1000</t>
  </si>
  <si>
    <t>doplňková výztuž</t>
  </si>
  <si>
    <t>1055,20/1000</t>
  </si>
  <si>
    <t>178,50/1000</t>
  </si>
  <si>
    <t>1826,4/1000</t>
  </si>
  <si>
    <t>-797488247</t>
  </si>
  <si>
    <t>121,20/1000</t>
  </si>
  <si>
    <t>247,3/1000</t>
  </si>
  <si>
    <t>205,10/1000</t>
  </si>
  <si>
    <t>374,5/1000</t>
  </si>
  <si>
    <t>975043121</t>
  </si>
  <si>
    <t>Jednořadové podchycení stropů pro osazení nosníků v do 3,5 m pro zatížení přes 750 do 1000 kg/m</t>
  </si>
  <si>
    <t>180068030</t>
  </si>
  <si>
    <t>Jednořadové podchycení stropů pro osazení nosníků dřevěnou výztuhou v. podchycení do 3,5 m, a při zatížení hmotností přes 750 do 1000 kg/m</t>
  </si>
  <si>
    <t>podepření filigránových stropů</t>
  </si>
  <si>
    <t>19,2*4</t>
  </si>
  <si>
    <t>19,2*6</t>
  </si>
  <si>
    <t>Podpora průvlaků</t>
  </si>
  <si>
    <t>18,0+6,5+6,5+7,0+8,5</t>
  </si>
  <si>
    <t>18,0*4</t>
  </si>
  <si>
    <t>41312321.R.1</t>
  </si>
  <si>
    <t>Montáž ztužidel se svařovanými spoji hmotnosti do 4 t budova v do 12 m</t>
  </si>
  <si>
    <t>-1879550526</t>
  </si>
  <si>
    <t>ZT01 - ZT03</t>
  </si>
  <si>
    <t>ZT101 - ZT106</t>
  </si>
  <si>
    <t>59362.R.1</t>
  </si>
  <si>
    <t xml:space="preserve">Ztužidlo ŽB včetně výztuže do 200kg/m3 </t>
  </si>
  <si>
    <t>-1510963491</t>
  </si>
  <si>
    <t>4,1</t>
  </si>
  <si>
    <t>6,9</t>
  </si>
  <si>
    <t>41312321.R.2</t>
  </si>
  <si>
    <t>Montáž průvlaků se svařovanými spoji hmotnosti do 4 t budova v do 12 m</t>
  </si>
  <si>
    <t>-2127738988</t>
  </si>
  <si>
    <t>PR01 - PR06</t>
  </si>
  <si>
    <t>PR101 - PR104</t>
  </si>
  <si>
    <t>59362.R.2</t>
  </si>
  <si>
    <t xml:space="preserve">Průvlak ŽB včetně výztuže do 200kg/m3 </t>
  </si>
  <si>
    <t>591593111</t>
  </si>
  <si>
    <t>7,0</t>
  </si>
  <si>
    <t>7,6</t>
  </si>
  <si>
    <t>411124311</t>
  </si>
  <si>
    <t>Montáž stropních panelů l přes 4,8 do 6 m hmotnosti do 1,5 t budova v do 12 m</t>
  </si>
  <si>
    <t>-1336409555</t>
  </si>
  <si>
    <t>Montáž stropních panelů délky přes 4,8 do 6 m, hmotnosti do 1,5 t, v budovách výšky do 12 m</t>
  </si>
  <si>
    <t>SP2</t>
  </si>
  <si>
    <t>SP3</t>
  </si>
  <si>
    <t>411124321</t>
  </si>
  <si>
    <t>Montáž stropních panelů l přes 4,8 do 6 m hmotnosti přes 1,5 do 3 t budova v do 12 m</t>
  </si>
  <si>
    <t>1243239148</t>
  </si>
  <si>
    <t>Montáž stropních panelů délky přes 4,8 do 6 m, hmotnosti přes 1,5 do 3,0 t, v budovách výšky do 12 m</t>
  </si>
  <si>
    <t>SP1</t>
  </si>
  <si>
    <t>5934686.R.1</t>
  </si>
  <si>
    <t>panel stropní předpjatý š 1190mm v 250mm</t>
  </si>
  <si>
    <t>-1616898933</t>
  </si>
  <si>
    <t>5,58*5</t>
  </si>
  <si>
    <t>5934686.R.2</t>
  </si>
  <si>
    <t>panel stropní předpjatý š 690mm v 250mm</t>
  </si>
  <si>
    <t>-1639059823</t>
  </si>
  <si>
    <t>5,58</t>
  </si>
  <si>
    <t>5934686.R.3</t>
  </si>
  <si>
    <t>panel stropní předpjatý š 320mm v 250mm</t>
  </si>
  <si>
    <t>399008687</t>
  </si>
  <si>
    <t>Schodišťové konstrukce a rampy</t>
  </si>
  <si>
    <t>431123911</t>
  </si>
  <si>
    <t>Montáž podestových panelů se svařovanými spoji hmotnosti do 2 t budova v do 18 m</t>
  </si>
  <si>
    <t>-1494233287</t>
  </si>
  <si>
    <t>Montáž podestových panelů se svařovanými spoji, v budovách výšky do 18 m hmotnosti do 2 t</t>
  </si>
  <si>
    <t>59343002</t>
  </si>
  <si>
    <t>podesta ŽB včetně výztuže do 150kg/m3 objem prefabrikátu do 1m3</t>
  </si>
  <si>
    <t>-1253080092</t>
  </si>
  <si>
    <t>435123912</t>
  </si>
  <si>
    <t>Montáž schodišťových ramen se svařovanými spoji hmotnosti přes 2 do 5 t budova v do 18 m</t>
  </si>
  <si>
    <t>594326341</t>
  </si>
  <si>
    <t>Montáž schodišťových ramen se svařovanými spoji, v budovách výšky do 18 m hmotnosti přes 2 do 5 t</t>
  </si>
  <si>
    <t>59372192</t>
  </si>
  <si>
    <t>schodiště ŽB včetně výztuže do 120kg/m3 objem prefabrikátu přes 1m3</t>
  </si>
  <si>
    <t>402151922</t>
  </si>
  <si>
    <t>1,1+0,9</t>
  </si>
  <si>
    <t>953611141</t>
  </si>
  <si>
    <t>Schodišťový nosný a zvukově-izolační prvek mezi prefabrikovaným ramenem a podestou</t>
  </si>
  <si>
    <t>1899040037</t>
  </si>
  <si>
    <t>Schodišťový prvek pro útlum kročejového hluku nosný a zvukově izolační mezi prefabrikovaným ramenem a podestou délky 1,2 m</t>
  </si>
  <si>
    <t>953611151</t>
  </si>
  <si>
    <t>Schodišťový nosný a zvukově-izolační prvek podepření ramene na základové desce</t>
  </si>
  <si>
    <t>644847812</t>
  </si>
  <si>
    <t>Schodišťový prvek pro útlum kročejového hluku nosný a zvukově izolační pro podepření ramene na základové desce délky 1,2 m</t>
  </si>
  <si>
    <t>953611211</t>
  </si>
  <si>
    <t>Schodišťový zvukově-izolační prvek dilatační spárová deska mezi schody a stěnou</t>
  </si>
  <si>
    <t>-1049282345</t>
  </si>
  <si>
    <t>Schodišťový prvek pro útlum kročejového hluku zvukově izolační mezi schody a stěnou - dilatační spárová deska, dl. 1 m</t>
  </si>
  <si>
    <t>430321414</t>
  </si>
  <si>
    <t>Schodišťová konstrukce a rampa ze ŽB tř. C 25/30</t>
  </si>
  <si>
    <t>-1564545284</t>
  </si>
  <si>
    <t>Schodišťové konstrukce a rampy z betonu železového (bez výztuže) stupně, schodnice, ramena, podesty s nosníky tř. C 25/30</t>
  </si>
  <si>
    <t>schody 1</t>
  </si>
  <si>
    <t>0,7*1,8</t>
  </si>
  <si>
    <t>schody 2</t>
  </si>
  <si>
    <t>0,7*2,8</t>
  </si>
  <si>
    <t>430361821</t>
  </si>
  <si>
    <t>Výztuž schodišťové konstrukce a rampy betonářskou ocelí 10 505</t>
  </si>
  <si>
    <t>-582391666</t>
  </si>
  <si>
    <t>Výztuž schodišťových konstrukcí a ramp stupňů, schodnic, ramen, podest s nosníky z betonářské oceli 10 505 (R) nebo BSt 500</t>
  </si>
  <si>
    <t>141,6/1000</t>
  </si>
  <si>
    <t>430362021</t>
  </si>
  <si>
    <t>Výztuž schodišťové konstrukce a rampy svařovanými sítěmi Kari</t>
  </si>
  <si>
    <t>-916098614</t>
  </si>
  <si>
    <t>Výztuž schodišťových konstrukcí a ramp stupňů, schodnic, ramen, podest s nosníky ze svařovaných sítí z drátů typu KARI</t>
  </si>
  <si>
    <t>10,0/1000</t>
  </si>
  <si>
    <t>431351121</t>
  </si>
  <si>
    <t>Zřízení bednění podest schodišť a ramp přímočarých v do 4 m</t>
  </si>
  <si>
    <t>921975215</t>
  </si>
  <si>
    <t>Bednění podest, podstupňových desek a ramp včetně podpěrné konstrukce výšky do 4 m půdorysně přímočarých zřízení</t>
  </si>
  <si>
    <t>2,6*1,8</t>
  </si>
  <si>
    <t>2,6*2,8</t>
  </si>
  <si>
    <t>431351122</t>
  </si>
  <si>
    <t>Odstranění bednění podest schodišť a ramp přímočarých v do 4 m</t>
  </si>
  <si>
    <t>-958739804</t>
  </si>
  <si>
    <t>Bednění podest, podstupňových desek a ramp včetně podpěrné konstrukce výšky do 4 m půdorysně přímočarých odstranění</t>
  </si>
  <si>
    <t>433351131</t>
  </si>
  <si>
    <t>Zřízení bednění schodnic přímočarých schodišť v do 4 m</t>
  </si>
  <si>
    <t>462680301</t>
  </si>
  <si>
    <t>Bednění schodnic včetně podpěrné konstrukce výšky do 4 m půdorysně přímočarých zřízení</t>
  </si>
  <si>
    <t>0,6*1,8</t>
  </si>
  <si>
    <t>0,6*2,8</t>
  </si>
  <si>
    <t>433351132</t>
  </si>
  <si>
    <t>Odstranění bednění schodnic přímočarých schodišť v do 4 m</t>
  </si>
  <si>
    <t>1241699192</t>
  </si>
  <si>
    <t>Bednění schodnic včetně podpěrné konstrukce výšky do 4 m půdorysně přímočarých odstranění</t>
  </si>
  <si>
    <t>Komunikace pozemní</t>
  </si>
  <si>
    <t>919735114</t>
  </si>
  <si>
    <t>Řezání stávajícího živičného krytu hl přes 150 do 200 mm</t>
  </si>
  <si>
    <t>-1647171524</t>
  </si>
  <si>
    <t>Řezání stávajícího živičného krytu nebo podkladu hloubky přes 150 do 200 mm</t>
  </si>
  <si>
    <t>113107184</t>
  </si>
  <si>
    <t>Odstranění podkladu živičného tl přes 150 do 200 mm strojně pl přes 50 do 200 m2</t>
  </si>
  <si>
    <t>-1227842504</t>
  </si>
  <si>
    <t>Odstranění podkladů nebo krytů strojně plochy jednotlivě přes 50 m2 do 200 m2 s přemístěním hmot na skládku na vzdálenost do 20 m nebo s naložením na dopravní prostředek živičných, o tl. vrstvy přes 150 do 200 mm</t>
  </si>
  <si>
    <t>47,0</t>
  </si>
  <si>
    <t>šachta</t>
  </si>
  <si>
    <t>8,5</t>
  </si>
  <si>
    <t>113107222</t>
  </si>
  <si>
    <t>Odstranění podkladu z kameniva drceného tl přes 100 do 200 mm strojně pl přes 200 m2</t>
  </si>
  <si>
    <t>362926910</t>
  </si>
  <si>
    <t>Odstranění podkladů nebo krytů strojně plochy jednotlivě přes 200 m2 s přemístěním hmot na skládku na vzdálenost do 20 m nebo s naložením na dopravní prostředek z kameniva hrubého drceného, o tl. vrstvy přes 100 do 200 mm</t>
  </si>
  <si>
    <t>181152302</t>
  </si>
  <si>
    <t>Úprava pláně pro silnice a dálnice v zářezech se zhutněním</t>
  </si>
  <si>
    <t>-413121171</t>
  </si>
  <si>
    <t>Úprava pláně na stavbách silnic a dálnic strojně v zářezech mimo skalních se zhutněním</t>
  </si>
  <si>
    <t>564861111</t>
  </si>
  <si>
    <t>Podklad ze štěrkodrtě ŠD plochy přes 100 m2 tl 200 mm</t>
  </si>
  <si>
    <t>-1708459953</t>
  </si>
  <si>
    <t>Podklad ze štěrkodrti ŠD s rozprostřením a zhutněním plochy přes 100 m2, po zhutnění tl. 200 mm</t>
  </si>
  <si>
    <t>567121111</t>
  </si>
  <si>
    <t>Podklad ze směsi stmelené cementem SC C 3/4 (SC I) tl 120 mm</t>
  </si>
  <si>
    <t>813290454</t>
  </si>
  <si>
    <t>Podklad ze směsi stmelené cementem SC bez dilatačních spár, s rozprostřením a zhutněním SC C 3/4 (SC I), po zhutnění tl. 120 mm</t>
  </si>
  <si>
    <t>56514511.R.1</t>
  </si>
  <si>
    <t xml:space="preserve">Asfaltový beton vrstva podkladní ACP 16+  tl 60 mm </t>
  </si>
  <si>
    <t>169693496</t>
  </si>
  <si>
    <t>573111112</t>
  </si>
  <si>
    <t>Postřik živičný infiltrační s posypem z asfaltu množství 1 kg/m2</t>
  </si>
  <si>
    <t>1894576629</t>
  </si>
  <si>
    <t>Postřik infiltrační PI z asfaltu silničního s posypem kamenivem, v množství 1,00 kg/m2</t>
  </si>
  <si>
    <t>573211111</t>
  </si>
  <si>
    <t>Postřik živičný spojovací z asfaltu v množství 0,60 kg/m2</t>
  </si>
  <si>
    <t>1703707367</t>
  </si>
  <si>
    <t>577134211</t>
  </si>
  <si>
    <t>Asfaltový beton vrstva obrusná ACO 11 (ABS) tř. II tl 40 mm š do 3 m z nemodifikovaného asfaltu</t>
  </si>
  <si>
    <t>69312489</t>
  </si>
  <si>
    <t>564861012</t>
  </si>
  <si>
    <t>Podklad ze štěrkodrtě ŠD plochy do 100 m2 tl 210 mm</t>
  </si>
  <si>
    <t>331379420</t>
  </si>
  <si>
    <t>Podklad ze štěrkodrti ŠD s rozprostřením a zhutněním plochy jednotlivě do 100 m2, po zhutnění tl. 210 mm</t>
  </si>
  <si>
    <t>59681122.R.1</t>
  </si>
  <si>
    <t>Kladení betonové dlažby komunikací pro pěší do lože z kameniva velikosti přes 0,09 do 0,25 m2 pl přes 50 do 100 m2</t>
  </si>
  <si>
    <t>611091708</t>
  </si>
  <si>
    <t>Kladení dlažby z betonových nebo kameninových dlaždic komunikací pro pěší s vyplněním spár a se smetením přebytečného materiálu na vzdálenost do 3 m s ložem z kameniva těženého tl. do 40 mm velikosti dlaždic přes 0,09 m2 do 0,25 m2, pro plochy přes 50 do 100 m2</t>
  </si>
  <si>
    <t>5924532.R.1</t>
  </si>
  <si>
    <t>dlažba chodníková betonová 400x400mm tl 40mm přírodní</t>
  </si>
  <si>
    <t>-1062659972</t>
  </si>
  <si>
    <t>98,54*1,03 'Přepočtené koeficientem množství</t>
  </si>
  <si>
    <t>59681112.R.2</t>
  </si>
  <si>
    <t>Kladení betonové dlažby komunikací pro pěší do lože z kameniva velikosti do 0,09 m2 pl do 50 m2</t>
  </si>
  <si>
    <t>1979516783</t>
  </si>
  <si>
    <t>Kladení dlažby z betonových nebo kameninových dlaždic komunikací pro pěší s vyplněním spár a se smetením přebytečného materiálu na vzdálenost do 3 m s ložem z kameniva těženého tl. do 40 mm velikosti dlaždic do 0,09 m2 (bez zámku), pro plochy do 50 m2</t>
  </si>
  <si>
    <t>5924611.R.4</t>
  </si>
  <si>
    <t>dlažba betonová chodníková 200x200 tl 60mm barevná</t>
  </si>
  <si>
    <t>-78825064</t>
  </si>
  <si>
    <t>2,56*1,03 'Přepočtené koeficientem množství</t>
  </si>
  <si>
    <t>Úprava povrchů vnitřních</t>
  </si>
  <si>
    <t>611131121</t>
  </si>
  <si>
    <t>Penetrační disperzní nátěr vnitřních stropů nanášený ručně</t>
  </si>
  <si>
    <t>-671217689</t>
  </si>
  <si>
    <t>Podkladní a spojovací vrstva vnitřních omítaných ploch penetrace disperzní nanášená ručně stropů</t>
  </si>
  <si>
    <t>Rozpad figury: omítka_strop</t>
  </si>
  <si>
    <t>101C</t>
  </si>
  <si>
    <t>33,13</t>
  </si>
  <si>
    <t>111bC</t>
  </si>
  <si>
    <t>3,74</t>
  </si>
  <si>
    <t>128C</t>
  </si>
  <si>
    <t>14,77</t>
  </si>
  <si>
    <t>611321141</t>
  </si>
  <si>
    <t>Vápenocementová omítka štuková dvouvrstvá vnitřních stropů rovných nanášená ručně</t>
  </si>
  <si>
    <t>-830229728</t>
  </si>
  <si>
    <t>Omítka vápenocementová vnitřních ploch nanášená ručně dvouvrstvá, tloušťky jádrové omítky do 10 mm a tloušťky štuku do 3 mm štuková vodorovných konstrukcí stropů rovných</t>
  </si>
  <si>
    <t>27865542</t>
  </si>
  <si>
    <t>Rozpad figury: omítka_vnitřní</t>
  </si>
  <si>
    <t>37,59*2,65-1,8*2,7-0,9*2,15*6-1,0*2,15-1,2*2,65-1,65*2,65-0,8*2,15</t>
  </si>
  <si>
    <t>102C</t>
  </si>
  <si>
    <t>22,82*2,65-0,9*2,15-3,0*2,65</t>
  </si>
  <si>
    <t>103C</t>
  </si>
  <si>
    <t>27,15*2,65-1,0*2,15-(1,24+0,34)*2,65</t>
  </si>
  <si>
    <t>104C</t>
  </si>
  <si>
    <t>21,45*2,65-0,9*2,15-1,2*2,65-3,5*2,64</t>
  </si>
  <si>
    <t>105C</t>
  </si>
  <si>
    <t>14,52*2,65-0,9*2,15-2,75*2,65</t>
  </si>
  <si>
    <t>106C</t>
  </si>
  <si>
    <t>23,76*2,65-1,0*2,15</t>
  </si>
  <si>
    <t>107C</t>
  </si>
  <si>
    <t>12,20*2,65-0,9*2,15-0,9*2,65</t>
  </si>
  <si>
    <t>108C</t>
  </si>
  <si>
    <t>5,80*2,65-0,8*2,15</t>
  </si>
  <si>
    <t>109C</t>
  </si>
  <si>
    <t>(9,26-2,93)*2,65-0,9*2,15</t>
  </si>
  <si>
    <t>110C</t>
  </si>
  <si>
    <t>(13,69-1,87)*2,65-0,9*2,15</t>
  </si>
  <si>
    <t>111C</t>
  </si>
  <si>
    <t>4,25*2*3,35</t>
  </si>
  <si>
    <t>8,62*1,8</t>
  </si>
  <si>
    <t>118C</t>
  </si>
  <si>
    <t>123C</t>
  </si>
  <si>
    <t>8,69*2,65-0,8*2,15*2-0,9*2,15-1,0*2,15</t>
  </si>
  <si>
    <t>124C</t>
  </si>
  <si>
    <t>27,18*2,65-1,77*2,65-0,9*2,15*2</t>
  </si>
  <si>
    <t>125C</t>
  </si>
  <si>
    <t>14,73*2,65-0,9*2,15-1,27*2,65</t>
  </si>
  <si>
    <t>126C</t>
  </si>
  <si>
    <t>127C</t>
  </si>
  <si>
    <t>(2,2+2,6+2,2)*2,65-0,8*2,02</t>
  </si>
  <si>
    <t>8,95*2*2,65</t>
  </si>
  <si>
    <t>129C</t>
  </si>
  <si>
    <t>(1,475*2+1,425*2)*2,65-0,9*2,15</t>
  </si>
  <si>
    <t>130C</t>
  </si>
  <si>
    <t>21,20*2,65-1,77*2,65-1,5*2,65</t>
  </si>
  <si>
    <t>131C</t>
  </si>
  <si>
    <t>5,73*2,65-1,5*2,65-1,0*2,15-0,8*2,15</t>
  </si>
  <si>
    <t>132C</t>
  </si>
  <si>
    <t>(1,625+2,15)*2,65+0,725*(2,65-1,2)-0,8*2,15</t>
  </si>
  <si>
    <t>133C</t>
  </si>
  <si>
    <t>11,56*2,65-1,1*2,65-1,0*2,15*2</t>
  </si>
  <si>
    <t>134C</t>
  </si>
  <si>
    <t>135C</t>
  </si>
  <si>
    <t>136C</t>
  </si>
  <si>
    <t>201C</t>
  </si>
  <si>
    <t>9,42*3,0-1,0*2,15*2+4,2*3,0-0,9*2,15+(0,636+8,15)*3,0-1,0*2,15*2</t>
  </si>
  <si>
    <t>202C</t>
  </si>
  <si>
    <t>31,06*3,0-(1,05-0,4+3,5+2,525)*1,85-1,0*2,15</t>
  </si>
  <si>
    <t>203C</t>
  </si>
  <si>
    <t>31,65*3,0-(2,525+3,5+1,05-0,4)*1,85-1,0*2,15</t>
  </si>
  <si>
    <t>204C</t>
  </si>
  <si>
    <t>31,08-(2,525+4,625)*1,85-1,0*2,15</t>
  </si>
  <si>
    <t>205C</t>
  </si>
  <si>
    <t>32,37-(2,525+4,625)*1,85-1,0*2,15</t>
  </si>
  <si>
    <t>206C</t>
  </si>
  <si>
    <t>1,875*3,0+1,9*0,95</t>
  </si>
  <si>
    <t>207C</t>
  </si>
  <si>
    <t>1,93*3,0</t>
  </si>
  <si>
    <t>208C</t>
  </si>
  <si>
    <t>1,9*0,95</t>
  </si>
  <si>
    <t>-2080493063</t>
  </si>
  <si>
    <t>1854005004</t>
  </si>
  <si>
    <t>612315302</t>
  </si>
  <si>
    <t>Vápenná štuková omítka ostění nebo nadpraží</t>
  </si>
  <si>
    <t>1156638978</t>
  </si>
  <si>
    <t>Vápenná omítka ostění nebo nadpraží štuková dvouvrstvá</t>
  </si>
  <si>
    <t>138m+151</t>
  </si>
  <si>
    <t>(2,15+1,0+2,15)*0,300*2</t>
  </si>
  <si>
    <t>612325225</t>
  </si>
  <si>
    <t>Vápenocementová štuková omítka malých ploch přes 1 do 4 m2 na stěnách</t>
  </si>
  <si>
    <t>-1403038419</t>
  </si>
  <si>
    <t>Vápenocementová omítka jednotlivých malých ploch štuková dvouvrstvá na stěnách, plochy jednotlivě přes 1,0 do 4 m2</t>
  </si>
  <si>
    <t>1+1</t>
  </si>
  <si>
    <t>Úprava povrchů vnějších</t>
  </si>
  <si>
    <t>622211031</t>
  </si>
  <si>
    <t>Montáž kontaktního zateplení vnějších stěn lepením a mechanickým kotvením polystyrénových desek do betonu a zdiva tl přes 120 do 160 mm</t>
  </si>
  <si>
    <t>333093617</t>
  </si>
  <si>
    <t>Montáž kontaktního zateplení lepením a mechanickým kotvením z polystyrenových desek (dodávka ve specifikaci) na vnější stěny, na podklad betonový nebo z lehčeného betonu, z tvárnic keramických nebo vápenopískových, tloušťky desek přes 120 do 160 mm</t>
  </si>
  <si>
    <t>Rozpad figury: etics_sokl</t>
  </si>
  <si>
    <t>pohled východ Pavilon C</t>
  </si>
  <si>
    <t>25,71+1,12*1,5*2</t>
  </si>
  <si>
    <t>pohled západ</t>
  </si>
  <si>
    <t>7,46</t>
  </si>
  <si>
    <t>28376019</t>
  </si>
  <si>
    <t>deska perimetrická fasádní soklová 150kPa λ=0,035 tl 140mm</t>
  </si>
  <si>
    <t>-1747037493</t>
  </si>
  <si>
    <t>36,53*1,05 'Přepočtené koeficientem množství</t>
  </si>
  <si>
    <t>622221011</t>
  </si>
  <si>
    <t>Montáž kontaktního zateplení vnějších stěn lepením a mechanickým kotvením TI z minerální vlny s podélnou orientací do zdiva a betonu tl přes 40 do 80 mm</t>
  </si>
  <si>
    <t>1866828506</t>
  </si>
  <si>
    <t>Montáž kontaktního zateplení lepením a mechanickým kotvením z desek minerální vlny s podélnou orientací vláken nebo kombinovaných (dodávka ve specifikaci) na vnější stěny, na podklad betonový nebo z lehčeného betonu, z tvárnic keramických nebo vápenopískových, tloušťky desek přes 40 do 80 mm</t>
  </si>
  <si>
    <t>etics_60+etics_50</t>
  </si>
  <si>
    <t>Rozpad figury: etics_60</t>
  </si>
  <si>
    <t>1.NP atrium</t>
  </si>
  <si>
    <t>0,4*2,8*4</t>
  </si>
  <si>
    <t>Rozpad figury: etics_50</t>
  </si>
  <si>
    <t>ostění vstup</t>
  </si>
  <si>
    <t>0,4*2*2,8</t>
  </si>
  <si>
    <t>1,35</t>
  </si>
  <si>
    <t>1,475*1,425</t>
  </si>
  <si>
    <t>19,42</t>
  </si>
  <si>
    <t>1,94</t>
  </si>
  <si>
    <t>5,47</t>
  </si>
  <si>
    <t>622221021</t>
  </si>
  <si>
    <t>Montáž kontaktního zateplení vnějších stěn lepením a mechanickým kotvením TI z minerální vlny s podélnou orientací do zdiva a betonu tl přes 80 do 120 mm</t>
  </si>
  <si>
    <t>-623749503</t>
  </si>
  <si>
    <t>Montáž kontaktního zateplení lepením a mechanickým kotvením z desek minerální vlny s podélnou orientací vláken nebo kombinovaných (dodávka ve specifikaci) na vnější stěny, na podklad betonový nebo z lehčeného betonu, z tvárnic keramických nebo vápenopískových, tloušťky desek přes 80 do 120 mm</t>
  </si>
  <si>
    <t>Rozpad figury: etics_100</t>
  </si>
  <si>
    <t>spodní vrstva v rozích fasády</t>
  </si>
  <si>
    <t>0,4*7,5*2</t>
  </si>
  <si>
    <t>622221031</t>
  </si>
  <si>
    <t>Montáž kontaktního zateplení vnějších stěn lepením a mechanickým kotvením TI z minerální vlny s podélnou orientací do zdiva a betonu tl přes 120 do 160 mm</t>
  </si>
  <si>
    <t>-505695929</t>
  </si>
  <si>
    <t>Montáž kontaktního zateplení lepením a mechanickým kotvením z desek minerální vlny s podélnou orientací vláken nebo kombinovaných (dodávka ve specifikaci) na vnější stěny, na podklad betonový nebo z lehčeného betonu, z tvárnic keramických nebo vápenopískových, tloušťky desek přes 120 do 160 mm</t>
  </si>
  <si>
    <t>etics+etics_160+etics_120</t>
  </si>
  <si>
    <t>Rozpad figury: etics</t>
  </si>
  <si>
    <t>fasáda světlík</t>
  </si>
  <si>
    <t>1,2*4,0</t>
  </si>
  <si>
    <t>Rozpad figury: etics_160</t>
  </si>
  <si>
    <t>fasáda boky</t>
  </si>
  <si>
    <t>1,12*7,5*2</t>
  </si>
  <si>
    <t>Rozpad figury: etics_120</t>
  </si>
  <si>
    <t>0,3*2,8*2</t>
  </si>
  <si>
    <t>1941516707</t>
  </si>
  <si>
    <t>etics_180+etics_200</t>
  </si>
  <si>
    <t>Rozpad figury: etics_180</t>
  </si>
  <si>
    <t>světlík</t>
  </si>
  <si>
    <t>1,2*4,0*2</t>
  </si>
  <si>
    <t>Rozpad figury: etics_200</t>
  </si>
  <si>
    <t>4,04*1,1*2</t>
  </si>
  <si>
    <t>713131242</t>
  </si>
  <si>
    <t>Montáž izolace tepelné stěn lepením celoplošně v kombinaci s mechanickým kotvením rohoží, pásů, dílců, desek tl přes 100 do 140 mm</t>
  </si>
  <si>
    <t>-516168029</t>
  </si>
  <si>
    <t>Montáž tepelné izolace stěn rohožemi, pásy, deskami, dílci, bloky (izolační materiál ve specifikaci) lepením celoplošně s mechanickým kotvením, tloušťky izolace přes 100 do 140 mm</t>
  </si>
  <si>
    <t>63142021</t>
  </si>
  <si>
    <t>deska tepelně izolační minerální kontaktních fasád podélné vlákno λ=0,035-0,036 tl 50mm</t>
  </si>
  <si>
    <t>1081888551</t>
  </si>
  <si>
    <t>63142022</t>
  </si>
  <si>
    <t>deska tepelně izolační minerální kontaktních fasád podélné vlákno λ=0,035-0,036 tl 60mm</t>
  </si>
  <si>
    <t>925218471</t>
  </si>
  <si>
    <t>63142025</t>
  </si>
  <si>
    <t>deska tepelně izolační minerální kontaktních fasád podélné vlákno λ=0,035-0,036 tl 100mm</t>
  </si>
  <si>
    <t>-393895787</t>
  </si>
  <si>
    <t>63142026</t>
  </si>
  <si>
    <t>deska tepelně izolační minerální kontaktních fasád podélné vlákno λ=0,035-0,036 tl 120mm</t>
  </si>
  <si>
    <t>-280312019</t>
  </si>
  <si>
    <t>fasáda světlík spodní vrstva</t>
  </si>
  <si>
    <t>63142027</t>
  </si>
  <si>
    <t>deska tepelně izolační minerální kontaktních fasád podélné vlákno λ=0,035-0,036 tl 140mm</t>
  </si>
  <si>
    <t>90126726</t>
  </si>
  <si>
    <t>63142029</t>
  </si>
  <si>
    <t>deska tepelně izolační minerální kontaktních fasád podélné vlákno λ=0,035-0,036 tl 160mm</t>
  </si>
  <si>
    <t>-409636938</t>
  </si>
  <si>
    <t>63142030</t>
  </si>
  <si>
    <t>deska tepelně izolační minerální kontaktních fasád podélné vlákno λ=0,035-0,036 tl 180mm</t>
  </si>
  <si>
    <t>-782140324</t>
  </si>
  <si>
    <t>63142031</t>
  </si>
  <si>
    <t>deska tepelně izolační minerální kontaktních fasád podélné vlákno λ=0,035-0,036 tl 200mm</t>
  </si>
  <si>
    <t>1289521453</t>
  </si>
  <si>
    <t>622251101</t>
  </si>
  <si>
    <t>Příplatek k cenám kontaktního zateplení vnějších stěn za zápustnou montáž a použití tepelněizolačních zátek z polystyrenu</t>
  </si>
  <si>
    <t>2115211969</t>
  </si>
  <si>
    <t>Montáž kontaktního zateplení lepením a mechanickým kotvením Příplatek k cenám za zápustnou montáž kotev s použitím tepelněizolačních zátek na vnější stěny z polystyrenu</t>
  </si>
  <si>
    <t>622251105</t>
  </si>
  <si>
    <t>Příplatek k cenám kontaktního zateplení vnějších stěn za zápustnou montáž a použití tepelněizolačních zátek z minerální vlny</t>
  </si>
  <si>
    <t>-867475338</t>
  </si>
  <si>
    <t>Montáž kontaktního zateplení lepením a mechanickým kotvením Příplatek k cenám za zápustnou montáž kotev s použitím tepelněizolačních zátek na vnější stěny z minerální vlny</t>
  </si>
  <si>
    <t>etics+etics_160+etics_180+etics_120+etics_60+etics_50+etics_100+etics_200</t>
  </si>
  <si>
    <t>622252002</t>
  </si>
  <si>
    <t>Montáž profilů kontaktního zateplení lepených</t>
  </si>
  <si>
    <t>-2071053848</t>
  </si>
  <si>
    <t>Montáž profilů kontaktního zateplení ostatních stěnových, dilatačních apod. lepených do tmelu</t>
  </si>
  <si>
    <t>*rohový profil</t>
  </si>
  <si>
    <t xml:space="preserve">ostění oken </t>
  </si>
  <si>
    <t>1,8*8+2,7*12</t>
  </si>
  <si>
    <t>1,8*8+2,7*2</t>
  </si>
  <si>
    <t>ostatní rohy fasády</t>
  </si>
  <si>
    <t>*okenní profil začišťovací</t>
  </si>
  <si>
    <t>(2,75*2+1,77)*3+2,75*2+1,1+2,75*2+1,27+2,75*2+1,65</t>
  </si>
  <si>
    <t>(1,85*2+4,625)*2+(1,85*2+2,525)*2</t>
  </si>
  <si>
    <t>(1,8*2+4,525)*2+(1,8*2+2,425)*2</t>
  </si>
  <si>
    <t>2,7*2+8,2</t>
  </si>
  <si>
    <t>1,8*4*2</t>
  </si>
  <si>
    <t>vnitřní okenní profil</t>
  </si>
  <si>
    <t>*nadokenní profil</t>
  </si>
  <si>
    <t>1,77*3+1,1+1,65+1,27</t>
  </si>
  <si>
    <t>4,625+2,525+2,525+4,625</t>
  </si>
  <si>
    <t>8,2+4,6*2+2,5*2</t>
  </si>
  <si>
    <t>*parapetní profil</t>
  </si>
  <si>
    <t>4,6*2+2,5*2</t>
  </si>
  <si>
    <t>63127416</t>
  </si>
  <si>
    <t>profil rohový PVC s výztužnou tkaninou š 100/100mm</t>
  </si>
  <si>
    <t>-254969950</t>
  </si>
  <si>
    <t>66,6*1,05 'Přepočtené koeficientem množství</t>
  </si>
  <si>
    <t>28342205</t>
  </si>
  <si>
    <t>profil napojovací okenní PVC s výztužnou tkaninou 6mm</t>
  </si>
  <si>
    <t>1618290979</t>
  </si>
  <si>
    <t>255,46*1,05 'Přepočtené koeficientem množství</t>
  </si>
  <si>
    <t>59051510</t>
  </si>
  <si>
    <t>profil napojovací nadokenní PVC s okapnicí s výztužnou tkaninou</t>
  </si>
  <si>
    <t>373001702</t>
  </si>
  <si>
    <t>46,03*1,05 'Přepočtené koeficientem množství</t>
  </si>
  <si>
    <t>59051512</t>
  </si>
  <si>
    <t>profil napojovací parapetní PVC s okapnicí a výztužnou tkaninou</t>
  </si>
  <si>
    <t>1548560885</t>
  </si>
  <si>
    <t>37,83*1,05 'Přepočtené koeficientem množství</t>
  </si>
  <si>
    <t>1029549881</t>
  </si>
  <si>
    <t>-1305293958</t>
  </si>
  <si>
    <t>etics+etics_160+etics_180+etics_120+etics_60+etics_50+etics_200</t>
  </si>
  <si>
    <t>ostění oken</t>
  </si>
  <si>
    <t>((2,75*2+1,77)*3+2,75*2+1,1+2,75*2+1,27+2,75*2+1,65)*0,15</t>
  </si>
  <si>
    <t>((1,85*2+4,625)*2+(1,85*2+2,525)*2)*0,15</t>
  </si>
  <si>
    <t>((1,8*2+4,525)*2+(1,8*2+2,425)*2)*0,15</t>
  </si>
  <si>
    <t>(2,7*2+8,2)*0,15</t>
  </si>
  <si>
    <t>622151021</t>
  </si>
  <si>
    <t>Penetrační akrylátový nátěr vnějších mozaikových tenkovrstvých omítek stěn</t>
  </si>
  <si>
    <t>1150076313</t>
  </si>
  <si>
    <t>Penetrační nátěr vnějších pastovitých tenkovrstvých omítek mozaikových akrylátový stěn</t>
  </si>
  <si>
    <t>Rozpad figury: etics_marmolit</t>
  </si>
  <si>
    <t>1,12*0,600*2</t>
  </si>
  <si>
    <t>(0,3+3,3+3,2+5,4+0,3)*0,6</t>
  </si>
  <si>
    <t>1,7*0,6*2</t>
  </si>
  <si>
    <t>0,15*4</t>
  </si>
  <si>
    <t>763705789</t>
  </si>
  <si>
    <t>622131121</t>
  </si>
  <si>
    <t>Penetrační nátěr vnějších stěn nanášený ručně</t>
  </si>
  <si>
    <t>-1019546617</t>
  </si>
  <si>
    <t>Podkladní a spojovací vrstva vnějších omítaných ploch penetrace nanášená ručně stěn</t>
  </si>
  <si>
    <t>Rozpad figury: omítka_oprava_těloc</t>
  </si>
  <si>
    <t>Pavilon C</t>
  </si>
  <si>
    <t>pohled východ</t>
  </si>
  <si>
    <t>99,15*2</t>
  </si>
  <si>
    <t>pohled sever</t>
  </si>
  <si>
    <t>189,28-5,21*1,855*4-1,0*3,0*8</t>
  </si>
  <si>
    <t>pohled jih</t>
  </si>
  <si>
    <t>143,62-5,21*1,855*3-1,0*3,0*6</t>
  </si>
  <si>
    <t>světlík 209 a 210C</t>
  </si>
  <si>
    <t>4,04*4,0*2-4,0*2,050-4,0*2,7</t>
  </si>
  <si>
    <t>1338726131</t>
  </si>
  <si>
    <t>-751040065</t>
  </si>
  <si>
    <t>1,885*7*2</t>
  </si>
  <si>
    <t>3,0*14*2</t>
  </si>
  <si>
    <t>2,7*2+2,05*2</t>
  </si>
  <si>
    <t>(1,885*2+5,210)*7</t>
  </si>
  <si>
    <t>(3,0*2+1,0)*14</t>
  </si>
  <si>
    <t>(2,050*2+4,2)+(2,7*2+4,2)</t>
  </si>
  <si>
    <t>5,210*7+1,0*14</t>
  </si>
  <si>
    <t>4,2*2</t>
  </si>
  <si>
    <t>1180764090</t>
  </si>
  <si>
    <t>119,89*1,05 'Přepočtené koeficientem množství</t>
  </si>
  <si>
    <t>1711393398</t>
  </si>
  <si>
    <t>196,66*1,05 'Přepočtené koeficientem množství</t>
  </si>
  <si>
    <t>-1331369903</t>
  </si>
  <si>
    <t>58,87*1,05 'Přepočtené koeficientem množství</t>
  </si>
  <si>
    <t>1799575266</t>
  </si>
  <si>
    <t>-1162455522</t>
  </si>
  <si>
    <t>622531022</t>
  </si>
  <si>
    <t>Tenkovrstvá silikonová zatíraná omítka zrnitost 2,0 mm vnějších stěn</t>
  </si>
  <si>
    <t>-2040172470</t>
  </si>
  <si>
    <t>Omítka tenkovrstvá silikonová vnějších ploch probarvená bez penetrace zatíraná (škrábaná), zrnitost 2,0 mm stěn</t>
  </si>
  <si>
    <t>Podlahy a podlahové konstrukce</t>
  </si>
  <si>
    <t>632451214</t>
  </si>
  <si>
    <t>Potěr cementový samonivelační litý C20 tl přes 45 do 50 mm</t>
  </si>
  <si>
    <t>60832469</t>
  </si>
  <si>
    <t>Potěr cementový samonivelační litý tř. C 20, tl. přes 45 do 50 mm</t>
  </si>
  <si>
    <t>P1+P2+P3+P4+P5+P6</t>
  </si>
  <si>
    <t>P8+P9</t>
  </si>
  <si>
    <t>26,01</t>
  </si>
  <si>
    <t>12,40</t>
  </si>
  <si>
    <t>Rozpad figury: P2</t>
  </si>
  <si>
    <t>25,53</t>
  </si>
  <si>
    <t>70,76</t>
  </si>
  <si>
    <t>119C</t>
  </si>
  <si>
    <t>26,89</t>
  </si>
  <si>
    <t>Rozpad figury: P3</t>
  </si>
  <si>
    <t>5,73</t>
  </si>
  <si>
    <t>1,83</t>
  </si>
  <si>
    <t>4,98</t>
  </si>
  <si>
    <t>8,98</t>
  </si>
  <si>
    <t>Rozpad figury: P4</t>
  </si>
  <si>
    <t>23,32</t>
  </si>
  <si>
    <t>12,03</t>
  </si>
  <si>
    <t>Rozpad figury: P5</t>
  </si>
  <si>
    <t>4,45</t>
  </si>
  <si>
    <t>5,23</t>
  </si>
  <si>
    <t>3,50</t>
  </si>
  <si>
    <t>Rozpad figury: P6</t>
  </si>
  <si>
    <t>25,24</t>
  </si>
  <si>
    <t>27,34</t>
  </si>
  <si>
    <t>Rozpad figury: P8</t>
  </si>
  <si>
    <t>28,74</t>
  </si>
  <si>
    <t>56,70</t>
  </si>
  <si>
    <t>56,51</t>
  </si>
  <si>
    <t>56,74</t>
  </si>
  <si>
    <t>58,05</t>
  </si>
  <si>
    <t>Rozpad figury: P9</t>
  </si>
  <si>
    <t>8,93</t>
  </si>
  <si>
    <t>5,68</t>
  </si>
  <si>
    <t>3,88</t>
  </si>
  <si>
    <t>-1478598499</t>
  </si>
  <si>
    <t>P1+P2+P3*2+P4+P5*2+P6*2</t>
  </si>
  <si>
    <t>P8*2+P9*2</t>
  </si>
  <si>
    <t>Vedení trubní dálková a přípojná</t>
  </si>
  <si>
    <t>-1267747274</t>
  </si>
  <si>
    <t>šachta vnitřní</t>
  </si>
  <si>
    <t>2,65*1,2*0,100</t>
  </si>
  <si>
    <t>šachta venkovní</t>
  </si>
  <si>
    <t>1,5*0,9*0,100</t>
  </si>
  <si>
    <t>273323611</t>
  </si>
  <si>
    <t>Základové desky ze ŽB pro konstrukce bílých van tř. C 30/37</t>
  </si>
  <si>
    <t>1293636187</t>
  </si>
  <si>
    <t>Základy z betonu železového (bez výztuže) desky z betonu pro konstrukce bílých van tř. C 30/37</t>
  </si>
  <si>
    <t>"deska"2,65*1,2*0,250</t>
  </si>
  <si>
    <t>"stěny"2,65*0,25*1,4*2+0,7*0,25*1,4*2</t>
  </si>
  <si>
    <t>"strop"(2,65*1,2-0,7*0,7)*0,25</t>
  </si>
  <si>
    <t>"deska"1,5*0,9*0,25</t>
  </si>
  <si>
    <t>"stěny"1,5*0,25*2,5+0,4*0,25*2,5*2</t>
  </si>
  <si>
    <t>"strop"0,9*1,5*0,25</t>
  </si>
  <si>
    <t>-415183228</t>
  </si>
  <si>
    <t>(2,65*2+1,2*2)*1,65</t>
  </si>
  <si>
    <t>(2,15*2+0,7*2)*1,4</t>
  </si>
  <si>
    <t>(1,5*2+0,9*2)*2,95</t>
  </si>
  <si>
    <t>(1,0*2+0,4*2)*2,5</t>
  </si>
  <si>
    <t>1609639603</t>
  </si>
  <si>
    <t>-1160035555</t>
  </si>
  <si>
    <t>2,15*0,7</t>
  </si>
  <si>
    <t>1,0*0,4</t>
  </si>
  <si>
    <t>1749673976</t>
  </si>
  <si>
    <t>1451881079</t>
  </si>
  <si>
    <t>410790487</t>
  </si>
  <si>
    <t>273361821</t>
  </si>
  <si>
    <t>Výztuž základových desek betonářskou ocelí 10 505 (R)</t>
  </si>
  <si>
    <t>-1249517495</t>
  </si>
  <si>
    <t>Výztuž základů desek z betonářské oceli 10 505 (R) nebo BSt 500</t>
  </si>
  <si>
    <t>odvětrávací šachta venkovní</t>
  </si>
  <si>
    <t>575,8/1000</t>
  </si>
  <si>
    <t>953334423.KRN</t>
  </si>
  <si>
    <t>Těsnící plech do pracovních spar betonových kcí s bitumenovým povrchem oboustranným š 160 mm BK 160/2</t>
  </si>
  <si>
    <t>2115285674</t>
  </si>
  <si>
    <t>451541111</t>
  </si>
  <si>
    <t>Lože pod potrubí otevřený výkop ze štěrkodrtě</t>
  </si>
  <si>
    <t>1376892240</t>
  </si>
  <si>
    <t>Lože pod potrubí, stoky a drobné objekty v otevřeném výkopu ze štěrkodrtě 0-63 mm</t>
  </si>
  <si>
    <t>mezi šachtami</t>
  </si>
  <si>
    <t>1,0*20,0*0,200</t>
  </si>
  <si>
    <t>811441111</t>
  </si>
  <si>
    <t>Montáž potrubí z trub betonových s polodrážkou (přímých) a integrovaným pryžovým těsněním otevřený výkop sklon do 20 % DN 600</t>
  </si>
  <si>
    <t>1725934798</t>
  </si>
  <si>
    <t>Montáž potrubí z trub betonových (přímých) s polodrážkou v otevřeném výkopu ve sklonu do 20 % s integrovaným pryžovým těsněním DN 600</t>
  </si>
  <si>
    <t>59223019</t>
  </si>
  <si>
    <t>trouba betonová hrdlová propojovací DN 600</t>
  </si>
  <si>
    <t>818352396</t>
  </si>
  <si>
    <t>20*1,01 'Přepočtené koeficientem množství</t>
  </si>
  <si>
    <t>-321430916</t>
  </si>
  <si>
    <t>962031013</t>
  </si>
  <si>
    <t>Bourání příček nebo přizdívek z cihel děrovaných tl přes 100 do 150 mm</t>
  </si>
  <si>
    <t>1833800708</t>
  </si>
  <si>
    <t>Bourání příček nebo přizdívek z cihel děrovaných, tl. přes 100 do 150 mm</t>
  </si>
  <si>
    <t>113C</t>
  </si>
  <si>
    <t>2,05*2,8</t>
  </si>
  <si>
    <t>168824707</t>
  </si>
  <si>
    <t>7,805*3,720</t>
  </si>
  <si>
    <t>3,880*3,720</t>
  </si>
  <si>
    <t>6,860*3,720</t>
  </si>
  <si>
    <t>7,280*3,720</t>
  </si>
  <si>
    <t>4,040*3,720</t>
  </si>
  <si>
    <t>6,68*3,720</t>
  </si>
  <si>
    <t>-2124475469</t>
  </si>
  <si>
    <t>8,550*2,7</t>
  </si>
  <si>
    <t>-1636691411</t>
  </si>
  <si>
    <t>968072456</t>
  </si>
  <si>
    <t>Vybourání kovových dveřních zárubní pl přes 2 m2</t>
  </si>
  <si>
    <t>-802369467</t>
  </si>
  <si>
    <t>Vybourání kovových rámů oken s křídly, dveřních zárubní, vrat, stěn, ostění nebo obkladů dveřních zárubní, plochy přes 2 m2</t>
  </si>
  <si>
    <t>1,0*2,05*2</t>
  </si>
  <si>
    <t>971033621</t>
  </si>
  <si>
    <t>Vybourání otvorů ve zdivu cihelném pl do 4 m2 na MVC nebo MV tl do 100 mm</t>
  </si>
  <si>
    <t>-1545789020</t>
  </si>
  <si>
    <t>Vybourání otvorů ve zdivu základovém nebo nadzákladovém z cihel, tvárnic, příčkovek z cihel pálených na maltu vápennou nebo vápenocementovou plochy do 4 m2, tl. do 100 mm</t>
  </si>
  <si>
    <t>975021211</t>
  </si>
  <si>
    <t>Podchycení nadzákladového zdiva pod stropem tl zdiva do 450 mm</t>
  </si>
  <si>
    <t>50748170</t>
  </si>
  <si>
    <t>Podchycení nadzákladového zdiva pod stropem dřevěnou výztuhou nad vybouraným otvorem, pro jakoukoliv délku podchycení, při tl. zdiva do 450 mm</t>
  </si>
  <si>
    <t>Poznámka k položce:_x000D_
napojení na sousední objekt</t>
  </si>
  <si>
    <t>12,0*2</t>
  </si>
  <si>
    <t>225057068</t>
  </si>
  <si>
    <t>stávající beton. deska v atriu pro základy zastřešení atria</t>
  </si>
  <si>
    <t xml:space="preserve">obvod cad </t>
  </si>
  <si>
    <t>46,0</t>
  </si>
  <si>
    <t>-438730926</t>
  </si>
  <si>
    <t>plocha cad * 0,220</t>
  </si>
  <si>
    <t>7,13*0,220</t>
  </si>
  <si>
    <t>bourání zákl. pasu</t>
  </si>
  <si>
    <t>1,1*0,4*16,8</t>
  </si>
  <si>
    <t>ŽB deska po stranách obou tělocvičen</t>
  </si>
  <si>
    <t>0,9*0,25*10,27</t>
  </si>
  <si>
    <t>základový práh na straně hřiště o 25 cm</t>
  </si>
  <si>
    <t>0,25*0,5*16,8</t>
  </si>
  <si>
    <t>1509098602</t>
  </si>
  <si>
    <t>ubourání stáv. bet. pasu pro novou patku</t>
  </si>
  <si>
    <t>1,1*0,450*0,300</t>
  </si>
  <si>
    <t>pro prostup vzt šachet</t>
  </si>
  <si>
    <t>1,14*0,9*1,05</t>
  </si>
  <si>
    <t>1,0*0,9*1,55</t>
  </si>
  <si>
    <t>1674358343</t>
  </si>
  <si>
    <t>12,0*6,0*0,250*2</t>
  </si>
  <si>
    <t>964053111</t>
  </si>
  <si>
    <t>Bourání ŽB trámů, průvlaků nebo pásů průřezu do 0,25 m2</t>
  </si>
  <si>
    <t>-1171691735</t>
  </si>
  <si>
    <t>Bourání samostatných trámů, průvlaků nebo pásů ze železobetonu bez přerušení výztuže, průřezu do 0,25 m2</t>
  </si>
  <si>
    <t xml:space="preserve">Poznámka k položce:_x000D_
bourání ztužidel_x000D_
ztužidla mezi FD7 a FD12, FD9 a FD15 + FD1 a FD2, FD4 a FD5_x000D_
</t>
  </si>
  <si>
    <t>0,25*6,0*3</t>
  </si>
  <si>
    <t>0,21*6,0*3</t>
  </si>
  <si>
    <t>probourat část stáv. průvlaku viz SKŘ</t>
  </si>
  <si>
    <t>0,630*0,450*0,200*2</t>
  </si>
  <si>
    <t>stávajícíc ztužidlo vybourat viz SKŘ</t>
  </si>
  <si>
    <t>0,14*(3,485+3,45+2,2*2)</t>
  </si>
  <si>
    <t>977211114</t>
  </si>
  <si>
    <t>Řezání stěnovou pilou betonových nebo ŽB kcí s výztuží průměru do 16 mm hl přes 420 do 520 mm</t>
  </si>
  <si>
    <t>2030204534</t>
  </si>
  <si>
    <t>Řezání konstrukcí stěnovou pilou betonových nebo železobetonových průměru řezané výztuže do 16 mm hloubka řezu přes 420 do 520 mm</t>
  </si>
  <si>
    <t>řezání ŽB průvlaku</t>
  </si>
  <si>
    <t>0,630*2</t>
  </si>
  <si>
    <t>965042241</t>
  </si>
  <si>
    <t>Bourání podkladů pod dlažby nebo mazanin betonových nebo z litého asfaltu tl přes 100 mm pl přes 4 m2</t>
  </si>
  <si>
    <t>-1526171279</t>
  </si>
  <si>
    <t>Bourání mazanin betonových nebo z litého asfaltu tl. přes 100 mm, plochy přes 4 m2</t>
  </si>
  <si>
    <t>bourané stropy nadbetonávka</t>
  </si>
  <si>
    <t>12,0*6,0*0,250*3</t>
  </si>
  <si>
    <t>247694394</t>
  </si>
  <si>
    <t>1.NP čítárna</t>
  </si>
  <si>
    <t>5,3*1,8*2</t>
  </si>
  <si>
    <t>2.NP tělocvična</t>
  </si>
  <si>
    <t>6,68*1,8</t>
  </si>
  <si>
    <t>4,04*1,8</t>
  </si>
  <si>
    <t>3,88*1,8</t>
  </si>
  <si>
    <t>978035117</t>
  </si>
  <si>
    <t>Odstranění tenkovrstvé omítky tl do 2 mm obroušením v rozsahu přes 50 do 100 %</t>
  </si>
  <si>
    <t>-2050240696</t>
  </si>
  <si>
    <t>Odstranění tenkovrstvých omítek nebo štuku tloušťky do 2 mm obroušením, rozsahu přes 50 do 100%</t>
  </si>
  <si>
    <t>993211111</t>
  </si>
  <si>
    <t>Dovoz a odvoz systémových stojek včetně nosníků pro podchycování konstrukcí do 10 km včetně naložení a složení</t>
  </si>
  <si>
    <t>666725979</t>
  </si>
  <si>
    <t>Dovoz a odvoz systémových prvků pro podchycování konstrukcí včetně naložení a složení stojek včetně nosníků, na vzdálenost do 10 km</t>
  </si>
  <si>
    <t>1962510453</t>
  </si>
  <si>
    <t>412</t>
  </si>
  <si>
    <t>-633537016</t>
  </si>
  <si>
    <t>Rozpad figury: zakryt_podlahy</t>
  </si>
  <si>
    <t>11,34+2,65*3,35</t>
  </si>
  <si>
    <t>36,89</t>
  </si>
  <si>
    <t>14,16</t>
  </si>
  <si>
    <t>114C</t>
  </si>
  <si>
    <t>56,08</t>
  </si>
  <si>
    <t>115C</t>
  </si>
  <si>
    <t>14,28</t>
  </si>
  <si>
    <t>116C</t>
  </si>
  <si>
    <t>16,08</t>
  </si>
  <si>
    <t>117C</t>
  </si>
  <si>
    <t>14,37</t>
  </si>
  <si>
    <t>120C</t>
  </si>
  <si>
    <t>60,77</t>
  </si>
  <si>
    <t>413</t>
  </si>
  <si>
    <t>475955337</t>
  </si>
  <si>
    <t>Rozpad figury: zakryt_výplně</t>
  </si>
  <si>
    <t>1,0*2,15*12</t>
  </si>
  <si>
    <t>1,0*2,15</t>
  </si>
  <si>
    <t>1,0*2,15*2</t>
  </si>
  <si>
    <t>1,0*2,15+1,3*2,8</t>
  </si>
  <si>
    <t>4,24*2,5</t>
  </si>
  <si>
    <t>1,9*2,8</t>
  </si>
  <si>
    <t>1,0*2,15*3</t>
  </si>
  <si>
    <t>1,0*2,15*2+4,0*1,8</t>
  </si>
  <si>
    <t>1,0*2,15*2+4,5*1,8</t>
  </si>
  <si>
    <t>12,0*3,0</t>
  </si>
  <si>
    <t>12,0*3,0*2+1,9*2,8</t>
  </si>
  <si>
    <t>1,0*2,15*11</t>
  </si>
  <si>
    <t>1,0*2,15*4</t>
  </si>
  <si>
    <t>1,0*2,15*2+1,8*2,85</t>
  </si>
  <si>
    <t>1,0*2,15+1,3*2,85</t>
  </si>
  <si>
    <t>1,7*2,15+1,8*2,85</t>
  </si>
  <si>
    <t>1,0*2,15*5+4,2*2,8</t>
  </si>
  <si>
    <t>2,6*1,95+2,4*1,95*2+1,0*2,15</t>
  </si>
  <si>
    <t>(2,24*11,75)/cos(7)</t>
  </si>
  <si>
    <t>1896615335</t>
  </si>
  <si>
    <t>podhled_1+podhled_2+podhled_3+podhled_4+podhled_5</t>
  </si>
  <si>
    <t>101,1</t>
  </si>
  <si>
    <t>Rozpad figury: podhled_1</t>
  </si>
  <si>
    <t>36,89+5,86*0,200</t>
  </si>
  <si>
    <t>13,0</t>
  </si>
  <si>
    <t>12,24*1,65+8,0*1,0</t>
  </si>
  <si>
    <t>39,56</t>
  </si>
  <si>
    <t>Rozpad figury: podhled_2</t>
  </si>
  <si>
    <t>Rozpad figury: podhled_3</t>
  </si>
  <si>
    <t>-(2,57*0,4+(10,35+0,4)*0,4)</t>
  </si>
  <si>
    <t>-"sloupy"0,084*5</t>
  </si>
  <si>
    <t>Rozpad figury: podhled_4</t>
  </si>
  <si>
    <t>101.1</t>
  </si>
  <si>
    <t>(3,51+1,45)*5,6</t>
  </si>
  <si>
    <t>1,45*0,4*2</t>
  </si>
  <si>
    <t>(1,45+0,4+5,6+0,4+1,45)*0,200</t>
  </si>
  <si>
    <t>Rozpad figury: podhled_5</t>
  </si>
  <si>
    <t>58936327</t>
  </si>
  <si>
    <t>vnější fasáda</t>
  </si>
  <si>
    <t>359,78+198,18+149,95</t>
  </si>
  <si>
    <t>135,23</t>
  </si>
  <si>
    <t>světlíky 209 a 210C</t>
  </si>
  <si>
    <t>4,2*4,0*2</t>
  </si>
  <si>
    <t>633668297</t>
  </si>
  <si>
    <t>876,74*90 'Přepočtené koeficientem množství</t>
  </si>
  <si>
    <t>-1348351886</t>
  </si>
  <si>
    <t>-372275455</t>
  </si>
  <si>
    <t>-1062254819</t>
  </si>
  <si>
    <t>-585222380</t>
  </si>
  <si>
    <t>-1277826631</t>
  </si>
  <si>
    <t>-781770055</t>
  </si>
  <si>
    <t>-1356370504</t>
  </si>
  <si>
    <t>417974018</t>
  </si>
  <si>
    <t>Poznámka k položce:_x000D_
obsahuje 2,029 t kovového odpadu. Jeho likvidace bude řešena dohodou mezi stavebníkem a dodavatelem.</t>
  </si>
  <si>
    <t>-1252482197</t>
  </si>
  <si>
    <t>122081590</t>
  </si>
  <si>
    <t>307,761*9 'Přepočtené koeficientem množství</t>
  </si>
  <si>
    <t>536582697</t>
  </si>
  <si>
    <t>-1549739078</t>
  </si>
  <si>
    <t>-294256454</t>
  </si>
  <si>
    <t>692742019</t>
  </si>
  <si>
    <t>-817884729</t>
  </si>
  <si>
    <t>1781813024</t>
  </si>
  <si>
    <t>-170381509</t>
  </si>
  <si>
    <t>1629494702</t>
  </si>
  <si>
    <t>-1791890374</t>
  </si>
  <si>
    <t>219584809</t>
  </si>
  <si>
    <t>-129786171</t>
  </si>
  <si>
    <t>-2012667970</t>
  </si>
  <si>
    <t>12,390*(1,5+0,9)</t>
  </si>
  <si>
    <t>9,0</t>
  </si>
  <si>
    <t>-1700549082</t>
  </si>
  <si>
    <t xml:space="preserve">podkladní beton plocha cad </t>
  </si>
  <si>
    <t>352,34</t>
  </si>
  <si>
    <t>105,0</t>
  </si>
  <si>
    <t>-1660129964</t>
  </si>
  <si>
    <t>558,44*0,00039 'Přepočtené koeficientem množství</t>
  </si>
  <si>
    <t>46664811</t>
  </si>
  <si>
    <t>-649539290</t>
  </si>
  <si>
    <t>558,44*1,1655 'Přepočtené koeficientem množství</t>
  </si>
  <si>
    <t>1118250490</t>
  </si>
  <si>
    <t>podkladní beton obvod cad * 600 mm</t>
  </si>
  <si>
    <t>76,82*0,600</t>
  </si>
  <si>
    <t>41,5*0,600</t>
  </si>
  <si>
    <t>P_13_14</t>
  </si>
  <si>
    <t>41,20*0,600</t>
  </si>
  <si>
    <t>302964013</t>
  </si>
  <si>
    <t>95,712*0,00041 'Přepočtené koeficientem množství</t>
  </si>
  <si>
    <t>-2017468248</t>
  </si>
  <si>
    <t>46746988</t>
  </si>
  <si>
    <t>95,712*1,221 'Přepočtené koeficientem množství</t>
  </si>
  <si>
    <t>711161174</t>
  </si>
  <si>
    <t>Provedení izolace proti zemní vlhkosti vodorovné z nopové fólie výška nopu do 20 mm</t>
  </si>
  <si>
    <t>1573145416</t>
  </si>
  <si>
    <t>Provedení izolace proti zemní vlhkosti nopovou fólií na ploše vodorovné V výška nopu do 20 mm</t>
  </si>
  <si>
    <t>28323005</t>
  </si>
  <si>
    <t>fólie profilovaná (nopová) drenážní HDPE s výškou nopů 8mm</t>
  </si>
  <si>
    <t>-1566922014</t>
  </si>
  <si>
    <t>752971184</t>
  </si>
  <si>
    <t>-1080711659</t>
  </si>
  <si>
    <t>12,0*6,0*3*1,05</t>
  </si>
  <si>
    <t>71233181.R.1</t>
  </si>
  <si>
    <t>Odstranění povlakové krytiny střech do 10° - sklovláknitý vlies 120 g/m2</t>
  </si>
  <si>
    <t>1950787012</t>
  </si>
  <si>
    <t>881799512</t>
  </si>
  <si>
    <t>2105675097</t>
  </si>
  <si>
    <t>240,0</t>
  </si>
  <si>
    <t>-1062135435</t>
  </si>
  <si>
    <t>148,0</t>
  </si>
  <si>
    <t>-898685680</t>
  </si>
  <si>
    <t>K9</t>
  </si>
  <si>
    <t>92,0</t>
  </si>
  <si>
    <t>712363369</t>
  </si>
  <si>
    <t>Povlakové krytiny střech do 10° z tvarovaných poplastovaných lišt délky 2 m příklopná lišta rš 100 mm</t>
  </si>
  <si>
    <t>-1658209621</t>
  </si>
  <si>
    <t>Povlakové krytiny střech plochých do 10° z tvarovaných poplastovaných lišt pro mPVC příklopná lišta rš 100 mm</t>
  </si>
  <si>
    <t>20,0</t>
  </si>
  <si>
    <t>-2023984836</t>
  </si>
  <si>
    <t>309,0+77,0*0,550</t>
  </si>
  <si>
    <t>12,05+21,93*0,500</t>
  </si>
  <si>
    <t>1189591695</t>
  </si>
  <si>
    <t>374,365*0,00032 'Přepočtené koeficientem množství</t>
  </si>
  <si>
    <t>-330729982</t>
  </si>
  <si>
    <t>1821022806</t>
  </si>
  <si>
    <t>374,365*1,1655 'Přepočtené koeficientem množství</t>
  </si>
  <si>
    <t>1758669399</t>
  </si>
  <si>
    <t>plocha + obvod * délka na atice</t>
  </si>
  <si>
    <t>309,0+77,0*(0,200+0,250)</t>
  </si>
  <si>
    <t>12,5+22,0*0,500</t>
  </si>
  <si>
    <t>1294017108</t>
  </si>
  <si>
    <t>367,15*1,1655 'Přepočtené koeficientem množství</t>
  </si>
  <si>
    <t>-880618583</t>
  </si>
  <si>
    <t>59108798</t>
  </si>
  <si>
    <t>367,15*1,15 'Přepočtené koeficientem množství</t>
  </si>
  <si>
    <t>712.R.DV</t>
  </si>
  <si>
    <t xml:space="preserve">Dvorní vpusť - polymerbetonový ochranný koš s horním a dolním odvodoněním. Poklop litinový. Napojení na hydroizolaci manžetou. pro hydroizolační fólie + ochranný plastový  koš  Průměr 150mm </t>
  </si>
  <si>
    <t>1986807326</t>
  </si>
  <si>
    <t xml:space="preserve">Dvorní vpusť - polymerbetonový ochranný koš s horním a
dolním odvodoněním. Poklop litinový.
Napojení na hydroizolaci manžetou.
pro hydroizolační fólie + ochranný plastový  koš
Průměr 150mm
</t>
  </si>
  <si>
    <t>781903211</t>
  </si>
  <si>
    <t>Manžeta prostupu - mPVC tl.1,5 pro prostupy do DN200, systémové
provedení z krytinou
Průměr: Počet:
DN390 2ks - (výroba na stavbě z mPVC)
DN150 2ks - systémový výrobek
DN100 9ks - systémový výrobek
DN70 3ks - systémový výrobek</t>
  </si>
  <si>
    <t>-660651542</t>
  </si>
  <si>
    <t>1845153640</t>
  </si>
  <si>
    <t>717950741</t>
  </si>
  <si>
    <t>713140835</t>
  </si>
  <si>
    <t>Odstranění tepelné izolace střech nadstřešní připevněné z vláknitých materiálů suchých tl přes 200 mm</t>
  </si>
  <si>
    <t>1808495659</t>
  </si>
  <si>
    <t>Odstranění tepelné izolace střech plochých z rohoží, pásů, dílců, desek, bloků nadstřešních izolací připevněných šrouby z vláknitých materiálů suchých, tloušťka izolace přes 200 mm</t>
  </si>
  <si>
    <t>MV desky 3x 90 mm</t>
  </si>
  <si>
    <t>plocha střechy cad</t>
  </si>
  <si>
    <t>12,0*6,0*3</t>
  </si>
  <si>
    <t>-1070878380</t>
  </si>
  <si>
    <t>XPS základy</t>
  </si>
  <si>
    <t>xps 40</t>
  </si>
  <si>
    <t>23,0*0,950+6,60*0,950</t>
  </si>
  <si>
    <t>(5,6+4,4+5,5)*0,950</t>
  </si>
  <si>
    <t>xps 60</t>
  </si>
  <si>
    <t>(11,3+0,9)*0,420</t>
  </si>
  <si>
    <t>(11,3+0,9+7,49)*0,900</t>
  </si>
  <si>
    <t>19,13*1,5</t>
  </si>
  <si>
    <t>xps 100</t>
  </si>
  <si>
    <t>(0,9+7,49)*0,420</t>
  </si>
  <si>
    <t>28376416</t>
  </si>
  <si>
    <t>deska XPS hrana polodrážková a hladký povrch 300kPA λ=0,035 tl 40mm</t>
  </si>
  <si>
    <t>-1594277498</t>
  </si>
  <si>
    <t>28376418</t>
  </si>
  <si>
    <t>deska XPS hrana polodrážková a hladký povrch 300kPA λ=0,035 tl 60mm</t>
  </si>
  <si>
    <t>958070365</t>
  </si>
  <si>
    <t>-1748666908</t>
  </si>
  <si>
    <t>-986739736</t>
  </si>
  <si>
    <t>P1_obvod+P2_obvod+P3_obvod+P4_obvod+P5_obvod+P6_obvod</t>
  </si>
  <si>
    <t>P8_obvod+P9_obvod</t>
  </si>
  <si>
    <t>Rozpad figury: P1_obvod</t>
  </si>
  <si>
    <t>21,45-0,9</t>
  </si>
  <si>
    <t>14,52-0,9</t>
  </si>
  <si>
    <t>Rozpad figury: P2_obvod</t>
  </si>
  <si>
    <t>37,59-1,9-0,9*5-0,8-1,0*2</t>
  </si>
  <si>
    <t>22,82-0,9</t>
  </si>
  <si>
    <t>8,62-0,9</t>
  </si>
  <si>
    <t>37,83-1,9</t>
  </si>
  <si>
    <t>29,06-1,9*3</t>
  </si>
  <si>
    <t>8,95*2</t>
  </si>
  <si>
    <t>2,1-0,9</t>
  </si>
  <si>
    <t>Rozpad figury: P3_obvod</t>
  </si>
  <si>
    <t>12,20-0,9</t>
  </si>
  <si>
    <t>5,80-0,8</t>
  </si>
  <si>
    <t>9,26-0,9*2</t>
  </si>
  <si>
    <t>13,69-0,9</t>
  </si>
  <si>
    <t>Rozpad figury: P4_obvod</t>
  </si>
  <si>
    <t>27,18-0,9</t>
  </si>
  <si>
    <t>14,73-0,9</t>
  </si>
  <si>
    <t>21,20-1,1</t>
  </si>
  <si>
    <t>Rozpad figury: P5_obvod</t>
  </si>
  <si>
    <t>8,69-0,8-0,9-1,0</t>
  </si>
  <si>
    <t>10,35-0,8</t>
  </si>
  <si>
    <t>5,73-1,1-1,0</t>
  </si>
  <si>
    <t>7,55-0,8</t>
  </si>
  <si>
    <t>11,56-1,0*3</t>
  </si>
  <si>
    <t>Rozpad figury: P6_obvod</t>
  </si>
  <si>
    <t>27,15-1,0*2</t>
  </si>
  <si>
    <t>23,76-1,0</t>
  </si>
  <si>
    <t>Rozpad figury: P8_obvod</t>
  </si>
  <si>
    <t>28,04</t>
  </si>
  <si>
    <t>31,06-1,0</t>
  </si>
  <si>
    <t>31,65-1,0</t>
  </si>
  <si>
    <t>31,08-1,0</t>
  </si>
  <si>
    <t>32,37-1,0</t>
  </si>
  <si>
    <t>Rozpad figury: P9_obvod</t>
  </si>
  <si>
    <t>13,28-0,9*3</t>
  </si>
  <si>
    <t>9,74-0,9</t>
  </si>
  <si>
    <t>7,95-0,9</t>
  </si>
  <si>
    <t>-1972059092</t>
  </si>
  <si>
    <t>561,89*1,05 'Přepočtené koeficientem množství</t>
  </si>
  <si>
    <t>-1266007942</t>
  </si>
  <si>
    <t>-2025788920</t>
  </si>
  <si>
    <t>391,002*1,05 'Přepočtené koeficientem množství</t>
  </si>
  <si>
    <t>-462977489</t>
  </si>
  <si>
    <t>-62513887</t>
  </si>
  <si>
    <t>63141432</t>
  </si>
  <si>
    <t>deska tepelně izolační minerální plovoucích podlah λ=0,033-0,035 tl 30mm</t>
  </si>
  <si>
    <t>-103086469</t>
  </si>
  <si>
    <t>1531591112</t>
  </si>
  <si>
    <t>Poznámka k položce:_x000D_
dilatace stěny</t>
  </si>
  <si>
    <t>"40"19,80*3,35</t>
  </si>
  <si>
    <t>4,3*3,35</t>
  </si>
  <si>
    <t>18,60*3,35</t>
  </si>
  <si>
    <t>(5,745+5,8)*4,22</t>
  </si>
  <si>
    <t>11,5*3,0</t>
  </si>
  <si>
    <t>"50"(7,66+7,0+7,6+6,80)*3,45</t>
  </si>
  <si>
    <t>63142020</t>
  </si>
  <si>
    <t>deska tepelně izolační minerální kontaktních fasád podélné vlákno λ=0,035-0,036 tl 40mm</t>
  </si>
  <si>
    <t>-66881009</t>
  </si>
  <si>
    <t>62,31*1,02 'Přepočtené koeficientem množství</t>
  </si>
  <si>
    <t>1516866900</t>
  </si>
  <si>
    <t>100,257*1,02 'Přepočtené koeficientem množství</t>
  </si>
  <si>
    <t>-2114537329</t>
  </si>
  <si>
    <t>309,0</t>
  </si>
  <si>
    <t>12,5</t>
  </si>
  <si>
    <t>-1745740284</t>
  </si>
  <si>
    <t>309,0*0,150</t>
  </si>
  <si>
    <t>12,5*0,100</t>
  </si>
  <si>
    <t>192447051</t>
  </si>
  <si>
    <t>obvod * výška atiky</t>
  </si>
  <si>
    <t>77,0*0,55</t>
  </si>
  <si>
    <t>obvod * šířka atiky</t>
  </si>
  <si>
    <t>77,0*0,350</t>
  </si>
  <si>
    <t>236253120</t>
  </si>
  <si>
    <t>321,5*1,05 'Přepočtené koeficientem množství</t>
  </si>
  <si>
    <t>28372309</t>
  </si>
  <si>
    <t>deska EPS 100 pro konstrukce s běžným zatížením λ=0,037 tl 100mm</t>
  </si>
  <si>
    <t>-1251085166</t>
  </si>
  <si>
    <t>28372307</t>
  </si>
  <si>
    <t>deska EPS 100 pro konstrukce s běžným zatížením λ=0,037 tl 70mm</t>
  </si>
  <si>
    <t>-1269276174</t>
  </si>
  <si>
    <t>712.R.3</t>
  </si>
  <si>
    <t>Atika - vodovzdorná překližka tl. 21 mm kotvena přes tepelnou izolace do konstrukce atiky</t>
  </si>
  <si>
    <t>-176535030</t>
  </si>
  <si>
    <t>713.STCH3</t>
  </si>
  <si>
    <t xml:space="preserve">Střešní krytina ze sendvičových panelů </t>
  </si>
  <si>
    <t>-1923826126</t>
  </si>
  <si>
    <t>Střešní krytina ze sendvičových panelů s jádrem fenol. pěny tl.140mm
profil EXT 3 vlny na modul 1m, REI 20DP3, RAL 9006
Dodávka + montáž včetně kompletních klempířských (žlab!), těsnících a kotevních prvků a výrobní a montážní dokumentace</t>
  </si>
  <si>
    <t>STCH3 - 7°</t>
  </si>
  <si>
    <t>"plocha cad" 63,0/cos(7)</t>
  </si>
  <si>
    <t>"svislá část" 6,0</t>
  </si>
  <si>
    <t>69,473*1,05 'Přepočtené koeficientem množství</t>
  </si>
  <si>
    <t>1535925330</t>
  </si>
  <si>
    <t>-926921145</t>
  </si>
  <si>
    <t>-1406982013</t>
  </si>
  <si>
    <t>Rozměr panelu :600x600. Tloušťka 20mm. Skrytá nosná konstrukce - hrana podhledu je symetrická s osou rastru.
Panely na srazu jsou mírně zkosené (2mm na kazetu). Plně demontovatelné panely v jakémkoliv místě. Koeficient
pohltivosti αw=0,9. Srozumitelnost řeči: Artikulační třída AC = 180 v souladu s ASTM E 1111 a E 1110. Jádro:
v plástvích lisovaná skelná vlákna. Barva bílá, nejbližší barevný vzorek NCS S 0500-N. Světelná odrazivost 85%,
více než 99% odraženého světla je světlo rozptýlené. Koeficient zpětného odrazu je 63 mcd*m-2lx-1. Lesk &lt; 1.
Odolnost stálé relativní vlhkosti 95% při 30°C. Denní stírání prachu a vysávání. Týdenní čištění za mokra..
Systémový zesílený skrytý nosný rastr  v bílé barvě 010. Rastr obsahuje vymezovací profily „V“ pro zpevnění
rastru. Výrobek je plně recyklovatelný a je vyroben z min 70% z recyklovaného skla. Určeno pro místnosti
klasifikované do třídy 6 podle ISO 14644-1. A2-s1,d0</t>
  </si>
  <si>
    <t>423,248*1,05 'Přepočtené koeficientem množství</t>
  </si>
  <si>
    <t>-121496175</t>
  </si>
  <si>
    <t>podhled_6+podhled_8</t>
  </si>
  <si>
    <t>Rozpad figury: podhled_6</t>
  </si>
  <si>
    <t>Rozpad figury: podhled_8</t>
  </si>
  <si>
    <t>(4,315*2,1+4,315*2,5)/COS(7)</t>
  </si>
  <si>
    <t>4,315*0,500*2</t>
  </si>
  <si>
    <t xml:space="preserve">Rozměr panelu : 600x600mm. Tloušťka 20mm.Kontaktní montáž - lepení. Koeficient pohltivosti αw=0,6. Srozumitelnost řeči: Artikulační třída AC = 180 v souladu s ASTM E 1111 a E 1110. </t>
  </si>
  <si>
    <t>800368094</t>
  </si>
  <si>
    <t>Rozměr panelu : 600x600mm. Tloušťka 20mm.Kontaktní montáž - lepení. Koeficient pohltivosti αw=0,6.
Srozumitelnost řeči: Artikulační třída AC = 180 v souladu s ASTM E 1111 a E 1110. Jádro: v plástvích lisovaná
skelná vlákna. Barva bílá, nejbližší barevný vzorek NCS S 0500-N. Světelná odrazivost 85%, více než 99%
odraženého světla je světlo rozptýlené. Koeficient zpětného odrazu je 63 mcd*m-2lx-1. Lesk &lt; 1. Odolnost stálé
relativní vlhkosti 95% při 30°C. Denní stírání prachu a vysávání. Týdenní čištění za mokra. Výrobek je plně
recyklovatelný a je vyroben z min 70% z recyklovaného skla. Určeno pro místnosti klasifikované do třídy 6 podle
ISO 14644-1. Reakce na oheň A2-s1,d0.</t>
  </si>
  <si>
    <t>64,928*1,05 'Přepočtené koeficientem množství</t>
  </si>
  <si>
    <t>6312636.R.3</t>
  </si>
  <si>
    <t>Rozměr panelu : 600x600mm. Tloušťka 40mm. Kontaktní montáž - lepení. Koeficient pohltivosti αw=0,9. Srozumitelnost řeči: Artikulační třída AC = 180 v souladu s ASTM E 1111 a E 1110.</t>
  </si>
  <si>
    <t>-1537542018</t>
  </si>
  <si>
    <t>Rozměr panelu : 600x600mm. Tloušťka 40mm. Kontaktní montáž - lepení. Koeficient pohltivosti αw=0,9.
Srozumitelnost řeči: Artikulační třída AC = 180 v souladu s ASTM E 1111 a E 1110. Jádro: v plástvích lisovaná
skelná vlákna. Barva bílá, nejbližší barevný vzorek NCS S 0500-N. Světelná odrazivost 85%, více než 99%
odraženého světla je světlo rozptýlené. Koeficient zpětného odrazu je 63 mcd*m-2lx-1. Lesk &lt; 1.Odolnost stálé
relativní vlhkosti 95% při 30°C. Denní stírání prachu a vysávání. Týdenní čištění za mokra. Výrobek je plně
recyklovatelný a je vyroben z min 70% z recyklovaného skla. Určeno pro místnosti klasifikované do třídy 6 podle
ISO 14644-1. Reakce na oheň A2-s1,d0</t>
  </si>
  <si>
    <t>24,313*1,05 'Přepočtené koeficientem množství</t>
  </si>
  <si>
    <t>1448898861</t>
  </si>
  <si>
    <t>-344382178</t>
  </si>
  <si>
    <t>763111444</t>
  </si>
  <si>
    <t>SDK příčka tl 125 mm profil CW+UW 75 desky 2xDFH2 12,5 s izolací EI 90 Rw do 57 dB</t>
  </si>
  <si>
    <t>1130518930</t>
  </si>
  <si>
    <t>Příčka ze sádrokartonových desek s nosnou konstrukcí z jednoduchých ocelových profilů UW, CW dvojitě opláštěná deskami protipožárními impregnovanými DFH2 tl. 2 x 12,5 mm EI 90, příčka tl. 125 mm, profil 75, s izolací, Rw do 57 dB</t>
  </si>
  <si>
    <t>(0,85+1,075+0,630+0,4*2)*3,18</t>
  </si>
  <si>
    <t>(0,52+0,42)*3,18</t>
  </si>
  <si>
    <t>(1,24+0,34)*3,18</t>
  </si>
  <si>
    <t>"byty"((1,225+0,575+1,090)*3,18-1,675*2,1)*2</t>
  </si>
  <si>
    <t>(1,24+0,215)*3,45</t>
  </si>
  <si>
    <t>(0,4+0,65+0,4+0,31+0,85)*3,45</t>
  </si>
  <si>
    <t>(0,947+0,310)*3,45</t>
  </si>
  <si>
    <t>(0,375*2+1,365)*3,45</t>
  </si>
  <si>
    <t>(3,05+0,4*3)*3,45</t>
  </si>
  <si>
    <t>sdk_1</t>
  </si>
  <si>
    <t>763111450</t>
  </si>
  <si>
    <t>SDK příčka tl 200 mm profil CW+UW 150 desky 2xDFH2 12,5 s izolací EI 90 Rw do 56 dB</t>
  </si>
  <si>
    <t>580934411</t>
  </si>
  <si>
    <t>Příčka ze sádrokartonových desek s nosnou konstrukcí z jednoduchých ocelových profilů UW, CW dvojitě opláštěná deskami protipožárními impregnovanými DFH2 tl. 2 x 12,5 mm EI 90, příčka tl. 200 mm, profil 150, s izolací, Rw do 56 dB</t>
  </si>
  <si>
    <t>sdk_2</t>
  </si>
  <si>
    <t>1,87*3,18</t>
  </si>
  <si>
    <t>76311146.R.125</t>
  </si>
  <si>
    <t>SDK příčka tl 125 mm profil CW+UW 75 desky 2x akustická 12,5 s izolací 60 mm - Rw=53dB, bez požadavku PO</t>
  </si>
  <si>
    <t>1248098591</t>
  </si>
  <si>
    <t>(1,72+1,525+0,730)*3,0</t>
  </si>
  <si>
    <t>3,215*3,0-0,9*2,15</t>
  </si>
  <si>
    <t>sdk_125</t>
  </si>
  <si>
    <t>76311231.R.155</t>
  </si>
  <si>
    <t>SDK příčka akustická tl 155 mm zdvojený profil CW+UW 50 desky 2x Acustic 12,5 s dvojitou izolací 2x 40 - Rw=54dB, EI 60DP1</t>
  </si>
  <si>
    <t>621961705</t>
  </si>
  <si>
    <t>sdk_155</t>
  </si>
  <si>
    <t>(2,0+1,0+5,7+1,0+1,8+1,0+2,775+3,377)*3,0-1,0*2,15*3</t>
  </si>
  <si>
    <t>76311231.R.205</t>
  </si>
  <si>
    <t>SDK příčka akustická tl 205 mm zdvojený profil CW+UW 75 desky 2x Acustic 12,5 s dvojitou izolací 2x 60 mm -  Rw=54dB, EI 60DP1</t>
  </si>
  <si>
    <t>1741913376</t>
  </si>
  <si>
    <t>sdk_205</t>
  </si>
  <si>
    <t>18,5*3,0</t>
  </si>
  <si>
    <t>7631214.R.1</t>
  </si>
  <si>
    <t>SDK předstěna tl.250mm pro skryté zavření segmentů skleněných dveří (1x15 SDK na CW50+ volná mezera 120mm pro kolejnici skleněných segmentů + 1x15 SDK na CW50)</t>
  </si>
  <si>
    <t>1640570479</t>
  </si>
  <si>
    <t>SDK předstěna tl.250mm pro skryté zavření segmentů skleněných dveří
(1x15 SDK na CW50+ volná mezera 120mm pro kolejnici
skleněných segmentů + 1x15 SDK na CW50)</t>
  </si>
  <si>
    <t>1,06*2*2,85</t>
  </si>
  <si>
    <t>763121422</t>
  </si>
  <si>
    <t>SDK stěna předsazená tl 62,5 mm profil CW+UW 50 deska 1xH2 12,5 bez izolace EI 15</t>
  </si>
  <si>
    <t>-455865424</t>
  </si>
  <si>
    <t>Stěna předsazená ze sádrokartonových desek s nosnou konstrukcí z ocelových profilů CW, UW jednoduše opláštěná deskou impregnovanou H2 tl. 12,5 mm bez izolace, EI 15, stěna tl. 62,5 mm, profil 50</t>
  </si>
  <si>
    <t>Rozpad figury: SDK_předsaz_příčk</t>
  </si>
  <si>
    <t>2,93*3,18</t>
  </si>
  <si>
    <t>(1,0+0,15)*3,18*2</t>
  </si>
  <si>
    <t>(0,725*1,2+0,725*0,15)*2</t>
  </si>
  <si>
    <t>0,9*1,2+0,9*0,2</t>
  </si>
  <si>
    <t>(2,885-0,4)*3,18</t>
  </si>
  <si>
    <t>2,15*2*3,18</t>
  </si>
  <si>
    <t>4,8*3,45+1,625*1,2</t>
  </si>
  <si>
    <t>1,625*3,45+1,625*1,2+1,625*0,17</t>
  </si>
  <si>
    <t>2,94*1,2+2,94*0,17</t>
  </si>
  <si>
    <t>763111333</t>
  </si>
  <si>
    <t>SDK příčka tl 100 mm profil CW+UW 75 desky 1xH2 12,5 s izolací EI 30 Rw do 45 dB</t>
  </si>
  <si>
    <t>240393788</t>
  </si>
  <si>
    <t>Příčka ze sádrokartonových desek s nosnou konstrukcí z jednoduchých ocelových profilů UW, CW jednoduše opláštěná deskou impregnovanou H2 tl. 12,5 mm, příčka tl. 100 mm, profil 75, s izolací, EI 30, Rw do 45 dB</t>
  </si>
  <si>
    <t>sdk_3</t>
  </si>
  <si>
    <t>1,93*3,45</t>
  </si>
  <si>
    <t>763111336</t>
  </si>
  <si>
    <t>SDK příčka tl 125 mm profil CW+UW 100 desky 1xH2 12,5 s izolací EI 30 Rw do 48 dB</t>
  </si>
  <si>
    <t>-631750015</t>
  </si>
  <si>
    <t>Příčka ze sádrokartonových desek s nosnou konstrukcí z jednoduchých ocelových profilů UW, CW jednoduše opláštěná deskou impregnovanou H2 tl. 12,5 mm, příčka tl. 125 mm, profil 100, s izolací, EI 30, Rw do 48 dB</t>
  </si>
  <si>
    <t>sdk_4</t>
  </si>
  <si>
    <t>4,8*3,45-0,9*2,15*2</t>
  </si>
  <si>
    <t>76313141.R.IPE</t>
  </si>
  <si>
    <t>SDK podhled desky 1xA 12,5 bez izolace dvouvrstvá spodní kce profil CD+UD na IPE závěsy</t>
  </si>
  <si>
    <t>-1683543753</t>
  </si>
  <si>
    <t>Rozpad figury: podhled_7</t>
  </si>
  <si>
    <t>-1409415685</t>
  </si>
  <si>
    <t>-672541929</t>
  </si>
  <si>
    <t>76313223.R.2</t>
  </si>
  <si>
    <t>SDK podhled 2xDF 15 mm dvouvrstvá spodní kce CD+UD</t>
  </si>
  <si>
    <t>1068434837</t>
  </si>
  <si>
    <t>76313223.R.1</t>
  </si>
  <si>
    <t>SDK podhled 3xDF 15 mm dvouvrstvá spodní kce CD+UD</t>
  </si>
  <si>
    <t>-173299744</t>
  </si>
  <si>
    <t>763131751</t>
  </si>
  <si>
    <t>Montáž parotěsné zábrany do SDK podhledu</t>
  </si>
  <si>
    <t>-776778274</t>
  </si>
  <si>
    <t>Podhled ze sádrokartonových desek ostatní práce a konstrukce na podhledech ze sádrokartonových desek montáž parotěsné zábrany</t>
  </si>
  <si>
    <t>1326024739</t>
  </si>
  <si>
    <t>69,473*1,1235 'Přepočtené koeficientem množství</t>
  </si>
  <si>
    <t>921191190</t>
  </si>
  <si>
    <t>2,8*4</t>
  </si>
  <si>
    <t>3,1*4</t>
  </si>
  <si>
    <t>3,8*4</t>
  </si>
  <si>
    <t>1796098867</t>
  </si>
  <si>
    <t>-1455715302</t>
  </si>
  <si>
    <t>763172412</t>
  </si>
  <si>
    <t>Montáž dvířek revizních protipožárních SDK kcí vel. 300 x 300 mm pro příčky a předsazené stěny</t>
  </si>
  <si>
    <t>-182262546</t>
  </si>
  <si>
    <t>Montáž dvířek pro konstrukce ze sádrokartonových desek revizních protipožárních pro příčky a předsazené stěny velikost (šxv) 300 x 300 mm</t>
  </si>
  <si>
    <t>59030760</t>
  </si>
  <si>
    <t>dvířka revizní protipožární pro stěny a podhledy EI 60 300x300 mm</t>
  </si>
  <si>
    <t>675219102</t>
  </si>
  <si>
    <t>59030711</t>
  </si>
  <si>
    <t>dvířka revizní jednokřídlá s automatickým zámkem 300x300mm</t>
  </si>
  <si>
    <t>-103424055</t>
  </si>
  <si>
    <t>763411116</t>
  </si>
  <si>
    <t>Sanitární příčky do mokrého prostředí, kompaktní desky tl 13 mm</t>
  </si>
  <si>
    <t>931294580</t>
  </si>
  <si>
    <t>Sanitární příčky vhodné do mokrého prostředí dělící z kompaktních desek tl. 13 mm</t>
  </si>
  <si>
    <t>(1,87+1,35)*2,0-0,7*2,0*2</t>
  </si>
  <si>
    <t>(1,93*2+1,1)*2,0-0,7*2,0*3</t>
  </si>
  <si>
    <t>763411126</t>
  </si>
  <si>
    <t>Dveře sanitárních příček, kompaktní desky tl 13 mm, š do 800 mm, v do 2000 mm</t>
  </si>
  <si>
    <t>1181805616</t>
  </si>
  <si>
    <t>Sanitární příčky vhodné do mokrého prostředí dveře vnitřní do sanitárních příček šířky do 800 mm, výšky do 2 000 mm z kompaktních desek včetně nerezového kování tl. 13 mm</t>
  </si>
  <si>
    <t>2+3</t>
  </si>
  <si>
    <t>-1013608395</t>
  </si>
  <si>
    <t>764002841</t>
  </si>
  <si>
    <t>Demontáž oplechování horních ploch zdí a nadezdívek do suti</t>
  </si>
  <si>
    <t>3940376</t>
  </si>
  <si>
    <t>Demontáž klempířských konstrukcí oplechování horních ploch zdí a nadezdívek do suti</t>
  </si>
  <si>
    <t>6,0*3</t>
  </si>
  <si>
    <t>764002851</t>
  </si>
  <si>
    <t>Demontáž oplechování parapetů do suti</t>
  </si>
  <si>
    <t>-873463179</t>
  </si>
  <si>
    <t>Demontáž klempířských konstrukcí oplechování parapetů do suti</t>
  </si>
  <si>
    <t>7,28</t>
  </si>
  <si>
    <t>6,68</t>
  </si>
  <si>
    <t>7,805</t>
  </si>
  <si>
    <t>6,86</t>
  </si>
  <si>
    <t>414</t>
  </si>
  <si>
    <t>764222431</t>
  </si>
  <si>
    <t>Oplechování rovné okapové hrany z Al plechu rš 150 mm</t>
  </si>
  <si>
    <t>-1365911037</t>
  </si>
  <si>
    <t>Oplechování střešních prvků z hliníkového plechu okapu okapovým plechem střechy rovné rš 150 mm</t>
  </si>
  <si>
    <t>Poznámka k položce:_x000D_
oplechování hrany venkovních teras</t>
  </si>
  <si>
    <t>Z5</t>
  </si>
  <si>
    <t>6,655</t>
  </si>
  <si>
    <t>Z6</t>
  </si>
  <si>
    <t>6,51</t>
  </si>
  <si>
    <t>Z7</t>
  </si>
  <si>
    <t>8,755</t>
  </si>
  <si>
    <t>21,92*1,1 'Přepočtené koeficientem množství</t>
  </si>
  <si>
    <t xml:space="preserve">venkovní parapet Al tl.1,5mm, elox povrch RAL9006, vzorkovat při realizaci, RŠ225 </t>
  </si>
  <si>
    <t>1594498570</t>
  </si>
  <si>
    <t xml:space="preserve">venkovní parapet Al tl.1,5mm, elox povrch RAL9006,
vzorkovat při realizaci, RŠ225 </t>
  </si>
  <si>
    <t>4,525*4</t>
  </si>
  <si>
    <t>2,425*4</t>
  </si>
  <si>
    <t>4,04*1</t>
  </si>
  <si>
    <t>299</t>
  </si>
  <si>
    <t>venkovní parapet Al tl.1,5mm, elox povrch RAL9006, vzorkovat při realizaci, RŠ260</t>
  </si>
  <si>
    <t>64727959</t>
  </si>
  <si>
    <t>43,88*1</t>
  </si>
  <si>
    <t>300</t>
  </si>
  <si>
    <t>venkovní parapet Al tl.1,5mm, elox povrch RAL9006, vzorkovat při realizaci, RŠ400</t>
  </si>
  <si>
    <t>-1460505131</t>
  </si>
  <si>
    <t>K11</t>
  </si>
  <si>
    <t>5,75*2</t>
  </si>
  <si>
    <t>301</t>
  </si>
  <si>
    <t>764528421</t>
  </si>
  <si>
    <t>Svody kruhové včetně objímek, kolen, odskoků z Al plechu průměru 80 mm</t>
  </si>
  <si>
    <t>-1229079747</t>
  </si>
  <si>
    <t>Svod z hliníkového plechu včetně objímek, kolen a odskoků kruhový, průměru 80 mm</t>
  </si>
  <si>
    <t>K10</t>
  </si>
  <si>
    <t>302</t>
  </si>
  <si>
    <t>-1110199827</t>
  </si>
  <si>
    <t>303</t>
  </si>
  <si>
    <t>Výplně otvorů O1 - 3ks, O2, O3, O4 -  PAV C 1NP VÝCHOD</t>
  </si>
  <si>
    <t>-425350457</t>
  </si>
  <si>
    <t>Výplně otvorů O1 - 3ks, O2, O3, O4 -  PAV C 1NP VÝCHOD
- Bezpečnostní sklo
- Uwmax=0,9W/m2K
- izolační trojsklo
- Al rám
- možnost kotvení po
celém obvodu
- hlavní křídlo dveří O3
musí mít světlou šířku
průchodu min.900mm
- hlavní kóty jsou rozměry
stavebního otvoru
- osazení na např. Purenit
- klika otvírání s možností
uzamčení
- O3 LDP otevření včetně
elektropohonu a
elektronického zámku
cyl. vložka na generální systém školy</t>
  </si>
  <si>
    <t>304</t>
  </si>
  <si>
    <t>Výplně otvorů O5 - PAV C sestava 1NP ZÁPAD</t>
  </si>
  <si>
    <t>363392387</t>
  </si>
  <si>
    <t>Výplně otvorů O5 -  PAV C sestava 1NP ZÁPAD
 Bezpečnostní sklo
- Uwmax=0,9W/m2K
- izolační trojsklo
- Al rám
- jedná se o sestavu, kotvení pouze v dolní a horní části (tozn
nutné statické sloupky v sestavě dle výrobce oken)
- požární odolnost/vlastnosti vepsána v nákresu
- hlavní kóty jsou rozměry stavebního otvoru
- osazení na např. Purenit
- klika otvírání s možností uzamčení</t>
  </si>
  <si>
    <t>305</t>
  </si>
  <si>
    <t xml:space="preserve">Výplně otvorů O6 - 3 ks, O7, O8 - 2ks - PAV C 2NP ZÁPAD </t>
  </si>
  <si>
    <t>816361926</t>
  </si>
  <si>
    <t>Výplně otvorů O6 - 3 ks, O7, O8 - 2ks - PAV C 2NP ZÁPAD
Uwmax=0,9W/m2K
- izolační trojsklo
- Al rám
- možnost kotvení po celém obvodu
- požární odolnost/vlastnosti vepsána v nákresu
- hlavní kóty jsou rozměry stavebního otvoru
- klika otvírání ve výšce max.650mm nad spodní hranou
- klika otvírání s možností uzamčení</t>
  </si>
  <si>
    <t>306</t>
  </si>
  <si>
    <t>766.R.1.3.2</t>
  </si>
  <si>
    <t>Výplně otvorů O22 - PAV C 2NP PVC TĚLOCVIČNA SEVER</t>
  </si>
  <si>
    <t>-1559127320</t>
  </si>
  <si>
    <t>Výplně otvorů O22 - PAV C 2NP PVC TĚLOCVIČNA SEVER
Uwmax=0,9W/m2K
- izolační trojsklo
- PVC rám
- možnost kotvení po celém obvodu
- požární odolnost/vlastnosti vepsána v nákresu
- hlavní kóty jsou rozměry stavebního otvoru
- klika otvírání s možností uzamčení
- barva INT bílá, EXT RAL9006</t>
  </si>
  <si>
    <t>307</t>
  </si>
  <si>
    <t>766.R.1.3.3</t>
  </si>
  <si>
    <t>Výplně otvorů O23 - PAV C 2NP PVC TĚLOCVIČNA JIH</t>
  </si>
  <si>
    <t>755768031</t>
  </si>
  <si>
    <t>Výplně otvorů O23 - PAV C 2NP PVC TĚLOCVIČNA JIH
Uwmax=0,9W/m2K
- izolační trojsklo
- PVC rám
- možnost kotvení po celém obvodu
- požární odolnost/vlastnosti vepsána v nákresu
- hlavní kóty jsou rozměry stavebního otvoru
- klika otvírání s možností uzamčení
- barva INT bílá, EXT RAL9006</t>
  </si>
  <si>
    <t>308</t>
  </si>
  <si>
    <t>Výplně otvorů O7 - 4 ks, O9 - 2 ks - PAV C 2NP VÝCHOD</t>
  </si>
  <si>
    <t>248697865</t>
  </si>
  <si>
    <t>Výplně otvorů O7 - 4 ks, O9 - 2 ks - PAV C 2NP VÝCHOD
Uwmax=0,9W/m2K
- izolační trojsklo
- Al rám
- možnost kotvení po celém obvodu
- požární odolnost/vlastnosti vepsána v nákresu
- hlavní kóty jsou rozměry stavebního otvoru
- klika otvírání ve výšce max.650mm nad spodní hranou
- klika otvírání s možností uzamčení</t>
  </si>
  <si>
    <t>309</t>
  </si>
  <si>
    <t>Výplně otvorů O10 - PAV C 2NP SEVER a O11 - PAV C 2NP JIH</t>
  </si>
  <si>
    <t>-523370056</t>
  </si>
  <si>
    <t>Výplně otvorů O10 - PAV C 2NP SEVER a O11 - PAV C 2NP JIH
Bezpečnostní sklo
- Uwmax=0,9W/m2K
- izolační trojsklo
- Al rám
- jedná se o sestavu, kotvení pouze v dolní a horní části (tozn
nutné statické sloupky v sestavě dle výrobce oken)
- požární odolnost/vlastnosti vepsána v nákresu
- hlavní kóty jsou rozměry stavebního otvoru
- osazení na např. Purenit
- klika otvírání ve výšce max.650mm nad spodní hranou
- klika otvírání s možností uzamčení
- rozšiřující profily po stranách pro osazení překrytým ETICS
- LDP uzavření včetně elektropohonu
- včetně nadpražní okapové lišty</t>
  </si>
  <si>
    <t>310</t>
  </si>
  <si>
    <t>Výplně otvorů D1pž - 2 ks a D2ún - PAV C VNITŘNÍ DVEŘE (ÚNIKOVÁ CESTA)</t>
  </si>
  <si>
    <t>-1375163616</t>
  </si>
  <si>
    <t xml:space="preserve">Výplně otvorů D1pž - 2 ks a D2ún - PAV C VNITŘNÍ DVEŘE (ÚNIKOVÁ CESTA)
- Bezpečnostní sklo
- Uwmax - bez požadavku
- Al rám
- požární odolnost/vlastnosti vepsána v nákresu
- hlavní kóty jsou rozměry stavebního otvoru
-LDP uzavření včetně elektropohonu
-panikové kování
-elektronický zámek, cyl. vložka na generální 
systém školy
</t>
  </si>
  <si>
    <t>411</t>
  </si>
  <si>
    <t>Prosklená střecha Pavilon C</t>
  </si>
  <si>
    <t>95175580</t>
  </si>
  <si>
    <t>Prosklená střecha Pavilon C
- Prosklená střecha tvořená segmentově, zasklení ESG
- Požární odolnost fixního prosklení min EI15
- Rámy Al, zasklení tep. izolační, Uwmax=1,1W/m2K
- Součástí klempířské prvky z FeZn plechu RAL 9006
- Spodní Al konstrukce s přerušeným tepelným mostem
- Al montážní profily
- Otevíravá část ve středním poli, el. pohon
- Prosklené segmenty umístěny 150mm nad okolní střechu
- Provedení kompletního zasklení střechy jedním výrobcem, včetně klempířských prvků
pro napojení na okolní krytinu, ocelových manžet, kotvících a montážních prvků/profilů
- Nutná certifikace na PO EI15
- Včetně stínícího prvků screeningové rolety průsvitné umístěné nad prosklenou částí s
elektropohonem, čidlem větru/slunce/déšť
- celkové rozměry prosklené střechy 4356x8070mm</t>
  </si>
  <si>
    <t>311</t>
  </si>
  <si>
    <t>766.R.1.pop1</t>
  </si>
  <si>
    <t>PAV C 1NP PROSKLENÝ OBV. PLÁŠŤ ATRIUM</t>
  </si>
  <si>
    <t>806689411</t>
  </si>
  <si>
    <t>PAV C 1NP PROSKLENÝ OBV. PLÁŠŤ ATRIUM
Bezpečnostní sklo
- Uwmax=1,1W/m2K
- izolační dvojsklo
- Al rám
- možnost kotvení po celém
obvodu
- hlavní kóty jsou rozměry
stavebního otvoru
- osazení na např. Purenit
- klika otvírání s možností
uzamčení
- LDP uzavření dvěří včetně
elektropohonu a
- zámek typu FAB + generální klíč
do systému školy
- požární odolnost EI30 DP1,
dveře EW30DP3,C3,K</t>
  </si>
  <si>
    <t>312</t>
  </si>
  <si>
    <t>766.R.1.pop2</t>
  </si>
  <si>
    <t>PAV C 1NP PROSKLENÝ OBV. PLÁŠŤ ČÍTÁRNA</t>
  </si>
  <si>
    <t>-939324609</t>
  </si>
  <si>
    <t>PAV C 1NP PROSKLENÝ OBV. PLÁŠŤ ČÍTÁRNA
Bezpečnostní sklo
- Uwmax=1,1W/m2K
- izolační dvojsklo
- Al rám
- možnost kotvení po celém
obvodu
- hlavní kóty jsou rozměry
stavebního otvoru
- osazení na např. Purenit
- klika otvírání s možností
uzamčení
- zámek typu FAB + generální klíč
do systému školy
- panikové kování dveří</t>
  </si>
  <si>
    <t>313</t>
  </si>
  <si>
    <t>766.R.D3pž</t>
  </si>
  <si>
    <t>D3pž - Dveře jednokřídlé, světlý průchod 900/2100, kovová zárubeň, polodrážka, materiál MDF s povrchem HPL, plná DTD deska, plné. Kování minimálně v objektové třídě 3 dle DIN EN 1906, rozetové, cylindrická vložka v systému generálního klíče, nerez klika/k</t>
  </si>
  <si>
    <t>-119154915</t>
  </si>
  <si>
    <t xml:space="preserve">D3pž - Dveře jednokřídlé, světlý průchod 900/2100, kovová zárubeň, polodrážka, materiál MDF s povrchem HPL, plná DTD deska, plné.
Kování minimálně v objektové třídě 3 dle DIN EN 1906, rozetové, cylindrická vložka v systému generálního klíče, nerez klika/klika, zámek typu fab na generální klíč dle systému školy, veškeré kování kovové. 
Požární odolnost EW 30DP3,C3 ; neprůzvučnost &gt;37dB
</t>
  </si>
  <si>
    <t xml:space="preserve">Poznámka k položce:_x000D_
Dodávka + motáž dle ČSN_x000D_
Přesná specifikace viz Výpis otvorových výplní_x000D_
nátěr1x základní +  2x synt. zárubně + dekor křídla dle výběru architekta - vzorkovat při realizaci. _x000D_
</t>
  </si>
  <si>
    <t>314</t>
  </si>
  <si>
    <t>766.R.D4pž</t>
  </si>
  <si>
    <t>D4pž - Dveře jednokřídlé, světlý průchod 900/2100, kovová zárubeň, polodrážka, materiál MDF s povrchem HPL, plná DTD deska, plné. Kování minimálně v objektové třídě 3 dle DIN EN 1906, rozetové, cylindrická vložka v systému generálního klíče, nerez klika/k</t>
  </si>
  <si>
    <t>1385699457</t>
  </si>
  <si>
    <t xml:space="preserve">D4pž - Dveře jednokřídlé, světlý průchod 900/2100, kovová zárubeň, polodrážka, materiál MDF s povrchem HPL, plná DTD deska, plné.
Kování minimálně v objektové třídě 3 dle DIN EN 1906, rozetové, cylindrická vložka v systému generálního klíče, nerez klika/klika, zámek typu fab na generální klíč dle systému školy, veškeré kování kovové. 
Požární odolnost EW 45DP2 ; neprůzvučnost &gt;37dB
</t>
  </si>
  <si>
    <t>315</t>
  </si>
  <si>
    <t>766.R.D5pž</t>
  </si>
  <si>
    <t>D5pž - Dveře jednokřídlé, světlý průchod 800/2100, kovová zárubeň, polodrážka, materiál MDF s povrchem HPL, plná DTD deska, plné. Kování minimálně v objektové třídě 3 dle DIN EN 1906, rozetové, cylindrická vložka v systému generálního klíče, nerez klika/k</t>
  </si>
  <si>
    <t>1202385562</t>
  </si>
  <si>
    <t xml:space="preserve">D5pž - Dveře jednokřídlé, světlý průchod 800/2100, kovová zárubeň, polodrážka, materiál MDF s povrchem HPL, plná DTD deska, plné.
Kování minimálně v objektové třídě 3 dle DIN EN 1906, rozetové, cylindrická vložka v systému generálního klíče, nerez klika/klika, zámek typu fab na generální klíč dle systému školy, veškeré kování kovové. 
Požární odolnost EI 30DP3,C3 s panikovým kováním ; neprůzvučnost &gt;37dB
</t>
  </si>
  <si>
    <t>316</t>
  </si>
  <si>
    <t>766.R.D6pž</t>
  </si>
  <si>
    <t>D6pž - Dveře jednokřídlé, světlý průchod 700/2100, kovová zárubeň, polodrážka, materiál MDF s povrchem HPL, plná DTD deska, plné. Kování minimálně v objektové třídě 3 dle DIN EN 1906, rozetové, cylindrická vložka v systému generálního klíče, nerez klika/k</t>
  </si>
  <si>
    <t>-1722931991</t>
  </si>
  <si>
    <t xml:space="preserve">D6pž - Dveře jednokřídlé, světlý průchod 700/2100, kovová zárubeň, polodrážka, materiál MDF s povrchem HPL, plná DTD deska, plné.
Kování minimálně v objektové třídě 3 dle DIN EN 1906, rozetové, cylindrická vložka v systému generálního klíče, nerez klika/klika, zámek typu fab na generální klíč dle systému školy, veškeré kování kovové.
Požární odolnost EI 30DP3,C3 ; neprůzvučnost &gt;37dB
</t>
  </si>
  <si>
    <t>317</t>
  </si>
  <si>
    <t>766.R.D7pž</t>
  </si>
  <si>
    <t>D7pž - Dveře jednokřídlé, světlý průchod 800/2100, kovová zárubeň, polodrážka, materiál MDF s povrchem HPL, plná DTD deska, plné. Kování minimálně v objektové třídě 3 dle DIN EN 1906, rozetové, cylindrická vložka v systému generálního klíče, nerez klika/k</t>
  </si>
  <si>
    <t>1444852775</t>
  </si>
  <si>
    <t xml:space="preserve">D7pž - Dveře jednokřídlé, světlý průchod 800/2100, kovová zárubeň, polodrážka, materiál MDF s povrchem HPL, plná DTD deska, plné.
Kování minimálně v objektové třídě 3 dle DIN EN 1906, rozetové, cylindrická vložka v systému generálního klíče, nerez klika/klika, zámek typu fab na generální klíč dle systému školy, veškeré kování kovové.
Požární odolnost EI 45DP2,C3 s panikovým kováním ; neprůzvučnost &gt;37dB
</t>
  </si>
  <si>
    <t>318</t>
  </si>
  <si>
    <t>766.R.D8</t>
  </si>
  <si>
    <t>D8 - Dveře jednokřídlé, světlý průchod 900/2100, kovová zárubeň, polodrážka, materiál MDF s povrchem HPL, plná DTD deska, plné. Kování minimálně v objektové třídě 3 dle DIN EN 1906, rozetové, cylindrická vložka v systému generálního klíče, nerez klika/kli</t>
  </si>
  <si>
    <t>-337330726</t>
  </si>
  <si>
    <t xml:space="preserve">D8 - Dveře jednokřídlé, světlý průchod 900/2100, kovová zárubeň, polodrážka, materiál MDF s povrchem HPL, plná DTD deska, plné.
Kování minimálně v objektové třídě 3 dle DIN EN 1906, rozetové, cylindrická vložka v systému generálního klíče, nerez klika/klika, zámek typu fab na generální klíč dle systému školy, veškeré kování kovové.
</t>
  </si>
  <si>
    <t>319</t>
  </si>
  <si>
    <t>766.R.D9pž</t>
  </si>
  <si>
    <t>D9pž - Dveře jednokřídlé, světlý průchod 800/2100, kovová zárubeň, polodrážka, materiál MDF s povrchem HPL, plná DTD deska, plné. Kování minimálně v objektové třídě 3 dle DIN EN 1906, rozetové, cylindrická vložka v systému generálního klíče, nerez klika/k</t>
  </si>
  <si>
    <t>1771134768</t>
  </si>
  <si>
    <t xml:space="preserve">D9pž - Dveře jednokřídlé, světlý průchod 800/2100, kovová zárubeň, polodrážka, materiál MDF s povrchem HPL, plná DTD deska, plné.
Kování minimálně v objektové třídě 3 dle DIN EN 1906, rozetové, cylindrická vložka v systému generálního klíče, nerez klika/klika, zámek typu fab na generální klíč dle systému školy, veškeré kování kovové.
Požární odolnost EI 30DP3,C3 ;  1ks dveří &gt;37dB
</t>
  </si>
  <si>
    <t>320</t>
  </si>
  <si>
    <t>766.R.D10</t>
  </si>
  <si>
    <t>D10 - Dveře jednokřídlé, světlý průchod 800/2100, kovová zárubeň, polodrážka, materiál MDF s povrchem HPL, plná DTD deska, plné. Kování minimálně v objektové třídě 3 dle DIN EN 1906, rozetové, cylindrická vložka v systému generálního klíče, nerez klika/kl</t>
  </si>
  <si>
    <t>-1698132875</t>
  </si>
  <si>
    <t xml:space="preserve">D10 - Dveře jednokřídlé, světlý průchod 800/2100, kovová zárubeň, polodrážka, materiál MDF s povrchem HPL, plná DTD deska, plné.
Kování minimálně v objektové třídě 3 dle DIN EN 1906, rozetové, cylindrická vložka v systému generálního klíče, nerez klika/klika, zámek typu fab na generální klíč dle systému školy, veškeré kování kovové.
</t>
  </si>
  <si>
    <t>321</t>
  </si>
  <si>
    <t>766.R.D11pž</t>
  </si>
  <si>
    <t>D11pž - Dveře jednokřídlé (vchod bytu), světlý průchod 900/2100, kovová zárubeň, polodrážka, materiál MDF s povrchem HPL, plná DTD deska, plné. Kování minimálně v objektové třídě 3 dle DIN EN 1906, rozetové, cylindrická vložka v systému generálního klíče,</t>
  </si>
  <si>
    <t>-159808393</t>
  </si>
  <si>
    <t xml:space="preserve">D11pž - Dveře jednokřídlé (vchod bytu), světlý průchod 900/2100, kovová zárubeň, polodrážka, materiál MDF s povrchem HPL, plná DTD deska, plné.
Kování minimálně v objektové třídě 3 dle DIN EN 1906, rozetové, cylindrická vložka v systému generálního klíče, nerez klika/koule, zámek typu fab na generální klíč dle systému školy, veškeré kování kovové.
Požární odolnost EI 30DP3,C3 ; neprůzvučnost &gt;37dB
</t>
  </si>
  <si>
    <t xml:space="preserve">Poznámka k položce:_x000D_
Dodávka + motáž dle ČSN_x000D_
Přesná specifikace viz Výpis otvorových výplní_x000D_
nátěr1x základní +  2x synt. zárubně + dekor křídla dle výběru architekta - vzorkovat při realizaci. _x000D_
_x000D_
</t>
  </si>
  <si>
    <t>322</t>
  </si>
  <si>
    <t>766.R.D12</t>
  </si>
  <si>
    <t>D12 - Dveře jednokřídlé, světlý průchod 700/2100, kovová zárubeň, polodrážka, materiál MDF s povrchem HPL, plná DTD deska, plné. Kování minimálně v objektové třídě 3 dle DIN EN 1906, rozetové, zámek pro WC dveře s páčkou a nouzovým otevřením, nerez klika/</t>
  </si>
  <si>
    <t>-1337615906</t>
  </si>
  <si>
    <t xml:space="preserve">D12 - Dveře jednokřídlé, světlý průchod 700/2100, kovová zárubeň, polodrážka, materiál MDF s povrchem HPL, plná DTD deska, plné.
Kování minimálně v objektové třídě 3 dle DIN EN 1906, rozetové, zámek pro WC dveře s páčkou a nouzovým otevřením, nerez klika/klika, veškeré kování kovové.
</t>
  </si>
  <si>
    <t>323</t>
  </si>
  <si>
    <t>766.R.D13pž</t>
  </si>
  <si>
    <t>D13pž - Dveře jednokřídlé (vchod bytu), světlý průchod 900/2100, kovová zárubeň, polodrážka, materiál MDF s povrchem HPL, plná DTD deska, plné. Kování minimálně v objektové třídě 3 dle DIN EN 1906, rozetové, cylindrická vložka v systému generálního klíče,</t>
  </si>
  <si>
    <t>920145054</t>
  </si>
  <si>
    <t xml:space="preserve">D13pž - Dveře jednokřídlé (vchod bytu), světlý průchod 900/2100, kovová zárubeň, polodrážka, materiál MDF s povrchem HPL, plná DTD deska, plné.
Kování minimálně v objektové třídě 3 dle DIN EN 1906, rozetové, cylindrická vložka v systému generálního klíče, nerez klika/koule, zámek typu fab na generální klíč dle systému školy, veškeré kování kovové.
Požární odolnost EW 30DP3,C3 ; neprůzvučnost &gt;37dB
</t>
  </si>
  <si>
    <t>324</t>
  </si>
  <si>
    <t>766.R.D14pž</t>
  </si>
  <si>
    <t>D14pž - Dveře jednokřídlé, světlý průchod 900/2100, kovová zárubeň, polodrážka, materiál MDF s povrchem HPL, plná DTD deska, plné. Kování minimálně v objektové třídě 3 dle DIN EN 1906, rozetové, cylindrická vložka v systému generálního klíče, nerez klika/</t>
  </si>
  <si>
    <t>1711812078</t>
  </si>
  <si>
    <t xml:space="preserve">D14pž - Dveře jednokřídlé, světlý průchod 900/2100, kovová zárubeň, polodrážka, materiál MDF s povrchem HPL, plná DTD deska, plné.
Kování minimálně v objektové třídě 3 dle DIN EN 1906, rozetové, cylindrická vložka v systému generálního klíče, nerez klika/koule, zámek typu fab na generální klíč dle systému školy, veškeré kování kovové.
Požární odolnost EI 30DP3,C3 ; neprůzvučnost &gt;37dB 
</t>
  </si>
  <si>
    <t>325</t>
  </si>
  <si>
    <t>576983193</t>
  </si>
  <si>
    <t>- nové panikové kování provedeno na 6ks stávajících dveří klika/klika, panikový
zámek funkční ve směru úniku + otevření na generální klíč systému školy
- dvoukřídlé dveře celkem 6ks, panikové kování pouze na hlavním křídle
- osazení panikového kování v souladu s PBŘ
Jedná se o dveře:
Mezi č.m. 101 a 120C (dvoukřídlé, Al dveře, prosklené)
Mezi č.m. 120C a 137 (dvoukřídlé, plné DTD dveře)
Z č.m. 137 do exteriéru (dvoukřídlé, Al dveře, prosklené, tep. izolační)
Mezi č.m. 101 a 116 (dvoukřídlé, Al dveře, prosklené)
Mezi č.m. 116 a 115 (dvoukřídlé, plné DTD dveře)
Z č.m. 115 do exteriéru (dvoukřídlé, Al dveře, prosklené, tep. izolační)</t>
  </si>
  <si>
    <t>326</t>
  </si>
  <si>
    <t>766.R.polep</t>
  </si>
  <si>
    <t>Polep schodů - polep čelní strany schodů s motivem abecedy Polep samolepící folií v motivu abecedy (nutné vzorkovat), podklad marmoleum, (š.1200mm, v.150mm) celkový počet stupňů pro polep 21ks.</t>
  </si>
  <si>
    <t>1818029819</t>
  </si>
  <si>
    <t>Polep schodů - polep čelní strany schodů s motivem abecedy
Polep samolepící folií v motivu abecedy (nutné vzorkovat),
podklad marmoleum, (š.1200mm, v.150mm)
celkový počet stupňů pro polep 21ks.</t>
  </si>
  <si>
    <t xml:space="preserve">Poznámka k položce:_x000D_
Dodávka + motáž dle ČSN_x000D_
</t>
  </si>
  <si>
    <t>327</t>
  </si>
  <si>
    <t>766.R.T6</t>
  </si>
  <si>
    <t>T6 - vnitřní posuvné dveře na kolejnici včetně krycí garnýže. DTD laminovaná deska, dekor dub - vzorkovat při realizaci. Rozměr posuvných dveří 1350x2200mm (pro otvor 1225x2100mm), osazení na SDK příčku.</t>
  </si>
  <si>
    <t>1060005216</t>
  </si>
  <si>
    <t>T6 - vnitřní posuvné dveře na kolejnici včetně krycí garnýže. DTD laminovaná deska, dekor dub -
vzorkovat při realizaci.
Rozměr posuvných dveří 1350x2200mm (pro otvor 1225x2100mm), osazení na SDK příčku.</t>
  </si>
  <si>
    <t>328</t>
  </si>
  <si>
    <t>766.R.T7</t>
  </si>
  <si>
    <t>T7 - krycí deska plná, DTD laminovaná deska, dekor dub - vzorkovat při realizaci. Rozměr 575x2200mm osazení na SDK příčku/podlahu. Deska navazující na garnýž posuvných dveří</t>
  </si>
  <si>
    <t>390158216</t>
  </si>
  <si>
    <t>T7 - krycí deska plná, DTD laminovaná deska, dekor dub - vzorkovat při realizaci.
Rozměr 575x2200mm osazení na SDK příčku/podlahu. Deska navazující na garnýž posuvných dveří</t>
  </si>
  <si>
    <t>329</t>
  </si>
  <si>
    <t>766694116</t>
  </si>
  <si>
    <t>Montáž parapetních desek dřevěných nebo plastových š do 30 cm</t>
  </si>
  <si>
    <t>-804674365</t>
  </si>
  <si>
    <t>Montáž ostatních truhlářských konstrukcí parapetních desek dřevěných nebo plastových šířky do 300 mm</t>
  </si>
  <si>
    <t>T3</t>
  </si>
  <si>
    <t>0,725*2</t>
  </si>
  <si>
    <t>T4</t>
  </si>
  <si>
    <t>3,5*2</t>
  </si>
  <si>
    <t>T5</t>
  </si>
  <si>
    <t>2,525*2</t>
  </si>
  <si>
    <t>330</t>
  </si>
  <si>
    <t>766694126</t>
  </si>
  <si>
    <t>Montáž parapetních desek dřevěných nebo plastových š přes 30 cm</t>
  </si>
  <si>
    <t>-2119835246</t>
  </si>
  <si>
    <t>Montáž ostatních truhlářských konstrukcí parapetních desek dřevěných nebo plastových šířky přes 300 mm</t>
  </si>
  <si>
    <t>T1</t>
  </si>
  <si>
    <t>4,625*2</t>
  </si>
  <si>
    <t>T2</t>
  </si>
  <si>
    <t>331</t>
  </si>
  <si>
    <t>6079410.R.1</t>
  </si>
  <si>
    <t>parapet dřevotřískový vnitřní povrch laminátový š 330mm</t>
  </si>
  <si>
    <t>1307697021</t>
  </si>
  <si>
    <t>332</t>
  </si>
  <si>
    <t>6079410.R.2</t>
  </si>
  <si>
    <t>parapet dřevotřískový vnitřní povrch laminátový š 150mm</t>
  </si>
  <si>
    <t>-1288938751</t>
  </si>
  <si>
    <t>333</t>
  </si>
  <si>
    <t>-1257080118</t>
  </si>
  <si>
    <t>334</t>
  </si>
  <si>
    <t>-1987361174</t>
  </si>
  <si>
    <t>335</t>
  </si>
  <si>
    <t>767810811</t>
  </si>
  <si>
    <t>Demontáž mřížek větracích ocelových čtyřhranných nebo kruhových</t>
  </si>
  <si>
    <t>-1665591585</t>
  </si>
  <si>
    <t>Demontáž větracích mřížek ocelových čtyřhranných neho kruhových</t>
  </si>
  <si>
    <t>336</t>
  </si>
  <si>
    <t>411.R.OKatrium</t>
  </si>
  <si>
    <t>261419334</t>
  </si>
  <si>
    <t>337</t>
  </si>
  <si>
    <t>1642123878</t>
  </si>
  <si>
    <t>338</t>
  </si>
  <si>
    <t>-1541841958</t>
  </si>
  <si>
    <t>339</t>
  </si>
  <si>
    <t>767.R.zabradli</t>
  </si>
  <si>
    <t>Z1, Z4 - Kovové zábradlí s 2x dřevěným madlem ∅46mm (buk, olejováno) (madlo 1 v.900mm, madlo 2 v.700mm). Zábradlí kotveno přímo do ramene. 	Výplň zábradlí z tyč ∅12mm á110mm, spodní a hodní hrana výplně z pásoviny 30x8mm, odsazení od schodiště 100mm, madl</t>
  </si>
  <si>
    <t>1986534017</t>
  </si>
  <si>
    <t>Z1, Z4 - Kovové zábradlí s 2x dřevěným madlem ∅46mm (buk, olejováno) (madlo 1 v.900mm, madlo 2 v.700mm). Zábradlí kotveno přímo do ramene.
	Výplň zábradlí z tyč ∅12mm á110mm, spodní a hodní hrana výplně z pásoviny 30x8mm, odsazení od schodiště 100mm, madlo odsazeno od zábradelní výplně 20mm</t>
  </si>
  <si>
    <t>340</t>
  </si>
  <si>
    <t>767.R.madlo</t>
  </si>
  <si>
    <t xml:space="preserve">Z2, Z3 - 2x Schodišťové dřevěné madlo ∅46mm buk (olejováno) (madlo 1 v.900mm, madlo 2 v.700mm), kotveno do schodišťové stěny pomocí kulatiny ∅12 v 5ti bodech. Madlo vzdáleno od stěny 60mm. Základní + vrchní synt. nátěr, barvu vzorkovat. </t>
  </si>
  <si>
    <t>157646319</t>
  </si>
  <si>
    <t xml:space="preserve">Z2, Z3 - 2x Schodišťové dřevěné madlo ∅46mm buk (olejováno) (madlo 1 v.900mm, madlo 2 v.700mm), kotveno do schodišťové stěny pomocí kulatiny ∅12 v 5ti bodech. Madlo vzdáleno od stěny 60mm. Základní + vrchní synt. nátěr, barvu vzorkovat.
</t>
  </si>
  <si>
    <t>341</t>
  </si>
  <si>
    <t>767.R.sklozabradli</t>
  </si>
  <si>
    <t>Skleněné zábradlí výšky 900mm, do FeZn profilu s Al opláštěním s bočním kotvením s odstupem do 50mm od konstrukce (systémové provedení). VSG 2xtl.10,76mm.</t>
  </si>
  <si>
    <t>-79241942</t>
  </si>
  <si>
    <t>Skleněné zábradlí výšky 900mm, do FeZn profilu s Al
opláštěním s bočním kotvením s odstupem do 50mm od konstrukce
(systémové provedení). VSG 2xtl.10,76mm.</t>
  </si>
  <si>
    <t>342</t>
  </si>
  <si>
    <t>767.R.outzabradli</t>
  </si>
  <si>
    <t>Z8 - 4ks zábraldí v.0,9m , přesah 150mm před rameno schodiště. Sloupky zábradlí AiSi Ø42,4mm s kotvením přímým na patní plech, madlo AiSi Ø42,4mm, zábradelní výplň lanková 6ks/výšku pole, lanko AiSi Ø5mm s předpínáky.</t>
  </si>
  <si>
    <t>713777345</t>
  </si>
  <si>
    <t>Z8 - 4ks zábraldí v.0,9m , přesah
150mm před rameno schodiště.
Sloupky zábradlí AiSi Ø42,4mm s
kotvením přímým na patní plech,
madlo AiSi Ø42,4mm, zábradelní
výplň lanková 6ks/výšku pole, lanko
AiSi Ø5mm s předpínáky.</t>
  </si>
  <si>
    <t>343</t>
  </si>
  <si>
    <t>767.R.VZT</t>
  </si>
  <si>
    <t>Z9 - 1ks FeZn rámová kce pro VZT jednotku z profilů L40/25/4, I80, I160, tr 60,3x4 pororošty 1000/800/30/2mm s kotvením do stropní kce pomocí kotevních plechů 10/200/200</t>
  </si>
  <si>
    <t>926035333</t>
  </si>
  <si>
    <t>Z9 - 1ks FeZn rámová kce pro VZT jednotku z profilů L40/25/4, I80, I160, tr 60,3x4
pororošty 1000/800/30/2mm s kotvením do stropní kce pomocí kotevních plechů
10/200/200</t>
  </si>
  <si>
    <t>344</t>
  </si>
  <si>
    <t>767.R.VZTopl</t>
  </si>
  <si>
    <t>VZT - opláštění VZT potrubí ze střešní roviny po střechu čítárny</t>
  </si>
  <si>
    <t>1635702965</t>
  </si>
  <si>
    <t>VZT - opláštění VZT potrubí ze střešní roviny po střechu čítárny
Opláštění řešeno pomocí FeZn profilovaného lakovaného plechu
imitující lamely 40/50, plech tl.0,63mm, RAL 9006.
Ocelová konstrukce tvořená z L 70x6, osově 600mm. Kotveno do
stěny/průvlaků pomocí chem. kotev.
Hmotnost oceli 280kg</t>
  </si>
  <si>
    <t>(1,0+0,605+1,0)*4,0</t>
  </si>
  <si>
    <t>345</t>
  </si>
  <si>
    <t>767.R.manualrolety</t>
  </si>
  <si>
    <t xml:space="preserve">Rolety látkové, návin+konzole, převodovka, montážní a zátěžové profily v celokovovém provedení včetně stahovacího řetízku. Montáž na strop/rám okna. Látka dle výběru investora, průsvitná, pohon manuální. </t>
  </si>
  <si>
    <t>924322925</t>
  </si>
  <si>
    <t>Rolety látkové, návin+konzole, převodovka, montážní a zátěžové profily v
celokovovém provedení včetně stahovacího řetízku. Montáž na strop/rám
okna. Látka dle výběru investora, průsvitná, pohon manuální.
Pro okna: O5, OLOP2, okna v 116C, okna v 117C</t>
  </si>
  <si>
    <t>Poznámka k položce:_x000D_
dodávka + montáž dle ČSN_x000D_
Specifikace dle PD</t>
  </si>
  <si>
    <t>O5</t>
  </si>
  <si>
    <t>0,65*2,75*1</t>
  </si>
  <si>
    <t>1,05*2,75*4</t>
  </si>
  <si>
    <t>1,4*2,75*1</t>
  </si>
  <si>
    <t>1,2*2,75*1</t>
  </si>
  <si>
    <t>OLOP2</t>
  </si>
  <si>
    <t>0,719*2,7*1</t>
  </si>
  <si>
    <t>1,0*2,7*4</t>
  </si>
  <si>
    <t>0,89*2,7*4</t>
  </si>
  <si>
    <t>0,71*2,7*1</t>
  </si>
  <si>
    <t>2,0*2,7*1</t>
  </si>
  <si>
    <t>1,28*1,8*3</t>
  </si>
  <si>
    <t>1,485*1,8*3</t>
  </si>
  <si>
    <t>346</t>
  </si>
  <si>
    <t>767.R.motorrolety</t>
  </si>
  <si>
    <t>Rolety látkové, návin+konzole, převodovka, montážní a zátěžové profily v celokovovém provedení včetně stahovacího řetízku. Montáž na strop. Látka dle výběru investora, průsvitná, pohon elektromotor</t>
  </si>
  <si>
    <t>1910611372</t>
  </si>
  <si>
    <t>Rolety látkové, návin+konzole, převodovka, montážní a zátěžové profily v
celokovovém provedení včetně stahovacího řetízku. Montáž na strop. Látka
dle výběru investora, průsvitná, pohon elektromotor.
Pro okna: O6, O7, O8, O9 (kmenové učebny 2NP)</t>
  </si>
  <si>
    <t>2,313*1,85*7</t>
  </si>
  <si>
    <t>2,525*1,85*4</t>
  </si>
  <si>
    <t>347</t>
  </si>
  <si>
    <t>767.R.SV1</t>
  </si>
  <si>
    <t xml:space="preserve">SV1 - střešní fixní světlík pro ploché střechy 1200x1200mm Uwmax=1,1W/m2K </t>
  </si>
  <si>
    <t>1286940706</t>
  </si>
  <si>
    <t>SV1 - střešní fixní světlík pro ploché střechy 1200x1200mm Uwmax=1,1W/m2K
Vrstvené izolační trojsklo s termoodrazivou plochou (vrchní kalené, spodní bezpečnostní), Al rám,
reakce na oheň A1, s ocelovým podstavcem, přesklívací vnější kopule proti znečištění. Osazení na
požární manžetu FeZn (lakováno, bílá, izolační U=0,96W/m2K, reakce na oheň A1)</t>
  </si>
  <si>
    <t>348</t>
  </si>
  <si>
    <t>767.R.SV2</t>
  </si>
  <si>
    <t>SV2 - střešní automaticky otevíravý (napojeno na EPS) světlík pro ploché střechy 1200x1200mm Uwmax=1,1W/m2K</t>
  </si>
  <si>
    <t>1392440756</t>
  </si>
  <si>
    <t>SV2 - střešní automaticky otevíravý (napojeno na EPS) světlík pro ploché střechy 1200x1200mm
Uwmax=1,1W/m2K
Vrstvené izolační trojsklo s termoodrazivou plochou (vrchní kalené, spodní bezpečnostní), Al rám,
reakce na oheň A1, s ocelovým podstavcem, přesklívací vnější kopule proti znečištění. Osazení na
požární manžetu FeZn (lakováno, bílá, izolační U=0,96W/m2K, reakce na oheň A1)
Otevírání zajištěno pomocí ramene a elektropohonu napojeného na systém EPS, elektropohon
24V/6A, včetně osazení trafa 24V do požární krabice nad podhled.</t>
  </si>
  <si>
    <t>349</t>
  </si>
  <si>
    <t>767.R.pžroleta</t>
  </si>
  <si>
    <t>Požární roleta - automatická napojená na EPS, elektropohon. PO EW45 DP2 Materiál - skelná vlákna a antikorozní vlákna, vodící lišty 120x60mm. Barva bílá. pro otvor 3000x2800mm, 1ks (osazení na průvlak a stěny) (č.m.102C)</t>
  </si>
  <si>
    <t>1247196289</t>
  </si>
  <si>
    <t>Požární roleta - automatická napojená na EPS, elektropohon. PO EW45 DP2
Materiál - skelná vlákna a antikorozní vlákna, vodící lišty 120x60mm. Barva bílá.
pro otvor 3000x2800mm, 1ks (osazení na průvlak a stěny)
(č.m.102C)</t>
  </si>
  <si>
    <t>350</t>
  </si>
  <si>
    <t>767.R.sklopříčk</t>
  </si>
  <si>
    <t>Posuvná skleněná příčka (č.m.112C) 4240x2500mm do pouzdra SDK předstěn. Posuvná příčka v Al kolejnicích kotveno do ŽB průvlaku. Sklo příček tl.10mm (VSG), barva RAL9006</t>
  </si>
  <si>
    <t>1427662891</t>
  </si>
  <si>
    <t>Posuvná skleněná příčka (č.m.112C) 4240x2500mm
do pouzdra SDK předstěn.
Posuvná příčka v Al kolejnicích kotveno do ŽB
průvlaku.
Sklo příček tl.10mm (VSG), barva RAL9006</t>
  </si>
  <si>
    <t>351</t>
  </si>
  <si>
    <t>767.R.ZS</t>
  </si>
  <si>
    <t>Záchytný systém ploché střechy, 6kotvících bodů dl.600mm, nerezové lano pr.14mm dl.13m, včetně montáže, revize, tahové zkoušky, mPVC manžet</t>
  </si>
  <si>
    <t>1745032111</t>
  </si>
  <si>
    <t xml:space="preserve">Poznámka k položce:_x000D_
Dodávka + motáž dle ČSN_x000D_
specifikace viz výkres D.1.1.C29_x000D_
</t>
  </si>
  <si>
    <t>352</t>
  </si>
  <si>
    <t>767810121</t>
  </si>
  <si>
    <t>Montáž mřížek větracích kruhových D do 100 mm</t>
  </si>
  <si>
    <t>354851780</t>
  </si>
  <si>
    <t>Montáž větracích mřížek ocelových kruhových, průměru do 100 mm</t>
  </si>
  <si>
    <t>353</t>
  </si>
  <si>
    <t>55341431</t>
  </si>
  <si>
    <t>mřížka větrací nerezová kruhová se síťovinou 100mm</t>
  </si>
  <si>
    <t>-1411639544</t>
  </si>
  <si>
    <t>354</t>
  </si>
  <si>
    <t>-1769457418</t>
  </si>
  <si>
    <t>355</t>
  </si>
  <si>
    <t>-223786476</t>
  </si>
  <si>
    <t>P3+P5</t>
  </si>
  <si>
    <t>356</t>
  </si>
  <si>
    <t>-1310237210</t>
  </si>
  <si>
    <t>357</t>
  </si>
  <si>
    <t>-1525759993</t>
  </si>
  <si>
    <t>358</t>
  </si>
  <si>
    <t>771591112</t>
  </si>
  <si>
    <t>Izolace pod dlažbu nátěrem nebo stěrkou ve dvou vrstvách</t>
  </si>
  <si>
    <t>-1749315292</t>
  </si>
  <si>
    <t>Izolace podlahy pod dlažbu nátěrem nebo stěrkou ve dvou vrstvách</t>
  </si>
  <si>
    <t>359</t>
  </si>
  <si>
    <t>77157441.R.1</t>
  </si>
  <si>
    <t>987611833</t>
  </si>
  <si>
    <t>Poznámka k položce:_x000D_
protiplísňová epoxidová spárovací hmota</t>
  </si>
  <si>
    <t>360</t>
  </si>
  <si>
    <t>-676388086</t>
  </si>
  <si>
    <t>26,03*1,15 'Přepočtené koeficientem množství</t>
  </si>
  <si>
    <t>361</t>
  </si>
  <si>
    <t>77157441.R.3</t>
  </si>
  <si>
    <t>Montáž podlah keramických hladkých lepených cementovým flexibilním lepidlem přes 6 do 9 ks/m2</t>
  </si>
  <si>
    <t>-611957252</t>
  </si>
  <si>
    <t>Montáž podlah z dlaždic keramických lepených cementovým flexibilním lepidlem hladkých, tloušťky do 10 mm přes 6 do 9 ks/m2</t>
  </si>
  <si>
    <t>362</t>
  </si>
  <si>
    <t>59761137</t>
  </si>
  <si>
    <t>dlažba keramická slinutá mrazuvzdorná povrch hladký/matný tl do 10mm přes 6 do 9ks/m2</t>
  </si>
  <si>
    <t>-2021167178</t>
  </si>
  <si>
    <t>40,01*1,1 'Přepočtené koeficientem množství</t>
  </si>
  <si>
    <t>363</t>
  </si>
  <si>
    <t>771274111</t>
  </si>
  <si>
    <t>Montáž obkladů stupnic z dlaždic keramických hladkých lepených cementovým flexibilním lepidlem š do 200 mm</t>
  </si>
  <si>
    <t>-663414395</t>
  </si>
  <si>
    <t>Montáž obkladů schodišť z dlaždic keramických lepených cementovým flexibilním lepidlem stupnic hladkých, šířky do 200 mm</t>
  </si>
  <si>
    <t>1,9*4</t>
  </si>
  <si>
    <t>364</t>
  </si>
  <si>
    <t>771274231</t>
  </si>
  <si>
    <t>Montáž obkladů podstupnic z dlaždic keramických hladkých lepených cementovým flexibilním lepidlem v do 150 mm</t>
  </si>
  <si>
    <t>-1772912306</t>
  </si>
  <si>
    <t>Montáž obkladů schodišť z dlaždic keramických lepených cementovým flexibilním lepidlem podstupnic hladkých, výšky do 150 mm</t>
  </si>
  <si>
    <t>365</t>
  </si>
  <si>
    <t>632450123</t>
  </si>
  <si>
    <t>Vyrovnávací cementový potěr tl přes 30 do 40 mm ze suchých směsí provedený v pásu</t>
  </si>
  <si>
    <t>828916943</t>
  </si>
  <si>
    <t>Potěr cementový vyrovnávací ze suchých směsí v pásu o průměrné (střední) tl. přes 30 do 40 mm</t>
  </si>
  <si>
    <t>22,0</t>
  </si>
  <si>
    <t>366</t>
  </si>
  <si>
    <t>77159111.R.HI</t>
  </si>
  <si>
    <t>Hydroizolační stěrka na asf. bázi</t>
  </si>
  <si>
    <t>-573452878</t>
  </si>
  <si>
    <t>22,0*1,3</t>
  </si>
  <si>
    <t>Rozpad figury: P12</t>
  </si>
  <si>
    <t>138C</t>
  </si>
  <si>
    <t>5,55</t>
  </si>
  <si>
    <t>2,8*0,6</t>
  </si>
  <si>
    <t>140C</t>
  </si>
  <si>
    <t>3,35</t>
  </si>
  <si>
    <t>1,9*0,6</t>
  </si>
  <si>
    <t>367</t>
  </si>
  <si>
    <t>77157441.R.12</t>
  </si>
  <si>
    <t>Montáž podlah keramických hladkých lepených cementovým flexibilním lepidlem přes 6 do 9 ks/m2 - SCHODIŠTĚ</t>
  </si>
  <si>
    <t>-851972489</t>
  </si>
  <si>
    <t>368</t>
  </si>
  <si>
    <t>1651103759</t>
  </si>
  <si>
    <t>33,72*1,1 'Přepočtené koeficientem množství</t>
  </si>
  <si>
    <t>369</t>
  </si>
  <si>
    <t>1919393829</t>
  </si>
  <si>
    <t>775</t>
  </si>
  <si>
    <t>Podlahy skládané</t>
  </si>
  <si>
    <t>370</t>
  </si>
  <si>
    <t>775511411</t>
  </si>
  <si>
    <t>Podlahy z vlysů lepených tl do 22 mm š přes 40 do 50 mm dl přes 240 do 300 mm dub I</t>
  </si>
  <si>
    <t>-936150774</t>
  </si>
  <si>
    <t>Podlahy vlysové masivní lepené rybinový, řemenový, průpletový vzor s tmelením a broušením, bez povrchové úpravy a olištování z vlysů tl. do 22 mm šířky přes 40 do 50 mm, délky přes 240 do 300 mm dub, třída I</t>
  </si>
  <si>
    <t>371</t>
  </si>
  <si>
    <t>775413411</t>
  </si>
  <si>
    <t>Montáž podlahové lišty obvodové připevněné mechanicky</t>
  </si>
  <si>
    <t>1696089721</t>
  </si>
  <si>
    <t>Montáž lišty obvodové připevněné vruty</t>
  </si>
  <si>
    <t>372</t>
  </si>
  <si>
    <t>61418113</t>
  </si>
  <si>
    <t>lišta podlahová dřevěná dub 7x43mm</t>
  </si>
  <si>
    <t>-1922443763</t>
  </si>
  <si>
    <t>47,91*1,08 'Přepočtené koeficientem množství</t>
  </si>
  <si>
    <t>373</t>
  </si>
  <si>
    <t>998775112</t>
  </si>
  <si>
    <t>Přesun hmot tonážní pro podlahy skládané s omezením mechanizace v objektech v přes 6 do 12 m</t>
  </si>
  <si>
    <t>-253319820</t>
  </si>
  <si>
    <t>Přesun hmot pro podlahy skládané stanovený z hmotnosti přesunovaného materiálu vodorovná dopravní vzdálenost do 50 m s omezením mechanizace v objektech výšky přes 6 do 12 m</t>
  </si>
  <si>
    <t>374</t>
  </si>
  <si>
    <t>776201812</t>
  </si>
  <si>
    <t>Demontáž lepených povlakových podlah s podložkou ručně</t>
  </si>
  <si>
    <t>-2049419858</t>
  </si>
  <si>
    <t>Demontáž povlakových podlahovin lepených ručně s podložkou</t>
  </si>
  <si>
    <t>Rozpad figury: P7</t>
  </si>
  <si>
    <t>17,02</t>
  </si>
  <si>
    <t>375</t>
  </si>
  <si>
    <t>776111112</t>
  </si>
  <si>
    <t>Broušení betonového podkladu povlakových podlah</t>
  </si>
  <si>
    <t>59629833</t>
  </si>
  <si>
    <t>Příprava podkladu povlakových podlah a stěn broušení podlah nového podkladu betonového</t>
  </si>
  <si>
    <t>P1+P2+P4+P6+P7+P8</t>
  </si>
  <si>
    <t>376</t>
  </si>
  <si>
    <t>776111122</t>
  </si>
  <si>
    <t>Broušení betonového podkladu povlakových podlah schodišťových stupňů</t>
  </si>
  <si>
    <t>-1850048931</t>
  </si>
  <si>
    <t>Příprava podkladu povlakových podlah a stěn broušení schodišť nového podkladu betonového</t>
  </si>
  <si>
    <t>Rozpad figury: P10</t>
  </si>
  <si>
    <t>377</t>
  </si>
  <si>
    <t>776111311</t>
  </si>
  <si>
    <t>Vysátí podkladu povlakových podlah</t>
  </si>
  <si>
    <t>681920926</t>
  </si>
  <si>
    <t>Příprava podkladu povlakových podlah a stěn vysátí podlah</t>
  </si>
  <si>
    <t>378</t>
  </si>
  <si>
    <t>776111323</t>
  </si>
  <si>
    <t>Vysátí podkladu povlakových podlah schodišťových stupňů</t>
  </si>
  <si>
    <t>-759348278</t>
  </si>
  <si>
    <t>Příprava podkladu povlakových podlah a stěn vysátí schodišť</t>
  </si>
  <si>
    <t>379</t>
  </si>
  <si>
    <t>776121112</t>
  </si>
  <si>
    <t>Vodou ředitelná penetrace savého podkladu povlakových podlah</t>
  </si>
  <si>
    <t>1149788516</t>
  </si>
  <si>
    <t>Příprava podkladu povlakových podlah a stěn penetrace vodou ředitelná podlah</t>
  </si>
  <si>
    <t>380</t>
  </si>
  <si>
    <t>776121113</t>
  </si>
  <si>
    <t>Vodou ředitelná penetrace savého podkladu povlakových podlah schodišťových stupňů</t>
  </si>
  <si>
    <t>752637460</t>
  </si>
  <si>
    <t>Příprava podkladu povlakových podlah a stěn penetrace vodou ředitelná schodišť</t>
  </si>
  <si>
    <t>381</t>
  </si>
  <si>
    <t>776141112</t>
  </si>
  <si>
    <t>Stěrka podlahová nivelační pro vyrovnání podkladu povlakových podlah pevnosti 20 MPa tl přes 3 do 5 mm</t>
  </si>
  <si>
    <t>1610617518</t>
  </si>
  <si>
    <t>Příprava podkladu povlakových podlah a stěn vyrovnání samonivelační stěrkou podlah min.pevnosti 20 MPa, tloušťky přes 3 do 5 mm</t>
  </si>
  <si>
    <t>382</t>
  </si>
  <si>
    <t>776141224</t>
  </si>
  <si>
    <t>Stěrka podlahová nivelační pro vyrovnání podkladu povlakových podlah schodišťových stupňů pevnosti 35 MPa tl přes 8 do 10 mm</t>
  </si>
  <si>
    <t>1019376985</t>
  </si>
  <si>
    <t>Příprava podkladu povlakových podlah a stěn vyrovnání samonivelační stěrkou schodišť min.pevnosti 35 MPa, tloušťky přes 8 do 10 mm</t>
  </si>
  <si>
    <t>415</t>
  </si>
  <si>
    <t>776141114</t>
  </si>
  <si>
    <t>Stěrka podlahová nivelační pro vyrovnání podkladu povlakových podlah pevnosti 20 MPa tl přes 8 do 10 mm</t>
  </si>
  <si>
    <t>-1244177887</t>
  </si>
  <si>
    <t>Příprava podkladu povlakových podlah a stěn vyrovnání samonivelační stěrkou podlah min.pevnosti 20 MPa, tloušťky přes 8 do 10 mm</t>
  </si>
  <si>
    <t>383</t>
  </si>
  <si>
    <t>776231111</t>
  </si>
  <si>
    <t>Lepení lamel a čtverců z vinylu standardním lepidlem</t>
  </si>
  <si>
    <t>1331521218</t>
  </si>
  <si>
    <t>Montáž podlahovin z vinylu lepením lamel nebo čtverců standardním lepidlem</t>
  </si>
  <si>
    <t>384</t>
  </si>
  <si>
    <t>2841104.R.1</t>
  </si>
  <si>
    <t>Vinylová lepená podlaha tl. 2 mm, nášlapná vrstva 0,55 mm, třída zátěže 33</t>
  </si>
  <si>
    <t>-1052546888</t>
  </si>
  <si>
    <t>75,54*1,1 'Přepočtené koeficientem množství</t>
  </si>
  <si>
    <t>385</t>
  </si>
  <si>
    <t>776241121</t>
  </si>
  <si>
    <t>Lepení vzorovaných pásů ze sametového vinylu</t>
  </si>
  <si>
    <t>-269490032</t>
  </si>
  <si>
    <t>Montáž podlahovin ze sametového vinylu lepením pásů vzorovaných</t>
  </si>
  <si>
    <t>386</t>
  </si>
  <si>
    <t>28411081</t>
  </si>
  <si>
    <t>podlahovina vinylová sametová s textitlním povrchem třída zátěže 33, hořlavost Bfl S1 tl 4,3mm</t>
  </si>
  <si>
    <t>-872827884</t>
  </si>
  <si>
    <t>38,41*1,1 'Přepočtené koeficientem množství</t>
  </si>
  <si>
    <t>387</t>
  </si>
  <si>
    <t>476520144</t>
  </si>
  <si>
    <t>P2+P7+P8</t>
  </si>
  <si>
    <t>podesta schodiště</t>
  </si>
  <si>
    <t>3,45</t>
  </si>
  <si>
    <t>388</t>
  </si>
  <si>
    <t>1645342405</t>
  </si>
  <si>
    <t>532,552*1,1 'Přepočtené koeficientem množství</t>
  </si>
  <si>
    <t>776351111</t>
  </si>
  <si>
    <t>Montáž podlahovin z přírodního linolea (marmolea) na stupnice šířky do 300 mm</t>
  </si>
  <si>
    <t>2100938136</t>
  </si>
  <si>
    <t>Montáž podlahovin z přírodního linolea (marmolea) na schodišťové stupně stupnic rovných, šířky do 300 mm</t>
  </si>
  <si>
    <t>2,60*10</t>
  </si>
  <si>
    <t>390</t>
  </si>
  <si>
    <t>776351121</t>
  </si>
  <si>
    <t>Montáž podlahovin z přírodního linolea (marmolea) na podstupnice výšky do 200 mm</t>
  </si>
  <si>
    <t>557739022</t>
  </si>
  <si>
    <t>Montáž podlahovin z přírodního linolea (marmolea) na schodišťové stupně podstupnic, výšky do 200 mm</t>
  </si>
  <si>
    <t>391</t>
  </si>
  <si>
    <t>7851259</t>
  </si>
  <si>
    <t>20,218*0,33 'Přepočtené koeficientem množství</t>
  </si>
  <si>
    <t>392</t>
  </si>
  <si>
    <t>776411111</t>
  </si>
  <si>
    <t>Montáž obvodových soklíků výšky do 80 mm</t>
  </si>
  <si>
    <t>-1861691629</t>
  </si>
  <si>
    <t>Montáž soklíků lepením obvodových, výšky do 80 mm</t>
  </si>
  <si>
    <t>P1_obvod+P2_obvod+P4_obvod+P7_obvod+P8_obvod</t>
  </si>
  <si>
    <t>Rozpad figury: P7_obvod</t>
  </si>
  <si>
    <t>25,65-4,0</t>
  </si>
  <si>
    <t>17,98-1,9</t>
  </si>
  <si>
    <t>17,80-1,0</t>
  </si>
  <si>
    <t>18,26-0,9-1,0</t>
  </si>
  <si>
    <t>15,36-0,9-1,0</t>
  </si>
  <si>
    <t>393</t>
  </si>
  <si>
    <t>28341070</t>
  </si>
  <si>
    <t>lišta soklová vinilová s HDF jádrem 15x45mm</t>
  </si>
  <si>
    <t>-173659308</t>
  </si>
  <si>
    <t>490,45*1,02 'Přepočtené koeficientem množství</t>
  </si>
  <si>
    <t>776411121</t>
  </si>
  <si>
    <t>Montáž schodišťových soklíků výšky do 60 mm</t>
  </si>
  <si>
    <t>2075618045</t>
  </si>
  <si>
    <t>Montáž soklíků lepením schodišťových, výšky do 60 mm</t>
  </si>
  <si>
    <t>4,0*2+3,35*2</t>
  </si>
  <si>
    <t>395</t>
  </si>
  <si>
    <t>28411007</t>
  </si>
  <si>
    <t>lišta soklová PVC 15x50mm</t>
  </si>
  <si>
    <t>7593794</t>
  </si>
  <si>
    <t>14,7*1,02 'Přepočtené koeficientem množství</t>
  </si>
  <si>
    <t>396</t>
  </si>
  <si>
    <t>1431723181</t>
  </si>
  <si>
    <t>397</t>
  </si>
  <si>
    <t>-2076433644</t>
  </si>
  <si>
    <t>Rozpad figury: keramický_obklad</t>
  </si>
  <si>
    <t>12,20*2,2-0,9*2,15+0,9*0,2</t>
  </si>
  <si>
    <t>5,80*1,5-0,8*1,5</t>
  </si>
  <si>
    <t>9,26*2,2-0,9*2,15*2</t>
  </si>
  <si>
    <t>13,69*2,2-0,9*2,15</t>
  </si>
  <si>
    <t>(0,6*2+2,05)*1,2</t>
  </si>
  <si>
    <t>10,35*2,2-0,8*2,02</t>
  </si>
  <si>
    <t>(0,6*2+2,32)*1,2</t>
  </si>
  <si>
    <t>7,55*2,2+0,725*0,15-0,8*2,15</t>
  </si>
  <si>
    <t>13,28*2,2-0,9*2,15*3-1,9*0,9</t>
  </si>
  <si>
    <t>9,74*2,2-0,9*2,15+2,94*0,17</t>
  </si>
  <si>
    <t>7,95*2,2-0,9*2,15-1,9*0,9+1,625*0,17</t>
  </si>
  <si>
    <t>398</t>
  </si>
  <si>
    <t>781131112</t>
  </si>
  <si>
    <t>Izolace pod obklad nátěrem nebo stěrkou ve dvou vrstvách</t>
  </si>
  <si>
    <t>-1878763144</t>
  </si>
  <si>
    <t>Izolace stěny pod obklad izolace nátěrem nebo stěrkou ve dvou vrstvách</t>
  </si>
  <si>
    <t>12,20*0,3-0,9*0,3+1,2*2*1,7</t>
  </si>
  <si>
    <t>5,80*0,3-0,8*0,3</t>
  </si>
  <si>
    <t>9,26*0,3-0,9*0,3*2</t>
  </si>
  <si>
    <t>13,69*0,3-0,9*0,3</t>
  </si>
  <si>
    <t>10,35*0,3-0,8*0,3+(2,0+0,85)*1,5</t>
  </si>
  <si>
    <t>7,55*0,3+1,2*2*1,7</t>
  </si>
  <si>
    <t>13,28*0,3-0,9*0,3*3</t>
  </si>
  <si>
    <t>9,74*0,3-0,9*0,3</t>
  </si>
  <si>
    <t>7,95*0,3-0,9*0,3</t>
  </si>
  <si>
    <t>399</t>
  </si>
  <si>
    <t>781131232</t>
  </si>
  <si>
    <t>Izolace pod obklad těsnícími pásy pro styčné nebo dilatační spáry</t>
  </si>
  <si>
    <t>1789957344</t>
  </si>
  <si>
    <t>Izolace stěny pod obklad izolace těsnícími izolačními pásy pro styčné nebo dilatační spáry</t>
  </si>
  <si>
    <t>12,2-0,9+2,0</t>
  </si>
  <si>
    <t>400</t>
  </si>
  <si>
    <t>78113124.R.1</t>
  </si>
  <si>
    <t>Izolace pod obklad těsnícími pásy kout/roh</t>
  </si>
  <si>
    <t>-1183682179</t>
  </si>
  <si>
    <t>Izolace stěny pod obklad izolace těsnícími izolačními pásy vnitřní kout</t>
  </si>
  <si>
    <t>10,00</t>
  </si>
  <si>
    <t>8,00</t>
  </si>
  <si>
    <t>4,00</t>
  </si>
  <si>
    <t>6,00</t>
  </si>
  <si>
    <t>401</t>
  </si>
  <si>
    <t>781472221</t>
  </si>
  <si>
    <t>Montáž obkladů keramických hladkých lepených cementovým flexibilním lepidlem přes 35 do 45 ks/m2</t>
  </si>
  <si>
    <t>864669648</t>
  </si>
  <si>
    <t>Montáž keramických obkladů stěn lepených cementovým flexibilním lepidlem hladkých přes 35 do 45 ks/m2</t>
  </si>
  <si>
    <t>402</t>
  </si>
  <si>
    <t>59761706</t>
  </si>
  <si>
    <t>obklad keramický nemrazuvzdorný povrch hladký/lesklý tl do 10mm přes 35 do 45ks/m2</t>
  </si>
  <si>
    <t>640271595</t>
  </si>
  <si>
    <t>196,585*1,1 'Přepočtené koeficientem množství</t>
  </si>
  <si>
    <t>403</t>
  </si>
  <si>
    <t>-1832495548</t>
  </si>
  <si>
    <t>2,0*10+0,9+1,65+3,0+0,8+0,8+1,2</t>
  </si>
  <si>
    <t>404</t>
  </si>
  <si>
    <t>-598336571</t>
  </si>
  <si>
    <t>28,35*1,05 'Přepočtené koeficientem množství</t>
  </si>
  <si>
    <t>405</t>
  </si>
  <si>
    <t>1026251311</t>
  </si>
  <si>
    <t>784</t>
  </si>
  <si>
    <t>Dokončovací práce - malby a tapety</t>
  </si>
  <si>
    <t>406</t>
  </si>
  <si>
    <t>-1757141827</t>
  </si>
  <si>
    <t>407</t>
  </si>
  <si>
    <t>1417980396</t>
  </si>
  <si>
    <t>malba_st_omyv_barva+malba_st_barva</t>
  </si>
  <si>
    <t>Rozpad figury: MALBA</t>
  </si>
  <si>
    <t>SDK_příčky</t>
  </si>
  <si>
    <t>-keramický_obklad</t>
  </si>
  <si>
    <t>MALBA_puvodní_stěny</t>
  </si>
  <si>
    <t>-malba_st_omyv_barva</t>
  </si>
  <si>
    <t>-malba_st_barva</t>
  </si>
  <si>
    <t>Rozpad figury: SDK_příčky</t>
  </si>
  <si>
    <t>sdk_1+sdk_2+sdk_3+sdk_4</t>
  </si>
  <si>
    <t>sdk_205+sdk_125+sdk_155</t>
  </si>
  <si>
    <t>Rozpad figury: sdk_1</t>
  </si>
  <si>
    <t>Rozpad figury: sdk_2</t>
  </si>
  <si>
    <t>Rozpad figury: sdk_3</t>
  </si>
  <si>
    <t>Rozpad figury: sdk_4</t>
  </si>
  <si>
    <t>1,0*2,15*3+1,9*2,15</t>
  </si>
  <si>
    <t>Rozpad figury: sdk_205</t>
  </si>
  <si>
    <t>Rozpad figury: sdk_125</t>
  </si>
  <si>
    <t>Rozpad figury: sdk_155</t>
  </si>
  <si>
    <t>Rozpad figury: malba_stropy</t>
  </si>
  <si>
    <t>11,34</t>
  </si>
  <si>
    <t>221,89+0,45*2*12,0*15</t>
  </si>
  <si>
    <t>151C</t>
  </si>
  <si>
    <t>296,12+0,45*2*12,0*21</t>
  </si>
  <si>
    <t>Rozpad figury: MALBA_puvodní_stěny</t>
  </si>
  <si>
    <t>6,6*3,0</t>
  </si>
  <si>
    <t>32,74*3,0-8,22*2,7</t>
  </si>
  <si>
    <t>9,47*3,0</t>
  </si>
  <si>
    <t>49,38*3,0-18,72*3,0-2,75*2,7</t>
  </si>
  <si>
    <t>65,45*(5,95+0,45)-65,45*2,0-4,040*1,8</t>
  </si>
  <si>
    <t>78,46*(5,95+0,45)-78,46*2,0-3,880*1,8</t>
  </si>
  <si>
    <t>(35,5-2,0-1,7-1,3)*1,5</t>
  </si>
  <si>
    <t>(21,0-3,5-1,2)*1,5</t>
  </si>
  <si>
    <t>(15,0-2,75)*1,5</t>
  </si>
  <si>
    <t>(25,5-4,2)*1,5</t>
  </si>
  <si>
    <t>(17,6-2,0-2,0)*1,5</t>
  </si>
  <si>
    <t>(31,3-7,5)*1,5</t>
  </si>
  <si>
    <t>(15,0-3,8)*1,5</t>
  </si>
  <si>
    <t>(16,3)*1,5</t>
  </si>
  <si>
    <t>(37,5-3,0-9,3-4,2)*1,5</t>
  </si>
  <si>
    <t>(51,5)*1,5</t>
  </si>
  <si>
    <t>(30,0-4,2)*1,5</t>
  </si>
  <si>
    <t>32,2*1,5</t>
  </si>
  <si>
    <t>31,0*1,5</t>
  </si>
  <si>
    <t>32,4*1,5</t>
  </si>
  <si>
    <t>(35,5-2,0-1,7-1,3)*1,2</t>
  </si>
  <si>
    <t>(21,0-3,5-1,2)*1,15</t>
  </si>
  <si>
    <t>(15,0-2,75)*1,15</t>
  </si>
  <si>
    <t>(25,5-4,2)*1,2</t>
  </si>
  <si>
    <t>(17,6-2,0-2,0)*1,28</t>
  </si>
  <si>
    <t>(15,0-3,8)*1,2</t>
  </si>
  <si>
    <t>(16,3)*1,2</t>
  </si>
  <si>
    <t>(37,5-3,0-9,3-4,2)*1,8</t>
  </si>
  <si>
    <t>408</t>
  </si>
  <si>
    <t>78422110.R.888</t>
  </si>
  <si>
    <t>-884969330</t>
  </si>
  <si>
    <t>409</t>
  </si>
  <si>
    <t>614950326</t>
  </si>
  <si>
    <t>410</t>
  </si>
  <si>
    <t>582450680</t>
  </si>
  <si>
    <t>D.1.1.x - Opatření v rámci stavby - ZOV</t>
  </si>
  <si>
    <t>340231105</t>
  </si>
  <si>
    <t>Zazdívka otvorů v příčkách nebo stěnách pl přes 1 do 4 m2 cihlami děrovanými broušenými na tenkovrstvou maltu tl. příčky 80 mm</t>
  </si>
  <si>
    <t>1680742077</t>
  </si>
  <si>
    <t>Zazdívka otvorů v příčkách nebo stěnách děrovanými broušenými cihlami plochy přes 1 do 4 m2, na tenkovrstvou maltu, tl. příčky 80 mm</t>
  </si>
  <si>
    <t>1,5*3,2</t>
  </si>
  <si>
    <t>5.R.branka</t>
  </si>
  <si>
    <t>Branka do oplocení - dvoukřídlá 2,0 x 1,5 m</t>
  </si>
  <si>
    <t>-283097773</t>
  </si>
  <si>
    <t>5.R.schodiště</t>
  </si>
  <si>
    <t>Dočasné dřevěné schodiště vč. zábradlí - 8x 150/300 š. 2000 mm</t>
  </si>
  <si>
    <t>-1721270198</t>
  </si>
  <si>
    <t>-1633994271</t>
  </si>
  <si>
    <t>provizorní chodníček</t>
  </si>
  <si>
    <t>80,0*1,2+18,0*2,0+31,9*2,0</t>
  </si>
  <si>
    <t>612335225</t>
  </si>
  <si>
    <t>Cementová štuková omítka malých ploch přes 1 do 4 m2 na stěnách</t>
  </si>
  <si>
    <t>876129113</t>
  </si>
  <si>
    <t>Cementová omítka jednotlivých malých ploch štuková dvouvrstvá na stěnách, plochy jednotlivě přes 1 do 4 m2</t>
  </si>
  <si>
    <t>dozdění příčky Pav. C</t>
  </si>
  <si>
    <t>-120668906</t>
  </si>
  <si>
    <t>2131043448</t>
  </si>
  <si>
    <t>590087481</t>
  </si>
  <si>
    <t>-1922478257</t>
  </si>
  <si>
    <t>11,639*9 'Přepočtené koeficientem množství</t>
  </si>
  <si>
    <t>-190688064</t>
  </si>
  <si>
    <t>-243818583</t>
  </si>
  <si>
    <t>763111313</t>
  </si>
  <si>
    <t>SDK příčka tl 100 mm profil CW+UW 75 desky 1xA 12,5 bez izolace do EI 30</t>
  </si>
  <si>
    <t>770206232</t>
  </si>
  <si>
    <t>Příčka ze sádrokartonových desek s nosnou konstrukcí z jednoduchých ocelových profilů UW, CW jednoduše opláštěná deskou standardní A tl. 12,5 mm, příčka tl. 100 mm, profil 75, bez izolace, EI do 30</t>
  </si>
  <si>
    <t>Pavilon A</t>
  </si>
  <si>
    <t>((1,6+12,75+1,3)*3,2)*2</t>
  </si>
  <si>
    <t>(2,445+10,90+2,5)*3,2-2,0*2,050</t>
  </si>
  <si>
    <t>(2,4+2,075+18,1+25,19+12,19+0,390+2,3)*3,2</t>
  </si>
  <si>
    <t>763111811</t>
  </si>
  <si>
    <t>Demontáž SDK příčky s jednoduchou ocelovou nosnou konstrukcí opláštění jednoduché</t>
  </si>
  <si>
    <t>-1192967780</t>
  </si>
  <si>
    <t>Demontáž příček ze sádrokartonových desek s nosnou konstrukcí z ocelových profilů jednoduchých, opláštění jednoduché</t>
  </si>
  <si>
    <t>766.R.1</t>
  </si>
  <si>
    <t>Dveře dvoukřídlé, světlý průchod 1900/1970, ocelová zárubeň</t>
  </si>
  <si>
    <t>655822556</t>
  </si>
  <si>
    <t xml:space="preserve">Dveře dvoukřídlé, světlý průchod 1900/1970, ocelová zárubeň, materiál MDF s
povrchem HDF, výplň dutinková DTD, plné, kování nerez klika/klika, zámek typu fab na klíč </t>
  </si>
  <si>
    <t>Poznámka k položce:_x000D_
Dodávka + motáž _x000D_
Pav. A</t>
  </si>
  <si>
    <t>766.R.2</t>
  </si>
  <si>
    <t>Dveře dvoukřídlé, světlý průchod 1900/1970 - demontáž po dobu výstavby a následná zpětná montáž</t>
  </si>
  <si>
    <t>1864624214</t>
  </si>
  <si>
    <t>Poznámka k položce:_x000D_
Pav. C</t>
  </si>
  <si>
    <t>-1425761540</t>
  </si>
  <si>
    <t>411.R.vytah_1</t>
  </si>
  <si>
    <t>Dočasný nákladní výtah - montáž (včetně úpravy zábradlí a  podkladní (ochranné) desky na podlahu</t>
  </si>
  <si>
    <t>996725570</t>
  </si>
  <si>
    <t>411.R.vytah_2</t>
  </si>
  <si>
    <t>Dočasný nákladní výtah - pronájem 3 měsíce</t>
  </si>
  <si>
    <t>-928785991</t>
  </si>
  <si>
    <t>411.R.vytah_3</t>
  </si>
  <si>
    <t>Dočasný nákladní výtah - demontáž, odvoz (včetně úpravy prosklenného zábradlí - uvedení do původního stavu a funkce)</t>
  </si>
  <si>
    <t>1839389565</t>
  </si>
  <si>
    <t>661110410</t>
  </si>
  <si>
    <t>D.1.4.A - Vytápění</t>
  </si>
  <si>
    <t>D.1.4.Aa - Vytápění - Pavilon A</t>
  </si>
  <si>
    <t>PSV - Vytápění</t>
  </si>
  <si>
    <t xml:space="preserve">    732 - Ústřední vytápění - strojovny</t>
  </si>
  <si>
    <t xml:space="preserve">      732.A - Strojovna - Pavilon A</t>
  </si>
  <si>
    <t xml:space="preserve">      732.B1 - Strojovna - Pavilon B1</t>
  </si>
  <si>
    <t xml:space="preserve">        732.B2 - Strojovna - Pavilon B2</t>
  </si>
  <si>
    <t xml:space="preserve">    733 - Ústřední vytápění - rozvodné potrubí</t>
  </si>
  <si>
    <t xml:space="preserve">      733.Oc - Ocelové potrubí</t>
  </si>
  <si>
    <t xml:space="preserve">      733.Pex-Al-Pex - Vícevrstvé potrubí Pex-Al-Pex</t>
  </si>
  <si>
    <t xml:space="preserve">    734 - Ústřední vytápění - armatury</t>
  </si>
  <si>
    <t xml:space="preserve">      734.1 - Armatury na potrubní trase, vč. dodávky, montáže a příslušenství</t>
  </si>
  <si>
    <t xml:space="preserve">      734.2 - Armatury - strojovna ÚT, vč. dodávky, montáže a příslušenství</t>
  </si>
  <si>
    <t xml:space="preserve">        734.2.A - Strojovna - Pavilon A</t>
  </si>
  <si>
    <t xml:space="preserve">        734.2.B1 - Strojovna - Pavilon B1</t>
  </si>
  <si>
    <t xml:space="preserve">        734.2.B2 - Strojovna - Pavilon B2</t>
  </si>
  <si>
    <t xml:space="preserve">      734.3 - Armatury pro připojení otopných těles, vč. montáže, dodávky a příslušenství</t>
  </si>
  <si>
    <t xml:space="preserve">      734.4 - Směšovací sestava pro VZT</t>
  </si>
  <si>
    <t xml:space="preserve">        734.4.2 - VZT jednotky vně objektu</t>
  </si>
  <si>
    <t xml:space="preserve">    735 - Ústřední vytápění - otopná tělesa</t>
  </si>
  <si>
    <t xml:space="preserve">    737 - Demontáže</t>
  </si>
  <si>
    <t>OST - Ostatní</t>
  </si>
  <si>
    <t>733811251</t>
  </si>
  <si>
    <t>Ochrana potrubí ústředního vytápění termoizolačními trubicemi z PE tl přes 20 do 25 mm DN do 22 mm</t>
  </si>
  <si>
    <t>1502169734</t>
  </si>
  <si>
    <t>Ochrana potrubí termoizolačními trubicemi z pěnového polyetylenu PE přilepenými v příčných a podélných spojích, tloušťky izolace přes 20 do 25 mm, vnitřního průměru izolace DN do 22 mm</t>
  </si>
  <si>
    <t>733811252</t>
  </si>
  <si>
    <t>Ochrana potrubí ústředního vytápění termoizolačními trubicemi z PE tl přes 20 do 25 mm DN přes 22 do 45 mm</t>
  </si>
  <si>
    <t>-225283920</t>
  </si>
  <si>
    <t>Ochrana potrubí termoizolačními trubicemi z pěnového polyetylenu PE přilepenými v příčných a podélných spojích, tloušťky izolace přes 20 do 25 mm, vnitřního průměru izolace DN přes 22 do 45 mm</t>
  </si>
  <si>
    <t>713463211</t>
  </si>
  <si>
    <t>Montáž izolace tepelné potrubí potrubními pouzdry s Al fólií staženými Al páskou 1x D do 50 mm</t>
  </si>
  <si>
    <t>624493991</t>
  </si>
  <si>
    <t>Montáž izolace tepelné potrubí a ohybů tvarovkami nebo deskami potrubními pouzdry s povrchovou úpravou hliníkovou fólií (izolační materiál ve specifikaci) přelepenými samolepící hliníkovou páskou potrubí jednovrstvá D do 50 mm</t>
  </si>
  <si>
    <t>63154530</t>
  </si>
  <si>
    <t>pouzdro izolační potrubní z minerální vlny s Al fólií max. 250/100°C 22/30mm</t>
  </si>
  <si>
    <t>1484609988</t>
  </si>
  <si>
    <t>63154531</t>
  </si>
  <si>
    <t>pouzdro izolační potrubní z minerální vlny s Al fólií max. 250/100°C 28/30mm</t>
  </si>
  <si>
    <t>1739327121</t>
  </si>
  <si>
    <t>63154572</t>
  </si>
  <si>
    <t>pouzdro izolační potrubní z minerální vlny s Al fólií max. 250/100°C 35/40mm</t>
  </si>
  <si>
    <t>-592738463</t>
  </si>
  <si>
    <t>63154573</t>
  </si>
  <si>
    <t>pouzdro izolační potrubní z minerální vlny s Al fólií max. 250/100°C 42/40mm</t>
  </si>
  <si>
    <t>1202754713</t>
  </si>
  <si>
    <t>63154018</t>
  </si>
  <si>
    <t>pouzdro izolační potrubní z minerální vlny s Al fólií max. 250/100°C 54/40mm</t>
  </si>
  <si>
    <t>117981154</t>
  </si>
  <si>
    <t>713463212</t>
  </si>
  <si>
    <t>Montáž izolace tepelné potrubí potrubními pouzdry s Al fólií staženými Al páskou 1x D přes 50 do 100 mm</t>
  </si>
  <si>
    <t>-2006281231</t>
  </si>
  <si>
    <t>Montáž izolace tepelné potrubí a ohybů tvarovkami nebo deskami potrubními pouzdry s povrchovou úpravou hliníkovou fólií (izolační materiál ve specifikaci) přelepenými samolepící hliníkovou páskou potrubí jednovrstvá D přes 50 do 100 mm</t>
  </si>
  <si>
    <t>63154049</t>
  </si>
  <si>
    <t>pouzdro izolační potrubní z minerální vlny s Al fólií max. 250/100°C 89/80mm</t>
  </si>
  <si>
    <t>-2027153405</t>
  </si>
  <si>
    <t>73211101R.A</t>
  </si>
  <si>
    <t xml:space="preserve">Tepelná izolace PUR tl. 35 mm, Al folie, Tmax 90°C pro rozdělovač/sběrač DN150 - pavilon A - vč. montáže a příslušenství </t>
  </si>
  <si>
    <t>-1875341828</t>
  </si>
  <si>
    <t>2*(0,22*2+0,15*2)*3</t>
  </si>
  <si>
    <t>73211102R.B1</t>
  </si>
  <si>
    <t xml:space="preserve">Tepelná izolace PUR tl. 35 mm, Al folie, Tmax 90°C pro rozdělovač/sběrač DN100 - pavilon B1 - vč. montáže a příslušenství </t>
  </si>
  <si>
    <t>-1726346163</t>
  </si>
  <si>
    <t>2*(0,17*2+0,1*2)*1</t>
  </si>
  <si>
    <t>73211102R.B2</t>
  </si>
  <si>
    <t xml:space="preserve">Tepelná izolace PUR tl. 35 mm, Al folie, Tmax 90°C pro rozdělovač/sběrač DN100 - pavilon B2 - vč. montáže a příslušenství </t>
  </si>
  <si>
    <t>-968320692</t>
  </si>
  <si>
    <t>732</t>
  </si>
  <si>
    <t>Ústřední vytápění - strojovny</t>
  </si>
  <si>
    <t>OST14</t>
  </si>
  <si>
    <t>Montáž zařízení ve strojovně UT</t>
  </si>
  <si>
    <t>soub</t>
  </si>
  <si>
    <t>552637096</t>
  </si>
  <si>
    <t>Poznámka k položce:_x000D_
pro položky obsažené v oddílech 732.A, 732.B1, 732.B1</t>
  </si>
  <si>
    <t>732.A</t>
  </si>
  <si>
    <t>Strojovna - Pavilon A</t>
  </si>
  <si>
    <t>732111135</t>
  </si>
  <si>
    <t>Tělesa rozdělovačů a sběračů DN 150 z trub ocelových bezešvých</t>
  </si>
  <si>
    <t>-1250926253</t>
  </si>
  <si>
    <t>Rozdělovače a sběrače tělesa rozdělovačů a sběračů z ocelových trub bezešvých DN 150</t>
  </si>
  <si>
    <t>732111233</t>
  </si>
  <si>
    <t>Příplatek k rozdělovačům a sběračům za každých dalších 0,5 m tělesa DN 150</t>
  </si>
  <si>
    <t>435848510</t>
  </si>
  <si>
    <t>Rozdělovače a sběrače tělesa rozdělovačů a sběračů z ocelových trub bezešvých Příplatek k cenám za každých dalších i započatých 0,5 m délky tělesa DN 150</t>
  </si>
  <si>
    <t>732111312</t>
  </si>
  <si>
    <t>Trubková hrdla rozdělovačů a sběračů bez přírub DN 20</t>
  </si>
  <si>
    <t>1214232895</t>
  </si>
  <si>
    <t>Rozdělovače a sběrače trubková hrdla rozdělovačů a sběračů bez přírub DN 20</t>
  </si>
  <si>
    <t>732111314</t>
  </si>
  <si>
    <t>Trubková hrdla rozdělovačů a sběračů bez přírub DN 25</t>
  </si>
  <si>
    <t>-2080389809</t>
  </si>
  <si>
    <t>Rozdělovače a sběrače trubková hrdla rozdělovačů a sběračů bez přírub DN 25</t>
  </si>
  <si>
    <t>732111315</t>
  </si>
  <si>
    <t>Trubková hrdla rozdělovačů a sběračů bez přírub DN 32</t>
  </si>
  <si>
    <t>-846137653</t>
  </si>
  <si>
    <t>Rozdělovače a sběrače trubková hrdla rozdělovačů a sběračů bez přírub DN 32</t>
  </si>
  <si>
    <t>732111316</t>
  </si>
  <si>
    <t>Trubková hrdla rozdělovačů a sběračů bez přírub DN 40</t>
  </si>
  <si>
    <t>1786250149</t>
  </si>
  <si>
    <t>Rozdělovače a sběrače trubková hrdla rozdělovačů a sběračů bez přírub DN 40</t>
  </si>
  <si>
    <t>732111318</t>
  </si>
  <si>
    <t>Trubková hrdla rozdělovačů a sběračů bez přírub DN 50</t>
  </si>
  <si>
    <t>-48816322</t>
  </si>
  <si>
    <t>Rozdělovače a sběrače trubková hrdla rozdělovačů a sběračů bez přírub DN 50</t>
  </si>
  <si>
    <t>732111325</t>
  </si>
  <si>
    <t>Trubková hrdla rozdělovačů a sběračů bez přírub DN 80</t>
  </si>
  <si>
    <t>-1542948145</t>
  </si>
  <si>
    <t>Rozdělovače a sběrače trubková hrdla rozdělovačů a sběračů bez přírub DN 80</t>
  </si>
  <si>
    <t>732429212</t>
  </si>
  <si>
    <t>Montáž čerpadla oběhového mokroběžného závitového DN 25</t>
  </si>
  <si>
    <t>soubor</t>
  </si>
  <si>
    <t>1432157708</t>
  </si>
  <si>
    <t>Čerpadla teplovodní mokroběžná závitová montáž čerpadel (do potrubí) ostatních typů mokroběžných závitových DN 25</t>
  </si>
  <si>
    <t>732421411</t>
  </si>
  <si>
    <t>Čerpadlo teplovodní mokroběžné závitové oběhové DN 25 výtlak do 6,0 m průtok 3,6 m3/h PN 10 pro vytápění</t>
  </si>
  <si>
    <t>1486131303</t>
  </si>
  <si>
    <t>Čerpadla teplovodní mokroběžná závitová oběhová pro teplovodní vytápění (elektronicky řízená) PN 10, do 110°C DN přípojky/dopravní výška H (m) - čerpací výkon Q (m3/h) DN 25 / do 6,0 m / 2,5 m3/h</t>
  </si>
  <si>
    <t>Poznámka k položce:_x000D_
Č3 - 1,2 m3/h, 5 m_x000D_
Č5 - 1,0 m3/h, 5 m</t>
  </si>
  <si>
    <t>732429215</t>
  </si>
  <si>
    <t>Montáž čerpadla oběhového mokroběžného závitového DN 32</t>
  </si>
  <si>
    <t>478524200</t>
  </si>
  <si>
    <t>Čerpadla teplovodní mokroběžná závitová montáž čerpadel (do potrubí) ostatních typů mokroběžných závitových DN 32</t>
  </si>
  <si>
    <t>732422212</t>
  </si>
  <si>
    <t>Čerpadlo teplovodní mokroběžné přírubové DN 40 výtlak do 6 m průtok 11 m3/h jednodílné pro vytápění</t>
  </si>
  <si>
    <t>-452499491</t>
  </si>
  <si>
    <t>Čerpadla teplovodní mokroběžná přírubová oběhová pro teplovodní vytápění jednodílná PN 6/10, do 110°C DN příruby/dopravní výška H (m) - čerpací výkon Q (m3/h) DN 40/ do 6,0 m / 11,0 m3/h</t>
  </si>
  <si>
    <t>Poznámka k položce:_x000D_
Č4 - 2,9 m3/h, 5 m</t>
  </si>
  <si>
    <t>732429223</t>
  </si>
  <si>
    <t>Montáž čerpadla oběhového mokroběžného přírubového DN 40 jednodílné</t>
  </si>
  <si>
    <t>-499479078</t>
  </si>
  <si>
    <t>Čerpadla teplovodní mokroběžná přírubová montáž čerpadel (do potrubí) ostatních typů jednodílných DN 40</t>
  </si>
  <si>
    <t>732429225</t>
  </si>
  <si>
    <t>Montáž čerpadla oběhového mokroběžného přírubového DN 50 jednodílné</t>
  </si>
  <si>
    <t>459142378</t>
  </si>
  <si>
    <t>Čerpadla teplovodní mokroběžná přírubová montáž čerpadel (do potrubí) ostatních typů jednodílných DN 50</t>
  </si>
  <si>
    <t>732422222</t>
  </si>
  <si>
    <t>Čerpadlo teplovodní mokroběžné přírubové DN 50 výtlak do 6 m průtok 14 m3/h jednodílné pro vytápění</t>
  </si>
  <si>
    <t>-2010075749</t>
  </si>
  <si>
    <t>Čerpadla teplovodní mokroběžná přírubová oběhová pro teplovodní vytápění jednodílná PN 6/10, do 110°C DN příruby/dopravní výška H (m) - čerpací výkon Q (m3/h) DN 50/ do 6,0 m / 14,0 m3/h</t>
  </si>
  <si>
    <t>Poznámka k položce:_x000D_
Č6 - 8 m3/h, 5 m</t>
  </si>
  <si>
    <t>732421451</t>
  </si>
  <si>
    <t>Čerpadlo teplovodní mokroběžné závitové oběhové DN 32 výtlak do 6,0 m průtok 3,6 m3/h PN 10 pro vytápění</t>
  </si>
  <si>
    <t>-375475132</t>
  </si>
  <si>
    <t>Čerpadla teplovodní mokroběžná závitová oběhová pro teplovodní vytápění (elektronicky řízená) PN 10, do 110°C DN přípojky/dopravní výška H (m) - čerpací výkon Q (m3/h) DN 32 / do 6,0 m / 2,5 m3/h</t>
  </si>
  <si>
    <t>Poznámka k položce:_x000D_
Č1 - 2,4 m3/h, 5 m_x000D_
Č2 - 2,4 m3/h, 5 m</t>
  </si>
  <si>
    <t>732.B1</t>
  </si>
  <si>
    <t>Strojovna - Pavilon B1</t>
  </si>
  <si>
    <t>732111128</t>
  </si>
  <si>
    <t>Tělesa rozdělovačů a sběračů DN 100 z trub ocelových bezešvých</t>
  </si>
  <si>
    <t>29735424</t>
  </si>
  <si>
    <t>Rozdělovače a sběrače tělesa rozdělovačů a sběračů z ocelových trub bezešvých DN 100</t>
  </si>
  <si>
    <t>961756097</t>
  </si>
  <si>
    <t>1892318975</t>
  </si>
  <si>
    <t>-641137677</t>
  </si>
  <si>
    <t>690906024</t>
  </si>
  <si>
    <t>790862450</t>
  </si>
  <si>
    <t>Poznámka k položce:_x000D_
Č1 - 1,2 m3/h, 5 m</t>
  </si>
  <si>
    <t>-1784294074</t>
  </si>
  <si>
    <t>-1634011393</t>
  </si>
  <si>
    <t>Poznámka k položce:_x000D_
Č2 - 2,4 m3/h, 5 m_x000D_
Č3 - 2,4 m3/h, 5 m</t>
  </si>
  <si>
    <t>732.B2</t>
  </si>
  <si>
    <t>Strojovna - Pavilon B2</t>
  </si>
  <si>
    <t>-146278622</t>
  </si>
  <si>
    <t>-182200682</t>
  </si>
  <si>
    <t>-1916798825</t>
  </si>
  <si>
    <t>-1597642228</t>
  </si>
  <si>
    <t>-1542652550</t>
  </si>
  <si>
    <t>-2014746038</t>
  </si>
  <si>
    <t>-289387266</t>
  </si>
  <si>
    <t>-919206424</t>
  </si>
  <si>
    <t>733</t>
  </si>
  <si>
    <t>Ústřední vytápění - rozvodné potrubí</t>
  </si>
  <si>
    <t>OST15.1</t>
  </si>
  <si>
    <t>Napojení na stávající rozvody UT v podlaze - Pex-Al-Pex</t>
  </si>
  <si>
    <t>361589123</t>
  </si>
  <si>
    <t>"1NP DN15-DN15" 3*2</t>
  </si>
  <si>
    <t>"2NP DN15-DN15" 3*2</t>
  </si>
  <si>
    <t>"3NP DN15-DN15" 1*2</t>
  </si>
  <si>
    <t>OST15.2</t>
  </si>
  <si>
    <t>Napojení na stávající rozvody UT ve strojovně</t>
  </si>
  <si>
    <t>-2145431031</t>
  </si>
  <si>
    <t xml:space="preserve">Poznámka k položce:_x000D_
strojovna pavilon A - ocelové potrubí _x000D_
2x DN20_x000D_
2x DN25 _x000D_
4x DN32_x000D_
2x DN40_x000D_
2x DN50_x000D_
2x DN80_x000D_
_x000D_
strojovna pavilon B1 - ocelové potrubí_x000D_
2x DN25_x000D_
4x DN32_x000D_
2x DN50_x000D_
_x000D_
strojovna pavilon B2 - ocelové potrubí_x000D_
2x DN25_x000D_
4x DN32_x000D_
2x DN50_x000D_
</t>
  </si>
  <si>
    <t>"A" (6+1)*2</t>
  </si>
  <si>
    <t>"B1" (3+1)*2</t>
  </si>
  <si>
    <t>"B2"(3+1)*2</t>
  </si>
  <si>
    <t>733.Oc</t>
  </si>
  <si>
    <t>Ocelové potrubí</t>
  </si>
  <si>
    <t>733122224</t>
  </si>
  <si>
    <t>Potrubí z uhlíkové oceli tenkostěnné vně pozink spojované lisováním D 22x1,5 mm</t>
  </si>
  <si>
    <t>2119287463</t>
  </si>
  <si>
    <t>Potrubí z trubek ocelových hladkých spojovaných lisováním z uhlíkové oceli tenkostěnné vně pozinkované PN 16, T= +110°C Ø 22/1,5</t>
  </si>
  <si>
    <t>733122225</t>
  </si>
  <si>
    <t>Potrubí z uhlíkové oceli tenkostěnné vně pozink spojované lisováním D 28x1,5 mm</t>
  </si>
  <si>
    <t>193296597</t>
  </si>
  <si>
    <t>Potrubí z trubek ocelových hladkých spojovaných lisováním z uhlíkové oceli tenkostěnné vně pozinkované PN 16, T= +110°C Ø 28/1,5</t>
  </si>
  <si>
    <t>"A" 10</t>
  </si>
  <si>
    <t>"B1" 15</t>
  </si>
  <si>
    <t>"B2" 15</t>
  </si>
  <si>
    <t>733122226</t>
  </si>
  <si>
    <t>Potrubí z uhlíkové oceli tenkostěnné vně pozink spojované lisováním D 35x1,5 mm</t>
  </si>
  <si>
    <t>834693914</t>
  </si>
  <si>
    <t>Potrubí z trubek ocelových hladkých spojovaných lisováním z uhlíkové oceli tenkostěnné vně pozinkované PN 16, T= +110°C Ø 35/1,5</t>
  </si>
  <si>
    <t>"A" 20</t>
  </si>
  <si>
    <t>"B1" 30</t>
  </si>
  <si>
    <t>"B2" 30</t>
  </si>
  <si>
    <t>733122227</t>
  </si>
  <si>
    <t>Potrubí z uhlíkové oceli tenkostěnné vně pozink spojované lisováním D 42x1,5 mm</t>
  </si>
  <si>
    <t>-243393927</t>
  </si>
  <si>
    <t>Potrubí z trubek ocelových hladkých spojovaných lisováním z uhlíkové oceli tenkostěnné vně pozinkované PN 16, T= +110°C Ø 42/1,5</t>
  </si>
  <si>
    <t>733122228</t>
  </si>
  <si>
    <t>Potrubí z uhlíkové oceli tenkostěnné vně pozink spojované lisováním D 54x1,5 mm</t>
  </si>
  <si>
    <t>-2044002384</t>
  </si>
  <si>
    <t>Potrubí z trubek ocelových hladkých spojovaných lisováním z uhlíkové oceli tenkostěnné vně pozinkované PN 16, T= +110°C Ø 54/1,5</t>
  </si>
  <si>
    <t>"A" 135+10</t>
  </si>
  <si>
    <t>733122231</t>
  </si>
  <si>
    <t>Potrubí z uhlíkové oceli tenkostěnné vně pozink spojované lisováním D 88,9x2 mm</t>
  </si>
  <si>
    <t>-1302198052</t>
  </si>
  <si>
    <t>Potrubí z trubek ocelových hladkých spojovaných lisováním z uhlíkové oceli tenkostěnné vně pozinkované PN 16, T= +110°C Ø 88,9/2</t>
  </si>
  <si>
    <t>733.Pex-Al-Pex</t>
  </si>
  <si>
    <t>Vícevrstvé potrubí Pex-Al-Pex</t>
  </si>
  <si>
    <t>733322302</t>
  </si>
  <si>
    <t>Potrubí plastové vícevrstvé PE-Xc/Al/PE-Xc spojované lisováním PN 10 do 80°C D 20x2,3 mm</t>
  </si>
  <si>
    <t>1042659244</t>
  </si>
  <si>
    <t>Potrubí z trubek plastových z vícevrstvého polyethylenu (PE-Xc/Al/PE-Xc) spojovaných lisováním PN 10 do 80°C D 20/2,3</t>
  </si>
  <si>
    <t>733322303</t>
  </si>
  <si>
    <t>Potrubí plastové vícevrstvé PE-Xc/Al/PE-Xc spojované lisováním PN 10 do 80°C D 25x2,8 mm</t>
  </si>
  <si>
    <t>-1518596641</t>
  </si>
  <si>
    <t>Potrubí z trubek plastových z vícevrstvého polyethylenu (PE-Xc/Al/PE-Xc) spojovaných lisováním PN 10 do 80°C D 25/2,8</t>
  </si>
  <si>
    <t>734</t>
  </si>
  <si>
    <t>Ústřední vytápění - armatury</t>
  </si>
  <si>
    <t>734.1</t>
  </si>
  <si>
    <t>Armatury na potrubní trase, vč. dodávky, montáže a příslušenství</t>
  </si>
  <si>
    <t>734211120</t>
  </si>
  <si>
    <t>Ventil závitový odvzdušňovací G 1/2 PN 14 do 120°C automatický</t>
  </si>
  <si>
    <t>-1005778779</t>
  </si>
  <si>
    <t>Ventily odvzdušňovací závitové automatické PN 14 do 120°C G 1/2</t>
  </si>
  <si>
    <t>734292718</t>
  </si>
  <si>
    <t>Kohout kulový přímý G 2 PN 42 do 185°C vnitřní závit</t>
  </si>
  <si>
    <t>-1525460546</t>
  </si>
  <si>
    <t>Ostatní armatury kulové kohouty PN 42 do 185°C přímé vnitřní závit G 2</t>
  </si>
  <si>
    <t>734.2</t>
  </si>
  <si>
    <t>Armatury - strojovna ÚT, vč. dodávky, montáže a příslušenství</t>
  </si>
  <si>
    <t>734.2.A</t>
  </si>
  <si>
    <t>-243097669</t>
  </si>
  <si>
    <t>734291123</t>
  </si>
  <si>
    <t>Kohout plnící a vypouštěcí G 1/2 PN 10 do 90°C závitový</t>
  </si>
  <si>
    <t>830715923</t>
  </si>
  <si>
    <t>Ostatní armatury kohouty plnicí a vypouštěcí PN 10 do 90°C G 1/2</t>
  </si>
  <si>
    <t>734242413</t>
  </si>
  <si>
    <t>Ventil závitový zpětný přímý G 3/4 PN 16 do 110°C</t>
  </si>
  <si>
    <t>750215866</t>
  </si>
  <si>
    <t>Ventily zpětné závitové PN 16 do 110°C přímé G 3/4</t>
  </si>
  <si>
    <t>734242415</t>
  </si>
  <si>
    <t>Ventil závitový zpětný přímý G 5/4 PN 16 do 110°C</t>
  </si>
  <si>
    <t>934173119</t>
  </si>
  <si>
    <t>Ventily zpětné závitové PN 16 do 110°C přímé G 5/4</t>
  </si>
  <si>
    <t>734242416</t>
  </si>
  <si>
    <t>Ventil závitový zpětný přímý G 6/4 PN 16 do 110°C</t>
  </si>
  <si>
    <t>-1853806952</t>
  </si>
  <si>
    <t>Ventily zpětné závitové PN 16 do 110°C přímé G 6/4</t>
  </si>
  <si>
    <t>734291254</t>
  </si>
  <si>
    <t>Filtr závitový pro topné a chladicí systémy přímý G 3/4 PN 16 do 160°C s vnitřními závity</t>
  </si>
  <si>
    <t>-995861622</t>
  </si>
  <si>
    <t>Ostatní armatury filtry závitové pro topné a chladicí systémy PN 16 do 160°C přímé s vnitřními závity G 3/4</t>
  </si>
  <si>
    <t>734291255</t>
  </si>
  <si>
    <t>Filtr závitový pro topné a chladicí systémy přímý G 1 PN 16 do 160°C s vnitřními závity</t>
  </si>
  <si>
    <t>-1157490814</t>
  </si>
  <si>
    <t>Ostatní armatury filtry závitové pro topné a chladicí systémy PN 16 do 160°C přímé s vnitřními závity G 1</t>
  </si>
  <si>
    <t>734291256</t>
  </si>
  <si>
    <t>Filtr závitový pro topné a chladicí systémy přímý G 1 1/4 PN 16 do 160°C s vnitřními závity</t>
  </si>
  <si>
    <t>662487348</t>
  </si>
  <si>
    <t>Ostatní armatury filtry závitové pro topné a chladicí systémy PN 16 do 160°C přímé s vnitřními závity G 1 1/4</t>
  </si>
  <si>
    <t>734291257</t>
  </si>
  <si>
    <t>Filtr závitový pro topné a chladicí systémy přímý G 1 1/2 PN 16 do 160°C s vnitřními závity</t>
  </si>
  <si>
    <t>2037548177</t>
  </si>
  <si>
    <t>Ostatní armatury filtry závitové pro topné a chladicí systémy PN 16 do 160°C přímé s vnitřními závity G 1 1/2</t>
  </si>
  <si>
    <t>734220113</t>
  </si>
  <si>
    <t>Ventil závitový regulační přímý G 3/4 PN 25 do 120°C vyvažovací bez vypouštění</t>
  </si>
  <si>
    <t>-28148750</t>
  </si>
  <si>
    <t>Ventily regulační závitové vyvažovací přímé bez vypouštění PN 25 do 120°C G 3/4</t>
  </si>
  <si>
    <t>734220112</t>
  </si>
  <si>
    <t>Ventil závitový regulační přímý G 1/2 PN 25 do 120°C vyvažovací bez vypouštění</t>
  </si>
  <si>
    <t>-928656000</t>
  </si>
  <si>
    <t>Ventily regulační závitové vyvažovací přímé bez vypouštění PN 25 do 120°C G 1/2</t>
  </si>
  <si>
    <t>734220114</t>
  </si>
  <si>
    <t>Ventil závitový regulační přímý G 1 PN 25 do 120°C vyvažovací bez vypouštění</t>
  </si>
  <si>
    <t>176606577</t>
  </si>
  <si>
    <t>Ventily regulační závitové vyvažovací přímé bez vypouštění PN 25 do 120°C G 1</t>
  </si>
  <si>
    <t>734220116</t>
  </si>
  <si>
    <t>Ventil závitový regulační přímý G 6/4 PN 25 do 120°C vyvažovací bez vypouštění</t>
  </si>
  <si>
    <t>480389154</t>
  </si>
  <si>
    <t>Ventily regulační závitové vyvažovací přímé bez vypouštění PN 25 do 120°C G 6/4</t>
  </si>
  <si>
    <t>73422012R</t>
  </si>
  <si>
    <t>Ventil závitový regulační přímý G 4 PN 25 do 120°C vyvažovací s vypouštěním</t>
  </si>
  <si>
    <t>-195464503</t>
  </si>
  <si>
    <t>Ventily regulační závitové vyvažovací přímé s vypouštěním PN 25 do 120°C G 4</t>
  </si>
  <si>
    <t>734292714</t>
  </si>
  <si>
    <t>Kohout kulový přímý G 3/4 PN 42 do 185°C vnitřní závit</t>
  </si>
  <si>
    <t>23875276</t>
  </si>
  <si>
    <t>Ostatní armatury kulové kohouty PN 42 do 185°C přímé vnitřní závit G 3/4</t>
  </si>
  <si>
    <t>734292715</t>
  </si>
  <si>
    <t>Kohout kulový přímý G 1 PN 42 do 185°C vnitřní závit</t>
  </si>
  <si>
    <t>-1758626304</t>
  </si>
  <si>
    <t>Ostatní armatury kulové kohouty PN 42 do 185°C přímé vnitřní závit G 1</t>
  </si>
  <si>
    <t>734292716</t>
  </si>
  <si>
    <t>Kohout kulový přímý G 1 1/4 PN 42 do 185°C vnitřní závit</t>
  </si>
  <si>
    <t>-1252494871</t>
  </si>
  <si>
    <t>Ostatní armatury kulové kohouty PN 42 do 185°C přímé vnitřní závit G 1 1/4</t>
  </si>
  <si>
    <t>734292717</t>
  </si>
  <si>
    <t>Kohout kulový přímý G 1 1/2 PN 42 do 185°C vnitřní závit</t>
  </si>
  <si>
    <t>356625411</t>
  </si>
  <si>
    <t>Ostatní armatury kulové kohouty PN 42 do 185°C přímé vnitřní závit G 1 1/2</t>
  </si>
  <si>
    <t>2079899519</t>
  </si>
  <si>
    <t>734292720</t>
  </si>
  <si>
    <t>Kohout kulový přímý G 3 PN 42 do 185°C vnitřní závit</t>
  </si>
  <si>
    <t>-1431895404</t>
  </si>
  <si>
    <t>Ostatní armatury kulové kohouty PN 42 do 185°C přímé vnitřní závit G 3</t>
  </si>
  <si>
    <t>73429612R</t>
  </si>
  <si>
    <t>Servopohon pro směšovací ventily, napájení 230 V, 3-bodový, doba chodu 120 s, pro armatury DN15 - 50, včetně kabelu a montážní sady pro armatury</t>
  </si>
  <si>
    <t>2099694190</t>
  </si>
  <si>
    <t>73429606R</t>
  </si>
  <si>
    <t>Trojcestný směšovací ventil DN20, kvs 6,3 m3/h</t>
  </si>
  <si>
    <t>-230119592</t>
  </si>
  <si>
    <t>73429607R</t>
  </si>
  <si>
    <t>Trojcestný směšovací ventil DN25, kvs 10 m3/h</t>
  </si>
  <si>
    <t>1047133424</t>
  </si>
  <si>
    <t>73429611R</t>
  </si>
  <si>
    <t>Trojcestný směšovací ventil DN32, kvs 16 m3/h</t>
  </si>
  <si>
    <t>-1247431612</t>
  </si>
  <si>
    <t>73429605R</t>
  </si>
  <si>
    <t>Trojcestný směšovací ventil DN40, kvs 32 m3/h</t>
  </si>
  <si>
    <t>-1712286002</t>
  </si>
  <si>
    <t>73400001R</t>
  </si>
  <si>
    <t>Měřič tepla, M-bus, 25 m3/h, DN65</t>
  </si>
  <si>
    <t>646599205</t>
  </si>
  <si>
    <t>73400002R</t>
  </si>
  <si>
    <t>Měřič tepla, M-bus, 10 m3/h, DN40</t>
  </si>
  <si>
    <t>-1407307080</t>
  </si>
  <si>
    <t>734411117</t>
  </si>
  <si>
    <t>Teploměr technický s pevným stonkem a jímkou zadní připojení průměr 80 mm délky 100 mm</t>
  </si>
  <si>
    <t>460311450</t>
  </si>
  <si>
    <t>Teploměry technické s pevným stonkem a jímkou zadní připojení (axiální) průměr 80 mm délka stonku 100 mm</t>
  </si>
  <si>
    <t>73442111R</t>
  </si>
  <si>
    <t>Tlakoměr s pevným stonkem a zpětnou klapkou tlak 0-6 bar průměr 100 mm zadní připojení</t>
  </si>
  <si>
    <t>-624575260</t>
  </si>
  <si>
    <t>Tlakoměry s pevným stonkem a zpětnou klapkou zadní připojení (axiální) tlaku 0-16 bar průměru 63 mm</t>
  </si>
  <si>
    <t>734.2.B1</t>
  </si>
  <si>
    <t>876683005</t>
  </si>
  <si>
    <t>-2145459997</t>
  </si>
  <si>
    <t>734242414</t>
  </si>
  <si>
    <t>Ventil závitový zpětný přímý G 1 PN 16 do 110°C</t>
  </si>
  <si>
    <t>-1462095620</t>
  </si>
  <si>
    <t>Ventily zpětné závitové PN 16 do 110°C přímé G 1</t>
  </si>
  <si>
    <t>-434151125</t>
  </si>
  <si>
    <t>1325548138</t>
  </si>
  <si>
    <t>516215520</t>
  </si>
  <si>
    <t>-320221306</t>
  </si>
  <si>
    <t>-1063133628</t>
  </si>
  <si>
    <t>734220117</t>
  </si>
  <si>
    <t>Ventil závitový regulační přímý G 2 PN 25 do 120°C vyvažovací bez vypouštění</t>
  </si>
  <si>
    <t>569170926</t>
  </si>
  <si>
    <t>Ventily regulační závitové vyvažovací přímé bez vypouštění PN 25 do 120°C G 2</t>
  </si>
  <si>
    <t>962507043</t>
  </si>
  <si>
    <t>303666578</t>
  </si>
  <si>
    <t>-2119352513</t>
  </si>
  <si>
    <t>724919924</t>
  </si>
  <si>
    <t>-1836047433</t>
  </si>
  <si>
    <t>445837496</t>
  </si>
  <si>
    <t>350252047</t>
  </si>
  <si>
    <t>-1753273022</t>
  </si>
  <si>
    <t>-1549138877</t>
  </si>
  <si>
    <t>734.2.B2</t>
  </si>
  <si>
    <t>1359636794</t>
  </si>
  <si>
    <t>1206443960</t>
  </si>
  <si>
    <t>-519517960</t>
  </si>
  <si>
    <t>-17393148</t>
  </si>
  <si>
    <t>-347978587</t>
  </si>
  <si>
    <t>-629234555</t>
  </si>
  <si>
    <t>1354124976</t>
  </si>
  <si>
    <t>-194810823</t>
  </si>
  <si>
    <t>-892410190</t>
  </si>
  <si>
    <t>307923649</t>
  </si>
  <si>
    <t>1813218771</t>
  </si>
  <si>
    <t>114146139</t>
  </si>
  <si>
    <t>-1611174600</t>
  </si>
  <si>
    <t>-1553987094</t>
  </si>
  <si>
    <t>1057550184</t>
  </si>
  <si>
    <t>-717897068</t>
  </si>
  <si>
    <t>1286918639</t>
  </si>
  <si>
    <t>1406571443</t>
  </si>
  <si>
    <t>734.3</t>
  </si>
  <si>
    <t>Armatury pro připojení otopných těles, vč. montáže, dodávky a příslušenství</t>
  </si>
  <si>
    <t>734000R</t>
  </si>
  <si>
    <t xml:space="preserve">Svěrné šroubení 1/2" </t>
  </si>
  <si>
    <t>-1048454842</t>
  </si>
  <si>
    <t xml:space="preserve">Svěrné šroubení 1/2"  </t>
  </si>
  <si>
    <t>734221682</t>
  </si>
  <si>
    <t>Termostatická hlavice kapalinová PN 10 do 110°C otopných těles VK</t>
  </si>
  <si>
    <t>1823430142</t>
  </si>
  <si>
    <t>Ventily regulační závitové hlavice termostatické pro ovládání ventilů PN 10 do 110°C kapalinové otopných těles VK</t>
  </si>
  <si>
    <t>734261402</t>
  </si>
  <si>
    <t>Armatura připojovací rohová G 1/2x18 PN 10 do 110°C radiátorů typu VK</t>
  </si>
  <si>
    <t>-33985579</t>
  </si>
  <si>
    <t>Šroubení připojovací armatury radiátorů VK PN 10 do 110°C, regulační uzavíratelné rohové G 1/2 x 18</t>
  </si>
  <si>
    <t>734109R</t>
  </si>
  <si>
    <t xml:space="preserve">Připojovací armatura pro trubkové těleso,  DN 15 vč. příslušenství </t>
  </si>
  <si>
    <t>724437112</t>
  </si>
  <si>
    <t>734.4</t>
  </si>
  <si>
    <t>Směšovací sestava pro VZT</t>
  </si>
  <si>
    <t>734.4.2</t>
  </si>
  <si>
    <t>VZT jednotky vně objektu</t>
  </si>
  <si>
    <t>73200011R</t>
  </si>
  <si>
    <t>Výměník tepla, jmenovitý výkon 170 kW, 8 m3/hod, primární okruh 80/60, glykolový okruh 75/55, včetně montážní sady pro připevnění na stěnu, včetně tepelně izolačního pouzdra</t>
  </si>
  <si>
    <t>-779721822</t>
  </si>
  <si>
    <t>732331102</t>
  </si>
  <si>
    <t>Nádoba tlaková expanzní pro solární, topnou a chladící soustavu s membránou závitové připojení PN 1,0 o objemu 12 l</t>
  </si>
  <si>
    <t>58259742</t>
  </si>
  <si>
    <t>Nádoby expanzní tlakové pro solární, topné a chladicí soustavy s membránou bez pojistného ventilu se závitovým připojením PN 1,0 o objemu 12 l</t>
  </si>
  <si>
    <t>435167607</t>
  </si>
  <si>
    <t>-639054518</t>
  </si>
  <si>
    <t>Poznámka k položce:_x000D_
ČVZT - 8 m3/hod, 5 m</t>
  </si>
  <si>
    <t>734.4.2.R1</t>
  </si>
  <si>
    <t>Napojení potrubí na jednotku VZT</t>
  </si>
  <si>
    <t>876020696</t>
  </si>
  <si>
    <t>734.VZT.D01</t>
  </si>
  <si>
    <t>Připojení směšovací sestavy k VZT jednotce</t>
  </si>
  <si>
    <t>-426602200</t>
  </si>
  <si>
    <t>Připojení směšovací sestavy k teplovodnímu výměníku sestavy TUV</t>
  </si>
  <si>
    <t>-391082571</t>
  </si>
  <si>
    <t>734242417</t>
  </si>
  <si>
    <t>Ventil závitový zpětný přímý G 2 PN 16 do 110°C</t>
  </si>
  <si>
    <t>1066750525</t>
  </si>
  <si>
    <t>Ventily zpětné závitové PN 16 do 110°C přímé G 2</t>
  </si>
  <si>
    <t>734251212</t>
  </si>
  <si>
    <t>Ventil závitový pojistný rohový G 3/4 provozní tlak od 2,5 do 6 barů</t>
  </si>
  <si>
    <t>-1557072135</t>
  </si>
  <si>
    <t>Ventily pojistné závitové a čepové rohové provozní tlak od 2,5 do 6 bar G 3/4</t>
  </si>
  <si>
    <t>-238160650</t>
  </si>
  <si>
    <t>734291258</t>
  </si>
  <si>
    <t>Filtr závitový pro topné a chladicí systémy přímý G 2 PN 16 do 160°C s vnitřními závity</t>
  </si>
  <si>
    <t>1852007166</t>
  </si>
  <si>
    <t>Ostatní armatury filtry závitové pro topné a chladicí systémy PN 16 do 160°C přímé s vnitřními závity G 2</t>
  </si>
  <si>
    <t>-231689671</t>
  </si>
  <si>
    <t>-1494377382</t>
  </si>
  <si>
    <t>-2130327361</t>
  </si>
  <si>
    <t>1172585197</t>
  </si>
  <si>
    <t>735</t>
  </si>
  <si>
    <t>Ústřední vytápění - otopná tělesa</t>
  </si>
  <si>
    <t>735151275</t>
  </si>
  <si>
    <t>Otopné těleso panelové jednodeskové 1 přídavná přestupní plocha výška/délka 600/800 mm výkon 802 W</t>
  </si>
  <si>
    <t>361918782</t>
  </si>
  <si>
    <t>Otopná tělesa panelová jednodesková PN 1,0 MPa, T do 110°C s jednou přídavnou přestupní plochou výšky tělesa 600 mm stavební délky / výkonu 800 mm / 802 W</t>
  </si>
  <si>
    <t>735151276</t>
  </si>
  <si>
    <t>Otopné těleso panelové jednodeskové 1 přídavná přestupní plocha výška/délka 600/900 mm výkon 902 W</t>
  </si>
  <si>
    <t>-2024875799</t>
  </si>
  <si>
    <t>Otopná tělesa panelová jednodesková PN 1,0 MPa, T do 110°C s jednou přídavnou přestupní plochou výšky tělesa 600 mm stavební délky / výkonu 900 mm / 902 W</t>
  </si>
  <si>
    <t>735151279</t>
  </si>
  <si>
    <t>Otopné těleso panelové jednodeskové 1 přídavná přestupní plocha výška/délka 600/1200 mm výkon 1202 W</t>
  </si>
  <si>
    <t>-1682565786</t>
  </si>
  <si>
    <t>Otopná tělesa panelová jednodesková PN 1,0 MPa, T do 110°C s jednou přídavnou přestupní plochou výšky tělesa 600 mm stavební délky / výkonu 1200 mm / 1202 W</t>
  </si>
  <si>
    <t>735160101</t>
  </si>
  <si>
    <t>Otopné těleso trubkové teplovodní výška/délka 700/450 mm</t>
  </si>
  <si>
    <t>-20995357</t>
  </si>
  <si>
    <t>Otopná tělesa trubková teplovodní na stěnu výšky tělesa 700 mm, délky 450 mm</t>
  </si>
  <si>
    <t>737</t>
  </si>
  <si>
    <t>Demontáže</t>
  </si>
  <si>
    <t>713410831R</t>
  </si>
  <si>
    <t>Odstranění izolace tepelné potrubí pásy nebo rohožemi s AL fólií staženými drátem tl do 50 mm</t>
  </si>
  <si>
    <t>491699576</t>
  </si>
  <si>
    <t>Odstranění tepelné izolace potrubí a ohybů pásy nebo rohožemi s povrchovou úpravou hliníkovou fólií, tloušťka izolace do 50 mm</t>
  </si>
  <si>
    <t>713410833R</t>
  </si>
  <si>
    <t>Odstranění izolace tepelné potrubí pásy nebo rohožemi s AL fólií staženými drátem tl přes 50 mm</t>
  </si>
  <si>
    <t>-694612108</t>
  </si>
  <si>
    <t>Odstranění tepelné izolace potrubí a ohybů pásy nebo rohožemi s povrchovou úpravou hliníkovou fólií, tloušťka izolace přes 50 mm</t>
  </si>
  <si>
    <t>732110812</t>
  </si>
  <si>
    <t>Demontáž rozdělovače nebo sběrače DN přes 100 do 200</t>
  </si>
  <si>
    <t>-2019761088</t>
  </si>
  <si>
    <t>Demontáž těles rozdělovačů a sběračů přes 100 do DN 200</t>
  </si>
  <si>
    <t>73242081R</t>
  </si>
  <si>
    <t>Demontáž čerpadla oběhového</t>
  </si>
  <si>
    <t>1322141369</t>
  </si>
  <si>
    <t>733120815</t>
  </si>
  <si>
    <t>Demontáž potrubí ocelového hladkého D do 38</t>
  </si>
  <si>
    <t>-1125612170</t>
  </si>
  <si>
    <t>Demontáž potrubí z trubek ocelových hladkých Ø do 38</t>
  </si>
  <si>
    <t>733120819</t>
  </si>
  <si>
    <t>Demontáž potrubí ocelového hladkého D přes 38 do 60,3</t>
  </si>
  <si>
    <t>1371702532</t>
  </si>
  <si>
    <t>Demontáž potrubí z trubek ocelových hladkých Ø přes 38 do 60,3</t>
  </si>
  <si>
    <t>73410081R</t>
  </si>
  <si>
    <t>Demontáž armatur pro vytápění</t>
  </si>
  <si>
    <t>-1587597011</t>
  </si>
  <si>
    <t>Demontáž armatur pro vytápění
Pozn. uveden přibližný počet demontovaných armatur</t>
  </si>
  <si>
    <t xml:space="preserve">Poznámka k položce:_x000D_
_x000D_
</t>
  </si>
  <si>
    <t>73511181R</t>
  </si>
  <si>
    <t>Demontáž otopných těles stávajících</t>
  </si>
  <si>
    <t>-1519000326</t>
  </si>
  <si>
    <t>Demontáž otopných těles litinových článkových</t>
  </si>
  <si>
    <t>73511181R2</t>
  </si>
  <si>
    <t>Demontáž otopných těles stávajících, očištění, přemístění, zpětná montáž</t>
  </si>
  <si>
    <t>869330538</t>
  </si>
  <si>
    <t>OST</t>
  </si>
  <si>
    <t>Ostatní</t>
  </si>
  <si>
    <t>230120043R</t>
  </si>
  <si>
    <t>Čištění potrubí profukováním nebo proplachováním do DN 50</t>
  </si>
  <si>
    <t>1147116882</t>
  </si>
  <si>
    <t>Čištění potrubí profukováním nebo proplachováním do  DN 50</t>
  </si>
  <si>
    <t>230120044R</t>
  </si>
  <si>
    <t>Čištění potrubí profukováním nebo proplachováním nad DN 50</t>
  </si>
  <si>
    <t>948823858</t>
  </si>
  <si>
    <t>Čištění potrubí profukováním nebo proplachováním nad  DN 50</t>
  </si>
  <si>
    <t>727111406R</t>
  </si>
  <si>
    <t>Prostup potrubí do DN50 mm  včetně dodatečné izolace požární odolnost EI 60-120</t>
  </si>
  <si>
    <t>491194732</t>
  </si>
  <si>
    <t>733190217</t>
  </si>
  <si>
    <t>Zkouška těsnosti potrubí ocelové hladké D do 51x2,6</t>
  </si>
  <si>
    <t>-1914188336</t>
  </si>
  <si>
    <t>Zkoušky těsnosti potrubí, manžety prostupové z trubek ocelových zkoušky těsnosti potrubí (za provozu) z trubek ocelových hladkých Ø do 51/2,6</t>
  </si>
  <si>
    <t>733190225</t>
  </si>
  <si>
    <t>Zkouška těsnosti potrubí ocelové hladké D přes 60,3x2,9 do 89x5,0</t>
  </si>
  <si>
    <t>-653863082</t>
  </si>
  <si>
    <t>Zkoušky těsnosti potrubí, manžety prostupové z trubek ocelových zkoušky těsnosti potrubí (za provozu) z trubek ocelových hladkých Ø přes 60,3/2,9 do 89/5,0</t>
  </si>
  <si>
    <t>733391101</t>
  </si>
  <si>
    <t>Zkouška těsnosti potrubí plastové D do 32x3,0</t>
  </si>
  <si>
    <t>-2039968154</t>
  </si>
  <si>
    <t>Zkoušky těsnosti potrubí z trubek plastových Ø do 32/3,0</t>
  </si>
  <si>
    <t>998732202</t>
  </si>
  <si>
    <t>Přesun hmot procentní pro strojovny v objektech v do 12 m</t>
  </si>
  <si>
    <t>%</t>
  </si>
  <si>
    <t>1853946569</t>
  </si>
  <si>
    <t>Přesun hmot pro strojovny  stanovený procentní sazbou (%) z ceny vodorovná dopravní vzdálenost do 50 m v objektech výšky přes 6 do 12 m</t>
  </si>
  <si>
    <t>998713312</t>
  </si>
  <si>
    <t>Přesun hmot procentní pro izolace tepelné ruční v objektech v přes 6 do 12 m</t>
  </si>
  <si>
    <t>-35619447</t>
  </si>
  <si>
    <t>Přesun hmot pro izolace tepelné stanovený procentní sazbou (%) z ceny vodorovná dopravní vzdálenost do 50 m ruční (bez užití mechanizace) v objektech výšky přes 6 m do 12 m</t>
  </si>
  <si>
    <t>998733202</t>
  </si>
  <si>
    <t>Přesun hmot procentní pro rozvody potrubí v objektech v do 12 m</t>
  </si>
  <si>
    <t>-139088173</t>
  </si>
  <si>
    <t>Přesun hmot pro rozvody potrubí  stanovený procentní sazbou z ceny vodorovná dopravní vzdálenost do 50 m v objektech výšky přes 6 do 12 m</t>
  </si>
  <si>
    <t>998734202</t>
  </si>
  <si>
    <t>Přesun hmot procentní pro armatury v objektech v do 12 m</t>
  </si>
  <si>
    <t>-1094174546</t>
  </si>
  <si>
    <t>Přesun hmot pro armatury  stanovený procentní sazbou (%) z ceny vodorovná dopravní vzdálenost do 50 m v objektech výšky přes 6 do 12 m</t>
  </si>
  <si>
    <t>998735202</t>
  </si>
  <si>
    <t>Přesun hmot procentní pro otopná tělesa v objektech v přes 6 do 12 m</t>
  </si>
  <si>
    <t>-1479816754</t>
  </si>
  <si>
    <t>Přesun hmot pro otopná tělesa stanovený procentní sazbou (%) z ceny vodorovná dopravní vzdálenost do 50 m v objektech výšky přes 6 do 12 m</t>
  </si>
  <si>
    <t>OST01</t>
  </si>
  <si>
    <t>Dokumentace skutečného provedení</t>
  </si>
  <si>
    <t>1636120014</t>
  </si>
  <si>
    <t>OST02</t>
  </si>
  <si>
    <t>Doprava</t>
  </si>
  <si>
    <t>kpl</t>
  </si>
  <si>
    <t>-584862739</t>
  </si>
  <si>
    <t>OST03</t>
  </si>
  <si>
    <t>Režie</t>
  </si>
  <si>
    <t>-1764226273</t>
  </si>
  <si>
    <t>OST04</t>
  </si>
  <si>
    <t>Stavební přípomoce (vč. prostupů)</t>
  </si>
  <si>
    <t>1515181094</t>
  </si>
  <si>
    <t xml:space="preserve">Stavební přípomoce (vč. prostupů)
Jedná se veškeré pomocné, stavební práce a režijní náklady, které přímo souvisí s dodávkou zařízení této části a jsou nezbytné k jejímu úplnému dokončení a nejsou naceněny v rámci samostatně uvedené položky. Jedná se zejména stavební úpravy souvisejícím s přípravou tras vedení potrubí a montáže zařízení. Tj. obecně bouraní prostupů a zasekávání drážek vč. zpětného zapravení. Lokální demontáže podhledů, popř. opláštění potrubí vč. uvedení od původního stavu.
Zapravení konstrukcí po demontážích potrubí a ostatních zařízení. </t>
  </si>
  <si>
    <t>OST05</t>
  </si>
  <si>
    <t>Spojovací a kotevní materiál</t>
  </si>
  <si>
    <t>1465847512</t>
  </si>
  <si>
    <t>OST06</t>
  </si>
  <si>
    <t>Zkouška v rámci montážních prací - Topná zkouška</t>
  </si>
  <si>
    <t>h</t>
  </si>
  <si>
    <t>-1127365797</t>
  </si>
  <si>
    <t>OST11.D</t>
  </si>
  <si>
    <t>Přesun hmot (po demontáži) pro vytápění  stanovený procentní sazbou (%) z ceny vodorovná dopravní vzdálenost do 50 m v objektech výšky do 20 m</t>
  </si>
  <si>
    <t>-1055480140</t>
  </si>
  <si>
    <t>OST16</t>
  </si>
  <si>
    <t>Vypuštění a napuštění systému UT + odvzdušnění</t>
  </si>
  <si>
    <t>809229891</t>
  </si>
  <si>
    <t>Poznámka k položce:_x000D_
počet otopných těles _x000D_
- pavilon A = 81 ks_x000D_
- pavilon B1 = 71 ks_x000D_
- pavilon B2 = 77 ks</t>
  </si>
  <si>
    <t>OST17</t>
  </si>
  <si>
    <t>Zaregulování otopné soustavy</t>
  </si>
  <si>
    <t>392641722</t>
  </si>
  <si>
    <t>OST18</t>
  </si>
  <si>
    <t>Zaregulování vyvažovacích ventilů</t>
  </si>
  <si>
    <t>1165638245</t>
  </si>
  <si>
    <t>Poznámka k položce:_x000D_
16 ks</t>
  </si>
  <si>
    <t>D.1.4.Ac - Vytápění - Pavilon C</t>
  </si>
  <si>
    <t xml:space="preserve">      732.C - Stojovna - Pavilon C</t>
  </si>
  <si>
    <t xml:space="preserve">    732.Z - Ústřední vytápění - zdroj tepla</t>
  </si>
  <si>
    <t xml:space="preserve">        734.2.C - Strojovna - Pavilon C</t>
  </si>
  <si>
    <t xml:space="preserve">    736 - Podlahové vytápění</t>
  </si>
  <si>
    <t xml:space="preserve">      736.1 - Podlahové vytápění - rozdělovač</t>
  </si>
  <si>
    <t xml:space="preserve">      736.2 - Podlahové vytápění - plochy a potrubí</t>
  </si>
  <si>
    <t xml:space="preserve">      736.3 - Podlahové vytápění - doplňkové prvky</t>
  </si>
  <si>
    <t>1109298224</t>
  </si>
  <si>
    <t>-1138291916</t>
  </si>
  <si>
    <t>-472317862</t>
  </si>
  <si>
    <t>-1400760276</t>
  </si>
  <si>
    <t>-829099225</t>
  </si>
  <si>
    <t>-1882570859</t>
  </si>
  <si>
    <t>-1615133921</t>
  </si>
  <si>
    <t>63154023</t>
  </si>
  <si>
    <t>pouzdro izolační potrubní z minerální vlny s Al fólií max. 250/100°C 64/50mm</t>
  </si>
  <si>
    <t>1771229164</t>
  </si>
  <si>
    <t>73211102R.C</t>
  </si>
  <si>
    <t xml:space="preserve">Tepelná izolace PUR tl. 35 mm, Al folie, Tmax 90°C pro rozdělovač/sběrač DN100 - pavilon C - vč. montáže a příslušenství </t>
  </si>
  <si>
    <t>-444670887</t>
  </si>
  <si>
    <t>2*(0,17*2+0,1*2)*1,5</t>
  </si>
  <si>
    <t>-1320756477</t>
  </si>
  <si>
    <t>Poznámka k položce:_x000D_
pro položky obsažené v oddílech 732.C</t>
  </si>
  <si>
    <t>732.C</t>
  </si>
  <si>
    <t>Stojovna - Pavilon C</t>
  </si>
  <si>
    <t>-1295021208</t>
  </si>
  <si>
    <t>732111228</t>
  </si>
  <si>
    <t>Příplatek k rozdělovačům a sběračům za každých dalších 0,5 m tělesa DN 100</t>
  </si>
  <si>
    <t>449241846</t>
  </si>
  <si>
    <t>Rozdělovače a sběrače tělesa rozdělovačů a sběračů z ocelových trub bezešvých Příplatek k cenám za každých dalších i započatých 0,5 m délky tělesa DN 100</t>
  </si>
  <si>
    <t>246803492</t>
  </si>
  <si>
    <t>1819738094</t>
  </si>
  <si>
    <t>1311350656</t>
  </si>
  <si>
    <t>732111322</t>
  </si>
  <si>
    <t>Trubková hrdla rozdělovačů a sběračů bez přírub DN 65</t>
  </si>
  <si>
    <t>-1018953530</t>
  </si>
  <si>
    <t>Rozdělovače a sběrače trubková hrdla rozdělovačů a sběračů bez přírub DN 65</t>
  </si>
  <si>
    <t>-1441973108</t>
  </si>
  <si>
    <t>878629988</t>
  </si>
  <si>
    <t>Poznámka k položce:_x000D_
Č2 - 1,2 m3/h, 5 m_x000D_
Č3 - 1,2 m3/h, 5 m_x000D_
Č4 - 1,2 m3/h, 5 m_x000D_
Č7 - 1,2 m3/h, 5 m_x000D_
_x000D_
Č6 - 0,9  m3/h, 5 m</t>
  </si>
  <si>
    <t>1690522737</t>
  </si>
  <si>
    <t>-1638607199</t>
  </si>
  <si>
    <t>Poznámka k položce:_x000D_
Č1 - 2,9 m3/h, 5 m</t>
  </si>
  <si>
    <t>-2061447471</t>
  </si>
  <si>
    <t>950703728</t>
  </si>
  <si>
    <t>Poznámka k položce:_x000D_
Č5 -3,8 m3/h, 5 m</t>
  </si>
  <si>
    <t>732.Z</t>
  </si>
  <si>
    <t>Ústřední vytápění - zdroj tepla</t>
  </si>
  <si>
    <t>731244201R</t>
  </si>
  <si>
    <t>Kotel ocelový závěsný na plyn kondenzační o výkonu 3,4-19,0 kW s průtokovým ohřevem TV</t>
  </si>
  <si>
    <t>438169490</t>
  </si>
  <si>
    <t>Kotle ocelové teplovodní plynové závěsné kondenzační s průtokovým ohřevem TV 3,4-19,0 kW</t>
  </si>
  <si>
    <t>48477200</t>
  </si>
  <si>
    <t>odtah spalin pro kondenzační kotle,koaxiální D 60/100mm koleno 45° PP/AL D 60/100mm</t>
  </si>
  <si>
    <t>1917303801</t>
  </si>
  <si>
    <t>48477260</t>
  </si>
  <si>
    <t>průchodka vnější odtahu spalin D 100mm</t>
  </si>
  <si>
    <t>-155985749</t>
  </si>
  <si>
    <t>48477258</t>
  </si>
  <si>
    <t>průchodka vnitřní odtahu spalin D 100mm</t>
  </si>
  <si>
    <t>1559755794</t>
  </si>
  <si>
    <t>48477204R</t>
  </si>
  <si>
    <t>PP/Al koaxiální systém odtahu spalin pro kondenzační kotle dl 1m D 60/100mm</t>
  </si>
  <si>
    <t>1591937460</t>
  </si>
  <si>
    <t>prodloužení PP/Al koaxiální systém odtahu spalin pro kondenzační kotle dl 1m D 60/100mm</t>
  </si>
  <si>
    <t>48477202</t>
  </si>
  <si>
    <t>koleno 90° PP/Al koaxiální systém odtahu spalin pro kondenzační kotle D 60/100mm</t>
  </si>
  <si>
    <t>1620753284</t>
  </si>
  <si>
    <t>48477208</t>
  </si>
  <si>
    <t>komínek PP koaxiální systém odtahu spalin pro kondenzační kotle D 60/100mm</t>
  </si>
  <si>
    <t>393821115</t>
  </si>
  <si>
    <t>1043580699</t>
  </si>
  <si>
    <t>Poznámka k položce:_x000D_
strojovna pavilon C - ocelové potrubí _x000D_
10x DN25 _x000D_
2x DN40_x000D_
2x DN50_x000D_
2x DN65</t>
  </si>
  <si>
    <t>"DN25" 5*2</t>
  </si>
  <si>
    <t>"DN40" 1*2</t>
  </si>
  <si>
    <t>"DN50" 1*2</t>
  </si>
  <si>
    <t>"DN65" 1*2</t>
  </si>
  <si>
    <t>Napojení na stávající rozvody UT - Pex-Al-Pex</t>
  </si>
  <si>
    <t>-1236089078</t>
  </si>
  <si>
    <t>"1NP - potrubí v podlaze" 1*2</t>
  </si>
  <si>
    <t>"1NP - stoupací potrubí z 1.PP" 1*2</t>
  </si>
  <si>
    <t>-1626196474</t>
  </si>
  <si>
    <t>75+115+10</t>
  </si>
  <si>
    <t>1993088224</t>
  </si>
  <si>
    <t>-1280595346</t>
  </si>
  <si>
    <t>733122229</t>
  </si>
  <si>
    <t>Potrubí z uhlíkové oceli tenkostěnné vně pozink spojované lisováním D 64x2 mm</t>
  </si>
  <si>
    <t>2006111566</t>
  </si>
  <si>
    <t>Potrubí z trubek ocelových hladkých spojovaných lisováním z uhlíkové oceli tenkostěnné vně pozinkované PN 16, T= +110°C Ø 64/2</t>
  </si>
  <si>
    <t>-381640938</t>
  </si>
  <si>
    <t>36+28+5</t>
  </si>
  <si>
    <t>53*2</t>
  </si>
  <si>
    <t>-1198819193</t>
  </si>
  <si>
    <t>10+10</t>
  </si>
  <si>
    <t>733322304</t>
  </si>
  <si>
    <t>Potrubí plastové vícevrstvé PE-Xc/Al/PE-Xc spojované lisováním PN 10 do 80°C D 32x3,2 mm</t>
  </si>
  <si>
    <t>1711208627</t>
  </si>
  <si>
    <t>Potrubí z trubek plastových z vícevrstvého polyethylenu (PE-Xc/Al/PE-Xc) spojovaných lisováním PN 10 do 80°C D 32/3,2</t>
  </si>
  <si>
    <t>1467696206</t>
  </si>
  <si>
    <t>312619022</t>
  </si>
  <si>
    <t>-340114873</t>
  </si>
  <si>
    <t>734.2.C</t>
  </si>
  <si>
    <t>Strojovna - Pavilon C</t>
  </si>
  <si>
    <t>1056668392</t>
  </si>
  <si>
    <t>1769189353</t>
  </si>
  <si>
    <t>1039854819</t>
  </si>
  <si>
    <t>660296133</t>
  </si>
  <si>
    <t>-1394563140</t>
  </si>
  <si>
    <t>728228024</t>
  </si>
  <si>
    <t>1717949913</t>
  </si>
  <si>
    <t>-574405690</t>
  </si>
  <si>
    <t>1188794348</t>
  </si>
  <si>
    <t>1371795748</t>
  </si>
  <si>
    <t>734220115</t>
  </si>
  <si>
    <t>Ventil závitový regulační přímý G 5/4 PN 25 do 120°C vyvažovací bez vypouštění</t>
  </si>
  <si>
    <t>-744791059</t>
  </si>
  <si>
    <t>Ventily regulační závitové vyvažovací přímé bez vypouštění PN 25 do 120°C G 5/4</t>
  </si>
  <si>
    <t>73422013R</t>
  </si>
  <si>
    <t>Ventil závitový regulační přímý G 2 1/2  PN 25 do 120°C vyvažovací s vypouštěním</t>
  </si>
  <si>
    <t>1738642103</t>
  </si>
  <si>
    <t>Ventily regulační závitové vyvažovací přímé s vypouštěním PN 25 do 120°C G 2 1/2</t>
  </si>
  <si>
    <t>-1015027766</t>
  </si>
  <si>
    <t>-479046601</t>
  </si>
  <si>
    <t>-1475360780</t>
  </si>
  <si>
    <t>734292719</t>
  </si>
  <si>
    <t>Kohout kulový přímý G 2 1/2 PN 42 do 185°C vnitřní závit</t>
  </si>
  <si>
    <t>1456075369</t>
  </si>
  <si>
    <t>Ostatní armatury kulové kohouty PN 42 do 185°C přímé vnitřní závit G 2 1/2</t>
  </si>
  <si>
    <t>106113815</t>
  </si>
  <si>
    <t>-1201093347</t>
  </si>
  <si>
    <t>-1868701017</t>
  </si>
  <si>
    <t>73429604R</t>
  </si>
  <si>
    <t>Trojcestný směšovací ventil DN40, kvs 25 m3/h</t>
  </si>
  <si>
    <t>-1658984171</t>
  </si>
  <si>
    <t>73429613R</t>
  </si>
  <si>
    <t>Servopohon pro dvoucestné ventily, napájení 230 V, pro armatury DN15-50, včetně kabelu a montážní sady pro armatury</t>
  </si>
  <si>
    <t>-827594122</t>
  </si>
  <si>
    <t>734296202</t>
  </si>
  <si>
    <t>Zónový ventil otopných a solárních soustav dvoucestný kulový 1pólové ovládání PN 16 T 110°C G 3/4"F</t>
  </si>
  <si>
    <t>591430474</t>
  </si>
  <si>
    <t>Zónové ventily otopných nebo solárních systémů dvoucestné s jednopólovým ovládáním 230 V kulové PN 16 T=110°C s vnitřním závitem/průtoku G 3/4/20,0 m3/h</t>
  </si>
  <si>
    <t>73400003R</t>
  </si>
  <si>
    <t>Měřič tepla, M-bus, 15 m3/h, DN50</t>
  </si>
  <si>
    <t>583232460</t>
  </si>
  <si>
    <t>73400004R</t>
  </si>
  <si>
    <t>Měřič tepla, M-bus, 6 m3/h, DN32</t>
  </si>
  <si>
    <t>-2025059784</t>
  </si>
  <si>
    <t>-1218607396</t>
  </si>
  <si>
    <t>288616870</t>
  </si>
  <si>
    <t>1635165340</t>
  </si>
  <si>
    <t>39895498</t>
  </si>
  <si>
    <t>1915827761</t>
  </si>
  <si>
    <t>-2106975939</t>
  </si>
  <si>
    <t>73426001R</t>
  </si>
  <si>
    <t>Armatura připojovací G 1/2 PN10 do 110°C pro lavicové konvektory</t>
  </si>
  <si>
    <t>1754318773</t>
  </si>
  <si>
    <t>Armatura připojovací G 1/2 PN10 do 110</t>
  </si>
  <si>
    <t>73426002R</t>
  </si>
  <si>
    <t>Armatura připojovací G 1/2 PN10 do 110°C pro podlahové konvektory</t>
  </si>
  <si>
    <t>1465924466</t>
  </si>
  <si>
    <t>735151273</t>
  </si>
  <si>
    <t>Otopné těleso panelové jednodeskové 1 přídavná přestupní plocha výška/délka 600/600 mm výkon 601 W</t>
  </si>
  <si>
    <t>-990182713</t>
  </si>
  <si>
    <t>Otopná tělesa panelová jednodesková PN 1,0 MPa, T do 110°C s jednou přídavnou přestupní plochou výšky tělesa 600 mm stavební délky / výkonu 600 mm / 601 W</t>
  </si>
  <si>
    <t>-216043952</t>
  </si>
  <si>
    <t>735151277</t>
  </si>
  <si>
    <t>Otopné těleso panelové jednodeskové 1 přídavná přestupní plocha výška/délka 600/1000 mm výkon 1002 W</t>
  </si>
  <si>
    <t>-1366280575</t>
  </si>
  <si>
    <t>Otopná tělesa panelová jednodesková PN 1,0 MPa, T do 110°C s jednou přídavnou přestupní plochou výšky tělesa 600 mm stavební délky / výkonu 1000 mm / 1002 W</t>
  </si>
  <si>
    <t>735151477</t>
  </si>
  <si>
    <t>Otopné těleso panelové dvoudeskové 1 přídavná přestupní plocha výška/délka 600/1000 mm výkon 1288 W</t>
  </si>
  <si>
    <t>-299236287</t>
  </si>
  <si>
    <t>Otopná tělesa panelová dvoudesková PN 1,0 MPa, T do 110°C s jednou přídavnou přestupní plochou výšky tělesa 600 mm stavební délky / výkonu 1000 mm / 1288 W</t>
  </si>
  <si>
    <t>735151578</t>
  </si>
  <si>
    <t>Otopné těleso panelové dvoudeskové 2 přídavné přestupní plochy výška/délka 600/1100 mm výkon 1847 W</t>
  </si>
  <si>
    <t>2077219554</t>
  </si>
  <si>
    <t>Otopná tělesa panelová dvoudesková PN 1,0 MPa, T do 110°C se dvěma přídavnými přestupními plochami výšky tělesa 600 mm stavební délky / výkonu 1100 mm / 1847 W</t>
  </si>
  <si>
    <t>1151706827</t>
  </si>
  <si>
    <t>735160113</t>
  </si>
  <si>
    <t>Otopné těleso trubkové teplovodní výška/délka 900/600 mm</t>
  </si>
  <si>
    <t>2063882292</t>
  </si>
  <si>
    <t>Otopná tělesa trubková teplovodní na stěnu výšky tělesa 900 mm, délky 600 mm</t>
  </si>
  <si>
    <t>735412202</t>
  </si>
  <si>
    <t>Konvektor lavicový v 90 mm š 180 mm dl 1000 mm výkon 624 W</t>
  </si>
  <si>
    <t>-1064528947</t>
  </si>
  <si>
    <t>Konvektory lavicové s výdechovou mřížkou výška tělesa 90 mm šířky tělesa 180 mm stavební délky (mm) a výkonu (W) 1000 mm / 624 W</t>
  </si>
  <si>
    <t>735411211</t>
  </si>
  <si>
    <t>Konvektor podlahový hl 110 mm š 260 mm dl 800 mm výkon 1090 W</t>
  </si>
  <si>
    <t>1023427979</t>
  </si>
  <si>
    <t>Konvektory podlahové s ventilátorem hloubky tělesa 110 mm šířky tělesa 260 mm stavební délky (mm) a výkonu (W) 800 mm / 1090 W</t>
  </si>
  <si>
    <t>736</t>
  </si>
  <si>
    <t>Podlahové vytápění</t>
  </si>
  <si>
    <t>736.1</t>
  </si>
  <si>
    <t>Podlahové vytápění - rozdělovač</t>
  </si>
  <si>
    <t>735511083</t>
  </si>
  <si>
    <t>Podlahové vytápění - rozdělovač mosazný s průtokoměry čtyřokruhový</t>
  </si>
  <si>
    <t>-782004952</t>
  </si>
  <si>
    <t>Trubkové teplovodní podlahové vytápění rozdělovače mosazné s průtokoměry čtyřokruhové</t>
  </si>
  <si>
    <t>735511101</t>
  </si>
  <si>
    <t>Podlahové vytápění - skříň podomítková pro rozdělovač s 2-5 okruhy</t>
  </si>
  <si>
    <t>-607496645</t>
  </si>
  <si>
    <t>Trubkové teplovodní podlahové vytápění skříně rozdělovače pod omítku, pro rozdělovač s počtem okruhů 2-5</t>
  </si>
  <si>
    <t>735511138</t>
  </si>
  <si>
    <t>Podlahové vytápění - svěrné šroubení se závitem EK 3/4" pro připojení potrubí 17x2,0 mm na rozdělovač</t>
  </si>
  <si>
    <t>-1185876395</t>
  </si>
  <si>
    <t>Trubkové teplovodní podlahové vytápění připojovací šroubení rozdělovače, potrubí 17x2,0 mm</t>
  </si>
  <si>
    <t>7361111.R</t>
  </si>
  <si>
    <t>Podlahové vytápění - mísící sada</t>
  </si>
  <si>
    <t>382629995</t>
  </si>
  <si>
    <t>736.2</t>
  </si>
  <si>
    <t>Podlahové vytápění - plochy a potrubí</t>
  </si>
  <si>
    <t>735511009</t>
  </si>
  <si>
    <t>Podlahové vytápění - systémová deska bez izolace výšky 20 až 24 mm</t>
  </si>
  <si>
    <t>-838124591</t>
  </si>
  <si>
    <t>Trubkové teplovodní podlahové vytápění rozvod v systémové desce systémová deska bez tepelné izolace, výšky 20 až 24 mm</t>
  </si>
  <si>
    <t>"118C" 71</t>
  </si>
  <si>
    <t>"102C" 24</t>
  </si>
  <si>
    <t>73611021R</t>
  </si>
  <si>
    <t>Podlahové vytápění - rozvodné potrubí polyethylen s kyslíkovou bariérou PE-Xb 17x2,0 mm pro systémovou desku</t>
  </si>
  <si>
    <t>375777717</t>
  </si>
  <si>
    <t>Trubkové teplovodní podlahové vytápění rozvod v systémové desce potrubí polyethylen PE-Xa nebo PE-Xb (s kyslíkovou bariérou) rozvodné potrubí 17x2 mm</t>
  </si>
  <si>
    <t>"118C" 71*5</t>
  </si>
  <si>
    <t>"102C" 24*5</t>
  </si>
  <si>
    <t>"přívod" 60</t>
  </si>
  <si>
    <t>736110651</t>
  </si>
  <si>
    <t>Podlahové vytápění - krycí a separační PE fólie</t>
  </si>
  <si>
    <t>1194160260</t>
  </si>
  <si>
    <t>Trubkové teplovodní podlahové vytápění doplňkové prvky krycí PE fólie</t>
  </si>
  <si>
    <t>736.3</t>
  </si>
  <si>
    <t>Podlahové vytápění - doplňkové prvky</t>
  </si>
  <si>
    <t>731.PDL.O1</t>
  </si>
  <si>
    <t>Podružný materiál PDL vytápění - plastifikátor do betonu 10 l</t>
  </si>
  <si>
    <t>bal</t>
  </si>
  <si>
    <t>-1207830379</t>
  </si>
  <si>
    <t>731.PDL.O2</t>
  </si>
  <si>
    <t xml:space="preserve">Podružný materiál PDL vytápění - příchytky </t>
  </si>
  <si>
    <t>-1907473726</t>
  </si>
  <si>
    <t>535*2</t>
  </si>
  <si>
    <t>736110652</t>
  </si>
  <si>
    <t>Podlahové vytápění - obvodový dilatační pás samolepící s folií</t>
  </si>
  <si>
    <t>1773412166</t>
  </si>
  <si>
    <t>Trubkové teplovodní podlahové vytápění doplňkové prvky okrajový izolační pruh</t>
  </si>
  <si>
    <t>736110653</t>
  </si>
  <si>
    <t>Podlahové vytápění - ochranná trubka potrubí podlahového topení</t>
  </si>
  <si>
    <t>-58529824</t>
  </si>
  <si>
    <t>Trubkové teplovodní podlahové vytápění doplňkové prvky ochranná trubka</t>
  </si>
  <si>
    <t>736110654</t>
  </si>
  <si>
    <t>Podlahové vytápění - středový (spárový) dilatační profil</t>
  </si>
  <si>
    <t>-525136616</t>
  </si>
  <si>
    <t>Trubkové teplovodní podlahové vytápění doplňkové prvky spárový (dilatační) profil</t>
  </si>
  <si>
    <t>736111132</t>
  </si>
  <si>
    <t>Podlahové vytápění - prostorový termostat programovatelný týdenní</t>
  </si>
  <si>
    <t>1710082984</t>
  </si>
  <si>
    <t>Trubkové teplovodní podlahové vytápění regulační zařízení prostorový termostat programovatelný</t>
  </si>
  <si>
    <t>2131737966</t>
  </si>
  <si>
    <t>-138530459</t>
  </si>
  <si>
    <t>-1888093764</t>
  </si>
  <si>
    <t>1001618913</t>
  </si>
  <si>
    <t>-408052564</t>
  </si>
  <si>
    <t>-82008331</t>
  </si>
  <si>
    <t>732420814R</t>
  </si>
  <si>
    <t>Demontáž čerpadla oběhového do DN 65</t>
  </si>
  <si>
    <t>-143226931</t>
  </si>
  <si>
    <t>-288704668</t>
  </si>
  <si>
    <t>735494811R</t>
  </si>
  <si>
    <t>Vypuštění vody z otopných soustav včetně kotlů, ohříváků, zásobníků a nádrží</t>
  </si>
  <si>
    <t>1145936586</t>
  </si>
  <si>
    <t>-288898251</t>
  </si>
  <si>
    <t>1676020844</t>
  </si>
  <si>
    <t>-904772002</t>
  </si>
  <si>
    <t>568090503</t>
  </si>
  <si>
    <t>-1122536684</t>
  </si>
  <si>
    <t>"PDL" 535</t>
  </si>
  <si>
    <t xml:space="preserve">"OT" </t>
  </si>
  <si>
    <t>-679245391</t>
  </si>
  <si>
    <t>239544049</t>
  </si>
  <si>
    <t>-1049931944</t>
  </si>
  <si>
    <t>1282416419</t>
  </si>
  <si>
    <t>-954017355</t>
  </si>
  <si>
    <t>-49402264</t>
  </si>
  <si>
    <t>-769858313</t>
  </si>
  <si>
    <t>-622072466</t>
  </si>
  <si>
    <t>1845539354</t>
  </si>
  <si>
    <t>1556860112</t>
  </si>
  <si>
    <t>-1952724013</t>
  </si>
  <si>
    <t>1638529991</t>
  </si>
  <si>
    <t>-287060408</t>
  </si>
  <si>
    <t>OST15</t>
  </si>
  <si>
    <t>Zprovoznění plynových kotlů</t>
  </si>
  <si>
    <t>1440021673</t>
  </si>
  <si>
    <t>965526755</t>
  </si>
  <si>
    <t>Poznámka k položce:_x000D_
počet otopných těles - pavilon C = 86 ks</t>
  </si>
  <si>
    <t>-1094478603</t>
  </si>
  <si>
    <t>1379395413</t>
  </si>
  <si>
    <t>Poznámka k položce:_x000D_
8 ks</t>
  </si>
  <si>
    <t>OST19</t>
  </si>
  <si>
    <t>Revize odkouření</t>
  </si>
  <si>
    <t>262729490</t>
  </si>
  <si>
    <t>D.1.4.B - Chlazení</t>
  </si>
  <si>
    <t>D.1.4.Ba - Chlazení - Pavilon A</t>
  </si>
  <si>
    <t>PSV - PSV</t>
  </si>
  <si>
    <t xml:space="preserve">    751 - Vzduchotechnika</t>
  </si>
  <si>
    <t xml:space="preserve">    751.CHL - Chlazení</t>
  </si>
  <si>
    <t xml:space="preserve">      A1 - Chlazení pro VZT varny</t>
  </si>
  <si>
    <t xml:space="preserve">      A2 - Chlazení pro VZT jídelny a zázemí</t>
  </si>
  <si>
    <t xml:space="preserve">    OST - Ostatní</t>
  </si>
  <si>
    <t>751</t>
  </si>
  <si>
    <t>751.CHL</t>
  </si>
  <si>
    <t>A1</t>
  </si>
  <si>
    <t>Chlazení pro VZT varny</t>
  </si>
  <si>
    <t>751721121R</t>
  </si>
  <si>
    <t>Montáž klimatizační jednotky venkovní s trojfázovým napájením</t>
  </si>
  <si>
    <t>1494400105</t>
  </si>
  <si>
    <t>Montáž klimatizační jednotky venkovní trojfázové napájení</t>
  </si>
  <si>
    <t>42952022R</t>
  </si>
  <si>
    <t xml:space="preserve">jednotka klimatizační venkovní trojfázové napájení o výkonu 84 kW vč. příslušenství </t>
  </si>
  <si>
    <t>-1795075537</t>
  </si>
  <si>
    <t>jednotka klimatizační venkovní trojfázové napájení o výkonu 84 kW  vč. příslušenství 
(jednotka složená z dvou věžových jednotek 39,2+44,2)
VZT řídící box - Master
VZT řídící box - Slave
El.expanzní ventil
Kabelový ovladač Standard, barevný, ČJ
Cu rozbočka Multi V venkovní jednotky
Podstavec/podložky pro pružné uložení na plošinu
(příslušenství může být mírně odlišné dle výrobce jednotky)</t>
  </si>
  <si>
    <t>Poznámka k položce:_x000D_
Součást příslušenství je sada pro připojení na ext. výparníkpro VZT jednotku vč. ovládání a řízení dvoublokové jednotky</t>
  </si>
  <si>
    <t>751791113</t>
  </si>
  <si>
    <t>Montáž napojovacího měděného potrubí předizolovaného 12 (1/2" x 0,8)</t>
  </si>
  <si>
    <t>CS ÚRS 2023 01</t>
  </si>
  <si>
    <t>-1193191833</t>
  </si>
  <si>
    <t>Montáž napojovacího potrubí měděného předizolovaného, D mm (" x tl. stěny) 12 (1/2" x 0,8)</t>
  </si>
  <si>
    <t>42981909</t>
  </si>
  <si>
    <t>trubka předizolovaná Cu 1/2" (12 mm), stěna tl 0,8 mm, izolace 9mm</t>
  </si>
  <si>
    <t>-1389903706</t>
  </si>
  <si>
    <t>751791116R1</t>
  </si>
  <si>
    <t>Montáž napojovacího měděného potrubí předizolovaného 28 (1/1/8" x 1,0)</t>
  </si>
  <si>
    <t>1914091757</t>
  </si>
  <si>
    <t>Montáž napojovacího potrubí měděného předizolovaného, D mm (" x tl. stěny) 28 (1/1/8" x 1,0)</t>
  </si>
  <si>
    <t>42981912R1</t>
  </si>
  <si>
    <t>trubka izolovaná Cu 1/1/8" (28 mm), stěna tl 1,0 mm, izolace 9mm</t>
  </si>
  <si>
    <t>222219968</t>
  </si>
  <si>
    <t>trubka předizolovaná Cu 1/1/8" (28 mm), stěna tl 1,0 mm, izolace 9mm</t>
  </si>
  <si>
    <t>751791115</t>
  </si>
  <si>
    <t>Montáž napojovacího měděného potrubí předizolovaného 18 (3/4" x 1,0)</t>
  </si>
  <si>
    <t>-414266561</t>
  </si>
  <si>
    <t>Montáž napojovacího potrubí měděného předizolovaného, D mm (" x tl. stěny) 18 (3/4" x 1,0)</t>
  </si>
  <si>
    <t>42981911</t>
  </si>
  <si>
    <t>trubka předizolovaná Cu 3/4" (18 mm), stěna tl 1,0 mm, izolace 9mm</t>
  </si>
  <si>
    <t>-1614704290</t>
  </si>
  <si>
    <t>751791116R2</t>
  </si>
  <si>
    <t>Montáž napojovacího měděného potrubí izolovaného 32 (1/3/8" x 1,5)</t>
  </si>
  <si>
    <t>1215165023</t>
  </si>
  <si>
    <t>Montáž napojovacího potrubí měděného izolovaného, D mm (" x tl. stěny) 32 (1/1/8" x 1,5)
(34,9x1,5)</t>
  </si>
  <si>
    <t>42981912R2</t>
  </si>
  <si>
    <t>trubka izolovaná Cu 1/1/8" (32 mm), stěna tl 1,5 mm, izolace 9mm</t>
  </si>
  <si>
    <t>-554178656</t>
  </si>
  <si>
    <t>trubka předizolovaná Cu 1/3/8" (32 mm), stěna tl 1,5 mm, izolace 9mm
(34,9x1,5)</t>
  </si>
  <si>
    <t>741910414</t>
  </si>
  <si>
    <t>Montáž žlab kovový šířky do 250 mm bez víka</t>
  </si>
  <si>
    <t>1977421320</t>
  </si>
  <si>
    <t>Montáž žlabů bez stojiny a výložníků kovových s podpěrkami a příslušenstvím bez víka, šířky do 250 mm</t>
  </si>
  <si>
    <t>741910421</t>
  </si>
  <si>
    <t>Montáž žlab kovový - uzavření víkem</t>
  </si>
  <si>
    <t>868501797</t>
  </si>
  <si>
    <t>Montáž žlabů bez stojiny a výložníků kovových s podpěrkami a příslušenstvím uzavření víkem</t>
  </si>
  <si>
    <t>34575495R</t>
  </si>
  <si>
    <t>žlab kabelový pozinkovaný š. 250 s víkem</t>
  </si>
  <si>
    <t>1363380313</t>
  </si>
  <si>
    <t>A2</t>
  </si>
  <si>
    <t>Chlazení pro VZT jídelny a zázemí</t>
  </si>
  <si>
    <t>751721122R</t>
  </si>
  <si>
    <t>803820189</t>
  </si>
  <si>
    <t>42952015R4</t>
  </si>
  <si>
    <t>Venkovní kondenzační jednotka SPLIT o výkonu 14 kW vč. příslušenství</t>
  </si>
  <si>
    <t>1175669328</t>
  </si>
  <si>
    <t>Venkovní kondenzační jednotka SPLIT o výkonu 5,0kW vč. příslušenství
Kondenzační jednotka CAC Split, R32
VZT řídící box-řízení dle přívodní teploty
PI485  - el.deska pro připojení na MaR
Kabelový ovladač Standard, barevný, ČJ
Podstavec/podložky pro pružné uložení na plošinu
(příslušenství může být mírně odlišné dle výrobce jednotky)</t>
  </si>
  <si>
    <t>Poznámka k položce:_x000D_
Součást příslušenství je sada pro připojení na ext. výparník pro VZT jednotku vč. ovládání</t>
  </si>
  <si>
    <t>751791123</t>
  </si>
  <si>
    <t>Montáž dvojice napojovacího měděného potrubí předizolovaného 10-16 (3/8" x 5/8")</t>
  </si>
  <si>
    <t>1832186172</t>
  </si>
  <si>
    <t>Montáž napojovacího potrubí měděného předizolované dvojice, D mm (") 10-16 (3/8"-5/8")</t>
  </si>
  <si>
    <t>42981915</t>
  </si>
  <si>
    <t>trubka dvojitě předizolovaná Cu 3/8" -5/8" (10-16 mm), stěna tl 0,8/1,0mm, izolace 9 mm</t>
  </si>
  <si>
    <t>455863211</t>
  </si>
  <si>
    <t>-22030159</t>
  </si>
  <si>
    <t>-1037727146</t>
  </si>
  <si>
    <t>-465336489</t>
  </si>
  <si>
    <t>OST.1</t>
  </si>
  <si>
    <t>Stavební přípomoce</t>
  </si>
  <si>
    <t>-1534254995</t>
  </si>
  <si>
    <t>Pol48</t>
  </si>
  <si>
    <t>Komunikační kabeláž</t>
  </si>
  <si>
    <t>1616927395</t>
  </si>
  <si>
    <t xml:space="preserve">Komunikační kabeláž - trasa společně s chladivovým potrubím
</t>
  </si>
  <si>
    <t>Pol50</t>
  </si>
  <si>
    <t>1383835041</t>
  </si>
  <si>
    <t>Pol51</t>
  </si>
  <si>
    <t>-2113043377</t>
  </si>
  <si>
    <t>Pol52</t>
  </si>
  <si>
    <t>Zprovoznění zařízení a zaškolení obsluhy</t>
  </si>
  <si>
    <t>-1486861020</t>
  </si>
  <si>
    <t>Zprovoznění</t>
  </si>
  <si>
    <t>Pol53</t>
  </si>
  <si>
    <t>Dokumentace skutečného stavu</t>
  </si>
  <si>
    <t>2112384601</t>
  </si>
  <si>
    <t>D.1.4.Bc - Chlazení - Pavilon C</t>
  </si>
  <si>
    <t xml:space="preserve">    C1 - Chlazení pro VZT knihovny</t>
  </si>
  <si>
    <t xml:space="preserve">      C2 - Chlazení UPS</t>
  </si>
  <si>
    <t>C1</t>
  </si>
  <si>
    <t>Chlazení pro VZT knihovny</t>
  </si>
  <si>
    <t>751721114R</t>
  </si>
  <si>
    <t xml:space="preserve">Montáž klimatizační jednotky venkovní s jednofázovým napájením </t>
  </si>
  <si>
    <t>749627056</t>
  </si>
  <si>
    <t>42952015R3</t>
  </si>
  <si>
    <t>Venkovní kondenzační jednotka SPLIT o výkonu 6,8 kW vč. příslušenství</t>
  </si>
  <si>
    <t>-1835794094</t>
  </si>
  <si>
    <t>Venkovní kondenzační jednotka SPLIT o výkonu 6,8 kW vč. příslušenství
VZT řídící box-řízení dle přívodní teploty
PI485  - el.deska pro připojení na MaR
Kabelový ovladač Standard, barevný, ČJ
Podstavec/podložky pro pružné uložení na střechu
(příslušenství může být mírně odlišné dle výrobce jednotky)</t>
  </si>
  <si>
    <t>751791122</t>
  </si>
  <si>
    <t>Montáž dvojice napojovacího měděného potrubí předizolovaného 6-12 (1/4" x 1/2")</t>
  </si>
  <si>
    <t>-1969604387</t>
  </si>
  <si>
    <t>Montáž napojovacího potrubí měděného předizolované dvojice, D mm (") 6-12 (1/4"-1/2")</t>
  </si>
  <si>
    <t>42981914</t>
  </si>
  <si>
    <t>trubka dvojitě předizolovaná Cu 1/4" -1/2" (6-12 mm), stěna tl 0,8/0,8mm, izolace 9 mm</t>
  </si>
  <si>
    <t>-295915988</t>
  </si>
  <si>
    <t>5,8252427184466*1,03 'Přepočtené koeficientem množství</t>
  </si>
  <si>
    <t>-164063278</t>
  </si>
  <si>
    <t>415432230</t>
  </si>
  <si>
    <t>-716457266</t>
  </si>
  <si>
    <t>C2</t>
  </si>
  <si>
    <t>Chlazení UPS</t>
  </si>
  <si>
    <t>-869945050</t>
  </si>
  <si>
    <t>Venkovní kondenzační jednotka SPLIT o výkonu 2,5 kW vč. příslušenství</t>
  </si>
  <si>
    <t>-104083176</t>
  </si>
  <si>
    <t xml:space="preserve">Venkovní kondenzační jednotka SPLIT o výkonu 2,5 kW vč. příslušenství
Kabelový ovladač Standard, barevný, ČJ
</t>
  </si>
  <si>
    <t>751711111</t>
  </si>
  <si>
    <t>Montáž klimatizační jednotky vnitřní nástěnné o výkonu do 3,5 kW</t>
  </si>
  <si>
    <t>1920802631</t>
  </si>
  <si>
    <t>Montáž klimatizační jednotky vnitřní nástěnné o výkonu (pro objem místnosti) do 3,5 kW (do 35 m3)</t>
  </si>
  <si>
    <t>42952001R</t>
  </si>
  <si>
    <t>jednotka klimatizační nástěnná (vnitřní) o výkonu do 2,5 kW</t>
  </si>
  <si>
    <t>-881107301</t>
  </si>
  <si>
    <t xml:space="preserve">jednotka klimatizační nástěnná (vnitřní) o výkonu do 2,5 kW vč. příslušenství
Kabelový ovladač Standard, barevný, ČJ
</t>
  </si>
  <si>
    <t>751791121</t>
  </si>
  <si>
    <t>Montáž dvojice napojovacího měděného potrubí předizolovaného 6-10 (1/4" x 3/8")</t>
  </si>
  <si>
    <t>1301206881</t>
  </si>
  <si>
    <t>Montáž napojovacího potrubí měděného předizolované dvojice, D mm (") 6-10 (1/4"-3/8")</t>
  </si>
  <si>
    <t>42981913</t>
  </si>
  <si>
    <t>trubka dvojitě předizolovaná Cu 1/4" -3/8" (6-10 mm), stěna tl 0,8/0,8mm, izolace 9 mm</t>
  </si>
  <si>
    <t>-2094245884</t>
  </si>
  <si>
    <t>-1339879447</t>
  </si>
  <si>
    <t>2078195609</t>
  </si>
  <si>
    <t>746657863</t>
  </si>
  <si>
    <t>-613165465</t>
  </si>
  <si>
    <t>-856963241</t>
  </si>
  <si>
    <t>603843445</t>
  </si>
  <si>
    <t>761530076</t>
  </si>
  <si>
    <t>1059014802</t>
  </si>
  <si>
    <t>-2044272742</t>
  </si>
  <si>
    <t>OST.4</t>
  </si>
  <si>
    <t>Požární ucpávky</t>
  </si>
  <si>
    <t>262144</t>
  </si>
  <si>
    <t>776696216</t>
  </si>
  <si>
    <t>OST.7a</t>
  </si>
  <si>
    <t>Systém protipožárních ucpávek pro všechny prostupy potrubí požárně dělícími konstrukcemi vč. montáže, štítků, protokolu o provedení, doložení certifikace</t>
  </si>
  <si>
    <t>512</t>
  </si>
  <si>
    <t>-1788929501</t>
  </si>
  <si>
    <t>751793001</t>
  </si>
  <si>
    <t>Doplnění chladiva do systému</t>
  </si>
  <si>
    <t>211690603</t>
  </si>
  <si>
    <t>10892003</t>
  </si>
  <si>
    <t>chladivo R410A 10kg</t>
  </si>
  <si>
    <t>CS ÚRS 2024 01</t>
  </si>
  <si>
    <t>-992253285</t>
  </si>
  <si>
    <t>10892004</t>
  </si>
  <si>
    <t>chladivo R32 9kg</t>
  </si>
  <si>
    <t>-50569743</t>
  </si>
  <si>
    <t>D.1.4.C - Vzduchotechnika</t>
  </si>
  <si>
    <t>D.1.4.Ca - Vzduchotechnika - Pavilon A</t>
  </si>
  <si>
    <t xml:space="preserve">      zař. č. 1 - Šatny</t>
  </si>
  <si>
    <t xml:space="preserve">      zař. č. 2 - Jídelna a zázemí kuchyně</t>
  </si>
  <si>
    <t xml:space="preserve">      zař. č. 3 - Varna</t>
  </si>
  <si>
    <t xml:space="preserve">      potrubí - VZT potrubí vč. tvarovek a kotvení</t>
  </si>
  <si>
    <t xml:space="preserve">    ost - Ostatní</t>
  </si>
  <si>
    <t>zař. č. 1</t>
  </si>
  <si>
    <t>Šatny</t>
  </si>
  <si>
    <t>751111132</t>
  </si>
  <si>
    <t>Montáž ventilátoru axiálního nízkotlakého potrubního základního D přes 200 do 300 mm</t>
  </si>
  <si>
    <t>40251334</t>
  </si>
  <si>
    <t>Montáž ventilátoru axiálního nízkotlakého potrubního základního, průměru přes 200 do 300 mm</t>
  </si>
  <si>
    <t>42914529</t>
  </si>
  <si>
    <t>ventilátor axiální diagonální potrubní tříotáčkový plastový IP44 připojení D 250mm</t>
  </si>
  <si>
    <t>809718006</t>
  </si>
  <si>
    <t>751344114</t>
  </si>
  <si>
    <t>Montáž tlumiče hluku pro kruhové potrubí D přes 300 do 400 mm</t>
  </si>
  <si>
    <t>-1043891053</t>
  </si>
  <si>
    <t>Montáž tlumičů hluku pro kruhové potrubí, průměru přes 300 do 400 mm</t>
  </si>
  <si>
    <t>42976210</t>
  </si>
  <si>
    <t>tlumič hluku kruhový Pz, D 315mm, l=500mm</t>
  </si>
  <si>
    <t>-1077870129</t>
  </si>
  <si>
    <t>751398052</t>
  </si>
  <si>
    <t>Montáž protidešťové žaluzie nebo žaluziové klapky na čtyřhranné potrubí přes 0,150 do 0,300 m2</t>
  </si>
  <si>
    <t>-9931789</t>
  </si>
  <si>
    <t>Montáž ostatních zařízení protidešťové žaluzie nebo žaluziové klapky na čtyřhranné potrubí, průřezu přes 0,150 do 0,300 m2</t>
  </si>
  <si>
    <t>42972923R</t>
  </si>
  <si>
    <t>Protidešťová žaluzie 500x315 mm Sef=0,06 m2</t>
  </si>
  <si>
    <t>-497141639</t>
  </si>
  <si>
    <t>Protidešťová žaluzie pevnými lamelami včetně rámu a  nástříku RAL dle  požadavku investora</t>
  </si>
  <si>
    <t>751311112</t>
  </si>
  <si>
    <t>Montáž vyústi čtyřhranné do kruhového potrubí přes 0,040 do 0,080 m2</t>
  </si>
  <si>
    <t>-432903673</t>
  </si>
  <si>
    <t>Montáž vyústi čtyřhranné do kruhového potrubí, průřezu přes 0,040 do 0,080 m2</t>
  </si>
  <si>
    <t>42973013R</t>
  </si>
  <si>
    <t>výusť jednořadá do kruhového potrubí SPIRO Pz 400x100mm</t>
  </si>
  <si>
    <t>91272724</t>
  </si>
  <si>
    <t xml:space="preserve">výusť jednořadá do kruhového potrubí SPIRO v nástřiku RAL dle požadavku investora
</t>
  </si>
  <si>
    <t>zař. č. 2</t>
  </si>
  <si>
    <t>Jídelna a zázemí kuchyně</t>
  </si>
  <si>
    <t>751611116</t>
  </si>
  <si>
    <t>Montáž centrální vzduchotechnické jednotky s rekuperací tepla stojaté s výměnou vzduchu přes 1000 do 5000 m3/h</t>
  </si>
  <si>
    <t>-1786108444</t>
  </si>
  <si>
    <t>Montáž vzduchotechnické jednotky s rekuperací tepla centrální stojaté s výměnou vzduchu přes 1000 do 5000 m3/h</t>
  </si>
  <si>
    <t>DG.VZT.2.1</t>
  </si>
  <si>
    <t>Vzduchotechnická jednotka dle specifikace tech. zprávy vč. příslušenství</t>
  </si>
  <si>
    <t>-561033125</t>
  </si>
  <si>
    <t>Vzduchotechnická jednotka dle specifikace tech. zprávy vč. příslušenství
příslušenstv zahrnuje m.j. 
 -směšovacího uzel pro teplovodní ohřívač
 -regulace vč. ovládacího panelu a osazených čidel v rámci jednotky
 -sifony
 -pružné manžety připojení
-servopohony klapek</t>
  </si>
  <si>
    <t>Poznámka k položce:_x000D_
REFEREČNČNÍ JENDNOTKA VIZ PŘÍLOHA TECH. ZPRÁVY_x000D_
_x000D_
Pro správné komplexní nacenění zařzení v kontextu funkčnosti a naváznosti na stavbu je nutné nastudování PD zejména podrobného popisu zaříení, které je součástí tech. zprávy. Nacěnění musí provést odborná firma._x000D_
Kompletní specifikace referečního zařzení je součástí tech. zprávy._x000D_
_x000D_
Součástí příslušenství jsou také veškeré prvky nutného pro provoz zařízení a jeho správnou funkci, jak je uvedena v popisu tech. zprávy vč. volitelného příslušenství, které se může lišit dle dodavatele zařízení</t>
  </si>
  <si>
    <t>751344122</t>
  </si>
  <si>
    <t>Montáž tlumiče hluku pro čtyřhranné potrubí přes 0,150 do 0,300 m2</t>
  </si>
  <si>
    <t>1059269357</t>
  </si>
  <si>
    <t>Montáž tlumičů hluku pro čtyřhranné potrubí, průřezu přes 0,150 do 0,300 m2</t>
  </si>
  <si>
    <t>TH.630.400.100</t>
  </si>
  <si>
    <t xml:space="preserve">Kulisový tlumič hluku 630x400 L=1000 mm, 3x kulisa 100 mm </t>
  </si>
  <si>
    <t>-233075878</t>
  </si>
  <si>
    <t>Tlumič hluku kulisový včetně pláště, kulisy s aerodynamickými tvarovaným náběhovými a výběhovými hranami pro snížení tlakových ztrát</t>
  </si>
  <si>
    <t>TH.630.400.150</t>
  </si>
  <si>
    <t xml:space="preserve">Kulisový tlumič hluku 630x400 L=1500 mm, 3x kulisa 100 mm </t>
  </si>
  <si>
    <t>-52162080</t>
  </si>
  <si>
    <t>751514715</t>
  </si>
  <si>
    <t>Montáž protidešťové stříšky nebo výfukové hlavice do plechového potrubí čtyřhranné s přírubou přes 0,210 do 0,280 m2</t>
  </si>
  <si>
    <t>1814417642</t>
  </si>
  <si>
    <t>Montáž protidešťové stříšky nebo výfukové hlavice do plechového potrubí čtyřhranné s přírubou, průřezu přes 0,210 do 0,280 m2</t>
  </si>
  <si>
    <t>42972287R2</t>
  </si>
  <si>
    <t>Šikmý čtyřhranný ukočovací kus 45° s krycí mřížkou 560x400 mm</t>
  </si>
  <si>
    <t>-1605304867</t>
  </si>
  <si>
    <t>Šikmý čtyřhranný ukočovací kus 45° s krycí mřížkou</t>
  </si>
  <si>
    <t>751322143R</t>
  </si>
  <si>
    <t>Montáž pohledového kruhového kruhového difuozoru do 600 mm</t>
  </si>
  <si>
    <t>2133423482</t>
  </si>
  <si>
    <t>Montáž pohledového kruhového kruhového dfuozoru do 600 mm</t>
  </si>
  <si>
    <t>429722.D160</t>
  </si>
  <si>
    <t>Pohledový difusor vel. 160 vč. regulační klapky</t>
  </si>
  <si>
    <t>-578179648</t>
  </si>
  <si>
    <t xml:space="preserve">Jedná se o kruhový difuzor s integrovaným boxem pro viditelnou instalaci. Difuzor je vybaven perforovanou čelní deskou a lze jej použít pro přívod i odvod vzduchu. Součástí difuzoru je zabudovaná klapka a měřící zařízení pro možnost individuálního zregulování. 
Vhodný pro přívod i odvod vzduchu.
Lze připojit bez ohledu na přímý vzduchovod před difuzorem
Součástí dodávky je kotevní šroub pro zavěšení
Možnost vyjmutí klapky pro snadné čištění vzduchovodu.
</t>
  </si>
  <si>
    <t>429722.D200</t>
  </si>
  <si>
    <t>Pohledový difusor vel. 200 vč. regulační klapky</t>
  </si>
  <si>
    <t>-168478055</t>
  </si>
  <si>
    <t>429722.D250</t>
  </si>
  <si>
    <t>Pohledový difusor vel. 250 vč. regulační klapky</t>
  </si>
  <si>
    <t>1436034078</t>
  </si>
  <si>
    <t>751322011</t>
  </si>
  <si>
    <t>Montáž talířového ventilu D do 100 mm</t>
  </si>
  <si>
    <t>-1976994063</t>
  </si>
  <si>
    <t>Montáž talířových ventilů, anemostatů, dýz talířového ventilu, průměru do 100 mm</t>
  </si>
  <si>
    <t>42972212</t>
  </si>
  <si>
    <t>ventil talířový pro odvod vzduchu kovový D 100mm</t>
  </si>
  <si>
    <t>221261923</t>
  </si>
  <si>
    <t>42972206</t>
  </si>
  <si>
    <t>ventil talířový pro přívod vzduchu kovový D 100mm</t>
  </si>
  <si>
    <t>-1619577692</t>
  </si>
  <si>
    <t>751322012</t>
  </si>
  <si>
    <t>Montáž talířového ventilu D přes 100 do 200 mm</t>
  </si>
  <si>
    <t>-511356408</t>
  </si>
  <si>
    <t>Montáž talířových ventilů, anemostatů, dýz talířového ventilu, průměru přes 100 do 200 mm</t>
  </si>
  <si>
    <t>42972213</t>
  </si>
  <si>
    <t>ventil talířový pro odvod vzduchu kovový D 125mm</t>
  </si>
  <si>
    <t>111683971</t>
  </si>
  <si>
    <t>42972215</t>
  </si>
  <si>
    <t>ventil talířový pro odvod vzduchu kovový D 160mm</t>
  </si>
  <si>
    <t>-1546782518</t>
  </si>
  <si>
    <t>42972216</t>
  </si>
  <si>
    <t>ventil talířový pro odvod vzduchu kovový D 200mm</t>
  </si>
  <si>
    <t>-578881297</t>
  </si>
  <si>
    <t>751377042</t>
  </si>
  <si>
    <t>Montáž odsávacího zákrytu (digestoř) průmyslového závěsného přes 1,5 do 2,5 m2</t>
  </si>
  <si>
    <t>-1124836560</t>
  </si>
  <si>
    <t>Montáž odsávacích stropů, zákrytů odsávacího zákrytu (digestoř) průmyslového závěsného, průřezu přes 1,5 do 2,5 m2</t>
  </si>
  <si>
    <t>42958101R</t>
  </si>
  <si>
    <t>nerezový zákryt průmyslový odsávací závěsný (digestoř) s otvory 1x D 250mm, 1600x1250mm viz specifikace TZ</t>
  </si>
  <si>
    <t>-843581625</t>
  </si>
  <si>
    <t xml:space="preserve">zákryt průmyslový odsávací závěsný (digestoř) s otvory 1x D 250mm, 1600x1250mm </t>
  </si>
  <si>
    <t>751514680</t>
  </si>
  <si>
    <t>Montáž škrtící klapky nebo zpětné klapky do plechového potrubí kruhové bez příruby D přes 200 do 300 mm</t>
  </si>
  <si>
    <t>834051878</t>
  </si>
  <si>
    <t>Montáž škrtící klapky nebo zpětné klapky do plechového potrubí kruhové bez příruby, průměru přes 200 do 300 mm</t>
  </si>
  <si>
    <t>42981007</t>
  </si>
  <si>
    <t>klapka kruhová regulační Pz D 250mm</t>
  </si>
  <si>
    <t>-1413767202</t>
  </si>
  <si>
    <t>Poznámka k položce:_x000D_
napojení zákrytu</t>
  </si>
  <si>
    <t>751514679</t>
  </si>
  <si>
    <t>Montáž škrtící klapky nebo zpětné klapky do plechového potrubí kruhové bez příruby D přes 100 do 200 mm</t>
  </si>
  <si>
    <t>2025870233</t>
  </si>
  <si>
    <t>Montáž škrtící klapky nebo zpětné klapky do plechového potrubí kruhové bez příruby, průměru přes 100 do 200 mm</t>
  </si>
  <si>
    <t>42981300</t>
  </si>
  <si>
    <t>klapka kruhová regulační Pz D 100mm</t>
  </si>
  <si>
    <t>-1253597271</t>
  </si>
  <si>
    <t>42981002</t>
  </si>
  <si>
    <t>klapka kruhová regulační Pz D 125mm</t>
  </si>
  <si>
    <t>-1731290584</t>
  </si>
  <si>
    <t>42981004</t>
  </si>
  <si>
    <t>klapka kruhová regulační Pz D 160mm</t>
  </si>
  <si>
    <t>1618859615</t>
  </si>
  <si>
    <t>42981312</t>
  </si>
  <si>
    <t>klapka kruhová regulační Pz D 200mm</t>
  </si>
  <si>
    <t>-1590798868</t>
  </si>
  <si>
    <t>751322133</t>
  </si>
  <si>
    <t>Montáž anemostatu čtvercového vířivého se skříní přes 0,200 do 0,350 m2</t>
  </si>
  <si>
    <t>619448215</t>
  </si>
  <si>
    <t>Montáž talířových ventilů, anemostatů, dýz anemostatu čtvercového vířivého se skříní, průřezu přes 0,200 do 0,350 m2</t>
  </si>
  <si>
    <t>42972865R</t>
  </si>
  <si>
    <t>plenum box pro anemostat s regulační klapkou a perf.plechem Pz 500x500 mm připojení D198</t>
  </si>
  <si>
    <t>-262255660</t>
  </si>
  <si>
    <t>42972223R</t>
  </si>
  <si>
    <t>anemostat vířivý pro přívod/odvod vzduchu čtvercový ocelový bílý 500x500mm 24 lamel</t>
  </si>
  <si>
    <t>1893563596</t>
  </si>
  <si>
    <t>751514613</t>
  </si>
  <si>
    <t>Montáž škrtící klapky nebo zpětné klapky do plechového potrubí čtyřhranné s přírubou přes 0,070 do 0,140 m2</t>
  </si>
  <si>
    <t>278581800</t>
  </si>
  <si>
    <t>Montáž škrtící klapky nebo zpětné klapky do plechového potrubí čtyřhranné s přírubou, průřezu přes 0,070 do 0,140 m2</t>
  </si>
  <si>
    <t>42982462R2</t>
  </si>
  <si>
    <t>klapka čtyřhranná regulační těsná Pz 315x315 mm příprava na servopohon</t>
  </si>
  <si>
    <t>476094098</t>
  </si>
  <si>
    <t>Poznámka k položce:_x000D_
(servopohon dodávka části MaR)</t>
  </si>
  <si>
    <t>42982462R</t>
  </si>
  <si>
    <t>klapka čtyřhranná regulační těsná Pz 355x315 mm příprava na servopohon</t>
  </si>
  <si>
    <t>-1284597480</t>
  </si>
  <si>
    <t>751111012</t>
  </si>
  <si>
    <t>Montáž ventilátoru axiálního nízkotlakého nástěnného základního D přes 100 do 200 mm</t>
  </si>
  <si>
    <t>1766463051</t>
  </si>
  <si>
    <t>Montáž ventilátoru axiálního nízkotlakého nástěnného základního, průměru přes 100 do 200 mm</t>
  </si>
  <si>
    <t>42914115</t>
  </si>
  <si>
    <t>ventilátor axiální stěnový skříň z plastu IP44 25W D 125mm</t>
  </si>
  <si>
    <t>-79280682</t>
  </si>
  <si>
    <t>751.PPA.R</t>
  </si>
  <si>
    <t>Přívodní stěnový prvek vzduchu vč. montáže</t>
  </si>
  <si>
    <t>1538446631</t>
  </si>
  <si>
    <t>751398021</t>
  </si>
  <si>
    <t>Montáž větrací mřížky stěnové do 0,040 m2</t>
  </si>
  <si>
    <t>-429539595</t>
  </si>
  <si>
    <t>Montáž ostatních zařízení větrací mřížky stěnové, průřezu do 0,040 m2</t>
  </si>
  <si>
    <t>RMAT0001</t>
  </si>
  <si>
    <t>Krycí mřížka tahokov (Sef=80%) 150x150 mm nástřík v barvě RAL dle požadavku investora</t>
  </si>
  <si>
    <t>-1017671361</t>
  </si>
  <si>
    <t>Krycí mřížka tahokov</t>
  </si>
  <si>
    <t>2058429758</t>
  </si>
  <si>
    <t>42982458</t>
  </si>
  <si>
    <t>klapka čtyřhranná regulační do Pz 355x355mm pro napojení větracího stropu</t>
  </si>
  <si>
    <t>-1438699917</t>
  </si>
  <si>
    <t>klapka čtyřhranná regulační Pz 400x200mm</t>
  </si>
  <si>
    <t>751.SM.320.200</t>
  </si>
  <si>
    <t>Stěnová mřížka 320x200 mm z hliníkových profilů, rozteč lamel 12,5 mm vč. upevňovacích rámečů se skrytým uchycením</t>
  </si>
  <si>
    <t>2026296930</t>
  </si>
  <si>
    <t>Stěnová mřížka z hliníkových profilů, rozteč lamel 12,5 mm vč. upevňovacích rámečů se skrytým uchycením
(cena za dvojici mřížek z obou stran otvoru včetně propojení a upevnění s montáží)</t>
  </si>
  <si>
    <t>751.SM.420.200</t>
  </si>
  <si>
    <t>Stěnová mřížka 420x200 mm z hliníkových profilů, rozteč lamel 12,5 mm vč. upevňovacích rámečů se skrytým uchycením</t>
  </si>
  <si>
    <t>-14619130</t>
  </si>
  <si>
    <t>751.DV.400.200</t>
  </si>
  <si>
    <t>Dveřní mřížka 400x200 mm Al transparetní elox vč. instalace, rozteč lamel 20 mm</t>
  </si>
  <si>
    <t>1897837545</t>
  </si>
  <si>
    <t>Dveřní mřížka Al transparetní elox vč. instalace, rozteč lamel 20 mm</t>
  </si>
  <si>
    <t>zař. č. 3</t>
  </si>
  <si>
    <t>Varna</t>
  </si>
  <si>
    <t>751611145R</t>
  </si>
  <si>
    <t>Montáž centrální vzduchotechnické jednotky s rekuperací tepla nástřešní s výměnou vzduchu do 30 000 m3/h</t>
  </si>
  <si>
    <t>1083998795</t>
  </si>
  <si>
    <t>DG.VZT.3.1</t>
  </si>
  <si>
    <t>1012037373</t>
  </si>
  <si>
    <t>Vzduchotechnická jednotka dle specifikace tech. zprávy vč. příslušenství
příslušenstv zahrnuje m.j. 
 -směšovacího uzel pro teplovodní ohřívač
 -regulace vč. ovládacího panelu a osazených čidel v rámci jednotky, rozšiřujících modulů pro napojení externích čidel
 -sifony
 -pružné manžety připojení
- čidlo kouře sání čerstvého pro vypnutí jednotky vč. zapojení</t>
  </si>
  <si>
    <t>751344125</t>
  </si>
  <si>
    <t>Montáž tlumiče hluku pro čtyřhranné potrubí přes 0,600 m2</t>
  </si>
  <si>
    <t>-1640361183</t>
  </si>
  <si>
    <t>Montáž tlumičů hluku pro čtyřhranné potrubí, průřezu přes 0,600 m2</t>
  </si>
  <si>
    <t>751514730</t>
  </si>
  <si>
    <t>Montáž protidešťové stříšky nebo výfukové hlavice do plechového potrubí čtyřhranné s přírubou přes 1,260 m2</t>
  </si>
  <si>
    <t>986670550</t>
  </si>
  <si>
    <t>Montáž protidešťové stříšky nebo výfukové hlavice do plechového potrubí čtyřhranné s přírubou, průřezu přes 1,260 m2</t>
  </si>
  <si>
    <t>42972287R</t>
  </si>
  <si>
    <t>Šikmý čtyřhranný ukončovací kus 45° s krycí mřížkou 1600x1200 mm</t>
  </si>
  <si>
    <t>-426909315</t>
  </si>
  <si>
    <t>42972287R3</t>
  </si>
  <si>
    <t>Šikmý čtyřhranný ukončovací kus 45° s krycí mřížkou 1000x1200 mm</t>
  </si>
  <si>
    <t>-1484176119</t>
  </si>
  <si>
    <t>751.VS.343.R</t>
  </si>
  <si>
    <t xml:space="preserve">Větrací a klimatizační strop pro m.č 343 (varna) viz popis techcnické zprávy a samostatný výkres </t>
  </si>
  <si>
    <t>-1458122357</t>
  </si>
  <si>
    <t>Větrací a klimatizační strop viz popis techcnické zprávy a samostatný výkres (dodávka a montáž)
Součástí dodávky stropu jsou i teplotní a vlhkostní čidla v počtu dle montážního předpisu a doporučení výrobce větracího stropu</t>
  </si>
  <si>
    <t>751.VS.344.R</t>
  </si>
  <si>
    <t>Větrací a klimatizační strop pro m.č 344 (výdej) viz popis techcnické zprávy a samostatný výkres</t>
  </si>
  <si>
    <t>807972669</t>
  </si>
  <si>
    <t>Větrací a klimatizační strop viz popis techcnické zprávy a samostatný výkres  (dodávka a montáž)
Součástí dodávky stropu jsou i teplotní a vlhkostní čidla v počtu dle montážního předpisu a doporučení výrobce větracího stropu</t>
  </si>
  <si>
    <t>751.VS.345.R</t>
  </si>
  <si>
    <t>Větrací a klimatizační strop pro m.č 345 (mytí) viz popis techcnické zprávy a samostatný výkres</t>
  </si>
  <si>
    <t>-1410115530</t>
  </si>
  <si>
    <t>751.VS.332.R</t>
  </si>
  <si>
    <t>Přívodní box  klimatizačního stropu pro m.č 332 viz popis techcnické zprávy a samostatný výkres</t>
  </si>
  <si>
    <t>-415029522</t>
  </si>
  <si>
    <t>1598037888</t>
  </si>
  <si>
    <t>109982624</t>
  </si>
  <si>
    <t>751.NS</t>
  </si>
  <si>
    <t>Napojení potrubí na větrací strop</t>
  </si>
  <si>
    <t>1309576832</t>
  </si>
  <si>
    <t>751377044</t>
  </si>
  <si>
    <t>Montáž odsávacího zákrytu (digestoř) průmyslového závěsného přes 3,5 do 4,5 m2</t>
  </si>
  <si>
    <t>-186381597</t>
  </si>
  <si>
    <t>Montáž odsávacích stropů, zákrytů odsávacího zákrytu (digestoř) průmyslového závěsného, průřezu přes 3,5 do 4,5 m2</t>
  </si>
  <si>
    <t>42958101R2</t>
  </si>
  <si>
    <t>nerezový zákryt průmyslový odsávací závěsný (digestoř) s otvory 1x D 280mm, 2500x1450mm viz specifikace TZ</t>
  </si>
  <si>
    <t>-1862949548</t>
  </si>
  <si>
    <t>zákryt průmyslový odsávací závěsný (digestoř) s otvory</t>
  </si>
  <si>
    <t>-464382009</t>
  </si>
  <si>
    <t>42981008</t>
  </si>
  <si>
    <t>klapka kruhová regulační Pz D 280mm</t>
  </si>
  <si>
    <t>446091034</t>
  </si>
  <si>
    <t>TH.1600.1200.200</t>
  </si>
  <si>
    <t xml:space="preserve">Kulisový tlumič hluku 1600x1200 L=1000 mm, 5x kulisa 200 mm </t>
  </si>
  <si>
    <t>1465670061</t>
  </si>
  <si>
    <t>potrubí</t>
  </si>
  <si>
    <t>VZT potrubí vč. tvarovek a kotvení</t>
  </si>
  <si>
    <t>751511.ALP.20.R</t>
  </si>
  <si>
    <t>Rovné potrubí a tvarovky 50%, čtyřhranného průřezu z předizolovaného panelu tl. 20 mm - interiérový vč. montáže</t>
  </si>
  <si>
    <t>566058366</t>
  </si>
  <si>
    <t xml:space="preserve">Rovné potrubí a tvarovky, čtyřhranného průřezu z předizolovaného panelu P3. Nezávisle na velikosti průřezu exteriérní panel 30 mm šířky, 80/200 mikronů s hliníkovým povrchem – hladký (vnitřní)/vzorkovaný. Hustota izolační pěny 48kg/m³, tepelná vodivost λ=0,022 W/m°K, třída vzduchotěsnosti „C”. Dodaný s doplňky, sestavený na komplet. Spojováno skrytým hliníkovým profilem. Spoje opatřeny alubutylovou páskou. </t>
  </si>
  <si>
    <t>Poznámka k položce:_x000D_
(knihovna interiér)</t>
  </si>
  <si>
    <t>751511.ALP.30.R</t>
  </si>
  <si>
    <t>Rovné potrubí a tvarovky 60%, čtyřhranného průřezu z předizolovaného panelu tl. 30 mm - exteriérový vč. montáže</t>
  </si>
  <si>
    <t>-1759100054</t>
  </si>
  <si>
    <t>Rovné potrubí a tvarovky, čtyřhranného průřezu z předizolovaného panelu P3. Nezávisle na velikosti průřezu exteriérní panel 30 mm šířky, 80/200 mikronů s hliníkovým povrchem – hladký (vnitřní)/vzorkovaný. Hustota izolační pěny 48kg/m³, tepelná vodivost λ=0,022 W/m°K, třída vzduchotěsnosti „C”. Dodaný s doplňky, sestavený na komplet. Spojováno skrytým hliníkovým profilem. Spoje opatřeny alubutylovou páskou. 
(potrubí pro plášť tlumiče hluku jsou součástí ceny tlumiče hluku)</t>
  </si>
  <si>
    <t>Poznámka k položce:_x000D_
(knihova exteriér vč. šachty na fasádě</t>
  </si>
  <si>
    <t>751511.ALP.N.R</t>
  </si>
  <si>
    <t>Ochranný nátěr pro exteriérové potrubí vč. spojů dle specifikace výrobce potrubí</t>
  </si>
  <si>
    <t>2046130493</t>
  </si>
  <si>
    <t>Ochranný nátěr pro exteriérové potrobí vč. spojů dle specifikace výrobce potrubí (cena za všechny vrstvy nátěru dle doručení technologického postupu výrobce)</t>
  </si>
  <si>
    <t>751511.ALP.N.R2</t>
  </si>
  <si>
    <t>Ochranný nátěr pro exteriérové potrubí vč. spojů dle specifikace výrobce potrubí - barva bílá</t>
  </si>
  <si>
    <t>1990941189</t>
  </si>
  <si>
    <t>Ochranný nátěr pro exteriérové potrubí vč. spojů dle specifikace výrobce potrubí (cena za všechny vrstvy nátěru dle doručení technologického postupu výrobce)</t>
  </si>
  <si>
    <t>Poznámka k položce:_x000D_
Vnitřní podhledové potrubí jídelna 2.NP_x000D_
_x000D_
estetický nátěr - nutná vysoká kvalita provedení</t>
  </si>
  <si>
    <t>751510042R200</t>
  </si>
  <si>
    <t>Vzduchotechnické potrubí z pozinkovaného plechu kruhové spirálně vinutá trouba bez příruby do 200 mm vč. tvarovek a montáže</t>
  </si>
  <si>
    <t>1807823677</t>
  </si>
  <si>
    <t xml:space="preserve">Vzduchotechnické potrubí spojovaným systémem safe tj. spoje dvojbřitým těsněním z EPDM pryže s použitím pro spoje texy (samořezné šrouby) nebo těsné trhací nýty (safe) 
(popř. spojovaným systémem safe click používá pro spoje zacvakávací zámky (noky))
</t>
  </si>
  <si>
    <t>751510043R315</t>
  </si>
  <si>
    <t>Vzduchotechnické potrubí z pozinkovaného plechu kruhové spirálně vinutá trouba bez přírub do 315 mm vč. tvarovek a montáže</t>
  </si>
  <si>
    <t>886964358</t>
  </si>
  <si>
    <t>Vzduchotechnické potrubí spojovaným systémem safe tj. spoje dvojbřitým těsněním z EPDM pryže s použitím pro spoje texy (samořezné šrouby) nebo těsné trhací nýty (safe) 
(popř. spojovaným systémem safe click používá pro spoje zacvakávací zámky (noky))</t>
  </si>
  <si>
    <t>751.NP.315.R</t>
  </si>
  <si>
    <t>Nátěr spiro potrubí barva bílá spiropotrubí do pr. 315 mm</t>
  </si>
  <si>
    <t>-914007737</t>
  </si>
  <si>
    <t xml:space="preserve">Nátěr spiro potrubí barva bílá spiropotrubí do pr. 315 mm
Kompletní příprava a nátěru všech vrstev barvy dle technologického doporučení výrobce barvy
To znamená zejména:
-odmaštění a zbroušení (lehké zdrsnění) pozinkovaného povrchu
-odmaštění přípojných prvků
-maskování konců potrubí
-základní epoxidový primer pro lepší přilnavost ( pozink)
-2 vrstvy -akrylátové/polyuretanové vrchní barvy v odstínu RAL 9016 nebo RAL 9003 (bílá),
-včetně -nástřiku tvarovek a příslušenství, distrubučních prvků
</t>
  </si>
  <si>
    <t>Poznámka k položce:_x000D_
(pohledové potrubí v jídelně)</t>
  </si>
  <si>
    <t>751613114</t>
  </si>
  <si>
    <t>Montáž dodatečné izolovaného potrubí čtyřhranného samolepicí izolací</t>
  </si>
  <si>
    <t>878006125</t>
  </si>
  <si>
    <t>Montáž ostatních zařízení dodatečné izolace potrubí čtyřhranného samolepicí izolací</t>
  </si>
  <si>
    <t>27127203.AL.25.R</t>
  </si>
  <si>
    <t>izolace plošná kaučuková samolepící s Al polepem tl 25mm</t>
  </si>
  <si>
    <t>153293857</t>
  </si>
  <si>
    <t xml:space="preserve">izolace plošná kaučuková samolepící </t>
  </si>
  <si>
    <t>Poznámka k položce:_x000D_
(rozvody kuchyň)</t>
  </si>
  <si>
    <t>751511D06</t>
  </si>
  <si>
    <t>Čtyřhranné potrubí vč. tvarovek (80%) a montáže</t>
  </si>
  <si>
    <t>-831829020</t>
  </si>
  <si>
    <t>Čtyřhranné potrubí vč. tvarovek (80%) a kotvení</t>
  </si>
  <si>
    <t>713381511</t>
  </si>
  <si>
    <t>Montáž izolace tepelné vzduchotechnických kanálů deskami připevněnými na trny</t>
  </si>
  <si>
    <t>-430947869</t>
  </si>
  <si>
    <t>Montáž izolace tepelné těles - speciální izolace čtyřhranných vzduchotechnických kanálů (izolační materiál ve specifikaci) deskami z vláknitých materiálů připevněnými na přivařené trny</t>
  </si>
  <si>
    <t>63153754</t>
  </si>
  <si>
    <t>deska izolační z minerální vlny pro technickou izolaci s Al fólií 55kg/m3 max.teplota do 500°C tl 50mm</t>
  </si>
  <si>
    <t>-1776771629</t>
  </si>
  <si>
    <t>ost</t>
  </si>
  <si>
    <t>751.D.R</t>
  </si>
  <si>
    <t xml:space="preserve">Demontáže stávající zařízení a jednotky větrání kuchyně vč. kompletních rozvodů a likvidace </t>
  </si>
  <si>
    <t>-1207867773</t>
  </si>
  <si>
    <t xml:space="preserve">Demontáže stávající zařízení a jednotky větrání kuchyně vč. kompletních rozvodů a likvidace (viz popis TZ) </t>
  </si>
  <si>
    <t>Poznámka k položce:_x000D_
Stávající jednotka v mezipatře (nutná demontáže po dílech popř. rozřezání)_x000D_
Větrání v rozsahu varny, výdeje, mytí a přípraven 3.NP)_x000D_
_x000D_
_x000D_
 vzduchotechnickou jednotka o průřezovém rozměru 2,6x1,7 a délce do 4,5 na každém hrdle jsou instalovány 2 kulisové tlumiče hluku o délce 1 m. Dále bude demontován kompletní návazný rozvod_x000D_
VZT převážně z 4-hranného potrubí a částečně spiro potrubí v interiéru bez izolace. Izolací opatřená pouze malá část potrubí k exteriéru. Přibližný rozsah potrubí 380 m2 4-hranného potrubí a 50 m spiro potrubí do pr.250.Demontáže včetně distribučních elementů převážně přívodní anemostay a mřížky a dále v prostoru varny velkoplošné digestoře 6ks přibližného rozměru do 2x1,4 m a 1 ks rozměru do 2,4x4,5</t>
  </si>
  <si>
    <t>998751202</t>
  </si>
  <si>
    <t>Přesun hmot procentní pro vzduchotechniku v objektech v přes 12 do 24 m</t>
  </si>
  <si>
    <t>-1000432369</t>
  </si>
  <si>
    <t>Přesun hmot pro vzduchotechniku stanovený procentní sazbou (%) z ceny vodorovná dopravní vzdálenost do 50 m základní v objektech výšky přes 12 do 24 m</t>
  </si>
  <si>
    <t>OST.10</t>
  </si>
  <si>
    <t>Ostatní náklady a provozní vlivy</t>
  </si>
  <si>
    <t>-569543339</t>
  </si>
  <si>
    <t xml:space="preserve">Ostatní náklady a provozní vlivy
- náklady na průběžný a finální úklid
- náklady na zakrývání (obalení) instalovaného zařízení jako ochrana před znečištěním ostatním výstavbou
- vyčištění zařízení a rozvodů před předáním
- práce ve výškách </t>
  </si>
  <si>
    <t>OST.2</t>
  </si>
  <si>
    <t>830416195</t>
  </si>
  <si>
    <t>OST.3</t>
  </si>
  <si>
    <t>Dokumentace skutečného provedení a dílenská (výrobní) dokumentace</t>
  </si>
  <si>
    <t>1708406585</t>
  </si>
  <si>
    <t xml:space="preserve">Poznámka k položce:_x000D_
Dokumentace skutečného provedení célé části PD se zaměřením na změny při realizaci oproti projektovanému stavu._x000D_
Dílenská dokumentace v rozsahu nezbytném pro provedení díla a dále vzorkování výrobků a zařízení a schválení provedení dílčích detailů </t>
  </si>
  <si>
    <t>Počáteční zaregulování a zprovoznění VZT systémů</t>
  </si>
  <si>
    <t>-1494247476</t>
  </si>
  <si>
    <t>OST.6</t>
  </si>
  <si>
    <t>Měření hluku vč. protokolu</t>
  </si>
  <si>
    <t>1813622019</t>
  </si>
  <si>
    <t>OST.8</t>
  </si>
  <si>
    <t>Stavební přípomoci</t>
  </si>
  <si>
    <t>580797811</t>
  </si>
  <si>
    <t>Poznámka k položce:_x000D_
rozsah dle specifikace v tech. zprávě</t>
  </si>
  <si>
    <t>Systém protipožárních ucpávek pro všechny prostupy VZT požárně dělícími konstrukcemi vč. montáže, štítků, protokolu o provedení, doložení certifikace</t>
  </si>
  <si>
    <t>-1889359300</t>
  </si>
  <si>
    <t>D.1.4.Cc - Vzduchotechnika - Pavilon C</t>
  </si>
  <si>
    <t xml:space="preserve">      zař. č. 4 - Byty (koupelny a kuchyně)</t>
  </si>
  <si>
    <t xml:space="preserve">      zař. č. 5 - Sociální zázemí</t>
  </si>
  <si>
    <t xml:space="preserve">      zař. č. 6 - Knihovna</t>
  </si>
  <si>
    <t xml:space="preserve">      zař. č. 7 - Chráněná úniková cesta (CHÚC)</t>
  </si>
  <si>
    <t xml:space="preserve">    OSt - Ostatní</t>
  </si>
  <si>
    <t>zař. č. 4</t>
  </si>
  <si>
    <t>Byty (koupelny a kuchyně)</t>
  </si>
  <si>
    <t>751.ND.r</t>
  </si>
  <si>
    <t>napojení odtahové digestoře</t>
  </si>
  <si>
    <t>-828690092</t>
  </si>
  <si>
    <t xml:space="preserve">napojení odtahové digestoře (digestoř dodávkou interiéru)
</t>
  </si>
  <si>
    <t>509395279</t>
  </si>
  <si>
    <t>42971021</t>
  </si>
  <si>
    <t>klapka kruhová zpětná Pz D 150mm</t>
  </si>
  <si>
    <t>1982640210</t>
  </si>
  <si>
    <t>751514776</t>
  </si>
  <si>
    <t>Montáž protidešťové stříšky nebo výfukové hlavice do plechového potrubí kruhové bez příruby D přes 100 do 200 mm</t>
  </si>
  <si>
    <t>486470455</t>
  </si>
  <si>
    <t>Montáž protidešťové stříšky nebo výfukové hlavice do plechového potrubí kruhové bez příruby, průměru přes 100 do 200 mm</t>
  </si>
  <si>
    <t>42981072</t>
  </si>
  <si>
    <t>hlavice bez pohyblivé části Pz D 125mm</t>
  </si>
  <si>
    <t>-17443684</t>
  </si>
  <si>
    <t>42981073</t>
  </si>
  <si>
    <t>hlavice bez pohyblivé části Pz D 150mm</t>
  </si>
  <si>
    <t>-1522001137</t>
  </si>
  <si>
    <t>751122051</t>
  </si>
  <si>
    <t>Montáž ventilátoru radiálního nízkotlakého podhledového základního D do 100 mm</t>
  </si>
  <si>
    <t>-1621965919</t>
  </si>
  <si>
    <t>Montáž ventilátoru radiálního nízkotlakého podhledového základního, průměru do 100 mm</t>
  </si>
  <si>
    <t>54233100R</t>
  </si>
  <si>
    <t>ventilátor radiální do podhledu s integrovanou zpětnou klapkou</t>
  </si>
  <si>
    <t>1889506908</t>
  </si>
  <si>
    <t xml:space="preserve">Podstropní ventilátor do podhledu s doběhem
s integrovanou zpětnou klapkou
Q=100 m3/h, dP=140 Pa
</t>
  </si>
  <si>
    <t>zař. č. 5</t>
  </si>
  <si>
    <t>Sociální zázemí</t>
  </si>
  <si>
    <t>751111131</t>
  </si>
  <si>
    <t>Montáž ventilátoru axiálního nízkotlakého potrubního základního D do 200 mm</t>
  </si>
  <si>
    <t>-1844296937</t>
  </si>
  <si>
    <t>Montáž ventilátoru axiálního nízkotlakého potrubního základního, průměru do 200 mm</t>
  </si>
  <si>
    <t>42914528R</t>
  </si>
  <si>
    <t xml:space="preserve">ventilátor axiální diagonální potrubní tříotáčkový plastový IP44 připojení D 200mm </t>
  </si>
  <si>
    <t>553311799</t>
  </si>
  <si>
    <t>Diagonální potrubní ventilátor pr. 200
Q=460 m3/h, dP=180 Pa
tiché provedení</t>
  </si>
  <si>
    <t>42914527</t>
  </si>
  <si>
    <t>ventilátor axiální diagonální potrubní tříotáčkový plastový IP44 připojení D 160mm tiché provedení</t>
  </si>
  <si>
    <t>-896642932</t>
  </si>
  <si>
    <t xml:space="preserve">Diagonální potrubní ventilátor pr. 160
Q=290 m3/h, dP=150 Pa
</t>
  </si>
  <si>
    <t>751344112</t>
  </si>
  <si>
    <t>Montáž tlumiče hluku pro kruhové potrubí D přes 100 do 200 mm</t>
  </si>
  <si>
    <t>1835362842</t>
  </si>
  <si>
    <t>Montáž tlumičů hluku pro kruhové potrubí, průměru přes 100 do 200 mm</t>
  </si>
  <si>
    <t>42976204</t>
  </si>
  <si>
    <t>tlumič hluku kruhový Pz, D 160mm, l=500mm</t>
  </si>
  <si>
    <t>1666543687</t>
  </si>
  <si>
    <t>42976206</t>
  </si>
  <si>
    <t>tlumič hluku kruhový Pz, D 200mm, l=500mm</t>
  </si>
  <si>
    <t>-1790979773</t>
  </si>
  <si>
    <t>474322263</t>
  </si>
  <si>
    <t>42971022</t>
  </si>
  <si>
    <t>klapka kruhová zpětná Pz D 160mm</t>
  </si>
  <si>
    <t>1991290998</t>
  </si>
  <si>
    <t>42971024</t>
  </si>
  <si>
    <t>klapka kruhová zpětná Pz D 200mm</t>
  </si>
  <si>
    <t>228194062</t>
  </si>
  <si>
    <t>778578355</t>
  </si>
  <si>
    <t>42981074</t>
  </si>
  <si>
    <t>hlavice bez pohyblivé části Pz D 160mm</t>
  </si>
  <si>
    <t>655579968</t>
  </si>
  <si>
    <t>42981076</t>
  </si>
  <si>
    <t>hlavice bez pohyblivé části Pz D 200mm</t>
  </si>
  <si>
    <t>-319677693</t>
  </si>
  <si>
    <t>1484327730</t>
  </si>
  <si>
    <t>560021276</t>
  </si>
  <si>
    <t>-504726087</t>
  </si>
  <si>
    <t>478019262</t>
  </si>
  <si>
    <t>751581.200.300</t>
  </si>
  <si>
    <t>Požární stěnový uzávěr min. EI 90 S se servopohonem 230V  se zpětnou pružinou, 2 koncové snímače 200x300 vč. montáže</t>
  </si>
  <si>
    <t>642510440</t>
  </si>
  <si>
    <t>751581.400.300</t>
  </si>
  <si>
    <t>Požární stěnový uzávěr min. EI 90 S se servopohonem 230V  se zpětnou pružinou, 2 koncové snímače 400x300 vč. montáže</t>
  </si>
  <si>
    <t>-2144159476</t>
  </si>
  <si>
    <t>1666397287</t>
  </si>
  <si>
    <t>1201375239</t>
  </si>
  <si>
    <t>zař. č. 6</t>
  </si>
  <si>
    <t>Knihovna</t>
  </si>
  <si>
    <t>751611141</t>
  </si>
  <si>
    <t>Montáž centrální vzduchotechnické jednotky s rekuperací tepla nástřešní s výměnou vzduchu do 5000 m3/h</t>
  </si>
  <si>
    <t>477232853</t>
  </si>
  <si>
    <t>Montáž vzduchotechnické jednotky s rekuperací tepla centrální nástřešní s výměnou vzduchu do 5000 m3/h</t>
  </si>
  <si>
    <t>DG.VZT.6.1</t>
  </si>
  <si>
    <t>-293920151</t>
  </si>
  <si>
    <t>Vzduchotechnická jednotka dle specifikace tech. zprávy vč. příslušenství
příslušenstv zahrnuje m.j. 
 -směšovacího uzel pro teplovodní ohřívač
 -regulace vč. ovládacího panelu a osazených čidel v rámci jednotky
 -sifony
 -pružné manžety připojení
 -kotvící materiál včetně průžného podložení
- čidlo kouře sání čerstvého pro vypnutí jednotky vč. zapojení</t>
  </si>
  <si>
    <t>-1395829000</t>
  </si>
  <si>
    <t>TH.630.300.100</t>
  </si>
  <si>
    <t xml:space="preserve">Kulisový tlumič hluku 630x300 L=1000 mm, 4x kulisa 100 mm </t>
  </si>
  <si>
    <t>1028944493</t>
  </si>
  <si>
    <t>751514714</t>
  </si>
  <si>
    <t>Montáž protidešťové stříšky nebo výfukové hlavice do plechového potrubí čtyřhranné s přírubou přes 0,140 do 0,210 m2</t>
  </si>
  <si>
    <t>1329408295</t>
  </si>
  <si>
    <t>Montáž protidešťové stříšky nebo výfukové hlavice do plechového potrubí čtyřhranné s přírubou, průřezu přes 0,140 do 0,210 m2</t>
  </si>
  <si>
    <t>Šikmý čtyřhranný ukočovací kus 45° s krycí mřížkou 630x300 mm</t>
  </si>
  <si>
    <t>135202152</t>
  </si>
  <si>
    <t>Montáž pohledového kruhového kruhového difuzoru do 600 mm</t>
  </si>
  <si>
    <t>768552337</t>
  </si>
  <si>
    <t>1170781286</t>
  </si>
  <si>
    <t>751311092</t>
  </si>
  <si>
    <t>Montáž vyústi čtyřhranné do čtyřhranného potrubí přes 0,040 do 0,080 m2</t>
  </si>
  <si>
    <t>-161275417</t>
  </si>
  <si>
    <t>Montáž vyústi čtyřhranné do čtyřhranného potrubí, průřezu přes 0,040 do 0,080 m2</t>
  </si>
  <si>
    <t>42972673R</t>
  </si>
  <si>
    <t>výústka komfortní jednořadá 500x100mm</t>
  </si>
  <si>
    <t>1086656305</t>
  </si>
  <si>
    <t>1841765072</t>
  </si>
  <si>
    <t>42973015</t>
  </si>
  <si>
    <t>-457372814</t>
  </si>
  <si>
    <t>42973040</t>
  </si>
  <si>
    <t>výusť dvouřadá do kruhového potrubí SPIRO Pz 400x100mm</t>
  </si>
  <si>
    <t>259499229</t>
  </si>
  <si>
    <t>zař. č. 7</t>
  </si>
  <si>
    <t>Chráněná úniková cesta (CHÚC)</t>
  </si>
  <si>
    <t>751111134R</t>
  </si>
  <si>
    <t>Montáž ventilátoru axiálního nízkotlakého potrubního základního D přes 400 do 500 mm</t>
  </si>
  <si>
    <t>-486225916</t>
  </si>
  <si>
    <t xml:space="preserve">Montáž ventilátoru axiálního nízkotlakého potrubního základního, průměru přes 400 do 500 mm
včetně montáže veškerého příslušenství a zapojení
</t>
  </si>
  <si>
    <t>42914483R</t>
  </si>
  <si>
    <t>ventilátor axiální potrubní ocelový s fr. měničem 6 póly IP65 výkon 750 W D 400mm 3 000 m3/h vč. příslušenství (konzole a uložení, fr. měnič, pružné manžety, zpětná klapka)</t>
  </si>
  <si>
    <t>297905075</t>
  </si>
  <si>
    <t>751398056</t>
  </si>
  <si>
    <t>Montáž protidešťové žaluzie nebo žaluziové klapky na čtyřhranné potrubí přes 0,750 m2</t>
  </si>
  <si>
    <t>-470437920</t>
  </si>
  <si>
    <t>Montáž ostatních zařízení protidešťové žaluzie nebo žaluziové klapky na čtyřhranné potrubí, průřezu přes 0,750 m2</t>
  </si>
  <si>
    <t>Protidešťová žaluzie 1000x400 mm Sef=0,26 m2</t>
  </si>
  <si>
    <t>-274731097</t>
  </si>
  <si>
    <t>Protidešťová žaluzie pevnými lamelami včetně rámu a  nástříku RAL dle  požadavku stavby</t>
  </si>
  <si>
    <t>751311093</t>
  </si>
  <si>
    <t>Montáž vyústi čtyřhranné do čtyřhranného potrubí přes 0,080 do 0,150 m2</t>
  </si>
  <si>
    <t>-988077414</t>
  </si>
  <si>
    <t>Montáž vyústi čtyřhranné do čtyřhranného potrubí, průřezu přes 0,080 do 0,150 m2</t>
  </si>
  <si>
    <t>42972670r</t>
  </si>
  <si>
    <t>výústka komfortní jednořadá 400x200mm</t>
  </si>
  <si>
    <t>2056667641</t>
  </si>
  <si>
    <t>42972675R</t>
  </si>
  <si>
    <t>výústka komfortní jednořadá 500x200mm</t>
  </si>
  <si>
    <t>-505051634</t>
  </si>
  <si>
    <t>výústka komfortní jednořadá Al 500x200mm</t>
  </si>
  <si>
    <t>751511D03</t>
  </si>
  <si>
    <t>Čtyřhranné potrubí vč. tvarovek (40%) a montáže</t>
  </si>
  <si>
    <t>-900312209</t>
  </si>
  <si>
    <t>Čtyřhranné potrubí vč. tvarovek (50%) a kotvení</t>
  </si>
  <si>
    <t>Poznámka k položce:_x000D_
(CHUC)</t>
  </si>
  <si>
    <t>187352294</t>
  </si>
  <si>
    <t>Rovné potrubí a tvarovky 40%, čtyřhranného průřezu z předizolovaného panelu tl. 30 mm - exteriérový vč. montáže</t>
  </si>
  <si>
    <t>-1557089086</t>
  </si>
  <si>
    <t>-380057039</t>
  </si>
  <si>
    <t>335420118</t>
  </si>
  <si>
    <t>-2060414254</t>
  </si>
  <si>
    <t>751510045R500</t>
  </si>
  <si>
    <t>Vzduchotechnické potrubí z pozinkovaného plechu kruhové spirálně vinutá trouba bez příruby D do 500 mm vč. tvarovek a montáže</t>
  </si>
  <si>
    <t>-15414400</t>
  </si>
  <si>
    <t>2110464779</t>
  </si>
  <si>
    <t>Nátěr spiro potrubí barva bílá spiropotrubí do pr. 315 mm
Kompletní příprava a nátěru všech vrstev barvy dle technologického doporučení výrobce barvy
To znamená zejména:
-odmaštění a zbroušení (lehké zdrsnění) pozinkovaného povrchu
-odmaštění přípojných prvků
-maskování konců potrubí
-základní epoxidový primer pro lepší přilnavost ( pozink)
-2 vrstvy -akrylátové/polyuretanové vrchní barvy v odstínu RAL 9016 nebo RAL 9003 (bílá),
-včetně -nástřiku tvarovek a příslušenství, distribučních prvků</t>
  </si>
  <si>
    <t>713411141</t>
  </si>
  <si>
    <t>Montáž izolace tepelné potrubí pásy nebo rohožemi s Al fólií staženými Al páskou 1x</t>
  </si>
  <si>
    <t>-1804179950</t>
  </si>
  <si>
    <t>Montáž izolace tepelné potrubí a ohybů pásy nebo rohožemi s povrchovou úpravou hliníkovou fólií připevněnými samolepící hliníkovou páskou potrubí jednovrstvá</t>
  </si>
  <si>
    <t>63141792</t>
  </si>
  <si>
    <t>rohož izolační z minerální vlny lamelová s Al fólií 65kg/m3 tl 30mm</t>
  </si>
  <si>
    <t>-1862290408</t>
  </si>
  <si>
    <t>751581212R</t>
  </si>
  <si>
    <t>Požární izolace VZT potrubí do EI 30 typ B</t>
  </si>
  <si>
    <t>-1808720118</t>
  </si>
  <si>
    <t>OSt</t>
  </si>
  <si>
    <t>1985027413</t>
  </si>
  <si>
    <t>1215440426</t>
  </si>
  <si>
    <t>1661287458</t>
  </si>
  <si>
    <t>-776065748</t>
  </si>
  <si>
    <t>1653033305</t>
  </si>
  <si>
    <t>70433039</t>
  </si>
  <si>
    <t>1528158537</t>
  </si>
  <si>
    <t>-1953556434</t>
  </si>
  <si>
    <t>D.1.4.E - Zařízení technických instalací</t>
  </si>
  <si>
    <t>D.1.4.Ea - Zařízení technických instalací - Pavilon A</t>
  </si>
  <si>
    <t>PSV - Zařízení technických instalací</t>
  </si>
  <si>
    <t xml:space="preserve">    721 - Zdravotechnika - vnitřní kanalizace</t>
  </si>
  <si>
    <t xml:space="preserve">      721.A - Odpadní a zápachové uzávěrky,  přivětrávací ventily armatury vč. dodávky, montáže a příslušenství</t>
  </si>
  <si>
    <t xml:space="preserve">      721.P - Potrubí včetně tvarovek a montáže</t>
  </si>
  <si>
    <t xml:space="preserve">    722 - Zdravotechnika - vnitřní vodovod</t>
  </si>
  <si>
    <t xml:space="preserve">      722.A - Vodovod armatury</t>
  </si>
  <si>
    <t xml:space="preserve">      722.P - Potrubí včetně tvarovek a montáže</t>
  </si>
  <si>
    <t xml:space="preserve">    725 - Zdravotechnika - zařizovací předměty</t>
  </si>
  <si>
    <t xml:space="preserve">      G - Gastrotechnologie</t>
  </si>
  <si>
    <t xml:space="preserve">      PV - Podlahová vpust</t>
  </si>
  <si>
    <t xml:space="preserve">      S - Sprcha</t>
  </si>
  <si>
    <t xml:space="preserve">      U - Umyvadlo</t>
  </si>
  <si>
    <t xml:space="preserve">      Um - Umývátko</t>
  </si>
  <si>
    <t xml:space="preserve">      Vy - Výlevka</t>
  </si>
  <si>
    <t xml:space="preserve">      WC - Klozet</t>
  </si>
  <si>
    <t xml:space="preserve">    723 - Zdravotechnika - vnitřní plynovod</t>
  </si>
  <si>
    <t xml:space="preserve">      723.A - Plynovod - armatury</t>
  </si>
  <si>
    <t xml:space="preserve">      723.P - Potrubí včetně kotvení a tvarovek</t>
  </si>
  <si>
    <t xml:space="preserve">    730 - Kanalizace a vodovod - demontáže</t>
  </si>
  <si>
    <t xml:space="preserve">      730.A - Demontáže armatur</t>
  </si>
  <si>
    <t xml:space="preserve">      730.P - Demontáže potrubí</t>
  </si>
  <si>
    <t xml:space="preserve">    OST.Z - Ostatní - zařizovací předměty</t>
  </si>
  <si>
    <t xml:space="preserve">    OST.K - Ostatní - kanalizace</t>
  </si>
  <si>
    <t xml:space="preserve">    OST.V - Ostatní - vodovod</t>
  </si>
  <si>
    <t>721</t>
  </si>
  <si>
    <t>Zdravotechnika - vnitřní kanalizace</t>
  </si>
  <si>
    <t>721.A</t>
  </si>
  <si>
    <t>Odpadní a zápachové uzávěrky,  přivětrávací ventily armatury vč. dodávky, montáže a příslušenství</t>
  </si>
  <si>
    <t>721229111</t>
  </si>
  <si>
    <t>Montáž zápachové uzávěrky pro pračku a myčku do DN 50 ostatní typ</t>
  </si>
  <si>
    <t>1609890214</t>
  </si>
  <si>
    <t>Zápachové uzávěrky montáž zápachových uzávěrek ostatních typů do DN 50</t>
  </si>
  <si>
    <t>HLE.HL21.2</t>
  </si>
  <si>
    <t>Vtok (nálevka) DN32 se zápachovou uzávěrkou a kuličkou pro suchý stav</t>
  </si>
  <si>
    <t>1884738877</t>
  </si>
  <si>
    <t>721279126</t>
  </si>
  <si>
    <t>Montáž přivzdušňovací ventil odpadních potrubí DN do 110 ostatní typ</t>
  </si>
  <si>
    <t>-1765852932</t>
  </si>
  <si>
    <t>Ventily přivzdušňovací odpadních potrubí montáž ventilů přivzdušňovacích ostatních typů do DN 110</t>
  </si>
  <si>
    <t>5514736R</t>
  </si>
  <si>
    <t>ventil přivzdušňovací vnitřního odpadního potrubí, podomítková verze s krytem - DN50</t>
  </si>
  <si>
    <t>977358432</t>
  </si>
  <si>
    <t>55147368</t>
  </si>
  <si>
    <t>ventil přivzdušňovací vnitřního odpadního potrubí DN 110</t>
  </si>
  <si>
    <t>1364942557</t>
  </si>
  <si>
    <t>721.P</t>
  </si>
  <si>
    <t>Potrubí včetně tvarovek a montáže</t>
  </si>
  <si>
    <t>721174054</t>
  </si>
  <si>
    <t>Potrubí kanalizační z PP dešťové DN 75</t>
  </si>
  <si>
    <t>2111459369</t>
  </si>
  <si>
    <t>Potrubí z trub polypropylenových dešťové DN 75</t>
  </si>
  <si>
    <t>721174055</t>
  </si>
  <si>
    <t>Potrubí kanalizační z PP dešťové DN 110</t>
  </si>
  <si>
    <t>536002334</t>
  </si>
  <si>
    <t>Potrubí z trub polypropylenových dešťové DN 110</t>
  </si>
  <si>
    <t>721174041</t>
  </si>
  <si>
    <t>Potrubí kanalizační z PP připojovací DN 32</t>
  </si>
  <si>
    <t>2060978908</t>
  </si>
  <si>
    <t>Potrubí z trub polypropylenových připojovací DN 32</t>
  </si>
  <si>
    <t>721174042</t>
  </si>
  <si>
    <t>Potrubí kanalizační z PP připojovací DN 40</t>
  </si>
  <si>
    <t>1941747787</t>
  </si>
  <si>
    <t>Potrubí z trub polypropylenových připojovací DN 40</t>
  </si>
  <si>
    <t>721174043</t>
  </si>
  <si>
    <t>Potrubí kanalizační z PP připojovací DN 50</t>
  </si>
  <si>
    <t>-847697146</t>
  </si>
  <si>
    <t>Potrubí z trub polypropylenových připojovací DN 50</t>
  </si>
  <si>
    <t>"splašková kanaliazce" 13</t>
  </si>
  <si>
    <t>"škrob. kanalizace" 5</t>
  </si>
  <si>
    <t>"tuková kanalizace" 57</t>
  </si>
  <si>
    <t>"odvod kondenzátu VZT jednotka vně" 15</t>
  </si>
  <si>
    <t>721174044</t>
  </si>
  <si>
    <t>Potrubí kanalizační z PP připojovací DN 75</t>
  </si>
  <si>
    <t>964867446</t>
  </si>
  <si>
    <t>Potrubí z trub polypropylenových připojovací DN 75</t>
  </si>
  <si>
    <t>721174045</t>
  </si>
  <si>
    <t>Potrubí kanalizační z PP připojovací DN 110</t>
  </si>
  <si>
    <t>-946820577</t>
  </si>
  <si>
    <t>Potrubí z trub polypropylenových připojovací DN 110</t>
  </si>
  <si>
    <t>721175011</t>
  </si>
  <si>
    <t>Potrubí kanalizační plastové odpadní odhlučněné dvouvrstvé DN 70</t>
  </si>
  <si>
    <t>-1366254358</t>
  </si>
  <si>
    <t>Plastové potrubí odhlučněné dvouvrstvé odpadní (svislé) DN 70</t>
  </si>
  <si>
    <t>721175012</t>
  </si>
  <si>
    <t>Potrubí kanalizační plastové odpadní odhlučněné dvouvrstvé DN 100</t>
  </si>
  <si>
    <t>-41843449</t>
  </si>
  <si>
    <t>Plastové potrubí odhlučněné dvouvrstvé odpadní (svislé) DN 100</t>
  </si>
  <si>
    <t>721175021R</t>
  </si>
  <si>
    <t>Potrubí kanalizační plastové svodné odhlučněné dvouvrstvé DN 70</t>
  </si>
  <si>
    <t>-58654846</t>
  </si>
  <si>
    <t>Plastové potrubí odhlučněné dvouvrstvé svodné (ležaté) DN 70</t>
  </si>
  <si>
    <t>721175021</t>
  </si>
  <si>
    <t>Potrubí kanalizační plastové svodné odhlučněné dvouvrstvé DN 100</t>
  </si>
  <si>
    <t>853350104</t>
  </si>
  <si>
    <t>Plastové potrubí odhlučněné dvouvrstvé svodné (ležaté) DN 100</t>
  </si>
  <si>
    <t>72100001R</t>
  </si>
  <si>
    <t>Potrubí pro odvod kondenzátu PPR DN32</t>
  </si>
  <si>
    <t>-750433185</t>
  </si>
  <si>
    <t>72100002R</t>
  </si>
  <si>
    <t>Potrubí pro odvod kondenzátu PPR DN50</t>
  </si>
  <si>
    <t>1326223947</t>
  </si>
  <si>
    <t>87118100R</t>
  </si>
  <si>
    <t>-1941196159</t>
  </si>
  <si>
    <t>741.TK01</t>
  </si>
  <si>
    <t>Topný kabel vč. termostatu - 10W/m</t>
  </si>
  <si>
    <t>493389433</t>
  </si>
  <si>
    <t>-741148213</t>
  </si>
  <si>
    <t>1125977702</t>
  </si>
  <si>
    <t>72119401R</t>
  </si>
  <si>
    <t>Úprava stávajícího potrubí kanalizace DN50 - zkrácení potrubí PP</t>
  </si>
  <si>
    <t>-1002861728</t>
  </si>
  <si>
    <t xml:space="preserve">Poznámka k položce:_x000D_
Zkrácení potrubí PP DN50 - místnost č. 318 </t>
  </si>
  <si>
    <t>72119402R</t>
  </si>
  <si>
    <t>Napojení na stávající dešťovou kanalizaci vysazením nové odbočky DN125/110</t>
  </si>
  <si>
    <t>-1679835625</t>
  </si>
  <si>
    <t>Poznámka k položce:_x000D_
1.NP</t>
  </si>
  <si>
    <t>72119403R</t>
  </si>
  <si>
    <t>Napojení na stávající stoupací potrubí vysazením odbočky DN110/110</t>
  </si>
  <si>
    <t>-1022290286</t>
  </si>
  <si>
    <t>722</t>
  </si>
  <si>
    <t>Zdravotechnika - vnitřní vodovod</t>
  </si>
  <si>
    <t>722.A</t>
  </si>
  <si>
    <t>Vodovod armatury</t>
  </si>
  <si>
    <t>722224115</t>
  </si>
  <si>
    <t>Kohout plnicí nebo vypouštěcí G 1/2" PN 10 s jedním závitem</t>
  </si>
  <si>
    <t>1070362185</t>
  </si>
  <si>
    <t>Armatury s jedním závitem kohouty plnicí a vypouštěcí PN 10 G 1/2"</t>
  </si>
  <si>
    <t>-142779048</t>
  </si>
  <si>
    <t>1909020072</t>
  </si>
  <si>
    <t>523655587</t>
  </si>
  <si>
    <t>-339975671</t>
  </si>
  <si>
    <t>-1516531890</t>
  </si>
  <si>
    <t>1611484759</t>
  </si>
  <si>
    <t>-844258816</t>
  </si>
  <si>
    <t>-662997891</t>
  </si>
  <si>
    <t>722.P</t>
  </si>
  <si>
    <t>72217401R</t>
  </si>
  <si>
    <t>Zkrácení potrubí vodovodu - PPR</t>
  </si>
  <si>
    <t>-5027131</t>
  </si>
  <si>
    <t>Poznámka k položce:_x000D_
zkrácení připojovacího potrubí - - místnost č. 318_x000D_
- místnost č. 121</t>
  </si>
  <si>
    <t>72217402R</t>
  </si>
  <si>
    <t>Napojení na stávající stoupací potrubí - PPR</t>
  </si>
  <si>
    <t>1540842302</t>
  </si>
  <si>
    <t xml:space="preserve">Poznámka k položce:_x000D_
místnost č. 227_x000D_
SV - ø25 PPR PN 16_x000D_
TV- ø20 PPR PN 20_x000D_
</t>
  </si>
  <si>
    <t>72217403R</t>
  </si>
  <si>
    <t>Napojení na stávající potrubí PPR v 1.PP</t>
  </si>
  <si>
    <t>-873981473</t>
  </si>
  <si>
    <t>Poznámka k položce:_x000D_
SV - ø50 PPR PN 16 napojeno na ø63 PPR PN 16_x000D_
TV - ø50 PPR PN 20 napojeno na ø63 PPR PN 20_x000D_
ck - ø25 PPR PN 20 napojeno na ø50 PPR PN 20</t>
  </si>
  <si>
    <t>722174002</t>
  </si>
  <si>
    <t>Potrubí vodovodní plastové PPR svar polyfúze PN 16 D 20x2,8 mm</t>
  </si>
  <si>
    <t>1661325236</t>
  </si>
  <si>
    <t>Potrubí z plastových trubek z polypropylenu PPR svařovaných polyfúzně PN 16 (SDR 7,4) D 20 x 2,8</t>
  </si>
  <si>
    <t>722174003</t>
  </si>
  <si>
    <t>Potrubí vodovodní plastové PPR svar polyfúze PN 16 D 25x3,5 mm</t>
  </si>
  <si>
    <t>967916096</t>
  </si>
  <si>
    <t>Potrubí z plastových trubek z polypropylenu PPR svařovaných polyfúzně PN 16 (SDR 7,4) D 25 x 3,5</t>
  </si>
  <si>
    <t>722174004</t>
  </si>
  <si>
    <t>Potrubí vodovodní plastové PPR svar polyfúze PN 16 D 32x4,4 mm</t>
  </si>
  <si>
    <t>-162035637</t>
  </si>
  <si>
    <t>Potrubí z plastových trubek z polypropylenu PPR svařovaných polyfúzně PN 16 (SDR 7,4) D 32 x 4,4</t>
  </si>
  <si>
    <t>722174005</t>
  </si>
  <si>
    <t>Potrubí vodovodní plastové PPR svar polyfúze PN 16 D 40x5,5 mm</t>
  </si>
  <si>
    <t>-11213283</t>
  </si>
  <si>
    <t>Potrubí z plastových trubek z polypropylenu PPR svařovaných polyfúzně PN 16 (SDR 7,4) D 40 x 5,5</t>
  </si>
  <si>
    <t>722174006</t>
  </si>
  <si>
    <t>Potrubí vodovodní plastové PPR svar polyfúze PN 16 D 50x6,9 mm</t>
  </si>
  <si>
    <t>773108178</t>
  </si>
  <si>
    <t>Potrubí z plastových trubek z polypropylenu PPR svařovaných polyfúzně PN 16 (SDR 7,4) D 50 x 6,9</t>
  </si>
  <si>
    <t>722174022</t>
  </si>
  <si>
    <t>Potrubí vodovodní plastové PPR svar polyfúze PN 20 D 20x3,4 mm</t>
  </si>
  <si>
    <t>1060100821</t>
  </si>
  <si>
    <t>Potrubí z plastových trubek z polypropylenu PPR svařovaných polyfúzně PN 20 (SDR 6) D 20 x 3,4</t>
  </si>
  <si>
    <t>35+30</t>
  </si>
  <si>
    <t>722174023</t>
  </si>
  <si>
    <t>Potrubí vodovodní plastové PPR svar polyfúze PN 20 D 25x4,2 mm</t>
  </si>
  <si>
    <t>1170014034</t>
  </si>
  <si>
    <t>Potrubí z plastových trubek z polypropylenu PPR svařovaných polyfúzně PN 20 (SDR 6) D 25 x 4,2</t>
  </si>
  <si>
    <t>722174024</t>
  </si>
  <si>
    <t>Potrubí vodovodní plastové PPR svar polyfúze PN 20 D 32x5,4 mm</t>
  </si>
  <si>
    <t>1108959320</t>
  </si>
  <si>
    <t>Potrubí z plastových trubek z polypropylenu PPR svařovaných polyfúzně PN 20 (SDR 6) D 32 x 5,4</t>
  </si>
  <si>
    <t>30+20</t>
  </si>
  <si>
    <t>722174025</t>
  </si>
  <si>
    <t>Potrubí vodovodní plastové PPR svar polyfúze PN 20 D 40x6,7 mm</t>
  </si>
  <si>
    <t>499041230</t>
  </si>
  <si>
    <t>Potrubí z plastových trubek z polypropylenu PPR svařovaných polyfúzně PN 20 (SDR 6) D 40 x 6,7</t>
  </si>
  <si>
    <t>722174026</t>
  </si>
  <si>
    <t>Potrubí vodovodní plastové PPR svar polyfúze PN 20 D 50x8,4 mm</t>
  </si>
  <si>
    <t>714238068</t>
  </si>
  <si>
    <t>Potrubí z plastových trubek z polypropylenu PPR svařovaných polyfúzně PN 20 (SDR 6) D 50 x 8,3</t>
  </si>
  <si>
    <t>722181221</t>
  </si>
  <si>
    <t>Ochrana vodovodního potrubí přilepenými termoizolačními trubicemi z PE tl do 9 mm DN do 22 mm</t>
  </si>
  <si>
    <t>1613512592</t>
  </si>
  <si>
    <t>Ochrana potrubí  termoizolačními trubicemi z pěnového polyetylenu PE přilepenými v příčných a podélných spojích, tloušťky izolace přes 6 do 9 mm, vnitřního průměru izolace DN do 22 mm</t>
  </si>
  <si>
    <t>722181222</t>
  </si>
  <si>
    <t>Ochrana vodovodního potrubí přilepenými termoizolačními trubicemi z PE tl do 9 mm DN do 45 mm</t>
  </si>
  <si>
    <t>1315232006</t>
  </si>
  <si>
    <t>Ochrana potrubí  termoizolačními trubicemi z pěnového polyetylenu PE přilepenými v příčných a podélných spojích, tloušťky izolace přes 6 do 9 mm, vnitřního průměru izolace DN přes 22 do 45 mm</t>
  </si>
  <si>
    <t>722181223</t>
  </si>
  <si>
    <t>Ochrana vodovodního potrubí přilepenými termoizolačními trubicemi z PE tl přes 6 do 9 mm DN přes 45 do 63 mm</t>
  </si>
  <si>
    <t>-1430982037</t>
  </si>
  <si>
    <t>Ochrana potrubí termoizolačními trubicemi z pěnového polyetylenu PE přilepenými v příčných a podélných spojích, tloušťky izolace přes 6 do 9 mm, vnitřního průměru izolace DN přes 45 do 63 mm</t>
  </si>
  <si>
    <t>722181251</t>
  </si>
  <si>
    <t>Ochrana vodovodního potrubí přilepenými termoizolačními trubicemi z PE tl do 25 mm DN do 22 mm</t>
  </si>
  <si>
    <t>953283484</t>
  </si>
  <si>
    <t>Ochrana potrubí  termoizolačními trubicemi z pěnového polyetylenu PE přilepenými v příčných a podélných spojích, tloušťky izolace přes 20 do 25 mm, vnitřního průměru izolace DN do 22 mm</t>
  </si>
  <si>
    <t>722181252</t>
  </si>
  <si>
    <t>Ochrana vodovodního potrubí přilepenými termoizolačními trubicemi z PE tl do 30 mm DN do 45 mm</t>
  </si>
  <si>
    <t>-479455599</t>
  </si>
  <si>
    <t>Ochrana potrubí  termoizolačními trubicemi z pěnového polyetylenu PE přilepenými v příčných a podélných spojích, tloušťky izolace přes 20 do 30 mm, vnitřního průměru izolace DN přes 22 do 45 mm</t>
  </si>
  <si>
    <t>722181253</t>
  </si>
  <si>
    <t>Ochrana vodovodního potrubí přilepenými termoizolačními trubicemi z PE tl přes 20 do 25 mm DN přes 45 do 63 mm</t>
  </si>
  <si>
    <t>1967222457</t>
  </si>
  <si>
    <t>Ochrana potrubí termoizolačními trubicemi z pěnového polyetylenu PE přilepenými v příčných a podélných spojích, tloušťky izolace přes 20 do 25 mm, vnitřního průměru izolace DN přes 45 do 63 mm</t>
  </si>
  <si>
    <t>725</t>
  </si>
  <si>
    <t>Zdravotechnika - zařizovací předměty</t>
  </si>
  <si>
    <t>725819202</t>
  </si>
  <si>
    <t>Montáž ventilů nástěnných G 3/4"</t>
  </si>
  <si>
    <t>-1232381080</t>
  </si>
  <si>
    <t>Ventily montáž ventilů ostatních typů nástěnných G 3/4"</t>
  </si>
  <si>
    <t>Poznámka k položce:_x000D_
myčka</t>
  </si>
  <si>
    <t>55111982</t>
  </si>
  <si>
    <t>ventil rohový pračkový 3/4"</t>
  </si>
  <si>
    <t>-1698958844</t>
  </si>
  <si>
    <t>G</t>
  </si>
  <si>
    <t>721194103</t>
  </si>
  <si>
    <t>Vyvedení a upevnění odpadních výpustek DN 32</t>
  </si>
  <si>
    <t>733130169</t>
  </si>
  <si>
    <t>Vyměření přípojek na potrubí vyvedení a upevnění odpadních výpustek DN 32</t>
  </si>
  <si>
    <t>"OD1" 9</t>
  </si>
  <si>
    <t>"OD8" 3</t>
  </si>
  <si>
    <t>721194104</t>
  </si>
  <si>
    <t>Vyvedení a upevnění odpadních výpustek DN 40</t>
  </si>
  <si>
    <t>-94045488</t>
  </si>
  <si>
    <t>Vyměření přípojek na potrubí vyvedení a upevnění odpadních výpustek DN 40</t>
  </si>
  <si>
    <t>"OD5" 2</t>
  </si>
  <si>
    <t>721194105</t>
  </si>
  <si>
    <t>Vyvedení a upevnění odpadních výpustek DN 50</t>
  </si>
  <si>
    <t>-15438147</t>
  </si>
  <si>
    <t>Vyměření přípojek na potrubí vyvedení a upevnění odpadních výpustek DN 50</t>
  </si>
  <si>
    <t>"OD3 - v podlaze" 5</t>
  </si>
  <si>
    <t>"OD4 - v podlaze" 5</t>
  </si>
  <si>
    <t>"OD6 - na stěně" 15</t>
  </si>
  <si>
    <t>721194107</t>
  </si>
  <si>
    <t>Vyvedení a upevnění odpadních výpustek DN 70</t>
  </si>
  <si>
    <t>-2053201662</t>
  </si>
  <si>
    <t>Vyměření přípojek na potrubí vyvedení a upevnění odpadních výpustek DN 70</t>
  </si>
  <si>
    <t>"OD7 - v podlaze" 1</t>
  </si>
  <si>
    <t>721194109</t>
  </si>
  <si>
    <t>Vyvedení a upevnění odpadních výpustek DN 110</t>
  </si>
  <si>
    <t>-1498785019</t>
  </si>
  <si>
    <t>Vyměření přípojek na potrubí vyvedení a upevnění odpadních výpustek DN 110</t>
  </si>
  <si>
    <t>"OD2 - v podlaze" 12</t>
  </si>
  <si>
    <t>722190401</t>
  </si>
  <si>
    <t>Vyvedení a upevnění výpustku DN do 25</t>
  </si>
  <si>
    <t>1221220043</t>
  </si>
  <si>
    <t>Zřízení přípojek na potrubí vyvedení a upevnění výpustek do DN 25</t>
  </si>
  <si>
    <t>"SV1" 22</t>
  </si>
  <si>
    <t>"SV2" 9</t>
  </si>
  <si>
    <t>"SV3" 1</t>
  </si>
  <si>
    <t>"SV4" 5</t>
  </si>
  <si>
    <t>"SV5" 6</t>
  </si>
  <si>
    <t>"UV" 1</t>
  </si>
  <si>
    <t>"UV1" 6</t>
  </si>
  <si>
    <t>"UV2" 5</t>
  </si>
  <si>
    <t>"TV1" 22</t>
  </si>
  <si>
    <t>"TV3" 1</t>
  </si>
  <si>
    <t>"TV4" 5</t>
  </si>
  <si>
    <t>"TV5" 6</t>
  </si>
  <si>
    <t>725861101r</t>
  </si>
  <si>
    <t>Zápachová uzávěrka DN 32</t>
  </si>
  <si>
    <t>1435182707</t>
  </si>
  <si>
    <t>725819402</t>
  </si>
  <si>
    <t>Montáž ventilů rohových G 1/2" bez připojovací trubičky</t>
  </si>
  <si>
    <t>833108814</t>
  </si>
  <si>
    <t>Ventily montáž ventilů ostatních typů rohových bez připojovací trubičky G 1/2"</t>
  </si>
  <si>
    <t>55141001</t>
  </si>
  <si>
    <t>kohout kulový rohový mosazný R 1/2"x3/8"</t>
  </si>
  <si>
    <t>1050314408</t>
  </si>
  <si>
    <t>66028511</t>
  </si>
  <si>
    <t>715422462</t>
  </si>
  <si>
    <t>Poznámka k položce:_x000D_
pračkový ventil 3/4" x 1/2"</t>
  </si>
  <si>
    <t>"SV4" 4</t>
  </si>
  <si>
    <t>PV</t>
  </si>
  <si>
    <t>Podlahová vpust</t>
  </si>
  <si>
    <t>72121191R</t>
  </si>
  <si>
    <t>Napojení na stávající podlahovou vpust - PP DN50</t>
  </si>
  <si>
    <t>-1165687017</t>
  </si>
  <si>
    <t>S</t>
  </si>
  <si>
    <t>Sprcha</t>
  </si>
  <si>
    <t>725241512</t>
  </si>
  <si>
    <t>Vanička sprchová keramická čtvercová 800x800 mm</t>
  </si>
  <si>
    <t>-1091275333</t>
  </si>
  <si>
    <t>Sprchové vaničky keramické čtvercové 800x800 mm</t>
  </si>
  <si>
    <t>725244102</t>
  </si>
  <si>
    <t>Dveře sprchové rámové se skleněnou výplní tl. 5 mm otvíravé jednokřídlové do niky na vaničku šířky 800 mm</t>
  </si>
  <si>
    <t>1939296887</t>
  </si>
  <si>
    <t>Sprchové dveře a zástěny dveře sprchové do niky rámové se skleněnou výplní tl. 5 mm otvíravé jednokřídlové, na vaničku šířky 800 mm</t>
  </si>
  <si>
    <t>725244522</t>
  </si>
  <si>
    <t>Zástěna sprchová rohová rámová se skleněnou výplní tl. 4 a 5 mm dveře posuvné dvoudílné vstup z rohu na vaničku 800x800 mm</t>
  </si>
  <si>
    <t>-407600153</t>
  </si>
  <si>
    <t>Sprchové dveře a zástěny zástěny sprchové rohové čtvercové/obdélníkové rámové se skleněnou výplní tl. 4 a 5 mm dveře posuvné dvoudílné, vstup z rohu, na vaničku 800x800 mm</t>
  </si>
  <si>
    <t>725849411</t>
  </si>
  <si>
    <t>Montáž baterie sprchové nástěnná s nastavitelnou výškou sprchy</t>
  </si>
  <si>
    <t>-432526254</t>
  </si>
  <si>
    <t>Baterie sprchové montáž nástěnných baterií s nastavitelnou výškou sprchy</t>
  </si>
  <si>
    <t>55145590</t>
  </si>
  <si>
    <t>baterie sprchová páková včetně sprchové soupravy 150mm chrom</t>
  </si>
  <si>
    <t>1876256202</t>
  </si>
  <si>
    <t>-1243065782</t>
  </si>
  <si>
    <t>-1675024222</t>
  </si>
  <si>
    <t>U</t>
  </si>
  <si>
    <t>Umyvadlo</t>
  </si>
  <si>
    <t>725219102</t>
  </si>
  <si>
    <t>Montáž umyvadla připevněného na šrouby do zdiva</t>
  </si>
  <si>
    <t>754857186</t>
  </si>
  <si>
    <t>Umyvadla montáž umyvadel ostatních typů na šrouby</t>
  </si>
  <si>
    <t>64211046R</t>
  </si>
  <si>
    <t xml:space="preserve">U1 - umyvadlo keramické závěsné bílé </t>
  </si>
  <si>
    <t>-942316931</t>
  </si>
  <si>
    <t>umyvadlo keramické závěsné bílé š 600mm</t>
  </si>
  <si>
    <t>725829131</t>
  </si>
  <si>
    <t>Montáž baterie umyvadlové stojánkové G 1/2" ostatní typ</t>
  </si>
  <si>
    <t>551089696</t>
  </si>
  <si>
    <t>Baterie umyvadlové montáž ostatních typů stojánkových G 1/2"</t>
  </si>
  <si>
    <t>55145686</t>
  </si>
  <si>
    <t>baterie umyvadlová stojánková páková</t>
  </si>
  <si>
    <t>-653655657</t>
  </si>
  <si>
    <t>72586110R</t>
  </si>
  <si>
    <t>Sifon umyvadlový mosaz, pochromovaný</t>
  </si>
  <si>
    <t>882175892</t>
  </si>
  <si>
    <t>-165228754</t>
  </si>
  <si>
    <t>-2061388815</t>
  </si>
  <si>
    <t>1402191026</t>
  </si>
  <si>
    <t>982328136</t>
  </si>
  <si>
    <t>Um</t>
  </si>
  <si>
    <t>Umývátko</t>
  </si>
  <si>
    <t>64221040</t>
  </si>
  <si>
    <t>umývátko keramické stěnové bílé 400x310mm</t>
  </si>
  <si>
    <t>1370982076</t>
  </si>
  <si>
    <t>922742859</t>
  </si>
  <si>
    <t>1238443090</t>
  </si>
  <si>
    <t>-471466725</t>
  </si>
  <si>
    <t>-675115119</t>
  </si>
  <si>
    <t>-2010278929</t>
  </si>
  <si>
    <t>-1057859980</t>
  </si>
  <si>
    <t>388340146</t>
  </si>
  <si>
    <t>1127740318</t>
  </si>
  <si>
    <t>Vy</t>
  </si>
  <si>
    <t>Výlevka</t>
  </si>
  <si>
    <t>725339111</t>
  </si>
  <si>
    <t>Montáž výlevky</t>
  </si>
  <si>
    <t>745899311</t>
  </si>
  <si>
    <t>Výlevky montáž výlevky</t>
  </si>
  <si>
    <t>64271101</t>
  </si>
  <si>
    <t>výlevka keramická bílá</t>
  </si>
  <si>
    <t>1734351327</t>
  </si>
  <si>
    <t>725829101</t>
  </si>
  <si>
    <t>Montáž baterie nástěnné dřezové pákové a klasické</t>
  </si>
  <si>
    <t>-2136541693</t>
  </si>
  <si>
    <t>Baterie dřezové montáž ostatních typů nástěnných pákových nebo klasických</t>
  </si>
  <si>
    <t>55143976</t>
  </si>
  <si>
    <t>baterie dřezová páková nástěnná s kulatým ústím 300mm</t>
  </si>
  <si>
    <t>-1234512787</t>
  </si>
  <si>
    <t>Poznámka k položce:_x000D_
výlevka - baterie s prodlouženým raménkem</t>
  </si>
  <si>
    <t>-1747039042</t>
  </si>
  <si>
    <t>2083270040</t>
  </si>
  <si>
    <t>WC</t>
  </si>
  <si>
    <t>Klozet</t>
  </si>
  <si>
    <t>725119122</t>
  </si>
  <si>
    <t>Montáž klozetových mís kombi</t>
  </si>
  <si>
    <t>20383582</t>
  </si>
  <si>
    <t>Zařízení záchodů montáž klozetových mís kombi</t>
  </si>
  <si>
    <t>64232051</t>
  </si>
  <si>
    <t>klozet keramický kombinovaný hluboké splachování odpad vodorovný bílý 630x360x770mm</t>
  </si>
  <si>
    <t>-1401259976</t>
  </si>
  <si>
    <t>64234061</t>
  </si>
  <si>
    <t>nádrž kombinovaného klozetu keramická se spodním napouštěním a splachovacím mechanismem bílá 365x185mm</t>
  </si>
  <si>
    <t>-1979090527</t>
  </si>
  <si>
    <t>-1832339205</t>
  </si>
  <si>
    <t>-1556358599</t>
  </si>
  <si>
    <t>723</t>
  </si>
  <si>
    <t>Zdravotechnika - vnitřní plynovod</t>
  </si>
  <si>
    <t>723.ST.P</t>
  </si>
  <si>
    <t xml:space="preserve">Napojení na stávající rozvody plynovodu v objektu </t>
  </si>
  <si>
    <t>-1131728641</t>
  </si>
  <si>
    <t>Poznámka k položce:_x000D_
1.NP - pavilon A_x000D_
1x DN40 _x000D_
1x DN50</t>
  </si>
  <si>
    <t>723.A</t>
  </si>
  <si>
    <t>Plynovod - armatury</t>
  </si>
  <si>
    <t>723160206</t>
  </si>
  <si>
    <t>Přípojka k plynoměru spojované na závit bez ochozu G 6/4"</t>
  </si>
  <si>
    <t>152988435</t>
  </si>
  <si>
    <t>Přípojky k plynoměrům spojované na závit bez ochozu G 6/4"</t>
  </si>
  <si>
    <t>723234353R</t>
  </si>
  <si>
    <t>Plynoměrová skříň plastová do výklenku,  materiál termoset, rozměry 640x620x250 mm</t>
  </si>
  <si>
    <t>-1829386662</t>
  </si>
  <si>
    <t>723261913R</t>
  </si>
  <si>
    <t>Montáž plynoměrů G-16 maximální průtok 16 m3/hod.</t>
  </si>
  <si>
    <t>683818443</t>
  </si>
  <si>
    <t>Montáž plynoměrů při rekonstrukci plynoinstalací s odvzdušněním a odzkoušením maximální průtok Q (m3/h) 16 m3/h</t>
  </si>
  <si>
    <t>Poznámka k položce:_x000D_
Přesný typ plynoměru bude stanoven dle PP a.s.</t>
  </si>
  <si>
    <t>38822274</t>
  </si>
  <si>
    <t>plynoměr membránový Qmax 16m3/h, PN 0,05MPa, DN 40</t>
  </si>
  <si>
    <t>-158865411</t>
  </si>
  <si>
    <t>Poznámka k položce:_x000D_
_x000D_
podružný plynoměr</t>
  </si>
  <si>
    <t>723160336</t>
  </si>
  <si>
    <t>Rozpěrka přípojek plynoměru G 6/4"</t>
  </si>
  <si>
    <t>-1586404583</t>
  </si>
  <si>
    <t>Přípojky k plynoměrům rozpěrky přípojek G 6/4"</t>
  </si>
  <si>
    <t>723231163R</t>
  </si>
  <si>
    <t>Kohout kulový přímý G 4" PN 42 do 185°C plnoprůtokový vnitřní závit těžká řada</t>
  </si>
  <si>
    <t>-317556000</t>
  </si>
  <si>
    <t>Armatury se dvěma závity kohouty kulové PN 42 do 185°C plnoprůtokové vnitřní závit těžká řada G 4"</t>
  </si>
  <si>
    <t>723231166</t>
  </si>
  <si>
    <t>Kohout kulový přímý G 1 1/2" PN 42 do 185°C plnoprůtokový vnitřní závit těžká řada</t>
  </si>
  <si>
    <t>558518925</t>
  </si>
  <si>
    <t>Armatury se dvěma závity kohouty kulové PN 42 do 650°C plnoprůtokové vnitřní závit těžká řada G 1 1/2"</t>
  </si>
  <si>
    <t>723.P</t>
  </si>
  <si>
    <t>Potrubí včetně kotvení a tvarovek</t>
  </si>
  <si>
    <t>723150312</t>
  </si>
  <si>
    <t>Potrubí ocelové hladké černé bezešvé spojované svařováním tvářené za tepla D 57x3,2 mm</t>
  </si>
  <si>
    <t>1660519075</t>
  </si>
  <si>
    <t>Potrubí z ocelových trubek hladkých černých spojovaných svařováním tvářených za tepla Ø 57/3,2</t>
  </si>
  <si>
    <t>783647611</t>
  </si>
  <si>
    <t>Krycí dvojnásobný polyuretanový nátěr potrubí DN do 50 mm</t>
  </si>
  <si>
    <t>1003170765</t>
  </si>
  <si>
    <t>Krycí nátěr (email) armatur a kovových potrubí potrubí do DN 50 mm dvojnásobný polyuretanový</t>
  </si>
  <si>
    <t>730</t>
  </si>
  <si>
    <t>Kanalizace a vodovod - demontáže</t>
  </si>
  <si>
    <t>730.A</t>
  </si>
  <si>
    <t>Demontáže armatur</t>
  </si>
  <si>
    <t>Demontáž armatur na vodovodním potrubí</t>
  </si>
  <si>
    <t>1374128523</t>
  </si>
  <si>
    <t>730.P</t>
  </si>
  <si>
    <t>Demontáže potrubí</t>
  </si>
  <si>
    <t>72111080R</t>
  </si>
  <si>
    <t>Demontáž a likvidace stávajícího kanalizačního potrubí</t>
  </si>
  <si>
    <t>-1300169178</t>
  </si>
  <si>
    <t>72213080R</t>
  </si>
  <si>
    <t>Demontáž a likvidace stávajícho vodovodního potrubí</t>
  </si>
  <si>
    <t>1236263727</t>
  </si>
  <si>
    <t>OST10</t>
  </si>
  <si>
    <t>-1828483565</t>
  </si>
  <si>
    <t xml:space="preserve">Ostatní náklady a provozní vlivy
- náklady na průběžný a finální úklid
- náklady na zakrývání (obalení) instalovaného zařízení jako ochrana před znečištěním ostatním výstavbou
- vyčištění zařízení a rozvodů před předáním
- práce ve výškách a práce bez pevné pracovní podlahy
- inženýrská a  koordinační činnost, vytváření harmonogramů, revize, přebíránía předávání díla
- režijní náklady spojené s výstavbou a dopravou zařízení
</t>
  </si>
  <si>
    <t>-1423229661</t>
  </si>
  <si>
    <t>-2025492443</t>
  </si>
  <si>
    <t>Stavební přípomoce (vč. prostupů)
Jedná se veškeré pomocné, stavební práce a režijní náklady, které přímo souvisí s dodávkou zařízení této části a jsou nezbytné k jejímu úplnému dokončení a nejsou naceněny v rámci samostatně uvedené položky. Jedná se zejména stavební úpravy souvisejícím s přípravou tras vedení potrubí a montáže zařízení. Tj. obecně bouraní prostupů a zasekávání drážek vč. zpětného zapravení. Lokální demontáže podhledů, popř. opláštění potrubních tras vč. uvedení od původního stavu.</t>
  </si>
  <si>
    <t>1157558205</t>
  </si>
  <si>
    <t>-241097791</t>
  </si>
  <si>
    <t>bm</t>
  </si>
  <si>
    <t>286443932</t>
  </si>
  <si>
    <t>Jádrové vrtání D150 - 0,5 m</t>
  </si>
  <si>
    <t>-640381745</t>
  </si>
  <si>
    <t>"kanalizace" 20</t>
  </si>
  <si>
    <t>"vodovod" 32</t>
  </si>
  <si>
    <t>Zaslepení stávajících otvorů do D150 - 0,5 m ve stropě</t>
  </si>
  <si>
    <t>1504923220</t>
  </si>
  <si>
    <t>Demontáž a zpětná montáž SDK podhledu</t>
  </si>
  <si>
    <t>1109355168</t>
  </si>
  <si>
    <t>SDK kastlík - 0,5x0,5 m - 10 bm</t>
  </si>
  <si>
    <t>-232268764</t>
  </si>
  <si>
    <t>998723201RD</t>
  </si>
  <si>
    <t>Přesun hmot procentní pro vnitřní plynovod v objektech v do 6 m - demontáže</t>
  </si>
  <si>
    <t>776240497</t>
  </si>
  <si>
    <t>Přesun hmot pro vnitřní plynovod stanovený procentní sazbou (%) z ceny vodorovná dopravní vzdálenost do 50 m základní v objektech výšky do 6 m - demontáže</t>
  </si>
  <si>
    <t>OST.Z</t>
  </si>
  <si>
    <t>Ostatní - zařizovací předměty</t>
  </si>
  <si>
    <t>998725201</t>
  </si>
  <si>
    <t>Přesun hmot procentní pro zařizovací předměty v objektech v do 6 m</t>
  </si>
  <si>
    <t>869881316</t>
  </si>
  <si>
    <t>Přesun hmot pro zařizovací předměty stanovený procentní sazbou (%) z ceny vodorovná dopravní vzdálenost do 50 m v objektech výšky do 6 m</t>
  </si>
  <si>
    <t>OST.Z.01</t>
  </si>
  <si>
    <t>Spojovací a kotevní materiál zař. předměty (díl 725)</t>
  </si>
  <si>
    <t>-1019236218</t>
  </si>
  <si>
    <t>OST.K</t>
  </si>
  <si>
    <t>Ostatní - kanalizace</t>
  </si>
  <si>
    <t>721290111</t>
  </si>
  <si>
    <t>Zkouška těsnosti potrubí kanalizace vodou DN do 125</t>
  </si>
  <si>
    <t>-704225840</t>
  </si>
  <si>
    <t>Zkouška těsnosti kanalizace v objektech vodou do DN 125</t>
  </si>
  <si>
    <t>998721201</t>
  </si>
  <si>
    <t>Přesun hmot procentní pro vnitřní kanalizace v objektech v do 6 m</t>
  </si>
  <si>
    <t>-212901703</t>
  </si>
  <si>
    <t>Přesun hmot pro vnitřní kanalizace stanovený procentní sazbou (%) z ceny vodorovná dopravní vzdálenost do 50 m v objektech výšky do 6 m</t>
  </si>
  <si>
    <t>OST.K.01</t>
  </si>
  <si>
    <t>Spojovací a kotevní materiál kanalizace (díl 721)</t>
  </si>
  <si>
    <t>773200727</t>
  </si>
  <si>
    <t>OST.V</t>
  </si>
  <si>
    <t>Ostatní - vodovod</t>
  </si>
  <si>
    <t>722290234</t>
  </si>
  <si>
    <t>Proplach a dezinfekce vodovodního potrubí DN do 80</t>
  </si>
  <si>
    <t>-455800244</t>
  </si>
  <si>
    <t>Zkoušky, proplach a desinfekce vodovodního potrubí proplach a desinfekce vodovodního potrubí do DN 80</t>
  </si>
  <si>
    <t>722290246</t>
  </si>
  <si>
    <t>Zkouška těsnosti vodovodního potrubí plastového DN do 40</t>
  </si>
  <si>
    <t>-1978401492</t>
  </si>
  <si>
    <t>Zkoušky, proplach a desinfekce vodovodního potrubí zkoušky těsnosti vodovodního potrubí plastového do DN 40</t>
  </si>
  <si>
    <t>998722201</t>
  </si>
  <si>
    <t>Přesun hmot procentní pro vnitřní vodovod v objektech v do 6 m</t>
  </si>
  <si>
    <t>-1767352002</t>
  </si>
  <si>
    <t>Přesun hmot pro vnitřní vodovod stanovený procentní sazbou (%) z ceny vodorovná dopravní vzdálenost do 50 m v objektech výšky do 6 m</t>
  </si>
  <si>
    <t>OST.V.01</t>
  </si>
  <si>
    <t>Spojovací a kotevní materiál vodovod (díl 722)</t>
  </si>
  <si>
    <t>1322061225</t>
  </si>
  <si>
    <t>D.1.4.Ec - Zařízení technických instalací - Pavilon C</t>
  </si>
  <si>
    <t xml:space="preserve">    HSV - HSV</t>
  </si>
  <si>
    <t xml:space="preserve">      1 - Zemní práce</t>
  </si>
  <si>
    <t xml:space="preserve">      89 - Ostatní konstrukce</t>
  </si>
  <si>
    <t xml:space="preserve">      9 - Ostatní konstrukce a práce, bourání</t>
  </si>
  <si>
    <t xml:space="preserve">      B - Bidet</t>
  </si>
  <si>
    <t xml:space="preserve">      V - Vana</t>
  </si>
  <si>
    <t xml:space="preserve">      D - Dřez - součást dodávky Interiér</t>
  </si>
  <si>
    <t xml:space="preserve">      P - Pisoár</t>
  </si>
  <si>
    <t xml:space="preserve">    723D - Vnitřní plynovod - demontáže</t>
  </si>
  <si>
    <t xml:space="preserve">    OST.P - Ostatní - plynovod</t>
  </si>
  <si>
    <t>1002R</t>
  </si>
  <si>
    <t>výkopy pro uložení potrubí, rýha š. do 1,5 m, vč. deponie výkopku na stavbě pro další použití</t>
  </si>
  <si>
    <t>580975487</t>
  </si>
  <si>
    <t>"jímka na DV" (((1,85+0,2+0,2)/2)^2)*3,14*(1,7+0,3)</t>
  </si>
  <si>
    <t>22,5*1,5+22,5*0,5*1</t>
  </si>
  <si>
    <t>10*2+10*0,5*0,3</t>
  </si>
  <si>
    <t>10*2+10*0,5*0,4</t>
  </si>
  <si>
    <t>1003R</t>
  </si>
  <si>
    <t>zásyp rýhy - písek,  vč. dovozu materiálu, kubatura po zhutnění</t>
  </si>
  <si>
    <t>310898733</t>
  </si>
  <si>
    <t>"jímka na DV" 3,14*(2,25*2,25-1,85*1,85)*1,7</t>
  </si>
  <si>
    <t>(2,5+7,5+20,75+4+9+3)*(0,2+0,2)</t>
  </si>
  <si>
    <t>(3,5+3,5+1,5+3+2,6+7,4+18,5+5)*(0,2+0,2)</t>
  </si>
  <si>
    <t>1004R</t>
  </si>
  <si>
    <t>zásyp rýhy - výkopek,  kubatura po zhutnění, včetně kontrolní zátěžové zkoušky zhutnění podloží</t>
  </si>
  <si>
    <t>-1037657224</t>
  </si>
  <si>
    <t>117,948-45,454</t>
  </si>
  <si>
    <t>Ostatní konstrukce</t>
  </si>
  <si>
    <t>8901R</t>
  </si>
  <si>
    <t>Nerezová dvorní vpusť 300x300 mm, vč. osazení a zemních prací</t>
  </si>
  <si>
    <t>-2105445009</t>
  </si>
  <si>
    <t>8902R</t>
  </si>
  <si>
    <t>Samonosná kruhová jímka na dešťovou vodu, objem 3 m3, vnitnřní průměr 1650 mm, vč. čerpadla s výtlakem 45m</t>
  </si>
  <si>
    <t>-1013087602</t>
  </si>
  <si>
    <t>Samonosná kruhová jímka na dešťovou vodu, objem 3 m3, vnitnřní průměr 1650 mm, vnější průměr 1850 mm, výška 1500 mm, výška s revizním nástavcem 1700 mm, přítok/odtok DN125, včetně poklopu průměr 600 mm, plastový zamykatelný poklop, 
součástí dodávky čerpadlo s výtlakem 45 m, filtrační koš</t>
  </si>
  <si>
    <t>RS1</t>
  </si>
  <si>
    <t>Revizní šachta uvnitř objektu, 600x900 mm, včetně montáže a příslišenství</t>
  </si>
  <si>
    <t>-1609640144</t>
  </si>
  <si>
    <t>Revizní šachta uvnitř objektu, 600x900 mm, včetně montáže a příslišenství
Provedení poklopu pohledové</t>
  </si>
  <si>
    <t>8905R</t>
  </si>
  <si>
    <t>Lapač střešních splavenin DN100</t>
  </si>
  <si>
    <t>863763832</t>
  </si>
  <si>
    <t>9006R</t>
  </si>
  <si>
    <t>Demontáž stávajícího zahradního ventilu</t>
  </si>
  <si>
    <t>-96308591</t>
  </si>
  <si>
    <t>900R1</t>
  </si>
  <si>
    <t>vybourání uliční vpusti, vč. odvozu suti na skládku a uložení</t>
  </si>
  <si>
    <t>-1136799520</t>
  </si>
  <si>
    <t>900R2</t>
  </si>
  <si>
    <t>Vybourání ŽB desky tl. do 250 mm, betonáž po provedení prací</t>
  </si>
  <si>
    <t>1586752958</t>
  </si>
  <si>
    <t>Poznámka k položce:_x000D_
plocha atrium</t>
  </si>
  <si>
    <t>-161712450</t>
  </si>
  <si>
    <t>-1196886231</t>
  </si>
  <si>
    <t>HLE.HL138</t>
  </si>
  <si>
    <t>Podomítkový sifon ke klimatizačním jednotkám DN32 - 100x100mm</t>
  </si>
  <si>
    <t>1012717907</t>
  </si>
  <si>
    <t>68520178</t>
  </si>
  <si>
    <t>113181003</t>
  </si>
  <si>
    <t>1214638451</t>
  </si>
  <si>
    <t>721279152</t>
  </si>
  <si>
    <t>Montáž hlavice ventilační polypropylen PP DN 75 ostatní typ</t>
  </si>
  <si>
    <t>-579819565</t>
  </si>
  <si>
    <t>Ventilační hlavice montáž ventilační hlavice z polypropylenu (PP) ostatních typů DN 75</t>
  </si>
  <si>
    <t>56231221</t>
  </si>
  <si>
    <t>souprava ventilační střešní PP DN 75 s manžetou PVC-P</t>
  </si>
  <si>
    <t>1212065989</t>
  </si>
  <si>
    <t>721279153</t>
  </si>
  <si>
    <t>Montáž hlavice ventilační polypropylen PP DN 110 ostatní typ</t>
  </si>
  <si>
    <t>-1502840018</t>
  </si>
  <si>
    <t>Ventilační hlavice montáž ventilační hlavice z polypropylenu (PP) ostatních typů DN 110</t>
  </si>
  <si>
    <t>56231222</t>
  </si>
  <si>
    <t>souprava ventilační střešní PP DN 110 s manžetou PVC-P</t>
  </si>
  <si>
    <t>-1012664372</t>
  </si>
  <si>
    <t>KCT01</t>
  </si>
  <si>
    <t>Čistící tvarovka DN70</t>
  </si>
  <si>
    <t>-1459825375</t>
  </si>
  <si>
    <t>KCT02</t>
  </si>
  <si>
    <t>Čistící tvarovka DN100</t>
  </si>
  <si>
    <t>1170483277</t>
  </si>
  <si>
    <t>KCT2</t>
  </si>
  <si>
    <t>Čistící tvarovka DN125</t>
  </si>
  <si>
    <t>803145213</t>
  </si>
  <si>
    <t>Čistící tvarovka DN110</t>
  </si>
  <si>
    <t>KCT3</t>
  </si>
  <si>
    <t>Čistící tvarovka DN160</t>
  </si>
  <si>
    <t>-2103924030</t>
  </si>
  <si>
    <t>1448698511</t>
  </si>
  <si>
    <t>721173401</t>
  </si>
  <si>
    <t>Potrubí kanalizační z PVC SN 4 svodné DN 110</t>
  </si>
  <si>
    <t>1029920424</t>
  </si>
  <si>
    <t>Potrubí z trub PVC SN4 svodné (ležaté) DN 110</t>
  </si>
  <si>
    <t>721173402</t>
  </si>
  <si>
    <t>Potrubí kanalizační z PVC SN 4 svodné DN 125</t>
  </si>
  <si>
    <t>-121490433</t>
  </si>
  <si>
    <t>Potrubí z trub PVC SN4 svodné (ležaté) DN 125</t>
  </si>
  <si>
    <t>721173403</t>
  </si>
  <si>
    <t>Potrubí kanalizační z PVC SN 4 svodné DN 160</t>
  </si>
  <si>
    <t>1027390613</t>
  </si>
  <si>
    <t>Potrubí z trub PVC SN4 svodné (ležaté) DN 160</t>
  </si>
  <si>
    <t>721173316</t>
  </si>
  <si>
    <t>Potrubí kanalizační z PVC SN 4 dešťové DN 125</t>
  </si>
  <si>
    <t>2034148591</t>
  </si>
  <si>
    <t>Potrubí z trub PVC SN4 dešťové DN 125</t>
  </si>
  <si>
    <t>721173317</t>
  </si>
  <si>
    <t>Potrubí kanalizační z PVC SN 4 dešťové DN 160</t>
  </si>
  <si>
    <t>-106597298</t>
  </si>
  <si>
    <t>Potrubí z trub PVC SN4 dešťové DN 160</t>
  </si>
  <si>
    <t>-2069391046</t>
  </si>
  <si>
    <t>921374817</t>
  </si>
  <si>
    <t>1385685540</t>
  </si>
  <si>
    <t>360091559</t>
  </si>
  <si>
    <t>1688589199</t>
  </si>
  <si>
    <t>721175032</t>
  </si>
  <si>
    <t>Potrubí kanalizační plastové dešťové odhlučněné dvouvrstvé DN 100</t>
  </si>
  <si>
    <t>122932411</t>
  </si>
  <si>
    <t>Plastové potrubí odhlučněné dvouvrstvé dešťové DN 100</t>
  </si>
  <si>
    <t>-2086868104</t>
  </si>
  <si>
    <t>1112930178</t>
  </si>
  <si>
    <t>-19129853</t>
  </si>
  <si>
    <t>-183336427</t>
  </si>
  <si>
    <t>-417347089</t>
  </si>
  <si>
    <t>16488076</t>
  </si>
  <si>
    <t>1895747116</t>
  </si>
  <si>
    <t>1072506964</t>
  </si>
  <si>
    <t>722232048</t>
  </si>
  <si>
    <t>Kohout kulový přímý G 2" PN 42 do 185°C vnitřní závit</t>
  </si>
  <si>
    <t>-181295256</t>
  </si>
  <si>
    <t>Armatury se dvěma závity kulové kohouty PN 42 do 185 °C přímé vnitřní závit G 2"</t>
  </si>
  <si>
    <t>-1422048200</t>
  </si>
  <si>
    <t>540848721</t>
  </si>
  <si>
    <t>734292723</t>
  </si>
  <si>
    <t>Kohout kulový přímý G 1/2 PN 42 do 185°C vnitřní závit s vypouštěním</t>
  </si>
  <si>
    <t>878935514</t>
  </si>
  <si>
    <t>Ostatní armatury kulové kohouty PN 42 do 185°C přímé vnitřní závit s vypouštěním G 1/2</t>
  </si>
  <si>
    <t>734292724</t>
  </si>
  <si>
    <t>Kohout kulový přímý G 3/4 PN 42 do 185°C vnitřní závit s vypouštěním</t>
  </si>
  <si>
    <t>-1857836221</t>
  </si>
  <si>
    <t>Ostatní armatury kulové kohouty PN 42 do 185°C přímé vnitřní závit s vypouštěním G 3/4</t>
  </si>
  <si>
    <t>734292725</t>
  </si>
  <si>
    <t>Kohout kulový přímý G 1 PN 42 do 185°C vnitřní závit s vypouštěním</t>
  </si>
  <si>
    <t>357354206</t>
  </si>
  <si>
    <t>Ostatní armatury kulové kohouty PN 42 do 185°C přímé vnitřní závit s vypouštěním G 1</t>
  </si>
  <si>
    <t>734292726</t>
  </si>
  <si>
    <t>Kohout kulový přímý G 5/4 PN 42 do 185°C vnitřní závit s vypouštěním</t>
  </si>
  <si>
    <t>-1771465140</t>
  </si>
  <si>
    <t>Ostatní armatury kulové kohouty PN 42 do 185°C přímé vnitřní závit s vypouštěním G 5/4</t>
  </si>
  <si>
    <t>72200001R</t>
  </si>
  <si>
    <t>Nezámrzný zahradní ventil DN25</t>
  </si>
  <si>
    <t>1513133844</t>
  </si>
  <si>
    <t>2021381925</t>
  </si>
  <si>
    <t>-256876314</t>
  </si>
  <si>
    <t>-378952421</t>
  </si>
  <si>
    <t>239921593</t>
  </si>
  <si>
    <t>1091214788</t>
  </si>
  <si>
    <t>-808960651</t>
  </si>
  <si>
    <t>1221247094</t>
  </si>
  <si>
    <t>-266290310</t>
  </si>
  <si>
    <t>-1189585814</t>
  </si>
  <si>
    <t>-827177053</t>
  </si>
  <si>
    <t>983373559</t>
  </si>
  <si>
    <t>1968134791</t>
  </si>
  <si>
    <t>203128802</t>
  </si>
  <si>
    <t>-1061497229</t>
  </si>
  <si>
    <t>457992489</t>
  </si>
  <si>
    <t>-996051308</t>
  </si>
  <si>
    <t>2104052131</t>
  </si>
  <si>
    <t>246677856</t>
  </si>
  <si>
    <t>-1818641097</t>
  </si>
  <si>
    <t>"pračka" 3</t>
  </si>
  <si>
    <t>"myčka" 3</t>
  </si>
  <si>
    <t>B</t>
  </si>
  <si>
    <t>Bidet</t>
  </si>
  <si>
    <t>725231203</t>
  </si>
  <si>
    <t>Bidet bez armatur výtokových keramický závěsný se zápachovou uzávěrkou</t>
  </si>
  <si>
    <t>-2136022655</t>
  </si>
  <si>
    <t>Bidety bez výtokových armatur se zápachovou uzávěrkou keramické závěsné</t>
  </si>
  <si>
    <t>55145557</t>
  </si>
  <si>
    <t>baterie bidetová páková s otvíráním odpadu</t>
  </si>
  <si>
    <t>154401592</t>
  </si>
  <si>
    <t>725829141</t>
  </si>
  <si>
    <t>Montáž baterie bidetové stojánkové soupravy pákové ostatní typ</t>
  </si>
  <si>
    <t>1748722032</t>
  </si>
  <si>
    <t>Baterie bidetové montáž ostatních typů stojánkových pákových souprav</t>
  </si>
  <si>
    <t>726131011</t>
  </si>
  <si>
    <t>Instalační předstěna pro bidet v 1120 mm do lehkých stěn s kovovou kcí</t>
  </si>
  <si>
    <t>-659879915</t>
  </si>
  <si>
    <t>Předstěnové instalační systémy do lehkých stěn s kovovou konstrukcí pro bidety stavební výška 1120 mm</t>
  </si>
  <si>
    <t>V</t>
  </si>
  <si>
    <t>Vana</t>
  </si>
  <si>
    <t>725222116</t>
  </si>
  <si>
    <t>Vana bez armatur výtokových akrylátová se zápachovou uzávěrkou 1700x700 mm</t>
  </si>
  <si>
    <t>-1822406296</t>
  </si>
  <si>
    <t>Vany bez výtokových armatur akrylátové se zápachovou uzávěrkou klasické 1700x700 mm</t>
  </si>
  <si>
    <t>725849411R</t>
  </si>
  <si>
    <t>1548772328</t>
  </si>
  <si>
    <t>55145590R</t>
  </si>
  <si>
    <t>-148594525</t>
  </si>
  <si>
    <t>725831315</t>
  </si>
  <si>
    <t>Baterie vanová nástěnná páková s automatickým přepínačem a sprchou</t>
  </si>
  <si>
    <t>-134992242</t>
  </si>
  <si>
    <t>Baterie vanové nástěnné pákové s automatickým přepínačem a sprchou</t>
  </si>
  <si>
    <t>Dřez - součást dodávky Interiér</t>
  </si>
  <si>
    <t>725859102</t>
  </si>
  <si>
    <t>Montáž ventilů odpadních do DN 50 pro zařizovací předměty</t>
  </si>
  <si>
    <t>-1339206455</t>
  </si>
  <si>
    <t>Ventily odpadní pro zařizovací předměty montáž ventilů přes 32 do DN 50</t>
  </si>
  <si>
    <t>55160245</t>
  </si>
  <si>
    <t>ventil odpadní dřezový s přepadem 6/4"</t>
  </si>
  <si>
    <t>-306161321</t>
  </si>
  <si>
    <t>725862103</t>
  </si>
  <si>
    <t>Zápachová uzávěrka pro dřezy DN 40/50</t>
  </si>
  <si>
    <t>1297265946</t>
  </si>
  <si>
    <t>Zápachové uzávěrky zařizovacích předmětů pro dřezy DN 40/50</t>
  </si>
  <si>
    <t>725862113</t>
  </si>
  <si>
    <t>Zápachová uzávěrka pro dřezy s přípojkou pro pračku nebo myčku DN 40/50</t>
  </si>
  <si>
    <t>1448861720</t>
  </si>
  <si>
    <t>Zápachové uzávěrky zařizovacích předmětů pro dřezy s přípojkou pro pračku nebo myčku DN 40/50</t>
  </si>
  <si>
    <t>Pisoár</t>
  </si>
  <si>
    <t>725129102</t>
  </si>
  <si>
    <t>Montáž pisoáru s automatickým splachováním</t>
  </si>
  <si>
    <t>117010893</t>
  </si>
  <si>
    <t>Pisoárové záchodky montáž ostatních typů automatických</t>
  </si>
  <si>
    <t>64251334R</t>
  </si>
  <si>
    <t>pisoár automatický se sifonem kapacitní</t>
  </si>
  <si>
    <t>-1496144766</t>
  </si>
  <si>
    <t>pisoár automatický se sifonem kapacitní
Keramický pisoár s automatickým inteligentním (IQ) splachovačem - 12V, 50 Hz; přívod vody G 1/2"; odpad d = 50 mm; doba splachování 5 s (nastavitelná); automatické/hygienické spláchnutí po 24 h klidu. Sifon je součástí dodávky.
senzor na zeď (50cm), včetně kabelu 2,5m, solenoidový ventil 1/2", řídící elektronika a MC122/125 a uzavírací ventil v instalační krabici, nastavitelná doba výtoku, vadaluvzdorné provedení, použité materiály odolné proti korozi a vodnímu kameni.</t>
  </si>
  <si>
    <t>721211913</t>
  </si>
  <si>
    <t>Montáž vpustí podlahových DN 110 ostatní typ</t>
  </si>
  <si>
    <t>-1565196422</t>
  </si>
  <si>
    <t>Podlahové vpusti montáž podlahových vpustí ostatních typů DN 110</t>
  </si>
  <si>
    <t>55161756</t>
  </si>
  <si>
    <t>uzávěrka zápachová podlahová svislý odtok DN 50/75/110 mřížka nerez 138x138mm</t>
  </si>
  <si>
    <t>745845526</t>
  </si>
  <si>
    <t>721212122</t>
  </si>
  <si>
    <t>Odtokový sprchový žlab délky 750 mm s krycím roštem a zápachovou uzávěrkou</t>
  </si>
  <si>
    <t>-621012912</t>
  </si>
  <si>
    <t>Odtokové sprchové žlaby se zápachovou uzávěrkou a krycím roštem délky 750 mm</t>
  </si>
  <si>
    <t>721219128</t>
  </si>
  <si>
    <t>Montáž odtokového sprchového žlabu délky do 1050 mm</t>
  </si>
  <si>
    <t>-1070087879</t>
  </si>
  <si>
    <t>Odtokové sprchové žlaby montáž odtokových sprchových žlabů ostatních typů délky do 1050 mm</t>
  </si>
  <si>
    <t>55484450R</t>
  </si>
  <si>
    <t>kout sprchový čtverec 90x90 cm, profily lesklý chrom, posuvný systém otevírání, bezpečnostní 6 mm sklo čiré, výška 190 cm, včetně montáže a příslušenství</t>
  </si>
  <si>
    <t>-1489871064</t>
  </si>
  <si>
    <t>493118768</t>
  </si>
  <si>
    <t>-1360178074</t>
  </si>
  <si>
    <t>-788369930</t>
  </si>
  <si>
    <t>"2.NP" 1</t>
  </si>
  <si>
    <t>"1.NP" 4</t>
  </si>
  <si>
    <t>872910429</t>
  </si>
  <si>
    <t>-424810032</t>
  </si>
  <si>
    <t>406616973</t>
  </si>
  <si>
    <t>-193875216</t>
  </si>
  <si>
    <t>"pro umyvadla ve 2.NP v rámci dodávka Interiér" 3</t>
  </si>
  <si>
    <t>"pro umyvadla ve 1.NP v rámci dodávka Interiér" 4</t>
  </si>
  <si>
    <t>72586110R2</t>
  </si>
  <si>
    <t>Zápachová uzávěrka pod omítku, s montážní krabicí a soupravou pro kompletaci</t>
  </si>
  <si>
    <t>-369313774</t>
  </si>
  <si>
    <t>"2.NP dodávka Interiér-třídy" 4</t>
  </si>
  <si>
    <t>1953345279</t>
  </si>
  <si>
    <t>-240998682</t>
  </si>
  <si>
    <t>2037275895</t>
  </si>
  <si>
    <t>1722104742</t>
  </si>
  <si>
    <t>725119125</t>
  </si>
  <si>
    <t>Montáž klozetových mís závěsných na nosné stěny</t>
  </si>
  <si>
    <t>-1364818189</t>
  </si>
  <si>
    <t>Zařízení záchodů montáž klozetových mís závěsných na nosné stěny</t>
  </si>
  <si>
    <t>64236031R</t>
  </si>
  <si>
    <t>WC - klozet keramický bílý závěsný hluboké splachování</t>
  </si>
  <si>
    <t>-632051750</t>
  </si>
  <si>
    <t>klozet keramický bílý závěsný hluboké splachování 530x360x350mm</t>
  </si>
  <si>
    <t>725119131</t>
  </si>
  <si>
    <t>Montáž klozetových sedátek standardních</t>
  </si>
  <si>
    <t>-306917299</t>
  </si>
  <si>
    <t>Zařízení záchodů montáž klozetových sedátek standardních</t>
  </si>
  <si>
    <t>55167381</t>
  </si>
  <si>
    <t>sedátko klozetové duroplastové bílé s poklopem</t>
  </si>
  <si>
    <t>2059484213</t>
  </si>
  <si>
    <t>726131041</t>
  </si>
  <si>
    <t>Instalační předstěna pro klozet závěsný v 1120 mm s ovládáním zepředu do lehkých stěn s kovovou kcí</t>
  </si>
  <si>
    <t>1987284408</t>
  </si>
  <si>
    <t>Předstěnové instalační systémy do lehkých stěn s kovovou konstrukcí pro závěsné klozety ovládání zepředu, stavební výšky 1120 mm</t>
  </si>
  <si>
    <t>726131204</t>
  </si>
  <si>
    <t>Instalační předstěna pro montáž klozetu do lehkých stěn s kovovou kcí</t>
  </si>
  <si>
    <t>-1544197376</t>
  </si>
  <si>
    <t>Předstěnové instalační systémy do lehkých stěn s kovovou konstrukcí montáž ostatních typů klozetů</t>
  </si>
  <si>
    <t>Napojení na stávající potrubí plynovodu PE DN32</t>
  </si>
  <si>
    <t>1682579022</t>
  </si>
  <si>
    <t>723239102</t>
  </si>
  <si>
    <t>Montáž armatur plynovodních se dvěma závity G 3/4" ostatní typ</t>
  </si>
  <si>
    <t>-1515866899</t>
  </si>
  <si>
    <t>Armatury se dvěma závity montáž armatur se dvěma závity ostatních typů G 3/4"</t>
  </si>
  <si>
    <t>723231163</t>
  </si>
  <si>
    <t>Kohout kulový přímý G 3/4" PN 42 do 185°C plnoprůtokový vnitřní závit těžká řada</t>
  </si>
  <si>
    <t>-1722040038</t>
  </si>
  <si>
    <t>Armatury se dvěma závity kohouty kulové PN 42 do 185°C plnoprůtokové vnitřní závit těžká řada G 3/4"</t>
  </si>
  <si>
    <t>723234351R</t>
  </si>
  <si>
    <t>Plynoměrová skříň vestavná do fasády, venkovní provedení, materiál termoset, rozměry 640x620x250 mm</t>
  </si>
  <si>
    <t>-386398781</t>
  </si>
  <si>
    <t>723160205</t>
  </si>
  <si>
    <t>Přípojka k plynoměru spojované na závit bez ochozu G 5/4"</t>
  </si>
  <si>
    <t>920133672</t>
  </si>
  <si>
    <t>Přípojky k plynoměrům spojované na závit bez ochozu G 5/4"</t>
  </si>
  <si>
    <t>723261913</t>
  </si>
  <si>
    <t>Montáž plynoměrů G-10 maximální průtok 16 m3/hod.</t>
  </si>
  <si>
    <t>-1025864385</t>
  </si>
  <si>
    <t>38822272R</t>
  </si>
  <si>
    <t>plynoměr membránový nízkotlaký se šroubením Qmax 10m3/h, PN 0,05MPa, rozteč 250, podružné měření</t>
  </si>
  <si>
    <t>136117066</t>
  </si>
  <si>
    <t>723160334</t>
  </si>
  <si>
    <t>Rozpěrka přípojek plynoměru G 1"</t>
  </si>
  <si>
    <t>-1094930058</t>
  </si>
  <si>
    <t>Přípojky k plynoměrům rozpěrky přípojek G 1"</t>
  </si>
  <si>
    <t>723150303</t>
  </si>
  <si>
    <t>Potrubí ocelové hladké černé bezešvé spojované svařováním tvářené za tepla D 28x2,6 mm</t>
  </si>
  <si>
    <t>-619887987</t>
  </si>
  <si>
    <t>Potrubí z ocelových trubek hladkých černých spojovaných svařováním tvářených za tepla Ø 28/2,6</t>
  </si>
  <si>
    <t>723150304</t>
  </si>
  <si>
    <t>Potrubí ocelové hladké černé bezešvé spojované svařováním tvářené za tepla D 31,8x2,6 mm</t>
  </si>
  <si>
    <t>533235431</t>
  </si>
  <si>
    <t>Potrubí z ocelových trubek hladkých černých spojovaných svařováním tvářených za tepla Ø 31,8/2,6</t>
  </si>
  <si>
    <t>723150305</t>
  </si>
  <si>
    <t>Potrubí ocelové hladké černé bezešvé spojované svařováním tvářené za tepla D 38x2,6 mm</t>
  </si>
  <si>
    <t>-1794060286</t>
  </si>
  <si>
    <t>Potrubí z ocelových trubek hladkých černých spojovaných svařováním tvářených za tepla Ø 38/2,6</t>
  </si>
  <si>
    <t>"vně" 6</t>
  </si>
  <si>
    <t>"uvnitř" 9</t>
  </si>
  <si>
    <t>723150365</t>
  </si>
  <si>
    <t>Chránička D 38x2,6 mm</t>
  </si>
  <si>
    <t>-424774773</t>
  </si>
  <si>
    <t>Potrubí z ocelových trubek hladkých černých spojovaných chráničky Ø 38/2,6</t>
  </si>
  <si>
    <t>723190253</t>
  </si>
  <si>
    <t>Výpustky plynovodní vedení a upevnění DN 25</t>
  </si>
  <si>
    <t>-538205813</t>
  </si>
  <si>
    <t>Přípojky plynovodní ke strojům a zařízením z trubek vyvedení a upevnění plynovodních výpustek na potrubí DN 25</t>
  </si>
  <si>
    <t>937396097</t>
  </si>
  <si>
    <t>723D</t>
  </si>
  <si>
    <t>Vnitřní plynovod - demontáže</t>
  </si>
  <si>
    <t>723150801</t>
  </si>
  <si>
    <t>Demontáž potrubí ocelové hladké svařované D do 32</t>
  </si>
  <si>
    <t>-1483895128</t>
  </si>
  <si>
    <t>Demontáž potrubí svařovaného z ocelových trubek hladkých do Ø 32</t>
  </si>
  <si>
    <t>723150801R1</t>
  </si>
  <si>
    <t>Demontáž potrubí plastové D do 32</t>
  </si>
  <si>
    <t>1076575117</t>
  </si>
  <si>
    <t>731200826</t>
  </si>
  <si>
    <t>Demontáž kotle ocelového na plynná nebo kapalná paliva výkon přes 40 do 60 kW</t>
  </si>
  <si>
    <t>1433807901</t>
  </si>
  <si>
    <t>Demontáž kotlů ocelových na kapalná nebo plynná paliva, o výkonu přes 40 do 60 kW</t>
  </si>
  <si>
    <t>732211813R</t>
  </si>
  <si>
    <t>Demontáž ohříváku zásobníkového do 630 l</t>
  </si>
  <si>
    <t>1620726269</t>
  </si>
  <si>
    <t>734200812</t>
  </si>
  <si>
    <t>Demontáž armatury závitové s jedním závitem přes G 1/2 do G 1</t>
  </si>
  <si>
    <t>-1994092127</t>
  </si>
  <si>
    <t>Demontáž armatur závitových s jedním závitem přes 1/2 do G 1</t>
  </si>
  <si>
    <t>723160804</t>
  </si>
  <si>
    <t>Demontáž přípojka k plynoměru na závit bez ochozu G 1</t>
  </si>
  <si>
    <t>pár</t>
  </si>
  <si>
    <t>1456530503</t>
  </si>
  <si>
    <t>Demontáž přípojek k plynoměrům spojovaných na závit bez ochozu G 1</t>
  </si>
  <si>
    <t>723160831</t>
  </si>
  <si>
    <t>Demontáž rozpěrky k plynoměru G 1</t>
  </si>
  <si>
    <t>-2064064707</t>
  </si>
  <si>
    <t>Demontáž přípojek k plynoměrům rozpěrek G 1</t>
  </si>
  <si>
    <t>723260801</t>
  </si>
  <si>
    <t>Demontáž plynoměrů G 2 nebo G 4 nebo G 10 max. průtok do 16 m3/hod.</t>
  </si>
  <si>
    <t>-1529794120</t>
  </si>
  <si>
    <t>Demontáž plynoměrů maximální průtok Q (m3/hod) do 16 m3/h</t>
  </si>
  <si>
    <t>72300001R</t>
  </si>
  <si>
    <t>Zaslepení stávajícího potrubí plastového DN32</t>
  </si>
  <si>
    <t>-1979949603</t>
  </si>
  <si>
    <t>72722200R</t>
  </si>
  <si>
    <t>1225699547</t>
  </si>
  <si>
    <t>727213201R</t>
  </si>
  <si>
    <t xml:space="preserve">Trubní ucpávka plastového potrubí bez izolace D 20 mm </t>
  </si>
  <si>
    <t>-1451290414</t>
  </si>
  <si>
    <t xml:space="preserve">Protipožární trubní ucpávky plastového potrubí prostup </t>
  </si>
  <si>
    <t>Poznámka k položce:_x000D_
*přesný počet dle skutečnosti na stavbě</t>
  </si>
  <si>
    <t>727213202R</t>
  </si>
  <si>
    <t xml:space="preserve">Trubní ucpávka plastového potrubí bez izolace D 25 mm </t>
  </si>
  <si>
    <t>-1568472867</t>
  </si>
  <si>
    <t xml:space="preserve">Protipožární trubní ucpávky plastového potrubí </t>
  </si>
  <si>
    <t>727213203R</t>
  </si>
  <si>
    <t>Trubní ucpávka plastového potrubí bez izolace D 32 mm</t>
  </si>
  <si>
    <t>-1490579193</t>
  </si>
  <si>
    <t>Protipožární trubní ucpávky plastového potrubí</t>
  </si>
  <si>
    <t>727213204R</t>
  </si>
  <si>
    <t>Trubní ucpávka plastového potrubí bez izolace D 40 mm</t>
  </si>
  <si>
    <t>1848200310</t>
  </si>
  <si>
    <t>727213205R</t>
  </si>
  <si>
    <t>Trubní ucpávka plastového potrubí bez izolace D 50 mm</t>
  </si>
  <si>
    <t>38949638</t>
  </si>
  <si>
    <t>727222007</t>
  </si>
  <si>
    <t xml:space="preserve">Protipožární manžeta prostupu plastového potrubí bez izolace D 110 mm </t>
  </si>
  <si>
    <t>-1074921373</t>
  </si>
  <si>
    <t xml:space="preserve">Protipožární ochranné manžety plastového potrubí </t>
  </si>
  <si>
    <t>1947656714</t>
  </si>
  <si>
    <t>1992771161</t>
  </si>
  <si>
    <t>-620825853</t>
  </si>
  <si>
    <t>SDK kastlík - 0,5x0,5 m - 15 bm</t>
  </si>
  <si>
    <t>627741180</t>
  </si>
  <si>
    <t>-1436073188</t>
  </si>
  <si>
    <t>989624323</t>
  </si>
  <si>
    <t>625241060</t>
  </si>
  <si>
    <t>1447288210</t>
  </si>
  <si>
    <t>721290112</t>
  </si>
  <si>
    <t>Zkouška těsnosti potrubí kanalizace vodou DN 150/DN 200</t>
  </si>
  <si>
    <t>-418265253</t>
  </si>
  <si>
    <t>Zkouška těsnosti kanalizace v objektech vodou DN 150 nebo DN 200</t>
  </si>
  <si>
    <t>998721202</t>
  </si>
  <si>
    <t>Přesun hmot procentní pro vnitřní kanalizaci v objektech v přes 6 do 12 m</t>
  </si>
  <si>
    <t>1474609242</t>
  </si>
  <si>
    <t>Přesun hmot pro vnitřní kanalizaci stanovený procentní sazbou (%) z ceny vodorovná dopravní vzdálenost do 50 m základní v objektech výšky přes 6 do 12 m</t>
  </si>
  <si>
    <t>-972614651</t>
  </si>
  <si>
    <t>OST.K.02</t>
  </si>
  <si>
    <t xml:space="preserve">Napojení na stávající potrubí ve stávající betonové šachtě s přístupem k čistícím kusům </t>
  </si>
  <si>
    <t>310539097</t>
  </si>
  <si>
    <t>Poznámka k položce:_x000D_
2x napojení PVC KG 160 - PVC KG 160</t>
  </si>
  <si>
    <t>OST.K.03</t>
  </si>
  <si>
    <t>Nalezení stávajícího vedení potrubí kanalizace</t>
  </si>
  <si>
    <t>950722726</t>
  </si>
  <si>
    <t>219984677</t>
  </si>
  <si>
    <t>-1788297314</t>
  </si>
  <si>
    <t>998722202</t>
  </si>
  <si>
    <t>Přesun hmot procentní pro vnitřní vodovod v objektech v přes 6 do 12 m</t>
  </si>
  <si>
    <t>-739219042</t>
  </si>
  <si>
    <t>Přesun hmot pro vnitřní vodovod stanovený procentní sazbou (%) z ceny vodorovná dopravní vzdálenost do 50 m základní v objektech výšky přes 6 do 12 m</t>
  </si>
  <si>
    <t>-1508785261</t>
  </si>
  <si>
    <t>OST.V.02</t>
  </si>
  <si>
    <t>Napojení na stávající vodovodní potrubí v 1.PP</t>
  </si>
  <si>
    <t>1058018384</t>
  </si>
  <si>
    <t>Napojení na stávající vodovodní potrubí v 1.PP
Napojení bude provedeno na stávající potrubí SV PPR PN16 pr50, TV PPR PN 20 pr50, CK PPR PN 20 pr32 vysazením odbočky na stávající potrubí v 1.PP. Součástí je uzavření vodovodu, vypuštění.</t>
  </si>
  <si>
    <t>OST.P</t>
  </si>
  <si>
    <t>Ostatní - plynovod</t>
  </si>
  <si>
    <t>998723201</t>
  </si>
  <si>
    <t>Přesun hmot procentní pro vnitřní plynovod v objektech v do 6 m</t>
  </si>
  <si>
    <t>1960343800</t>
  </si>
  <si>
    <t>Přesun hmot pro vnitřní plynovod stanovený procentní sazbou (%) z ceny vodorovná dopravní vzdálenost do 50 m základní v objektech výšky do 6 m</t>
  </si>
  <si>
    <t>OST.P.01</t>
  </si>
  <si>
    <t>Spojovací a kotevní materiál plynovod (díl 723)</t>
  </si>
  <si>
    <t>-1282424653</t>
  </si>
  <si>
    <t>OST.P.02</t>
  </si>
  <si>
    <t>Revize plynovod, tlaková zkouška</t>
  </si>
  <si>
    <t>1461489820</t>
  </si>
  <si>
    <t>D.1.4.F - Slaboproud</t>
  </si>
  <si>
    <t>D2 - Slaboproudé rozvody</t>
  </si>
  <si>
    <t xml:space="preserve">    oddíl 1 - Poplachový zabezpečovací a tísňový systém PZTS a EKV</t>
  </si>
  <si>
    <t xml:space="preserve">      D3 - PZTS</t>
  </si>
  <si>
    <t xml:space="preserve">        220990006 - Klávesnice</t>
  </si>
  <si>
    <t xml:space="preserve">        220990010 - Sběrnicové moduly</t>
  </si>
  <si>
    <t xml:space="preserve">        220990012 - SW nadstavba </t>
  </si>
  <si>
    <t xml:space="preserve">        220990022 - PC klient / stolní provedení / PZTS, EKV, CCTV (recepce)</t>
  </si>
  <si>
    <t xml:space="preserve">        220990025 - PC server / rack provedení / PZTS, EKV, CCTV</t>
  </si>
  <si>
    <t xml:space="preserve">        220990029 - Zdroj 12V</t>
  </si>
  <si>
    <t xml:space="preserve">        220990033 - Detektory</t>
  </si>
  <si>
    <t xml:space="preserve">        220990050 - Kabely a elektroinstalační materiál</t>
  </si>
  <si>
    <t xml:space="preserve">      220990045 - EKV</t>
  </si>
  <si>
    <t xml:space="preserve">        220990047 - Čtečka</t>
  </si>
  <si>
    <t xml:space="preserve">    oddíl 2 - Strukturovaná kabeláž (Univerzální kabelážní systém) </t>
  </si>
  <si>
    <t xml:space="preserve">      220990077 - 19" datový rozvaděč DR/A1.1</t>
  </si>
  <si>
    <t xml:space="preserve">        220990091 - Optika a příslušenství DR/A1.1</t>
  </si>
  <si>
    <t xml:space="preserve">        220990099 - Aktivní prvky DR/A1.</t>
  </si>
  <si>
    <t xml:space="preserve">        220990103 - SFP moduly - DR/A1.1</t>
  </si>
  <si>
    <t xml:space="preserve">        220990105 - Optické patch cordy - DR/A1.1</t>
  </si>
  <si>
    <t xml:space="preserve">        220990109 - Zdroj UPS - DR/A1.1</t>
  </si>
  <si>
    <t xml:space="preserve">      220990111 - 19" datový rozvaděč DR/A1.2</t>
  </si>
  <si>
    <t xml:space="preserve">        220990123 - Aktivní prvky DR/A1.2</t>
  </si>
  <si>
    <t xml:space="preserve">        220990125 - SFP moduly - DR/A1.2</t>
  </si>
  <si>
    <t xml:space="preserve">        220990127 - Optické patch cordy - DDR/A1.2</t>
  </si>
  <si>
    <t xml:space="preserve">        220990130 - Zdroj UPS - DR/A1.2</t>
  </si>
  <si>
    <t xml:space="preserve">      220990132 - 19" datový rozvaděč DR/B1.1</t>
  </si>
  <si>
    <t xml:space="preserve">        220990146 - Optika a příslušenství DR/B1.1</t>
  </si>
  <si>
    <t xml:space="preserve">        220990154 - Aktivní prvky DR/B1.1</t>
  </si>
  <si>
    <t xml:space="preserve">        220990157 - SFP moduly - DR/B1.1</t>
  </si>
  <si>
    <t xml:space="preserve">        220990159 - Optické patch cordy - DR/B1.1</t>
  </si>
  <si>
    <t xml:space="preserve">        220990163 - Zdroj UPS - DR/B1.1</t>
  </si>
  <si>
    <t xml:space="preserve">      220990165 - 19" datový rozvaděč DR/B1.2 (stávající - úprava a dovybavení)</t>
  </si>
  <si>
    <t xml:space="preserve">        220990177 - Aktivní prvky DR/B1.2</t>
  </si>
  <si>
    <t xml:space="preserve">        220990180 - SFP moduly - DR/B1.2</t>
  </si>
  <si>
    <t xml:space="preserve">        220990182 - Optické patch cordy - DR/B1.2</t>
  </si>
  <si>
    <t xml:space="preserve">        220990186 - Zdroj UPS - DR/B1.2</t>
  </si>
  <si>
    <t xml:space="preserve">        220990188 - Hodinové zúčtovací sazby - DR/B1.2</t>
  </si>
  <si>
    <t xml:space="preserve">      220990190 - 19" datový rozvaděč DR/B2.1</t>
  </si>
  <si>
    <t xml:space="preserve">        220990205 - Optika a příslušenství DR/B2.1</t>
  </si>
  <si>
    <t xml:space="preserve">        220990213 - Aktivní prvky DR/B2.1</t>
  </si>
  <si>
    <t xml:space="preserve">        220990216 - SFP moduly - DR/B2.1</t>
  </si>
  <si>
    <t xml:space="preserve">        220990218 - Optické patch cordy - DR/B2.1</t>
  </si>
  <si>
    <t xml:space="preserve">        220990222 - Zdroj UPS - DR/B2.1</t>
  </si>
  <si>
    <t xml:space="preserve">      220990224 - 19" datový rozvaděč DR/B2.2 (stávající demontovat a instalovat nový)</t>
  </si>
  <si>
    <t xml:space="preserve">        220990238 - Aktivní prvky DR/B2.2</t>
  </si>
  <si>
    <t xml:space="preserve">        220990241 - SFP moduly - DR/B2.2</t>
  </si>
  <si>
    <t xml:space="preserve">        220990243 - Optické patch cordy - DR/B2.2</t>
  </si>
  <si>
    <t xml:space="preserve">        220990247 - Zdroj UPS - DR/B2.2</t>
  </si>
  <si>
    <t xml:space="preserve">        220990249 - Hodinové zúčtovací sazby - DR/B2.2</t>
  </si>
  <si>
    <t xml:space="preserve">      220990251 - 19" datový rozvaděč DR/C</t>
  </si>
  <si>
    <t xml:space="preserve">        220990265 - Optika a příslušenství DR/B2.1</t>
  </si>
  <si>
    <t xml:space="preserve">        220990273 - Aktivní prvky DR/C</t>
  </si>
  <si>
    <t xml:space="preserve">        220990276 - SFP moduly - DR/C</t>
  </si>
  <si>
    <t xml:space="preserve">        220990278 - Optické patch cordy - DR/C</t>
  </si>
  <si>
    <t xml:space="preserve">        220990282 - Zdroj UPS - DR/C</t>
  </si>
  <si>
    <t xml:space="preserve">        220990284 - AP Wifi - access point - (komaptibilní se stávajícícími AP v reámci areálu školy objektu)</t>
  </si>
  <si>
    <t xml:space="preserve">      220990288 - Serverovna mč. 106</t>
  </si>
  <si>
    <t xml:space="preserve">      220990292 - Elektroinstalační materiál a kabely</t>
  </si>
  <si>
    <t xml:space="preserve">    oddíl 3 - Vstupní dorozumívací zařízení VDZ  (UTP kabely jsou součástí strukturované kabeláže)</t>
  </si>
  <si>
    <t xml:space="preserve">      220990327 - Vstupní panely VDZ1, VDZ2, VDZ3</t>
  </si>
  <si>
    <t xml:space="preserve">        220990328 - Moduly vícerámeček (audiovideo,tlačítkový panel, čtečka) - instalace pod omítkou</t>
  </si>
  <si>
    <t xml:space="preserve">      220990334 - Vstupní panely VDZ4, VDZ5 (audiovideo,tlačítkový panel) - instalace pod omítkou)</t>
  </si>
  <si>
    <t xml:space="preserve">        220990339 - Zdroj 12V, nezálohovaný</t>
  </si>
  <si>
    <t xml:space="preserve">        220990341 - Zdroj 24V, nezálohovaný</t>
  </si>
  <si>
    <t xml:space="preserve">        220990343 - Videotelefon </t>
  </si>
  <si>
    <t xml:space="preserve">        220990345 - Elektromechanický samozamykací panikový zámek - EZ2, EZ3, EZ5</t>
  </si>
  <si>
    <t xml:space="preserve">      220990352 - Kabely a elektroinstalační materiál </t>
  </si>
  <si>
    <t xml:space="preserve">    oddíl 4 - Kamerový systém (UTP kabely jsou součástí strukturované kabeláže)</t>
  </si>
  <si>
    <t xml:space="preserve">      220990367 - PC klient (CCTV)</t>
  </si>
  <si>
    <t xml:space="preserve">      220990370 - Kabely a elektroinstalační materiál (součástí dodávky strukturované kabeláže)</t>
  </si>
  <si>
    <t xml:space="preserve">    oddíl 5 - Lokální detekce požáru LDP</t>
  </si>
  <si>
    <t xml:space="preserve">      220990372 - Integral IP MX rozvaděčové provedení</t>
  </si>
  <si>
    <t xml:space="preserve">      220990380 - Obslužný a signalizační panel OSP(externí zobrazovací a ovládací panely)</t>
  </si>
  <si>
    <t xml:space="preserve">      220990382 - Moduly na kruhovou linku</t>
  </si>
  <si>
    <t xml:space="preserve">      220990385 - Hlásiče</t>
  </si>
  <si>
    <t xml:space="preserve">      220990389 - Integral IP software / IP aplikace</t>
  </si>
  <si>
    <t xml:space="preserve">      220990392 - Rozvaděč s pož. odolností</t>
  </si>
  <si>
    <t xml:space="preserve">      220990394 - Skříň s požární odolností rack</t>
  </si>
  <si>
    <t xml:space="preserve">      220990399 - Zdroj certifikovaný (EN54C-3A17LCD)</t>
  </si>
  <si>
    <t xml:space="preserve">      220990402 - Výkonové relé</t>
  </si>
  <si>
    <t xml:space="preserve">      220990404 - Dveřní ovladač - elektrický pohon dveří</t>
  </si>
  <si>
    <t xml:space="preserve">      220990409 - Požární dveřní konzole s elektromagnetem</t>
  </si>
  <si>
    <t xml:space="preserve">      220990411 - Elektromotorický zámek (pro požární a únikové dveře )</t>
  </si>
  <si>
    <t xml:space="preserve">      220990418 - Autonomní hlásič kouře</t>
  </si>
  <si>
    <t xml:space="preserve">      220990420 - Sdělovací kabely s funkční schopnosti systému při požáru dle ZP 27/2008, STN 92 0205,DIN 4102-12 a s</t>
  </si>
  <si>
    <t xml:space="preserve">      220990424 - Silové kabely s funkční schopnosti systému při požáru dle ZP 27/2008, STN 92 0205,DIN 4102-12 a splň</t>
  </si>
  <si>
    <t xml:space="preserve">      220990426 - Sdělovací kabely bez funkční schopnosti </t>
  </si>
  <si>
    <t xml:space="preserve">      220990428 - Požárně odolné systémy dle DIN 4102 část 12, ZP27/2008 a STN 92 0205 (pro uchycení jednoho kabelu s </t>
  </si>
  <si>
    <t xml:space="preserve">      220990431 - Elektroinstalační materiál </t>
  </si>
  <si>
    <t xml:space="preserve">    oddíl 6 - Evakuční rozhlas  (PO skříň pro ústřednu ERo je zahrnuta v systému LDP)</t>
  </si>
  <si>
    <t xml:space="preserve">      220990467 - Regulátor hlasitosti</t>
  </si>
  <si>
    <t xml:space="preserve">      220990469 - Reproduktory</t>
  </si>
  <si>
    <t xml:space="preserve">      220990472 - Náležitosti</t>
  </si>
  <si>
    <t xml:space="preserve">      220990475 - Silové kabely s funkční schopnosti systému při požáru dle ZP 27/2008, STN 92 0205,DIN 4102-12 a splň</t>
  </si>
  <si>
    <t xml:space="preserve">      220990478 - Sdělovací kabely s funkční schopnosti systému při požáru dle ZP 27/2008, STN 92 0205,DIN 4102-12 a s</t>
  </si>
  <si>
    <t xml:space="preserve">      220990480 - Požárně odolné systémy dle DIN 4102 část 12, ZP27/2008 a STN 92 0205 (pro uchycení jednoho kabelu s </t>
  </si>
  <si>
    <t xml:space="preserve">      220990484 - Kabely a elektroinstalační materiál</t>
  </si>
  <si>
    <t xml:space="preserve">    oddíl 7 - Jednotný čas a školní zvonek</t>
  </si>
  <si>
    <t xml:space="preserve">      220990498 - Elektroinstalační materiál a kabely</t>
  </si>
  <si>
    <t xml:space="preserve">    oddíl 8 - Společná televizní anténa STA </t>
  </si>
  <si>
    <t xml:space="preserve">      220990531 - Účastnická zásuvka STA</t>
  </si>
  <si>
    <t xml:space="preserve">      220990533 - Kabely a elektroinstalační materiál</t>
  </si>
  <si>
    <t xml:space="preserve">    oddíl 9 - Kabelové žlaby a parapetní kanály</t>
  </si>
  <si>
    <t xml:space="preserve">    oddíl 10 - Požární ucpávky </t>
  </si>
  <si>
    <t xml:space="preserve">    oddíl 11 - Demontáže </t>
  </si>
  <si>
    <t xml:space="preserve">    oddíl 12 - Zemní práce</t>
  </si>
  <si>
    <t>D2</t>
  </si>
  <si>
    <t>Slaboproudé rozvody</t>
  </si>
  <si>
    <t>oddíl 1</t>
  </si>
  <si>
    <t>Poplachový zabezpečovací a tísňový systém PZTS a EKV</t>
  </si>
  <si>
    <t>D3</t>
  </si>
  <si>
    <t>PZTS</t>
  </si>
  <si>
    <t>220990001</t>
  </si>
  <si>
    <t>řídící jednotka ASSET bez zdroje v kovovém krytu  ( 350 x 430 x 160 ), 8 x linka á 30adres, 1 x ASSET8, 1 x RELIN-4, 2 x ETHERNET, NBÚ -3</t>
  </si>
  <si>
    <t>220990002</t>
  </si>
  <si>
    <t>Napájecí zdroj - plošný spoj, celký odběr včetně dobíjení akumulátoru max. 4 A - do krytu ústředny</t>
  </si>
  <si>
    <t>220990003</t>
  </si>
  <si>
    <t>akumulátor 12V,40Ah-ústředna</t>
  </si>
  <si>
    <t>220990004</t>
  </si>
  <si>
    <t>Přenosové zařízení pro zálohovaný přenos informace mezi připojenou technologií a DPPC LATIS. PZL-10 umožňuje přenos  rostřednictvím Ethernet, GPRS, SMS</t>
  </si>
  <si>
    <t>220990005</t>
  </si>
  <si>
    <t>LTE GSM modem s USB rozhraním</t>
  </si>
  <si>
    <t>220990006</t>
  </si>
  <si>
    <t>Klávesnice</t>
  </si>
  <si>
    <t>220990007</t>
  </si>
  <si>
    <t>klávesnice pro ovládání PZTS, bílá, dvouřádkový LCD displej, podsvícená dotyková klávesnice</t>
  </si>
  <si>
    <t>220990008</t>
  </si>
  <si>
    <t>Klávesnice pro ovládání PZTS, bílá, dvouřádkový displej, podsvícená klávesnice, Čtečka bezkontaktních karet  HF 13,56 MHz Mifare Classic  (zápis/čtení sektoru) a Mifare Desfire (šifrování karet EV2 na aplikační úrovni s využitím diverzifikovaných klíčů) a</t>
  </si>
  <si>
    <t>Klávesnice pro ovládání PZTS, bílá, dvouřádkový displej, podsvícená klávesnice, Čtečka bezkontaktních karet  HF 13,56 MHz Mifare Classic  (zápis/čtení sektoru) a Mifare Desfire (šifrování karet EV2 na aplikační úrovni s využitím diverzifikovaných klíčů) a dalších typů karet (na dotaz) ISO14443A, ISO14443B, ISO15693</t>
  </si>
  <si>
    <t>220990009</t>
  </si>
  <si>
    <t>uzamykatelný kryt pro klávesnici s tamper kontaktem</t>
  </si>
  <si>
    <t>220990010</t>
  </si>
  <si>
    <t>Sběrnicové moduly</t>
  </si>
  <si>
    <t>220990011</t>
  </si>
  <si>
    <t>sběrnicový modul PZTS v krytu, 8x trojitě vyvážený vstup, 8x výstup pro připojení výstupní karty (relé nebo otevřený kolektor).</t>
  </si>
  <si>
    <t>220990012</t>
  </si>
  <si>
    <t xml:space="preserve">SW nadstavba </t>
  </si>
  <si>
    <t>220990013</t>
  </si>
  <si>
    <t>ASSET Server - 1 Licence aplikace ASSET server pro připojení jedné řídící jednotky</t>
  </si>
  <si>
    <t>220990014</t>
  </si>
  <si>
    <t>ASSET Client - 10 Licence ASSET Client pro deset pracovních stanic nebo mobilních telefonů. Do počtu klientů se počítají také aplikace Guestbook, řízení parkoviště, potisk karet.</t>
  </si>
  <si>
    <t>220990015</t>
  </si>
  <si>
    <t>ASSET kamera int. - 50 Licence pro připojení padesáti kamer. Při instalaci je nutné nahrát ovladače odpovídající typům kamer</t>
  </si>
  <si>
    <t>220990016</t>
  </si>
  <si>
    <t>ASSET WEB Service Rozhraní pro připojení aplikací třetích stran</t>
  </si>
  <si>
    <t>220990017</t>
  </si>
  <si>
    <t>ASSET Mobile Control Mobilní ASSET Control - ovládání dveří bez omezení počtu telefonů</t>
  </si>
  <si>
    <t>220990018</t>
  </si>
  <si>
    <t>ASSET Monitor Modul pro zjednodušený monitoring a přehled systému ASSET</t>
  </si>
  <si>
    <t>220990019</t>
  </si>
  <si>
    <t>ASSET Personifikace karet Webová aplikace pro správu a výdej diverzifikovaných karet</t>
  </si>
  <si>
    <t>220990020</t>
  </si>
  <si>
    <t>tvorba mapového podkladu, bitmapa</t>
  </si>
  <si>
    <t>220990021</t>
  </si>
  <si>
    <t>zanesení grafických značek do mapového podkladu - cena do 600 bodů</t>
  </si>
  <si>
    <t>220990022</t>
  </si>
  <si>
    <t>PC klient / stolní provedení / PZTS, EKV, CCTV (recepce)</t>
  </si>
  <si>
    <t>220990023</t>
  </si>
  <si>
    <t>Počítač Intel Core i7 13700 Raptor Lake 5.2 GHz, NVIDIA GeForce RTX 3060 12GB, RAM 32GB DDR5, SSD 1000 GB, Bez mechaniky, HDMI a DisplayPort, 1× USB 3.2, 3× USB 2.0, typ skříně: Big Tower, myš a klávesnice, Windows 11 Pro + klávesnice, myš</t>
  </si>
  <si>
    <t>220990024</t>
  </si>
  <si>
    <t>LCD monitor Full HD 1920 × 1080, IPS, 16:9, 5 ms, 60Hz, 250 cd/m2, kontrast 1000:1, DVI, HDMI 1.4, VGA, VESA</t>
  </si>
  <si>
    <t>220990025</t>
  </si>
  <si>
    <t>PC server / rack provedení / PZTS, EKV, CCTV</t>
  </si>
  <si>
    <t>220990026</t>
  </si>
  <si>
    <t>Server Intel Xeon E-2488 5.6 GHz, Intel C266, Bez grafické karty, RAM 32GB DDR5, VGA D-SUB, typ skříně: Rack, bez operačního systému</t>
  </si>
  <si>
    <t>220990027</t>
  </si>
  <si>
    <t>Operační systém Microsoft Windows</t>
  </si>
  <si>
    <t>220990028</t>
  </si>
  <si>
    <t>Grafická karta - 16 GB GDDR6 (19500 MHz), AMD Radeon, RDNA 4.0 (Navi 48, 2400 MHz), PCI Express x16 5.0, 256Bit, HDMI 2.1b a DisplayPort 2.1a</t>
  </si>
  <si>
    <t>220990029</t>
  </si>
  <si>
    <t>Zdroj 12V</t>
  </si>
  <si>
    <t>220990030</t>
  </si>
  <si>
    <t>Spínaný zdroj v kovovém krytu 13,8 Vss / 10A s reléovými výstupy a odpojovačem</t>
  </si>
  <si>
    <t>220990031</t>
  </si>
  <si>
    <t>Akumulátor 12V/80Ah se šroubovými svorkami M6 a životností až 10 let, VdS</t>
  </si>
  <si>
    <t>220990032</t>
  </si>
  <si>
    <t>Box pro akumulátor 80Ah</t>
  </si>
  <si>
    <t>220990033</t>
  </si>
  <si>
    <t>Detektory</t>
  </si>
  <si>
    <t>220990034</t>
  </si>
  <si>
    <t>PIR detektor s dosahem 12m, pohledem pod sebe a PLUG-IN konstrukcí, stupeň 2</t>
  </si>
  <si>
    <t>220990035</t>
  </si>
  <si>
    <t>Kloubový držák na stěnu, dodává se po balení, 1ks balení obsahuje 5ks držáků</t>
  </si>
  <si>
    <t>220990036</t>
  </si>
  <si>
    <t>Akustický detektor, stupeň 2</t>
  </si>
  <si>
    <t>220990037</t>
  </si>
  <si>
    <t>Magnetický kontakt povrchový 2cm, plast, NC , stupeň 2</t>
  </si>
  <si>
    <t>220990038</t>
  </si>
  <si>
    <t>Magnetický kontakt pro zápustnou montáž, plast, NC , stupeň 2</t>
  </si>
  <si>
    <t>220990039</t>
  </si>
  <si>
    <t>svorkovnicová deska se šroubovacími kontakty a kovovým hranatým víkem určena pro zápustnou montáž do krabic KU68. Počet svorek 18 (z toho 2 pro ochranný NC kontakt), barva bílá.</t>
  </si>
  <si>
    <t>220990040</t>
  </si>
  <si>
    <t>Plastová povrchová propojovací krabice 8 + 2 šroubovací svorky</t>
  </si>
  <si>
    <t>220990041</t>
  </si>
  <si>
    <t>tísňové PA tlačítko</t>
  </si>
  <si>
    <t>220990042</t>
  </si>
  <si>
    <t>Venkovní zálohovaná siréna 12Vdc, včetně aku 7Ah</t>
  </si>
  <si>
    <t>220990043</t>
  </si>
  <si>
    <t>Vnitřní siréna 12VDC / 95dB/1m</t>
  </si>
  <si>
    <t>220990044</t>
  </si>
  <si>
    <t>Reléový modul do koncentrátoru pro připojení akustické sirény</t>
  </si>
  <si>
    <t>220990050</t>
  </si>
  <si>
    <t>Kabely a elektroinstalační materiál</t>
  </si>
  <si>
    <t>220990051</t>
  </si>
  <si>
    <t>kabel sběrnice - CAT6A U/FTP LSOHFR B2ca s1_d1_a1</t>
  </si>
  <si>
    <t>220990052</t>
  </si>
  <si>
    <t>kabel detektory - Sdělovací kabel 3x2x0,5, stíněný,twist / B2ca s1_d1_a1</t>
  </si>
  <si>
    <t>220990053</t>
  </si>
  <si>
    <t>kabel napájení - Sdělovací kabel 4x2x0,8mm, nízkofrekvenční, stíněný, B2cas1d1a1.</t>
  </si>
  <si>
    <t>220990054</t>
  </si>
  <si>
    <t>kabel koax BELDEN H1000</t>
  </si>
  <si>
    <t>220990055</t>
  </si>
  <si>
    <t>trubka obebná - 16 750N PVC (EN) šedá s protah.drátem</t>
  </si>
  <si>
    <t>220990056</t>
  </si>
  <si>
    <t>trubka obebná - 20 750N PVC (EN) šedá s protah.drátem</t>
  </si>
  <si>
    <t>220990057</t>
  </si>
  <si>
    <t>trubka obebná - 25 750N PVC (EN) šedá s protah.drátem</t>
  </si>
  <si>
    <t>220990058</t>
  </si>
  <si>
    <t>trubka obebná - 32 750N PVC (EN) šedá s protah.drátem</t>
  </si>
  <si>
    <t>220990059</t>
  </si>
  <si>
    <t>krabice KU68-1901 vč.víčka pod omítku</t>
  </si>
  <si>
    <t>220990060</t>
  </si>
  <si>
    <t>krabice odbočná KO 100 E5 pod omítku včetně víčka</t>
  </si>
  <si>
    <t>220990061</t>
  </si>
  <si>
    <t>drážka pro tr.20, cihla</t>
  </si>
  <si>
    <t>220990062</t>
  </si>
  <si>
    <t>drážka pro tr.25, cihla</t>
  </si>
  <si>
    <t>220990063</t>
  </si>
  <si>
    <t>prostup stavební konstrukcí zdivo do tl.300mm, otvor 30x30mm</t>
  </si>
  <si>
    <t>220990064</t>
  </si>
  <si>
    <t>lišta hranatá 40x20 HA (3m) včetně spoj.materiálu</t>
  </si>
  <si>
    <t>220990065</t>
  </si>
  <si>
    <t>lišta hranatá 60x40 HA (3m) včetně spoj.materiálu</t>
  </si>
  <si>
    <t>220990066</t>
  </si>
  <si>
    <t>elektroinstalační kanál EK100x60 (3m)</t>
  </si>
  <si>
    <t>220990067</t>
  </si>
  <si>
    <t>Kabelová příchytka KB 16 (s natloukací hmoždinkou N 6) rozm.15x230mm  - bal.50ks - oboustranná</t>
  </si>
  <si>
    <t>220990068</t>
  </si>
  <si>
    <t>Dvouháčková hmoždinka ClipFix SF plus ZS 10  - bal.100ks</t>
  </si>
  <si>
    <t>220990069</t>
  </si>
  <si>
    <t>stahovací pásky SP (bal 100 ks)</t>
  </si>
  <si>
    <t>220990070</t>
  </si>
  <si>
    <t>zednické výpomoci (vysekání niky pro konzoly, podpěry, závěsy, zazdění nebo zabetonování rýh nebo kapes ve zdech nebo stropech, nastřelování upevňovacích prvků, upevňování pomocí hmoždinek apod)</t>
  </si>
  <si>
    <t>hod</t>
  </si>
  <si>
    <t>220990071</t>
  </si>
  <si>
    <t>programování ústředny, nastavení a zprovoznění systému</t>
  </si>
  <si>
    <t>220990072</t>
  </si>
  <si>
    <t>revize zařízení</t>
  </si>
  <si>
    <t>220990073</t>
  </si>
  <si>
    <t>drobný elektroinstalační materiál (5kg)</t>
  </si>
  <si>
    <t>220990045</t>
  </si>
  <si>
    <t>EKV</t>
  </si>
  <si>
    <t>220990046</t>
  </si>
  <si>
    <t>Sběrnicový modul PZTS/EKV v krytu,16x trojitě vyvážený vstup, 12 x výstup pro připojení výstupní karty, 2x Wiegand, 2x RS232 (umožňuje připojit celkem dvě čtečky), 1x RS485 pro infopanel, podpora metalických kruhových linek včetně 1x ASSET OUT 4R-01-MM</t>
  </si>
  <si>
    <t>220990047</t>
  </si>
  <si>
    <t>Čtečka</t>
  </si>
  <si>
    <t>220990048</t>
  </si>
  <si>
    <t>ASSET 602.DF.PI.W26.PČR-B Čtečka bez PIN, černá, prostředí vnitřní,  karty  HF 13,56 MHz iCLASS SIO objekt, Mifare Classic  (zápis/čtení sektoru) a Mifare Desfire (šifrování karet EV2 na aplikační úrovni s využitím diverzifikovaných klíčů) a dalších</t>
  </si>
  <si>
    <t>220990049</t>
  </si>
  <si>
    <t>klíčenka MIFARE Classic 1k</t>
  </si>
  <si>
    <t>oddíl 2</t>
  </si>
  <si>
    <t xml:space="preserve">Strukturovaná kabeláž (Univerzální kabelážní systém) </t>
  </si>
  <si>
    <t>220990074</t>
  </si>
  <si>
    <t>zásuvka pod omítku 2xRJ45 FTP CAT6A včetně rámečku</t>
  </si>
  <si>
    <t>220990075</t>
  </si>
  <si>
    <t>zásuvka pod omítku 1xRJ45 FTP CAT6A včetně rámečku</t>
  </si>
  <si>
    <t>220990076</t>
  </si>
  <si>
    <t>keyston FTP CAT6A</t>
  </si>
  <si>
    <t>220990077</t>
  </si>
  <si>
    <t>19" datový rozvaděč DR/A1.1</t>
  </si>
  <si>
    <t>220990078</t>
  </si>
  <si>
    <t>Rozvaděč stojan. 45U/600x600, šedý, dveře sklo</t>
  </si>
  <si>
    <t>220990079</t>
  </si>
  <si>
    <t>Stabilizační sada (pár), pod rozvaděč</t>
  </si>
  <si>
    <t>220990080</t>
  </si>
  <si>
    <t>19" polička s perforací 1U/550mm, max. nosnost 40kg</t>
  </si>
  <si>
    <t>220990081</t>
  </si>
  <si>
    <t>Rozvodný panel 5x 230V včetně vany 2U v černé barvě</t>
  </si>
  <si>
    <t>220990082</t>
  </si>
  <si>
    <t>19“ horizontální ventilační jednotka 2U se 4 ventilátory, bimetalový termostat</t>
  </si>
  <si>
    <t>220990083</t>
  </si>
  <si>
    <t>Osvětlovací jednotka 2U halogenová 288 lm</t>
  </si>
  <si>
    <t>220990084</t>
  </si>
  <si>
    <t>Patch panel FTP 24 x RJ45 1U, CAT6A</t>
  </si>
  <si>
    <t>220990085</t>
  </si>
  <si>
    <t>Patch panel telefonní 50 portů RJ45</t>
  </si>
  <si>
    <t>220990086</t>
  </si>
  <si>
    <t>Vyvazovací panel 1U plastová oka BK černý</t>
  </si>
  <si>
    <t>220990087</t>
  </si>
  <si>
    <t>Vyvazovací panel 2U plastová oka BK černý</t>
  </si>
  <si>
    <t>220990088</t>
  </si>
  <si>
    <t>Patch kabel FTP  3m, CAT6A</t>
  </si>
  <si>
    <t>220990089</t>
  </si>
  <si>
    <t>Patch kabel FTP  5m, CAT6A</t>
  </si>
  <si>
    <t>220990090</t>
  </si>
  <si>
    <t>Patch kabel FTP  10m, CAT6A</t>
  </si>
  <si>
    <t>220990091</t>
  </si>
  <si>
    <t>Optika a příslušenství DR/A1.1</t>
  </si>
  <si>
    <t>220990092</t>
  </si>
  <si>
    <t>výsuvný hliníkový optický rozvaděč pro montáž do 19“ datového rozvaděče, pro 24 duplexních spojek SC,  (LC, E2000)  s možnosti instalace dvou optických kazet, výška 1U - (včetně čela optické vany)</t>
  </si>
  <si>
    <t>220990093</t>
  </si>
  <si>
    <t>optický adaptér / spojka LC/LC single-mode duplex</t>
  </si>
  <si>
    <t>220990094</t>
  </si>
  <si>
    <t>záslepka pro čelo vany</t>
  </si>
  <si>
    <t>220990095</t>
  </si>
  <si>
    <t>Optická kazeta pro 24 svárů bez ochran sváru včetně víka</t>
  </si>
  <si>
    <t>220990096</t>
  </si>
  <si>
    <t>optický svár SM</t>
  </si>
  <si>
    <t>220990097</t>
  </si>
  <si>
    <t>ochrana optického svaru FPS - 60mm</t>
  </si>
  <si>
    <t>220990098</t>
  </si>
  <si>
    <t>pigtail 9/125 LCpc SM OS1 1,5m - barvy SXPI-LC-PC-OS1-1,5M</t>
  </si>
  <si>
    <t>220990099</t>
  </si>
  <si>
    <t>Aktivní prvky DR/A1.</t>
  </si>
  <si>
    <t>220990100</t>
  </si>
  <si>
    <t>20 x 10 Gigabit SFP+ 4 x 10 Gigabit copper ports (combo with 4 x SFP+) 1 x GE management port Rack-mountable Držáky do racku jsou součástí balení</t>
  </si>
  <si>
    <t>220990101</t>
  </si>
  <si>
    <t xml:space="preserve">Switch 48-portový GE, PoE, 4x10G SFP+, managed, 1× USB 3.2 Gen 1 (USB 3.0), 4× SFP, 4× SFP+, 48× 10/100/1000Base-T, MLD, QoS (Quality of Service), VLAN a LACP agregace linek, PoE Auto recovery, IPv6 ready, podporuje 802,3af (PoE) a 802,3at (PoE+), 48 PoE </t>
  </si>
  <si>
    <t>Switch 48-portový GE, PoE, 4x10G SFP+, managed, 1× USB 3.2 Gen 1 (USB 3.0), 4× SFP, 4× SFP+, 48× 10/100/1000Base-T, MLD, QoS (Quality of Service), VLAN a LACP agregace linek, PoE Auto recovery, IPv6 ready, podporuje 802,3af (PoE) a 802,3at (PoE+), 48 PoE vstupů, 48 portů s rychlostí 1 Gbit, rozměry 43,9 × 350 × 444,5 mm (V×Š×H)</t>
  </si>
  <si>
    <t>220990102</t>
  </si>
  <si>
    <t xml:space="preserve">Switch 24-portový GE, PoE, 4x10G SFP+, managed, 1× USB 3.2 Gen 1 (USB 3.0), 4× SFP, 4× SFP+, 24× 10/100/1000Base-T, MLD, QoS (Quality of Service), VLAN a LACP agregace linek, PoE Auto recovery, IPv6 ready, podporuje 802,3af (PoE) a 802,3at (PoE+), 24 PoE </t>
  </si>
  <si>
    <t>Switch 24-portový GE, PoE, 4x10G SFP+, managed, 1× USB 3.2 Gen 1 (USB 3.0), 4× SFP, 4× SFP+, 24× 10/100/1000Base-T, MLD, QoS (Quality of Service), VLAN a LACP agregace linek, PoE Auto recovery, IPv6 ready, podporuje 802,3af (PoE) a 802,3at (PoE+), 24 PoE vstupů, 24 portů s rychlostí 1 Gbit, rozměry 43,9 × 298,7 × 444,5 mm (V×Š×H)</t>
  </si>
  <si>
    <t>220990103</t>
  </si>
  <si>
    <t>SFP moduly - DR/A1.1</t>
  </si>
  <si>
    <t>220990104</t>
  </si>
  <si>
    <t>SFP+ transceiver 10GBASE-LR/LW, multirate, SM 10km, 1310nm, LC Duplex, DMI diagnostika</t>
  </si>
  <si>
    <t>220990105</t>
  </si>
  <si>
    <t>Optické patch cordy - DR/A1.1</t>
  </si>
  <si>
    <t>220990106</t>
  </si>
  <si>
    <t>Patch kabel 9/125 LCpc/LCpc SM OS1 1m duplex SXPC-LC/LC-PC-OS1-1M-D</t>
  </si>
  <si>
    <t>220990107</t>
  </si>
  <si>
    <t>Patch kabel 9/125 LCpc/LCpc SM OS1 5m duplex SXPC-LC/LC-PC-OS1-1M-D</t>
  </si>
  <si>
    <t>220990108</t>
  </si>
  <si>
    <t>Patch kabel 9/125 LCpc/LCpc SM OS1 10m duplex SXPC-LC/LC-PC-OS1-1M-D</t>
  </si>
  <si>
    <t>220990109</t>
  </si>
  <si>
    <t>Zdroj UPS - DR/A1.1</t>
  </si>
  <si>
    <t>220990110</t>
  </si>
  <si>
    <t>Záložní zdroj - 1500 VA / 1000 W, Line interactive, 2×IEC Jumpers, 4×IEC 320 C13, USB, RS-232 a Ethernet (1500VA LCD RM 2U 230V do stojanu, se síťovou kartou) Šířka 432 mm x Výška 89 mm x Hloubka 457 mm</t>
  </si>
  <si>
    <t>220990111</t>
  </si>
  <si>
    <t>19" datový rozvaděč DR/A1.2</t>
  </si>
  <si>
    <t>220990112</t>
  </si>
  <si>
    <t>220990113</t>
  </si>
  <si>
    <t>220990114</t>
  </si>
  <si>
    <t>220990115</t>
  </si>
  <si>
    <t>220990116</t>
  </si>
  <si>
    <t>220990117</t>
  </si>
  <si>
    <t>220990118</t>
  </si>
  <si>
    <t>220990119</t>
  </si>
  <si>
    <t>220990120</t>
  </si>
  <si>
    <t>220990121</t>
  </si>
  <si>
    <t>220990122</t>
  </si>
  <si>
    <t>220990123</t>
  </si>
  <si>
    <t>Aktivní prvky DR/A1.2</t>
  </si>
  <si>
    <t>220990124</t>
  </si>
  <si>
    <t>Switch, managed, 16× RJ-45, 1× USB 3.2 Gen 1 (USB 3.0), 4× SFP, 4× SFP+, 16× 10/100/1000Base-T, MLD, QoS (Quality of Service), VLAN a LACP agregace linek, PoE Auto recovery, IPv6 ready, podporuje 802,3af (PoE) a 802,3at (PoE+), 16 PoE vstupů, 16 portů s r</t>
  </si>
  <si>
    <t>Switch, managed, 16× RJ-45, 1× USB 3.2 Gen 1 (USB 3.0), 4× SFP, 4× SFP+, 16× 10/100/1000Base-T, MLD, QoS (Quality of Service), VLAN a LACP agregace linek, PoE Auto recovery, IPv6 ready, podporuje 802,3af (PoE) a 802,3at (PoE+), 16 PoE vstupů, 16 portů s rychlostí 1 Gbit, rozměry 43,9 × 296,9 mm (V×Š)</t>
  </si>
  <si>
    <t>220990125</t>
  </si>
  <si>
    <t>SFP moduly - DR/A1.2</t>
  </si>
  <si>
    <t>220990126</t>
  </si>
  <si>
    <t>220990127</t>
  </si>
  <si>
    <t>Optické patch cordy - DDR/A1.2</t>
  </si>
  <si>
    <t>220990128</t>
  </si>
  <si>
    <t>220990129</t>
  </si>
  <si>
    <t>220990130</t>
  </si>
  <si>
    <t>Zdroj UPS - DR/A1.2</t>
  </si>
  <si>
    <t>220990131</t>
  </si>
  <si>
    <t>220990132</t>
  </si>
  <si>
    <t>19" datový rozvaděč DR/B1.1</t>
  </si>
  <si>
    <t>220990133</t>
  </si>
  <si>
    <t>Rozvaděč stojan. 45U/600x800, šedý, dveře sklo</t>
  </si>
  <si>
    <t>220990134</t>
  </si>
  <si>
    <t>220990135</t>
  </si>
  <si>
    <t>220990136</t>
  </si>
  <si>
    <t>220990137</t>
  </si>
  <si>
    <t>220990138</t>
  </si>
  <si>
    <t>220990139</t>
  </si>
  <si>
    <t>Vertikální kabelový kanál - sada 4ks - 45U, pro rozvaděče o šířce 800mm</t>
  </si>
  <si>
    <t>220990140</t>
  </si>
  <si>
    <t>220990141</t>
  </si>
  <si>
    <t>220990142</t>
  </si>
  <si>
    <t>220990143</t>
  </si>
  <si>
    <t>220990144</t>
  </si>
  <si>
    <t>220990145</t>
  </si>
  <si>
    <t>220990146</t>
  </si>
  <si>
    <t>Optika a příslušenství DR/B1.1</t>
  </si>
  <si>
    <t>220990147</t>
  </si>
  <si>
    <t>220990148</t>
  </si>
  <si>
    <t>220990149</t>
  </si>
  <si>
    <t>220990150</t>
  </si>
  <si>
    <t>220990151</t>
  </si>
  <si>
    <t>220990152</t>
  </si>
  <si>
    <t>220990153</t>
  </si>
  <si>
    <t>220990154</t>
  </si>
  <si>
    <t>Aktivní prvky DR/B1.1</t>
  </si>
  <si>
    <t>220990155</t>
  </si>
  <si>
    <t>220990156</t>
  </si>
  <si>
    <t>220990157</t>
  </si>
  <si>
    <t>SFP moduly - DR/B1.1</t>
  </si>
  <si>
    <t>220990158</t>
  </si>
  <si>
    <t>220990159</t>
  </si>
  <si>
    <t>Optické patch cordy - DR/B1.1</t>
  </si>
  <si>
    <t>220990160</t>
  </si>
  <si>
    <t>220990161</t>
  </si>
  <si>
    <t>220990162</t>
  </si>
  <si>
    <t>220990163</t>
  </si>
  <si>
    <t>Zdroj UPS - DR/B1.1</t>
  </si>
  <si>
    <t>220990164</t>
  </si>
  <si>
    <t>220990165</t>
  </si>
  <si>
    <t>19" datový rozvaděč DR/B1.2 (stávající - úprava a dovybavení)</t>
  </si>
  <si>
    <t>220990166</t>
  </si>
  <si>
    <t>220990167</t>
  </si>
  <si>
    <t>220990168</t>
  </si>
  <si>
    <t>220990169</t>
  </si>
  <si>
    <t>220990170</t>
  </si>
  <si>
    <t>Patch panel UTP 24 x RJ45 1U, CAT6</t>
  </si>
  <si>
    <t>220990171</t>
  </si>
  <si>
    <t>220990172</t>
  </si>
  <si>
    <t>220990173</t>
  </si>
  <si>
    <t>220990174</t>
  </si>
  <si>
    <t>Patch kabel UTP  3m, CAT6</t>
  </si>
  <si>
    <t>220990175</t>
  </si>
  <si>
    <t>Patch kabel UTP  5m, CAT6</t>
  </si>
  <si>
    <t>220990176</t>
  </si>
  <si>
    <t>Patch kabel UTP  10m, CAT6</t>
  </si>
  <si>
    <t>220990177</t>
  </si>
  <si>
    <t>Aktivní prvky DR/B1.2</t>
  </si>
  <si>
    <t>220990178</t>
  </si>
  <si>
    <t>220990179</t>
  </si>
  <si>
    <t>220990180</t>
  </si>
  <si>
    <t>SFP moduly - DR/B1.2</t>
  </si>
  <si>
    <t>220990181</t>
  </si>
  <si>
    <t>220990182</t>
  </si>
  <si>
    <t>Optické patch cordy - DR/B1.2</t>
  </si>
  <si>
    <t>220990183</t>
  </si>
  <si>
    <t>220990184</t>
  </si>
  <si>
    <t>220990185</t>
  </si>
  <si>
    <t>220990186</t>
  </si>
  <si>
    <t>Zdroj UPS - DR/B1.2</t>
  </si>
  <si>
    <t>220990187</t>
  </si>
  <si>
    <t>220990188</t>
  </si>
  <si>
    <t>Hodinové zúčtovací sazby - DR/B1.2</t>
  </si>
  <si>
    <t>220990189</t>
  </si>
  <si>
    <t>převyzbrojení stáv. datového rozvaděče</t>
  </si>
  <si>
    <t>220990190</t>
  </si>
  <si>
    <t>19" datový rozvaděč DR/B2.1</t>
  </si>
  <si>
    <t>220990191</t>
  </si>
  <si>
    <t>220990192</t>
  </si>
  <si>
    <t>220990193</t>
  </si>
  <si>
    <t>220990194</t>
  </si>
  <si>
    <t>220990195</t>
  </si>
  <si>
    <t>220990196</t>
  </si>
  <si>
    <t>220990197</t>
  </si>
  <si>
    <t>220990198</t>
  </si>
  <si>
    <t>220990199</t>
  </si>
  <si>
    <t>220990200</t>
  </si>
  <si>
    <t>220990201</t>
  </si>
  <si>
    <t>220990202</t>
  </si>
  <si>
    <t>220990203</t>
  </si>
  <si>
    <t>220990204</t>
  </si>
  <si>
    <t>220990205</t>
  </si>
  <si>
    <t>Optika a příslušenství DR/B2.1</t>
  </si>
  <si>
    <t>220990206</t>
  </si>
  <si>
    <t>220990207</t>
  </si>
  <si>
    <t>220990208</t>
  </si>
  <si>
    <t>220990209</t>
  </si>
  <si>
    <t>220990210</t>
  </si>
  <si>
    <t>220990211</t>
  </si>
  <si>
    <t>220990212</t>
  </si>
  <si>
    <t>220990213</t>
  </si>
  <si>
    <t>Aktivní prvky DR/B2.1</t>
  </si>
  <si>
    <t>220990214</t>
  </si>
  <si>
    <t>220990215</t>
  </si>
  <si>
    <t>220990216</t>
  </si>
  <si>
    <t>SFP moduly - DR/B2.1</t>
  </si>
  <si>
    <t>220990217</t>
  </si>
  <si>
    <t>220990218</t>
  </si>
  <si>
    <t>Optické patch cordy - DR/B2.1</t>
  </si>
  <si>
    <t>220990219</t>
  </si>
  <si>
    <t>220990220</t>
  </si>
  <si>
    <t>220990221</t>
  </si>
  <si>
    <t>220990222</t>
  </si>
  <si>
    <t>Zdroj UPS - DR/B2.1</t>
  </si>
  <si>
    <t>220990223</t>
  </si>
  <si>
    <t>220990224</t>
  </si>
  <si>
    <t>19" datový rozvaděč DR/B2.2 (stávající demontovat a instalovat nový)</t>
  </si>
  <si>
    <t>220990225</t>
  </si>
  <si>
    <t>220990226</t>
  </si>
  <si>
    <t>220990227</t>
  </si>
  <si>
    <t>220990228</t>
  </si>
  <si>
    <t>220990229</t>
  </si>
  <si>
    <t>220990230</t>
  </si>
  <si>
    <t>220990231</t>
  </si>
  <si>
    <t>220990232</t>
  </si>
  <si>
    <t>220990233</t>
  </si>
  <si>
    <t>220990234</t>
  </si>
  <si>
    <t>220990235</t>
  </si>
  <si>
    <t>220990236</t>
  </si>
  <si>
    <t>220990237</t>
  </si>
  <si>
    <t>220990238</t>
  </si>
  <si>
    <t>Aktivní prvky DR/B2.2</t>
  </si>
  <si>
    <t>220990239</t>
  </si>
  <si>
    <t>220990240</t>
  </si>
  <si>
    <t>220990241</t>
  </si>
  <si>
    <t>SFP moduly - DR/B2.2</t>
  </si>
  <si>
    <t>220990242</t>
  </si>
  <si>
    <t>220990243</t>
  </si>
  <si>
    <t>Optické patch cordy - DR/B2.2</t>
  </si>
  <si>
    <t>220990244</t>
  </si>
  <si>
    <t>220990245</t>
  </si>
  <si>
    <t>220990246</t>
  </si>
  <si>
    <t>220990247</t>
  </si>
  <si>
    <t>Zdroj UPS - DR/B2.2</t>
  </si>
  <si>
    <t>220990248</t>
  </si>
  <si>
    <t>220990249</t>
  </si>
  <si>
    <t>Hodinové zúčtovací sazby - DR/B2.2</t>
  </si>
  <si>
    <t>220990250</t>
  </si>
  <si>
    <t>demontáž stávajícího racku, přemístění stáv. vybavení do nového racku</t>
  </si>
  <si>
    <t>220990251</t>
  </si>
  <si>
    <t>19" datový rozvaděč DR/C</t>
  </si>
  <si>
    <t>220990252</t>
  </si>
  <si>
    <t>220990253</t>
  </si>
  <si>
    <t>220990254</t>
  </si>
  <si>
    <t>416</t>
  </si>
  <si>
    <t>220990255</t>
  </si>
  <si>
    <t>220990256</t>
  </si>
  <si>
    <t>420</t>
  </si>
  <si>
    <t>220990257</t>
  </si>
  <si>
    <t>422</t>
  </si>
  <si>
    <t>220990258</t>
  </si>
  <si>
    <t>424</t>
  </si>
  <si>
    <t>220990259</t>
  </si>
  <si>
    <t>426</t>
  </si>
  <si>
    <t>220990260</t>
  </si>
  <si>
    <t>428</t>
  </si>
  <si>
    <t>220990261</t>
  </si>
  <si>
    <t>430</t>
  </si>
  <si>
    <t>220990262</t>
  </si>
  <si>
    <t>432</t>
  </si>
  <si>
    <t>220990263</t>
  </si>
  <si>
    <t>434</t>
  </si>
  <si>
    <t>220990264</t>
  </si>
  <si>
    <t>436</t>
  </si>
  <si>
    <t>220990265</t>
  </si>
  <si>
    <t>220990266</t>
  </si>
  <si>
    <t>438</t>
  </si>
  <si>
    <t>220990267</t>
  </si>
  <si>
    <t>440</t>
  </si>
  <si>
    <t>220990268</t>
  </si>
  <si>
    <t>442</t>
  </si>
  <si>
    <t>220990269</t>
  </si>
  <si>
    <t>444</t>
  </si>
  <si>
    <t>220990270</t>
  </si>
  <si>
    <t>446</t>
  </si>
  <si>
    <t>220990271</t>
  </si>
  <si>
    <t>448</t>
  </si>
  <si>
    <t>220990272</t>
  </si>
  <si>
    <t>450</t>
  </si>
  <si>
    <t>220990273</t>
  </si>
  <si>
    <t>Aktivní prvky DR/C</t>
  </si>
  <si>
    <t>220990274</t>
  </si>
  <si>
    <t>452</t>
  </si>
  <si>
    <t>220990275</t>
  </si>
  <si>
    <t>454</t>
  </si>
  <si>
    <t>220990276</t>
  </si>
  <si>
    <t>SFP moduly - DR/C</t>
  </si>
  <si>
    <t>220990277</t>
  </si>
  <si>
    <t>456</t>
  </si>
  <si>
    <t>220990278</t>
  </si>
  <si>
    <t>Optické patch cordy - DR/C</t>
  </si>
  <si>
    <t>220990279</t>
  </si>
  <si>
    <t>458</t>
  </si>
  <si>
    <t>220990280</t>
  </si>
  <si>
    <t>460</t>
  </si>
  <si>
    <t>220990281</t>
  </si>
  <si>
    <t>462</t>
  </si>
  <si>
    <t>220990282</t>
  </si>
  <si>
    <t>Zdroj UPS - DR/C</t>
  </si>
  <si>
    <t>220990283</t>
  </si>
  <si>
    <t>464</t>
  </si>
  <si>
    <t>220990284</t>
  </si>
  <si>
    <t>AP Wifi - access point - (komaptibilní se stávajícícími AP v reámci areálu školy objektu)</t>
  </si>
  <si>
    <t>220990285</t>
  </si>
  <si>
    <t>WiFi Access Point - WiFi 6, tri-band (2,4 GHz 574 Mb/s + 5 GHz 1200 Mb/s + 6 GHz 2400 Mb/s ), standardy 802.11a, 802.11b, 802.11g, 802.11n, 802.11ac a 802.11ax, aktivní PoE 802.3af (PoE), 1× LAN, 1× USB 2.0, WPA2 a WPA3 šifrování, neodnímatelná anténa</t>
  </si>
  <si>
    <t>466</t>
  </si>
  <si>
    <t>220990286</t>
  </si>
  <si>
    <t>Firewall - Fortinet FortiGate 80F - Bezpečnostní zařízení - GigE - stolní počítač - 8 x porty GE RJ45, 2 x porty WAN pro sdílená média RJ45/SFP</t>
  </si>
  <si>
    <t>468</t>
  </si>
  <si>
    <t>220990287</t>
  </si>
  <si>
    <t>Mobility Controller Aruba 7210 se 4 porty 10GBase-x (SFP/SFP+) a 2 porty pro dvě média (10/100/1000BASE-T nebo SFP). Včetně jednoho 350W AC zdroj</t>
  </si>
  <si>
    <t>470</t>
  </si>
  <si>
    <t>220990288</t>
  </si>
  <si>
    <t>Serverovna mč. 106</t>
  </si>
  <si>
    <t>220990289</t>
  </si>
  <si>
    <t>optický box včetně vany a konektorů (pro zakončení 8 vl SM)</t>
  </si>
  <si>
    <t>472</t>
  </si>
  <si>
    <t>220990290</t>
  </si>
  <si>
    <t>Optický kabel SM 8vl. 9/125 OS2 vnitřní, B2ca, LSZH plášť, oranžový</t>
  </si>
  <si>
    <t>474</t>
  </si>
  <si>
    <t>220990291</t>
  </si>
  <si>
    <t>přepojení stáv. optické přípojky</t>
  </si>
  <si>
    <t>476</t>
  </si>
  <si>
    <t>220990292</t>
  </si>
  <si>
    <t>Elektroinstalační materiál a kabely</t>
  </si>
  <si>
    <t>220990293</t>
  </si>
  <si>
    <t>kabel CAT6A U/FTP LSOHFR B2ca s1_d1_a1</t>
  </si>
  <si>
    <t>478</t>
  </si>
  <si>
    <t>220990294</t>
  </si>
  <si>
    <t>Kabel SYKFY 50x2x0,5</t>
  </si>
  <si>
    <t>480</t>
  </si>
  <si>
    <t>220990295</t>
  </si>
  <si>
    <t>Kabel SYKFY 25x2x0,5</t>
  </si>
  <si>
    <t>482</t>
  </si>
  <si>
    <t>220990296</t>
  </si>
  <si>
    <t>Optický kabel SM 24vl. 9/125 OS2 vnitřní, B2ca, LSZH plášť, oranžový</t>
  </si>
  <si>
    <t>484</t>
  </si>
  <si>
    <t>220990297</t>
  </si>
  <si>
    <t>486</t>
  </si>
  <si>
    <t>220990298</t>
  </si>
  <si>
    <t>488</t>
  </si>
  <si>
    <t>220990299</t>
  </si>
  <si>
    <t>490</t>
  </si>
  <si>
    <t>220990300</t>
  </si>
  <si>
    <t>492</t>
  </si>
  <si>
    <t>220990301</t>
  </si>
  <si>
    <t>494</t>
  </si>
  <si>
    <t>220990302</t>
  </si>
  <si>
    <t>trubka obebná - 50 750N PVC (EN) šedá s protah.drátem</t>
  </si>
  <si>
    <t>496</t>
  </si>
  <si>
    <t>220990303</t>
  </si>
  <si>
    <t>498</t>
  </si>
  <si>
    <t>220990304</t>
  </si>
  <si>
    <t>500</t>
  </si>
  <si>
    <t>220990305</t>
  </si>
  <si>
    <t>krabice přístrojová KP68/2</t>
  </si>
  <si>
    <t>502</t>
  </si>
  <si>
    <t>220990306</t>
  </si>
  <si>
    <t>krabice přístrojová lištová</t>
  </si>
  <si>
    <t>504</t>
  </si>
  <si>
    <t>220990307</t>
  </si>
  <si>
    <t>506</t>
  </si>
  <si>
    <t>220990308</t>
  </si>
  <si>
    <t>Kabelová příchytka KB 8 (s natloukací hmoždinkou N 6) rozm.15x133mm  - bal.50ks - jednostranná</t>
  </si>
  <si>
    <t>508</t>
  </si>
  <si>
    <t>220990309</t>
  </si>
  <si>
    <t>510</t>
  </si>
  <si>
    <t>220990310</t>
  </si>
  <si>
    <t>Sběrný kabelový držák SHA 15, Rozměr 92x63mm -  bal.50ks</t>
  </si>
  <si>
    <t>220990311</t>
  </si>
  <si>
    <t>Upevňovací podložka ClipFix SF plus MS pro sběrný kabelový držák -  bal.50ks</t>
  </si>
  <si>
    <t>514</t>
  </si>
  <si>
    <t>220990312</t>
  </si>
  <si>
    <t>516</t>
  </si>
  <si>
    <t>220990313</t>
  </si>
  <si>
    <t>518</t>
  </si>
  <si>
    <t>220990314</t>
  </si>
  <si>
    <t>520</t>
  </si>
  <si>
    <t>220990315</t>
  </si>
  <si>
    <t>522</t>
  </si>
  <si>
    <t>220990316</t>
  </si>
  <si>
    <t>drážka pro tr.16, cihla</t>
  </si>
  <si>
    <t>524</t>
  </si>
  <si>
    <t>220990317</t>
  </si>
  <si>
    <t>526</t>
  </si>
  <si>
    <t>220990318</t>
  </si>
  <si>
    <t>528</t>
  </si>
  <si>
    <t>220990319</t>
  </si>
  <si>
    <t>drážka pro tr.50, cihla</t>
  </si>
  <si>
    <t>530</t>
  </si>
  <si>
    <t>220990320</t>
  </si>
  <si>
    <t>532</t>
  </si>
  <si>
    <t>220990321</t>
  </si>
  <si>
    <t>měření FTP kabelů (počet portů)</t>
  </si>
  <si>
    <t>534</t>
  </si>
  <si>
    <t>220990322</t>
  </si>
  <si>
    <t>měření optických vláken (počet vláken)</t>
  </si>
  <si>
    <t>536</t>
  </si>
  <si>
    <t>220990323</t>
  </si>
  <si>
    <t>vystavení měřícího protokolu</t>
  </si>
  <si>
    <t>538</t>
  </si>
  <si>
    <t>220990324</t>
  </si>
  <si>
    <t>certifikace optických rozvodů</t>
  </si>
  <si>
    <t>540</t>
  </si>
  <si>
    <t>220990325</t>
  </si>
  <si>
    <t>542</t>
  </si>
  <si>
    <t>220990326</t>
  </si>
  <si>
    <t>drobný elektroinstalační materiál (25kg)</t>
  </si>
  <si>
    <t>544</t>
  </si>
  <si>
    <t>oddíl 3</t>
  </si>
  <si>
    <t>Vstupní dorozumívací zařízení VDZ  (UTP kabely jsou součástí strukturované kabeláže)</t>
  </si>
  <si>
    <t>220990327</t>
  </si>
  <si>
    <t>Vstupní panely VDZ1, VDZ2, VDZ3</t>
  </si>
  <si>
    <t>220990328</t>
  </si>
  <si>
    <t>Moduly vícerámeček (audiovideo,tlačítkový panel, čtečka) - instalace pod omítkou</t>
  </si>
  <si>
    <t>220990329</t>
  </si>
  <si>
    <t>základní jednotka IP s HD kamerou, SIP,  PoE nebo 12 Vss  (2 moduly)</t>
  </si>
  <si>
    <t>546</t>
  </si>
  <si>
    <t>220990330</t>
  </si>
  <si>
    <t>modul s 5 tlačítky rychlé volby pro modulární systém (1 modul)</t>
  </si>
  <si>
    <t>548</t>
  </si>
  <si>
    <t>220990331</t>
  </si>
  <si>
    <t>modul čtečky RFID karet 13,56 MHz, NFC ready (1 modul)</t>
  </si>
  <si>
    <t>550</t>
  </si>
  <si>
    <t>220990332</t>
  </si>
  <si>
    <t>rám pro instalaci do zdi, 2 moduly, černé provedení</t>
  </si>
  <si>
    <t>552</t>
  </si>
  <si>
    <t>220990333</t>
  </si>
  <si>
    <t>krabice pro instalaci do zdi, 2 moduly</t>
  </si>
  <si>
    <t>554</t>
  </si>
  <si>
    <t>220990334</t>
  </si>
  <si>
    <t>Vstupní panely VDZ4, VDZ5 (audiovideo,tlačítkový panel) - instalace pod omítkou)</t>
  </si>
  <si>
    <t>220990335</t>
  </si>
  <si>
    <t>556</t>
  </si>
  <si>
    <t>220990336</t>
  </si>
  <si>
    <t>558</t>
  </si>
  <si>
    <t>220990337</t>
  </si>
  <si>
    <t>rám pro instalaci do zdi, 3 moduly, černé provedení</t>
  </si>
  <si>
    <t>560</t>
  </si>
  <si>
    <t>220990338</t>
  </si>
  <si>
    <t>krabice pro instalaci do zdi, 3 moduly</t>
  </si>
  <si>
    <t>562</t>
  </si>
  <si>
    <t>220990339</t>
  </si>
  <si>
    <t>Zdroj 12V, nezálohovaný</t>
  </si>
  <si>
    <t>220990340</t>
  </si>
  <si>
    <t>Spínaný zdroj v kovovém krytu 13,8 Vss / 3A</t>
  </si>
  <si>
    <t>564</t>
  </si>
  <si>
    <t>220990341</t>
  </si>
  <si>
    <t>Zdroj 24V, nezálohovaný</t>
  </si>
  <si>
    <t>220990342</t>
  </si>
  <si>
    <t>Spínaný zdroj v kovovém krytu 27,6 Vss / 3A</t>
  </si>
  <si>
    <t>566</t>
  </si>
  <si>
    <t>220990343</t>
  </si>
  <si>
    <t xml:space="preserve">Videotelefon </t>
  </si>
  <si>
    <t>220990344</t>
  </si>
  <si>
    <t>IP Indoor Compact, bílá handsfree jednotka, 4,3" obrazovka ( SIP, Integrovaný mikrofon a reproduktor 1 x 2 W/ Externí napájecí adaptér 12 V DC 2 A / PoE 802.3af, příkon 10 W/ 152 x 153 x 50 mm)</t>
  </si>
  <si>
    <t>568</t>
  </si>
  <si>
    <t>220990345</t>
  </si>
  <si>
    <t>Elektromechanický samozamykací panikový zámek - EZ2, EZ3, EZ5</t>
  </si>
  <si>
    <t>220990346</t>
  </si>
  <si>
    <t>Elektromechanický samozamykací panikový zámek, backset 55 mm, rozteč 72 mm. Možnost nastavení do reverzního režimu (bez napětí průchozí) nebo normálního režimu (bez napětí blokován), jednoduché otočení nebo odstranění panikové funkce. Zámek je pravolevý d</t>
  </si>
  <si>
    <t>570</t>
  </si>
  <si>
    <t>Elektromechanický samozamykací panikový zámek, backset 55 mm, rozteč 72 mm. Možnost nastavení do reverzního režimu (bez napětí průchozí) nebo normálního režimu (bez napětí blokován), jednoduché otočení nebo odstranění panikové funkce. Zámek je pravolevý díky obousměrné střelce. V zamčeném stavu je vysunuta závora a blokována střelka – zajištění ve dvou bodech. Použití na požárně odolných a únikových dveří nebo jejich kombinace. Výrobcem doporučené kování klika-klika s roztečí 72mm. Možnost použít běžné cylindrické vložky DIN – europrofil  -  130 mA při 12 V DC, 65 mA při 24 V DC</t>
  </si>
  <si>
    <t>220990347</t>
  </si>
  <si>
    <t>10m propojovací kabel s konektorem pro el. zámky</t>
  </si>
  <si>
    <t>572</t>
  </si>
  <si>
    <t>220990348</t>
  </si>
  <si>
    <t>Kabelová zadlabavací průchodka (260x18x16mm)</t>
  </si>
  <si>
    <t>574</t>
  </si>
  <si>
    <t>220990349</t>
  </si>
  <si>
    <t>Protiplech pro elektromech. a motorické zámky</t>
  </si>
  <si>
    <t>576</t>
  </si>
  <si>
    <t>220990350</t>
  </si>
  <si>
    <t>Bezpečnostní kování klika x klika, dělený čtyřhran</t>
  </si>
  <si>
    <t>578</t>
  </si>
  <si>
    <t>220990351</t>
  </si>
  <si>
    <t>Protizákmitová ochrana na zámky, nepolarizovaná, sada 2 ks</t>
  </si>
  <si>
    <t>580</t>
  </si>
  <si>
    <t>220990352</t>
  </si>
  <si>
    <t xml:space="preserve">Kabely a elektroinstalační materiál </t>
  </si>
  <si>
    <t>220990353</t>
  </si>
  <si>
    <t>kabel sdělovací 4 x 2 x 0,8 B2cas1d1a1</t>
  </si>
  <si>
    <t>582</t>
  </si>
  <si>
    <t>220990354</t>
  </si>
  <si>
    <t>kabel silový 2x1,5 B2cas1d1a1</t>
  </si>
  <si>
    <t>584</t>
  </si>
  <si>
    <t>220990355</t>
  </si>
  <si>
    <t>586</t>
  </si>
  <si>
    <t>220990356</t>
  </si>
  <si>
    <t>588</t>
  </si>
  <si>
    <t>220990357</t>
  </si>
  <si>
    <t>590</t>
  </si>
  <si>
    <t>220990358</t>
  </si>
  <si>
    <t>krabice univerzální KU 68-1901 pod omítku včetně víčka</t>
  </si>
  <si>
    <t>592</t>
  </si>
  <si>
    <t>220990359</t>
  </si>
  <si>
    <t>oživení a nastavení systému</t>
  </si>
  <si>
    <t>594</t>
  </si>
  <si>
    <t>220990360</t>
  </si>
  <si>
    <t>zednické výpomoci</t>
  </si>
  <si>
    <t>596</t>
  </si>
  <si>
    <t>220990361</t>
  </si>
  <si>
    <t>598</t>
  </si>
  <si>
    <t>oddíl 4</t>
  </si>
  <si>
    <t>Kamerový systém (UTP kabely jsou součástí strukturované kabeláže)</t>
  </si>
  <si>
    <t>220990362</t>
  </si>
  <si>
    <t>IP bullet kamera, 5MP, MZVF, 2.7-13.5mm, WDR 120dB, VA, IR 60m, IP66 / kamera nabízí funkce jako WDR 120dB, motor zoom objektiv se záběrem 88° až 20°, IR s dosvitem až 60m, slot na MicroSD (až 256GB), aj. K dispozici je sada inteligentních detekčních nást</t>
  </si>
  <si>
    <t>600</t>
  </si>
  <si>
    <t>IP bullet kamera, 5MP, MZVF, 2.7-13.5mm, WDR 120dB, VA, IR 60m, IP66 / kamera nabízí funkce jako WDR 120dB, motor zoom objektiv se záběrem 88° až 20°, IR s dosvitem až 60m, slot na MicroSD (až 256GB), aj. K dispozici je sada inteligentních detekčních nástrojů: (People Counter, Multi Loitering, Intrusion, Tampering, Smart Motion Detection (SMD), Motion Detection). Napájení PoE (802.3af) nebo 12VDC. Pro montáž na sloup nebo na roh je potřeba použít montážní krabici. Provedení kamery venkovní zodolněné, IP66/67, IK10</t>
  </si>
  <si>
    <t>220990363</t>
  </si>
  <si>
    <t>IP dome kamera, 4MP, 2.8mm, WDR 120dB, IR 20m, VA / Kamera je vybavena základní video analýzou (detekce pohybu, směru, vstupu/výstupu do oblasti, překročení čáry, detekce rozostření a zakrytí). Další vlastností a funkce: objektiv 107.5°, WDR 120dB, H.264/</t>
  </si>
  <si>
    <t>602</t>
  </si>
  <si>
    <t>IP dome kamera, 4MP, 2.8mm, WDR 120dB, IR 20m, VA / Kamera je vybavena základní video analýzou (detekce pohybu, směru, vstupu/výstupu do oblasti, překročení čáry, detekce rozostření a zakrytí). Další vlastností a funkce: objektiv 107.5°, WDR 120dB, H.264/265, WiseStream II, zabudovaný mikrofon, I/O kontakt, Halway view (otočení o 90/270°) a IR přísvit do 20m. Napájení kamery 12VDC nebo PoE (802.3af, Class 3) Provedení kamery vnitřní</t>
  </si>
  <si>
    <t>220990364</t>
  </si>
  <si>
    <t>Kruhová instalační krabice pro montáž venkovní kamery na roh, sloup apod.</t>
  </si>
  <si>
    <t>604</t>
  </si>
  <si>
    <t>220990365</t>
  </si>
  <si>
    <t>NVR pro 32 IP kamer, až 32MP, AI, bez HDD (Výkonný síťový videorekordér (NVR) řady WizSense pro záznam až 32 IP kamer. Záznamová kapacita až 384Mbps (AI vypnuto) s podporou kamer s rozlišením až 32MP. Rekordér umí pracovat na 8 vstupech s metadaty AI kame</t>
  </si>
  <si>
    <t>606</t>
  </si>
  <si>
    <t>NVR pro 32 IP kamer, až 32MP, AI, bez HDD (Výkonný síťový videorekordér (NVR) řady WizSense pro záznam až 32 IP kamer. Záznamová kapacita až 384Mbps (AI vypnuto) s podporou kamer s rozlišením až 32MP. Rekordér umí pracovat na 8 vstupech s metadaty AI kamer: face detection, face recognition, video metadata (human, motor vehicles, and non-motor vehicles), perimeter protection, SMD Plus, stereo analysis, crowd distribution, people counting, ANPR, vehicle density, heat map. Samotný rekordér podporuje AI s funkcemi: face detection, face recognition, perimeter protection a SMD Plus. Rekordér je vybaven: 1/2x Audio In/Out, 16/8x Alarm In/Out, 4x USB, 2x HDMI, 2x VGA, 2x RJ-45. Do rekordéru lze nainstalovat 8x HDD (max. 8x16TB)</t>
  </si>
  <si>
    <t>220990366</t>
  </si>
  <si>
    <t>Přídavný HDD k rekordérům, 16TB</t>
  </si>
  <si>
    <t>608</t>
  </si>
  <si>
    <t>220990367</t>
  </si>
  <si>
    <t>PC klient (CCTV)</t>
  </si>
  <si>
    <t>220990368</t>
  </si>
  <si>
    <t>610</t>
  </si>
  <si>
    <t>220990369</t>
  </si>
  <si>
    <t>612</t>
  </si>
  <si>
    <t>220990370</t>
  </si>
  <si>
    <t>Kabely a elektroinstalační materiál (součástí dodávky strukturované kabeláže)</t>
  </si>
  <si>
    <t>220990371</t>
  </si>
  <si>
    <t>oživení a nastavení systému IP CCTV</t>
  </si>
  <si>
    <t>614</t>
  </si>
  <si>
    <t>oddíl 5</t>
  </si>
  <si>
    <t>Lokální detekce požáru LDP</t>
  </si>
  <si>
    <t>220990372</t>
  </si>
  <si>
    <t>Integral IP MX rozvaděčové provedení</t>
  </si>
  <si>
    <t>220990373</t>
  </si>
  <si>
    <t>B8 Integral EvoxX M, racková verze, včetně B8-PSU, B8-BUS, B8-MCU a držáku baterií</t>
  </si>
  <si>
    <t>616</t>
  </si>
  <si>
    <t>220990374</t>
  </si>
  <si>
    <t>Svorkovnice pro připojení napájení</t>
  </si>
  <si>
    <t>618</t>
  </si>
  <si>
    <t>220990375</t>
  </si>
  <si>
    <t>karta pro připojení externích monitorovacích a ovládacích zařízení, rozhraní pro OPPO, 2 monitorované výstupy, 3 monitorované vstupy, 3 releové výstupy, pro modulární ústředny</t>
  </si>
  <si>
    <t>620</t>
  </si>
  <si>
    <t>220990376</t>
  </si>
  <si>
    <t>karta dvou kruhových adresných linek, až 250 adres/kruh, až 3500m/kruh, pro modulární ústředny</t>
  </si>
  <si>
    <t>622</t>
  </si>
  <si>
    <t>220990377</t>
  </si>
  <si>
    <t>MAP výměnné popisné pole na ovládací panel - česky</t>
  </si>
  <si>
    <t>624</t>
  </si>
  <si>
    <t>220990378</t>
  </si>
  <si>
    <t>Baterie 12 V / 44 Ah</t>
  </si>
  <si>
    <t>626</t>
  </si>
  <si>
    <t>220990379</t>
  </si>
  <si>
    <t>SD karta 8GB pro B8-MCU/B9-BCU</t>
  </si>
  <si>
    <t>628</t>
  </si>
  <si>
    <t>220990380</t>
  </si>
  <si>
    <t>Obslužný a signalizační panel OSP(externí zobrazovací a ovládací panely)</t>
  </si>
  <si>
    <t>220990381</t>
  </si>
  <si>
    <t>externí plnohodnotný ovládací panel v plastovém krytu, redundantní sběrnice, bez výměnného popisného pole MMI BUS</t>
  </si>
  <si>
    <t>630</t>
  </si>
  <si>
    <t>220990382</t>
  </si>
  <si>
    <t>Moduly na kruhovou linku</t>
  </si>
  <si>
    <t>220990383</t>
  </si>
  <si>
    <t>vstupně/výstupní modul, vč. zkrat. Izolátoru 2xIN, 1xout 230V/0.2A (60W)</t>
  </si>
  <si>
    <t>632</t>
  </si>
  <si>
    <t>220990384</t>
  </si>
  <si>
    <t>reléový modul - 4xout 230V/0.2A (60W), vč. zkrat. Izolátoru</t>
  </si>
  <si>
    <t>634</t>
  </si>
  <si>
    <t>220990385</t>
  </si>
  <si>
    <t>Hlásiče</t>
  </si>
  <si>
    <t>220990386</t>
  </si>
  <si>
    <t>Multisenzorový hlásič, integrovaný zkratový izolátor, autodetekce znečistění, IP44</t>
  </si>
  <si>
    <t>636</t>
  </si>
  <si>
    <t>220990387</t>
  </si>
  <si>
    <t>Patice hlásiče základní provedení</t>
  </si>
  <si>
    <t>638</t>
  </si>
  <si>
    <t>220990388</t>
  </si>
  <si>
    <t>Tlačítkový hlásič typu A, červený, IP24 (vnitřní), integrovaný zkratový izolátor, se základnou pro povrchovou montáž</t>
  </si>
  <si>
    <t>640</t>
  </si>
  <si>
    <t>220990389</t>
  </si>
  <si>
    <t>Integral IP software / IP aplikace</t>
  </si>
  <si>
    <t>220990390</t>
  </si>
  <si>
    <t>VPN router, LAN pro připojení ke cloud platformě S2Service včetně VPN certifikátu</t>
  </si>
  <si>
    <t>642</t>
  </si>
  <si>
    <t>220990391</t>
  </si>
  <si>
    <t>Základní licence mobilní aplikace Integral Mobile pro 2 současná připojení</t>
  </si>
  <si>
    <t>644</t>
  </si>
  <si>
    <t>220990392</t>
  </si>
  <si>
    <t>Rozvaděč s pož. odolností</t>
  </si>
  <si>
    <t>220990393</t>
  </si>
  <si>
    <t>Rozvaděč s pož. odolností EI30 - 456X456X235 (vnitřní rozměr 300X300X150)</t>
  </si>
  <si>
    <t>646</t>
  </si>
  <si>
    <t>220990394</t>
  </si>
  <si>
    <t>Skříň s požární odolností rack</t>
  </si>
  <si>
    <t>220990395</t>
  </si>
  <si>
    <t>PO stojící skříň rozvaděče, vnitřní rozměr ( vxšxh )  1800 x 600 x 600 mm, vnější rozměr ( vxšxh ) 1974x774x675 mm, požární odolnost EI-30, EW-30, zajištění funkce v případě požáru 30 minut ( P-30 ), kouřotěsné provedení,aktivní větrací systém pro kompenz</t>
  </si>
  <si>
    <t>648</t>
  </si>
  <si>
    <t>PO stojící skříň rozvaděče, vnitřní rozměr ( vxšxh )  1800 x 600 x 600 mm, vnější rozměr ( vxšxh ) 1974x774x675 mm, požární odolnost EI-30, EW-30, zajištění funkce v případě požáru 30 minut ( P-30 ), kouřotěsné provedení,aktivní větrací systém pro kompenzaci ztrátových výkonů 1700 W, kabelové prostupy z protipožární hmoty</t>
  </si>
  <si>
    <t>220990396</t>
  </si>
  <si>
    <t>19" úchopový systém</t>
  </si>
  <si>
    <t>650</t>
  </si>
  <si>
    <t>220990397</t>
  </si>
  <si>
    <t>652</t>
  </si>
  <si>
    <t>220990398</t>
  </si>
  <si>
    <t>police 19" hl.550, nosnost 45kg</t>
  </si>
  <si>
    <t>654</t>
  </si>
  <si>
    <t>220990399</t>
  </si>
  <si>
    <t>Zdroj certifikovaný (EN54C-3A17LCD)</t>
  </si>
  <si>
    <t>220990400</t>
  </si>
  <si>
    <t>EN54-4 spínaný napájecí zdroj 27,6 V ss / max.5 A v krytu, aku max. 2 x 7 Ah</t>
  </si>
  <si>
    <t>656</t>
  </si>
  <si>
    <t>220990401</t>
  </si>
  <si>
    <t>Akumulátor 12V / 18Ah</t>
  </si>
  <si>
    <t>658</t>
  </si>
  <si>
    <t>220990402</t>
  </si>
  <si>
    <t>Výkonové relé</t>
  </si>
  <si>
    <t>220990403</t>
  </si>
  <si>
    <t>relé cívka 12VDC/ 1xpř.kontakt 230V/10A</t>
  </si>
  <si>
    <t>660</t>
  </si>
  <si>
    <t>220990404</t>
  </si>
  <si>
    <t>Dveřní ovladač - elektrický pohon dveří</t>
  </si>
  <si>
    <t>220990405</t>
  </si>
  <si>
    <t>elektrický pohon požárních i nepožárních dveří do hmotnosti max. 250 kg/zabudovaný 12/24V zdroj s výstupem pro el. zámky/EPS vstup/lze použít pro levé i pravé dveře s tlačnými i tažnými rameny</t>
  </si>
  <si>
    <t>662</t>
  </si>
  <si>
    <t>220990406</t>
  </si>
  <si>
    <t>zpožďovací člen</t>
  </si>
  <si>
    <t>664</t>
  </si>
  <si>
    <t>220990407</t>
  </si>
  <si>
    <t>Automatická zástrč pro profilové dveře</t>
  </si>
  <si>
    <t>666</t>
  </si>
  <si>
    <t>220990408</t>
  </si>
  <si>
    <t>rozšiřující jednotka pohonu/Jednotka obsahuje vstupy a napájení pro elektromotorický zámek, volič režimů klíčového spínače, vstup pro akumulátory, funkci EPS, Otevření/Zavření, otevření klíčem a vnější impuls, monitoring stavu akumulátorů</t>
  </si>
  <si>
    <t>668</t>
  </si>
  <si>
    <t>220990409</t>
  </si>
  <si>
    <t>Požární dveřní konzole s elektromagnetem</t>
  </si>
  <si>
    <t>220990410</t>
  </si>
  <si>
    <t>Požární konzole s elektromagnetem pro dvojkřídlé dveře 60 mA / 24 V DC, včetně dveřního zavírače, ramínka, nastavitelná rychlost zavření a doklapnutí dveří, s integrovaným mechanickým koordinátorem pro dvoukřídlé dveře - elektromechanické blokování zavřen</t>
  </si>
  <si>
    <t>670</t>
  </si>
  <si>
    <t>Požární konzole s elektromagnetem pro dvojkřídlé dveře 60 mA / 24 V DC, včetně dveřního zavírače, ramínka, nastavitelná rychlost zavření a doklapnutí dveří, s integrovaným mechanickým koordinátorem pro dvoukřídlé dveře - elektromechanické blokování zavření dveří s proudovou spotřebou 1 x 60 mA / 24 V DC (fyzicky blokováno pouze aktivní křídlo, pasivní křídlo mechanicky drženo aktivním křídlem dveří)</t>
  </si>
  <si>
    <t>220990411</t>
  </si>
  <si>
    <t>Elektromotorický zámek (pro požární a únikové dveře )</t>
  </si>
  <si>
    <t>220990412</t>
  </si>
  <si>
    <t>Elekromotorický samozamykací zámek, 12V-24VDC, včetně bezp.kování , kabelové průchodky, kabelu s konektorem, děleného čtyřhranu a protiplechu, funkce zámku: obě kliky jsou funkční po odpojení napájení zámku, zámek s oboustranou kontrolou vstupu, zámek pro</t>
  </si>
  <si>
    <t>672</t>
  </si>
  <si>
    <t>Elekromotorický samozamykací zámek, 12V-24VDC, včetně bezp.kování , kabelové průchodky, kabelu s konektorem, děleného čtyřhranu a protiplechu, funkce zámku: obě kliky jsou funkční po odpojení napájení zámku, zámek s oboustranou kontrolou vstupu, zámek pro únikové požární dveře</t>
  </si>
  <si>
    <t>220990413</t>
  </si>
  <si>
    <t>674</t>
  </si>
  <si>
    <t>220990414</t>
  </si>
  <si>
    <t>676</t>
  </si>
  <si>
    <t>220990415</t>
  </si>
  <si>
    <t>678</t>
  </si>
  <si>
    <t>220990416</t>
  </si>
  <si>
    <t>ochranná dioda zámku 1 A / 1000 V (například 1N4007, 1N5407, 1N5408) zapojenou antiparalelně k zařízení</t>
  </si>
  <si>
    <t>680</t>
  </si>
  <si>
    <t>220990417</t>
  </si>
  <si>
    <t>odchodové tlačítko</t>
  </si>
  <si>
    <t>682</t>
  </si>
  <si>
    <t>220990418</t>
  </si>
  <si>
    <t>Autonomní hlásič kouře</t>
  </si>
  <si>
    <t>220990419</t>
  </si>
  <si>
    <t>autonomní hlásič kouře včetně baterie</t>
  </si>
  <si>
    <t>684</t>
  </si>
  <si>
    <t>220990420</t>
  </si>
  <si>
    <t>Sdělovací kabely s funkční schopnosti systému při požáru dle ZP 27/2008, STN 92 0205,DIN 4102-12 a s</t>
  </si>
  <si>
    <t>220990421</t>
  </si>
  <si>
    <t>kabel  2 x 2 x 0,8 PH120- R B2cas1d1a1</t>
  </si>
  <si>
    <t>686</t>
  </si>
  <si>
    <t>220990422</t>
  </si>
  <si>
    <t>kabel  3 x 2 x 0,8 PH120- R B2caS1D1</t>
  </si>
  <si>
    <t>688</t>
  </si>
  <si>
    <t>220990423</t>
  </si>
  <si>
    <t>kabel  4 x 2 x 0,8 PH120- R B2caS1D1</t>
  </si>
  <si>
    <t>690</t>
  </si>
  <si>
    <t>220990424</t>
  </si>
  <si>
    <t>Silové kabely s funkční schopnosti systému při požáru dle ZP 27/2008, STN 92 0205,DIN 4102-12 a splň</t>
  </si>
  <si>
    <t>220990425</t>
  </si>
  <si>
    <t>Hnědý kabel 2x1.5  PH120-R B2cas1d1a1</t>
  </si>
  <si>
    <t>692</t>
  </si>
  <si>
    <t>220990426</t>
  </si>
  <si>
    <t xml:space="preserve">Sdělovací kabely bez funkční schopnosti </t>
  </si>
  <si>
    <t>220990427</t>
  </si>
  <si>
    <t>kabel  červený 2 x 2 x 0,8 B2cas1d1a1</t>
  </si>
  <si>
    <t>694</t>
  </si>
  <si>
    <t>220990428</t>
  </si>
  <si>
    <t xml:space="preserve">Požárně odolné systémy dle DIN 4102 část 12, ZP27/2008 a STN 92 0205 (pro uchycení jednoho kabelu s </t>
  </si>
  <si>
    <t>220990429</t>
  </si>
  <si>
    <t>1-stranná příchytka pro pož. odolné trasy, pro prům. kabelu 8 mm, balení 100  ks</t>
  </si>
  <si>
    <t>696</t>
  </si>
  <si>
    <t>220990430</t>
  </si>
  <si>
    <t>1-stranná příchytka pro pož. odolné trasy, pro prům. kabelu 14mm, balení 100  ks</t>
  </si>
  <si>
    <t>698</t>
  </si>
  <si>
    <t>220990431</t>
  </si>
  <si>
    <t xml:space="preserve">Elektroinstalační materiál </t>
  </si>
  <si>
    <t>220990432</t>
  </si>
  <si>
    <t>700</t>
  </si>
  <si>
    <t>220990433</t>
  </si>
  <si>
    <t>702</t>
  </si>
  <si>
    <t>220990434</t>
  </si>
  <si>
    <t>704</t>
  </si>
  <si>
    <t>220990435</t>
  </si>
  <si>
    <t>706</t>
  </si>
  <si>
    <t>220990436</t>
  </si>
  <si>
    <t>708</t>
  </si>
  <si>
    <t>220990437</t>
  </si>
  <si>
    <t>710</t>
  </si>
  <si>
    <t>220990438</t>
  </si>
  <si>
    <t>220990439</t>
  </si>
  <si>
    <t>220990440</t>
  </si>
  <si>
    <t>trubka tuhá bezhalogenová PVC 320N 1525 (3m) včetně příchytek a spoj.mat.</t>
  </si>
  <si>
    <t>716</t>
  </si>
  <si>
    <t>220990441</t>
  </si>
  <si>
    <t>trubka tuhá bezhalogenová PVC 320N 1520 (3m) včetně příchytek a spoj.mat.</t>
  </si>
  <si>
    <t>718</t>
  </si>
  <si>
    <t>220990442</t>
  </si>
  <si>
    <t>720</t>
  </si>
  <si>
    <t>220990443</t>
  </si>
  <si>
    <t>220990444</t>
  </si>
  <si>
    <t>724</t>
  </si>
  <si>
    <t>220990445</t>
  </si>
  <si>
    <t>726</t>
  </si>
  <si>
    <t>220990446</t>
  </si>
  <si>
    <t>728</t>
  </si>
  <si>
    <t>220990447</t>
  </si>
  <si>
    <t>programování ústředny, oživení systému</t>
  </si>
  <si>
    <t>220990448</t>
  </si>
  <si>
    <t>vazby na ostatní profese (koordinace, provázanost)</t>
  </si>
  <si>
    <t>220990449</t>
  </si>
  <si>
    <t>revize zařízení LDP</t>
  </si>
  <si>
    <t>220990450</t>
  </si>
  <si>
    <t>zaškolení obsluhy</t>
  </si>
  <si>
    <t>220990451</t>
  </si>
  <si>
    <t>drobný elektroinstalační materiál (10kg)</t>
  </si>
  <si>
    <t>738</t>
  </si>
  <si>
    <t>oddíl 6</t>
  </si>
  <si>
    <t>Evakuční rozhlas  (PO skříň pro ústřednu ERo je zahrnuta v systému LDP)</t>
  </si>
  <si>
    <t>220990452</t>
  </si>
  <si>
    <t>Základní jednotka systému APS, EN54-16, dohled systému, vstup pro mikr. stanice, 2 audio vstupy, 8 monitorovaných vstupů, záznamník zpráv, LAN rozhraní s AES67, DSP, RC16</t>
  </si>
  <si>
    <t>740</t>
  </si>
  <si>
    <t>220990453</t>
  </si>
  <si>
    <t>Modul směrovače s monitorováním pro 6 reproduktorových linek, 6 vstupů pro zesilovač, architektura 1:1, metoda dohledu bez koncových desek bez přerušení reprodukce, EN54-16</t>
  </si>
  <si>
    <t>742</t>
  </si>
  <si>
    <t>220990454</t>
  </si>
  <si>
    <t>Digitální koncový zesilovač, třída D, 4x 100W, EN54-16, DSP procesor pro každý zesilovací kanál, ekvalizace signálů, individuální nastavení více úrovní hlasitosti pro jednotlivé kanály, EN54-16</t>
  </si>
  <si>
    <t>744</t>
  </si>
  <si>
    <t>220990455</t>
  </si>
  <si>
    <t>Záložní bateriový blok 48VDC/24Ah, 19", bez baterií</t>
  </si>
  <si>
    <t>746</t>
  </si>
  <si>
    <t>Pol1</t>
  </si>
  <si>
    <t>Baterie 12 V / 24 Ah</t>
  </si>
  <si>
    <t>748</t>
  </si>
  <si>
    <t>220990456</t>
  </si>
  <si>
    <t>Programovací kabel RS-232, 3 m</t>
  </si>
  <si>
    <t>750</t>
  </si>
  <si>
    <t>220990457</t>
  </si>
  <si>
    <t>Napájecí kabel propojovací 0,5m, černý</t>
  </si>
  <si>
    <t>752</t>
  </si>
  <si>
    <t>220990458</t>
  </si>
  <si>
    <t>19" úchyt modulů 1U</t>
  </si>
  <si>
    <t>754</t>
  </si>
  <si>
    <t>220990459</t>
  </si>
  <si>
    <t>19" úchyt modulů 2U</t>
  </si>
  <si>
    <t>756</t>
  </si>
  <si>
    <t>220990460</t>
  </si>
  <si>
    <t>19" úchyt modulů 3U</t>
  </si>
  <si>
    <t>758</t>
  </si>
  <si>
    <t>220990461</t>
  </si>
  <si>
    <t>Sběrnicový kabel 2HU</t>
  </si>
  <si>
    <t>760</t>
  </si>
  <si>
    <t>220990462</t>
  </si>
  <si>
    <t>19" systémová vana pro systémové funkční moduly</t>
  </si>
  <si>
    <t>220990463</t>
  </si>
  <si>
    <t>Digitální mikrofonní stanice s 8 funkčními tlačítky + 3 aktivační tlačítka s krytkou, EN54-16</t>
  </si>
  <si>
    <t>220990464</t>
  </si>
  <si>
    <t>Mikrofonní panel pro HZS, 5 alarmových tlačítek, tlačítko ALL-CLEAR, povrchová montáž, červený kovový kryt, EN54-16</t>
  </si>
  <si>
    <t>220990465</t>
  </si>
  <si>
    <t>Modul přepínače 4 reproduktorových linek, 1x vstup 100V/250W</t>
  </si>
  <si>
    <t>768</t>
  </si>
  <si>
    <t>220990466</t>
  </si>
  <si>
    <t>zakončovací člen reproduktorové linky</t>
  </si>
  <si>
    <t>770</t>
  </si>
  <si>
    <t>220990467</t>
  </si>
  <si>
    <t>Regulátor hlasitosti</t>
  </si>
  <si>
    <t>220990468</t>
  </si>
  <si>
    <t>Regulátor hlasitosti 30W, EN54</t>
  </si>
  <si>
    <t>772</t>
  </si>
  <si>
    <t>220990469</t>
  </si>
  <si>
    <t>Reproduktory</t>
  </si>
  <si>
    <t>220990470</t>
  </si>
  <si>
    <t>6W nástěnný reproduktor, 100V, 6/3/1,5W, MDF, IP54, keram. svorkovnice, EN54</t>
  </si>
  <si>
    <t>774</t>
  </si>
  <si>
    <t>220990471</t>
  </si>
  <si>
    <t>6W podhledový reproduktor, 100V, 6/3/1,5W, MDF, keram. svorkovnice, EN54, včetně krytu</t>
  </si>
  <si>
    <t>220990472</t>
  </si>
  <si>
    <t>Náležitosti</t>
  </si>
  <si>
    <t>220990473</t>
  </si>
  <si>
    <t>povinná náležitost dle ČSN EN 60849: Odborné měření srozumitelnosti vč. měřicího protokolu s přepočtem hodnot na stupnici CIS. Měření bude provedeno metodou indexu přenosu řeči, tzv. STI. Měření jinou metodou lze použít pouze tehdy, pokud zvolená metoda p</t>
  </si>
  <si>
    <t>778</t>
  </si>
  <si>
    <t>povinná náležitost dle ČSN EN 60849: Odborné měření srozumitelnosti vč. měřicího protokolu s přepočtem hodnot na stupnici CIS. Měření bude provedeno metodou indexu přenosu řeči, tzv. STI. Měření jinou metodou lze použít pouze tehdy, pokud zvolená metoda poskytuje výsledky stejně nebo více relevantní jako metoda STI. Měření zjednodušenými metodami, které mohou dávat zkreslené výsledky (RASTI aj.), není přípustné. Výsledkem měření bude protokol obsahující přesnou specifikaci použitého měřicího vybavení a metody, a pro každý prostor přesnou specifikaci měřicích bodů, naměřených hodnot STI, jejich přepočet na CIS a následně výpočet výsledné hodnoty pro daný prostor jako rozdílu průměrné naměřené hodnoty STI a směrodatné odchylky - viz ČSN EN 60849, B.3.</t>
  </si>
  <si>
    <t>220990474</t>
  </si>
  <si>
    <t xml:space="preserve">povinná náležitost dle ČSN EN 60849: Odborné měření skutečné impedance 100V linek vč. měřicího protokolu s přepočtem hodnot na výkon repro @ 100V. Měření musí být provedeno specializovaným měřicím přístrojem určeným pro tento účel a používajícím střídavý </t>
  </si>
  <si>
    <t>780</t>
  </si>
  <si>
    <t>povinná náležitost dle ČSN EN 60849: Odborné měření skutečné impedance 100V linek vč. měřicího protokolu s přepočtem hodnot na výkon repro @ 100V. Měření musí být provedeno specializovaným měřicím přístrojem určeným pro tento účel a používajícím střídavý sinusový testovací signál o frekvenci na spodním okraji řečového pásma - např. cca 300Hz. Měření univerzálními multimetry určenými pro měření činného odporu nebo impedance na frekvenci 50/60Hz poskytuje irelevantní hodnoty a proto není přípustné.</t>
  </si>
  <si>
    <t>220990475</t>
  </si>
  <si>
    <t>220990476</t>
  </si>
  <si>
    <t>Hnědý kabel 3x2.5 RE P60-R B2CAS1D1</t>
  </si>
  <si>
    <t>782</t>
  </si>
  <si>
    <t>220990477</t>
  </si>
  <si>
    <t>Hnědý kabel 2x1.5 RE P60-R B2CAS1D1</t>
  </si>
  <si>
    <t>220990478</t>
  </si>
  <si>
    <t>220990479</t>
  </si>
  <si>
    <t>PRAFlaGuard F 4x2x0,8 PH120-R</t>
  </si>
  <si>
    <t>786</t>
  </si>
  <si>
    <t>220990480</t>
  </si>
  <si>
    <t>220990481</t>
  </si>
  <si>
    <t>788</t>
  </si>
  <si>
    <t>220990482</t>
  </si>
  <si>
    <t>790</t>
  </si>
  <si>
    <t>220990483</t>
  </si>
  <si>
    <t>krabice 105x105x40 IP 54 oranžová PO</t>
  </si>
  <si>
    <t>792</t>
  </si>
  <si>
    <t>220990484</t>
  </si>
  <si>
    <t>220990485</t>
  </si>
  <si>
    <t>794</t>
  </si>
  <si>
    <t>220990486</t>
  </si>
  <si>
    <t>796</t>
  </si>
  <si>
    <t>220990487</t>
  </si>
  <si>
    <t>798</t>
  </si>
  <si>
    <t>220990488</t>
  </si>
  <si>
    <t>zprovoznění systému (konfigurace)</t>
  </si>
  <si>
    <t>800</t>
  </si>
  <si>
    <t>220990489</t>
  </si>
  <si>
    <t>koordinace, provázanost LDP</t>
  </si>
  <si>
    <t>802</t>
  </si>
  <si>
    <t>220990490</t>
  </si>
  <si>
    <t>804</t>
  </si>
  <si>
    <t>220990491</t>
  </si>
  <si>
    <t>806</t>
  </si>
  <si>
    <t>220990492</t>
  </si>
  <si>
    <t>zednické výpomoci (vysekání niky pro konzoly, podpěry, závěsy, zazdění nebo zabetonování rýh nebo kapes ve zdech nebo stropech, nastřelování upevňovacích prvků, upevňování pomocí hmoždinek apod a dále začištění štukem kabelové drážky ve zdivu včetně výmal</t>
  </si>
  <si>
    <t>808</t>
  </si>
  <si>
    <t>zednické výpomoci (vysekání niky pro konzoly, podpěry, závěsy, zazdění nebo zabetonování rýh nebo kapes ve zdech nebo stropech, nastřelování upevňovacích prvků, upevňování pomocí hmoždinek apod a dále začištění štukem kabelové drážky ve zdivu včetně výmalby)</t>
  </si>
  <si>
    <t>220990493</t>
  </si>
  <si>
    <t>810</t>
  </si>
  <si>
    <t>oddíl 7</t>
  </si>
  <si>
    <t>Jednotný čas a školní zvonek</t>
  </si>
  <si>
    <t>220990494</t>
  </si>
  <si>
    <t>Mateční a spínací hodiny ML minutová linka max. 24V/0,9A, Jmenovité napětí linky 6V, 12V, 24V impuls 1 - 3 sec., mezera 0 - 3 sec., do krok 12/24 hod., pro řízení analogových hodin PH a digitálních hodin EDHpm, vestavěný zdroj zvonkového napětí 75V/0,6A~,</t>
  </si>
  <si>
    <t>812</t>
  </si>
  <si>
    <t>Mateční a spínací hodiny ML minutová linka max. 24V/0,9A, Jmenovité napětí linky 6V, 12V, 24V impuls 1 - 3 sec., mezera 0 - 3 sec., do krok 12/24 hod., pro řízení analogových hodin PH a digitálních hodin EDHpm, vestavěný zdroj zvonkového napětí 75V/0,6A~, Počet hodin na lince max. 100</t>
  </si>
  <si>
    <t>220990495</t>
  </si>
  <si>
    <t>Přijímač rádiového časového signálu DCF, včetně kabelu 3m (lze až 100m), anténa</t>
  </si>
  <si>
    <t>814</t>
  </si>
  <si>
    <t>220990496</t>
  </si>
  <si>
    <t>Ručičkové hodiny interiérové kulaté 40cm, nástěnné, jednostranné, řízené ML24V</t>
  </si>
  <si>
    <t>816</t>
  </si>
  <si>
    <t>220990497</t>
  </si>
  <si>
    <t>Ručičkové hodiny interiérové kulaté 50cm, závěsné, oboustranné řízené ML24V</t>
  </si>
  <si>
    <t>818</t>
  </si>
  <si>
    <t>220990498</t>
  </si>
  <si>
    <t>220990499</t>
  </si>
  <si>
    <t>Silový kabel 2x2,5 B2cas1d1a1</t>
  </si>
  <si>
    <t>820</t>
  </si>
  <si>
    <t>220990500</t>
  </si>
  <si>
    <t>Silový kabel 2x1,5 B2cas1d1a1</t>
  </si>
  <si>
    <t>822</t>
  </si>
  <si>
    <t>220990501</t>
  </si>
  <si>
    <t>824</t>
  </si>
  <si>
    <t>220990502</t>
  </si>
  <si>
    <t>826</t>
  </si>
  <si>
    <t>220990503</t>
  </si>
  <si>
    <t>828</t>
  </si>
  <si>
    <t>220990504</t>
  </si>
  <si>
    <t>krabice KU68-1901 vč.víčka / pod omítku</t>
  </si>
  <si>
    <t>830</t>
  </si>
  <si>
    <t>220990505</t>
  </si>
  <si>
    <t>krabice se svorkovnicí a víčkem</t>
  </si>
  <si>
    <t>832</t>
  </si>
  <si>
    <t>417</t>
  </si>
  <si>
    <t>220990506</t>
  </si>
  <si>
    <t>prostup stavební konstrukcí do 300mm</t>
  </si>
  <si>
    <t>834</t>
  </si>
  <si>
    <t>220990507</t>
  </si>
  <si>
    <t>drážka pro kabel pod omítkou</t>
  </si>
  <si>
    <t>836</t>
  </si>
  <si>
    <t>419</t>
  </si>
  <si>
    <t>220990508</t>
  </si>
  <si>
    <t>838</t>
  </si>
  <si>
    <t>220990509</t>
  </si>
  <si>
    <t>840</t>
  </si>
  <si>
    <t>421</t>
  </si>
  <si>
    <t>220990510</t>
  </si>
  <si>
    <t>842</t>
  </si>
  <si>
    <t>220990511</t>
  </si>
  <si>
    <t>844</t>
  </si>
  <si>
    <t>oddíl 8</t>
  </si>
  <si>
    <t xml:space="preserve">Společná televizní anténa STA </t>
  </si>
  <si>
    <t>423</t>
  </si>
  <si>
    <t>220990512</t>
  </si>
  <si>
    <t>Anténa venkovní UHF, k.21 až 48, délka 1160mm, zisk cca 15,3dB na začátku pracovního pásma a cca 18dB na konci prac. pásma (zisk: 15,3 -18dB), LTE filtr 5G, vyzařovací úhel při horizontální polarizaci: 30°, vyzařovací úhel při vertikální polarizaci: 28°</t>
  </si>
  <si>
    <t>846</t>
  </si>
  <si>
    <t>220990513</t>
  </si>
  <si>
    <t>anténa FM, 87,5-108 MHz,  kruhová , Zisk 2,5dB</t>
  </si>
  <si>
    <t>848</t>
  </si>
  <si>
    <t>425</t>
  </si>
  <si>
    <t>220990514</t>
  </si>
  <si>
    <t>anténní stožár pr. 48, délka 2,5m, pozink</t>
  </si>
  <si>
    <t>850</t>
  </si>
  <si>
    <t>220990515</t>
  </si>
  <si>
    <t>výložné ráhno dvoustanné + třmen</t>
  </si>
  <si>
    <t>852</t>
  </si>
  <si>
    <t>427</t>
  </si>
  <si>
    <t>220990516</t>
  </si>
  <si>
    <t>předzesilovač TV / SAT 5-2400 MHz, G=10 dB, průchozí pro napájení 13/18V, F-konektory (Max. výstupní úroveň: DIN 45004B: 102 dBµV IMD3 -60 dB: 99 dBµV (TV), 109 dBµV (SAT pro IMDF3 -35 dB) IMD2 -60 dB: 81 dBµV (TV), 101 dBµV (SAT pro IMDF2 -35 dB)</t>
  </si>
  <si>
    <t>854</t>
  </si>
  <si>
    <t>220990517</t>
  </si>
  <si>
    <t>anténí slučovač 2 vstupy  slučovač / rozbočovač, průchozí pro napájení, venkovní provedení (Průchozí útlum je menší než 1 dB)</t>
  </si>
  <si>
    <t>856</t>
  </si>
  <si>
    <t>429</t>
  </si>
  <si>
    <t>220990518</t>
  </si>
  <si>
    <t>digitální programovatelný zesilovač (Technické parametry   počet vstupů/výstupů 5/1 vstupy 4x programovatelné vstupy VHF/UHF (174-230, 470-694 MHz) _ 1x vstup FM (87-110 MHz) celkový počet programovatelných filtrů 32 (lze libovolně přiřadit k programovate</t>
  </si>
  <si>
    <t>858</t>
  </si>
  <si>
    <t>digitální programovatelný zesilovač (Technické parametry   počet vstupů/výstupů 5/1 vstupy 4x programovatelné vstupy VHF/UHF (174-230, 470-694 MHz) _ 1x vstup FM (87-110 MHz) celkový počet programovatelných filtrů 32 (lze libovolně přiřadit k programovatelným vstupům ) počet kanálů na filtr 1 až 4 zesílení automatické (max 75 dB pro program vstupy, max 29 dB pro FM) nastavení náklonu 0-5 dB (pouze pro programovatelné vstupy) manuální regulace zesílení kanálu ± 3 dB šumové číslo 6 dB pro VHF/UHF), 7 dB (FM) rozsah vstupního signálu 40 - 100 dBµV pro VHF/UHF regulave výstupní úrovně 90 - 115 dBµV pro VHF/UHF, 87-112 dBµV pro FM max. výstupní úroveň (IMD2 -60 dB) 115 dBµV selektivita program vst. &gt;65 dB (± 8 MHz), &gt;30 dB (± 1 MHz) napájení předzesilovače ON / OFF / AUTO (12 V/ 50 mA (zapínatelné pouze pro programovatelné vstupy) napájení 196-254V/ 231 mA , 50/60 Hz, 14 W rozsah pracovních teplot -5°C až +45°C stupeň krytí IP20 konektory F-konektor hmotnost 0,92 kg rozměr 226 x 120 x 53 mm)</t>
  </si>
  <si>
    <t>220990519</t>
  </si>
  <si>
    <t>Toner XGVS-6D31 rozbočovač 1/6, 9.2 dB, 5-1000 MHz</t>
  </si>
  <si>
    <t>860</t>
  </si>
  <si>
    <t>431</t>
  </si>
  <si>
    <t>220990520</t>
  </si>
  <si>
    <t>USB-C OTG kabel pro programování</t>
  </si>
  <si>
    <t>862</t>
  </si>
  <si>
    <t>220990521</t>
  </si>
  <si>
    <t>náhradní zdroj  (12 V - 1,5 A AC-DC)</t>
  </si>
  <si>
    <t>864</t>
  </si>
  <si>
    <t>433</t>
  </si>
  <si>
    <t>220990522</t>
  </si>
  <si>
    <t>rozvaděč 600x900x140 (šxvxhl) nástěnný, oceloplech</t>
  </si>
  <si>
    <t>866</t>
  </si>
  <si>
    <t>220990523</t>
  </si>
  <si>
    <t>F konektor rychlospojka (5ks)</t>
  </si>
  <si>
    <t>868</t>
  </si>
  <si>
    <t>435</t>
  </si>
  <si>
    <t>220990524</t>
  </si>
  <si>
    <t>VF propojovcí kabel 250mm s nalisovanými konektory (baleno po 5 ks)</t>
  </si>
  <si>
    <t>870</t>
  </si>
  <si>
    <t>220990525</t>
  </si>
  <si>
    <t>F konektor na koax kabel</t>
  </si>
  <si>
    <t>872</t>
  </si>
  <si>
    <t>437</t>
  </si>
  <si>
    <t>220990526</t>
  </si>
  <si>
    <t>zakončovací odpor 75 Ohm /baleno po 2 ks/</t>
  </si>
  <si>
    <t>874</t>
  </si>
  <si>
    <t>220990527</t>
  </si>
  <si>
    <t>útlumový člen 0,15….2200MHz, 0….-10dB, F konektor, regulace</t>
  </si>
  <si>
    <t>876</t>
  </si>
  <si>
    <t>439</t>
  </si>
  <si>
    <t>220990528</t>
  </si>
  <si>
    <t>dvojzásuvka 230V do rozvaděče</t>
  </si>
  <si>
    <t>878</t>
  </si>
  <si>
    <t>220990529</t>
  </si>
  <si>
    <t>pospojení s hromosvodem-zemnící svorka</t>
  </si>
  <si>
    <t>880</t>
  </si>
  <si>
    <t>441</t>
  </si>
  <si>
    <t>220990530</t>
  </si>
  <si>
    <t>Přepěťová ochrana pro koaxiální rozvody, konekor F 75 ohm, 5kA, 150MHz</t>
  </si>
  <si>
    <t>882</t>
  </si>
  <si>
    <t>220990531</t>
  </si>
  <si>
    <t>Účastnická zásuvka STA</t>
  </si>
  <si>
    <t>220990532</t>
  </si>
  <si>
    <t>zásuvka TV/R pod omítku, koncová s útlumem 1 dB.</t>
  </si>
  <si>
    <t>884</t>
  </si>
  <si>
    <t>220990533</t>
  </si>
  <si>
    <t>443</t>
  </si>
  <si>
    <t>220990534</t>
  </si>
  <si>
    <t>Koaxiální kabel B2ca-s1a,d1,a1 120dB (75 Ohm)</t>
  </si>
  <si>
    <t>886</t>
  </si>
  <si>
    <t>220990535</t>
  </si>
  <si>
    <t>kabel koaxiální 75 Ohm, Vnější průměr pláště 10.3 mm. útlum cca 24dB/100m/2.4GHz, B2ca-s1a,d1,a1</t>
  </si>
  <si>
    <t>888</t>
  </si>
  <si>
    <t>445</t>
  </si>
  <si>
    <t>220990536</t>
  </si>
  <si>
    <t>890</t>
  </si>
  <si>
    <t>220990537</t>
  </si>
  <si>
    <t>892</t>
  </si>
  <si>
    <t>447</t>
  </si>
  <si>
    <t>220990538</t>
  </si>
  <si>
    <t>894</t>
  </si>
  <si>
    <t>220990539</t>
  </si>
  <si>
    <t>krabice přístrojová KP67/2 pod omítku</t>
  </si>
  <si>
    <t>896</t>
  </si>
  <si>
    <t>449</t>
  </si>
  <si>
    <t>220990540</t>
  </si>
  <si>
    <t>898</t>
  </si>
  <si>
    <t>220990541</t>
  </si>
  <si>
    <t>900</t>
  </si>
  <si>
    <t>451</t>
  </si>
  <si>
    <t>220990542</t>
  </si>
  <si>
    <t>902</t>
  </si>
  <si>
    <t>220990543</t>
  </si>
  <si>
    <t>904</t>
  </si>
  <si>
    <t>453</t>
  </si>
  <si>
    <t>220990544</t>
  </si>
  <si>
    <t>906</t>
  </si>
  <si>
    <t>220990545</t>
  </si>
  <si>
    <t>nastavení antén, měření signálu, oživení systému</t>
  </si>
  <si>
    <t>908</t>
  </si>
  <si>
    <t>455</t>
  </si>
  <si>
    <t>220990546</t>
  </si>
  <si>
    <t>910</t>
  </si>
  <si>
    <t>220990546.1</t>
  </si>
  <si>
    <t>912</t>
  </si>
  <si>
    <t>oddíl 9</t>
  </si>
  <si>
    <t>Kabelové žlaby a parapetní kanály</t>
  </si>
  <si>
    <t>457</t>
  </si>
  <si>
    <t>220990547</t>
  </si>
  <si>
    <t>kabelový žlab KZI 60x75x0.75 pozink (včetně víka, přepážky,spoj.mat a kotvení)</t>
  </si>
  <si>
    <t>914</t>
  </si>
  <si>
    <t>220990548</t>
  </si>
  <si>
    <t>kabelový žlab KZI 60x100x0.75 pozink (včetně víka, přepážky,spoj.mat a kotvení)</t>
  </si>
  <si>
    <t>916</t>
  </si>
  <si>
    <t>459</t>
  </si>
  <si>
    <t>220990549</t>
  </si>
  <si>
    <t>kabelový žlab KZI 60x150x0.75 pozink (včetně víka, přepážky,spoj.mat a kotvení)</t>
  </si>
  <si>
    <t>918</t>
  </si>
  <si>
    <t>220990550</t>
  </si>
  <si>
    <t>kabelový žlab KZI 60x200x0.75 pozink (včetně víka, přepážky,spoj.mat a kotvení)</t>
  </si>
  <si>
    <t>920</t>
  </si>
  <si>
    <t>461</t>
  </si>
  <si>
    <t>220990551</t>
  </si>
  <si>
    <t>stahovací pásky SP (bal100 ks)</t>
  </si>
  <si>
    <t>922</t>
  </si>
  <si>
    <t>220990552</t>
  </si>
  <si>
    <t>924</t>
  </si>
  <si>
    <t>oddíl 10</t>
  </si>
  <si>
    <t xml:space="preserve">Požární ucpávky </t>
  </si>
  <si>
    <t>463</t>
  </si>
  <si>
    <t>220990553</t>
  </si>
  <si>
    <t>bílý protipožární tmel ,třída reakce na oheň dle ČSN EN 13501-1:2007 B-s1, d0, Požární odolnosti v dané spáře vyšší než 240 minut (bal 310 ml)</t>
  </si>
  <si>
    <t>926</t>
  </si>
  <si>
    <t>220990554</t>
  </si>
  <si>
    <t>Protipožární ucpávka EI90min, min. tl.stěny 150, až do 300 cm2</t>
  </si>
  <si>
    <t>928</t>
  </si>
  <si>
    <t>465</t>
  </si>
  <si>
    <t>220990555</t>
  </si>
  <si>
    <t>Štítek protipožární HILTI</t>
  </si>
  <si>
    <t>930</t>
  </si>
  <si>
    <t>220990556</t>
  </si>
  <si>
    <t>revize požární ucpávky</t>
  </si>
  <si>
    <t>932</t>
  </si>
  <si>
    <t>oddíl 11</t>
  </si>
  <si>
    <t xml:space="preserve">Demontáže </t>
  </si>
  <si>
    <t>467</t>
  </si>
  <si>
    <t>220990557</t>
  </si>
  <si>
    <t>Demontáž stáv.koncových prvků, ústředen, viditelných kabelů, lišt, trubek</t>
  </si>
  <si>
    <t>934</t>
  </si>
  <si>
    <t>oddíl 12</t>
  </si>
  <si>
    <t>220990558</t>
  </si>
  <si>
    <t>bourání živičných povrchů, síla vrstvy 3-5cm</t>
  </si>
  <si>
    <t>936</t>
  </si>
  <si>
    <t>469</t>
  </si>
  <si>
    <t>220990559</t>
  </si>
  <si>
    <t>hloubení kabelové rýhy v zemině tř.3, šíře300mm, hloubka 0,6m</t>
  </si>
  <si>
    <t>938</t>
  </si>
  <si>
    <t>220990560</t>
  </si>
  <si>
    <t>fólie výstražná z PVC šířka 33cm</t>
  </si>
  <si>
    <t>940</t>
  </si>
  <si>
    <t>471</t>
  </si>
  <si>
    <t>220990561</t>
  </si>
  <si>
    <t>kabelová chránička pr. 50, pro přímé uložení do země</t>
  </si>
  <si>
    <t>942</t>
  </si>
  <si>
    <t>220990562</t>
  </si>
  <si>
    <t>vyčištění a úprava prostupů, do objektu</t>
  </si>
  <si>
    <t>944</t>
  </si>
  <si>
    <t>473</t>
  </si>
  <si>
    <t>220990563</t>
  </si>
  <si>
    <t>zához kabelové rýhy zemina tř. 3, šíře300mm, hloubka 0,6m</t>
  </si>
  <si>
    <t>946</t>
  </si>
  <si>
    <t>220990564</t>
  </si>
  <si>
    <t>úprava povrchu, osetí povrchu travou</t>
  </si>
  <si>
    <t>948</t>
  </si>
  <si>
    <t>475</t>
  </si>
  <si>
    <t>220990565</t>
  </si>
  <si>
    <t>vytyčení kabelových tras, zaměření</t>
  </si>
  <si>
    <t>950</t>
  </si>
  <si>
    <t>D.1.4.G - Elektroinstalace, bleskosvod</t>
  </si>
  <si>
    <t>D1 - Elektromontáže</t>
  </si>
  <si>
    <t xml:space="preserve">    D2 - PAVILON A</t>
  </si>
  <si>
    <t xml:space="preserve">      D3 - SVÍTIDLA</t>
  </si>
  <si>
    <t xml:space="preserve">      D4 - SILNOPROUDÉ ROZVÁDĚČE</t>
  </si>
  <si>
    <t xml:space="preserve">        D5 - doplnění rozvaděče RH R-A.1 demontáž stávajících vložek s měřením odběru el.energie</t>
  </si>
  <si>
    <t xml:space="preserve">        D6 - nové rozvaděče</t>
  </si>
  <si>
    <t xml:space="preserve">      D7 - kabely ( 1-CXKH-R) SILOVÉ KABELY OHEŇ NEŠÍŘÍCÍ BEZHALOGENNÍ B2ca,S1,d0</t>
  </si>
  <si>
    <t xml:space="preserve">      D8 - VODIC PRO POSPOJOVANI 1-CH-R (BEZHALOGENNÍ)</t>
  </si>
  <si>
    <t xml:space="preserve">      D9 - ŽLABOVÁNÍ VČETNĚ ZÁVĚSŮ, ŠROUBŮ VRCHNÍHO VÍKA A VÝVODEK PRO KABELY</t>
  </si>
  <si>
    <t xml:space="preserve">      D10 - UKONCENI VODICU V ROZVADECICH</t>
  </si>
  <si>
    <t xml:space="preserve">      D11 - VYPÍNAČE, TLAČÍTKA, ZÁSUVKY</t>
  </si>
  <si>
    <t xml:space="preserve">      D12 - Bleskosvod</t>
  </si>
  <si>
    <t xml:space="preserve">    D13 - PAVILON B, C</t>
  </si>
  <si>
    <t xml:space="preserve">        D14 - Doplnění stávajících rozvaděčů v pavilonu B</t>
  </si>
  <si>
    <t xml:space="preserve">        D15 - Rozvaděč v pavilonu C</t>
  </si>
  <si>
    <t xml:space="preserve">      D16 - kabely ( 1-CXKH-R) SILOVÉ KABELY OHEŇ NEŠÍŘÍCÍ</t>
  </si>
  <si>
    <t xml:space="preserve">        D17 - BEZHALOGENNÍ B2ca,S1,d0</t>
  </si>
  <si>
    <t xml:space="preserve">      D18 - HODINOVE ZUCTOVACI SAZBY</t>
  </si>
  <si>
    <t xml:space="preserve">      D19 - PROVEDENI REVIZNICH ZKOUSEK DLE CSN 331500</t>
  </si>
  <si>
    <t>D1</t>
  </si>
  <si>
    <t>Elektromontáže</t>
  </si>
  <si>
    <t>PAVILON A</t>
  </si>
  <si>
    <t>SVÍTIDLA</t>
  </si>
  <si>
    <t>Pol27</t>
  </si>
  <si>
    <t>1-SVÍTIDLO TPL 34CCT LED 33,2W</t>
  </si>
  <si>
    <t>Pol28</t>
  </si>
  <si>
    <t>3-SVÍTIDLO LBR 38,1W</t>
  </si>
  <si>
    <t>Pol29</t>
  </si>
  <si>
    <t>4- NOH 150 3H</t>
  </si>
  <si>
    <t>Pol30</t>
  </si>
  <si>
    <t>5-NOH 150 3H WHITE</t>
  </si>
  <si>
    <t>Pol31</t>
  </si>
  <si>
    <t>6-RDTJ30CCT/PW 29,9W</t>
  </si>
  <si>
    <t>Pol32</t>
  </si>
  <si>
    <t>7-PL 595936NWBL DALI 36,1W</t>
  </si>
  <si>
    <t>Pol33</t>
  </si>
  <si>
    <t>9-PL595936NWBL 36W</t>
  </si>
  <si>
    <t>Pol34</t>
  </si>
  <si>
    <t>10-NOPH 120 3H IP65</t>
  </si>
  <si>
    <t>Pol35</t>
  </si>
  <si>
    <t>11-LBR 40N CCT IP44 38,1W</t>
  </si>
  <si>
    <t>Pol36</t>
  </si>
  <si>
    <t>12-NOPH 40 3H IP20</t>
  </si>
  <si>
    <t>Pol37</t>
  </si>
  <si>
    <t>čidla</t>
  </si>
  <si>
    <t>Pol38</t>
  </si>
  <si>
    <t>ovladač DALI</t>
  </si>
  <si>
    <t>D4</t>
  </si>
  <si>
    <t>SILNOPROUDÉ ROZVÁDĚČE</t>
  </si>
  <si>
    <t>D5</t>
  </si>
  <si>
    <t>doplnění rozvaděče RH R-A.1 demontáž stávajících vložek s měřením odběru el.energie</t>
  </si>
  <si>
    <t>Pol39</t>
  </si>
  <si>
    <t>-10B-1N-030A</t>
  </si>
  <si>
    <t>Pol40</t>
  </si>
  <si>
    <t>-16B-1N-030A</t>
  </si>
  <si>
    <t>Pol41</t>
  </si>
  <si>
    <t>-S20-20,hodiny,ovladač</t>
  </si>
  <si>
    <t>Pol42</t>
  </si>
  <si>
    <t>ranžír vodičů</t>
  </si>
  <si>
    <t>Pol43</t>
  </si>
  <si>
    <t>DALI ROUTER</t>
  </si>
  <si>
    <t>Pol44</t>
  </si>
  <si>
    <t>vypínač 3x800A+nap.cívka</t>
  </si>
  <si>
    <t>Pol45</t>
  </si>
  <si>
    <t>DTTO 400A</t>
  </si>
  <si>
    <t>Pol46</t>
  </si>
  <si>
    <t>DTTO 125A</t>
  </si>
  <si>
    <t>Pol49</t>
  </si>
  <si>
    <t>DTTO 32A</t>
  </si>
  <si>
    <t>Pol55</t>
  </si>
  <si>
    <t>rozvaděčová vložka</t>
  </si>
  <si>
    <t>Pol137</t>
  </si>
  <si>
    <t>Příprava pro budoucí osazení fotovoltaiky</t>
  </si>
  <si>
    <t>1183843967</t>
  </si>
  <si>
    <t>D6</t>
  </si>
  <si>
    <t>nové rozvaděče</t>
  </si>
  <si>
    <t>Pol56</t>
  </si>
  <si>
    <t>Rozvaděč RMS.2.01</t>
  </si>
  <si>
    <t>Pol57</t>
  </si>
  <si>
    <t>Rozvaděč RMS.3.01</t>
  </si>
  <si>
    <t>Pol58</t>
  </si>
  <si>
    <t>Přepojení stávajícího rozvaděče v 3.NP</t>
  </si>
  <si>
    <t>Pol59</t>
  </si>
  <si>
    <t>Systém DALI Modul 4x64 DALI, 4+4 Softwarová licence, multisenzory, moduly, tvorba uživatelské grafické vizualizace systému, řízení nasazení a otestování, zaškolení obsluhy</t>
  </si>
  <si>
    <t>D7</t>
  </si>
  <si>
    <t>kabely ( 1-CXKH-R) SILOVÉ KABELY OHEŇ NEŠÍŘÍCÍ BEZHALOGENNÍ B2ca,S1,d0</t>
  </si>
  <si>
    <t>Pol60</t>
  </si>
  <si>
    <t>3x1.5 mm2       pevně</t>
  </si>
  <si>
    <t>Pol61</t>
  </si>
  <si>
    <t>3x2.5 mm2       pevně</t>
  </si>
  <si>
    <t>Pol62</t>
  </si>
  <si>
    <t>5x1,5</t>
  </si>
  <si>
    <t>Pol63</t>
  </si>
  <si>
    <t>5x2,5   mm2       pevně</t>
  </si>
  <si>
    <t>Pol64</t>
  </si>
  <si>
    <t>5x4</t>
  </si>
  <si>
    <t>Pol65</t>
  </si>
  <si>
    <t>5x10  mm2       pevně</t>
  </si>
  <si>
    <t>Pol66</t>
  </si>
  <si>
    <t>5x 16</t>
  </si>
  <si>
    <t>Pol67</t>
  </si>
  <si>
    <t>4x10</t>
  </si>
  <si>
    <t>Pol68</t>
  </si>
  <si>
    <t>4x25</t>
  </si>
  <si>
    <t>Pol69</t>
  </si>
  <si>
    <t>7x1,5</t>
  </si>
  <si>
    <t>Pol70</t>
  </si>
  <si>
    <t>1-YY 120</t>
  </si>
  <si>
    <t>Pol71</t>
  </si>
  <si>
    <t>KABELY JY(St)Y 2x2x0,8</t>
  </si>
  <si>
    <t>Pol72</t>
  </si>
  <si>
    <t>Pohyblivý přívod pro technologii varny 5x10</t>
  </si>
  <si>
    <t>Pol73</t>
  </si>
  <si>
    <t>Pohyblivý přívod pro technologii varny 5x16</t>
  </si>
  <si>
    <t>Pol74</t>
  </si>
  <si>
    <t>1-CXKH-V 5x1.5</t>
  </si>
  <si>
    <t>Pol75</t>
  </si>
  <si>
    <t>přistřelení kabelu</t>
  </si>
  <si>
    <t>Pol138</t>
  </si>
  <si>
    <t>UTP cat.6 fotovoltaika rezerva + trubka PVC o23</t>
  </si>
  <si>
    <t>754677095</t>
  </si>
  <si>
    <t>D8</t>
  </si>
  <si>
    <t>VODIC PRO POSPOJOVANI 1-CH-R (BEZHALOGENNÍ)</t>
  </si>
  <si>
    <t>Pol76</t>
  </si>
  <si>
    <t>6-  Zlutozeleny pevně</t>
  </si>
  <si>
    <t>Pol77</t>
  </si>
  <si>
    <t>10- Žlutozelený-pevně-server</t>
  </si>
  <si>
    <t>Pol78</t>
  </si>
  <si>
    <t>16- Zlutozelen pevně</t>
  </si>
  <si>
    <t>Pol79</t>
  </si>
  <si>
    <t>CY 120/ZŽ.....</t>
  </si>
  <si>
    <t>Pol80</t>
  </si>
  <si>
    <t>Zemnící svorka</t>
  </si>
  <si>
    <t>Pol81</t>
  </si>
  <si>
    <t>Protipožární ucpávky - kompletní provedení, vč. protokolu - dle požadavku PBŘ</t>
  </si>
  <si>
    <t>D9</t>
  </si>
  <si>
    <t>ŽLABOVÁNÍ VČETNĚ ZÁVĚSŮ, ŠROUBŮ VRCHNÍHO VÍKA A VÝVODEK PRO KABELY</t>
  </si>
  <si>
    <t>Pol82</t>
  </si>
  <si>
    <t>DZI 100x250</t>
  </si>
  <si>
    <t>Pol83</t>
  </si>
  <si>
    <t>DZ 60x125</t>
  </si>
  <si>
    <t>Pol84</t>
  </si>
  <si>
    <t>DZ 100x125</t>
  </si>
  <si>
    <t>Pol85</t>
  </si>
  <si>
    <t>MARS 250x60</t>
  </si>
  <si>
    <t>Pol86</t>
  </si>
  <si>
    <t>Šroubové tyče, natloukací ocelové hmoždinky, závěsy, šrouby,matky spojovací materiál</t>
  </si>
  <si>
    <t>Pol87</t>
  </si>
  <si>
    <t>Pancéřové trubky, lišty, hadice určené pro kabelové vedení vedoucí mimo žlabový systém</t>
  </si>
  <si>
    <t>Pol88</t>
  </si>
  <si>
    <t>Rozbočné krabice dle použití pro světelné a zásuvkové obvody</t>
  </si>
  <si>
    <t>D10</t>
  </si>
  <si>
    <t>UKONCENI VODICU V ROZVADECICH</t>
  </si>
  <si>
    <t>Pol89</t>
  </si>
  <si>
    <t>Do   2,5 mm2</t>
  </si>
  <si>
    <t>Pol90</t>
  </si>
  <si>
    <t>Do   6   mm2</t>
  </si>
  <si>
    <t>Pol91</t>
  </si>
  <si>
    <t>Do  16   mm2</t>
  </si>
  <si>
    <t>Pol92</t>
  </si>
  <si>
    <t>Do 120   mm2</t>
  </si>
  <si>
    <t>D11</t>
  </si>
  <si>
    <t>VYPÍNAČE, TLAČÍTKA, ZÁSUVKY</t>
  </si>
  <si>
    <t>Pol93</t>
  </si>
  <si>
    <t>Vypínač 230V/10A řaz1...7 IP20-IP43 včetně krabice</t>
  </si>
  <si>
    <t>Pol94</t>
  </si>
  <si>
    <t>vypínač 400V/40-63A, IP54</t>
  </si>
  <si>
    <t>Pol95</t>
  </si>
  <si>
    <t>zásuvka jednoduchá 230V/16A</t>
  </si>
  <si>
    <t>Pol96</t>
  </si>
  <si>
    <t>zásuvka dvojitá 230v/16A kontakty 45st</t>
  </si>
  <si>
    <t>Pol97</t>
  </si>
  <si>
    <t>zásuvka dvojitá 230V/16A s přepěťovou ochranou IP20-44</t>
  </si>
  <si>
    <t>Pol98</t>
  </si>
  <si>
    <t>Zásuvka 3x400V/16A IP44</t>
  </si>
  <si>
    <t>Pol99</t>
  </si>
  <si>
    <t>Dvoutlačítkový ovladač IP54 T10</t>
  </si>
  <si>
    <t>Pol100</t>
  </si>
  <si>
    <t>Kontrolní svítidlo IP54 T10</t>
  </si>
  <si>
    <t>Pol101</t>
  </si>
  <si>
    <t>Centrál a Totál stop</t>
  </si>
  <si>
    <t>D12</t>
  </si>
  <si>
    <t>Bleskosvod</t>
  </si>
  <si>
    <t>Pol102</t>
  </si>
  <si>
    <t>Jímač GFK s úchytem-výška VÝŠKA 2m</t>
  </si>
  <si>
    <t>Pol103</t>
  </si>
  <si>
    <t>NEREZOVÉ SVORKY</t>
  </si>
  <si>
    <t>Pol104</t>
  </si>
  <si>
    <t>AlMgSi 8 + podpěry</t>
  </si>
  <si>
    <t>Pol139</t>
  </si>
  <si>
    <t>FeZn 30x4</t>
  </si>
  <si>
    <t>1228474010</t>
  </si>
  <si>
    <t>Pol140</t>
  </si>
  <si>
    <t>FeZn pr10</t>
  </si>
  <si>
    <t>-723215389</t>
  </si>
  <si>
    <t>Pol141</t>
  </si>
  <si>
    <t>Ochranný úhelník OÚ</t>
  </si>
  <si>
    <t>-157029108</t>
  </si>
  <si>
    <t>Pol142</t>
  </si>
  <si>
    <t>Držák Duz</t>
  </si>
  <si>
    <t>-811161560</t>
  </si>
  <si>
    <t>D13</t>
  </si>
  <si>
    <t>PAVILON B, C</t>
  </si>
  <si>
    <t>Pol111</t>
  </si>
  <si>
    <t>UPS-USS3T10CAO 10kVA/10kW 10minut</t>
  </si>
  <si>
    <t>Pol112</t>
  </si>
  <si>
    <t>nastavení systému</t>
  </si>
  <si>
    <t>D14</t>
  </si>
  <si>
    <t>Doplnění stávajících rozvaděčů v pavilonu B</t>
  </si>
  <si>
    <t>Pol105</t>
  </si>
  <si>
    <t>16B/1N/030A</t>
  </si>
  <si>
    <t>Pol106</t>
  </si>
  <si>
    <t>Rozvaděč RB1, RB.2, RB.3</t>
  </si>
  <si>
    <t>Pol107</t>
  </si>
  <si>
    <t>Rozvaděč  RPO.1</t>
  </si>
  <si>
    <t>D15</t>
  </si>
  <si>
    <t>Rozvaděč v pavilonu C</t>
  </si>
  <si>
    <t>Pol108</t>
  </si>
  <si>
    <t>Rozvaděč RMS-C1.1</t>
  </si>
  <si>
    <t>Pol109</t>
  </si>
  <si>
    <t>Rozvaděč RMS-C1.2</t>
  </si>
  <si>
    <t>Pol110</t>
  </si>
  <si>
    <t>Rozvaděč RMS-C2.1</t>
  </si>
  <si>
    <t>Pol113</t>
  </si>
  <si>
    <t>2-BL-BIODYNAMIC-DALI 36W</t>
  </si>
  <si>
    <t>Pol114</t>
  </si>
  <si>
    <t>8-RDTJ 30CCT/PW 24W</t>
  </si>
  <si>
    <t>Pol115</t>
  </si>
  <si>
    <t>led pásek pod kuch.linku</t>
  </si>
  <si>
    <t>Pol116</t>
  </si>
  <si>
    <t>Pol117</t>
  </si>
  <si>
    <t>Pol118</t>
  </si>
  <si>
    <t>Svítidlo s pohyb čidlem IP44</t>
  </si>
  <si>
    <t>Pol119</t>
  </si>
  <si>
    <t>lankové závěsy</t>
  </si>
  <si>
    <t>Pol120</t>
  </si>
  <si>
    <t>Termostat pro plynový kotel</t>
  </si>
  <si>
    <t>Pol121</t>
  </si>
  <si>
    <t>Čidlo pohybu na strop</t>
  </si>
  <si>
    <t>D16</t>
  </si>
  <si>
    <t>kabely ( 1-CXKH-R) SILOVÉ KABELY OHEŇ NEŠÍŘÍCÍ</t>
  </si>
  <si>
    <t>D17</t>
  </si>
  <si>
    <t>BEZHALOGENNÍ B2ca,S1,d0</t>
  </si>
  <si>
    <t>Pol122</t>
  </si>
  <si>
    <t>2x1,5 mm2</t>
  </si>
  <si>
    <t>Pol123</t>
  </si>
  <si>
    <t>3x4</t>
  </si>
  <si>
    <t>Pol124</t>
  </si>
  <si>
    <t>UTP cat.6</t>
  </si>
  <si>
    <t>Pol125</t>
  </si>
  <si>
    <t>1-CXKH-V 5x6</t>
  </si>
  <si>
    <t>Pol126</t>
  </si>
  <si>
    <t>1-CXKH-V 3x1,5</t>
  </si>
  <si>
    <t>Pol127</t>
  </si>
  <si>
    <t>Pol128</t>
  </si>
  <si>
    <t>Samostatná trasa</t>
  </si>
  <si>
    <t>Pol143</t>
  </si>
  <si>
    <t>CYKY 5x2,5</t>
  </si>
  <si>
    <t>1078628981</t>
  </si>
  <si>
    <t>Pol129</t>
  </si>
  <si>
    <t>Protipožární ucpávky  kompletní provedení,včetně protokolu-dle požadavku Požární zprávy</t>
  </si>
  <si>
    <t>Pol130</t>
  </si>
  <si>
    <t>svorkovnice VERIT</t>
  </si>
  <si>
    <t>Pol131</t>
  </si>
  <si>
    <t>230V/10A řaz1...7 IP20-IP43 včetně krabice</t>
  </si>
  <si>
    <t>Pol144</t>
  </si>
  <si>
    <t>Vypínač pro čerpadlo 25A/400V</t>
  </si>
  <si>
    <t>-320996192</t>
  </si>
  <si>
    <t>D18</t>
  </si>
  <si>
    <t>HODINOVE ZUCTOVACI SAZBY</t>
  </si>
  <si>
    <t>Pol132</t>
  </si>
  <si>
    <t>Demontáže stávající instalace zabezpečení stávající instalace průchodnost podzemních šachet s využitím stávajících kabelových tras, zhotovení nových atd.</t>
  </si>
  <si>
    <t>Pol133</t>
  </si>
  <si>
    <t>zednické přípomoce</t>
  </si>
  <si>
    <t>Pol14</t>
  </si>
  <si>
    <t>Připojení technického zařízení</t>
  </si>
  <si>
    <t>Pol15</t>
  </si>
  <si>
    <t>Zkusebni provoz</t>
  </si>
  <si>
    <t>D19</t>
  </si>
  <si>
    <t>PROVEDENI REVIZNICH ZKOUSEK DLE CSN 331500</t>
  </si>
  <si>
    <t>Pol134</t>
  </si>
  <si>
    <t>Revizni technik</t>
  </si>
  <si>
    <t>Pol135</t>
  </si>
  <si>
    <t>Spoluprace s reviz.technikem</t>
  </si>
  <si>
    <t>Pol136</t>
  </si>
  <si>
    <t>pr ce neposti§iteln' v cenˇku</t>
  </si>
  <si>
    <t>D.1.4.I - MaR</t>
  </si>
  <si>
    <t>1 - Periferie</t>
  </si>
  <si>
    <t>2 - Řídící systém</t>
  </si>
  <si>
    <t xml:space="preserve">    2.1 - Rozvaděč DTA01</t>
  </si>
  <si>
    <t xml:space="preserve">    2.2 - Rozvaděč DTA2</t>
  </si>
  <si>
    <t xml:space="preserve">    2.3 - Rozvaděč DTA3</t>
  </si>
  <si>
    <t xml:space="preserve">    2.4 - Rozvaděč DTB1.1</t>
  </si>
  <si>
    <t xml:space="preserve">    2.5 - Rozvaděč DTB2.1</t>
  </si>
  <si>
    <t xml:space="preserve">    2.6 - Rozvaděč DTC1</t>
  </si>
  <si>
    <t xml:space="preserve">    2.7 - Rozvaděč DTC2</t>
  </si>
  <si>
    <t xml:space="preserve">    2.8 - Rozvaděč DTC4</t>
  </si>
  <si>
    <t>3 - Dispečink</t>
  </si>
  <si>
    <t>4 - Rozváděče</t>
  </si>
  <si>
    <t>5 - Regulace IRC</t>
  </si>
  <si>
    <t>6 - Kabely MaR včetně IRC</t>
  </si>
  <si>
    <t>7 - Nosný materiál MaR včetně IRC</t>
  </si>
  <si>
    <t>8 - Ostatní montáže</t>
  </si>
  <si>
    <t>9 - Ostatní</t>
  </si>
  <si>
    <t>Periferie</t>
  </si>
  <si>
    <t>1.1.M</t>
  </si>
  <si>
    <t>Snímač venkovní teploty, plastová hlavice, rozsah:-30+100°C,B,IP65, Ni1000/6180, montáž</t>
  </si>
  <si>
    <t>1.1.D</t>
  </si>
  <si>
    <t>Snímač venkovní teploty, plastová hlavice, rozsah:-30+100°C,B,IP65, Ni1000/6180, dodávka</t>
  </si>
  <si>
    <t>1.2.M</t>
  </si>
  <si>
    <t>Snímač teploty do interiéru, plastová hlavice, rozsah:-30+100°C, tř.B, IP30, Ni1000/6180, montáž</t>
  </si>
  <si>
    <t>1.2.D</t>
  </si>
  <si>
    <t>Snímač teploty do interiéru, plastová hlavice, rozsah:-30+100°C, tř.B, IP30, Ni1000/6180, dodávka</t>
  </si>
  <si>
    <t>1.3.M</t>
  </si>
  <si>
    <t>Snímače teploty se stonkem a plastovou hlavicí Ni1000/6180, délka stonku 120mm, plastová hlavice, rozsah:-30+150°C, tř.B, IP65, montáž</t>
  </si>
  <si>
    <t>1.3.D</t>
  </si>
  <si>
    <t>Snímače teploty se stonkem a plastovou hlavicí Ni1000/6180, délka stonku 120mm, plastová hlavice, rozsah:-30+150°C, tř.B, IP65, dodávka</t>
  </si>
  <si>
    <t>1.4.D</t>
  </si>
  <si>
    <t>Jímka k ponornému čidlu l=100mm, G 1/2", dodávka (montáž je dodávkou profese UT)</t>
  </si>
  <si>
    <t>1.5.M</t>
  </si>
  <si>
    <t>Snímače teploty příložný s plastovou hlavicí Ni1000/6180, plastová hlavice, rozsah:-30+150°C, tř.B, IP65, montáž</t>
  </si>
  <si>
    <t>1.5.D</t>
  </si>
  <si>
    <t>Snímače teploty příložný s plastovou hlavicí Ni1000/6180, plastová hlavice, rozsah:-30+150°C, tř.B, IP65, dodávka</t>
  </si>
  <si>
    <t>1.6.M</t>
  </si>
  <si>
    <t>Snímače teploty se stonkem a plastovou hlavicí Ni1000/6180, délka stonku 240mm, plastová hlavice, rozsah:-30+150°C, tř.B, IP65, montáž</t>
  </si>
  <si>
    <t>1.6.D</t>
  </si>
  <si>
    <t>Snímače teploty se stonkem a plastovou hlavicí Ni1000/6180, délka stonku 240mm, plastová hlavice, rozsah:-30+150°C, tř.B, IP65, dodávka</t>
  </si>
  <si>
    <t>1.7.D</t>
  </si>
  <si>
    <t>Jímka k ponornému čidlu l=220mm, G 1/2", dodávka (montáž je dodávkou profese UT)</t>
  </si>
  <si>
    <t>1.8.M</t>
  </si>
  <si>
    <t>Snímače teploty se stonkem a plastovou hlavicí do VZT potrubí Ni1000/6180, délka stonku 240mm, plastová hlavice, rozsah:-30+150°C, tř.B, IP65, montáž</t>
  </si>
  <si>
    <t>1.8.D</t>
  </si>
  <si>
    <t>Snímače teploty se stonkem a plastovou hlavicí do VZT potrubí Ni1000/6180, délka stonku 240mm, plastová hlavice, rozsah:-30+150°C, tř.B, IP65, dodávka</t>
  </si>
  <si>
    <t>1.9.M</t>
  </si>
  <si>
    <t>Snímač teploty a relativní vlhkosti do interiéru, plastová hlavice, rozsah:-30+100°C, tř.B, IP30, 2x 0-10V, montáž</t>
  </si>
  <si>
    <t>1.9.D</t>
  </si>
  <si>
    <t>Snímač teploty a relativní vlhkosti do interiéru, plastová hlavice, rozsah:-30+100°C, tř.B, IP30, 2x 0-10V, dodávka</t>
  </si>
  <si>
    <t>1.10.M</t>
  </si>
  <si>
    <t>Snímač koncentrace oxidu uhličitého CO2 do VZT potrubí 0-2000ppm, 0-10V, montáž</t>
  </si>
  <si>
    <t>1.10.D</t>
  </si>
  <si>
    <t>Snímač koncentrace oxidu uhličitého CO2 do VZT potrubí 0-2000ppm, 0-10V, dodávka</t>
  </si>
  <si>
    <t>1.11.M</t>
  </si>
  <si>
    <t>Snímač koncentrace oxidu uhličitého CO2 prostorové provedení 0-2000ppm, 0-10V, montáž</t>
  </si>
  <si>
    <t>1.11.D</t>
  </si>
  <si>
    <t>Snímač koncentrace oxidu uhličitého CO2 prostorové provedení 0-2000ppm, 0-10V, dodávka</t>
  </si>
  <si>
    <t>1.12.M</t>
  </si>
  <si>
    <t>Regulátor tlaku vlnovcový rozsah 40...400 kPA např. ZPA EKOREG 612 146 032, montáž</t>
  </si>
  <si>
    <t>1.12.D</t>
  </si>
  <si>
    <t>Regulátor tlaku vlnovcový rozsah 40...400 kPA např. ZPA EKOREG 612 146 032, dodávka</t>
  </si>
  <si>
    <t>1.13.D</t>
  </si>
  <si>
    <t>Kondenzační smyčka + tlakoměrný ventil, dodávka (montáž je dodávkou profese UT)</t>
  </si>
  <si>
    <t>1.14.M</t>
  </si>
  <si>
    <t>Snímač tlaku 0-6bar, napájení 24VDC, výstup 0-10V, montáž</t>
  </si>
  <si>
    <t>1.14.D</t>
  </si>
  <si>
    <t>Snímač tlaku 0-6bar, napájení 24VDC, výstup 0-10V, dodávka</t>
  </si>
  <si>
    <t>1.15.D</t>
  </si>
  <si>
    <t>1.16.M</t>
  </si>
  <si>
    <t>Termostat příložný 40-120°C, např.  Siemens RAK-TW.1200B-H, montáž</t>
  </si>
  <si>
    <t>1.16.D</t>
  </si>
  <si>
    <t>Termostat příložný 40-120°C, např.  Siemens RAK-TW.1200B-H, dodávka</t>
  </si>
  <si>
    <t>1.17.M</t>
  </si>
  <si>
    <t>Vodivostní sonda IP65, montáž</t>
  </si>
  <si>
    <t>1.17.D</t>
  </si>
  <si>
    <t>Vodivostní sonda IP65, dodávka</t>
  </si>
  <si>
    <t>1.18.M</t>
  </si>
  <si>
    <t>Snímač zaplavení na DIN lištu, napájení 12 - 30 VDC, montáž</t>
  </si>
  <si>
    <t>1.18.D</t>
  </si>
  <si>
    <t>Snímač zaplavení na DIN lištu, napájení 12 - 30 VDC, dodávka</t>
  </si>
  <si>
    <t>1.19.M</t>
  </si>
  <si>
    <t>Stoptlačítko, montáž</t>
  </si>
  <si>
    <t>1.19.D</t>
  </si>
  <si>
    <t>Stoptlačítko, dodávka</t>
  </si>
  <si>
    <t>1.20.M</t>
  </si>
  <si>
    <t>Tlačítko 1/0 instalace na zeď, montáž</t>
  </si>
  <si>
    <t>1.20.D</t>
  </si>
  <si>
    <t>Tlačítko 1/0 instalace na zeď, dodávka</t>
  </si>
  <si>
    <t>1.21.M</t>
  </si>
  <si>
    <t>Termostat protimrazové ochran, délka kapiláry 6m, montáž</t>
  </si>
  <si>
    <t>1.21.D</t>
  </si>
  <si>
    <t>Termostat protimrazové ochran, délka kapiláry 6m, dodávka</t>
  </si>
  <si>
    <t>1.22.M</t>
  </si>
  <si>
    <t>Diferenční tlakový spínač 50-500Pa, montáž</t>
  </si>
  <si>
    <t>1.22.D</t>
  </si>
  <si>
    <t>Diferenční tlakový spínač 50-500Pa, dodávka</t>
  </si>
  <si>
    <t>1.23.M</t>
  </si>
  <si>
    <t>Diferenční tlakový spínač 20-300Pa, montáž</t>
  </si>
  <si>
    <t>1.23.D</t>
  </si>
  <si>
    <t>Diferenční tlakový spínač 20-300Pa, dodávka</t>
  </si>
  <si>
    <t>1.24.M</t>
  </si>
  <si>
    <t>Pohon pro VZT klapku 20Nm, 24V, řízení 0-10V, s havarijní funkcí, montáž</t>
  </si>
  <si>
    <t>1.24.D</t>
  </si>
  <si>
    <t>Pohon pro VZT klapku 20Nm, 24V, řízení 0-10V, s havarijní funkcí, dodávka</t>
  </si>
  <si>
    <t>1.25.M</t>
  </si>
  <si>
    <t>Pohon pro VZT klapku 20Nm, 24V, řízení 0-10V, bez havarijní funkce, montáž</t>
  </si>
  <si>
    <t>1.25.D</t>
  </si>
  <si>
    <t>Pohon pro VZT klapku 20Nm, 24V, řízení 0-10V, bez havarijní funkce, dodávka</t>
  </si>
  <si>
    <t>1.26.M</t>
  </si>
  <si>
    <t>Pohon pro VZT klapku 4Nm, 230V, řízení ON/OFF, bez havarijní funkce, montáž</t>
  </si>
  <si>
    <t>1.26.D</t>
  </si>
  <si>
    <t>Pohon pro VZT klapku 4Nm, 230V, řízení ON/OFF, bez havarijní funkce, dodávka</t>
  </si>
  <si>
    <t>1.27.M</t>
  </si>
  <si>
    <t>Frekvenční měnič 400V, 5kW, IP65, montáž</t>
  </si>
  <si>
    <t>1.27.D</t>
  </si>
  <si>
    <t>Frekvenční měnič 400V, 5kW, IP65, dodávka</t>
  </si>
  <si>
    <t>1.28.M</t>
  </si>
  <si>
    <t>Třícestný regulační ventil DN40, kv25 včetně pohonu 24V, 0-10V, montáž</t>
  </si>
  <si>
    <t>1.28.D</t>
  </si>
  <si>
    <t>Třícestný regulační ventil DN40, kv25 včetně pohonu 24V, 0-10V, dodávka</t>
  </si>
  <si>
    <t>Řídící systém</t>
  </si>
  <si>
    <t>2.1</t>
  </si>
  <si>
    <t>Rozvaděč DTA01</t>
  </si>
  <si>
    <t>2.1.1.M</t>
  </si>
  <si>
    <t>Řídicí systém, s barevným grafickým displejem, komunikace 1× RS485 (galv. odd.), 1× Ethernet, IP20, na DIN lištu 35 mm včetně modulů pro 29xAI, 23xDI, 9xAO, 20xDO, včetně 20% rezervních I/O, montáž</t>
  </si>
  <si>
    <t>2.1.1.D</t>
  </si>
  <si>
    <t>Řídicí systém, s barevným grafickým displejem, komunikace 1× RS485 (galv. odd.), 1× Ethernet, IP20, na DIN lištu 35 mm včetně modulů pro 29xAI, 23xDI, 9xAO, 20xDO, včetně 20% rezervních I/O, dodávka</t>
  </si>
  <si>
    <t>2.1.2.M</t>
  </si>
  <si>
    <t>Kompaktní gigabitový switch s 8 porty typu 10/100/1000 Mbit/s RJ45, montáž</t>
  </si>
  <si>
    <t>2.1.2.D</t>
  </si>
  <si>
    <t>Kompaktní gigabitový switch s 8 porty typu 10/100/1000 Mbit/s RJ45, dodávka</t>
  </si>
  <si>
    <t>2.1.3.M</t>
  </si>
  <si>
    <t>Převodník sběrnice M-Bus až pro 64 zařízení, montáž</t>
  </si>
  <si>
    <t>2.1.3.D</t>
  </si>
  <si>
    <t>Převodník sběrnice M-Bus až pro 64 zařízení, dodávka</t>
  </si>
  <si>
    <t>2.1.4.M</t>
  </si>
  <si>
    <t>IRC Regulátor pro regulaci max 8ks místností, komunikace BACNET IP, montáž</t>
  </si>
  <si>
    <t>2.1.4.D</t>
  </si>
  <si>
    <t>IRC Regulátor pro regulaci max 8ks místností, komunikace BACNET IP, dodávka</t>
  </si>
  <si>
    <t>2.1.5.M</t>
  </si>
  <si>
    <t>Vypracování SW PLC regulátoru</t>
  </si>
  <si>
    <t>2.1.6.M</t>
  </si>
  <si>
    <t>Vypracování SW IRC regulace</t>
  </si>
  <si>
    <t>2.2</t>
  </si>
  <si>
    <t>Rozvaděč DTA2</t>
  </si>
  <si>
    <t>2.2.1.M</t>
  </si>
  <si>
    <t>Řídicí systém, s barevným grafickým displejem, komunikace 1× RS485 (galv. odd.), 1× Ethernet, IP20, na DIN lištu 35 mm včetně modulů pro 7xAI, 0xDI, 0xAO, 4xDO, včetně 20% rezervních I/O, montáž</t>
  </si>
  <si>
    <t>2.2.1.D</t>
  </si>
  <si>
    <t>Řídicí systém, s barevným grafickým displejem, komunikace 1× RS485 (galv. odd.), 1× Ethernet, IP20, na DIN lištu 35 mm včetně modulů pro 7xAI, 0xDI, 0xAO, 4xDO, včetně 20% rezervních I/O, dodávka</t>
  </si>
  <si>
    <t>2.2.2.M</t>
  </si>
  <si>
    <t>2.2.2.D</t>
  </si>
  <si>
    <t>2.2.3.M</t>
  </si>
  <si>
    <t>2.2.3.D</t>
  </si>
  <si>
    <t>2.2.4.M</t>
  </si>
  <si>
    <t>2.2.5.M</t>
  </si>
  <si>
    <t>2.3</t>
  </si>
  <si>
    <t>Rozvaděč DTA3</t>
  </si>
  <si>
    <t>2.3.1.M</t>
  </si>
  <si>
    <t>Řídicí systém, s barevným grafickým displejem, komunikace 1× RS485 (galv. odd.), 1× Ethernet, IP20, na DIN lištu 35 mm včetně modulů pro 19xAI, 0xDI, 0xAO, 0xDO, včetně 20% rezervních I/O, montáž</t>
  </si>
  <si>
    <t>2.3.1.D</t>
  </si>
  <si>
    <t>Řídicí systém, s barevným grafickým displejem, komunikace 1× RS485 (galv. odd.), 1× Ethernet, IP20, na DIN lištu 35 mm včetně modulů pro 19xAI, 0xDI, 0xAO, 0xDO, včetně 20% rezervních I/O, dodávka</t>
  </si>
  <si>
    <t>2.3.2.M</t>
  </si>
  <si>
    <t>2.3.2.D</t>
  </si>
  <si>
    <t>2.3.3.M</t>
  </si>
  <si>
    <t>2.3.3.D</t>
  </si>
  <si>
    <t>2.3.4.M</t>
  </si>
  <si>
    <t>2.3.5.M</t>
  </si>
  <si>
    <t>2.4</t>
  </si>
  <si>
    <t>Rozvaděč DTB1.1</t>
  </si>
  <si>
    <t>2.4.1.M</t>
  </si>
  <si>
    <t>Řídicí systém, s barevným grafickým displejem, komunikace 1× RS485 (galv. odd.), 1× Ethernet, IP20, na DIN lištu 35 mm včetně modulů pro 14xAI, 10xDI, 4xAO, 6xDO, včetně 20% rezervních I/O, montáž</t>
  </si>
  <si>
    <t>2.4.1.D</t>
  </si>
  <si>
    <t>2.4.2.M</t>
  </si>
  <si>
    <t>2.4.2.D</t>
  </si>
  <si>
    <t>2.4.3.M</t>
  </si>
  <si>
    <t>2.4.3.D</t>
  </si>
  <si>
    <t>2.4.4.M</t>
  </si>
  <si>
    <t>2.5</t>
  </si>
  <si>
    <t>Rozvaděč DTB2.1</t>
  </si>
  <si>
    <t>2.5.1.M</t>
  </si>
  <si>
    <t>2.5.1.D</t>
  </si>
  <si>
    <t>2.5.2.M</t>
  </si>
  <si>
    <t>2.5.2.D</t>
  </si>
  <si>
    <t>2.5.3.M</t>
  </si>
  <si>
    <t>2.5.3.D</t>
  </si>
  <si>
    <t>2.5.4.M</t>
  </si>
  <si>
    <t>2.6</t>
  </si>
  <si>
    <t>Rozvaděč DTC1</t>
  </si>
  <si>
    <t>2.6.1.M</t>
  </si>
  <si>
    <t>Řídicí systém, s barevným grafickým displejem, komunikace 1× RS485 (galv. odd.), 1× Ethernet, IP20, na DIN lištu 35 mm včetně modulů pro 22xAI, 29xDI, 9xAO, 12xDO, včetně 20% rezervních I/O, montáž</t>
  </si>
  <si>
    <t>2.6.1.D</t>
  </si>
  <si>
    <t>Řídicí systém, s barevným grafickým displejem, komunikace 1× RS485 (galv. odd.), 1× Ethernet, IP20, na DIN lištu 35 mm včetně modulů pro 22xAI, 35xDI, 9xAO, 12xDO, včetně 20% rezervních I/O, dodávka</t>
  </si>
  <si>
    <t>2.6.2.M</t>
  </si>
  <si>
    <t>2.6.2.D</t>
  </si>
  <si>
    <t>2.6.3.M</t>
  </si>
  <si>
    <t>2.6.3.D</t>
  </si>
  <si>
    <t>2.6.4.M</t>
  </si>
  <si>
    <t>2.6.4.D</t>
  </si>
  <si>
    <t>2.6.5.M</t>
  </si>
  <si>
    <t>2.6.6.M</t>
  </si>
  <si>
    <t>2.7</t>
  </si>
  <si>
    <t>Rozvaděč DTC2</t>
  </si>
  <si>
    <t>2.7.1.M</t>
  </si>
  <si>
    <t>2.7.1.D</t>
  </si>
  <si>
    <t>2.7.2.M</t>
  </si>
  <si>
    <t>2.8</t>
  </si>
  <si>
    <t>Rozvaděč DTC4</t>
  </si>
  <si>
    <t>2.6.1.M.1</t>
  </si>
  <si>
    <t>Řídicí systém, s barevným grafickým displejem, komunikace 1× RS485 (galv. odd.), 1× Ethernet, IP20, na DIN lištu 35 mm včetně modulů pro 16xAI, 30xDI, 10xAO, 16xDO, včetně 20% rezervních I/O, montáž</t>
  </si>
  <si>
    <t>2.6.1.D.1</t>
  </si>
  <si>
    <t>Řídicí systém, s barevným grafickým displejem, komunikace 1× RS485 (galv. odd.), 1× Ethernet, IP20, na DIN lištu 35 mm včetně modulů pro 16xAI, 30xDI, 10xAO, 16xDO, včetně 20% rezervních I/O, dodávka</t>
  </si>
  <si>
    <t>2.6.3.M.1</t>
  </si>
  <si>
    <t>Dispečink</t>
  </si>
  <si>
    <t>3.1</t>
  </si>
  <si>
    <t>PC dispečinku včetně OS Windows, monitoru, klávesnice myš.</t>
  </si>
  <si>
    <t>3.2</t>
  </si>
  <si>
    <t>GSM hlásič sumární poruchy včetně instalace a zprovoznění</t>
  </si>
  <si>
    <t>3.3</t>
  </si>
  <si>
    <t>Licence SW vizualizace pro PLC, Mbus zařízení, GSM hlásič hlášení sumární poruchy, Webserver</t>
  </si>
  <si>
    <t>3.4</t>
  </si>
  <si>
    <t>Vypracování obrazovek</t>
  </si>
  <si>
    <t>3.5</t>
  </si>
  <si>
    <t>Vypracování SW vizualizace dispečinku včetně zprovoznění vizualizace na vzdáleném PC pomocí Webserveru</t>
  </si>
  <si>
    <t>Rozváděče</t>
  </si>
  <si>
    <t>4.1.M</t>
  </si>
  <si>
    <t>Montáž a zapojení rozváděče DTA01, montáž</t>
  </si>
  <si>
    <t>4.1.D</t>
  </si>
  <si>
    <t>Rozváděč DTA01 oceloplechová skříň o velikosti 800x1200x400mm, výbava dle regulačních schémat, dodávka</t>
  </si>
  <si>
    <t>4.2.M</t>
  </si>
  <si>
    <t>Montáž a zapojení rozváděče DTA2, montáž</t>
  </si>
  <si>
    <t>4.2.D</t>
  </si>
  <si>
    <t>Rozváděč DTA2 oceloplechová skříň o velikosti 800x800x400mm, výbava dle regulačních schémat, dodávka</t>
  </si>
  <si>
    <t>4.3.M</t>
  </si>
  <si>
    <t>Montáž a zapojení rozváděče DTA3, montáž</t>
  </si>
  <si>
    <t>4.3.D</t>
  </si>
  <si>
    <t>Rozváděč DTA3 oceloplechová skříň o velikosti 800x800x400mm, výbava dle regulačních schémat, dodávka</t>
  </si>
  <si>
    <t>4.4.M</t>
  </si>
  <si>
    <t>Montáž a zapojení rozváděče DTB1.1, montáž</t>
  </si>
  <si>
    <t>4.4.D</t>
  </si>
  <si>
    <t>Rozváděč DTB1.1 oceloplechová skříň o velikosti 800x1000x400mm, výbava dle regulačních schémat, dodávka</t>
  </si>
  <si>
    <t>4.5.M</t>
  </si>
  <si>
    <t>Montáž a zapojení rozváděče DTB2.1, montáž</t>
  </si>
  <si>
    <t>4.5.D</t>
  </si>
  <si>
    <t>Rozváděč DTB2.1 oceloplechová skříň o velikosti 800x1000x400mm, výbava dle regulačních schémat, dodávka</t>
  </si>
  <si>
    <t>4.6.M</t>
  </si>
  <si>
    <t>Montáž a zapojení rozváděče DTC1, montáž</t>
  </si>
  <si>
    <t>4.6.D</t>
  </si>
  <si>
    <t>Rozváděč DTC1 oceloplechová skříň o velikosti 800x1200x400mm, výbava dle regulačních schémat, dodávka</t>
  </si>
  <si>
    <t>4.7.M</t>
  </si>
  <si>
    <t>Montáž a zapojení rozváděče DTC2, montáž</t>
  </si>
  <si>
    <t>4.7.D</t>
  </si>
  <si>
    <t>Rozváděč DTC2 oceloplechová skříň o velikosti 800x800x400mm, výbava dle regulačních schémat, dodávka</t>
  </si>
  <si>
    <t>4.8.M</t>
  </si>
  <si>
    <t>Montáž a zapojení rozváděče DTC4, montáž</t>
  </si>
  <si>
    <t>4.8.D</t>
  </si>
  <si>
    <t>Rozváděč DTC4 oceloplechová skříň pro venkovní provední o velikosti 800x1200x400mm, výbava dle regulačních schémat včetně ohřevu a klimatizace, vývody spodem, dodávka</t>
  </si>
  <si>
    <t>Regulace IRC</t>
  </si>
  <si>
    <t>5.1.M</t>
  </si>
  <si>
    <t>Prostorový nástěnný ovladač s displejem a komunikaci ECOLINK, snímač prostorové teploty, korekce požadované teploty, montáž</t>
  </si>
  <si>
    <t>5.1.D</t>
  </si>
  <si>
    <t>Prostorový nástěnný ovladač s displejem a komunikaci ECOLINK, snímač prostorové teploty, korekce požadované teploty, dodávka</t>
  </si>
  <si>
    <t>5.2.M</t>
  </si>
  <si>
    <t>Prostorový nástěnný snímač teploty zapojený do modulu IRC, montáž</t>
  </si>
  <si>
    <t>5.2.D</t>
  </si>
  <si>
    <t>Prostorový nástěnný snímač teploty zapojený do modulu IRC, dodávka</t>
  </si>
  <si>
    <t>5.3.M</t>
  </si>
  <si>
    <t>Závrtný okenní kontakt, zapojení</t>
  </si>
  <si>
    <t>5.3.D</t>
  </si>
  <si>
    <t>Závrtný okenní kontakt, montáž je dodávkou profese stavby, dodávka</t>
  </si>
  <si>
    <t>5.4.M</t>
  </si>
  <si>
    <t>Modul IRC regulace 1xDI, 2xDO, komunikace ECOLINK, montáž</t>
  </si>
  <si>
    <t>5.4.D</t>
  </si>
  <si>
    <t>Modul IRC regulace 1xDI, 2xDO, komunikace ECOLINK, dodávka</t>
  </si>
  <si>
    <t>5.5.M</t>
  </si>
  <si>
    <t>Rozvaděč pro regulaci IRC v místnosti s 1ks pohonu a 1ks okna, montáž</t>
  </si>
  <si>
    <t>5.5.D</t>
  </si>
  <si>
    <t>Rozvaděč pro regulaci IRC v místnosti s 1ks pohonu a 1ks okna, dodávka</t>
  </si>
  <si>
    <t>5.6.M</t>
  </si>
  <si>
    <t>Rozvaděč pro regulaci IRC v místnosti s více kusy pohonu a s více kusy oken, montáž</t>
  </si>
  <si>
    <t>5.6.D</t>
  </si>
  <si>
    <t>Rozvaděč pro regulaci IRC v místnosti s více kusy pohonu a s více kusy oken, dodávka</t>
  </si>
  <si>
    <t>Kabely MaR včetně IRC</t>
  </si>
  <si>
    <t>6.1.M</t>
  </si>
  <si>
    <t>Vodič pospojování CY/zelenožl./ 6, montáž</t>
  </si>
  <si>
    <t>6.1.D</t>
  </si>
  <si>
    <t>Vodič pospojování CY/zelenožl./ 6, dodávka</t>
  </si>
  <si>
    <t>6.2.M</t>
  </si>
  <si>
    <t>Silový kabel CYKY-J 3x1,5, montáž</t>
  </si>
  <si>
    <t>6.2.D</t>
  </si>
  <si>
    <t>Silový kabel CYKY-J 3x1,5, dodávka</t>
  </si>
  <si>
    <t>6.3.M</t>
  </si>
  <si>
    <t>Silový kabel CHKE-R 3x1,5, montáž</t>
  </si>
  <si>
    <t>6.3.D</t>
  </si>
  <si>
    <t>Silový kabel CHKE-R 3x1,5, dodávka</t>
  </si>
  <si>
    <t>6.4.M</t>
  </si>
  <si>
    <t>Silový kabel CHKE-R 3x2,5, montáž</t>
  </si>
  <si>
    <t>6.4.D</t>
  </si>
  <si>
    <t>Silový kabel CHKE-R 3x2,5, dodávka</t>
  </si>
  <si>
    <t>6.5.M</t>
  </si>
  <si>
    <t>Silový kabel CHKE-R 5x1,5, montáž</t>
  </si>
  <si>
    <t>6.5.D</t>
  </si>
  <si>
    <t>Silový kabel CHKE-R 5x1,5, dodávka</t>
  </si>
  <si>
    <t>6.6.M</t>
  </si>
  <si>
    <t>Silový stíněný kabel CMFM 4x2,5, montáž</t>
  </si>
  <si>
    <t>6.6.D</t>
  </si>
  <si>
    <t>Silový stíněný kabel CMFM 4x2,5, dodávka</t>
  </si>
  <si>
    <t>6.7.M</t>
  </si>
  <si>
    <t>Stíněný kabel JYTY 2x1, montáž</t>
  </si>
  <si>
    <t>6.7.D</t>
  </si>
  <si>
    <t>Stíněný kabel JYTY 2x1, dodávka</t>
  </si>
  <si>
    <t>6.8.M</t>
  </si>
  <si>
    <t>Stíněný kabel JYTY 4x1, montáž</t>
  </si>
  <si>
    <t>6.8.D</t>
  </si>
  <si>
    <t>Stíněný kabel JYTY 4x1, dodávka</t>
  </si>
  <si>
    <t>6.9.M</t>
  </si>
  <si>
    <t>Stíněný kabel JYTY 7x1, montáž</t>
  </si>
  <si>
    <t>6.9.D</t>
  </si>
  <si>
    <t>Stíněný kabel JYTY 7x1, dodávka</t>
  </si>
  <si>
    <t>6.10.M</t>
  </si>
  <si>
    <t>Stíněný kabel JYTY 14x1, montáž</t>
  </si>
  <si>
    <t>6.10.D</t>
  </si>
  <si>
    <t>Stíněný kabel JYTY 14x1, dodávka</t>
  </si>
  <si>
    <t>6.11.M</t>
  </si>
  <si>
    <t>Stíněný kabel JH(St)H 1x2x0,8, montáž</t>
  </si>
  <si>
    <t>6.11.D</t>
  </si>
  <si>
    <t>Stíněný kabel JH(St)H 1x2x0,8, dodávka</t>
  </si>
  <si>
    <t>6.12.M</t>
  </si>
  <si>
    <t>Stíněný kabel JH(St)H 2x2x0,8, montáž</t>
  </si>
  <si>
    <t>6.12.D</t>
  </si>
  <si>
    <t>Stíněný kabel JH(St)H 2x2x0,8, dodávka</t>
  </si>
  <si>
    <t>6.13.M</t>
  </si>
  <si>
    <t>Stíněný kabel JH(St)H 4x2x0,8, montáž</t>
  </si>
  <si>
    <t>6.13.D</t>
  </si>
  <si>
    <t>Stíněný kabel JH(St)H 4x2x0,8, dodávka</t>
  </si>
  <si>
    <t>6.14.M</t>
  </si>
  <si>
    <t>Stíněný kabel JY(St)Y 2x2x0,8, montáž</t>
  </si>
  <si>
    <t>6.14.D</t>
  </si>
  <si>
    <t>Stíněný kabel JY(St)Y 2x2x0,8, dodávka</t>
  </si>
  <si>
    <t>6.15.M</t>
  </si>
  <si>
    <t>Stíněný kabel LSOH UTP CAT6, montáž</t>
  </si>
  <si>
    <t>6.15.D</t>
  </si>
  <si>
    <t>Stíněný kabel LSOH UTP CAT6, dodávka</t>
  </si>
  <si>
    <t>6.16.M</t>
  </si>
  <si>
    <t>Topný kabel 15W/m včetně termostatu, montáž</t>
  </si>
  <si>
    <t>6.16.D</t>
  </si>
  <si>
    <t>Topný kabel 15W/m včetně termostatu, dodávka</t>
  </si>
  <si>
    <t>6.17.M</t>
  </si>
  <si>
    <t>Štítky na kabely, montáž</t>
  </si>
  <si>
    <t>6.17.D</t>
  </si>
  <si>
    <t>Štítky na kabely, dodávka</t>
  </si>
  <si>
    <t>Nosný materiál MaR včetně IRC</t>
  </si>
  <si>
    <t>7.1.M</t>
  </si>
  <si>
    <t>Kabelový žlab, rozměr 250/100, materiál ocel, povrch. úprava galavanické zinkování, vč. oblouků, spojek, příslušenství a montážního materiálu, montáž</t>
  </si>
  <si>
    <t>7.1.D</t>
  </si>
  <si>
    <t>Kabelový žlab, rozměr 250/100, materiál ocel, povrch. úprava galavanické zinkování, vč. oblouků, spojek, příslušenství a montážního materiálu, dodávka</t>
  </si>
  <si>
    <t>7.2.M</t>
  </si>
  <si>
    <t>Kabelový žlab, rozměr 125/100, materiál ocel, povrch. úprava galavanické zinkování, vč. oblouků, spojek, příslušenství a montážního materiálu, montáž</t>
  </si>
  <si>
    <t>7.2.D</t>
  </si>
  <si>
    <t>Kabelový žlab, rozměr 125/100, materiál ocel, povrch. úprava galavanické zinkování, vč. oblouků, spojek, příslušenství a montážního materiálu, dodávka</t>
  </si>
  <si>
    <t>7.3.M</t>
  </si>
  <si>
    <t>Kabelový žlab, rozměr 125/50, materiál ocel, povrch. úprava galavanické zinkování, vč. oblouků, spojek, příslušenství a montážního materiálu, montáž</t>
  </si>
  <si>
    <t>7.3.D</t>
  </si>
  <si>
    <t>Kabelový žlab, rozměr 125/50, materiál ocel, povrch. úprava galavanické zinkování, vč. oblouků, spojek, příslušenství a montážního materiálu, dodávka</t>
  </si>
  <si>
    <t>7.4.M</t>
  </si>
  <si>
    <t>Kabelový žlab, rozměr 62/50, materiál ocel, povrch. úprava galavanické zinkování, vč. oblouků, spojek, příslušenství a montážního materiálu, montáž</t>
  </si>
  <si>
    <t>7.4.D</t>
  </si>
  <si>
    <t>Kabelový žlab, rozměr 62/50, materiál ocel, povrch. úprava galavanické zinkování, vč. oblouků, spojek, příslušenství a montážního materiálu, dodávka</t>
  </si>
  <si>
    <t>7.5.M</t>
  </si>
  <si>
    <t>Trubka plastová pevná, průměr 20mm, vč. spojek, kolen, příchytů a příslušenství, montáž</t>
  </si>
  <si>
    <t>7.5.D</t>
  </si>
  <si>
    <t>Trubka plastová pevná, průměr 20mm, vč. spojek, kolen, příchytů a příslušenství, dodávka</t>
  </si>
  <si>
    <t>7.5.M.1</t>
  </si>
  <si>
    <t>Trubka plastová ohebná, průměr 20mm, vč. příchytů a příslušenství, montáž</t>
  </si>
  <si>
    <t>7.5.D.1</t>
  </si>
  <si>
    <t>Trubka plastová ohebná, průměr 20mm, vč. příchytů a příslušenství, dodávka</t>
  </si>
  <si>
    <t>7.5.M.2</t>
  </si>
  <si>
    <t>Trubka plastová pevná bezhalogenová, průměr 20mm, vč. spojek, kolen, příchytů a příslušenství, montáž</t>
  </si>
  <si>
    <t>7.5.D.2</t>
  </si>
  <si>
    <t>Trubka plastová pevná bezhalogenová, průměr 20mm, vč. spojek, kolen, příchytů a příslušenství, dodávka</t>
  </si>
  <si>
    <t>7.5.M.3</t>
  </si>
  <si>
    <t>Trubka plastová pevná UV odolná, průměr 20mm, vč. spojek, kolen, příchytů a příslušenství, montáž</t>
  </si>
  <si>
    <t>7.5.D.3</t>
  </si>
  <si>
    <t>Trubka plastová pevná UV odolná, průměr 20mm, vč. spojek, kolen, příchytů a příslušenství, dodávka</t>
  </si>
  <si>
    <t>7.5.M.4</t>
  </si>
  <si>
    <t>Trubka plastová ohebná UV odolná, průměr 20mm, vč. spojek, kolen, příchytů a příslušenství, montáž</t>
  </si>
  <si>
    <t>7.5.D.4</t>
  </si>
  <si>
    <t>Trubka plastová ohebná UV odolná, průměr 20mm, vč. spojek, kolen, příchytů a příslušenství, dodávka</t>
  </si>
  <si>
    <t>7.5.M.5</t>
  </si>
  <si>
    <t>Vkládací lišta bezhalogenová 20x20mm včetně příslušenství, montáž</t>
  </si>
  <si>
    <t>7.5.D.5</t>
  </si>
  <si>
    <t>Vkládací lišta bezhalogenová 20x20mm včetně příslušenství, dodávka</t>
  </si>
  <si>
    <t>7.5.M.6</t>
  </si>
  <si>
    <t>Ostatní podružný materiál, montáž</t>
  </si>
  <si>
    <t>7.5.D.6</t>
  </si>
  <si>
    <t>Ostatní podružný materiál, dodávka</t>
  </si>
  <si>
    <t>Ostatní montáže</t>
  </si>
  <si>
    <t>8.1.M</t>
  </si>
  <si>
    <t>Zapojení čerpadla topné vody</t>
  </si>
  <si>
    <t>8.2.M</t>
  </si>
  <si>
    <t>Zapojení pohonů ventilů</t>
  </si>
  <si>
    <t>8.3.M</t>
  </si>
  <si>
    <t>Zapojení pohonu otevíravích oken</t>
  </si>
  <si>
    <t>8.4.M</t>
  </si>
  <si>
    <t>Zapojení měřičů spotřeby s komunikací MBUS</t>
  </si>
  <si>
    <t>8.5.M</t>
  </si>
  <si>
    <t>Adresování měřičů spotřeby s komunikací MBUS</t>
  </si>
  <si>
    <t>8.6.M</t>
  </si>
  <si>
    <t>Zapojení požadavku VZT na teplo</t>
  </si>
  <si>
    <t>8.7.M</t>
  </si>
  <si>
    <t>Zapojení signalizace poruchy plynového kotle</t>
  </si>
  <si>
    <t>8.8.M</t>
  </si>
  <si>
    <t>Zapojení komunikace Modbus TCP/IP nebo Bacnet IP pro VZT zařízení</t>
  </si>
  <si>
    <t>8.9.M</t>
  </si>
  <si>
    <t>Zapojení motoru ventlátoru</t>
  </si>
  <si>
    <t>8.10.M</t>
  </si>
  <si>
    <t>Zapojení kondenzační jednotky chlazení</t>
  </si>
  <si>
    <t>8.11.M</t>
  </si>
  <si>
    <t>Zapojení signalizace polohy požární klapky</t>
  </si>
  <si>
    <t>8.12.M</t>
  </si>
  <si>
    <t>Zapojení signalizace polohy stěnového uzávěru</t>
  </si>
  <si>
    <t>8.13.M</t>
  </si>
  <si>
    <t>Zapojení pohonu radiátoru nebo podlahového vytápění</t>
  </si>
  <si>
    <t>8.14.M</t>
  </si>
  <si>
    <t>Demontáže stávající MaR včetně likvidace odpadu</t>
  </si>
  <si>
    <t>8.15.M</t>
  </si>
  <si>
    <t>Ukončení vodičů a kabelů</t>
  </si>
  <si>
    <t>9.1</t>
  </si>
  <si>
    <t>Kontrola dokumentace pro provedení stavby</t>
  </si>
  <si>
    <t>9.2</t>
  </si>
  <si>
    <t>9.3</t>
  </si>
  <si>
    <t>Zaškolení obsluhy, manuály, spolupráce na návrhu provozního řádu</t>
  </si>
  <si>
    <t>9.4</t>
  </si>
  <si>
    <t>Komplexní zkoušky a oživení</t>
  </si>
  <si>
    <t>9.5</t>
  </si>
  <si>
    <t>Nastavení a odladění systému</t>
  </si>
  <si>
    <t>9.6</t>
  </si>
  <si>
    <t>Revizní technik</t>
  </si>
  <si>
    <t>9.7</t>
  </si>
  <si>
    <t>Doprava a přesuny</t>
  </si>
  <si>
    <t>D.1.4.J - Gastrotechnologie</t>
  </si>
  <si>
    <t>Uchazeč vyplní výkaz výměr v rozsahu stanoveném zadavatelem a nabídne kompletní dodávku technologického vybavení včetně dopravy, montáže, uvedení do provozu a zaškolení obsluhy. Uchazeč v rámci vzorkování doloží platné certifikáty nebo jiné doklady prokazující, že nabízené zařízení splňuje požadované normy a technické standardy odpovídající účelu zařízení a požadavkům provozu školního stravování v ČR. V případě zařízení z nerezových materiálů musí nabízené výrobky splňovat hygienické požadavky dle platných právních předpisů a příslušných ČSN nebo EN norem. Certifikáty musí být vystaveny oprávněnou osobou nebo výrobcem zařízení. Uchazeč je povinen nabídnout vybavení odpovídající kvalitativním standardům uvedeným v technické dokumentaci a přílohách zadávací dokumentace. Pokud je ve výkazu výměr nebo v technické dokumentaci uvedeno konkrétní označení výrobku, typ, norma nebo výrobce, jedná se pouze o referenční specifikaci. Uchazeč je oprávněn nabídnout i ekvivalentní nebo kvalitativně lepší řešení, které splňuje nebo překračuje stanovené parametry a funkční požadavky. V takovém případě musí uchazeč prokázat rovnocennost nabízeného řešení vhodnými doklady (např. technickým listem, certifikátem shody nebo prohlášením výrobce). Vítězný dodavatel je povinen před prováděním této části díla doložit přesné výkresy, technické listy a napojovací body nabízeného zařízení tak, aby byla zajištěna kompatibilita s rozvody ZTI, elektro a VZT dle projektové dokumentace. Zadavatel si vyhrazuje právo požadovat aktualizaci nebo doplnění těchto podkladů. Všechna dodávaná zařízení musí být nová, plně funkční, odpovídat technickým normám a mít prokazatelný původ.</t>
  </si>
  <si>
    <t>D1 - GASTROTECHNOLOGIE</t>
  </si>
  <si>
    <t xml:space="preserve">    D2 - 1. NP</t>
  </si>
  <si>
    <t xml:space="preserve">      D3 - 118 manipulační prostor</t>
  </si>
  <si>
    <t xml:space="preserve">      D4 - 121 chlazený sklad odpadků</t>
  </si>
  <si>
    <t xml:space="preserve">      D5 - 122 sklad odpadků - umývárna</t>
  </si>
  <si>
    <t xml:space="preserve">    D6 - 2. NP</t>
  </si>
  <si>
    <t xml:space="preserve">      D7 - 202A výdej jídla</t>
  </si>
  <si>
    <t xml:space="preserve">      D8 - 202A umývárna bílého nádobí </t>
  </si>
  <si>
    <t xml:space="preserve">      D9 - 201A jídelna</t>
  </si>
  <si>
    <t xml:space="preserve">    D10 - 3. NP</t>
  </si>
  <si>
    <t xml:space="preserve">      D11 - 313 chodba</t>
  </si>
  <si>
    <t xml:space="preserve">      D12 - 315 šatna muži</t>
  </si>
  <si>
    <t xml:space="preserve">      D13 - 316 umývárna muži</t>
  </si>
  <si>
    <t xml:space="preserve">      D14 - 317a předsíň WC muži</t>
  </si>
  <si>
    <t xml:space="preserve">      D15 - 318 prádelna</t>
  </si>
  <si>
    <t xml:space="preserve">      D16 - 319 sklad potravin a konzerv</t>
  </si>
  <si>
    <t xml:space="preserve">      D17 - 320 suchý sklad </t>
  </si>
  <si>
    <t xml:space="preserve">      D18 - 321  sklad </t>
  </si>
  <si>
    <t xml:space="preserve">      D19 - 322 chlazený sklad </t>
  </si>
  <si>
    <t xml:space="preserve">      D20 - 323 sklad brambor a zeleniny</t>
  </si>
  <si>
    <t xml:space="preserve">      D21 - 324 hrubá přípravna brambor a zeleniny</t>
  </si>
  <si>
    <t xml:space="preserve">      D22 - 330 šatna ženy</t>
  </si>
  <si>
    <t xml:space="preserve">      D23 - 331 umývárna ženy</t>
  </si>
  <si>
    <t xml:space="preserve">      D24 - 332 umývárna provozního nádobí </t>
  </si>
  <si>
    <t xml:space="preserve">      D25 - 333 chodba</t>
  </si>
  <si>
    <t xml:space="preserve">      D26 - 334 předsíň WC</t>
  </si>
  <si>
    <t xml:space="preserve">      D27 - 336 úklidová místnost</t>
  </si>
  <si>
    <t xml:space="preserve">      D28 - 337 denní  sklad </t>
  </si>
  <si>
    <t xml:space="preserve">      D29 - 338 přípravna masa a vajec</t>
  </si>
  <si>
    <t xml:space="preserve">      D30 - 339 přípravna zeleniny a ovoce</t>
  </si>
  <si>
    <t xml:space="preserve">      D31 - 340  sklad chlazených potravin</t>
  </si>
  <si>
    <t xml:space="preserve">      D32 - 341 denní místnost</t>
  </si>
  <si>
    <t xml:space="preserve">      D33 - 342  sklad čistících prostředků</t>
  </si>
  <si>
    <t xml:space="preserve">      D34 - 343 varna</t>
  </si>
  <si>
    <t xml:space="preserve">      D35 - 344 výdej jídla</t>
  </si>
  <si>
    <t xml:space="preserve">      D36 - 470x370x225</t>
  </si>
  <si>
    <t xml:space="preserve">      D37 - 345 umývárna stolního nádobí</t>
  </si>
  <si>
    <t xml:space="preserve">      D38 - 346 jídelna</t>
  </si>
  <si>
    <t xml:space="preserve">    D39 - Monitoring HACCP:</t>
  </si>
  <si>
    <t xml:space="preserve">    D40 - Inventář:</t>
  </si>
  <si>
    <t xml:space="preserve">      D41 - Příslušenství k multifunkci poz 3 - 4 v kuchyni</t>
  </si>
  <si>
    <t xml:space="preserve">      D42 - Příslušenství k mlýnku na maso poz 6 v přípravně masa a vajec</t>
  </si>
  <si>
    <t xml:space="preserve">      D43 - Příslušenství ke kutru poz 256 v kuchyni</t>
  </si>
  <si>
    <t xml:space="preserve">      D44 - Termosy k výrobníku teplých nápojů poz 9 ve výdeji:</t>
  </si>
  <si>
    <t xml:space="preserve">      D45 - Koše navíc oproti standardní výbavě a chemie nutná pro zprovoznění myček:</t>
  </si>
  <si>
    <t xml:space="preserve">      D46 - Gastronádoby nerez děrované bez úchytů:</t>
  </si>
  <si>
    <t xml:space="preserve">      D47 - Gastronádoby nerez plné s úchyty:</t>
  </si>
  <si>
    <t xml:space="preserve">      D48 - Gastronádoby nerez děrované s úchyty:</t>
  </si>
  <si>
    <t xml:space="preserve">    D49 - Kabelový rozvod HACCP</t>
  </si>
  <si>
    <t>GASTROTECHNOLOGIE</t>
  </si>
  <si>
    <t>1. NP</t>
  </si>
  <si>
    <t>118 manipulační prostor</t>
  </si>
  <si>
    <t>Můstková váha s vážním indikátorem včetně EU posouzení shody • Váha můstková příjmová lakovaná s nerezovou vážní plochou • Při váživosti 60kg - přesnost 20 g a při váživosti do 150 kg  - přesnost 50 g • Rozměr vážní plochy 460x600mm • Můstek má robustní k</t>
  </si>
  <si>
    <t>Můstková váha s vážním indikátorem včetně EU posouzení shody • Váha můstková příjmová lakovaná s nerezovou vážní plochou • Při váživosti 60kg - přesnost 20 g a při váživosti do 150 kg  - přesnost 50 g • Rozměr vážní plochy 460x600mm • Můstek má robustní konstrukci  •  Provedení konstrukce je lakované • Vážní indikátor s krytím IP54 • Rychlé zobracení údajů na displeji • Rychlé ustálení hodnoty na displeji • Stabilní hodnota výsledku • LCD displej velikosti 22 mm • Provoz na AKU až 40 hodin • Nastavení vážení pro dva rozsahy</t>
  </si>
  <si>
    <t>Poznámka k položce:_x000D_
460x700x800,  vážící plocha 460x600</t>
  </si>
  <si>
    <t>Opěrné nerez zábradlí pro můstkovou váhu</t>
  </si>
  <si>
    <t>Poznámka k položce:_x000D_
š.450, v. 700</t>
  </si>
  <si>
    <t>121 chlazený sklad odpadků</t>
  </si>
  <si>
    <t>Chladící box  s  podlahou▪ Teplota 0° až +2°C ▪ Systém spojení panelů pero-drážka s excentr. zámkem vč. rohových sloupků ▪ Opláštění PUR panelové izolace tl. 75 mm bíle lakovaný, žárově pozinkovaný ocelový plech, 1x otočné chladírenské dveře 900x2000, str</t>
  </si>
  <si>
    <t>Chladící box  s  podlahou▪ Teplota 0° až +2°C ▪ Systém spojení panelů pero-drážka s excentr. zámkem vč. rohových sloupků ▪ Opláštění PUR panelové izolace tl. 75 mm bíle lakovaný, žárově pozinkovaný ocelový plech, 1x otočné chladírenské dveře 900x2000, strop z PUR panelů tl. 75 mm ▪ KCHJ umístěna v m.č. 122 ▪ Cu sací a kapalinové potrubí do 5 m včetně izolace a úchytů ▪ Chladivo R452A ▪ Zakrytí mezery mezi stěnami a stropem CHB a stavbou - plechová lišta ▪ Umístění KCHJ  na konzolách v m. č. 122 ve výšce 2 m ▪ Rozměr KCHJ 395x494x324, hmotnost 35 kg ▪ V ceně osvětlení včetně elektrorozvodů a možnost připojení k externímu PC se softwarem HACCP ▪ El.: 1,1 kW/230V/ 16A(C)</t>
  </si>
  <si>
    <t>Poznámka k položce:_x000D_
2500x1500x2200/  2650x1650x2350_x000D_
Stavební připravenost: stavební zapuštění o 50mm na každou stranu širší než půdorys CHB, rovinnost podlahy +/-3mm měřeno na třech metrech, stavební zapuštění max 77 mm _x000D_
Před dveřmi drážka šířky 1200 mm, hl. 77 mm, půdorysně širší o 200 mm od obvodu boxu. Podlahu po namontování boxu stavba dotáhne k boxu a začistí._x000D_
Mezery mezi stěnami a stropem CHB a stavbou lze stavebně uzavřít, ale musí být opatřeny větracími mřížkami._x000D_
El. přívod nade dveřmi (do boxu) ve výšce 2200, volný konec 2 m, ukončený krabicí, samostatně jištěný přívod: 230V, 16A (C).</t>
  </si>
  <si>
    <t>Popelnice polyetylen 120l</t>
  </si>
  <si>
    <t>Poznámka k položce:_x000D_
500x550x940</t>
  </si>
  <si>
    <t>122 sklad odpadků - umývárna</t>
  </si>
  <si>
    <t>Nerez výlevka •  Průměr odpadu min 90mm •  Prolisovaná vrchní deska s prolisovanou vaničkou 400x400x200   •  Odnímatelný rošt</t>
  </si>
  <si>
    <t>1403671542</t>
  </si>
  <si>
    <t xml:space="preserve">Poznámka k položce:_x000D_
500x600x580_x000D_
</t>
  </si>
  <si>
    <t>Samonavíjecí buben sklopný na stěnu • Buben celonerezové konstrukce se samonavíjením hadice a vodícími válečky • Hadice ukončena šroubením 1/2" • Teplota vody do 90 °C • Délka 12 m • Pistole na ostřik s mosazným tělem</t>
  </si>
  <si>
    <t>Poznámka k položce:_x000D_
150x370x330</t>
  </si>
  <si>
    <t>Nástěnná směšovací baterie pro poz 1a</t>
  </si>
  <si>
    <t>2094843227</t>
  </si>
  <si>
    <t>Umyvadlo nástěnné s kolenovým ovládáním, sifonem a baterií • Nastavení teploty vody pomocí směšovacího ventilu (včetně zpětných klapek pod umyvadlem) s 1/2" šroubením pro teplou a studenou vodu • Voda je spuštěna stlačením ventilu, který má nastaveno auto</t>
  </si>
  <si>
    <t>Umyvadlo nástěnné s kolenovým ovládáním, sifonem a baterií • Nastavení teploty vody pomocí směšovacího ventilu (včetně zpětných klapek pod umyvadlem) s 1/2" šroubením pro teplou a studenou vodu • Voda je spuštěna stlačením ventilu, který má nastaveno automatické zpoždění vypínání vody</t>
  </si>
  <si>
    <t>Poznámka k položce:_x000D_
470x370x225</t>
  </si>
  <si>
    <t>Nerez  zásobník na papírové  ručníky</t>
  </si>
  <si>
    <t>Poznámka k položce:_x000D_
280x150x300</t>
  </si>
  <si>
    <t>Nerez  koš nášlap na použité ručníky,  20l</t>
  </si>
  <si>
    <t>Poznámka k položce:_x000D_
450x290</t>
  </si>
  <si>
    <t>Pol145</t>
  </si>
  <si>
    <t>Nerez  zásobník na  mýdlo,  1000ml</t>
  </si>
  <si>
    <t>Poznámka k položce:_x000D_
117x80x220</t>
  </si>
  <si>
    <t>Pol146</t>
  </si>
  <si>
    <t>Nerez podlahová vpusť do keramické dlažby • Včetně protiskluzového roštu s oky 23x23 mm • Integrovaná vyjímatelná zápachová uzávěra • Síto na hrubé nečistoty</t>
  </si>
  <si>
    <t>Poznámka k položce:_x000D_
300x300x200</t>
  </si>
  <si>
    <t>2. NP</t>
  </si>
  <si>
    <t>202A výdej jídla</t>
  </si>
  <si>
    <t>Pol147</t>
  </si>
  <si>
    <t xml:space="preserve">Výdejní vozík 3x GN 1/1 • Vany oddělené se samostatným ovládáním • Spodní police •  Čelní ovládání se zásuvkou 230V • Celonerezový výdejní vozík s vyhřívanou vodní lázní 3x GN 1/1 hl. 200 mm se samostatným ovládáním • Ve spodní části vyztužen policí • Na </t>
  </si>
  <si>
    <t>Výdejní vozík 3x GN 1/1 • Vany oddělené se samostatným ovládáním • Spodní police •  Čelní ovládání se zásuvkou 230V • Celonerezový výdejní vozík s vyhřívanou vodní lázní 3x GN 1/1 hl. 200 mm se samostatným ovládáním • Ve spodní části vyztužen policí • Na 4 kolečkách o průměru 125 mm s pryžovou obručí, 2 opatřena aretační brzdou • Rohy chráněny pryžovým obložením • V pracovní desce stolu jsou vevařeny vany opatřené výtokovým ventilem a topným tělesem • Termostaty kombinované s vypínačem umístěné na čelním panelu umožňují snadné a rychlé nastavení teploty +30°C až +90°C • Připojení flexikabelem o délce 2m</t>
  </si>
  <si>
    <t>Poznámka k položce:_x000D_
1225x665x900</t>
  </si>
  <si>
    <t>Pol148</t>
  </si>
  <si>
    <t>Vyhřívaný zásobník na talíře • 2 šachty • Průměr talíře 265 mm • Kapacita 110 ks • Celonerezová, svařovaná, samonosná konstrukce skříně, jednoplášťová • Na 4 kolečkách o průměru 100 mm se šedou pryžovou obručí, 2 opatřena aretační brzdou • Rohy chráněny p</t>
  </si>
  <si>
    <t>Vyhřívaný zásobník na talíře • 2 šachty • Průměr talíře 265 mm • Kapacita 110 ks • Celonerezová, svařovaná, samonosná konstrukce skříně, jednoplášťová • Na 4 kolečkách o průměru 100 mm se šedou pryžovou obručí, 2 opatřena aretační brzdou • Rohy chráněny pryžovým obložením • Vnitřní prostor zásobníku vyhříván topným tělesem • Nastavení teploty přímo ve °C • Skříň obsahuje 2 vestavné zásobníky • Elektrický příkon max. 0,7 kW</t>
  </si>
  <si>
    <t>Poznámka k položce:_x000D_
985x480x900</t>
  </si>
  <si>
    <t>Pol149</t>
  </si>
  <si>
    <t>Výdejní vozík 2x GN 1/1 • Vany oddělené se samostatným ovládáním • Spodní police • Příkon 1,5 kW • Napětí 230 V  • Boční ovládání • Celonerezový výdejní vozík s vyhřívanou vodní lázní 2x GN 1/1 hl. 200 mm se samostatným ovládáním • Ve spodní části vyztuže</t>
  </si>
  <si>
    <t>Výdejní vozík 2x GN 1/1 • Vany oddělené se samostatným ovládáním • Spodní police • Příkon 1,5 kW • Napětí 230 V  • Boční ovládání • Celonerezový výdejní vozík s vyhřívanou vodní lázní 2x GN 1/1 hl. 200 mm se samostatným ovládáním • Ve spodní části vyztužen policí • Na 4 kolečkách o průměru 125 mm s pryžovou obručí, 2 opatřena aretační brzdou • Rohy chráněny pryžovým obložením • V pracovní desce stolu jsou vevařeny vany opatřené výtokovým ventilem a topným tělesem • Termostaty kombinované s vypínačem umístěné na čelním panelu umožňují snadné a rychlé nastavení teploty +30°C až +90°C • Připojení flexikabelem o délce 2m</t>
  </si>
  <si>
    <t>Poznámka k položce:_x000D_
845x650x900</t>
  </si>
  <si>
    <t>Pol150</t>
  </si>
  <si>
    <t>Chladnička pro GN 2/1 min. 570 litrů ▪ Ventilační chladicí systém ▪ Uzamykatelné plné dveře ▪ Energetická třída C ▪ Rozsah chlazení: +1 / +15 °C ▪ Min. 3-úrovňové nastavení vnitřní vlhkosti ▪ Elektronické ovládání LC-displej monochrom ▪ Digitální zobrazen</t>
  </si>
  <si>
    <t>Chladnička pro GN 2/1 min. 570 litrů ▪ Ventilační chladicí systém ▪ Uzamykatelné plné dveře ▪ Energetická třída C ▪ Rozsah chlazení: +1 / +15 °C ▪ Min. 3-úrovňové nastavení vnitřní vlhkosti ▪ Elektronické ovládání LC-displej monochrom ▪ Digitální zobrazení teploty ▪ Funkce optického a akustického alarmu ▪ Funkce zámku displeje ▪ Min. 4 rošty GN 2/1 s bílým povlakem ▪ Výška polic je nastavitelná po 100 mm ▪ Nosnost na polici max. 60 kg ▪ Automatické zavírání dveří ▪ Zaměnitelné otevírání dveří ▪ Vyměnitelné těsnění dveří ▪ Automatické odmrazování ▪ Stavitelné nerezové nohy ▪ Chladivo bez FCKW-FKW (R 600a) ▪ Izolace stěn min. 50 mm ▪ Rozsah venkovních teplot: +10 / +40 °C ▪ Roční spotřeba energie max. 580 kWh ▪ Třída energetické účinnosti C ▪ Možnost připojení k externímu PC se softwarem HACCP</t>
  </si>
  <si>
    <t>Poznámka k položce:_x000D_
750x750x1800</t>
  </si>
  <si>
    <t>Pol151</t>
  </si>
  <si>
    <t>Nerez výdejní parapet na polopříčku výšky 860 • Vč. nerezových konzolí  • Příprava pro umístění dvou výdejních terminálů</t>
  </si>
  <si>
    <t>Poznámka k položce:_x000D_
2800x500x40</t>
  </si>
  <si>
    <t>Pol152</t>
  </si>
  <si>
    <t>Nerez výdejní parapet na polopříčku výšky 860</t>
  </si>
  <si>
    <t>Poznámka k položce:_x000D_
900x180x40</t>
  </si>
  <si>
    <t>Pol153</t>
  </si>
  <si>
    <t>Nerez pojezdová dráha • Celonerezové provedení – 4× trubka • Včetně konzolí pro uchycení do zdi</t>
  </si>
  <si>
    <t>Poznámka k položce:_x000D_
3800x330</t>
  </si>
  <si>
    <t>Pol154</t>
  </si>
  <si>
    <t>Nerez stůl •  Dvě police  • Na 4 kolečkách, 2 opatřena aretační brzdou</t>
  </si>
  <si>
    <t>Poznámka k položce:_x000D_
700x500x900</t>
  </si>
  <si>
    <t>Pol155</t>
  </si>
  <si>
    <t>Vyhřívaný vozík s přivlhčením • Příkon 2,3 kW • Kapacita 15x GN 1/1 • Dvouplášťové provedení, izolované lisované bočnice s roztečí vsunů 75 mm • Rovnoměrné proudění horkého vzduchu zajišťuje ventilátor a distanční prvky na zadní stěně a dveřích vozíku • D</t>
  </si>
  <si>
    <t>Vyhřívaný vozík s přivlhčením • Příkon 2,3 kW • Kapacita 15x GN 1/1 • Dvouplášťové provedení, izolované lisované bočnice s roztečí vsunů 75 mm • Rovnoměrné proudění horkého vzduchu zajišťuje ventilátor a distanční prvky na zadní stěně a dveřích vozíku • Digitální termostaty • Ovládání teploty (30–90°C) a ovládání zvlhčování • Dno vozíku vybaveno výpustným kohoutem • Aretace dveří, uzavírání klikou se zámkem • Masivní rohové nárazníky • 4 otočná kolečka, 2 s brzdou o průměru 125 mm</t>
  </si>
  <si>
    <t>Poznámka k položce:_x000D_
570x825x1455</t>
  </si>
  <si>
    <t xml:space="preserve">202A umývárna bílého nádobí </t>
  </si>
  <si>
    <t>Pol156</t>
  </si>
  <si>
    <t>Mycí stroj průchozí ▪ Koš 600x500 nebo 500x500  • 400V/14,7 kW (případně možno nastavit dle zvoleného jištění)/ 32 A  • Pracovní výška 900 mm  • Čistá vstupní výška: min. 440 mm ▪ Výkon až 77 košů / hod. dle zvoleného programu ▪ Spotřeba oplachové vody na</t>
  </si>
  <si>
    <t>Mycí stroj průchozí ▪ Koš 600x500 nebo 500x500  • 400V/14,7 kW (případně možno nastavit dle zvoleného jištění)/ 32 A  • Pracovní výška 900 mm  • Čistá vstupní výška: min. 440 mm ▪ Výkon až 77 košů / hod. dle zvoleného programu ▪ Spotřeba oplachové vody nastavitelná od 1l/cyklus ▪ Objem nádrže: min. 35 l ▪ Speciální celoplošný mycí systém s eliptickými mycími poli  • Oplachový systém poháněný jinak než vodou, např. magnetem, nebo elektromotorem z důvodu výrazné úspory vody a tím i el. energie a mycích prostředků  • Nastavení tlaku mytí pro každý program zvlášť  • 3 základní programy + 4 doplňkové speciální • Filtrace plného proudu: síto mycí nádrže, cylindrické síto, sací síto čerpadla s bezpečnostní kontrolou •  Dávkovač oplachového i mycího prostředku zabudovaný  •  Hygienické topné těleso ve tvaru válce nebo plošné na boku nádrže (není povolena topná spirála) •  Horní i dolní mycí pole s clip systémem pro jednoduché vyjmutí bez použití nářadí a s detekcí otáčení •  Senzor netěsnosti rozpozná nekontrolovatelný únik vody a uzavře přívod vody  •  Aktivní management energie – myčka si sama hlídá ideální teplotu pro kontinuální nejúspornější ohřev mycí lázně  • Rekuperace – zpětné získávání tepla z odpadní vody  • Samočistící program – s obrázkovým návodem jednotlivých kroků na displeji  • Odvápňovací program myčky • Oddělené kontrolky sledování množství mycího/oplachového prostředku •  Chybové kontrolka při zablokování mycího pole  •  Zabudované USB rozhraní pro aktualizaci softwaru  •  Časovač pro automatické zapnutí a vypnutí stroje   •  Připojení na systém řízení energetické hospodárnosti dle DIN 18875 • Možnost připojení k externímu PC se softwarem HACCP</t>
  </si>
  <si>
    <t>Poznámka k položce:_x000D_
735x750x1515/1995</t>
  </si>
  <si>
    <t>Pol157</t>
  </si>
  <si>
    <t>Nerez  stůl vstupní pravý •  Prolis pro vedení košů • Dřez 600x450x300 • Otvor pro tlakovou sprchu se směšovací baterií •  Spodní roštová police • ZL v. 300</t>
  </si>
  <si>
    <t>Poznámka k položce:_x000D_
1800x750x900</t>
  </si>
  <si>
    <t>Pol158</t>
  </si>
  <si>
    <t>Pohyblivá oplachová sprcha   • Směšovací baterie   •  Vysoké otočné  ramínko   •  Vedení hadice v hygienické CN trubce – bezpružinový systém    •   Držáky k přichycení na stěnu</t>
  </si>
  <si>
    <t>Pol159</t>
  </si>
  <si>
    <t>Stůl výstupní levý •  Prolis pro vedení košů •  ZL</t>
  </si>
  <si>
    <t>Poznámka k položce:_x000D_
1300x750x900</t>
  </si>
  <si>
    <t>Pol160</t>
  </si>
  <si>
    <t>Automatický změkčovač Plně automatický Zásobník na 10 kg soli Bez připojení na el. energii! Regenerace řízena průtokem vody Teplota vstupní vody max. 50°C! Max. tvrdost vstupní vody je 29° gH Spotřeba soli je 0,3kg na regeneraci Spotřeba vody na jednu reg</t>
  </si>
  <si>
    <t>Automatický změkčovač Plně automatický Zásobník na 10 kg soli Bez připojení na el. energii! Regenerace řízena průtokem vody Teplota vstupní vody max. 50°C! Max. tvrdost vstupní vody je 29° gH Spotřeba soli je 0,3kg na regeneraci Spotřeba vody na jednu regeneraci max. 25 litrů Délka regenerace max. 10 min</t>
  </si>
  <si>
    <t>Poznámka k položce:_x000D_
260x505x680</t>
  </si>
  <si>
    <t>Pol161</t>
  </si>
  <si>
    <t>Nerezový příjmový parapet na zeď výšky 860 mm • Vč. nerezových konzolí</t>
  </si>
  <si>
    <t>Poznámka k položce:_x000D_
1800x500x40</t>
  </si>
  <si>
    <t>Pol162</t>
  </si>
  <si>
    <t>Nerez police nad příjmový parapet • Jednoetážová</t>
  </si>
  <si>
    <t>Poznámka k položce:_x000D_
1800x300x40</t>
  </si>
  <si>
    <t>Pol163</t>
  </si>
  <si>
    <t>Poznámka k položce:_x000D_
1800x330</t>
  </si>
  <si>
    <t>Pol164</t>
  </si>
  <si>
    <t>Nerez podlahová vpusť do polyuretanové stěrky • Včetně protiskluzového roštu s oky 23x23 mm • Integrovaná vyjímatelná zápachová uzávěra • Síto na hrubé nečistoty</t>
  </si>
  <si>
    <t>Poznámka k položce:_x000D_
350x350x200</t>
  </si>
  <si>
    <t>Pol166</t>
  </si>
  <si>
    <t>Manipulační vozík na příbory a podnosy • Nosič na umístění GN včetně 4× GN 1/4-150 nerez gastronádob s polykarbonátovým víkem na příbory • Police na podnosy • Čtyři otočná kolečka, z toho dvě bržděná</t>
  </si>
  <si>
    <t>Poznámka k položce:_x000D_
752x630x1277</t>
  </si>
  <si>
    <t>201A jídelna</t>
  </si>
  <si>
    <t>Pol167</t>
  </si>
  <si>
    <t>Nerez pojezdová dráha • Celonerezové provedení – 4× trubka • Včetně konzolí pro uchycení na chlazený bufet</t>
  </si>
  <si>
    <t>Poznámka k položce:_x000D_
1560x300</t>
  </si>
  <si>
    <t>Pol168</t>
  </si>
  <si>
    <t>Nerez pojezdová dráha • Celonerezové provedení – 4× trubka • Včetně konzolí pro uchycení na stůl</t>
  </si>
  <si>
    <t>Poznámka k položce:_x000D_
1900x300</t>
  </si>
  <si>
    <t>Pol169</t>
  </si>
  <si>
    <t>Chlazený bufet na saláty se staticky chlazenou vanou • Kapacita 3x GN1/1 • Chlazené podnoží •  Hygienický zákryt •  Nerezový sokl ze  všech stran</t>
  </si>
  <si>
    <t>Poznámka k položce:_x000D_
1560x700x 900+400</t>
  </si>
  <si>
    <t>Pol170</t>
  </si>
  <si>
    <t>Nerez stůl uzavřený posuvnými dveřmi pod výrobník nápojů s odkládací plochou • 2x prostup pro el. kabel • Zadní přesah PD 80 mm • Nerezový sokl ze všech stran</t>
  </si>
  <si>
    <t>Poznámka k položce:_x000D_
1900x700x900</t>
  </si>
  <si>
    <t>Pol171</t>
  </si>
  <si>
    <t>Stojánková baterie profi • Model stolní • Dlouhé hygienické pákové ovládání a otočné raménko d = 230 mm • Robustní provedení • Přívodní hadice 3/8" (d = 400 mm) • Max. průtok (3 bar): 15 l/min • Upevňovací otvor pro baterii: min. ø35 mm – max. ø40 mm</t>
  </si>
  <si>
    <t>Pol172</t>
  </si>
  <si>
    <t>Vozík pod ohřívač mléka (377x458 mm) • Nerez • Přední část PD prolis pro děrovanou horní vyjímatelnou plochu • V prolisu otvor pro napojení odpadové hadice • Spodní police • Na 4 kolečkách, 2 opatřena aretační brzdou</t>
  </si>
  <si>
    <t>Poznámka k položce:_x000D_
500x600x800</t>
  </si>
  <si>
    <t>Pol173</t>
  </si>
  <si>
    <t>Vozík pod termos s nápojem (374x510 mm) • Nerez • Přední část PD prolis pro děrovanou horní vyjímatelnou plochu • V prolisu otvor pro napojení odpadové hadice • Spodní police • Na 4 kolečkách, 2 opatřena aretační brzdou</t>
  </si>
  <si>
    <t>Pol174</t>
  </si>
  <si>
    <t>Konzolový vozík na koše • Otevřené celonerezové provedení • 4 kolečka, z toho 2 bržděná • Pracovní deska se posouvá směrem dolů po svislé konzole • Po odebrání se deska posouvá směrem nahoru tak, že horní koš je vždy ve stálé poloze</t>
  </si>
  <si>
    <t>Poznámka k položce:_x000D_
710x680x900</t>
  </si>
  <si>
    <t>3. NP</t>
  </si>
  <si>
    <t>313 chodba</t>
  </si>
  <si>
    <t>Pol175</t>
  </si>
  <si>
    <t>Plošinový vozík, nosnost 500kg, trubková manipulační rukojeť, 2 otočná kola s brzdou, dvě pevná kola, průměr kol 200 mm</t>
  </si>
  <si>
    <t>Poznámka k položce:_x000D_
1050x700x1100</t>
  </si>
  <si>
    <t>315 šatna muži</t>
  </si>
  <si>
    <t>Pol176</t>
  </si>
  <si>
    <t>Šatní skříň  • Dvířka • Police • Korpus – laminovaná dřevotříska DTDL • Dveře 18 mm • Vrchní a spodní police • Rozdělení na část "čistou" a "špinavou" • Tyče na ramínka • Dekor a úchytky podle výběru uživatele</t>
  </si>
  <si>
    <t>Poznámka k položce:_x000D_
600x600x1800</t>
  </si>
  <si>
    <t>316 umývárna muži</t>
  </si>
  <si>
    <t>317a předsíň WC muži</t>
  </si>
  <si>
    <t>318 prádelna</t>
  </si>
  <si>
    <t>Pol177</t>
  </si>
  <si>
    <t>Pračka Pračka s předním plněním; Energetická třída: A • Spotřeba el. energie: max 46 kWh/100 cyklů • Kapacita praní: 9 kg • Třída účinnosti praní: A • Rozměry: 598 x 636 x 848 mm •  Hlučnost odstředění: max 70 dB • Počet otáček: 1400 • Displej: LED ovládá</t>
  </si>
  <si>
    <t>Pračka Pračka s předním plněním; Energetická třída: A • Spotřeba el. energie: max 46 kWh/100 cyklů • Kapacita praní: 9 kg • Třída účinnosti praní: A • Rozměry: 598 x 636 x 848 mm •  Hlučnost odstředění: max 70 dB • Počet otáček: 1400 • Displej: LED ovládání: tlačítka • Odložení startu až:  24 h • Ukazatel času zbývajícího do konce programu • Vizuální a akustický indikátor konce programu • Dětská pojistka •  Vícenásobná ochrana proti poškození vodou • Min. 14 programů</t>
  </si>
  <si>
    <t>Poznámka k položce:_x000D_
598x636x848</t>
  </si>
  <si>
    <t>Pol178</t>
  </si>
  <si>
    <t>Sušička Sušička s tepelným čerpadlem • Energetická třída: A++ • Roční spotřeba energie: max 194 kWh/rok • Rozměry: 596 x 60 x 844 mm • Hmotnost: 48,0 kg • Hlučnost: 65 dB • Množství náplně k sušení: min. 9 kg • Snadno čistitelný filtr • Kapacita nádržky n</t>
  </si>
  <si>
    <t>Sušička Sušička s tepelným čerpadlem • Energetická třída: A++ • Roční spotřeba energie: max 194 kWh/rok • Rozměry: 596 x 60 x 844 mm • Hmotnost: 48,0 kg • Hlučnost: 65 dB • Množství náplně k sušení: min. 9 kg • Snadno čistitelný filtr • Kapacita nádržky na kondenzovanou vodu: 5l  • Displej: LED • Způsob ovládání: otočný regulátor a tlačítka • Odložení startu až: 24 h • Ukazatel času zbývajícího do konce programu • Vizuální a akustický indikátor konce programu • Dětská pojistka • Barva: bílá • Materiál bubnu: nerezová ocel • Min. 15 programů</t>
  </si>
  <si>
    <t>Poznámka k položce:_x000D_
596 x 630 x 844</t>
  </si>
  <si>
    <t>319 sklad potravin a konzerv</t>
  </si>
  <si>
    <t>Pol179</t>
  </si>
  <si>
    <t>Skladový regál 5 polic • Bílý komaxit s atestem pro přímý styk s potravinami • Kovové provedení • Šroubované spojení • Lakované práškovou barvou komaxit • Přestavitelnost polic 25mm • 5x police s nosností á 150kg • Nosnost regálového sloupce 750 kg</t>
  </si>
  <si>
    <t>Poznámka k položce:_x000D_
1000x500x2000</t>
  </si>
  <si>
    <t>Pol180</t>
  </si>
  <si>
    <t>Dřevěná skladová rohož</t>
  </si>
  <si>
    <t>Poznámka k položce:_x000D_
800x1000x80</t>
  </si>
  <si>
    <t xml:space="preserve">320 suchý sklad </t>
  </si>
  <si>
    <t>Pol181</t>
  </si>
  <si>
    <t>Poznámka k položce:_x000D_
1000x400x2000</t>
  </si>
  <si>
    <t>Poznámka k položce:_x000D_
1000x800x80</t>
  </si>
  <si>
    <t xml:space="preserve">321  sklad </t>
  </si>
  <si>
    <t xml:space="preserve">322 chlazený sklad </t>
  </si>
  <si>
    <t>Pol182</t>
  </si>
  <si>
    <t>Chladící box  s  podlahou▪ Teplota 0° až +2°C ▪ Systém spojení panelů pero-drážka s excentr. zámkem vč. rohových sloupků ▪ Opláštění PUR panelové izolace tl. 75 mm bíle lakovaný, žárově pozinkovaný ocelový plech, 1x otočné chladírenské dveře 900x2000, strop z PUR panelů tl. 75 mm ▪ KCHJ umístěna v m.č. 122 ▪ Cu sací a kapalinové potrubí do 5 m včetně izolace a úchytů ▪ Chladivo R452A ▪ Zakrytí mezery mezi stěnami a stropem CHB a stavbou - plechová lišta ▪ Umístění KCHJ  na střeše na stavební konstrukci (základu)- venkovní vybavení (kryt, vyhřívání kompresoru▪ Rozměr KCHJ 395x494x324, hmotnost 35 kg ▪ V ceně osvětlení včetně elektrorozvodů a možnost připojení k externímu PC se softwarem HACCP ▪ El.: 1,1 kW/230V/ 16A(C)</t>
  </si>
  <si>
    <t>Poznámka k položce:_x000D_
2000x2000x2200/    2150x2150x2275_x000D_
Stavební připravenost: stavební zapuštění o 50mm na každou stranu širší než půdorys CHB, rovinnost podlahy +/-3mm měřeno na třech metrech, stavební zapuštění max 77 mm _x000D_
Před dveřmi drážka šířky 1200 mm, hl. 77 mm, půdorysně širší o 200 mm od obvodu boxu. Podlahu po namontování boxu stavba dotáhne k boxu a začistí._x000D_
Mezery mezi stěnami a stropem CHB a stavbou lze stavebně uzavřít, ale musí být opatřeny větracími mřížkami._x000D_
El. přívod u dveří (do boxu) ve výšce 2200, volný konec 2 m, ukončený krabicí, samostatně jištěný přívod: 230V, 16A (C)._x000D_
KCHJ o hmotnosti cca 40 kg bude na střeše objektu - příprava konstrukce nebo stavebního základu.</t>
  </si>
  <si>
    <t>Pol183</t>
  </si>
  <si>
    <t>Poznámka k položce:_x000D_
600x500x80</t>
  </si>
  <si>
    <t>D20</t>
  </si>
  <si>
    <t>323 sklad brambor a zeleniny</t>
  </si>
  <si>
    <t>Pol184</t>
  </si>
  <si>
    <t>Poznámka k položce:_x000D_
1000x1000x80</t>
  </si>
  <si>
    <t>Pol185</t>
  </si>
  <si>
    <t>Plošinový, manipulační vozík • 4 kolečka, z toho 2 bržděná</t>
  </si>
  <si>
    <t>Poznámka k položce:_x000D_
700x500x850</t>
  </si>
  <si>
    <t>D21</t>
  </si>
  <si>
    <t>324 hrubá přípravna brambor a zeleniny</t>
  </si>
  <si>
    <t>Pol186</t>
  </si>
  <si>
    <t>Škrabka brambor nerez 240 kg ▪ Příkon 0,75 kW ▪ Napětí 400 V ▪ Krytí IP 54 ▪ Výkonnost stroje: 300 kg / hod. ▪ Hmotnost 1 náplně: 20 kg ▪ Doba 1 pracovního cyklu: 1,5 - 3 min. ▪ Spotřeba vody 2,5 l/kg ▪ Opracování pomocí korundové vrstvy ▪ Celonerezové pr</t>
  </si>
  <si>
    <t>Škrabka brambor nerez 240 kg ▪ Příkon 0,75 kW ▪ Napětí 400 V ▪ Krytí IP 54 ▪ Výkonnost stroje: 300 kg / hod. ▪ Hmotnost 1 náplně: 20 kg ▪ Doba 1 pracovního cyklu: 1,5 - 3 min. ▪ Spotřeba vody 2,5 l/kg ▪ Opracování pomocí korundové vrstvy ▪ Celonerezové provedení</t>
  </si>
  <si>
    <t>Poznámka k položce:_x000D_
pr.700,v. 950</t>
  </si>
  <si>
    <t>Pol187</t>
  </si>
  <si>
    <t>Nerez lapač škrobu a slupek ▪ Pro separaci slupek a škrobu se systémem přepadu vytékající vody a zádržným nerezovým košem</t>
  </si>
  <si>
    <t>Poznámka k položce:_x000D_
pr. 320, v. 380</t>
  </si>
  <si>
    <t>Pol188</t>
  </si>
  <si>
    <t>Nerez  stůl •  2 dřezy 400x400x250 • Otvor pro stojánkovou baterii • Spodní police • ZL, PL</t>
  </si>
  <si>
    <t>Poznámka k položce:_x000D_
1000x600x900</t>
  </si>
  <si>
    <t>Pol189</t>
  </si>
  <si>
    <t>Nerez pracovní stůl pojízdný • Spodní police • 4 kolečka, z toho 2 bržděná</t>
  </si>
  <si>
    <t>Poznámka k položce:_x000D_
700x600x850</t>
  </si>
  <si>
    <t>Pol190</t>
  </si>
  <si>
    <t>Nástěnná směšovací baterie pro poz 4a</t>
  </si>
  <si>
    <t>Pol191</t>
  </si>
  <si>
    <t>D22</t>
  </si>
  <si>
    <t>330 šatna ženy</t>
  </si>
  <si>
    <t>Pol192</t>
  </si>
  <si>
    <t>Poznámka k položce:_x000D_
500x500x1800</t>
  </si>
  <si>
    <t>Pol193</t>
  </si>
  <si>
    <t>Šatní lavice • Sedák laminovaná dřevotříska DTDL • Kovová konstrukce s povrchovým lakem</t>
  </si>
  <si>
    <t>Poznámka k položce:_x000D_
1000x370x300</t>
  </si>
  <si>
    <t>D23</t>
  </si>
  <si>
    <t>331 umývárna ženy</t>
  </si>
  <si>
    <t>D24</t>
  </si>
  <si>
    <t xml:space="preserve">332 umývárna provozního nádobí </t>
  </si>
  <si>
    <t>Pol194</t>
  </si>
  <si>
    <t>Nerez  stůl  se svařovaným rádiusovým  dřezem 800x600x300 • Otvor pro tlakovou sprchu se směšovací baterií • Prolamovaná deska • Spodní roštová police • LL, ZL v. 300</t>
  </si>
  <si>
    <t>Poznámka k položce:_x000D_
1000x800x850</t>
  </si>
  <si>
    <t>Pol195</t>
  </si>
  <si>
    <t>Nerez  stůl se svařovaným rádiusovým dřezem 1100x600x300 • Otvor pro tlakovou sprchu se směšovací baterií  • Prolamovaná deska • Spodní roštová police • ZL v. 300</t>
  </si>
  <si>
    <t>Poznámka k položce:_x000D_
2000x800x850</t>
  </si>
  <si>
    <t>Pol196</t>
  </si>
  <si>
    <t>Pol197</t>
  </si>
  <si>
    <t>Nerez odkládací stůl •  Spodní roštová police • ZL, PL</t>
  </si>
  <si>
    <t>Poznámka k položce:_x000D_
1500x800x900</t>
  </si>
  <si>
    <t>Pol198</t>
  </si>
  <si>
    <t>Nerez regál •  4 police roštové •  1. police 250 od podlahy</t>
  </si>
  <si>
    <t>Poznámka k položce:_x000D_
1000x600x1800</t>
  </si>
  <si>
    <t>Pol199</t>
  </si>
  <si>
    <t>Nerez stůl •  2x spodní police •  Na 4 kolečkách, 2 opatřena aretační brzdou</t>
  </si>
  <si>
    <t>Poznámka k položce:_x000D_
1400x750x900</t>
  </si>
  <si>
    <t>Pol200</t>
  </si>
  <si>
    <t>Nástěnná směšovací baterie pro poz 8</t>
  </si>
  <si>
    <t>Pol201</t>
  </si>
  <si>
    <t>Poznámka k položce:_x000D_
400x400x200</t>
  </si>
  <si>
    <t>D25</t>
  </si>
  <si>
    <t>333 chodba</t>
  </si>
  <si>
    <t>D26</t>
  </si>
  <si>
    <t>334 předsíň WC</t>
  </si>
  <si>
    <t>D27</t>
  </si>
  <si>
    <t>336 úklidová místnost</t>
  </si>
  <si>
    <t>Pol202</t>
  </si>
  <si>
    <t>Závěsná skříňka lamino</t>
  </si>
  <si>
    <t>Poznámka k položce:_x000D_
1000x300x700</t>
  </si>
  <si>
    <t>D28</t>
  </si>
  <si>
    <t xml:space="preserve">337 denní  sklad </t>
  </si>
  <si>
    <t>Poznámka k položce:_x000D_
700x400x2000</t>
  </si>
  <si>
    <t>D29</t>
  </si>
  <si>
    <t>338 přípravna masa a vajec</t>
  </si>
  <si>
    <t>Pol203</t>
  </si>
  <si>
    <t>Nerez stůl •  Dřez 500x500x300 vpravo • Otvor pro stojánkovou baterii •  Prostor pro chladící skříň vlevo •  Police vpravo •  ZL, LL</t>
  </si>
  <si>
    <t>Poznámka k položce:_x000D_
1400x700x900</t>
  </si>
  <si>
    <t>Pol204</t>
  </si>
  <si>
    <t xml:space="preserve">Stojánková baterie profi, model stolní, dlouhé hygienické pákové ovládání a otočné raménko d = 230 mm. Model je v robustním provedení, včetně přívodních hadic 3/8"(d = 400 mm) - max. průtok (3 bar): 15 l/min – upevňovací otvor pro baterii: min. ø35 mm. - </t>
  </si>
  <si>
    <t>Stojánková baterie profi, model stolní, dlouhé hygienické pákové ovládání a otočné raménko d = 230 mm. Model je v robustním provedení, včetně přívodních hadic 3/8"(d = 400 mm) - max. průtok (3 bar): 15 l/min – upevňovací otvor pro baterii: min. ø35 mm. - max. ø40 mm.</t>
  </si>
  <si>
    <t>Pol205</t>
  </si>
  <si>
    <t>Masodeska buková, stáhnutá nerezovým páskem</t>
  </si>
  <si>
    <t>Poznámka k položce:_x000D_
600x400x100</t>
  </si>
  <si>
    <t>Pol206</t>
  </si>
  <si>
    <t>Podstavná chladnička min. 170 litrů ▪ Ventilační chladicí systém ▪ Uzamykatelné plné dveře ▪ En.tř. C ▪ Vnitřní LED osvětlení ▪ Rozsah chlazení: + 1 / + 15 °C ▪ Manuální ovládání ▪ Digitální zobrazení teploty ▪ Vnější ocelový plášť s bílým práškovým nástř</t>
  </si>
  <si>
    <t>Podstavná chladnička min. 170 litrů ▪ Ventilační chladicí systém ▪ Uzamykatelné plné dveře ▪ En.tř. C ▪ Vnitřní LED osvětlení ▪ Rozsah chlazení: + 1 / + 15 °C ▪ Manuální ovládání ▪ Digitální zobrazení teploty ▪ Vnější ocelový plášť s bílým práškovým nástřikem ▪ Vnitřní obklady z jednoho kusu lisovaného polystyrenu (ekologického) ▪ min. 3 x bílé ocelové rošty s ochranným potahem ▪ Výšku polic lze nastavit na 25 mm ▪ Nosnost na polici:  45 kg ▪ Směr otevírání dveří lze obrátit ▪ Hygienické, vyměnitelné těsnění dveří ▪ Automatické odmrazování ▪ 1 pár předních vyrovnávacích nožiček ▪ Chladivo bez FCKW-FKW (R 600a)  ▪ Roční spotřeba energie max.310 kWh ▪  Možnost pro připojení k externímu PC se softwarem HACCP</t>
  </si>
  <si>
    <t>Poznámka k položce:_x000D_
600x600x820</t>
  </si>
  <si>
    <t>Pol207</t>
  </si>
  <si>
    <t>Nerez stůl •  Prostor pro chladící skříň vlevo •  Zásuvka a spodní police vpravo • ZL</t>
  </si>
  <si>
    <t>Poznámka k položce:_x000D_
1250x700x900</t>
  </si>
  <si>
    <t>Pol208</t>
  </si>
  <si>
    <t>Řezačka masa • Příkon: 1,5 kW • Napětí: 3N PE 400V 50Hz • Šnekový pohon • Výkon 300 kg/hod. • Průměr mlecí hlavy 82 mm • Výkonný ventilovaný motor • Vysoká zátěž do nepřetržitého provozu • Vyrobeno z nerezové oceli AISI 304 • Ozubená kola uložená v olejov</t>
  </si>
  <si>
    <t>Řezačka masa • Příkon: 1,5 kW • Napětí: 3N PE 400V 50Hz • Šnekový pohon • Výkon 300 kg/hod. • Průměr mlecí hlavy 82 mm • Výkonný ventilovaný motor • Vysoká zátěž do nepřetržitého provozu • Vyrobeno z nerezové oceli AISI 304 • Ozubená kola uložená v olejové lázni a dvojité těsnění zajistí dlouhý a bezproblémový provoz mlýnku • Ovládací prvky chráněny krytím IP 54 • Ovládací panel s napětím 24 V • Mlecí hlava je vyrobena z nerezové oceli, je zcela odnímatelná pro snadné čištění • Základní vybavení mlecí hlava (1× nůž, 1× šajba) a šajba 4,5 mm</t>
  </si>
  <si>
    <t>Poznámka k položce:_x000D_
500x440x530</t>
  </si>
  <si>
    <t>Pol209</t>
  </si>
  <si>
    <t>Nerez podstavec pod řezačku masa •  Spodní  police •  ZL</t>
  </si>
  <si>
    <t>Poznámka k položce:_x000D_
1000x600x500</t>
  </si>
  <si>
    <t>Pol210</t>
  </si>
  <si>
    <t>Nerez police závěsná jednoetážová</t>
  </si>
  <si>
    <t>Poznámka k položce:_x000D_
1250x350</t>
  </si>
  <si>
    <t>D30</t>
  </si>
  <si>
    <t>339 přípravna zeleniny a ovoce</t>
  </si>
  <si>
    <t>Pol211</t>
  </si>
  <si>
    <t>Nástěnná baterie profi  • Dlouhé hygienické pákové ovládání a otočné raménko  • Robustní nerezové provedení • Rozteč přívodu 135/175 mm • Max. průtok (4 bar): 22 l/min</t>
  </si>
  <si>
    <t>Pol212</t>
  </si>
  <si>
    <t>Nerez regál • 4 police</t>
  </si>
  <si>
    <t>Poznámka k položce:_x000D_
1500x400x1800</t>
  </si>
  <si>
    <t>D31</t>
  </si>
  <si>
    <t>340  sklad chlazených potravin</t>
  </si>
  <si>
    <t>Pol213</t>
  </si>
  <si>
    <t>Chladnička pro GN 2/1 min. 570 litrů ▪ Ventilační chladicí systém ▪ Uzamykatelné plné dveře ▪ Energetická třída C ▪ Rozsah chlazení: +1 / +15 °C ▪ Min. 3-úrovňové nastavení vnitřní vlhkosti ▪ Elektronické ovládání LC-displej monochrom ▪ Digitální zobrazení teploty ▪ Funkce optického a akustického alarmu ▪ Funkce zámku displeje ▪ Min. 4 rošty GN 2/1 s bílým povlakem ▪ Výška polic je nastavitelná po 100 mm ▪ Nosnost na polici  60 kg ▪ Automatické zavírání dveří ▪ Zaměnitelné otevírání dveří ▪ Vyměnitelné těsnění dveří ▪ Automatické odmrazování ▪ Stavitelné nerezové nohy ▪ Chladivo bez FCKW-FKW (R 600a) ▪ Izolace stěn min. 50 mm ▪ Rozsah venkovních teplot: +10 / +40 °C ▪ Roční spotřeba energie max. 580 kWh ▪ Třída energetické účinnosti C ▪ Možnost připojení k externímu PC se softwarem HACCP</t>
  </si>
  <si>
    <t>Pol214</t>
  </si>
  <si>
    <t xml:space="preserve">Mraznička min. 490 litrů ▪ Lze vložit přepravku ▪ Uzamykatelné dveře plné ▪ Rozsah chlazení: -9 / -26 °C ▪ Digitální ovládání LC-displej monochrom včetně alarmů ▪ Digitální zobrazení teploty ▪ Funkce optického a akustického alarmu ▪ Funkce zámku kláves ▪ </t>
  </si>
  <si>
    <t>Mraznička min. 490 litrů ▪ Lze vložit přepravku ▪ Uzamykatelné dveře plné ▪ Rozsah chlazení: -9 / -26 °C ▪ Digitální ovládání LC-displej monochrom včetně alarmů ▪ Digitální zobrazení teploty ▪ Funkce optického a akustického alarmu ▪ Funkce zámku kláves ▪ Vyhřívání rámu ▪ Min. 60 mm silná izolace boční stěny ▪ Min. 4 zesílené ocelové rošty - vyjímatelné ▪ Nosnost na polici:  60 kg ▪ Min. 10 vyjímatelných košů ▪ Automatické zavírání dveří ▪ Zaměnitelné otevírání dveří ▪ Vyměnitelné těsnění dveří ▪ Ruční odmrazování ▪ Stavitelné nerezové nohy ▪ Chladivo bez freonů (R 290) ▪ Izolace stěn min. 70 mm ▪ Rozsah venkovních teplot: mezi + 10 / + 40 °C ▪ Roční spotřeba energie max. 1235 kWh ▪ Možnost připojení k externímu PC se softwarem HACCP</t>
  </si>
  <si>
    <t>Pol215</t>
  </si>
  <si>
    <t>Truhlicová mraznička min. 265 litrů • Statický chladicí systém (boční pěnový výparník a kondenzátor) • Bílé odklopné víko • Uzamykatelné otevírání plného víka • Vnitřní, horní LED osvětlení • Rozsah chlazení: -14 / -24 °C • Mechanické ovládání • Analogové</t>
  </si>
  <si>
    <t>Truhlicová mraznička min. 265 litrů • Statický chladicí systém (boční pěnový výparník a kondenzátor) • Bílé odklopné víko • Uzamykatelné otevírání plného víka • Vnitřní, horní LED osvětlení • Rozsah chlazení: -14 / -24 °C • Mechanické ovládání • Analogové zobrazení teploty  • Vnější ocelový plášť s bílým práškovým nástřikem • Bílý vnitřní kryt • Čisticí otvor • Min. 3 koše (maximální počet košů: 8) • Madlo v hraně víka • Ruční odmrazování • Chladivo bez FCKW-FKW (R 600a) a izolace stěn min. (60 mm) • Roční spotřeba energie max 310 kWh • 4 přepravní kolečka • Možnost připojení k externímu PC se softwarem HACCP</t>
  </si>
  <si>
    <t>Poznámka k položce:_x000D_
1045x720x825</t>
  </si>
  <si>
    <t>Pol216</t>
  </si>
  <si>
    <t>Truhlicová mraznička min. 540 litrů • Statický chladicí systém (boční pěnový výparník a kondenzátor) • Bílé odklopné víko • Uzamykatelné otevírání plného víka • Vnitřní, horní LED osvětlení • Rozsah chlazení: -14 / -24 °C • Mechanické ovládání • Analogové</t>
  </si>
  <si>
    <t>Truhlicová mraznička min. 540 litrů • Statický chladicí systém (boční pěnový výparník a kondenzátor) • Bílé odklopné víko • Uzamykatelné otevírání plného víka • Vnitřní, horní LED osvětlení • Rozsah chlazení: -14 / -24 °C • Mechanické ovládání • Analogové zobrazení teploty  • Vnější ocelový plášť s bílým práškovým nástřikem • Bílý vnitřní kryt • Čisticí otvor • Min. 3 koše (maximální počet košů: 8) • Madlo v hraně víka • Ruční odmrazování • Chladivo bez FCKW-FKW (R 600a) a izolace stěn min. (60 mm) • Roční spotřeba energie max 310 kWh • 4 přepravní kolečka • Možnost připojení k externímu PC se softwarem HACCP</t>
  </si>
  <si>
    <t>Poznámka k položce:_x000D_
1900x700x850</t>
  </si>
  <si>
    <t>D32</t>
  </si>
  <si>
    <t>341 denní místnost</t>
  </si>
  <si>
    <t>Pol217</t>
  </si>
  <si>
    <t>Sestava kuchyňských horních a spodních skříněk • Nerez dřez s odkapní plochou a baterií • 3 horní a 3 spodní skříňky s plnými dvířky a jednou policí • Korpusy – laminovaná dřevotříska DTDL • Pracovní deska postformingová • Dveře 18 mm • Dekor a úchytky po</t>
  </si>
  <si>
    <t>Sestava kuchyňských horních a spodních skříněk • Nerez dřez s odkapní plochou a baterií • 3 horní a 3 spodní skříňky s plnými dvířky a jednou policí • Korpusy – laminovaná dřevotříska DTDL • Pracovní deska postformingová • Dveře 18 mm • Dekor a úchytky podle výběru uživatele</t>
  </si>
  <si>
    <t>Poznámka k položce:_x000D_
1800x600x850/300x700</t>
  </si>
  <si>
    <t>Pol218</t>
  </si>
  <si>
    <t>Stůl • PD laminovaná dřevotříska DTDL • Kovové podnoží • Dekor podle výběru uživatele</t>
  </si>
  <si>
    <t>Poznámka k položce:_x000D_
2200x800x850</t>
  </si>
  <si>
    <t>Pol219</t>
  </si>
  <si>
    <t>Židle</t>
  </si>
  <si>
    <t>Pol220</t>
  </si>
  <si>
    <t>Rychlovarná konvice • Nerezová • Příkon 2 200 W • Objem 1,5 l • Barevné podsvícení • Funkce pro udržování teploty vody na nastavené teplotě • Regulace teploty 40–100 °C • Automatické vypnutí • Vyjímatelný filtr • Ukazatel množství vody • LED displej • Svě</t>
  </si>
  <si>
    <t>Rychlovarná konvice • Nerezová • Příkon 2 200 W • Objem 1,5 l • Barevné podsvícení • Funkce pro udržování teploty vody na nastavené teplotě • Regulace teploty 40–100 °C • Automatické vypnutí • Vyjímatelný filtr • Ukazatel množství vody • LED displej • Světelná a zvuková signalizace</t>
  </si>
  <si>
    <t>Pol221</t>
  </si>
  <si>
    <t>Kávovar • Tlak čerpadla 15 barů • 12stupňové nastavení mlýnku • 3 nastavení teploty • Příkon 1 500 W • Objeme 1,8 l • Napěňovač mléka • Parní tryska • Pro přípravu: espresso, cappuccino, latte macchiato • Kvalitní keramické mlýnky s 12 stupni hrubosti • P</t>
  </si>
  <si>
    <t>Kávovar • Tlak čerpadla 15 barů • 12stupňové nastavení mlýnku • 3 nastavení teploty • Příkon 1 500 W • Objeme 1,8 l • Napěňovač mléka • Parní tryska • Pro přípravu: espresso, cappuccino, latte macchiato • Kvalitní keramické mlýnky s 12 stupni hrubosti • Parní tryska pro přípravu dokonale nadýchané mléčné pěny • Intuitivní ovládací panel pro snadný výběr receptu • Kvalitní filtr předchází usazování vodního kamene • Snadné čištění a možnost mytí dílů v myčce • Objem zásobníku na vodu 1,8 l • Objem zásobníku na zrn. kávu 275 g</t>
  </si>
  <si>
    <t>Poznámka k položce:_x000D_
245x370x430</t>
  </si>
  <si>
    <t>D33</t>
  </si>
  <si>
    <t>342  sklad čistících prostředků</t>
  </si>
  <si>
    <t>Pol222</t>
  </si>
  <si>
    <t>Regál skladový, bílý komaxit</t>
  </si>
  <si>
    <t>Pol223</t>
  </si>
  <si>
    <t>Poznámka k položce:_x000D_
800x500x2000</t>
  </si>
  <si>
    <t>Pol224</t>
  </si>
  <si>
    <t>Poznámka k položce:_x000D_
500x500x80</t>
  </si>
  <si>
    <t>D34</t>
  </si>
  <si>
    <t>343 varna</t>
  </si>
  <si>
    <t>Pol225</t>
  </si>
  <si>
    <t>Elektrické multifunkční zařízení tlakové s automatickým zdvihem košů  Příkon: 32-37 kW / 400V  • Pracovní tlak pánve: 0,45-0,6 bar • Kapacita: 3x GN1/1 • Objem: min. 150 l • Integrovaný odpad</t>
  </si>
  <si>
    <t>Elektrické multifunkční zařízení tlakové s automatickým zdvihem košů  Příkon: 32-37 kW / 400V  • Pracovní tlak pánve: 0,45-0,6 bar • Kapacita: 3x GN1/1 • Objem: min. 150 l • Integrovaný odpad ve dně vany s elektrickým uzávěrem • Elektronické napouštění vody • Motorizované elektrické naklápění s ochranou proti přetížení, ovládané z dotykového panelu • Ovládací rozhraní: dotykový displej zajišťující s odpovídající čitelnost, ergonomi a komfort obsluhy, komunikace v českém jazyce • Paměť pro min. 800 programů o min. 12 krocích • Tlakové vaření při teplotě 110 °C • Předehřátí dna na 180 °C z provozní teploty do max. 3 minut • Přesné senzorické měření teplot • Automatické zajištění a odjištění víka při tlakovém vaření • Automatické snížení přetlaku, kondenzace páry na konci cyklu, odvod kondenzátu do odpadu • Automatický systém napouštění vany s přesným dávkováním vody • Vícebodá sonda • Integrovaná zásuvka 230 V /16 A • Integrovaná sprcha s automatickým navíjením • Bezpečnostní snímač rozpoznání ramene košů • Možnost sestavení více pánví do bloku bez mezer • USB port pro aktualizaci receptů a software zařízení • Připojení na internet • Možnost připojení k systému optimalizace spotřeby energie • Rozhraní pro připojení k externímu PC se softwarem HACCP • Zařízení musí rozměrově i skladebně odpovídat dispozičnímu návrhu rozmístění zařízení v prostoru kuchyně. Jeho rozměry nesmí vyvolat potřebu změny návrhu dispozičního uspořádání zařízení v daném prostoru.</t>
  </si>
  <si>
    <t>Poznámka k položce:_x000D_
1650x900-950x1050</t>
  </si>
  <si>
    <t>Pol226</t>
  </si>
  <si>
    <t>Manipulační elektricko-akumulátorový vozík se zdvihem Příkon 0,3 kW • Kapacita: GN 1 / 1 200 mm •  Výška zdvihu min: 400–750 mm • Nosnost min: 40 kg • Vyrobeno z AISI 304 • Hygienická kolečka s aretací • Snadné vyjmutí GN • Dotykové ovládání • Bezpečnostn</t>
  </si>
  <si>
    <t>Manipulační elektricko-akumulátorový vozík se zdvihem Příkon 0,3 kW • Kapacita: GN 1 / 1 200 mm •  Výška zdvihu min: 400–750 mm • Nosnost min: 40 kg • Vyrobeno z AISI 304 • Hygienická kolečka s aretací • Snadné vyjmutí GN • Dotykové ovládání • Bezpečnostní rukojeť • Bezpečnostní aretace napájecího kabelu • Možnost mobilního používání bez stálého připojení k síti</t>
  </si>
  <si>
    <t>Poznámka k položce:_x000D_
600x780x990</t>
  </si>
  <si>
    <t>Pol227</t>
  </si>
  <si>
    <t>Vozík na koše • Kapacita 6 košů (určen ke snadné manipulaci a hygienickému uskladnění varných a fritovacích košů) • Vyrobeno z AISI 304 • Hygienická kolečka s aretací • Vyjímatelná odkapní vana pro snadnou údržbu</t>
  </si>
  <si>
    <t>Poznámka k položce:_x000D_
600x860x1600</t>
  </si>
  <si>
    <t>Pol228</t>
  </si>
  <si>
    <t>Nerez krytí polopříčky • Přesah cca 15mm přes oba okraje polopříčky •  Plné spodní dokrytí nerezem</t>
  </si>
  <si>
    <t>Poznámka k položce:_x000D_
3000x180x40</t>
  </si>
  <si>
    <t>Pol229</t>
  </si>
  <si>
    <t>Nerez stůl •  Spodní police •  Zásuvy  pro GN 1/1 • Boční a zadní krytování •  ZL</t>
  </si>
  <si>
    <t>Poznámka k položce:_x000D_
470x910x900</t>
  </si>
  <si>
    <t>Pol230</t>
  </si>
  <si>
    <t>Nerez stůl •  Spodní police •  3xzásuvy  pro GN 1/1 • Boční a zadní krytování •  ZL</t>
  </si>
  <si>
    <t>Poznámka k položce:_x000D_
1350x950x900</t>
  </si>
  <si>
    <t>Pol231</t>
  </si>
  <si>
    <t>Elektrická velkoplošná varná deska, 4 samostatně ovládané varné zóny, Příkon: 15 - 17kW ▪ Napětí: 3N~/400V/50-60 Hz ▪ Stupeň zabezpečení: IPX5 ▪ Varná plocha z leštěné oceli, z jednoho kusu o tloušťce min. 20 mm.</t>
  </si>
  <si>
    <t>Elektrická velkoplošná varná deska, 4 samostatně ovládané varné zóny, Příkon: 15 - 17kW ▪ Napětí: 3N~/400V/50-60 Hz ▪ Stupeň zabezpečení: IPX5 ▪ Varná plocha z leštěné oceli, zařízení musí umožňovat současné vaření minimálně 4 hrnců o průměru dna minimálně 28 cm s tím, že hrnec musí celou plochou dna ležet na účinné a ovládané ploše varné plochy, zařízení musí zároveň rozměrově i skladebně odpovídat dispozičnímu návrhu rozmístění zařízení v prostoru kuchyně. Jeho rozměry nesmí vyvolat potřebu změny návrhu dispozičního uspořádání zařízení v daném prostoru, varná deska je z jednoho kusu o tloušťce min. 20 mm  • Obložení z nerezové oceli (AISI 304)  • Pracovní deska z nerezové oceli (AISI 304) tl. min. 1,2 mm se zaoblenými hranami • Všechny vnější šrouby z nerezové oceli (AISI 304) • Kanálek kolem celého pracovního povrchu s vyspádováním dopředu • Hygienicky vodotěsný a nečistotám odolný bezespárový zámkový systém propojitelný s ostatními sousedními spotřebiči ve varném bloku nebo jiným hygienickým způsobem dle konstrukčního řešení daného výrobce, přičemž pro zajištění vodotěsnosti nesmí být použity měkké tmely ani jiné dočasné prvky, spoj musí být proveden hygienicky, trvale a snadno čistitelné • Ergonomický ovládací panel • Bezpečnostní termostat s automatickým resetem a indikací poruchy pro každou varnou plochu • Všechny technologické části přístroje umístěny v přední straně pro snadný přístup a servis • Možnost připojení k systému optimalizace spotřeby energie • Rozhraní pro připojení k externímu PC se softwarem HACCP</t>
  </si>
  <si>
    <t>Poznámka k položce:_x000D_
900x900-950x200-250</t>
  </si>
  <si>
    <t>Pol232</t>
  </si>
  <si>
    <t>Podestavba varné desky - elektrická trouba • Příkon 5 kW ▪ Napětí: 3N~/400V/50-60 Hz ▪ Minimální pracovní výška trouby: 340 mm • Regulace teploty 30-300 ° C pomocí 2 samostatných  termostatů • Horní a dolní ohřev nastavitelný samostatně • Boční panely sva</t>
  </si>
  <si>
    <t>Podestavba varné desky - elektrická trouba • Příkon 5 kW ▪ Napětí: 3N~/400V/50-60 Hz ▪ Minimální pracovní výška trouby: 340 mm • Regulace teploty 30-300 ° C pomocí 2 samostatných  termostatů • Horní a dolní ohřev nastavitelný samostatně • Boční panely svařované bez viditelného spoje se zaoblenými hranami (hygienické provedení rohů verze H3) • Robustní spodní rámová jednotka AISI 430 - 2 mm • Dveře trouby velmi robustní a bez těsnění • Hygienické a odolné závěsy s plynovým pístem pro dveře trouby • Trouba s dvojitými stěnami a zásuvy z nerezové oceli AISI 304 • Dno trouby z  min. 3 mm AISI 430, vyjímatelné • Trouba kompletně vyjímatelná pro servisní zásahy • Stavitelné nerezové nohy • Nerezový okopový systém • Rozhraní pro připojení k externímu PC se softwarem HACCP</t>
  </si>
  <si>
    <t>Poznámka k položce:_x000D_
900x900x650-700</t>
  </si>
  <si>
    <t>Pol233</t>
  </si>
  <si>
    <t>Elektrická velkoplošná varná deska, 2 samostatně ovládané varné zóny, Příkon: 8-9 kW ▪ Napětí: 3N~/400V/50-60 Hz ▪ Stupeň zabezpečení: IPX5 ▪ Varná plocha z leštěné oceli, z jednoho kusu o tloušťce min. 20 mm</t>
  </si>
  <si>
    <t>Elektrická velkoplošná varná deska, 4 samostatně ovládané varné zóny, Příkon: 15 - 17kW ▪ Napětí: 3N~/400V/50-60 Hz ▪ Stupeň zabezpečení: IPX5 ▪ Varná plocha z leštěné oceli, zařízení musí umožňovat současné vaření minimálně 2 hrnců o průměru dna minimálně 28 cm s tím, že hrnec musí celou plochou dna ležet na účinné a ovládané ploše varné plochy, zařízení musí zároveň rozměrově i skladebně odpovídat dispozičnímu návrhu rozmístění zařízení v prostoru kuchyně. Jeho rozměry nesmí vyvolat potřebu změny návrhu dispozičního uspořádání zařízení v daném prostoru, varná deska je z jednoho kusu o tloušťce min. 20 mm  • Obložení z nerezové oceli (AISI 304)  • Pracovní deska z nerezové oceli (AISI 304) tl. min. 1,2 mm se zaoblenými hranami • Všechny vnější šrouby z nerezové oceli (AISI 304) • Kanálek kolem celého pracovního povrchu s vyspádováním dopředu • Hygienicky vodotěsný a nečistotám odolný bezespárový zámkový systém propojitelný s ostatními sousedními spotřebiči ve varném bloku nebo jiným hygienickým způsobem dle konstrukčního řešení daného výrobce, přičemž pro zajištění vodotěsnosti nesmí být použity měkké tmely ani jiné dočasné prvky, spoj musí být proveden hygienicky, trvale a snadno čistitelné • Ergonomický ovládací panel • Bezpečnostní termostat s automatickým resetem a indikací poruchy pro každou varnou plochu • Všechny technologické části přístroje umístěny v přední straně pro snadný přístup a servis • Možnost připojení k systému optimalizace spotřeby energie • Rozhraní pro připojení k externímu PC se softwarem HACCP</t>
  </si>
  <si>
    <t>Poznámka k položce:_x000D_
450x900-950x200-250</t>
  </si>
  <si>
    <t>Pol234</t>
  </si>
  <si>
    <t>Podestavba s hygienickým bezespárým provedením  • Spodní prostor otevřený v hygienickém bezespárém provedení H3 s 5 lisovanými vsuny pro GN 5×1/1 • Boční panely svařované bez viditelného spoje se zaoblenými hranami (hygienické provedení rohů verze H3) • S</t>
  </si>
  <si>
    <t>Podestavba s hygienickým bezespárým provedením  • Spodní prostor otevřený v hygienickém bezespárém provedení H3 s 5 lisovanými vsuny pro GN 5×1/1 • Boční panely svařované bez viditelného spoje se zaoblenými hranami (hygienické provedení rohů verze H3) • Spodní konstrukce zcela vyjímatelná pro účely instalace bez viditelného spoje se skříní • Stavitelné nerezové nohy • Nerezový okopový systém</t>
  </si>
  <si>
    <t>Poznámka k položce:_x000D_
450x900x650-700</t>
  </si>
  <si>
    <t>Pol235</t>
  </si>
  <si>
    <t>Neutrální plocha ve varném bloku se zásuvkou 230V •  S přípravou pro napouštěcí stojánkovou baterii • Obložení z nerezové oceli (AISI 304) • Pracovní deska z nerezové oceli (AISI 304) tl. min. 1,5mm s čelním rádiusem odpovídajícím návazné technologii • Vš</t>
  </si>
  <si>
    <t>Neutrální plocha ve varném bloku se zásuvkou 230V •  S přípravou pro napouštěcí stojánkovou baterii • Obložení z nerezové oceli (AISI 304) • Pracovní deska z nerezové oceli (AISI 304) tl. min. 1,5mm s čelním rádiusem odpovídajícím návazné technologii • Všechny vnější šrouby z nerezové oceli (AISI 304) • Hygienicky vodotěsný a nečistotám odolný bezespárový zámkový systém propojitelný s ostatními sousedními spotřebiči ve varném bloku</t>
  </si>
  <si>
    <t>Pol236</t>
  </si>
  <si>
    <t>Pol237</t>
  </si>
  <si>
    <t>Napouštěcí rameno dvě vody • Masivní napouštěcí rameno plně integrované do neutrální plochy • Dvě vody s pákovým ovládáním a otočným ramenem • Délka ramene 430 mm • Napouštěcí výška ramene 330 mm</t>
  </si>
  <si>
    <t>Pol238</t>
  </si>
  <si>
    <t>Elektrická sklopná tlaková multifunkční pánev 2× GN 1/1, s elektronickou regulací a dotykovým ovládáním pomocí LCD panelu Příkon: 22-28kW • Napětí: 3N~/400V/50-60 Hz ▪ Stupeň zabezpečení: IPX5 ▪ Objem min. 100 l</t>
  </si>
  <si>
    <t xml:space="preserve">Elektrická sklopná tlaková multifunkční pánev 2× GN 1/1, s elektronickou regulací a dotykovým ovládáním pomocí LCD panelu Příkon: 22-28kW • Napětí: 3N~/400V/50-60 Hz ▪ Stupeň zabezpečení: IPX5 ▪ Objem min. 100 l • Pracovní tlak pánve 0,45-0,6 bar • Hygienicky vodotěsný a nečistotám odolný bezespárový zámkový systém propojitelný s ostatními sousedními spotřebiči ve varném bloku • Obložení z nerezové oceli (AISI 304) pro snadné čištění všech povrchů • Dno pánve z ušlechtilé oceli (nerezová ocel AISI 316) svařeno se všemi stěnami pánve z nerezové oceli (AISI 304) s nepřilnavým povrchem • Dno pánve odolné vůči deformacím při náhlých změnách teploty • Dno uvnitř pánve se zaoblenými rohy pro snadné čištění • Široká odtoková hubička pro snadné vyprazdňování pánve • Víko z nerezové oceli (AISI 304) • Motorizované elektrické naklápění s ochranou proti přetížení ovládané z dotykového panelu • Všechny vnější šrouby z nerezové oceli (AISI 304)  • Ovládací rozhraní s polohovacím dotykovým displejem - komunikace v českém jazyce • Ručně nastavitelné provozní režimy: dušení, vaření, pečení, atd.... • Min. 7 ručně nastavitelných provozních režimů - dušení, vaření, tlakové vaření, pečení, multi zónové dušení, multi zónové vaření, multi  zónové  pečení • Zvláštní funkce pro jemné vaření a pečení s nízkou teplotou / přes noc • Min. 3 úrovně programové nastavení pro čištění pánve  • Elektronické napouštění vody • Funkce pro počítání litrů při napouštění pánve • Funkce pro libovolné nastavení časovačů • Funkce pro úsporu energie při nečinnosti zařízení • Min. 4 bodová vpichová sonda • Režim pro snížení energie při používání pánve • USB port pro aktualizaci receptů a software zařízení • Funkce pro omezení maximální teploty topných těles • Všechny technologické části přístroje umístěny v přední straně pro snadný přístup a servis • Stavitelné nerezové nohy • Nerezový okopový systém • Možnost připojení k systému optimalizace spotřeby energie • Rozhraní pro připojení k externímu PC se softwarem HACCP • Zařízení musí rozměrově i skladebně odpovídat dispozičnímu návrhu rozmístění zařízení v prostoru kuchyně. Jeho rozměry nesmí vyvolat potřebu změny návrhu dispozičního uspořádání zařízení v daném prostoru.
 </t>
  </si>
  <si>
    <t>Poznámka k položce:_x000D_
1300x900-950x900</t>
  </si>
  <si>
    <t>Pol239</t>
  </si>
  <si>
    <t>Varný kotel elektrický s kruhovou vložkou 150l, nesklopný, s elektronickým ovládáním Příkon: 22-24 kW ▪ Napětí: 3N~/400V/50-60 Hz ▪ Stupeň zabezpečení: IPX5 ▪ Nepřímo vyhřívaný automaticky doplňovaný duplikátor ▪ Zařízení musí být vybaveno ovládacím systémem zajišťujícím bezpečné a ergonomické ovládání i při práci ve vlhkém prostředí (např. kombinace dotykových a mechanických ovládacích prvků) ▪ Nominální kapacita: min. 150l  ▪ Robustní konstrukce (tloušťka vrchní desky min. 2 mm, rám o tloušťce min. 3 mm) • Opláštění chromniklovou ocelí (AISI 304) s velkými, snadno čistitelnými 3D zakulacenými rohy ▪ Dno kotle z ušlechtilé oceli (AISI 316), svařované bez viditelných spojů se všemi stěnami kotle z nerezové oceli (AISI 304) ▪ Uzavřený systém vytápění s max. pracovním tlakem 0,5 bar (50 kPa) v duplikátoru ▪ Dvojitá stěna parotěsného víka a pružina víka z chromniklové oceli (AISI 304) ▪ Přední kryt zařízení z chromniklové oceli AISI 304 o tloušťce min. 2 mm ▪ Všechny vnější šrouby v chromniklové oceli (AISI 304) ▪ Hygienicky vodotěsný a nečistotám odolný bezespárový zámkový systém propojitelný s ostatními sousedními spotřebiči ve varném bloku ▪ Nastavení pro ohřev a fázi mírného varu ▪ Režim s volitelným teplotním rozsahem od 30 do 100 °C ▪ Všechny funkce kontrolovány a řízeny z panelu s digitálním displejem pomocí klávesnice ▪ Nastavení rozsahu doby vaření ▪ Napouštění studené a teplé vody ▪ Automatický režim vaření ▪ Digitální zobrazení chybových kódů ▪ Ochrana proti nízkému stavu hladiny vody duplikátoru ▪ Pojistný ventil ▪ Vakuový vypínač a automatické omezení vnitřního tlaku parního pláště ▪ Automatické plnění duplikátoru změkčenou vodou ▪ Natáčecí vodovodní kohoutek ▪ Odpadní filtr ▪ Zobrazení hladiny plnění duplikátoru ▪ Manometr pro indikaci aktuálního tlaku v plášti ▪ Všechny technologické části přístroje umístěny v přední straně pro snadný přístup a servis • Stavitelné nerezové nohy • Nerezový okopový systém• Možnost připojení k systému optimalizace spotřeby energie • Rozhraní pro připojení k externímu PC se softwarem HACCP</t>
  </si>
  <si>
    <t>Poznámka k položce:_x000D_
900x900-950x900</t>
  </si>
  <si>
    <t>Pol240</t>
  </si>
  <si>
    <t>Varný kotel elektrický s kruhovou vložkou 150l, sklopný, s elektronickým ovládáním Příkon: 22-24 kW ▪ Napětí: 3N~/400V/50-60 Hz ▪ Stupeň zabezpečení: IPX5 ▪ Nepřímo vyhřívaný automaticky doplňovaný duplikátor</t>
  </si>
  <si>
    <t>Varný kotel elektrický s kruhovou vložkou 150l, sklopný, s elektronickým ovládáním Příkon: 22-24 kW ▪ Napětí: 3N~/400V/50-60 Hz ▪ Stupeň zabezpečení: IPX5 ▪ Nepřímo vyhřívaný automaticky doplňovaný duplikátor ▪ Zařízení musí být vybaveno ovládacím systémem zajišťujícím bezpečné a ergonomické ovládání i při práci ve vlhkém prostředí (např. kombinace dotykových a mechanických ovládacích prvků)  ▪ Objem: min. 150l  ▪ Varná plocha min 780×380mm ▪ Hygienicky vodotěsný a nečistotám odolný bezespárový zámkový systém propojitelný s ostatními sousedními spotřebiči ve varném bloku ▪ Robustní konstrukce (tloušťka vrchní desky min. 2 mm, rám o tloušťce min. 3 mm) • Opláštění chromniklovou ocelí (AISI 304) s velkými, snadno čistitelnými 3D zakulacenými rohy ▪ Dno kotle z ušlechtilé oceli (AISI 316), svařované bez viditelných spojů se všemi stěnami kotle z nerezové oceli (AISI 304) ▪ Uzavřený systém vytápění s max. pracovním tlakem 0,5 bar (50 kPa) v duplikátoru ▪ Dvojitá stěna parotěsného víka a pružina víka z chromniklové oceli (AISI 304) ▪ Přední kryt zařízení z chromniklové oceli AISI 304 o tloušťce min. 2 mm ▪ Všechny vnější šrouby v chromniklové oceli (AISI 304) ▪ Podpora automatického vaření ▪ Nastavení pro ohřev a fázi mírného varu ▪ Režim s volitelným teplotním rozsahem od 30 do 100 °C ▪ Nastavení rozsahu doby vaření ▪ Napouštění studené a teplé vody ▪ Automatický režim vaření ▪ Digitální zobrazení chybových kódů ▪ Ochrana proti nízkému stavu hladiny vody duplikátoru ▪ Pojistný ventil ▪ Vakuový vypínač a automatické omezení vnitřního tlaku parního pláště ▪ Automatické plnění duplikátoru změkčenou vodou ▪ Natáčecí vodovodní kohoutek ▪ Odpadní filtr ▪ Zobrazení hladiny plnění duplikátoru ▪ Manometr pro indikaci aktuálního tlaku v plášti ▪ Všechny technologické části přístroje umístěny v přední straně pro snadný přístup a servis • Stavitelné nerezové nohy • Nerezový okopový systém • Možnost připojení k systému optimalizace spotřeby energie • Rozhraní pro připojení k externímu PC se softwarem HACCP</t>
  </si>
  <si>
    <t>Poznámka k položce:_x000D_
1350x1050-1100x900</t>
  </si>
  <si>
    <t>Pol241</t>
  </si>
  <si>
    <t>Neutrální plocha ve varném bloku se zásuvkou 230V • Obložení z nerezové oceli (AISI 304) • Pracovní deska z nerezové oceli (AISI 304) tl. min. 2 mm s čelním rádiusem odpovídajícím návazné technologii • Všechny vnější šrouby z nerezové oceli (AISI 304) • H</t>
  </si>
  <si>
    <t>Neutrální plocha ve varném bloku se zásuvkou 230V • Obložení z nerezové oceli (AISI 304) • Pracovní deska z nerezové oceli (AISI 304) tl. min. 2 mm s čelním rádiusem odpovídajícím návazné technologii • Všechny vnější šrouby z nerezové oceli (AISI 304) • Hygienicky vodotěsný a nečistotám odolný bezespárový zámkový systém propojitelný s ostatními sousedními spotřebiči ve varném bloku  • Stavitelné nerezové nohy • Nerezový okopový systém</t>
  </si>
  <si>
    <t>Poznámka k položce:_x000D_
300x900-950x900</t>
  </si>
  <si>
    <t>Pol242</t>
  </si>
  <si>
    <t>Neutrální plocha ve varném bloku • Obložení z nerezové oceli (AISI 304) • Pracovní deska z nerezové oceli (AISI 304) tl. min. 2 mm s čelním rádiusem odpovídajícím návazné technologii • Všechny vnější šrouby z nerezové oceli (AISI 304) • Hygienicky vodotěs</t>
  </si>
  <si>
    <t>Neutrální plocha ve varném bloku • Obložení z nerezové oceli (AISI 304) • Pracovní deska z nerezové oceli (AISI 304) tl. min. 2 mm s čelním rádiusem odpovídajícím návazné technologii • Všechny vnější šrouby z nerezové oceli (AISI 304) • Hygienicky vodotěsný a nečistotám odolný bezespárový zámkový systém propojitelný s ostatními sousedními spotřebiči ve varném bloku  • Stavitelné nerezové nohy • Nerezový okopový systém</t>
  </si>
  <si>
    <t>Poznámka k položce:_x000D_
100x900-950x900</t>
  </si>
  <si>
    <t>Pol243</t>
  </si>
  <si>
    <t>Vykrývací plocha - součást konstrukčního řešení varného bloku</t>
  </si>
  <si>
    <t>Poznámka k položce:_x000D_
2200x130</t>
  </si>
  <si>
    <t>Pol244</t>
  </si>
  <si>
    <t>Poznámka k položce:_x000D_
450x130</t>
  </si>
  <si>
    <t>Pol245</t>
  </si>
  <si>
    <t>Zadní panel do varného bloku - součást konstrukčního řešení varného bloku</t>
  </si>
  <si>
    <t>Poznámka k položce:_x000D_
4000x20</t>
  </si>
  <si>
    <t>Pol246</t>
  </si>
  <si>
    <t>El. bojlerový konvektomat 20× GN 1/1, vč. zavážecího vozíku Příkon: 35-37 kW ▪ Napětí: 3N~/400V/50-60 Hz ▪ Jištění 63 A ▪ Stupeň zabezpečení: IPX5 ▪ Min. 6 bodová teplotní sonda ▪ Min. 7 rychlostí ventilátoru ▪ Zásuvy orientované napříč - bezpečnější a po</t>
  </si>
  <si>
    <t>El. bojlerový konvektomat 20× GN 1/1, vč. zavážecího vozíku Příkon: 35-37 kW ▪ Napětí: 3N~/400V/50-60 Hz ▪ Jištění 63 A ▪ Stupeň zabezpečení: IPX5 ▪ Min. 6 bodová teplotní sonda ▪ Min. 7 rychlostí ventilátoru ▪ Zásuvy orientované napříč - bezpečnější a pohodlnější práce s gastronádobami, lepší vizuální kontrola vložených gastronádob se surovinami ▪ Programování - možnost vytvoření min. 1000 programů s min. 20 kroky ▪ Min. 8´´ elektronický dotykový panel odolný vlhkosti ▪ Min. trojité dveřní sklo ▪ Rychlý a úsporný vývin páry pomocí bojleru ▪ Automatický přechod do injekčního režimu v případě neočekávaného výpadku bojleru ▪ Automatický předehřev/zchlazení - kompenzace změn teploty při otevření zařízení ▪ Systém automatického mytí s minimální spotřebou vody ▪ Automatické odvápnění varné komory ▪ Automatický start – možnost naplánovat odložený start ▪ Automatické zobrazení posledních min. 10 varných procesů▪ Horký vzduch 30 - 300 °C ▪ Kombinovaný režim 30 - 300 °C ▪ Vaření v páře 30 - 130 °C ▪ Bio vaření 30 - 98 °C ▪ Vaření/pečení přes noc ▪ Časování zásuvů - možnost nastavit různý čas pro každý zásuv ▪ Regenerace ▪ Nízkoteplotní vaření/pečení • Možnost připojení k systému optimalizace spotřeby energie • Rozhraní pro připojení k externímu PC se softwarem HACCP</t>
  </si>
  <si>
    <t>Poznámka k položce:_x000D_
950x850x1800</t>
  </si>
  <si>
    <t>Pol247</t>
  </si>
  <si>
    <t>Zavážecí vozík pro konvektomat, náhradní</t>
  </si>
  <si>
    <t>Poznámka k položce:_x000D_
578x609x1729</t>
  </si>
  <si>
    <t>Pol248</t>
  </si>
  <si>
    <t>Třítroubová pec •  12kW/400V •  Vnitřní rozměr jedné trouby 540x700x280 •  2 x vsuny GN 2/1 •  Příkon jedné trouby  2x2kW • Regulace - každé těleso samostatně 50-300°C,  • Nerezová konstrukce rámu a opláštění AISI 304, • V ceně 3x rošt</t>
  </si>
  <si>
    <t>Poznámka k položce:_x000D_
900x850x1670</t>
  </si>
  <si>
    <t>Pol249</t>
  </si>
  <si>
    <t>Repase stávajícího kuchyňského robotu RE22 • Detailní kontrola motorové části • Kompletní výměna ložisek • Kompletní výměna těsnících komponentů • Kompletní výměna poškozených hřídelí • Kompletní výměna ozubených kol • Kompletní výměna veškeré elektroinst</t>
  </si>
  <si>
    <t>Repase stávajícího kuchyňského robotu RE22 • Detailní kontrola motorové části • Kompletní výměna ložisek • Kompletní výměna těsnících komponentů • Kompletní výměna poškozených hřídelí • Kompletní výměna ozubených kol • Kompletní výměna veškeré elektroinstalace • Výměna vnějších krytů za nové nerezové • Výměna olejové náplně • Kompletní provedení nového vypalovaného bílého laku</t>
  </si>
  <si>
    <t>Poznámka k položce:_x000D_
570x1070x910</t>
  </si>
  <si>
    <t>Pol251</t>
  </si>
  <si>
    <t>Držák na disky  •  Nástěnný   • 4 věšáky kovové pro 8 disků</t>
  </si>
  <si>
    <t>Poznámka k položce:_x000D_
800x80x300</t>
  </si>
  <si>
    <t>Pol252</t>
  </si>
  <si>
    <t>Nerez chladící stůl • Agregát vpravo • 3x prostor pro GN 1/1 s křídlovými dvířky • ZL • Možnost připojení k externímu PC se softwarem HACCP</t>
  </si>
  <si>
    <t>Poznámka k položce:_x000D_
1780x700x850</t>
  </si>
  <si>
    <t>Pol253</t>
  </si>
  <si>
    <t>Kutr stolní  •   Příkon 1500 W, 400V • Rychlost  1 500 - 3000 otáček/ min. • Nerezová nádoba o objemu 5,9 litrů • Asynchronní motor pro intenzivní používání. • Kovový motorový blok.  • Nerezová hřídel motoru. • Magnetická pojistka a brzda motoru. • 2 regu</t>
  </si>
  <si>
    <t>Kutr stolní  •   Příkon 1500 W, 400V • Rychlost  1 500 - 3000 otáček/ min. • Nerezová nádoba o objemu 5,9 litrů • Asynchronní motor pro intenzivní používání. • Kovový motorový blok.  • Nerezová hřídel motoru. • Magnetická pojistka a brzda motoru. • 2 regulace rychlosti • Pulzní tlačítko pro přerušovaný chod • Nůž s rovným ostřím v základní výbavě</t>
  </si>
  <si>
    <t>Poznámka k položce:_x000D_
280x365x510</t>
  </si>
  <si>
    <t>Pol254</t>
  </si>
  <si>
    <t>Kuchyňský robot 6,9l • Příkon 325 W • Materiál: celokovová konstrukce • Vysoce přesné kovové převody • Výkon: 1,3 HP (970 wattů) • Násypka mouky: 2,2 kg • 10 st. regulace rychlosti od  40 do 200 ot/min • Hmotnost: 13 kg • Objem: 6,9 1 • V základní sestavě</t>
  </si>
  <si>
    <t>Kuchyňský robot 6,9l • Příkon 325 W • Materiál: celokovová konstrukce • Vysoce přesné kovové převody • Výkon: 1,3 HP (970 wattů) • Násypka mouky: 2,2 kg • 10 st. regulace rychlosti od  40 do 200 ot/min • Hmotnost: 13 kg • Objem: 6,9 1 • V základní sestavě: 1 × nerezová mísa 6,9 l, 1 × metla, 1 × hnětací hák, 1 × plochý šlehač, 1 × štít</t>
  </si>
  <si>
    <t>Poznámka k položce:_x000D_
290x370x420</t>
  </si>
  <si>
    <t>Pol255</t>
  </si>
  <si>
    <t>Nářezový stroj pr. nože 250, teflonový nůž • Příkon 150 W • Uložení posuvného stolu našikmo • Řemínkový pohon s ventilátorem motoru • Maximální šířka plátku 13 mm • Řezná plocha 230 × 240 mm • Gravitační nářezový stroj – 1 hodina nepřetržitého chodu, 10 m</t>
  </si>
  <si>
    <t>Nářezový stroj pr. nože 250, teflonový nůž • Příkon 150 W • Uložení posuvného stolu našikmo • Řemínkový pohon s ventilátorem motoru • Maximální šířka plátku 13 mm • Řezná plocha 230 × 240 mm • Gravitační nářezový stroj – 1 hodina nepřetržitého chodu, 10 min pauza • Vyroben z anodizované potravinářské hliníkové slitiny; nerezu • Brusné zařízení</t>
  </si>
  <si>
    <t>Poznámka k položce:_x000D_
560x570x475</t>
  </si>
  <si>
    <t>Pol256</t>
  </si>
  <si>
    <t>Nerezová profesionální váha do 2,5 a 5 kg Krytí IP67, dvou rozsahové dělení, při váživosti do 2,5 kg - přesnost 1 g a do 5 kg - přesnost 2 g. Rychlé ustálení hodnoty na displeji a stabilní hodnota výsledku při navážení • Funkce: tárování; nulování • Autom</t>
  </si>
  <si>
    <t>Nerezová profesionální váha do 2,5 a 5 kg Krytí IP67, dvou rozsahové dělení, při váživosti do 2,5 kg - přesnost 1 g a do 5 kg - přesnost 2 g. Rychlé ustálení hodnoty na displeji a stabilní hodnota výsledku při navážení • Funkce: tárování; nulování • Automatické vypínání • Indikace vybití baterie • ověření, nerezová miska a síťový adaptér • Provedení vážní plochy: nerez • Provedení konstrukce: nerez</t>
  </si>
  <si>
    <t>Poznámka k položce:_x000D_
240x300x130</t>
  </si>
  <si>
    <t>Pol257</t>
  </si>
  <si>
    <t xml:space="preserve">Kráječ knedlíků • Příkon: 250 W • Maximální délka knedlíku 385 mm • Tloušťka plátků 12 mm • Stroj je vybaven bezpečnostním krytem a bezpečnostní pojistkou • Spouští se tlačítkem a po rozplátkování se automaticky vypne – součástí stroje je STOP tlačítko • </t>
  </si>
  <si>
    <t>Kráječ knedlíků • Příkon: 250 W • Maximální délka knedlíku 385 mm • Tloušťka plátků 12 mm • Stroj je vybaven bezpečnostním krytem a bezpečnostní pojistkou • Spouští se tlačítkem a po rozplátkování se automaticky vypne – součástí stroje je STOP tlačítko • Základní výbava: ocelové nože • Bezpečné vyprázdnění řezné komory • Šikmý držák pro snadné balení nakrájeného chleba • Vyroben z lakovaného kovu, dotykové plochy jsou z nerezové oceli • Kráječ je vhodný pro krájení chleba, vek a houskových knedlíků</t>
  </si>
  <si>
    <t>Poznámka k položce:_x000D_
600x600x630</t>
  </si>
  <si>
    <t>Pol258</t>
  </si>
  <si>
    <t>Nerez police na konzolích • Prostupka v PD pro kabely stolních výklopných el. zásuvek 230V a 400V</t>
  </si>
  <si>
    <t>Poznámka k položce:_x000D_
300x700x40</t>
  </si>
  <si>
    <t>Pol259</t>
  </si>
  <si>
    <t>Nerez stůl • 3 zásuvky pod PD •  spodní police •  ZL, PL</t>
  </si>
  <si>
    <t>Pol260</t>
  </si>
  <si>
    <t>Nerez stůl  • Vlevo umývadlo 290x400x200  • Vpravo dřez 500x500x250 • 2x otvor pro stojánkovou baterii • Spodní police  •  ZL, LL</t>
  </si>
  <si>
    <t>Pol261</t>
  </si>
  <si>
    <t>Nerez  dřez jednodílný lisovaný 500x500x250 • Otvor pro stojánkovou baterii  • Prolis pracovní desky  •  ZL, PL</t>
  </si>
  <si>
    <t>Poznámka k položce:_x000D_
700x700x850</t>
  </si>
  <si>
    <t>Pol262</t>
  </si>
  <si>
    <t>Nerez regálový vozík na GN • 4 kolečka, z toho 2 bržděná</t>
  </si>
  <si>
    <t>Poznámka k položce:_x000D_
460x670x1700</t>
  </si>
  <si>
    <t>Pol263</t>
  </si>
  <si>
    <t>Poznámka k položce:_x000D_
700x600x200</t>
  </si>
  <si>
    <t>Pol264</t>
  </si>
  <si>
    <t>Poznámka k položce:_x000D_
700x400x200</t>
  </si>
  <si>
    <t>Pol265</t>
  </si>
  <si>
    <t>Poznámka k položce:_x000D_
700x800x200</t>
  </si>
  <si>
    <t>Pol266</t>
  </si>
  <si>
    <t>Ponorný mixer do 200l • Celková délka mixeru 940 mm • Délka nohy 550mm • Hmotnost 5,2 kg • Napětí 230 V • Příkon 0,75 kW •  Počet otáček 9500 ot/min. •  Nerezové odnímatelná noha •  Rozebíratelný nůž a zvon umožňují snadné čištění  •  Příslušenství v zákl</t>
  </si>
  <si>
    <t>Ponorný mixer do 200l • Celková délka mixeru 940 mm • Délka nohy 550mm • Hmotnost 5,2 kg • Napětí 230 V • Příkon 0,75 kW •  Počet otáček 9500 ot/min. •  Nerezové odnímatelná noha •  Rozebíratelný nůž a zvon umožňují snadné čištění  •  Příslušenství v základní výbavě: mixovací nůž, nástěnný držák pro uložení ponorného mixéru, klíč pro montáž a demontáž nože • Odnímatelný přívodní kabel pro snadnou výměnu přívodního kabelu, kontrolka správného zapojení a rychlá detekce v případě výpadku přívodního kabelu</t>
  </si>
  <si>
    <t>Poznámka k položce:_x000D_
celková délka 940mm, pr. 125</t>
  </si>
  <si>
    <t>Pol267</t>
  </si>
  <si>
    <t>Mikrovlnná trouba • Příkon 1,5 kW • Napětí 230 V • Celonerezové provedení • 1 × magnetron o výkonu 1100 W • Rozměr komory 336 × 349 mm bez talíře (odolné keramické dno) • Objem 26 l • Rozměr komory vhodný také pro GN 1/2 • 3 stupně mikrovlnného výkonu 550</t>
  </si>
  <si>
    <t>Mikrovlnná trouba • Příkon 1,5 kW • Napětí 230 V • Celonerezové provedení • 1 × magnetron o výkonu 1100 W • Rozměr komory 336 × 349 mm bez talíře (odolné keramické dno) • Objem 26 l • Rozměr komory vhodný také pro GN 1/2 • 3 stupně mikrovlnného výkonu 550/770/1100 W • Přehledný display se zobrazením nastavených provozních hodnot • Signalizace ukončení procesu</t>
  </si>
  <si>
    <t>Poznámka k položce:_x000D_
517x412x297</t>
  </si>
  <si>
    <t>Pol268</t>
  </si>
  <si>
    <t>Police se zvýšenou nosností</t>
  </si>
  <si>
    <t>Poznámka k položce:_x000D_
600x450</t>
  </si>
  <si>
    <t>D35</t>
  </si>
  <si>
    <t>344 výdej jídla</t>
  </si>
  <si>
    <t>Pol269</t>
  </si>
  <si>
    <t>Pol270</t>
  </si>
  <si>
    <t>Nerez výdejní parapet na zeď výšky 860, příprava pro umístění výdejních terminálů při montáži</t>
  </si>
  <si>
    <t>Poznámka k položce:_x000D_
8870x500x40</t>
  </si>
  <si>
    <t>Pol271</t>
  </si>
  <si>
    <t>Nerez výdejní parapet na zeď výšky 860</t>
  </si>
  <si>
    <t>Poznámka k položce:_x000D_
1700x500x40</t>
  </si>
  <si>
    <t>Pol272</t>
  </si>
  <si>
    <t>Nerez pojezdová dráha</t>
  </si>
  <si>
    <t>Poznámka k položce:_x000D_
8500x330</t>
  </si>
  <si>
    <t>Pol273</t>
  </si>
  <si>
    <t>Výrobník čaje 20l nástěnný • Příkon 9,2 kW • Překapávací zařízení na čaj s pevným připojením vody • Model bez kohoutu na horkou vodu • Nápoj je překapáván do odnímatelných nádob se skleněným vodoznakem • Výkon min 90 l/hod • Udržovací kapacita	min. 40 l •</t>
  </si>
  <si>
    <t>Výrobník čaje 20l nástěnný • Příkon 9,2 kW • Překapávací zařízení na čaj s pevným připojením vody • Model bez kohoutu na horkou vodu • Nápoj je překapáván do odnímatelných nádob se skleněným vodoznakem • Výkon min 90 l/hod • Udržovací kapacita	min. 40 l • Nerezový bojler s pojistkou proti chodu naprázdno • Košové filtry • Zařízení je vybaveno: digitálním ovládáním, indikátorem zavápnění, celkovým a denním počítadlem vydaného množství, akustickým signálem dokončení překapávání, spínacími hodinami, optimálním bezpečnostním zařízením • Sestava se skládá z: průtokové jednotky, 2 zásobníků 20l, filtrační jednotky a nástěnné konzole • Zásobník 20l s elektrickým ohřevem • Dvouplášťová plně izolovaná nádoba s víkem, nekapajícím kohoutkem a skleněným vodoznakem</t>
  </si>
  <si>
    <t>Poznámka k položce:_x000D_
1250x570x900</t>
  </si>
  <si>
    <t>Pol274</t>
  </si>
  <si>
    <t>Holdomat  kapacita 7xGN 1/1 • Příkon 1,8 kW • Napětí 1N~/230 10 A V/50-60 Hz • Jištění 10A • Rozsah teplot: 20-120 °C • Elektronická kontrola teploty s odchylkou max. +/- 1 °C • Zrychlené nastavení na optimální teplotu 68 °C • Speciální systém odvlhčení k</t>
  </si>
  <si>
    <t>Holdomat  kapacita 7xGN 1/1 • Příkon 1,8 kW • Napětí 1N~/230 10 A V/50-60 Hz • Jištění 10A • Rozsah teplot: 20-120 °C • Elektronická kontrola teploty s odchylkou max. +/- 1 °C • Zrychlené nastavení na optimální teplotu 68 °C • Speciální systém odvlhčení komory pro smažené a pečené pokrmy  • Dveře s ventilačními otvory a magnetickým zámkem • Odnímatelné držáky gastronádob • Tepelná izolace dvojitého pláště • Integrované rukojeti pro snadnou a bezpečnou manipulaci a transport • Aretace dveří a možnost změny otvírání dveří</t>
  </si>
  <si>
    <t>Poznámka k položce:_x000D_
420x650x670</t>
  </si>
  <si>
    <t>Pol275</t>
  </si>
  <si>
    <t>Podstavec na kolečkách pod holdomat •  Zásuvy na GN</t>
  </si>
  <si>
    <t>Pol276</t>
  </si>
  <si>
    <t>Nerez stůl skříňový • Prostřední police  • Posuvné dveře  • ZL, PL</t>
  </si>
  <si>
    <t>Poznámka k položce:_x000D_
1200x600x850</t>
  </si>
  <si>
    <t>Pol277</t>
  </si>
  <si>
    <t>Nerez stůl skříňový • Prostřední police  • Posuvné dveře  • ZL</t>
  </si>
  <si>
    <t>D36</t>
  </si>
  <si>
    <t>470x370x225</t>
  </si>
  <si>
    <t>Pol278</t>
  </si>
  <si>
    <t>Nerez obložení sloupu</t>
  </si>
  <si>
    <t>Poznámka k položce:_x000D_
140x220x2000</t>
  </si>
  <si>
    <t>D37</t>
  </si>
  <si>
    <t>345 umývárna stolního nádobí</t>
  </si>
  <si>
    <t>Pol279</t>
  </si>
  <si>
    <t>Nerez  stůl vstupní levý •  Prolis pro vedení košů • Dřez 500x450x300 • Otvor pro tlakovou sprchu se směšovací baterií •  Spodní roštová police • ZL v. 300</t>
  </si>
  <si>
    <t>Poznámka k položce:_x000D_
1900x750x900</t>
  </si>
  <si>
    <t>Poznámka k položce:_x000D_
1700x650x900</t>
  </si>
  <si>
    <t>Pol280</t>
  </si>
  <si>
    <t>Mycí stroj průchozí ▪ Koš  500x500  • 400V/14,7 kW (případně možno nastavit dle zvoleného jištění)/ 32 A  • Pracovní výška 900 mm  • Čistá vstupní výška: min. 440 mm ▪ Výkon min. 77 košů / hod▪ Spotřeba oplachové vody nastavitelná od 1l/cyklus ▪ Objem nád</t>
  </si>
  <si>
    <t>Mycí stroj průchozí ▪ Koš  500x500  • 400V/14,7 kW (případně možno nastavit dle zvoleného jištění)/ 32 A  • Pracovní výška 900 mm  • Čistá vstupní výška: min. 440 mm ▪ Výkon min. 77 košů / hod▪ Spotřeba oplachové vody nastavitelná od 1l/cyklus ▪ Objem nádrže: min. 35 l ▪ Speciální celoplošný mycí systém s eliptickými mycími poli • Oplachový systém poháněný jinak než vodou, např. magnetem, nebo elektromotorem z důvodu výrazné úspory vody a tím i el. energie a mycích prostředků  • Nastavení tlaku mytí pro každý program zvlášť  • 3 základní programy + 4 doplňkové speciální • Filtrace plného proudu: síto mycí nádrže, cylindrické síto, sací síto čerpadla s bezpečnostní kontrolou •  Dávkovač oplachového i mycího prostředku zabudovaný  •  Hygienické topné těleso ve tvaru válce nebo plošné na boku nádrže (není povolena topná spirála) •  Horní i dolní mycí pole s clip systémem pro jednoduché vyjmutí bez použití nářadí a s detekcí otáčení •  Senzor netěsnosti rozpozná nekontrolovatelný únik vody a uzavře přívod vody  •  Aktivní management energie – myčka si sama hlídá ideální teplotu pro kontinuální nejúspornější ohřev mycí lázně  • Rekuperace – zpětné získávání tepla z odpadní vody  • Samočistící program – s obrázkovým návodem jednotlivých kroků na displeji  • Odvápňovací program myčky • Oddělené kontrolky sledování množství mycího/oplachového prostředku •  Chybové kontrolka při zablokování mycího pole  •  Zabudované USB rozhraní pro aktualizaci softwaru  •  Časovač pro automatické zapnutí a vypnutí stroje   •  Připojení na systém řízení energetické hospodárnosti dle DIN 18875 • Možnost připojení k externímu PC se softwarem HACCP</t>
  </si>
  <si>
    <t>Poznámka k položce:_x000D_
635x750x1515/1995</t>
  </si>
  <si>
    <t>Pol281</t>
  </si>
  <si>
    <t>Nerez  stůl vstupní pravý •  Prolis pro vedení košů • Dřez 500x450x300 • Otvor pro tlakovou sprchu se směšovací baterií •  Spodní roštová police • ZL v. 300</t>
  </si>
  <si>
    <t>Poznámka k položce:_x000D_
1100x750x900</t>
  </si>
  <si>
    <t>Pol282</t>
  </si>
  <si>
    <t>Stůl výstupní levý •  Prolis pro vedení košů •  Spodní roštová police • ZL</t>
  </si>
  <si>
    <t>Poznámka k položce:_x000D_
550x750x900</t>
  </si>
  <si>
    <t>Pol283</t>
  </si>
  <si>
    <t>Nerez vozík na namáčení příborů</t>
  </si>
  <si>
    <t>Poznámka k položce:_x000D_
650x650(730)x670(770)</t>
  </si>
  <si>
    <t>Pol284</t>
  </si>
  <si>
    <t>Nerez stůl • Prolis pro vedení košů navazující na poz 5 •  ZL, LL</t>
  </si>
  <si>
    <t>Poznámka k položce:_x000D_
850x730x900</t>
  </si>
  <si>
    <t>Pol285</t>
  </si>
  <si>
    <t>Nerez stůl s přesahem přes parapet v. 860 mm do příjmového okna •  Spodní police</t>
  </si>
  <si>
    <t>Poznámka k položce:_x000D_
1900x880x900</t>
  </si>
  <si>
    <t>Pol286</t>
  </si>
  <si>
    <t>Police jednostupňová nad příjmový stůl</t>
  </si>
  <si>
    <t>Poznámka k položce:_x000D_
3500x300x40</t>
  </si>
  <si>
    <t>Pol287</t>
  </si>
  <si>
    <t>Nerez stůl •   Prolis pro vedení košů navazující na poz 2 •  ZL, PL</t>
  </si>
  <si>
    <t>Poznámka k položce:_x000D_
750x730x900</t>
  </si>
  <si>
    <t>Pol288</t>
  </si>
  <si>
    <t>Poznámka k položce:_x000D_
1900x330</t>
  </si>
  <si>
    <t>Pol289</t>
  </si>
  <si>
    <t>Nerez  vozík na koše plošinový • Ložná plocha 480x690 • Trubkové madlo na delší straně</t>
  </si>
  <si>
    <t>Poznámka k položce:_x000D_
530x740x1000</t>
  </si>
  <si>
    <t>Poznámka k položce:_x000D_
820x600x1220</t>
  </si>
  <si>
    <t>Pol290</t>
  </si>
  <si>
    <t>Poznámka k položce:_x000D_
1000x500x1800</t>
  </si>
  <si>
    <t>Pol291</t>
  </si>
  <si>
    <t>Automatický změkčovač vody •  Objemová řídící hlavice a s předřazeným filtrem mechanických částic • Kapacita náplně 30 l • Obsah zásobníku regeneračních tablet: min. 75 kg • Spotřeba regeneračních tablet: 4,5kg • Průtok (min/max): [l/min] 0-75*/150** (*ko</t>
  </si>
  <si>
    <t>Automatický změkčovač vody •  Objemová řídící hlavice a s předřazeným filtrem mechanických částic • Kapacita náplně 30 l • Obsah zásobníku regeneračních tablet: min. 75 kg • Spotřeba regeneračních tablet: 4,5kg • Průtok (min/max): [l/min] 0-75*/150** (*kompletně změkčená voda, ** částečně změkčená voda) • Kapacita změkčené vody při změkčování o 10°dH (I) min. 9000</t>
  </si>
  <si>
    <t>Poznámka k položce:_x000D_
360x510x1140</t>
  </si>
  <si>
    <t>D38</t>
  </si>
  <si>
    <t>346 jídelna</t>
  </si>
  <si>
    <t>Pol292</t>
  </si>
  <si>
    <t>Nerez stůl uzavřený posuvnými dveřmi pod výrobník nápojů s odkládací plochou •  Nerezový sokl ze všech stran</t>
  </si>
  <si>
    <t>Poznámka k položce:_x000D_
1600x700x900</t>
  </si>
  <si>
    <t>Pol293</t>
  </si>
  <si>
    <t>Pol294</t>
  </si>
  <si>
    <t>Zpracování vývodových plánů, montáž, výchozí revize, doprava, demontáž stávajícího zařízení, uložení zařízení, se kterým je počítáno  po rekonstrukci, likvidace nepoužitelného vybavení, zaučení obsluhy, kuchařský trénink multifunkce a konvektomaty</t>
  </si>
  <si>
    <t>D39</t>
  </si>
  <si>
    <t>Monitoring HACCP:</t>
  </si>
  <si>
    <t>Pol295</t>
  </si>
  <si>
    <t>Provozně organizační řád</t>
  </si>
  <si>
    <t>Pol296</t>
  </si>
  <si>
    <t>Program pro zavedení systému HACCP</t>
  </si>
  <si>
    <t>Pol297</t>
  </si>
  <si>
    <t>- instalace</t>
  </si>
  <si>
    <t>Pol298</t>
  </si>
  <si>
    <t>- licence</t>
  </si>
  <si>
    <t>Pol299</t>
  </si>
  <si>
    <t>- doprovodné programové úpravy</t>
  </si>
  <si>
    <t>Pol300</t>
  </si>
  <si>
    <t>Zavedení systému HACCP - definice SW programu, trénink zaměstnanců</t>
  </si>
  <si>
    <t>Pol301</t>
  </si>
  <si>
    <t>Audit do 3 měsíců od zavedení</t>
  </si>
  <si>
    <t>Pol302</t>
  </si>
  <si>
    <t>Prostorový teploměr, -55…125°C, vodotěsný do chladících boxů</t>
  </si>
  <si>
    <t>Pol303</t>
  </si>
  <si>
    <t>Prostorový vlhkoměr s teploměrem</t>
  </si>
  <si>
    <t>Pol304</t>
  </si>
  <si>
    <t>Teploměr pro montáž do zařízení (konektorované kabelové čidlo)</t>
  </si>
  <si>
    <t>Pol305</t>
  </si>
  <si>
    <t>Převodník pT100/RS485</t>
  </si>
  <si>
    <t>Pol306</t>
  </si>
  <si>
    <t>Montážní skříň na stěnu</t>
  </si>
  <si>
    <t>Pol307</t>
  </si>
  <si>
    <t>Vodotěsná zásuvka na stěně pro připojení k internímu komunikačnímu rozhraní</t>
  </si>
  <si>
    <t>Pol308</t>
  </si>
  <si>
    <t>Teplotní čidlo pT100 -55….200°C</t>
  </si>
  <si>
    <t>Pol309</t>
  </si>
  <si>
    <t>Teplotní čidlo pT100 -55….400°C</t>
  </si>
  <si>
    <t>Pol310</t>
  </si>
  <si>
    <t>Napájecí zdroj 15V/1A</t>
  </si>
  <si>
    <t>Pol311</t>
  </si>
  <si>
    <t>Převodník RS485/Ethernet</t>
  </si>
  <si>
    <t>Pol312</t>
  </si>
  <si>
    <t>Kombinovaný adaptér 1 teploměr + 2 DI + 2 DO (nebo T+3DI), RS485 nebo USB</t>
  </si>
  <si>
    <t>Pol313</t>
  </si>
  <si>
    <t>Jazýčkové relé nebo pomocné relé</t>
  </si>
  <si>
    <t>Pol314</t>
  </si>
  <si>
    <t>Montáž čidla prostorového teploměru (-55…125°C),do chladicích a mrazicích boxů</t>
  </si>
  <si>
    <t>Pol315</t>
  </si>
  <si>
    <t>Montáž čidla prostorového vlhkoměru s teploměrem</t>
  </si>
  <si>
    <t>Pol316</t>
  </si>
  <si>
    <t>Montáž čidla teploměru pro montáž do chl. zařízení (konektorového kabelového čidla)</t>
  </si>
  <si>
    <t>Pol317</t>
  </si>
  <si>
    <t>Montáž teplotní sondy do zařízení</t>
  </si>
  <si>
    <t>Pol318</t>
  </si>
  <si>
    <t>Montáž  převodníku R1 do zařízení</t>
  </si>
  <si>
    <t>Pol319</t>
  </si>
  <si>
    <t>Montáž skříně M2</t>
  </si>
  <si>
    <t>Pol320</t>
  </si>
  <si>
    <t>Montáž zásuvky, konektoru a kabelu  pro interní komunikační rozhraní</t>
  </si>
  <si>
    <t>Pol321</t>
  </si>
  <si>
    <t>Instalace komunikačního převodníku</t>
  </si>
  <si>
    <t>Pol322</t>
  </si>
  <si>
    <t>Montáž teploměru s digitálním vstupem</t>
  </si>
  <si>
    <t>Pol323</t>
  </si>
  <si>
    <t>Instalace externího kontaktu (jaz. relé, pom. relé)</t>
  </si>
  <si>
    <t>Pol324</t>
  </si>
  <si>
    <t>Software pro záznam teplot a vlhkostí minimálně pro 4 uživatele</t>
  </si>
  <si>
    <t>Pol325</t>
  </si>
  <si>
    <t>Licence pro připojení teploměrů do chladicích a mrazicích zařízení, vlhkoměrů/teploměrů</t>
  </si>
  <si>
    <t>Pol326</t>
  </si>
  <si>
    <t>Licence pro připojení analogového vstupu (interní komunikační rozhraní)</t>
  </si>
  <si>
    <t>Pol327</t>
  </si>
  <si>
    <t>Licence pro připojení digitálního vstupu</t>
  </si>
  <si>
    <t>Pol328</t>
  </si>
  <si>
    <t>Instalace software, nastavení , oživení</t>
  </si>
  <si>
    <t>Pol329</t>
  </si>
  <si>
    <t>Tester fritovacího oleje</t>
  </si>
  <si>
    <t>Pol330</t>
  </si>
  <si>
    <t>Projektová dokumentace skutečného provedení</t>
  </si>
  <si>
    <t>Pol331</t>
  </si>
  <si>
    <t>Digitální vpichový teploměr s alarmem  -40 až 230°C</t>
  </si>
  <si>
    <t>Pol332</t>
  </si>
  <si>
    <t>Pracovní stanice PC, 24"LCD, laserová tiskárna, dodávka a instalace</t>
  </si>
  <si>
    <t>Pol333</t>
  </si>
  <si>
    <t>GSM/GPRS adaptér, USB</t>
  </si>
  <si>
    <t>Pol334</t>
  </si>
  <si>
    <t>Ethernetový přepínač (switch), dodávka a instalace</t>
  </si>
  <si>
    <t>Pol335</t>
  </si>
  <si>
    <t>Rozbočovač RS485 2-portový</t>
  </si>
  <si>
    <t>Pol336</t>
  </si>
  <si>
    <t>Rozvaděč 19" 9U + patch panel, dodávka a instalace</t>
  </si>
  <si>
    <t>D40</t>
  </si>
  <si>
    <t>Inventář:</t>
  </si>
  <si>
    <t>D41</t>
  </si>
  <si>
    <t>Příslušenství k multifunkci poz 3 - 4 v kuchyni</t>
  </si>
  <si>
    <t>Pol337</t>
  </si>
  <si>
    <t>Rameno pro automatický zdvih košů poz 3</t>
  </si>
  <si>
    <t>Pol338</t>
  </si>
  <si>
    <t>Varný koš</t>
  </si>
  <si>
    <t>Pol339</t>
  </si>
  <si>
    <t>Fritovací koš</t>
  </si>
  <si>
    <t>Pol340</t>
  </si>
  <si>
    <t>Rošt na noční úpravy</t>
  </si>
  <si>
    <t>Pol341</t>
  </si>
  <si>
    <t>Síto</t>
  </si>
  <si>
    <t>Pol342</t>
  </si>
  <si>
    <t>Špachtle velká</t>
  </si>
  <si>
    <t>Pol343</t>
  </si>
  <si>
    <t>Špachtle velká na omeletu</t>
  </si>
  <si>
    <t>Pol344</t>
  </si>
  <si>
    <t>Síto na halušky</t>
  </si>
  <si>
    <t>D42</t>
  </si>
  <si>
    <t>Příslušenství k mlýnku na maso poz 6 v přípravně masa a vajec</t>
  </si>
  <si>
    <t>Pol345</t>
  </si>
  <si>
    <t>Komplet - šajba 2; 3;  3,5; 4; 6; 8 mm</t>
  </si>
  <si>
    <t>D43</t>
  </si>
  <si>
    <t>Příslušenství ke kutru poz 256 v kuchyni</t>
  </si>
  <si>
    <t>Pol346</t>
  </si>
  <si>
    <t>Nůž s jemným zubatým ostřím</t>
  </si>
  <si>
    <t>Pol347</t>
  </si>
  <si>
    <t>Nůž s hrubým zubatým ostřím</t>
  </si>
  <si>
    <t>D44</t>
  </si>
  <si>
    <t>Termosy k výrobníku teplých nápojů poz 9 ve výdeji:</t>
  </si>
  <si>
    <t>Pol348</t>
  </si>
  <si>
    <t>Zásobník 20l, vodoznak, topné těleso, 220 V/ 0,12kW</t>
  </si>
  <si>
    <t>Poznámka k položce:_x000D_
pr.374/v.510</t>
  </si>
  <si>
    <t>Pol349</t>
  </si>
  <si>
    <t>Košové filtry papírové 250ks</t>
  </si>
  <si>
    <t>Pol350</t>
  </si>
  <si>
    <t>Ohřívač mléka 20l celonerezový dvouplášťový se skleněným vodoznakem elektricky vyhřívané s regulovatelným termostatem do 60° C provozní kontrolka nepřímý ohřev mléka prostřednictvím vodní lázně ochrana proti suchu a varu kvalitní nekapající výpustný venti</t>
  </si>
  <si>
    <t>Ohřívač mléka 20l celonerezový dvouplášťový se skleněným vodoznakem elektricky vyhřívané s regulovatelným termostatem do 60° C provozní kontrolka nepřímý ohřev mléka prostřednictvím vodní lázně ochrana proti suchu a varu kvalitní nekapající výpustný ventil • víko • příkon 2,85 kW • napětí 230 V</t>
  </si>
  <si>
    <t>Poznámka k položce:_x000D_
377x458</t>
  </si>
  <si>
    <t>D45</t>
  </si>
  <si>
    <t>Koše navíc oproti standardní výbavě a chemie nutná pro zprovoznění myček:</t>
  </si>
  <si>
    <t>Pol351</t>
  </si>
  <si>
    <t>Nerez vložka 5ti dílná 542x457x259</t>
  </si>
  <si>
    <t>Pol352</t>
  </si>
  <si>
    <t>Vložka na plechy (GN2/1)</t>
  </si>
  <si>
    <t>Pol353</t>
  </si>
  <si>
    <t>Koš na talíře</t>
  </si>
  <si>
    <t>Poznámka k položce:_x000D_
500 X 500</t>
  </si>
  <si>
    <t>Pol354</t>
  </si>
  <si>
    <t>Koš základní</t>
  </si>
  <si>
    <t>Pol355</t>
  </si>
  <si>
    <t>Mycí prostředek, 25 kg</t>
  </si>
  <si>
    <t>Pol356</t>
  </si>
  <si>
    <t>Oplachový prostředek, 10l</t>
  </si>
  <si>
    <t>Pol357</t>
  </si>
  <si>
    <t>Tabletová sůl 25 kg</t>
  </si>
  <si>
    <t>Pol358</t>
  </si>
  <si>
    <t>Nerezová terina 4,5 l</t>
  </si>
  <si>
    <t>Pol359</t>
  </si>
  <si>
    <t>Poklice k míse na polévku pr.29 cm</t>
  </si>
  <si>
    <t>D46</t>
  </si>
  <si>
    <t>Gastronádoby nerez děrované bez úchytů:</t>
  </si>
  <si>
    <t>Pol360</t>
  </si>
  <si>
    <t>Gastronádoba děrovaná GN 1/1 20 mm, 2,5l</t>
  </si>
  <si>
    <t>Poznámka k položce:_x000D_
530x325x200</t>
  </si>
  <si>
    <t>D47</t>
  </si>
  <si>
    <t>Gastronádoby nerez plné s úchyty:</t>
  </si>
  <si>
    <t>Pol361</t>
  </si>
  <si>
    <t>Gastronádoba s úchyty GN 1/1 200, 28l</t>
  </si>
  <si>
    <t>Pol362</t>
  </si>
  <si>
    <t>Gastronádoba s úchyty GN 1/1 150, 21l</t>
  </si>
  <si>
    <t>Poznámka k položce:_x000D_
530x325x150</t>
  </si>
  <si>
    <t>Pol363</t>
  </si>
  <si>
    <t>Gastronádoba s úchyty GN 1/1 100, 14l</t>
  </si>
  <si>
    <t>Poznámka k položce:_x000D_
530x325x100</t>
  </si>
  <si>
    <t>Pol364</t>
  </si>
  <si>
    <t>Gastronádoba  s úchyty GN 2/3 200 mm, 18l</t>
  </si>
  <si>
    <t>Poznámka k položce:_x000D_
352x325x200</t>
  </si>
  <si>
    <t>Pol365</t>
  </si>
  <si>
    <t>Gastronádoba s úchyty GN 1/3 150 mm, 5,7l</t>
  </si>
  <si>
    <t>Poznámka k položce:_x000D_
325x176x150</t>
  </si>
  <si>
    <t>Pol366</t>
  </si>
  <si>
    <t>Gastronádoba  s úchyty  GN 1/3 200 mm, 7,8l</t>
  </si>
  <si>
    <t>Poznámka k položce:_x000D_
325x176x200</t>
  </si>
  <si>
    <t>Pol367</t>
  </si>
  <si>
    <t>Gastronádoba s úchyty GN 1/2 200, 11,5l</t>
  </si>
  <si>
    <t>Poznámka k položce:_x000D_
325x265x200</t>
  </si>
  <si>
    <t>Pol368</t>
  </si>
  <si>
    <t>Gastronádoba s úchyty GN 1/2 hl. 150, 8,5l</t>
  </si>
  <si>
    <t>Pol369</t>
  </si>
  <si>
    <t>Gastronádoba s úchyty GN 1/2 hl. 100, 6l</t>
  </si>
  <si>
    <t>D48</t>
  </si>
  <si>
    <t>Gastronádoby nerez děrované s úchyty:</t>
  </si>
  <si>
    <t>Pol370</t>
  </si>
  <si>
    <t>Gastronádoba s úchyty GN 1/1 200 mm děrovaná, 28l</t>
  </si>
  <si>
    <t>Pol371</t>
  </si>
  <si>
    <t>Gastronádoba GN 1/1 150 mm děrovaná s úchyty, 21l</t>
  </si>
  <si>
    <t>Pol372</t>
  </si>
  <si>
    <t>Gastronádoba GN 1/1 65 mm děrovaná s úchyty, 9l</t>
  </si>
  <si>
    <t>Poznámka k položce:_x000D_
530x325x65</t>
  </si>
  <si>
    <t>Pol373</t>
  </si>
  <si>
    <t>Rošt nerez GN 1/1</t>
  </si>
  <si>
    <t>Poznámka k položce:_x000D_
530x325</t>
  </si>
  <si>
    <t>Pol374</t>
  </si>
  <si>
    <t>Gastronádoba smaltovaná GN 1/1, hl. 65 mm,  oblé rohy</t>
  </si>
  <si>
    <t>Pol375</t>
  </si>
  <si>
    <t>Gastronádoba smaltovaná GN 1/1, hl. 40 mm,  oblé rohy</t>
  </si>
  <si>
    <t>Poznámka k položce:_x000D_
530x325x40</t>
  </si>
  <si>
    <t>Pol376</t>
  </si>
  <si>
    <t>Víko na GN 1/1 s úchyty</t>
  </si>
  <si>
    <t>Pol377</t>
  </si>
  <si>
    <t>Víko na GN 2/3 s úchyty</t>
  </si>
  <si>
    <t>Poznámka k položce:_x000D_
352x325</t>
  </si>
  <si>
    <t>Pol378</t>
  </si>
  <si>
    <t>Víko na GN 1/3 s úchyty</t>
  </si>
  <si>
    <t>Poznámka k položce:_x000D_
325x176</t>
  </si>
  <si>
    <t>Pol379</t>
  </si>
  <si>
    <t>Víko na GN 1/2 s úchyty</t>
  </si>
  <si>
    <t>Poznámka k položce:_x000D_
325x265</t>
  </si>
  <si>
    <t>D49</t>
  </si>
  <si>
    <t>Kabelový rozvod HACCP</t>
  </si>
  <si>
    <t>Pol380</t>
  </si>
  <si>
    <t>FTP kabel stíněný min. cat5e, B2ca,d1,s1</t>
  </si>
  <si>
    <t>-1987875294</t>
  </si>
  <si>
    <t>Pol381</t>
  </si>
  <si>
    <t>Ohebná spirálová trubka z pozinkované oceli opláštěná samozhášivým PVC pro instalace IP55, vnitřní průměr min 14,9mm,  minimální pevnost 1000N/ 5cm  - instalace do podlahy nebo do zdi a vývod z podlahy.</t>
  </si>
  <si>
    <t>-1045970627</t>
  </si>
  <si>
    <t>Pol382</t>
  </si>
  <si>
    <t>Vývodka pro šroubovicovou trubku - ochrana vývodu kabelu proti proříznutí.</t>
  </si>
  <si>
    <t>1756401305</t>
  </si>
  <si>
    <t>Pol383</t>
  </si>
  <si>
    <t>Nerezová příruba průchozí  pro trubku do průměru 42,4mm s 3 dírami pro připevnění do podlahy včetně šroubů.  Výška minimálně 50mm. Slouží k ochraně vývodů trubky z podlahy proti useknutí při instalaci, úklidu a stěhování zařízení včetně těsnícího silikonu</t>
  </si>
  <si>
    <t>-999290341</t>
  </si>
  <si>
    <t>Nerezová příruba průchozí  pro trubku do průměru 42,4mm s 3 dírami pro připevnění do podlahy včetně šroubů.  Výška minimálně 50mm. Slouží k ochraně vývodů trubky z podlahy proti useknutí při instalaci, úklidu a stěhování zařízení včetně těsnícího silikonu.</t>
  </si>
  <si>
    <t>Pol384</t>
  </si>
  <si>
    <t>Korugovaná trubka EN 20 bezhalogenová, pevnost 750N/ 5cm - instalace do zdi, drážkování zahození</t>
  </si>
  <si>
    <t>-996483716</t>
  </si>
  <si>
    <t>Pol385</t>
  </si>
  <si>
    <t>Kabelový kovový plný žlab vzor 50x62mm s úchyty na zeď po maximálně 1m - komplet</t>
  </si>
  <si>
    <t>1130039014</t>
  </si>
  <si>
    <t>Pol386</t>
  </si>
  <si>
    <t>Kabelový drátěnný žlab vzor 60x60mm s úchyty ze stropu po maximálně 1,5m - komplet</t>
  </si>
  <si>
    <t>374042987</t>
  </si>
  <si>
    <t>Pol387</t>
  </si>
  <si>
    <t>Přístrojová instalační krabice do zdi, rozteč děr 71mm včetně zasekání</t>
  </si>
  <si>
    <t>-1263224381</t>
  </si>
  <si>
    <t>Pol388</t>
  </si>
  <si>
    <t>Zásuvka IP66 pro až 2xRJ45 na omítku včetně kestone. Prachotěsná a odolná proti intenzivně tryskající vodě, vhodná do vnějšího, vlhkého a prašného prostředí IP66 krytí zachované i při připojení kabelů</t>
  </si>
  <si>
    <t>-977660608</t>
  </si>
  <si>
    <t>Pol389</t>
  </si>
  <si>
    <t>Průvrt železobetonovým stropem 80mm. Koordinovat s HIP - určení přesné polohy pro dodržení statiky.</t>
  </si>
  <si>
    <t>-1154055709</t>
  </si>
  <si>
    <t>Pol390</t>
  </si>
  <si>
    <t>Požární ucpávky průchod stropem do průměru 80mm, svazek kabelů do průměru 30mm, Podhled - podlaha tzn. Jednostranný přístup pro revize.</t>
  </si>
  <si>
    <t>-1154770799</t>
  </si>
  <si>
    <t>Pol391</t>
  </si>
  <si>
    <t>Revizní dvířka kvůli požárním ucpávkám, pokud v místě nebude rozebíratelný podhled. Materiál bude odpovídat materiálu podhledu.</t>
  </si>
  <si>
    <t>750628531</t>
  </si>
  <si>
    <t>Pol392</t>
  </si>
  <si>
    <t>Přesun materiálu, lešení,úklid pracoviště a ostatní související náklady</t>
  </si>
  <si>
    <t>1808684003</t>
  </si>
  <si>
    <t>Pol393</t>
  </si>
  <si>
    <t>Pomocný materiál</t>
  </si>
  <si>
    <t>1282970339</t>
  </si>
  <si>
    <t>D.1.4.L - AV Technika</t>
  </si>
  <si>
    <t>AVT - AV Technika</t>
  </si>
  <si>
    <t xml:space="preserve">    112C118C - Koncové prvky - 112C + 118C</t>
  </si>
  <si>
    <t xml:space="preserve">      112C118C_1 - Zobrazovač</t>
  </si>
  <si>
    <t xml:space="preserve">        112C118C_2 - Audio</t>
  </si>
  <si>
    <t xml:space="preserve">      112C118C_3 - Interface technologie</t>
  </si>
  <si>
    <t xml:space="preserve">      112C118C_4 - Řídicí systém</t>
  </si>
  <si>
    <t xml:space="preserve">      112C118C_5 - Zdroje signálů, přípojná místa</t>
  </si>
  <si>
    <t xml:space="preserve">      112C118C_6 - Kabeláž</t>
  </si>
  <si>
    <t xml:space="preserve">    202C - Koncové prvky - 202C</t>
  </si>
  <si>
    <t xml:space="preserve">      202C_1 - Interaktivní zobrazovač</t>
  </si>
  <si>
    <t xml:space="preserve">      202C_2 - IT vybavení</t>
  </si>
  <si>
    <t xml:space="preserve">    203C - Koncové prvky - 203C</t>
  </si>
  <si>
    <t xml:space="preserve">      203C_1 - Interaktivní zobrazovač</t>
  </si>
  <si>
    <t xml:space="preserve">      203C_2 - IT vybavení</t>
  </si>
  <si>
    <t xml:space="preserve">    204C - Koncové prvky - 204C</t>
  </si>
  <si>
    <t xml:space="preserve">      204C_1 - Interaktivní zobrazovač</t>
  </si>
  <si>
    <t xml:space="preserve">      204C_2 - IT vybavení</t>
  </si>
  <si>
    <t xml:space="preserve">    205C - Koncové prvky - 205C</t>
  </si>
  <si>
    <t xml:space="preserve">      205C_1 - Interaktivní zobrazovač</t>
  </si>
  <si>
    <t xml:space="preserve">      205C_2 - IT vybavení</t>
  </si>
  <si>
    <t>AVT</t>
  </si>
  <si>
    <t>112C118C</t>
  </si>
  <si>
    <t>Koncové prvky - 112C + 118C</t>
  </si>
  <si>
    <t>112C118C_1</t>
  </si>
  <si>
    <t>Zobrazovač</t>
  </si>
  <si>
    <t>AVT01</t>
  </si>
  <si>
    <t>konferenční datový projektor</t>
  </si>
  <si>
    <t>konferenční datový projektor, technologie laser + 3LCD, rozlišení min. 1920x 1200,  výkon  min. 7500 lumenů, kontrast min. 3 000 000 : 1, V a H lens shift, objektivu s projekčním rozsahem min. 1.7-2.7:1, obrazové vstupy min. HDMI, VGA, HDBaseT, hmotnost max. 20kg. Cena včetně dopravy a instalace.</t>
  </si>
  <si>
    <t>AVT02</t>
  </si>
  <si>
    <t>Objektv k projektoru</t>
  </si>
  <si>
    <t>Objektiv k výše uvedenému projektoru s projekčním poměrem v rozsahu min. 0,8-0,98:1. Cena včetně dopravy a instalace.</t>
  </si>
  <si>
    <t>AVT03</t>
  </si>
  <si>
    <t>Stropní držák projektoru</t>
  </si>
  <si>
    <t>Univerzální držák - komplet vč. universálního adaptéru pro projektory s vyšší hmotností. Bílá barva. Nosnost min. 20 kg. Cena včetně dopravy a instalace.</t>
  </si>
  <si>
    <t>AVT04</t>
  </si>
  <si>
    <t>Motorové promítací plátno</t>
  </si>
  <si>
    <t>Promítací plátno motorové, rozměr obrazu 4000x4000mm, matt white, Boční vypínaní plátna. Montáž na strop /do podhledu. Cena včetně dopravy a instalace.</t>
  </si>
  <si>
    <t>AVT05</t>
  </si>
  <si>
    <t>Rám</t>
  </si>
  <si>
    <t>Vestavbový rám do podhledu pro výše uvedené plátno včetně montážní sady do stropu. Cena včetně dopravy a instalace.</t>
  </si>
  <si>
    <t>AVT06</t>
  </si>
  <si>
    <t>Releový modul</t>
  </si>
  <si>
    <t>Releový modul pro ovládání plátna skrze releové kontakty řídicího systému. Cena včetně dopravy a instalace.</t>
  </si>
  <si>
    <t>112C118C_2</t>
  </si>
  <si>
    <t>Audio</t>
  </si>
  <si>
    <t>AVT07</t>
  </si>
  <si>
    <t>Reproduktorová soustava</t>
  </si>
  <si>
    <t>Stropní reprosoustava, min. parametry: 25W / 70_100V, 84dB, 85Hz–14kHz, 120°-130° pokrytí, vhodné pro náročné prostředí, max. 5 kg. Cena včetně dopravy a instalace.</t>
  </si>
  <si>
    <t>AVT08</t>
  </si>
  <si>
    <t>Zesilovač</t>
  </si>
  <si>
    <t>Koncový zesilovač, min. parametry: výkon 2x 300W / 8Ω, 2x 300W /70_100V, vstup 2x nesymetrický i 2x symetrický, individuální nastavení výšek a basů pro výstup, sleep mode, možnost vzdáleného ovladače i systémového řízení, 19" rack uchycení. Cena včetně dopravy a instalace.</t>
  </si>
  <si>
    <t>AVT09</t>
  </si>
  <si>
    <t>Mixážní systém</t>
  </si>
  <si>
    <t>Mixážní matice s digitálním signálovým processingem, min. parametry: 4 symetrické vstupů / 4 symetrické výstupů, min. 2 logické výstupy, indikační LED, ethernet pro nastavení, kontrolu a monitoring, vstup pro řízení. Cena včetně dopravy a instalace.</t>
  </si>
  <si>
    <t>112C118C_3</t>
  </si>
  <si>
    <t>Interface technologie</t>
  </si>
  <si>
    <t>AVT10</t>
  </si>
  <si>
    <t>HDMI matice</t>
  </si>
  <si>
    <t>Maticový přepínač 4x2 HDMI (z toho jeden 1x HDBT vstup). Podpora standardů HDMI 1.4 a HDCP 1.4. Podpora rozlišení 4K/UHD @ 60 Hz 4:2:0. Vestavěný audio embeder/de-embeder s volitelným směřováním zvuku na vybraný vstup/výstup (1x IN, 1x OUT). EDID manager. 1x RS232. Ovládání přes tlačítka na předním panelu, RS232, USB nebo LAN. Provedení v kompaktním šasi. Cena včetně dopravy, instalace, nastavení.</t>
  </si>
  <si>
    <t>AVT11</t>
  </si>
  <si>
    <t>Signálový extender - vysílač</t>
  </si>
  <si>
    <t>Extender pro přenos HDMI po kabelu CATx - Vysílač s min. parametry: Podpora standardů min. HDBase-T, HDMI 1.4a, HDCP 2.2. Podpora 4K/UHD@60Hz 4:2:0. Kompatibilní s CAT5e/6/7 twisted pair kabely. Přenos 1920x1080p60 na min. 170 m (při použití kabelu CAT7). Přenos RS-232 (obousměrně) a IR příkazů. HDCP kompatibilní. Podpora přenosu EDID, CEC, 3D. PoCc napájení přijímače po CATx kabelu.</t>
  </si>
  <si>
    <t>AVT12</t>
  </si>
  <si>
    <t>19" rozvaděč</t>
  </si>
  <si>
    <t>19" rozvaděč 22U (konstrukce) pro instalaci do nábytkové sestavy. Cena včetně dopravy, instalace.</t>
  </si>
  <si>
    <t>AVT13</t>
  </si>
  <si>
    <t>Ventilátor</t>
  </si>
  <si>
    <t>Vestavbový ventilátor s termostatem, napájecí napětí 12V, otáčky min. 1500 rpm, průtok vzduchu min. 45 m3/hod, hlučnost max. 20 dB. Cena včetně dopravy, instalace.</t>
  </si>
  <si>
    <t>AVT14</t>
  </si>
  <si>
    <t>Police do racku</t>
  </si>
  <si>
    <t>Polička nízkoprofilová s perforací 1U/ min.450 mm, min. nosnost 40 kg. Cena včetně dopravy, instalace.</t>
  </si>
  <si>
    <t>AVT15</t>
  </si>
  <si>
    <t>Záslepka do racku</t>
  </si>
  <si>
    <t>Záslepka 1U. Cena včetně dopravy, instalace.</t>
  </si>
  <si>
    <t>AVT16</t>
  </si>
  <si>
    <t>Vyvazovací panel</t>
  </si>
  <si>
    <t>19" vyvazovací panel 1U, 5x plastová úchytka. Cena včetně dopravy, instalace.</t>
  </si>
  <si>
    <t>AVT17</t>
  </si>
  <si>
    <t>Montážní sada do racku</t>
  </si>
  <si>
    <t>4x montážní sada M6 ( šroub, podložka, plovoucí matice ). Cena včetně dopravy, instalace.</t>
  </si>
  <si>
    <t>AVT18</t>
  </si>
  <si>
    <t>Patch panel</t>
  </si>
  <si>
    <t>Patch panel stíněný kategorie 6, který je osazen 24 porty RJ45 a duální IDC svorkovnicí. Cena včetně dopravy a instalace.</t>
  </si>
  <si>
    <t>AVT19</t>
  </si>
  <si>
    <t>19" rozvodný panel</t>
  </si>
  <si>
    <t>19" rozvodný panel min. 9x zásuvka 230V, délka kabelu min. 3 m. Cena včetně dopravy a instalace.</t>
  </si>
  <si>
    <t>AVT20</t>
  </si>
  <si>
    <t>Příslušenství rack</t>
  </si>
  <si>
    <t>Ostatní rackové drobné příslušensntí. Cena včetně dopravy, instalace.</t>
  </si>
  <si>
    <t>112C118C_4</t>
  </si>
  <si>
    <t>Řídicí systém</t>
  </si>
  <si>
    <t>AVT21</t>
  </si>
  <si>
    <t>Kontrolér řídicího systému. Minimální technické parametry: 2GB RAM, 4x RS232/485 obousměrný, 8x univerzální port (digital I/O, IR, RS out), 2x relé, 1x LAN, vestavěný webový server. Napájení PoE. Cena včetně dopravy, instalace, programování, nastavení.</t>
  </si>
  <si>
    <t>AVT22</t>
  </si>
  <si>
    <t>Adaptér</t>
  </si>
  <si>
    <t>19” rackový adaptér pro kontrolér. Cena včetně dopravy, instalace.</t>
  </si>
  <si>
    <t>AVT23</t>
  </si>
  <si>
    <t>Ovládací panely</t>
  </si>
  <si>
    <t>Drátový vestavný panel s 4" dotykovým LCD displejem. Minimální technické parametry: až 32x programovatelných tlačítek s možností dělení do skupin (stránek menu). Komunikace a napájení (PoE) přes ethernet. Montáž na stůl nebo na zeď. Kompatibilní s VESA 75x75mm. Cena včetně dopravy, instalace, programování, nastavení.</t>
  </si>
  <si>
    <t>AVT24</t>
  </si>
  <si>
    <t>Aplikace</t>
  </si>
  <si>
    <t>Aplikace pro emulaci dotykového panelu a kontroléru. Kompatibilní s operačním systémem Apple iOS 7.0 a vyšší, Android OS 4.1 a vyšší, Windows PC OS 7 a vyšší. 1 licence přísluší každému jednotlivému zařízení. Cena včetně dopravy, instalace.</t>
  </si>
  <si>
    <t>AVT25</t>
  </si>
  <si>
    <t>Tablet</t>
  </si>
  <si>
    <t>tablet min. 10.9palcový (úhlopříčně) Multi‑Touch displej IPS 2360 × 1640, šesti jádrový procesor, uložiště 64GB, WiFi ax (2,4 GHz a 5 GHz), Bluetooth 5.2, přední 12MP kamera, hlavní fotoaparát 12 MP s rozlišením až 4k, systémový konektor USB-C, operační systém kompatibilní s iOS app, tříosý gyroskop, akcelerometr, barometr, snímač okolního osvětlení, čtečka otisku prstů, vestavěná dobíjecí baterie s výdrží až 10 hodin, hmotnost do 480 gramů. Cena včetně dopravy, instalace, programování, nastavení.</t>
  </si>
  <si>
    <t>AVT26</t>
  </si>
  <si>
    <t>Napájecí distribuční jednotka do racku</t>
  </si>
  <si>
    <t>Malé PDU (Power Distribution Unit). Každý ze čtyř výstupů IEC-320 C13 lze ovládat samostatně (On / Off / Reset / přepni). Zařízení obsahuje LAN port pro připojení do sítě. Cena včetně dopravy, instalace, programování, nastavení.</t>
  </si>
  <si>
    <t>AVT27</t>
  </si>
  <si>
    <t>Magnetický kontakt</t>
  </si>
  <si>
    <t>Magnetický kontakt pro instalaci na mobilní příčku. Cena včetně dopravy, instalace.</t>
  </si>
  <si>
    <t>AVT28</t>
  </si>
  <si>
    <t>Router</t>
  </si>
  <si>
    <t>Router s wifi a VPN klientem určený pro vzdálenou správu a monitoring technologie v rámci celé instalace. Minimální parametry: Firewall, DNS, DHCP, WEB proxy, SSH, PPTP klient, L2TP klient, open VPN. Cena včetně dopravy, instalace, nastavení.</t>
  </si>
  <si>
    <t>AVT29</t>
  </si>
  <si>
    <t>Síťové prvky - Switch</t>
  </si>
  <si>
    <t>28-port Gigabit řízený přepínač, volitelná hybridní správa přes webové nebo cloudové rozhraní, 24x Gigabit metal + 4x 10Gbit SFP+, propustnost 128Gbps, rychlost přesměrování až 95.2Mpps, PoE+ 802.3at (30W) na 24 portech - Power budget min. 370W, IPv6, 802.3az (Green), L2 Multicast, IGMP snooping, LACP, QoS, VLAN, 802.1X, 19" rackmount. Cena včetně dopravy, instalace.</t>
  </si>
  <si>
    <t>AVT30</t>
  </si>
  <si>
    <t>SFP modul</t>
  </si>
  <si>
    <t>1000Base-SX (Multi-Mode) SFP transceiver (miniGbic), LC, Standard 802.3z , SFP MSA, jedno napájecí napětí +3.3V. Cena včetně dopravy a instalace.</t>
  </si>
  <si>
    <t>AVT31</t>
  </si>
  <si>
    <t>Access point</t>
  </si>
  <si>
    <t>stropní bezdrátový přístupový bod (AP), 802.11ax, dvě rádia, duálně optimalizovaná anténa 2x2 MU-MIMO, 2.4GHz a 5GHz, PoE, RJ45, management, hybridní - možnost správy kontrolérem nebo v cloud. Cena včetně dopravy, instalace.</t>
  </si>
  <si>
    <t>112C118C_5</t>
  </si>
  <si>
    <t>Zdroje signálů, přípojná místa</t>
  </si>
  <si>
    <t>AVT32</t>
  </si>
  <si>
    <t>PC ovládací a prezentační stanice pro učitele</t>
  </si>
  <si>
    <t>Desktop s min. 250W zdrojem s účinnosti až 92%, výkon CPU min. 18500 bodu dle nezávislého testu cpubenchmark.net, operační paměť min. 16GB DDR4 s možnosti rozšíření na 128 GB, M.2 SSD disk s kapacitou min. 512GB, DVD-RW optická mechanika, Gbit síťová karta, Wifi standardu 802.11ac (2x2), Bluetooth, čtečka pam. karet, min. 2x DisplayPort a 1x HDMI, USB Type-C, USB 3.2 Gen2, USB 3.2 Gen1, USB 2.0, klávesnici a myš, přítomnost TPM modulu minimálně verze 2, operační systém s podporu AD (domény), servisní služba u zákazníka s odezvou do následujícího pracovního dne od nahlášení servisní události. Cena včetně dopravy, instalace, nastavení.</t>
  </si>
  <si>
    <t>AVT33</t>
  </si>
  <si>
    <t>Kontrolní a prezentační monitor</t>
  </si>
  <si>
    <t>Monitor s viditelnou uhlopříčkou min. 60,45cm (23,8"), matný, antireflexní, LED podsvícení, rozlišení 1920x1080, pozorovací úhel 178° vodorovně, 178° svisle, jas min. 250 cd/m2, kontrastní poměr 1000:1 statický, doba odezvy max. 5ms, video vstupy HDMI, DisplayPort, náklon -5 až +23°, výškově nastavitelný stojan až 100mm, dva integrované reproduktory s výkonem 2 W. Cena včetně dopravy, instalace.</t>
  </si>
  <si>
    <t>AVT34</t>
  </si>
  <si>
    <t>Přípojné místo 1</t>
  </si>
  <si>
    <t>Nerezové/hliníkové přípojné místo s víkem pro instalaci do desky stolu. Kabeláž a 230V zásuvky uschovány pod víkem. Vybavení 2x 230V zásuvka. Nabíjecí konektory USB A, C. Modul s konektory HDMI a LAN. Možnost barevného provedení černá, stříbrná, bílá (bude zvoleno dle požadavku investora). Cena včetně dopravy, instalace, nastavení.</t>
  </si>
  <si>
    <t>AVT35</t>
  </si>
  <si>
    <t>Přípojné místo 2</t>
  </si>
  <si>
    <t>Montážní rámeček pro 2 single-space moduly. 2x single-space modul s 2x konektorem RJ-45 Cat.6. Cena včetně dopravy, instalace.</t>
  </si>
  <si>
    <t>AVT36</t>
  </si>
  <si>
    <t>Instalační krabice</t>
  </si>
  <si>
    <t>Krabice do zdi. (1 oddíl pro 2 single space moduly nebo 1 double space modul). Hloubka 6,35 cm. Bude předáno stavbě k montáži.</t>
  </si>
  <si>
    <t>112C118C_6</t>
  </si>
  <si>
    <t>Kabeláž</t>
  </si>
  <si>
    <t>AVT37</t>
  </si>
  <si>
    <t>Kabel HDMI</t>
  </si>
  <si>
    <t>Kabel HDMI optický, min. 4K*2K @ 60Hz, min. 10 m. Cena včetně dopravy, instalace.</t>
  </si>
  <si>
    <t>AVT38</t>
  </si>
  <si>
    <t>Kabel HDMI, min. 4K*2K @ 60Hz, 1-2 m (dle využití). Cena včetně dopravy, instalace.</t>
  </si>
  <si>
    <t>AVT39</t>
  </si>
  <si>
    <t>Kabel DisplayPort</t>
  </si>
  <si>
    <t>Kabel DisplayPort (M/M), min. rozlišení 4K*2K@60Hz, 3 m. Cena včetně dopravy, instalace.</t>
  </si>
  <si>
    <t>AVT40</t>
  </si>
  <si>
    <t>Audio kabel</t>
  </si>
  <si>
    <t>Symetrický stíněný audio mono kabel, průměr 6,0 mm, instalační. Cena včetně dopravy a instalace.</t>
  </si>
  <si>
    <t>AVT41</t>
  </si>
  <si>
    <t>Nesymetrický stíněný stero kabel 2x 0,14 mm2 ( 2,9 x 5,8 mm ), instalační pro konektory jack 3.5 mm. Cena včetně dopravy a instalace.</t>
  </si>
  <si>
    <t>AVT42</t>
  </si>
  <si>
    <t>Kabel 100V</t>
  </si>
  <si>
    <t>Kabel pro 100V ozvučení, CYKY 3x1,5mm. Cena včetně dopravy a instalace.</t>
  </si>
  <si>
    <t>AVT43</t>
  </si>
  <si>
    <t>Patch kabel</t>
  </si>
  <si>
    <t>Patch kabel délka min. 0,5 m, typ konektorů RJ45/RJ45. cena včetně dopravy a instalace.</t>
  </si>
  <si>
    <t>AVT44</t>
  </si>
  <si>
    <t>Patch kabel délka min. 2 m, typ konektorů RJ45/RJ45. cena včetně dopravy a instalace.</t>
  </si>
  <si>
    <t>AVT45</t>
  </si>
  <si>
    <t>Montážní materiál</t>
  </si>
  <si>
    <t>Set audio, RJ45 a RS232 konektorů ke kabeláži (audio, RJ45, 230V, RS232, atd.) a ostatní drobný instalační materiál (pásky, hmoždinky, šrouby, lepící pásky, svorky, atd.). Cena včetně dopravy a instalace.</t>
  </si>
  <si>
    <t>Koncové prvky - 202C</t>
  </si>
  <si>
    <t>202C_1</t>
  </si>
  <si>
    <t>Interaktivní zobrazovač</t>
  </si>
  <si>
    <t>AVT46</t>
  </si>
  <si>
    <t>Interaktivní systém</t>
  </si>
  <si>
    <t>-168214108</t>
  </si>
  <si>
    <t>Interaktivní displej s úhlopříčkou min. 86" (218cm) a rozlišením obrazu 4K UHD. Automatické rozpoznání dotyku prstem pro ovládání a popisovačem pro psaní a zárověň odlišení popisovačů pro současné psaní různou barvou. Počítačový modul s minimálními parametry 6GB RAM a 32GB, který obsahuje aplikaci pro psaní na bílé ploše a prohlížeč webových stránek. Integrované reproduktory 2x18W + subwoofer 15W, integrované mikrofonní pole, integrovaná čtečka NFC karet. Minimálně konektory HDMI a USB-C a bezdrátovou konektivitu Wifi (s podporou Wi-fi 6) a Bluetooth (min. 5.0). Displej musí mít certifikaci ENERGY STAR nebo obdobnou certifikaci. Cena včetně systémové AV kabeláže. Cena včetně dopravy, instalace, nastavení.</t>
  </si>
  <si>
    <t>AVT47</t>
  </si>
  <si>
    <t>Prezentační software</t>
  </si>
  <si>
    <t>198245647</t>
  </si>
  <si>
    <t>SW balíček, který obsahuje autorský nástroj učitele – SW pro přípravu interaktivních cvičení musí být plně kompatibilní (umožňuje otevřít soubor, spustit všechny aktivity, animace, uložit v původním formátu) se soubory s příponou notebook. Prostředí musí být v českém jazyce.  Balíček dále musí obsahovat nástroj pro rychlou přípravu digitálních učebních aktivit, hlasování. Aktivity je možno sdílet na žákovská zařízení přes cloud prostředí. Cena včetně dopravy, instalace a zaškolení uživatele, školení viz. technická zpráva.</t>
  </si>
  <si>
    <t>AVT48</t>
  </si>
  <si>
    <t>Pylonový pojezd s křídly</t>
  </si>
  <si>
    <t>770550254</t>
  </si>
  <si>
    <t>Pylonový pojezd s bílými křídly. Stabilní konstrukce z hliníkových profilů o výšce min. 290cm. Rozsah posunu min. 70 cm. Rozložení hmotnosti sestavy na stěnu a podlahu. Cena včetně dopravy a instalace.</t>
  </si>
  <si>
    <t>AVT49</t>
  </si>
  <si>
    <t>1568142914</t>
  </si>
  <si>
    <t>Kabel HDMI, min. 4K*2K @ 60Hz, min. 10 m. Cena včetně dopravy, instalace.</t>
  </si>
  <si>
    <t>AVT50</t>
  </si>
  <si>
    <t>HDMI extender</t>
  </si>
  <si>
    <t>-1858276225</t>
  </si>
  <si>
    <t>HDMI extender pro zesílení signálu podporující přenos na min. 30 m, podpora rozlišení min. 4K*2K @ 60Hz, HDCP kompatibilní. Cena včetně dopravy, instalace.</t>
  </si>
  <si>
    <t>AVT51</t>
  </si>
  <si>
    <t>-318666773</t>
  </si>
  <si>
    <t>Kabel HDMI, min. 4K*2K @ 60Hz, min. 0,5 m. Cena včetně dopravy, instalace.</t>
  </si>
  <si>
    <t>AVT52</t>
  </si>
  <si>
    <t>Repeater aktivní USB</t>
  </si>
  <si>
    <t>-395223715</t>
  </si>
  <si>
    <t>USB repeater pro prodlužování USB kabelů, délka min. 5 m. Cena včetně dopravy, instalace.</t>
  </si>
  <si>
    <t>AVT53</t>
  </si>
  <si>
    <t>EDID a HDCP manažer</t>
  </si>
  <si>
    <t>1592226350</t>
  </si>
  <si>
    <t>EDID a HDCP manažer, podpora standardů minimálně HDMI 1.4, HDCP 1.4, podpora min. rozlišení 1920x1080@60Hz/4:4:4, 4096x2048@30Hz/4:4:4 nebo 60Hz/4:2:0. Emulace EDID z paměti nebo z načtených dat ze zobrazovače. Konfigurace přes USB. Cena včetně dopravy, instalace, nastavení.</t>
  </si>
  <si>
    <t>AVT54</t>
  </si>
  <si>
    <t>Stolní vizualizér</t>
  </si>
  <si>
    <t>1451694962</t>
  </si>
  <si>
    <t>Bezdrátová dokumentová kamera s flexibilním ramenem. Min. 12x zoom. LED osvětlení snímaného objektu, ruční a automatické ovládání ostření a jasu. Snímaná plocha min A4. Jednoduché ovládání vizualizéru prostřednictvím software. Cena včetně dopravy, instalace.</t>
  </si>
  <si>
    <t>202C_2</t>
  </si>
  <si>
    <t>IT vybavení</t>
  </si>
  <si>
    <t>AVT55</t>
  </si>
  <si>
    <t>1644642322</t>
  </si>
  <si>
    <t>AVT56</t>
  </si>
  <si>
    <t>-215236102</t>
  </si>
  <si>
    <t>AVT57</t>
  </si>
  <si>
    <t>-1201476172</t>
  </si>
  <si>
    <t>AVT58</t>
  </si>
  <si>
    <t>Kabel DP - HDMI</t>
  </si>
  <si>
    <t>-1117042082</t>
  </si>
  <si>
    <t>Kabel DP - HDMI, min. 2 m, FHD 1080p, min. rozlišení 1920*1080P@60Hz. Cena včetně dopravy, instalace.</t>
  </si>
  <si>
    <t>Koncové prvky - 203C</t>
  </si>
  <si>
    <t>203C_1</t>
  </si>
  <si>
    <t>900587161</t>
  </si>
  <si>
    <t>-1715168766</t>
  </si>
  <si>
    <t>-1503530087</t>
  </si>
  <si>
    <t>-1392251135</t>
  </si>
  <si>
    <t>-2125495984</t>
  </si>
  <si>
    <t>611744117</t>
  </si>
  <si>
    <t>1522843197</t>
  </si>
  <si>
    <t>1864333167</t>
  </si>
  <si>
    <t>-1281475085</t>
  </si>
  <si>
    <t>203C_2</t>
  </si>
  <si>
    <t>1694228688</t>
  </si>
  <si>
    <t>-2088408174</t>
  </si>
  <si>
    <t>-564814123</t>
  </si>
  <si>
    <t>124607120</t>
  </si>
  <si>
    <t>Koncové prvky - 204C</t>
  </si>
  <si>
    <t>204C_1</t>
  </si>
  <si>
    <t>1100751987</t>
  </si>
  <si>
    <t>1801877626</t>
  </si>
  <si>
    <t>-1939238779</t>
  </si>
  <si>
    <t>-1750964811</t>
  </si>
  <si>
    <t>-443137335</t>
  </si>
  <si>
    <t>-867655236</t>
  </si>
  <si>
    <t>1335052177</t>
  </si>
  <si>
    <t>702402475</t>
  </si>
  <si>
    <t>-1131675302</t>
  </si>
  <si>
    <t>204C_2</t>
  </si>
  <si>
    <t>1290004437</t>
  </si>
  <si>
    <t>-1162778129</t>
  </si>
  <si>
    <t>1472553012</t>
  </si>
  <si>
    <t>343847922</t>
  </si>
  <si>
    <t>Koncové prvky - 205C</t>
  </si>
  <si>
    <t>205C_1</t>
  </si>
  <si>
    <t>29354945</t>
  </si>
  <si>
    <t>-866120573</t>
  </si>
  <si>
    <t>2039761957</t>
  </si>
  <si>
    <t>-313836142</t>
  </si>
  <si>
    <t>-1646054165</t>
  </si>
  <si>
    <t>1236759101</t>
  </si>
  <si>
    <t>1068781518</t>
  </si>
  <si>
    <t>-1254807940</t>
  </si>
  <si>
    <t>-2114889908</t>
  </si>
  <si>
    <t>205C_2</t>
  </si>
  <si>
    <t>-1248548189</t>
  </si>
  <si>
    <t>-1146346503</t>
  </si>
  <si>
    <t>209526600</t>
  </si>
  <si>
    <t>675565444</t>
  </si>
  <si>
    <t>D.1.4.M - Regulace Gastrotechnologie</t>
  </si>
  <si>
    <t>D1 - Regulace GASTROTECHNOLOGIE</t>
  </si>
  <si>
    <t>Regulace GASTROTECHNOLOGIE</t>
  </si>
  <si>
    <t>Pol394</t>
  </si>
  <si>
    <t>Inteligentní systém řízení energie - centrální jednotka</t>
  </si>
  <si>
    <t>-353127051</t>
  </si>
  <si>
    <t>Pol395</t>
  </si>
  <si>
    <t>BUS modul pro dva elektrotermické obvody (sleduje stav spotřebiče + spínání pomocí kontaktu relé) 230V</t>
  </si>
  <si>
    <t>-124008823</t>
  </si>
  <si>
    <t>Pol396</t>
  </si>
  <si>
    <t>Napájecí zdroj sběrnice</t>
  </si>
  <si>
    <t>-917055134</t>
  </si>
  <si>
    <t>Pol397</t>
  </si>
  <si>
    <t>LON modul pro omezení výkonu, alarm/chyba, větrání</t>
  </si>
  <si>
    <t>1814675899</t>
  </si>
  <si>
    <t>Pol398</t>
  </si>
  <si>
    <t>Rozvaděč VxŠxH, cca 1200x800x300 mm, plně osazen moduly</t>
  </si>
  <si>
    <t>-1206138537</t>
  </si>
  <si>
    <t>Poznámka k položce:_x000D_
vč. poz. 1 až 4, kabely napojeny do modulů, přívod vedení se shora, vč. dokumentace a přepravy do ČR</t>
  </si>
  <si>
    <t>Pol399</t>
  </si>
  <si>
    <t>Proudový transformátor IPA40 ??A/5A</t>
  </si>
  <si>
    <t>1183424542</t>
  </si>
  <si>
    <t>Pol400</t>
  </si>
  <si>
    <t>Aktivní měřicí převodník výkonu pro třífázové napájení</t>
  </si>
  <si>
    <t>481069547</t>
  </si>
  <si>
    <t>Pol401</t>
  </si>
  <si>
    <t>Software pro dálkové ovládání</t>
  </si>
  <si>
    <t>583657416</t>
  </si>
  <si>
    <t>Pol402</t>
  </si>
  <si>
    <t>Uvedení do provozu včetně nákladů spojených s instalacemi modulů a nastavením systému</t>
  </si>
  <si>
    <t>-1666543109</t>
  </si>
  <si>
    <t>Pol403</t>
  </si>
  <si>
    <t>Zaškolení zaměstnanců</t>
  </si>
  <si>
    <t>1137421557</t>
  </si>
  <si>
    <t>Pol404</t>
  </si>
  <si>
    <t>Montáž zařízení vč. zapojení ve spotřebičích</t>
  </si>
  <si>
    <t>-1262853673</t>
  </si>
  <si>
    <t>D.1.5 - Interiér</t>
  </si>
  <si>
    <t xml:space="preserve">    D.1.5.INT - Vybavení interiéru</t>
  </si>
  <si>
    <t xml:space="preserve">    D.1.5.SOC - Vybavení soc. zázemí</t>
  </si>
  <si>
    <t xml:space="preserve">    D.1.5.EXT - Vybavení exteriéru - atrium</t>
  </si>
  <si>
    <t>D.1.5.INT</t>
  </si>
  <si>
    <t>Vybavení interiéru</t>
  </si>
  <si>
    <t>J.5</t>
  </si>
  <si>
    <t>PRACOVNÍ STŮL PRO UČITELE + POLICOVÝ DÍL Katedra - viz výkres D.1.5.2</t>
  </si>
  <si>
    <t>2075873024</t>
  </si>
  <si>
    <t>PRACOVNÍ STŮL PRO UČITELE + POLICOVÝ DÍL Katedra - konstrukce podnože z plochooválného profilu 38x20 mm, nohy ve tvaru T spojeny kovovým lubem. Pracovní deska o rozměru 1260x630 mm vyrobena z  LTD tl. 18 mm, dekor buk ohraněno ze všech stran ABS hranou min. 2 mm.Nohy s plastovými koncovkami, tlumí hluk a chrání podlahu před poškozením. Konstrukce lakovaná práškovými vypalovanými barvami výběr z min. 16 barev. Z předu katedry je umístěna čelní deska. Policový díl otevřený 750x300x750 mm, materiál LTD tloušťky 18 mm, naložená půda. Soklová deska nebo sokl min. výšky 36 mm. Skříňka z přední strany a půda dokola opatřeny  2 mm hranou ABS. Skříň musí být smontovaná a slepená přímo ve výrobě, skříň má rektifikaci pro vyrovnání případných nerovností podlahy, skříň má pohledová záda ve shodném dezénu s korpusem z oboustranně laminované dřevotřískové desky tl. minimálně 8 mm, což umožňuje stavět skříně volně do prostoru, záda jsou fixovaná v drážce, skříň bude umožňovat výškovou přestavitelnost 2 polic s roztečí maximálně po 25 mm po celé délce vnitřku boku. Dekor lamina - buk.</t>
  </si>
  <si>
    <t>Poznámka k položce:_x000D_
rozměr stolu 1300 × 650 × 750 rozměr policového dílu  750 × 270 × 750</t>
  </si>
  <si>
    <t>J.10</t>
  </si>
  <si>
    <t>POLICOVÝ REGÁL DO KNIHOVNY   - Kompletní  výrobek včetně montáže v rozsahu grafické a textové části výkresu D.1.5.22</t>
  </si>
  <si>
    <t>-1749226529</t>
  </si>
  <si>
    <t>Poznámka k položce:_x000D_
900 × 350 × 2600</t>
  </si>
  <si>
    <t>J.11</t>
  </si>
  <si>
    <t>POLICOVÁ SESTAVA DO KNIHOVNY  - Kompletní  výrobek včetně montáže v rozsahu grafické a textové části výkresu D.1.5.5</t>
  </si>
  <si>
    <t>-2117289628</t>
  </si>
  <si>
    <t>Poznámka k položce:_x000D_
7636 × 350 × 3065</t>
  </si>
  <si>
    <t>J.12</t>
  </si>
  <si>
    <t>STŮL  - Kompletní  výrobek včetně montáže v rozsahu grafické a textové části výkresu D.1.5.23</t>
  </si>
  <si>
    <t>1316348662</t>
  </si>
  <si>
    <t>Poznámka k položce:_x000D_
1200 × 600 × 750</t>
  </si>
  <si>
    <t>J.14</t>
  </si>
  <si>
    <t>STŮL S KONTEJNEREM A SKŘÍŇKOU NA KOLEČKÁCH - Kompletní  výrobek včetně montáže v rozsahu grafické a textové části výkresu D.1.5.6</t>
  </si>
  <si>
    <t>1228858050</t>
  </si>
  <si>
    <t>Poznámka k položce:_x000D_
1600 x 1400 x 750</t>
  </si>
  <si>
    <t>J.15</t>
  </si>
  <si>
    <t>OTEVŘENÁ KNIHOVNA ŘEŠENÁ NA MÍRU -  Kompletní  výrobek včetně montáže v rozsahu grafické a textové části výkresu D.1.5.7</t>
  </si>
  <si>
    <t>-1034401096</t>
  </si>
  <si>
    <t>Poznámka k položce:_x000D_
11,6m x 350 x 3300</t>
  </si>
  <si>
    <t>J.19</t>
  </si>
  <si>
    <t>PSACÍ STŮL  - Kompletní  výrobek včetně montáže v rozsahu grafické a textové části výkresu D.1.5.24</t>
  </si>
  <si>
    <t>1062645833</t>
  </si>
  <si>
    <t>Poznámka k položce:_x000D_
1400 × 800 × 750</t>
  </si>
  <si>
    <t>J.21</t>
  </si>
  <si>
    <t>PŘÍDAVNÁ POLICOVÁ SKŘÍŇKA KE STOLU  - Kompletní  výrobek včetně montáže v rozsahu grafické a textové části výkresu D.1.5.24</t>
  </si>
  <si>
    <t>1896180513</t>
  </si>
  <si>
    <t>Poznámka k položce:_x000D_
800 x 350 x 750 mm</t>
  </si>
  <si>
    <t>J.25</t>
  </si>
  <si>
    <t>SESTAVA PSACÍCH STOLŮ -Kompletní  výrobek včetně montáže v rozsahu grafické a textové části výkresu D.1.5.8</t>
  </si>
  <si>
    <t>828079124</t>
  </si>
  <si>
    <t>Poznámka k položce:_x000D_
8300 x 800 x 750</t>
  </si>
  <si>
    <t>J.26</t>
  </si>
  <si>
    <t>ŠATNÍ SKŘÍNĚ - Kompletní  výrobek včetně montáže v rozsahu grafické a textové části výkresu D.1.5.9</t>
  </si>
  <si>
    <t>-1624366870</t>
  </si>
  <si>
    <t>Poznámka k položce:_x000D_
900 x 600 x 2600</t>
  </si>
  <si>
    <t>J.28</t>
  </si>
  <si>
    <t>OTEVŘENÉ POLICOVÉ REGÁLY   Kompletní  výrobek včetně montáže v rozsahu grafické a textové části výkresu D.1.5.10</t>
  </si>
  <si>
    <t>1898779909</t>
  </si>
  <si>
    <t>Poznámka k položce:_x000D_
1000 x 550 x 2600</t>
  </si>
  <si>
    <t>J.29</t>
  </si>
  <si>
    <t>OTEVŘENÉ POLICOVÉ REGÁLY - Kompletní  výrobek včetně montáže v rozsahu grafické a textové části výkresu D.1.5.11</t>
  </si>
  <si>
    <t>1696423849</t>
  </si>
  <si>
    <t>Poznámka k položce:_x000D_
800 x 400 x 2600</t>
  </si>
  <si>
    <t>J.30</t>
  </si>
  <si>
    <t>ÚLOŽNÝ SYSTÉM NA CVIČEBNÍ POMŮCKY  - Kompletní  výrobek včetně montáže v rozsahu grafické a textové části výkresu D.1.5.19</t>
  </si>
  <si>
    <t>718262811</t>
  </si>
  <si>
    <t>Poznámka k položce:_x000D_
1500 x 300 x 600</t>
  </si>
  <si>
    <t>J.31</t>
  </si>
  <si>
    <t>MRAMORITOVÝ DŘEZ vč. baterie - Kompletní  výrobek včetně montáže v rozsahu grafické a textové části výkresu D.1.5.20,21</t>
  </si>
  <si>
    <t>-1773666048</t>
  </si>
  <si>
    <t>J.32</t>
  </si>
  <si>
    <t>KUCHYŇKA V KANCELÁŘI 116C  -Kompletní  výrobek včetně montáže v rozsahu grafické a textové části výkresu D.1.5.21</t>
  </si>
  <si>
    <t>1316393235</t>
  </si>
  <si>
    <t>J.33</t>
  </si>
  <si>
    <t>KUCHYŇKA V KANCELÁŘI 104C  -Kompletní  výrobek včetně montáže v rozsahu grafické a textové části výkresu D.1.5.20</t>
  </si>
  <si>
    <t>-527393529</t>
  </si>
  <si>
    <t>J.34</t>
  </si>
  <si>
    <t xml:space="preserve">OTEVŘENÉ POLICOVÉ REGÁLY S HORNÍ UZAVÍRATELNOU ČÁSTÍ - Kompletní  výrobek včetně montáže v rozsahu grafické a textové části výkresu D.1.5.20_x000D_
</t>
  </si>
  <si>
    <t>983438066</t>
  </si>
  <si>
    <t>J.35</t>
  </si>
  <si>
    <t>KUCHYŇ V BYTĚ 124C  -  Kompletní  výrobek včetně montáže v rozsahu grafické a textové části výkresu D.1.5.13</t>
  </si>
  <si>
    <t>-56052828</t>
  </si>
  <si>
    <t>J.36</t>
  </si>
  <si>
    <t>KUCHYŇ V BYTĚ 130C  -   Kompletní  výrobek včetně montáže v rozsahu grafické a textové části výkresu D.1.5.14</t>
  </si>
  <si>
    <t>1605749953</t>
  </si>
  <si>
    <t>J.37</t>
  </si>
  <si>
    <t>KUCHYŇ V BYTĚ 134C  -  Kompletní  výrobek včetně montáže v rozsahu grafické a textové části výkresu D.1.5.14</t>
  </si>
  <si>
    <t>767966555</t>
  </si>
  <si>
    <t>J.41</t>
  </si>
  <si>
    <t>ŠATNÍ SKŘÍŇ S NÁSTAVCEM   - Kompletní  výrobek včetně montáže v rozsahu grafické a textové části výkresu D.1.5.25</t>
  </si>
  <si>
    <t>-536874243</t>
  </si>
  <si>
    <t>Poznámka k položce:_x000D_
1000 x 450 x 2600</t>
  </si>
  <si>
    <t>J.42</t>
  </si>
  <si>
    <t>ŠATNÍ SKŘÍŇ S NÁSTAVCEM   - Kompletní  výrobek včetně montáže v rozsahu grafické a textové části výkresu D.1.5.26</t>
  </si>
  <si>
    <t>2032592887</t>
  </si>
  <si>
    <t>Poznámka k položce:_x000D_
900 x 450 x 2600</t>
  </si>
  <si>
    <t>J.43</t>
  </si>
  <si>
    <t>SESTAVA SKŘÍNÍ V UČEBNĚ 202C - Kompletní  výrobek včetně montáže v rozsahu grafické a textové části výkresu D.1.5.15</t>
  </si>
  <si>
    <t>2058413798</t>
  </si>
  <si>
    <t>Poznámka k položce:_x000D_
8000 x 600 x 3000</t>
  </si>
  <si>
    <t>J.44</t>
  </si>
  <si>
    <t>SESTAVA SKŘÍNÍ V UČEBNĚ 203C - Kompletní  výrobek včetně montáže v rozsahu grafické a textové části výkresu D.1.5.16</t>
  </si>
  <si>
    <t>1017633964</t>
  </si>
  <si>
    <t>J.45</t>
  </si>
  <si>
    <t>SESTAVA SKŘÍNÍ V UČEBNĚ 204C - Kompletní  výrobek včetně montáže v rozsahu grafické a textové části výkresu D.1.5.17</t>
  </si>
  <si>
    <t>-1651216833</t>
  </si>
  <si>
    <t>J.46</t>
  </si>
  <si>
    <t>SESTAVA SKŘÍNÍ V UČEBNĚ 205C - Kompletní  výrobek včetně montáže v rozsahu grafické a textové části výkresu D.1.5.18</t>
  </si>
  <si>
    <t>-1506412811</t>
  </si>
  <si>
    <t>D.1.5.SOC</t>
  </si>
  <si>
    <t>Vybavení soc. zázemí</t>
  </si>
  <si>
    <t>J.50</t>
  </si>
  <si>
    <t>J.50A</t>
  </si>
  <si>
    <t>MRAMORITOVÁ UMYVADLA vč. baterie - Kompletní  výrobek včetně montáže v rozsahu grafické a textové části výkresu D.1.5.19A,B</t>
  </si>
  <si>
    <t>26142945</t>
  </si>
  <si>
    <t>Poznámka k položce:_x000D_
2930 x 450</t>
  </si>
  <si>
    <t>J.50B</t>
  </si>
  <si>
    <t>597374231</t>
  </si>
  <si>
    <t>Poznámka k položce:_x000D_
2600 x 450</t>
  </si>
  <si>
    <t>J.51</t>
  </si>
  <si>
    <t>ZRCADLO DO OBKLADU STĚNY Zrcadlová plocha osazena zapuštěním do roviny keramického obkladu stěny. Zrcadlo s leštěným povrchem a sraženými hranami po celém obvodu, tl. min. 5 mm, bezpečnostní provedení dle normy ČSN EN 1036-1 (zrcadla pro použití v interié</t>
  </si>
  <si>
    <t>ZRCADLO DO OBKLADU STĚNY Zrcadlová plocha osazena zapuštěním do roviny keramického obkladu stěny. Zrcadlo s leštěným povrchem a sraženými hranami po celém obvodu, tl. min. 5 mm, bezpečnostní provedení dle normy ČSN EN 1036-1 (zrcadla pro použití v interiéru). Rozměr a poloha zrcadla dle výkresové dokumentace. Zrcadlo bude přesně zaříznuto a osazeno s minimální spárou vůči navazujícímu keramickému obkladu. Spára mezi hranou zrcadla a okolním obkladem bude vyplněna trvale pružným silikonovým tmelem v barvě spár okolního obkladu. Osazení zrcadla bude provedeno po dokončení obkladu, do připraveného otvoru ve vrstvě obkladu, se zajištěním rovinnosti a čistého detailu přechodu zrcadlo–obklad. Zrcadlo bude fixováno vhodným montážním lepidlem pro zrcadla s ohledem na jejich stříbrnou vrstvu</t>
  </si>
  <si>
    <t>J.52</t>
  </si>
  <si>
    <t>DÁVKOVAČ TEKUTÉHO MÝDLA – NÁSTĚNNÝ Nástěnný dávkovač tekutého mýdla o objemu min. 1 litr, určený pro montáž na obklad stěny pomocí skryté montážní sady. Tělo výrobku zhotoveno z kartáčované nerezové oceli AISI 304, tl. min. 0,8 mm, odolné proti běžným čis</t>
  </si>
  <si>
    <t>DÁVKOVAČ TEKUTÉHO MÝDLA – NÁSTĚNNÝ Nástěnný dávkovač tekutého mýdla o objemu min. 1 litr, určený pro montáž na obklad stěny pomocí skryté montážní sady. Tělo výrobku zhotoveno z kartáčované nerezové oceli AISI 304, tl. min. 0,8 mm, odolné proti běžným čisticím prostředkům a korozi. Povrchová úprava: kartáčovaný nerez – saténový vzhled. Dávkovač je vybaven uzamykatelným víkem s možností doplňování mýdla shora. Výdejní mechanismus ruční, tlačítkový, vhodný pro běžně dostupné tekuté mýdlo a intenzivní provoz prvního stupně základní školy. Výška a místo osazení bude upřesněno po dokončení obkladů daného prostoru. Výrobek bude podléhat schválení investora stavby - bude vzorkován.</t>
  </si>
  <si>
    <t>J.53</t>
  </si>
  <si>
    <t>KOŠ NA PAPÍROVÉ RUČNÍKY Odpadkový koš – hranatý, závěsný, 45 l, Rozměry: šířka 300 mm, hloubka 250 mm, výška 600 mm  Materiál a povrchová úprava: Korozivzdorná konstrukce z kvalitní nerezové oceli, povrch dokončen v matném (brushed) vzhledu pro decentní s</t>
  </si>
  <si>
    <t>KOŠ NA PAPÍROVÉ RUČNÍKY Odpadkový koš – hranatý, závěsný, 45 l, Rozměry: šířka 300 mm, hloubka 250 mm, výška 600 mm  Materiál a povrchová úprava: Korozivzdorná konstrukce z kvalitní nerezové oceli, povrch dokončen v matném (brushed) vzhledu pro decentní saténový efekt  Závěsné upevnění na stěnu - výška a poloha bude upřesněna architektem po dokončení obkladu, předpokládá se uchycení tak, aby spodní hrana koše byla cca 7 cm nad podlahou (možnost úklidu) Výrobek bude podléhat schválení investora stavby - bude vzorkován.</t>
  </si>
  <si>
    <t>J.54</t>
  </si>
  <si>
    <t>ODPADKOVÝ KOŠ ZÁVĚSNÝ – 5 l   Materiál: nerezová ocel, povrchově upravená kartáčovaně, matný zářezový finish. Kapacita: 5 litrů.   Rozměr: 190 × 90 × 265 mm (Š × H × V), Upevnění: závěsné řešení přímo na stěnu, bez podešve.   Povrchová úprava: kartáčovaný</t>
  </si>
  <si>
    <t>ODPADKOVÝ KOŠ ZÁVĚSNÝ – 5 l   Materiál: nerezová ocel, povrchově upravená kartáčovaně, matný zářezový finish. Kapacita: 5 litrů.   Rozměr: 190 × 90 × 265 mm (Š × H × V), Upevnění: závěsné řešení přímo na stěnu, bez podešve.   Povrchová úprava: kartáčovaný matný nerez – saténový vzhled.   Údržba: čistit měkkým, neutrálním čisticím prostředkem bez obsahu chloru či abraziv.   Závěsné upevnění na stěnu - výška a poloha bude upřesněna architektem po dokončení obkladu, předpokládá se uchycení tak, aby spodní hrana koše byla cca 7 cm nad podlahou (možnost úklidu) Výrobek bude podléhat schválení investora stavby - bude vzorkován.</t>
  </si>
  <si>
    <t>J.55</t>
  </si>
  <si>
    <t>WC štětka – závěsná, nerezová Popis výrobku: Toaletní štětka určená k hygienickému čištění WC mísy. Výrobek sestává z držáku, nádoby a rukojeti s výměnnou hlavicí.  Materiál: Tělo a rukojeť štětky z kvalitní nerezové oceli (AISI 304) Povrchová úprava: mat</t>
  </si>
  <si>
    <t>WC štětka – závěsná, nerezová Popis výrobku: Toaletní štětka určená k hygienickému čištění WC mísy. Výrobek sestává z držáku, nádoby a rukojeti s výměnnou hlavicí.  Materiál: Tělo a rukojeť štětky z kvalitní nerezové oceli (AISI 304) Povrchová úprava: matný (kartáčovaný) nerez, Štětinová hlavice z černého plastu (nylon), výměnná Montáž: Závěsná varianta na stěnu, skrytý montážní systém (nejsou viditelné šrouby) Další vlastnosti: Snadno vyjímatelná a omyvatelná vnitřní plastová nádoba (vložka), vhodná pro použití v hygienických prostorách prvního stupně základní školy, hygienické, bezkontaktní odkládání štětky díky zavěšení nad podlahou, vhodné pro kombinaci s dalšími nerezovými doplňky (např. zásobník na mýdlo, ručníky apod.). Výrobek bude podléhat schválení investora stavby - bude vzorkován.</t>
  </si>
  <si>
    <t>J.56</t>
  </si>
  <si>
    <t>DRŽÁK NA TOALETNÍ PAPÍR – ZÁVĚSNÝ, NEREZ, UZAMYKATELNÝ Popis výrobku: Držák toaletního papíru pro návin velkokapacitního typu (Jumbo), určený pro veřejné a provozní hygienické prostory (školy, kanceláře, restaurace apod.). Materiál: Tělo výrobku z kvalitn</t>
  </si>
  <si>
    <t>DRŽÁK NA TOALETNÍ PAPÍR – ZÁVĚSNÝ, NEREZ, UZAMYKATELNÝ Popis výrobku: Držák toaletního papíru pro návin velkokapacitního typu (Jumbo), určený pro veřejné a provozní hygienické prostory (školy, kanceláře, restaurace apod.). Materiál: Tělo výrobku z kvalitní nerezové oceli AISI 304, tl. min. 0,8 mm Povrchová úprava: matný (kartáčovaný) nerez dle sjednocení s ostatními sanitárními doplňky Uzamykatelné víko – zabraňuje neoprávněnému přístupu a manipulaci Přední průhledový otvor pro snadnou kontrolu množství papíru Kapacita a rozměry (orientační): Určeno pro rolku toaletního papíru typu Jumbo – max. průměr role cca 250 mm, vnitřní průměr dutinky cca 45 mm Rozměry těla držáku: Průměr: cca 270–300 mm Hloubka: cca 120–130 mm Montáž: Nástěnná skrytá montáž Kotvení skrytého typu, montáž na pevný podklad (obklad, zdivo, SDK s výztuhou) Další vlastnosti: Robustní konstrukce pro dlouhodobý provoz Vysoce odolný proti korozi a mechanickému poškození Snadné doplňování po odemknutí předního víka Ideální pro použití ve vytížených sanitárních prostorech Výrobek bude podléhat schválení investora stavby - bude vzorkován.</t>
  </si>
  <si>
    <t>J.57</t>
  </si>
  <si>
    <t>ZÁSOBNÍK NA PAPÍROVÉ RUČNÍKY – NEREZ MAT, 370 mm Zásobník určený pro hygienická zařízení v intenzivně využívaných veřejných prostorech, navržen pro montáž na stěnu. Opatřen systémem pro uložení dvou balení papírových kapesníků – formát Z‑Z skládání. Vyrob</t>
  </si>
  <si>
    <t>ZÁSOBNÍK NA PAPÍROVÉ RUČNÍKY – NEREZ MAT, 370 mm Zásobník určený pro hygienická zařízení v intenzivně využívaných veřejných prostorech, navržen pro montáž na stěnu. Opatřen systémem pro uložení dvou balení papírových kapesníků – formát Z‑Z skládání. Vyroben pro interiéry i vlhké prostředí včetně prostředí dětských umýváren. Materiál a povrch: Konstrukce z nerezové oceli, povrchově upravená broušením („matný“) s decentní stříbrnou barvou. Rozměry: Šířka: 280 mm, Výška: 350 mm, Hloubka: 105 mm Montáž: Skrytá montáž kotvením do stěny. Výrobek bude podléhat schválení investora stavby - bude vzorkován.</t>
  </si>
  <si>
    <t>J.58</t>
  </si>
  <si>
    <t>Tabulka pro papírové jmenovky, možnost připevnění šroubováním nebo lepením na stěnu/dveře. Materiál: eloxovaný hliník, plastové bočnice černé barvy. Profily pro vložení papírového výtisku s ochrannou krycí antireflexní plastovou vrstvou.</t>
  </si>
  <si>
    <t>854956017</t>
  </si>
  <si>
    <t>Poznámka k položce:_x000D_
Dveřní tabulky jsou modulárním systémem, který se skládá z profilů ze stříbrně eloxovaného hliníku o hloubce méně jak 8 mm. Horní a spodní profil přiléhá přímo k montované ploše (zeď, dveře, skleněná příčka, apod.) pro elegantní vzhled. Tabulky jsou zakončeny rovnými plastovými bočnicemi z tvrzeného PVC.
Všechny části systému se do sebe jednoduše zaklapují. Nezásuvné profily tabulky jsou vhodné pro polepení fóliovou grafikou či potisk speciální UV tiskárnou. Do zásuvných profilů se vkládají papírové výtisky, gravírované pásky z umělé hmoty nebo kovové pásky s natištěnými informacemi. Tabulky jsou standardně opatřeny ze zadní strany samolepicí oboustrannou lepenkou. V případě potřeby lze ve vnitřní části tabulky vyvrtat montážní otvory pro šrouby.</t>
  </si>
  <si>
    <t>J.59</t>
  </si>
  <si>
    <t xml:space="preserve">Tabulka, rozměr A4, profil ze stříbrného eloxovaného hliníku, bočnice z tvrzeného černého PVC. Vniřní část tabulky obsahuje prostor pro vložení papírového výtisku, který je chráněn odolným reflexním plastem. </t>
  </si>
  <si>
    <t>-1989860949</t>
  </si>
  <si>
    <t>Poznámka k položce:_x000D_
Dveřní tabulka je pro označení kanceláří nebo veřejných prostor. Základem tabulky je elegantní profil vyrobený ze stříbrného eloxovaného hliníku, který je mírně vypouklý. Bočnice z tvrzeného černého PVC jsou připevněné pomocí černých šroubků. Vnitřní část tabulky obsahuje prostor pro vložení papírového výtisku, který je chráněný odolným antireflexním plastem, což zajišťuje, že text je snadno čitelný i z ostrého úhlu a zároveň chráněný před poškozením či prachem. Jednoduchá montáž a snadná výměna výtisku. Pro výměnu tisku není potřeba demontovat bočnice, krycí plast lze vyjmout bez jakéhokoli náčiní, případně za pomoci přísavky. Možnost zavěšení svisle a vodorovně.</t>
  </si>
  <si>
    <t>D.1.5.EXT</t>
  </si>
  <si>
    <t>Vybavení exteriéru - atrium</t>
  </si>
  <si>
    <t>Parková lavička s květináčem                                                Lavička: odolná ocelová konstrukce vhodná pro veřejný prostor, dřevo ošetřeno speciálním ochranným lakem. Rozměr: v.sedáku 450 mm, š. sedáku 450 mm Květináč: z kvalitního betonu C</t>
  </si>
  <si>
    <t>556722740</t>
  </si>
  <si>
    <t>Parková lavička s květináčem                                                Lavička: odolná ocelová konstrukce vhodná pro veřejný prostor, dřevo ošetřeno speciálním ochranným lakem. Rozměr: v.sedáku 450 mm, š. sedáku 450 mm Květináč: z kvalitního betonu C40/50 s ocelovou výztuží. Povrch a barevnost dle výběru investora. Rozměr:	v. 800 mm, š. 1350 mm</t>
  </si>
  <si>
    <t>Poznámka k položce:_x000D_
∅ 2250 x 800</t>
  </si>
  <si>
    <t>PARKOVÁ LAVIČKA PŘENOSNÁ                                                   d. 1500mm s opěradlem a područkami, odolná ocelová konstrukce pro veřejný prostor, práškový lak, sedák termodřevo stohovatelná</t>
  </si>
  <si>
    <t>1921950113</t>
  </si>
  <si>
    <t>Poznámka k položce:_x000D_
1500 x 725</t>
  </si>
  <si>
    <t>PARKOVÉ KŘESLO PŘENOSNÉ                                                    d. 700mm s opěradlem a područkami, odolná ocelová konstrukce pro veřejný prostor, práškový lak, sedák termodřevo stohovatelná</t>
  </si>
  <si>
    <t>-1334904471</t>
  </si>
  <si>
    <t>Poznámka k položce:_x000D_
700 x 725</t>
  </si>
  <si>
    <t>KVETOUCÍ OKRASNÝ STROM - Sakura/okrasná třešeň - Specifikace dodávky a osazení dle výkresu č. D.1.5.EXT-1</t>
  </si>
  <si>
    <t>-1497724351</t>
  </si>
  <si>
    <t>KVETOUCÍ KEŘ  Specifikace dodávky a osazení dle výkresu č. D.1.5.EXT-1</t>
  </si>
  <si>
    <t>-1735843520</t>
  </si>
  <si>
    <t>Poznámka k položce:_x000D_
tavolník (v. cca 50-80 cm)_x000D_
pustoril (v. cca 1-2 m)</t>
  </si>
  <si>
    <t>ŠACHOVÉ FIGURKY                                                                                pro celoroční venkovní použití odolná konstrukce, materiál plast, výška 40 cm, ∅ cca 12-16 cm</t>
  </si>
  <si>
    <t>-2035986667</t>
  </si>
  <si>
    <t>Poznámka k položce:_x000D_
16 x 16 x 400</t>
  </si>
  <si>
    <t>1.1</t>
  </si>
  <si>
    <t>VODNÍ PRVEK - MLŽÍTKO ovládání tlačítkem v těle mlžítka, provedení antivandal, nerez</t>
  </si>
  <si>
    <t>1290234325</t>
  </si>
  <si>
    <t>Poznámka k položce:_x000D_
224 x 224 x 2000</t>
  </si>
  <si>
    <t>D.2.2 - Kabelová přípojka NN</t>
  </si>
  <si>
    <t xml:space="preserve">    D2 - UKONCENI VODICU</t>
  </si>
  <si>
    <t xml:space="preserve">    D3 - HODINOVE ZUCTOVACI SAZBY</t>
  </si>
  <si>
    <t>D4 - Zemní práce</t>
  </si>
  <si>
    <t xml:space="preserve">    D5 - VYTYCENI TRATI VENKOVNIHO VEDENI V PREHLEDNEM TERENU</t>
  </si>
  <si>
    <t xml:space="preserve">    D6 - HLOUBENI KABELOVE RYHY V ZEMINE TRIDY 3</t>
  </si>
  <si>
    <t xml:space="preserve">    D7 - ZRIZENI KABEL.LOZE Z PÍSKU</t>
  </si>
  <si>
    <t xml:space="preserve">    D8 - ZAHOZ KABEL.RYHY-ZEMINA TR.3</t>
  </si>
  <si>
    <t>Pol2</t>
  </si>
  <si>
    <t>Kabel AYKY 3x240+120</t>
  </si>
  <si>
    <t>Pol3</t>
  </si>
  <si>
    <t>SP1 pripojovaci</t>
  </si>
  <si>
    <t>Pol4</t>
  </si>
  <si>
    <t>Zemnící pásek FeZn 30x4</t>
  </si>
  <si>
    <t>Pol5</t>
  </si>
  <si>
    <t>Kompaktní celoplastový pilíř bezzákladový, včetně kabelové skříně SD 722/NKV2</t>
  </si>
  <si>
    <t>Pol6</t>
  </si>
  <si>
    <t>ELEKTROMĚROVÝ ROZVADĚČ</t>
  </si>
  <si>
    <t>Pol7</t>
  </si>
  <si>
    <t>NR513/PKP7P</t>
  </si>
  <si>
    <t>Pol8</t>
  </si>
  <si>
    <t>elektrom.rozvaděč pro přímé měření- RE.3...RE.4</t>
  </si>
  <si>
    <t>Pol9</t>
  </si>
  <si>
    <t>CYKY 4X25</t>
  </si>
  <si>
    <t>Pol10</t>
  </si>
  <si>
    <t>CYKY 4x16</t>
  </si>
  <si>
    <t>Pol11</t>
  </si>
  <si>
    <t>1-YY120</t>
  </si>
  <si>
    <t>UKONCENI VODICU</t>
  </si>
  <si>
    <t>Pol12</t>
  </si>
  <si>
    <t>Do  240   mm2 +kabelové oko</t>
  </si>
  <si>
    <t>Pol13</t>
  </si>
  <si>
    <t>Do 120 mm2+ kabelové oko</t>
  </si>
  <si>
    <t>Pol16</t>
  </si>
  <si>
    <t>Beton- podkladní a vrchní tl 5cm</t>
  </si>
  <si>
    <t>Pol17</t>
  </si>
  <si>
    <t>Kabelový žlab TK1</t>
  </si>
  <si>
    <t>Pol18</t>
  </si>
  <si>
    <t>Poklop žlabu</t>
  </si>
  <si>
    <t>Pol19</t>
  </si>
  <si>
    <t>Výstražná folie PVC</t>
  </si>
  <si>
    <t>VYTYCENI TRATI VENKOVNIHO VEDENI V PREHLEDNEM TERENU</t>
  </si>
  <si>
    <t>Pol20</t>
  </si>
  <si>
    <t>Vedeni nn</t>
  </si>
  <si>
    <t>HLOUBENI KABELOVE RYHY V ZEMINE TRIDY 3</t>
  </si>
  <si>
    <t>Pol21</t>
  </si>
  <si>
    <t>Sire 800mm,hloubka 800-1200mm</t>
  </si>
  <si>
    <t>Pol22</t>
  </si>
  <si>
    <t>Řezání spáry v asfaltu</t>
  </si>
  <si>
    <t>ZRIZENI KABEL.LOZE Z PÍSKU</t>
  </si>
  <si>
    <t>Pol23</t>
  </si>
  <si>
    <t>Sire do 65cm,tloustka 5cm pod a nad kabelem</t>
  </si>
  <si>
    <t>ZAHOZ KABEL.RYHY-ZEMINA TR.3</t>
  </si>
  <si>
    <t>Pol24</t>
  </si>
  <si>
    <t>Sire 350mm,hloubka 800-1200mm</t>
  </si>
  <si>
    <t>Pol25</t>
  </si>
  <si>
    <t>Provizorní oprava komunikace asfaltovou vrstvou</t>
  </si>
  <si>
    <t>Pol26</t>
  </si>
  <si>
    <t>Odvoz zeminy</t>
  </si>
  <si>
    <t>VRN - Vedlejší rozpočtové náklady</t>
  </si>
  <si>
    <t xml:space="preserve">    VRN1 - Průzkumné, geodetické a projektové práce</t>
  </si>
  <si>
    <t xml:space="preserve">    VRN3 - Zařízení staveniště</t>
  </si>
  <si>
    <t xml:space="preserve">    VRN4 - Inženýrská činnost</t>
  </si>
  <si>
    <t xml:space="preserve">    VRN6 - Územní vlivy</t>
  </si>
  <si>
    <t xml:space="preserve">    VRN7 - Provozní vlivy</t>
  </si>
  <si>
    <t>VRN1</t>
  </si>
  <si>
    <t>Průzkumné, geodetické a projektové práce</t>
  </si>
  <si>
    <t>013254000</t>
  </si>
  <si>
    <t>Dokumentace skutečného provedení stavby v tištěné a el. verzi</t>
  </si>
  <si>
    <t>1024</t>
  </si>
  <si>
    <t>1630042053</t>
  </si>
  <si>
    <t xml:space="preserve">Dokumentace skutečného provedení stavby v rozsahu dokumentace pro provedení stavby aktualizované na skutečně provedený stav. 
Odevzdána bude ve třech tištěných vyhotovenách a v elektronické verzi ve formátu PDF a formátech editovatelných (dwg, doc, xls)
</t>
  </si>
  <si>
    <t>Poznámka k položce:_x000D_
platí pro všechny profese, pokud jinde neuvedeno</t>
  </si>
  <si>
    <t>013254008.R.1</t>
  </si>
  <si>
    <t>Zajištění geometrického plánu včetně podání na katastr</t>
  </si>
  <si>
    <t>1157587174</t>
  </si>
  <si>
    <t>Zajištění geometrického plánu včetně podání na katastr
zaměření stavby v rozsahu nezbytném pro zápis změny do katastru nemovitostí 1:100</t>
  </si>
  <si>
    <t>013254009.R.2</t>
  </si>
  <si>
    <t>Zaměření inženýrských sítí, které budou provedeny v rámci této akce a jejich předání na IPR</t>
  </si>
  <si>
    <t>852108029</t>
  </si>
  <si>
    <t>VRN3</t>
  </si>
  <si>
    <t>Zařízení staveniště</t>
  </si>
  <si>
    <t>03210.R.3</t>
  </si>
  <si>
    <t>Vytyčení inženýrských sítí</t>
  </si>
  <si>
    <t>1911938366</t>
  </si>
  <si>
    <t>03210.R.2</t>
  </si>
  <si>
    <t xml:space="preserve">Oplocení staveniště </t>
  </si>
  <si>
    <t>-85785627</t>
  </si>
  <si>
    <t xml:space="preserve">Oplocení staveniště dle harmonogramu - montáž, nájem, demontáž
1x Vjezdová brána
 </t>
  </si>
  <si>
    <t>03210.R.3.1</t>
  </si>
  <si>
    <t>Ochrana stávajících inženýrských sítí na staveništi</t>
  </si>
  <si>
    <t>905789073</t>
  </si>
  <si>
    <t>032103000</t>
  </si>
  <si>
    <t>Náklady na stavební buňky (administrativa, šatna, wc)</t>
  </si>
  <si>
    <t>541874650</t>
  </si>
  <si>
    <t>Ochranná opatření v době provádění stavby - oplocení, ochranné stříšky
Doprava, montáž, demontáž</t>
  </si>
  <si>
    <t>032803000</t>
  </si>
  <si>
    <t>Ostatní vybavení staveniště - plocha pro autojeřáb, plocha pro 2x stavební výtah</t>
  </si>
  <si>
    <t>-1091877534</t>
  </si>
  <si>
    <t>032503000</t>
  </si>
  <si>
    <t>Skládky na staveništi</t>
  </si>
  <si>
    <t>1709039711</t>
  </si>
  <si>
    <t>033103000</t>
  </si>
  <si>
    <t>Připojení energií</t>
  </si>
  <si>
    <t>-1922082348</t>
  </si>
  <si>
    <t>033203000</t>
  </si>
  <si>
    <t>Energie pro zařízení staveniště - náklady za spotřebu el. energie, vody (vodné + stočné) a plynu</t>
  </si>
  <si>
    <t>-1309149292</t>
  </si>
  <si>
    <t>034403000</t>
  </si>
  <si>
    <t>Osvětlení staveniště</t>
  </si>
  <si>
    <t>74146142</t>
  </si>
  <si>
    <t>034503000</t>
  </si>
  <si>
    <t>Informační tabule na staveništi</t>
  </si>
  <si>
    <t>1400957810</t>
  </si>
  <si>
    <t>039103000</t>
  </si>
  <si>
    <t>Rozebrání, bourání a odvoz zařízení staveniště</t>
  </si>
  <si>
    <t>-1692178710</t>
  </si>
  <si>
    <t>039103001</t>
  </si>
  <si>
    <t>Uvedení ploch do původního stavu po zrušení staveniště - chodníky, komunikace, zelené plochy</t>
  </si>
  <si>
    <t>-1595467067</t>
  </si>
  <si>
    <t>VRN4</t>
  </si>
  <si>
    <t>Inženýrská činnost</t>
  </si>
  <si>
    <t>042503001</t>
  </si>
  <si>
    <t>-1794001131</t>
  </si>
  <si>
    <t>koordinace prací, vytváření harmonogramů, předávání a přebírání staveniště, získávání potřebných vyjádření dotčených orgánů dle dokladové části, vyřízení záborů a nájmů pozemků v průběhu výstavby, projekt dopravního řešení v průběhu stavby</t>
  </si>
  <si>
    <t>0425030012</t>
  </si>
  <si>
    <t>Dílenská dokumentace - platí pro celou stavbu pokud není uvedeno</t>
  </si>
  <si>
    <t>198376164</t>
  </si>
  <si>
    <t>0425030019</t>
  </si>
  <si>
    <t xml:space="preserve">Inženýrská činnost na zajištění DIO + DIR </t>
  </si>
  <si>
    <t>1316990523</t>
  </si>
  <si>
    <t xml:space="preserve">Inženýrská činnost na zajištění DIO + DIR 
Zajištění průjezdnosti v oblastí ZŠ Dědina, zejména pak v ulicích Pod Cihelnou a Žukovského </t>
  </si>
  <si>
    <t>043103000.R.1</t>
  </si>
  <si>
    <t>Provedení zkoušek ETAG 004 a 014</t>
  </si>
  <si>
    <t>-792343699</t>
  </si>
  <si>
    <t>043103000.R.2</t>
  </si>
  <si>
    <t>Statický návrh kotvení ETICS dle výsledků zkoušek</t>
  </si>
  <si>
    <t>1839465041</t>
  </si>
  <si>
    <t>043103000.R.3</t>
  </si>
  <si>
    <t>Provedení zkoušek ETAG 006</t>
  </si>
  <si>
    <t>-2059414347</t>
  </si>
  <si>
    <t>043103000.R.4</t>
  </si>
  <si>
    <t xml:space="preserve">Statický návrh kotvení mPVC krytiny dle výsledků zkoušek          </t>
  </si>
  <si>
    <t>711107273</t>
  </si>
  <si>
    <t>043103000.R.5</t>
  </si>
  <si>
    <t>zajištění statika při bouracích pracích + nových pracích + návrh řešení  cca 120 hod</t>
  </si>
  <si>
    <t>hod.</t>
  </si>
  <si>
    <t>-195517962</t>
  </si>
  <si>
    <t>VRN6</t>
  </si>
  <si>
    <t>Územní vlivy</t>
  </si>
  <si>
    <t>062002000</t>
  </si>
  <si>
    <t>Ztížené dopravní podmínky - práce v areálu investora za provozu</t>
  </si>
  <si>
    <t>-94653404</t>
  </si>
  <si>
    <t>VRN7</t>
  </si>
  <si>
    <t>Provozní vlivy</t>
  </si>
  <si>
    <t>071103000</t>
  </si>
  <si>
    <t>Provoz investora - práce v objektu investora při nepřerušeném provozu</t>
  </si>
  <si>
    <t>-1384727778</t>
  </si>
  <si>
    <t>SEZNAM FIGUR</t>
  </si>
  <si>
    <t>Výměra</t>
  </si>
  <si>
    <t>D.1.1/ D.1.1.a</t>
  </si>
  <si>
    <t>Použití figury:</t>
  </si>
  <si>
    <t>CELKEM STĚNY + STROPY</t>
  </si>
  <si>
    <t>malba_stěny+malba_stropy</t>
  </si>
  <si>
    <t>malba_stěny</t>
  </si>
  <si>
    <t>90,29*3,0-16,54*3,0-(1,97+0,830)*1,8*2</t>
  </si>
  <si>
    <t>85,8*2,7</t>
  </si>
  <si>
    <t>13,80*3,3-2,5*3,3</t>
  </si>
  <si>
    <t>57,0*3,0-5,6*2,8*3</t>
  </si>
  <si>
    <t>25,60</t>
  </si>
  <si>
    <t>3,30</t>
  </si>
  <si>
    <t>4,30</t>
  </si>
  <si>
    <t>4,50</t>
  </si>
  <si>
    <t>5,80</t>
  </si>
  <si>
    <t>2,16</t>
  </si>
  <si>
    <t>1,08</t>
  </si>
  <si>
    <t>9,90</t>
  </si>
  <si>
    <t>31,00</t>
  </si>
  <si>
    <t>8,20</t>
  </si>
  <si>
    <t>16,90</t>
  </si>
  <si>
    <t>57,40</t>
  </si>
  <si>
    <t>57,30</t>
  </si>
  <si>
    <t>31,10</t>
  </si>
  <si>
    <t>15,90</t>
  </si>
  <si>
    <t>1,10</t>
  </si>
  <si>
    <t>75,20</t>
  </si>
  <si>
    <t>69,00</t>
  </si>
  <si>
    <t>4,10</t>
  </si>
  <si>
    <t>D.1.1/ D.1.1.c</t>
  </si>
  <si>
    <t>výkop pro základové pasy</t>
  </si>
  <si>
    <t>12,90</t>
  </si>
  <si>
    <t>186,23</t>
  </si>
  <si>
    <t>110,70</t>
  </si>
  <si>
    <t>2,20</t>
  </si>
  <si>
    <t>1,50</t>
  </si>
  <si>
    <t>2,30</t>
  </si>
  <si>
    <t>15,50</t>
  </si>
  <si>
    <t>8,40</t>
  </si>
  <si>
    <t>66,80</t>
  </si>
  <si>
    <t>15,00</t>
  </si>
  <si>
    <t>37,40</t>
  </si>
  <si>
    <t>114,70</t>
  </si>
  <si>
    <t>78,80</t>
  </si>
  <si>
    <t>80,80</t>
  </si>
  <si>
    <t>66,40</t>
  </si>
  <si>
    <t>67,20</t>
  </si>
  <si>
    <t>32,00</t>
  </si>
  <si>
    <t>10,80</t>
  </si>
  <si>
    <t>8,10</t>
  </si>
  <si>
    <t>17,00</t>
  </si>
  <si>
    <t>57,70</t>
  </si>
  <si>
    <t>11,00</t>
  </si>
  <si>
    <t>8,30</t>
  </si>
  <si>
    <t>25,02</t>
  </si>
  <si>
    <t>19,80</t>
  </si>
  <si>
    <t>(6,83-1,8)*2+1,9*2+13,08-0,8</t>
  </si>
  <si>
    <t>195,20</t>
  </si>
  <si>
    <t>193,80</t>
  </si>
  <si>
    <t>59,30</t>
  </si>
  <si>
    <t>202A</t>
  </si>
  <si>
    <t>11,31</t>
  </si>
  <si>
    <t>12,20</t>
  </si>
  <si>
    <t>14,50</t>
  </si>
  <si>
    <t>(2,57*2+0,4+10,350*2+0,4)*0,250</t>
  </si>
  <si>
    <t>2,385*5,6</t>
  </si>
  <si>
    <t>5,61*2,385</t>
  </si>
  <si>
    <t>3,625*0,650</t>
  </si>
  <si>
    <t>(3,625*2+0,650*2)*0,300</t>
  </si>
  <si>
    <t>1,4*0,4+(8,15-0,4)*0,4</t>
  </si>
  <si>
    <t>(8,15*2-0,4+1,4+1,4-0,4)*0,350</t>
  </si>
  <si>
    <t>(3,625*2+0,650)*0,300</t>
  </si>
  <si>
    <t>1,35*0,4+(8,15-0,4)*0,4</t>
  </si>
  <si>
    <t>(8,15*2-0,4+1,35*2-0,4)*0,350</t>
  </si>
  <si>
    <t>(1,15+1,0)*0,700</t>
  </si>
  <si>
    <t>24,80</t>
  </si>
  <si>
    <t>27,68-0,8*2</t>
  </si>
  <si>
    <t>12,12-0,8*2</t>
  </si>
  <si>
    <t>51,80-2,25-0,8*12-1,2-1,0*2</t>
  </si>
  <si>
    <t>9,30-2,5-0,8</t>
  </si>
  <si>
    <t>7,0-0,8</t>
  </si>
  <si>
    <t>7,2-0,8*2</t>
  </si>
  <si>
    <t>6,9-0,8</t>
  </si>
  <si>
    <t>14,4-0,8</t>
  </si>
  <si>
    <t>15,21-0,8</t>
  </si>
  <si>
    <t>12,70-0,8</t>
  </si>
  <si>
    <t>12,80-0,8</t>
  </si>
  <si>
    <t>8,80-0,8</t>
  </si>
  <si>
    <t>15,10-0,8</t>
  </si>
  <si>
    <t>16,20-0,8-0,7</t>
  </si>
  <si>
    <t>7,10-0,7</t>
  </si>
  <si>
    <t>19,43-5,485-1,4</t>
  </si>
  <si>
    <t>16,88-1,4-1,0-0,8*2-0,7*2-1,2</t>
  </si>
  <si>
    <t>5,1-0,7</t>
  </si>
  <si>
    <t>5,29-0,7</t>
  </si>
  <si>
    <t>5,20-0,7</t>
  </si>
  <si>
    <t>8,89-0,8</t>
  </si>
  <si>
    <t>12,40-0,8*2</t>
  </si>
  <si>
    <t>17,10-0,8*2</t>
  </si>
  <si>
    <t>23,61-0,8</t>
  </si>
  <si>
    <t>14,10-0,8</t>
  </si>
  <si>
    <t>9,10-0,8</t>
  </si>
  <si>
    <t>10,79-0,8</t>
  </si>
  <si>
    <t>53,88-5,57-0,8*2-2,8-5,5-1,0-1,48-0,8</t>
  </si>
  <si>
    <t>33,18-0,8*2</t>
  </si>
  <si>
    <t>27,51-5,6-0,8</t>
  </si>
  <si>
    <t>5,630*2,040</t>
  </si>
  <si>
    <t>118,0</t>
  </si>
  <si>
    <t>15,91-2,0*4</t>
  </si>
  <si>
    <t>18,02</t>
  </si>
  <si>
    <t>patky+pasy</t>
  </si>
  <si>
    <t>5,70</t>
  </si>
  <si>
    <t>12,50</t>
  </si>
  <si>
    <t>40,60</t>
  </si>
  <si>
    <t>191,06</t>
  </si>
  <si>
    <t>2,85*2,7+0,75*2,7+1,5*2,7+(2,2+1,2+3,6+1,2+0,5)*2,7+5,8*2,7</t>
  </si>
  <si>
    <t>5,51*2,7*2</t>
  </si>
  <si>
    <t>(5,5+5,4+5,4)*2,7+1,0*2,15*13</t>
  </si>
  <si>
    <t>1,0*2,15*10</t>
  </si>
  <si>
    <t>1,0*2,15*8</t>
  </si>
  <si>
    <t>1,0*2,15*4-5,8*1,8</t>
  </si>
  <si>
    <t>4,0*1,8+1,0*2,15*2</t>
  </si>
  <si>
    <t>1,0*1,8</t>
  </si>
  <si>
    <t>7,5*1,8+7,5*2,8+1,0*2,15</t>
  </si>
  <si>
    <t>7,0*1,8+1,0*2,15*3</t>
  </si>
  <si>
    <t>1,0*1,8+1,0*2,15</t>
  </si>
  <si>
    <t>11,5*2,8+1,0*2,15*6</t>
  </si>
  <si>
    <t>7,0*1,8+1,0*2,15+2,5*2,8</t>
  </si>
  <si>
    <t>7,0*1,8+1,0*2,15*2</t>
  </si>
  <si>
    <t>3,5*1,8+1,0*2,15</t>
  </si>
  <si>
    <t>3,0*1,8+1,0*2,15</t>
  </si>
  <si>
    <t>11,5*2,8+1,0*2,15*7</t>
  </si>
  <si>
    <t>5,8*1,8+1,0*2,15</t>
  </si>
  <si>
    <t>2,5*1,8</t>
  </si>
  <si>
    <t>(5,8+2,9)*2*1,8</t>
  </si>
  <si>
    <t>2,5*1,8+1,0*2,15*2</t>
  </si>
  <si>
    <t>1,0*2,15+1,2*1,8</t>
  </si>
  <si>
    <t>2,5*1,8+1,0*2,15</t>
  </si>
  <si>
    <t>1,2*1,8+1,0*2,15</t>
  </si>
  <si>
    <t>1,0*2,152</t>
  </si>
  <si>
    <t>4,5*1,8+1,0*2,15*2</t>
  </si>
  <si>
    <t>5,8*2,7</t>
  </si>
  <si>
    <t>1,0*2,15*5</t>
  </si>
  <si>
    <t>1,0*2,15*1,2*1,8</t>
  </si>
  <si>
    <t>1,0*2,15+4,0*1,8</t>
  </si>
  <si>
    <t>2,8*1,8+1,0*2,15</t>
  </si>
  <si>
    <t>(5,8*2+2,8)*1,8+1,0*2,15</t>
  </si>
  <si>
    <t>5,8*1,8+1,0*2,15*2</t>
  </si>
  <si>
    <t>6,0*2,7+1,0*2,15</t>
  </si>
  <si>
    <t>5,8*5*1,8+1,0*2,15*5</t>
  </si>
  <si>
    <t>29,6*2,7+1,5*2,05*2+0,9*2,05*10+17,0*2,7</t>
  </si>
  <si>
    <t>29,6*2,7+1,5*2,05*2+0,9*2,05*11+17,0*2,7</t>
  </si>
  <si>
    <t>80,18</t>
  </si>
  <si>
    <t>49,40</t>
  </si>
  <si>
    <t>4,04*0,8*2</t>
  </si>
  <si>
    <t>P10_obvod</t>
  </si>
  <si>
    <t>4,29*2+3,35*2</t>
  </si>
  <si>
    <t>P11</t>
  </si>
  <si>
    <t>137C</t>
  </si>
  <si>
    <t>9,46</t>
  </si>
  <si>
    <t>139C</t>
  </si>
  <si>
    <t>5,53</t>
  </si>
  <si>
    <t>141C</t>
  </si>
  <si>
    <t>5,77</t>
  </si>
  <si>
    <t>D.1.1/ D.1.1.x</t>
  </si>
  <si>
    <t xml:space="preserve">Varný kotel elektrický s kruhovou vložkou 150l, nesklopný, s elektronickým ovládáním Příkon: 22-24 kW ▪ Napětí: 3N~/400V/50-60 Hz ▪ Stupeň zabezpečení: IPX5 ▪ Nepřímo vyhřívaný automaticky doplňovaný duplikátor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</si>
</sst>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
    <numFmt numFmtId="165" formatCode="dd\.mm\.yyyy"/>
    <numFmt numFmtId="166" formatCode="#,##0.00000"/>
    <numFmt numFmtId="167" formatCode="#,##0.000"/>
  </numFmts>
  <fonts count="45">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800080"/>
      <name val="Arial CE"/>
    </font>
    <font>
      <sz val="8"/>
      <color rgb="FF505050"/>
      <name val="Arial CE"/>
    </font>
    <font>
      <sz val="8"/>
      <color rgb="FFFF0000"/>
      <name val="Arial CE"/>
    </font>
    <font>
      <sz val="8"/>
      <color rgb="FF0000A8"/>
      <name val="Arial CE"/>
    </font>
    <font>
      <i/>
      <sz val="8"/>
      <color rgb="FF003366"/>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sz val="18"/>
      <color theme="10"/>
      <name val="Wingdings 2"/>
    </font>
    <font>
      <b/>
      <sz val="10"/>
      <color rgb="FF003366"/>
      <name val="Arial CE"/>
    </font>
    <font>
      <sz val="8"/>
      <color rgb="FF000000"/>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sz val="7"/>
      <name val="Arial CE"/>
    </font>
    <font>
      <i/>
      <sz val="7"/>
      <color rgb="FF969696"/>
      <name val="Arial CE"/>
    </font>
    <font>
      <i/>
      <sz val="9"/>
      <color rgb="FF0000FF"/>
      <name val="Arial CE"/>
    </font>
    <font>
      <i/>
      <sz val="8"/>
      <color rgb="FF0000FF"/>
      <name val="Arial CE"/>
    </font>
    <font>
      <b/>
      <sz val="9"/>
      <name val="Arial CE"/>
    </font>
    <font>
      <u/>
      <sz val="11"/>
      <color theme="10"/>
      <name val="Calibri"/>
      <scheme val="minor"/>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23">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s>
  <cellStyleXfs count="2">
    <xf numFmtId="0" fontId="0" fillId="0" borderId="0"/>
    <xf numFmtId="0" fontId="44" fillId="0" borderId="0" applyNumberFormat="0" applyFill="0" applyBorder="0" applyAlignment="0" applyProtection="0"/>
  </cellStyleXfs>
  <cellXfs count="275">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xf numFmtId="0" fontId="14" fillId="0" borderId="0" xfId="0" applyFont="1" applyAlignment="1">
      <alignment horizontal="left" vertical="center"/>
    </xf>
    <xf numFmtId="0" fontId="0" fillId="0" borderId="0" xfId="0" applyAlignment="1">
      <alignment horizontal="left" vertical="center"/>
    </xf>
    <xf numFmtId="0" fontId="0" fillId="0" borderId="1" xfId="0" applyBorder="1"/>
    <xf numFmtId="0" fontId="0" fillId="0" borderId="2" xfId="0" applyBorder="1"/>
    <xf numFmtId="0" fontId="0" fillId="0" borderId="3" xfId="0" applyBorder="1"/>
    <xf numFmtId="0" fontId="15" fillId="0" borderId="0" xfId="0" applyFont="1" applyAlignment="1">
      <alignment horizontal="left" vertical="center"/>
    </xf>
    <xf numFmtId="0" fontId="16" fillId="0" borderId="0" xfId="0" applyFont="1" applyAlignment="1">
      <alignment horizontal="left" vertical="center"/>
    </xf>
    <xf numFmtId="0" fontId="17" fillId="0" borderId="0" xfId="0" applyFont="1" applyAlignment="1">
      <alignment horizontal="left" vertical="center"/>
    </xf>
    <xf numFmtId="0" fontId="1" fillId="0" borderId="0" xfId="0" applyFont="1" applyAlignment="1">
      <alignment horizontal="left" vertical="top"/>
    </xf>
    <xf numFmtId="0" fontId="2" fillId="0" borderId="0" xfId="0" applyFont="1" applyAlignment="1">
      <alignment horizontal="left" vertical="center"/>
    </xf>
    <xf numFmtId="0" fontId="3" fillId="0" borderId="0" xfId="0" applyFont="1" applyAlignment="1">
      <alignment horizontal="left" vertical="top"/>
    </xf>
    <xf numFmtId="0" fontId="1" fillId="0" borderId="0" xfId="0" applyFont="1" applyAlignment="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0" fontId="2" fillId="0" borderId="0" xfId="0" applyFont="1" applyAlignment="1">
      <alignment horizontal="left" vertical="center" wrapText="1"/>
    </xf>
    <xf numFmtId="0" fontId="0" fillId="0" borderId="4" xfId="0" applyBorder="1"/>
    <xf numFmtId="0" fontId="0" fillId="0" borderId="3" xfId="0" applyBorder="1" applyAlignment="1">
      <alignment vertical="center"/>
    </xf>
    <xf numFmtId="0" fontId="19" fillId="0" borderId="5" xfId="0" applyFont="1" applyBorder="1" applyAlignment="1">
      <alignment horizontal="left" vertical="center"/>
    </xf>
    <xf numFmtId="0" fontId="0" fillId="0" borderId="5" xfId="0" applyBorder="1" applyAlignment="1">
      <alignment vertical="center"/>
    </xf>
    <xf numFmtId="0" fontId="1" fillId="0" borderId="0" xfId="0" applyFont="1" applyAlignment="1">
      <alignment horizontal="right" vertical="center"/>
    </xf>
    <xf numFmtId="0" fontId="1" fillId="0" borderId="3" xfId="0" applyFont="1" applyBorder="1" applyAlignment="1">
      <alignment vertical="center"/>
    </xf>
    <xf numFmtId="0" fontId="0" fillId="3" borderId="0" xfId="0" applyFill="1" applyAlignment="1">
      <alignment vertical="center"/>
    </xf>
    <xf numFmtId="0" fontId="4" fillId="3" borderId="6" xfId="0" applyFont="1" applyFill="1" applyBorder="1" applyAlignment="1">
      <alignment horizontal="left" vertical="center"/>
    </xf>
    <xf numFmtId="0" fontId="0" fillId="3" borderId="7" xfId="0" applyFill="1" applyBorder="1" applyAlignment="1">
      <alignment vertical="center"/>
    </xf>
    <xf numFmtId="0" fontId="4" fillId="3" borderId="7" xfId="0" applyFont="1" applyFill="1" applyBorder="1" applyAlignment="1">
      <alignment horizontal="center" vertical="center"/>
    </xf>
    <xf numFmtId="0" fontId="21"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9" xfId="0" applyBorder="1" applyAlignment="1">
      <alignment vertical="center"/>
    </xf>
    <xf numFmtId="0" fontId="0" fillId="0" borderId="10" xfId="0" applyBorder="1" applyAlignment="1">
      <alignment vertical="center"/>
    </xf>
    <xf numFmtId="0" fontId="0" fillId="0" borderId="1" xfId="0" applyBorder="1" applyAlignment="1">
      <alignment vertical="center"/>
    </xf>
    <xf numFmtId="0" fontId="0" fillId="0" borderId="2" xfId="0" applyBorder="1" applyAlignment="1">
      <alignment vertical="center"/>
    </xf>
    <xf numFmtId="0" fontId="2" fillId="0" borderId="3" xfId="0" applyFont="1" applyBorder="1" applyAlignment="1">
      <alignment vertical="center"/>
    </xf>
    <xf numFmtId="0" fontId="3" fillId="0" borderId="3" xfId="0" applyFont="1" applyBorder="1" applyAlignment="1">
      <alignment vertical="center"/>
    </xf>
    <xf numFmtId="0" fontId="3" fillId="0" borderId="0" xfId="0" applyFont="1" applyAlignment="1">
      <alignment horizontal="left" vertical="center"/>
    </xf>
    <xf numFmtId="0" fontId="19" fillId="0" borderId="0" xfId="0" applyFont="1" applyAlignment="1">
      <alignment vertical="center"/>
    </xf>
    <xf numFmtId="165" fontId="2" fillId="0" borderId="0" xfId="0" applyNumberFormat="1" applyFont="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23" fillId="0" borderId="0" xfId="0" applyFont="1" applyAlignment="1">
      <alignment horizontal="left" vertical="center"/>
    </xf>
    <xf numFmtId="0" fontId="0" fillId="0" borderId="15" xfId="0" applyBorder="1" applyAlignment="1">
      <alignment vertical="center"/>
    </xf>
    <xf numFmtId="0" fontId="0" fillId="4" borderId="7" xfId="0" applyFill="1" applyBorder="1" applyAlignment="1">
      <alignment vertical="center"/>
    </xf>
    <xf numFmtId="0" fontId="24" fillId="4" borderId="0" xfId="0" applyFont="1" applyFill="1" applyAlignment="1">
      <alignment horizontal="center" vertical="center"/>
    </xf>
    <xf numFmtId="0" fontId="25" fillId="0" borderId="16" xfId="0" applyFont="1" applyBorder="1" applyAlignment="1">
      <alignment horizontal="center" vertical="center" wrapText="1"/>
    </xf>
    <xf numFmtId="0" fontId="25" fillId="0" borderId="17" xfId="0" applyFont="1" applyBorder="1" applyAlignment="1">
      <alignment horizontal="center" vertical="center" wrapText="1"/>
    </xf>
    <xf numFmtId="0" fontId="25" fillId="0" borderId="18" xfId="0" applyFont="1" applyBorder="1" applyAlignment="1">
      <alignment horizontal="center" vertical="center" wrapText="1"/>
    </xf>
    <xf numFmtId="0" fontId="0" fillId="0" borderId="11" xfId="0" applyBorder="1" applyAlignment="1">
      <alignment vertical="center"/>
    </xf>
    <xf numFmtId="0" fontId="4" fillId="0" borderId="3" xfId="0" applyFont="1" applyBorder="1" applyAlignment="1">
      <alignment vertical="center"/>
    </xf>
    <xf numFmtId="0" fontId="26" fillId="0" borderId="0" xfId="0" applyFont="1" applyAlignment="1">
      <alignment horizontal="left" vertical="center"/>
    </xf>
    <xf numFmtId="0" fontId="26" fillId="0" borderId="0" xfId="0" applyFont="1" applyAlignment="1">
      <alignment vertical="center"/>
    </xf>
    <xf numFmtId="4" fontId="26" fillId="0" borderId="0" xfId="0" applyNumberFormat="1" applyFont="1" applyAlignment="1">
      <alignment vertical="center"/>
    </xf>
    <xf numFmtId="0" fontId="4" fillId="0" borderId="0" xfId="0" applyFont="1" applyAlignment="1">
      <alignment horizontal="center" vertical="center"/>
    </xf>
    <xf numFmtId="4" fontId="22" fillId="0" borderId="14" xfId="0" applyNumberFormat="1" applyFont="1" applyBorder="1" applyAlignment="1">
      <alignment vertical="center"/>
    </xf>
    <xf numFmtId="4" fontId="22" fillId="0" borderId="0" xfId="0" applyNumberFormat="1" applyFont="1" applyAlignment="1">
      <alignment vertical="center"/>
    </xf>
    <xf numFmtId="166" fontId="22" fillId="0" borderId="0" xfId="0" applyNumberFormat="1" applyFont="1" applyAlignment="1">
      <alignment vertical="center"/>
    </xf>
    <xf numFmtId="4" fontId="22" fillId="0" borderId="15" xfId="0" applyNumberFormat="1" applyFont="1" applyBorder="1" applyAlignment="1">
      <alignment vertical="center"/>
    </xf>
    <xf numFmtId="0" fontId="4" fillId="0" borderId="0" xfId="0" applyFont="1" applyAlignment="1">
      <alignment horizontal="left" vertical="center"/>
    </xf>
    <xf numFmtId="0" fontId="27" fillId="0" borderId="0" xfId="0" applyFont="1" applyAlignment="1">
      <alignment horizontal="left" vertical="center"/>
    </xf>
    <xf numFmtId="0" fontId="5" fillId="0" borderId="3" xfId="0" applyFont="1" applyBorder="1" applyAlignment="1">
      <alignment vertical="center"/>
    </xf>
    <xf numFmtId="0" fontId="28" fillId="0" borderId="0" xfId="0" applyFont="1" applyAlignment="1">
      <alignment vertical="center"/>
    </xf>
    <xf numFmtId="0" fontId="29" fillId="0" borderId="0" xfId="0" applyFont="1" applyAlignment="1">
      <alignment vertical="center"/>
    </xf>
    <xf numFmtId="0" fontId="3" fillId="0" borderId="0" xfId="0" applyFont="1" applyAlignment="1">
      <alignment horizontal="center" vertical="center"/>
    </xf>
    <xf numFmtId="4" fontId="30" fillId="0" borderId="14" xfId="0" applyNumberFormat="1" applyFont="1" applyBorder="1" applyAlignment="1">
      <alignment vertical="center"/>
    </xf>
    <xf numFmtId="4" fontId="30" fillId="0" borderId="0" xfId="0" applyNumberFormat="1" applyFont="1" applyAlignment="1">
      <alignment vertical="center"/>
    </xf>
    <xf numFmtId="166" fontId="30" fillId="0" borderId="0" xfId="0" applyNumberFormat="1" applyFont="1" applyAlignment="1">
      <alignment vertical="center"/>
    </xf>
    <xf numFmtId="4" fontId="30" fillId="0" borderId="15" xfId="0" applyNumberFormat="1" applyFont="1" applyBorder="1" applyAlignment="1">
      <alignment vertical="center"/>
    </xf>
    <xf numFmtId="0" fontId="5" fillId="0" borderId="0" xfId="0" applyFont="1" applyAlignment="1">
      <alignment horizontal="left" vertical="center"/>
    </xf>
    <xf numFmtId="0" fontId="31" fillId="0" borderId="0" xfId="1" applyFont="1" applyAlignment="1">
      <alignment horizontal="center" vertical="center"/>
    </xf>
    <xf numFmtId="0" fontId="2" fillId="0" borderId="0" xfId="0" applyFont="1" applyAlignment="1">
      <alignment horizontal="center" vertical="center"/>
    </xf>
    <xf numFmtId="4" fontId="1" fillId="0" borderId="14" xfId="0" applyNumberFormat="1" applyFont="1" applyBorder="1" applyAlignment="1">
      <alignment vertical="center"/>
    </xf>
    <xf numFmtId="4" fontId="1" fillId="0" borderId="0" xfId="0" applyNumberFormat="1" applyFont="1" applyAlignment="1">
      <alignment vertical="center"/>
    </xf>
    <xf numFmtId="166" fontId="1" fillId="0" borderId="0" xfId="0" applyNumberFormat="1" applyFont="1" applyAlignment="1">
      <alignment vertical="center"/>
    </xf>
    <xf numFmtId="4" fontId="1" fillId="0" borderId="15" xfId="0" applyNumberFormat="1" applyFont="1" applyBorder="1" applyAlignment="1">
      <alignment vertical="center"/>
    </xf>
    <xf numFmtId="4" fontId="30" fillId="0" borderId="19" xfId="0" applyNumberFormat="1" applyFont="1" applyBorder="1" applyAlignment="1">
      <alignment vertical="center"/>
    </xf>
    <xf numFmtId="4" fontId="30" fillId="0" borderId="20" xfId="0" applyNumberFormat="1" applyFont="1" applyBorder="1" applyAlignment="1">
      <alignment vertical="center"/>
    </xf>
    <xf numFmtId="166" fontId="30" fillId="0" borderId="20" xfId="0" applyNumberFormat="1" applyFont="1" applyBorder="1" applyAlignment="1">
      <alignment vertical="center"/>
    </xf>
    <xf numFmtId="4" fontId="30" fillId="0" borderId="21" xfId="0" applyNumberFormat="1" applyFont="1" applyBorder="1" applyAlignment="1">
      <alignment vertical="center"/>
    </xf>
    <xf numFmtId="0" fontId="33" fillId="0" borderId="0" xfId="0" applyFont="1" applyAlignment="1">
      <alignment horizontal="left" vertical="center"/>
    </xf>
    <xf numFmtId="0" fontId="34" fillId="0" borderId="0" xfId="0" applyFont="1" applyAlignment="1">
      <alignment horizontal="left" vertical="center"/>
    </xf>
    <xf numFmtId="0" fontId="0" fillId="0" borderId="3" xfId="0" applyBorder="1" applyAlignment="1">
      <alignment vertical="center" wrapText="1"/>
    </xf>
    <xf numFmtId="0" fontId="33" fillId="0" borderId="0" xfId="0" applyFont="1" applyAlignment="1">
      <alignment horizontal="left" vertical="center" wrapText="1"/>
    </xf>
    <xf numFmtId="0" fontId="19" fillId="0" borderId="0" xfId="0" applyFont="1" applyAlignment="1">
      <alignment horizontal="left" vertical="center"/>
    </xf>
    <xf numFmtId="164" fontId="1" fillId="0" borderId="0" xfId="0" applyNumberFormat="1" applyFont="1" applyAlignment="1">
      <alignment horizontal="right" vertical="center"/>
    </xf>
    <xf numFmtId="0" fontId="0" fillId="4" borderId="0" xfId="0" applyFill="1" applyAlignment="1">
      <alignment vertical="center"/>
    </xf>
    <xf numFmtId="0" fontId="4" fillId="4" borderId="6" xfId="0" applyFont="1" applyFill="1" applyBorder="1" applyAlignment="1">
      <alignment horizontal="left" vertical="center"/>
    </xf>
    <xf numFmtId="0" fontId="4" fillId="4" borderId="7" xfId="0" applyFont="1" applyFill="1" applyBorder="1" applyAlignment="1">
      <alignment horizontal="right" vertical="center"/>
    </xf>
    <xf numFmtId="0" fontId="4" fillId="4" borderId="7" xfId="0" applyFont="1" applyFill="1" applyBorder="1" applyAlignment="1">
      <alignment horizontal="center" vertical="center"/>
    </xf>
    <xf numFmtId="4" fontId="4" fillId="4" borderId="7" xfId="0" applyNumberFormat="1" applyFont="1" applyFill="1" applyBorder="1" applyAlignment="1">
      <alignment vertical="center"/>
    </xf>
    <xf numFmtId="0" fontId="0" fillId="4" borderId="8" xfId="0" applyFill="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24" fillId="4" borderId="0" xfId="0" applyFont="1" applyFill="1" applyAlignment="1">
      <alignment horizontal="left" vertical="center"/>
    </xf>
    <xf numFmtId="0" fontId="24" fillId="4" borderId="0" xfId="0" applyFont="1" applyFill="1" applyAlignment="1">
      <alignment horizontal="right" vertical="center"/>
    </xf>
    <xf numFmtId="0" fontId="35" fillId="0" borderId="0" xfId="0" applyFont="1" applyAlignment="1">
      <alignment horizontal="left" vertical="center"/>
    </xf>
    <xf numFmtId="0" fontId="6" fillId="0" borderId="3" xfId="0" applyFont="1" applyBorder="1" applyAlignment="1">
      <alignment vertical="center"/>
    </xf>
    <xf numFmtId="0" fontId="6" fillId="0" borderId="20" xfId="0" applyFont="1" applyBorder="1" applyAlignment="1">
      <alignment horizontal="left" vertical="center"/>
    </xf>
    <xf numFmtId="0" fontId="6" fillId="0" borderId="20" xfId="0" applyFont="1" applyBorder="1" applyAlignment="1">
      <alignment vertical="center"/>
    </xf>
    <xf numFmtId="4" fontId="6" fillId="0" borderId="20" xfId="0" applyNumberFormat="1" applyFont="1" applyBorder="1" applyAlignment="1">
      <alignment vertical="center"/>
    </xf>
    <xf numFmtId="0" fontId="7" fillId="0" borderId="3" xfId="0" applyFont="1" applyBorder="1" applyAlignment="1">
      <alignment vertical="center"/>
    </xf>
    <xf numFmtId="0" fontId="7" fillId="0" borderId="20" xfId="0" applyFont="1" applyBorder="1" applyAlignment="1">
      <alignment horizontal="left" vertical="center"/>
    </xf>
    <xf numFmtId="0" fontId="7" fillId="0" borderId="20" xfId="0" applyFont="1" applyBorder="1" applyAlignment="1">
      <alignment vertical="center"/>
    </xf>
    <xf numFmtId="4" fontId="7" fillId="0" borderId="20" xfId="0" applyNumberFormat="1" applyFont="1" applyBorder="1" applyAlignment="1">
      <alignment vertical="center"/>
    </xf>
    <xf numFmtId="0" fontId="0" fillId="0" borderId="3" xfId="0" applyBorder="1" applyAlignment="1">
      <alignment horizontal="center" vertical="center" wrapText="1"/>
    </xf>
    <xf numFmtId="0" fontId="24" fillId="4" borderId="16" xfId="0" applyFont="1" applyFill="1" applyBorder="1" applyAlignment="1">
      <alignment horizontal="center" vertical="center" wrapText="1"/>
    </xf>
    <xf numFmtId="0" fontId="24" fillId="4" borderId="17" xfId="0" applyFont="1" applyFill="1" applyBorder="1" applyAlignment="1">
      <alignment horizontal="center" vertical="center" wrapText="1"/>
    </xf>
    <xf numFmtId="0" fontId="24" fillId="4" borderId="18" xfId="0" applyFont="1" applyFill="1" applyBorder="1" applyAlignment="1">
      <alignment horizontal="center" vertical="center" wrapText="1"/>
    </xf>
    <xf numFmtId="4" fontId="26" fillId="0" borderId="0" xfId="0" applyNumberFormat="1" applyFont="1"/>
    <xf numFmtId="166" fontId="36" fillId="0" borderId="12" xfId="0" applyNumberFormat="1" applyFont="1" applyBorder="1"/>
    <xf numFmtId="166" fontId="36" fillId="0" borderId="13" xfId="0" applyNumberFormat="1" applyFont="1" applyBorder="1"/>
    <xf numFmtId="4" fontId="37" fillId="0" borderId="0" xfId="0" applyNumberFormat="1" applyFont="1" applyAlignment="1">
      <alignment vertical="center"/>
    </xf>
    <xf numFmtId="0" fontId="8" fillId="0" borderId="3" xfId="0" applyFont="1" applyBorder="1"/>
    <xf numFmtId="0" fontId="8" fillId="0" borderId="0" xfId="0" applyFont="1" applyAlignment="1">
      <alignment horizontal="left"/>
    </xf>
    <xf numFmtId="0" fontId="6" fillId="0" borderId="0" xfId="0" applyFont="1" applyAlignment="1">
      <alignment horizontal="left"/>
    </xf>
    <xf numFmtId="0" fontId="8" fillId="0" borderId="0" xfId="0" applyFont="1" applyProtection="1">
      <protection locked="0"/>
    </xf>
    <xf numFmtId="4" fontId="6" fillId="0" borderId="0" xfId="0" applyNumberFormat="1" applyFont="1"/>
    <xf numFmtId="0" fontId="8" fillId="0" borderId="14" xfId="0" applyFont="1" applyBorder="1"/>
    <xf numFmtId="166" fontId="8" fillId="0" borderId="0" xfId="0" applyNumberFormat="1" applyFont="1"/>
    <xf numFmtId="166" fontId="8" fillId="0" borderId="15" xfId="0" applyNumberFormat="1" applyFont="1" applyBorder="1"/>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lignment horizontal="left"/>
    </xf>
    <xf numFmtId="4" fontId="7" fillId="0" borderId="0" xfId="0" applyNumberFormat="1" applyFont="1"/>
    <xf numFmtId="0" fontId="24" fillId="0" borderId="22" xfId="0" applyFont="1" applyBorder="1" applyAlignment="1">
      <alignment horizontal="center" vertical="center"/>
    </xf>
    <xf numFmtId="49" fontId="24" fillId="0" borderId="22" xfId="0" applyNumberFormat="1" applyFont="1" applyBorder="1" applyAlignment="1">
      <alignment horizontal="left" vertical="center" wrapText="1"/>
    </xf>
    <xf numFmtId="0" fontId="24" fillId="0" borderId="22" xfId="0" applyFont="1" applyBorder="1" applyAlignment="1">
      <alignment horizontal="left" vertical="center" wrapText="1"/>
    </xf>
    <xf numFmtId="0" fontId="24" fillId="0" borderId="22" xfId="0" applyFont="1" applyBorder="1" applyAlignment="1">
      <alignment horizontal="center" vertical="center" wrapText="1"/>
    </xf>
    <xf numFmtId="167" fontId="24" fillId="0" borderId="22" xfId="0" applyNumberFormat="1" applyFont="1" applyBorder="1" applyAlignment="1">
      <alignment vertical="center"/>
    </xf>
    <xf numFmtId="4" fontId="24" fillId="2" borderId="22" xfId="0" applyNumberFormat="1" applyFont="1" applyFill="1" applyBorder="1" applyAlignment="1" applyProtection="1">
      <alignment vertical="center"/>
      <protection locked="0"/>
    </xf>
    <xf numFmtId="4" fontId="24" fillId="0" borderId="22" xfId="0" applyNumberFormat="1" applyFont="1" applyBorder="1" applyAlignment="1">
      <alignment vertical="center"/>
    </xf>
    <xf numFmtId="0" fontId="25" fillId="2" borderId="14" xfId="0" applyFont="1" applyFill="1" applyBorder="1" applyAlignment="1" applyProtection="1">
      <alignment horizontal="left" vertical="center"/>
      <protection locked="0"/>
    </xf>
    <xf numFmtId="0" fontId="25" fillId="0" borderId="0" xfId="0" applyFont="1" applyAlignment="1">
      <alignment horizontal="center" vertical="center"/>
    </xf>
    <xf numFmtId="166" fontId="25" fillId="0" borderId="0" xfId="0" applyNumberFormat="1" applyFont="1" applyAlignment="1">
      <alignment vertical="center"/>
    </xf>
    <xf numFmtId="166" fontId="25" fillId="0" borderId="15" xfId="0" applyNumberFormat="1" applyFont="1" applyBorder="1" applyAlignment="1">
      <alignment vertical="center"/>
    </xf>
    <xf numFmtId="0" fontId="24" fillId="0" borderId="0" xfId="0" applyFont="1" applyAlignment="1">
      <alignment horizontal="left" vertical="center"/>
    </xf>
    <xf numFmtId="4" fontId="0" fillId="0" borderId="0" xfId="0" applyNumberFormat="1" applyAlignment="1">
      <alignment vertical="center"/>
    </xf>
    <xf numFmtId="0" fontId="38" fillId="0" borderId="0" xfId="0" applyFont="1" applyAlignment="1">
      <alignment horizontal="left" vertical="center"/>
    </xf>
    <xf numFmtId="0" fontId="39" fillId="0" borderId="0" xfId="0" applyFont="1" applyAlignment="1">
      <alignment horizontal="left" vertical="center" wrapText="1"/>
    </xf>
    <xf numFmtId="0" fontId="0" fillId="0" borderId="0" xfId="0" applyAlignment="1" applyProtection="1">
      <alignment vertical="center"/>
      <protection locked="0"/>
    </xf>
    <xf numFmtId="0" fontId="0" fillId="0" borderId="14" xfId="0" applyBorder="1" applyAlignment="1">
      <alignment vertical="center"/>
    </xf>
    <xf numFmtId="0" fontId="9" fillId="0" borderId="3" xfId="0" applyFont="1" applyBorder="1" applyAlignment="1">
      <alignment vertical="center"/>
    </xf>
    <xf numFmtId="0" fontId="9" fillId="0" borderId="0" xfId="0" applyFont="1" applyAlignment="1">
      <alignment horizontal="left" vertical="center"/>
    </xf>
    <xf numFmtId="0" fontId="9" fillId="0" borderId="0" xfId="0" applyFont="1" applyAlignment="1">
      <alignment horizontal="left" vertical="center" wrapText="1"/>
    </xf>
    <xf numFmtId="0" fontId="9" fillId="0" borderId="0" xfId="0" applyFont="1" applyAlignment="1" applyProtection="1">
      <alignment vertical="center"/>
      <protection locked="0"/>
    </xf>
    <xf numFmtId="0" fontId="9" fillId="0" borderId="14" xfId="0" applyFont="1" applyBorder="1" applyAlignment="1">
      <alignment vertical="center"/>
    </xf>
    <xf numFmtId="0" fontId="9" fillId="0" borderId="15" xfId="0" applyFont="1" applyBorder="1" applyAlignment="1">
      <alignment vertical="center"/>
    </xf>
    <xf numFmtId="0" fontId="10" fillId="0" borderId="3" xfId="0" applyFont="1" applyBorder="1" applyAlignment="1">
      <alignment vertical="center"/>
    </xf>
    <xf numFmtId="0" fontId="10" fillId="0" borderId="0" xfId="0" applyFont="1" applyAlignment="1">
      <alignment horizontal="left" vertical="center"/>
    </xf>
    <xf numFmtId="0" fontId="10" fillId="0" borderId="0" xfId="0" applyFont="1" applyAlignment="1">
      <alignment horizontal="left" vertical="center" wrapText="1"/>
    </xf>
    <xf numFmtId="167" fontId="10" fillId="0" borderId="0" xfId="0" applyNumberFormat="1" applyFont="1" applyAlignment="1">
      <alignment vertical="center"/>
    </xf>
    <xf numFmtId="0" fontId="10" fillId="0" borderId="0" xfId="0" applyFont="1" applyAlignment="1" applyProtection="1">
      <alignment vertical="center"/>
      <protection locked="0"/>
    </xf>
    <xf numFmtId="0" fontId="10" fillId="0" borderId="14" xfId="0" applyFont="1" applyBorder="1" applyAlignment="1">
      <alignment vertical="center"/>
    </xf>
    <xf numFmtId="0" fontId="10" fillId="0" borderId="15" xfId="0" applyFont="1" applyBorder="1" applyAlignment="1">
      <alignment vertical="center"/>
    </xf>
    <xf numFmtId="0" fontId="11" fillId="0" borderId="3" xfId="0" applyFont="1" applyBorder="1" applyAlignment="1">
      <alignment vertical="center"/>
    </xf>
    <xf numFmtId="0" fontId="11" fillId="0" borderId="0" xfId="0" applyFont="1" applyAlignment="1">
      <alignment horizontal="left" vertical="center"/>
    </xf>
    <xf numFmtId="0" fontId="11" fillId="0" borderId="0" xfId="0" applyFont="1" applyAlignment="1">
      <alignment horizontal="left" vertical="center" wrapText="1"/>
    </xf>
    <xf numFmtId="167" fontId="11" fillId="0" borderId="0" xfId="0" applyNumberFormat="1" applyFont="1" applyAlignment="1">
      <alignment vertical="center"/>
    </xf>
    <xf numFmtId="0" fontId="11" fillId="0" borderId="0" xfId="0" applyFont="1" applyAlignment="1" applyProtection="1">
      <alignment vertical="center"/>
      <protection locked="0"/>
    </xf>
    <xf numFmtId="0" fontId="11" fillId="0" borderId="14" xfId="0" applyFont="1" applyBorder="1" applyAlignment="1">
      <alignment vertical="center"/>
    </xf>
    <xf numFmtId="0" fontId="11" fillId="0" borderId="15" xfId="0" applyFont="1" applyBorder="1" applyAlignment="1">
      <alignment vertical="center"/>
    </xf>
    <xf numFmtId="0" fontId="40" fillId="0" borderId="0" xfId="0" applyFont="1" applyAlignment="1">
      <alignment vertical="center" wrapText="1"/>
    </xf>
    <xf numFmtId="0" fontId="41" fillId="0" borderId="22" xfId="0" applyFont="1" applyBorder="1" applyAlignment="1">
      <alignment horizontal="center" vertical="center"/>
    </xf>
    <xf numFmtId="49" fontId="41" fillId="0" borderId="22" xfId="0" applyNumberFormat="1" applyFont="1" applyBorder="1" applyAlignment="1">
      <alignment horizontal="left" vertical="center" wrapText="1"/>
    </xf>
    <xf numFmtId="0" fontId="41" fillId="0" borderId="22" xfId="0" applyFont="1" applyBorder="1" applyAlignment="1">
      <alignment horizontal="left" vertical="center" wrapText="1"/>
    </xf>
    <xf numFmtId="0" fontId="41" fillId="0" borderId="22" xfId="0" applyFont="1" applyBorder="1" applyAlignment="1">
      <alignment horizontal="center" vertical="center" wrapText="1"/>
    </xf>
    <xf numFmtId="167" fontId="41" fillId="0" borderId="22" xfId="0" applyNumberFormat="1" applyFont="1" applyBorder="1" applyAlignment="1">
      <alignment vertical="center"/>
    </xf>
    <xf numFmtId="4" fontId="41" fillId="2" borderId="22" xfId="0" applyNumberFormat="1" applyFont="1" applyFill="1" applyBorder="1" applyAlignment="1" applyProtection="1">
      <alignment vertical="center"/>
      <protection locked="0"/>
    </xf>
    <xf numFmtId="4" fontId="41" fillId="0" borderId="22" xfId="0" applyNumberFormat="1" applyFont="1" applyBorder="1" applyAlignment="1">
      <alignment vertical="center"/>
    </xf>
    <xf numFmtId="0" fontId="42" fillId="0" borderId="3" xfId="0" applyFont="1" applyBorder="1" applyAlignment="1">
      <alignment vertical="center"/>
    </xf>
    <xf numFmtId="0" fontId="41" fillId="2" borderId="14" xfId="0" applyFont="1" applyFill="1" applyBorder="1" applyAlignment="1" applyProtection="1">
      <alignment horizontal="left" vertical="center"/>
      <protection locked="0"/>
    </xf>
    <xf numFmtId="0" fontId="41" fillId="0" borderId="0" xfId="0" applyFont="1" applyAlignment="1">
      <alignment horizontal="center" vertical="center"/>
    </xf>
    <xf numFmtId="0" fontId="18" fillId="0" borderId="0" xfId="0" applyFont="1" applyAlignment="1">
      <alignment horizontal="left" vertical="center" indent="1"/>
    </xf>
    <xf numFmtId="0" fontId="23" fillId="0" borderId="0" xfId="0" applyFont="1" applyAlignment="1">
      <alignment horizontal="left" vertical="center" indent="1"/>
    </xf>
    <xf numFmtId="167" fontId="23" fillId="0" borderId="0" xfId="0" applyNumberFormat="1" applyFont="1" applyAlignment="1">
      <alignment vertical="center"/>
    </xf>
    <xf numFmtId="0" fontId="11" fillId="0" borderId="19" xfId="0" applyFont="1" applyBorder="1" applyAlignment="1">
      <alignment vertical="center"/>
    </xf>
    <xf numFmtId="0" fontId="11" fillId="0" borderId="20" xfId="0" applyFont="1" applyBorder="1" applyAlignment="1">
      <alignment vertical="center"/>
    </xf>
    <xf numFmtId="0" fontId="11" fillId="0" borderId="21" xfId="0" applyFont="1" applyBorder="1" applyAlignment="1">
      <alignment vertical="center"/>
    </xf>
    <xf numFmtId="0" fontId="18" fillId="0" borderId="0" xfId="0" applyFont="1" applyAlignment="1">
      <alignment horizontal="left" vertical="center" indent="2"/>
    </xf>
    <xf numFmtId="0" fontId="23" fillId="0" borderId="0" xfId="0" applyFont="1" applyAlignment="1">
      <alignment horizontal="left" vertical="center" indent="2"/>
    </xf>
    <xf numFmtId="0" fontId="12" fillId="0" borderId="3" xfId="0" applyFont="1" applyBorder="1" applyAlignment="1">
      <alignment vertical="center"/>
    </xf>
    <xf numFmtId="0" fontId="12" fillId="0" borderId="0" xfId="0" applyFont="1" applyAlignment="1">
      <alignment horizontal="left" vertical="center"/>
    </xf>
    <xf numFmtId="0" fontId="12" fillId="0" borderId="0" xfId="0" applyFont="1" applyAlignment="1">
      <alignment horizontal="left" vertical="center" wrapText="1"/>
    </xf>
    <xf numFmtId="167" fontId="12" fillId="0" borderId="0" xfId="0" applyNumberFormat="1" applyFont="1" applyAlignment="1">
      <alignment vertical="center"/>
    </xf>
    <xf numFmtId="0" fontId="12" fillId="0" borderId="0" xfId="0" applyFont="1" applyAlignment="1" applyProtection="1">
      <alignment vertical="center"/>
      <protection locked="0"/>
    </xf>
    <xf numFmtId="0" fontId="12" fillId="0" borderId="14" xfId="0" applyFont="1" applyBorder="1" applyAlignment="1">
      <alignment vertical="center"/>
    </xf>
    <xf numFmtId="0" fontId="12" fillId="0" borderId="15" xfId="0" applyFont="1" applyBorder="1" applyAlignment="1">
      <alignment vertical="center"/>
    </xf>
    <xf numFmtId="0" fontId="18" fillId="0" borderId="0" xfId="0" applyFont="1" applyAlignment="1">
      <alignment horizontal="left" vertical="center" indent="3"/>
    </xf>
    <xf numFmtId="0" fontId="23" fillId="0" borderId="0" xfId="0" applyFont="1" applyAlignment="1">
      <alignment horizontal="left" vertical="center" indent="3"/>
    </xf>
    <xf numFmtId="0" fontId="0" fillId="0" borderId="19" xfId="0" applyBorder="1" applyAlignment="1">
      <alignment vertical="center"/>
    </xf>
    <xf numFmtId="0" fontId="0" fillId="0" borderId="20" xfId="0" applyBorder="1" applyAlignment="1">
      <alignment vertical="center"/>
    </xf>
    <xf numFmtId="0" fontId="0" fillId="0" borderId="21" xfId="0" applyBorder="1" applyAlignment="1">
      <alignment vertical="center"/>
    </xf>
    <xf numFmtId="0" fontId="13" fillId="0" borderId="3" xfId="0" applyFont="1" applyBorder="1"/>
    <xf numFmtId="0" fontId="13" fillId="0" borderId="0" xfId="0" applyFont="1" applyAlignment="1">
      <alignment horizontal="left"/>
    </xf>
    <xf numFmtId="0" fontId="13" fillId="0" borderId="0" xfId="0" applyFont="1" applyProtection="1">
      <protection locked="0"/>
    </xf>
    <xf numFmtId="4" fontId="13" fillId="0" borderId="0" xfId="0" applyNumberFormat="1" applyFont="1"/>
    <xf numFmtId="0" fontId="13" fillId="0" borderId="14" xfId="0" applyFont="1" applyBorder="1"/>
    <xf numFmtId="166" fontId="13" fillId="0" borderId="0" xfId="0" applyNumberFormat="1" applyFont="1"/>
    <xf numFmtId="166" fontId="13" fillId="0" borderId="15" xfId="0" applyNumberFormat="1" applyFont="1" applyBorder="1"/>
    <xf numFmtId="0" fontId="13" fillId="0" borderId="0" xfId="0" applyFont="1" applyAlignment="1">
      <alignment horizontal="center"/>
    </xf>
    <xf numFmtId="4" fontId="13" fillId="0" borderId="0" xfId="0" applyNumberFormat="1" applyFont="1" applyAlignment="1">
      <alignment vertical="center"/>
    </xf>
    <xf numFmtId="167" fontId="24" fillId="2" borderId="22" xfId="0" applyNumberFormat="1" applyFont="1" applyFill="1" applyBorder="1" applyAlignment="1" applyProtection="1">
      <alignment vertical="center"/>
      <protection locked="0"/>
    </xf>
    <xf numFmtId="0" fontId="25" fillId="2" borderId="19" xfId="0" applyFont="1" applyFill="1" applyBorder="1" applyAlignment="1" applyProtection="1">
      <alignment horizontal="left" vertical="center"/>
      <protection locked="0"/>
    </xf>
    <xf numFmtId="0" fontId="25" fillId="0" borderId="20" xfId="0" applyFont="1" applyBorder="1" applyAlignment="1">
      <alignment horizontal="center" vertical="center"/>
    </xf>
    <xf numFmtId="166" fontId="25" fillId="0" borderId="20" xfId="0" applyNumberFormat="1" applyFont="1" applyBorder="1" applyAlignment="1">
      <alignment vertical="center"/>
    </xf>
    <xf numFmtId="166" fontId="25" fillId="0" borderId="21" xfId="0" applyNumberFormat="1" applyFont="1" applyBorder="1" applyAlignment="1">
      <alignment vertical="center"/>
    </xf>
    <xf numFmtId="0" fontId="4" fillId="0" borderId="0" xfId="0" applyFont="1" applyAlignment="1">
      <alignment horizontal="left" vertical="center" wrapText="1"/>
    </xf>
    <xf numFmtId="0" fontId="43" fillId="0" borderId="16" xfId="0" applyFont="1" applyBorder="1" applyAlignment="1">
      <alignment horizontal="left" vertical="center" wrapText="1"/>
    </xf>
    <xf numFmtId="0" fontId="43" fillId="0" borderId="22" xfId="0" applyFont="1" applyBorder="1" applyAlignment="1">
      <alignment horizontal="left" vertical="center" wrapText="1"/>
    </xf>
    <xf numFmtId="0" fontId="43" fillId="0" borderId="22" xfId="0" applyFont="1" applyBorder="1" applyAlignment="1">
      <alignment horizontal="left" vertical="center"/>
    </xf>
    <xf numFmtId="167" fontId="43" fillId="0" borderId="18" xfId="0" applyNumberFormat="1" applyFont="1" applyBorder="1" applyAlignment="1">
      <alignment vertical="center"/>
    </xf>
    <xf numFmtId="0" fontId="0" fillId="0" borderId="0" xfId="0" applyAlignment="1">
      <alignment horizontal="left" vertical="center" wrapText="1"/>
    </xf>
    <xf numFmtId="167" fontId="0" fillId="0" borderId="0" xfId="0" applyNumberFormat="1" applyAlignment="1">
      <alignment vertical="center"/>
    </xf>
    <xf numFmtId="0" fontId="37" fillId="0" borderId="0" xfId="0" applyFont="1" applyAlignment="1">
      <alignment horizontal="left" vertical="center"/>
    </xf>
    <xf numFmtId="0" fontId="32" fillId="0" borderId="0" xfId="0" applyFont="1" applyAlignment="1">
      <alignment horizontal="left" vertical="center" wrapText="1"/>
    </xf>
    <xf numFmtId="0" fontId="28" fillId="0" borderId="0" xfId="0" applyFont="1" applyAlignment="1">
      <alignment horizontal="left" vertical="center" wrapText="1"/>
    </xf>
    <xf numFmtId="4" fontId="7" fillId="0" borderId="0" xfId="0" applyNumberFormat="1" applyFont="1" applyAlignment="1">
      <alignment vertical="center"/>
    </xf>
    <xf numFmtId="0" fontId="7" fillId="0" borderId="0" xfId="0" applyFont="1" applyAlignment="1">
      <alignment vertical="center"/>
    </xf>
    <xf numFmtId="4" fontId="29" fillId="0" borderId="0" xfId="0" applyNumberFormat="1" applyFont="1" applyAlignment="1">
      <alignment vertical="center"/>
    </xf>
    <xf numFmtId="0" fontId="29" fillId="0" borderId="0" xfId="0" applyFont="1" applyAlignment="1">
      <alignment vertical="center"/>
    </xf>
    <xf numFmtId="4" fontId="29" fillId="0" borderId="0" xfId="0" applyNumberFormat="1" applyFont="1" applyAlignment="1">
      <alignment horizontal="right" vertical="center"/>
    </xf>
    <xf numFmtId="0" fontId="3" fillId="0" borderId="0" xfId="0" applyFont="1" applyAlignment="1">
      <alignment horizontal="left" vertical="center" wrapText="1"/>
    </xf>
    <xf numFmtId="0" fontId="3" fillId="0" borderId="0" xfId="0" applyFont="1" applyAlignment="1">
      <alignment vertical="center"/>
    </xf>
    <xf numFmtId="0" fontId="24" fillId="4" borderId="7" xfId="0" applyFont="1" applyFill="1" applyBorder="1" applyAlignment="1">
      <alignment horizontal="center" vertical="center"/>
    </xf>
    <xf numFmtId="0" fontId="24" fillId="4" borderId="7" xfId="0" applyFont="1" applyFill="1" applyBorder="1" applyAlignment="1">
      <alignment horizontal="left" vertical="center"/>
    </xf>
    <xf numFmtId="0" fontId="24" fillId="4" borderId="6" xfId="0" applyFont="1" applyFill="1" applyBorder="1" applyAlignment="1">
      <alignment horizontal="center" vertical="center"/>
    </xf>
    <xf numFmtId="165" fontId="2" fillId="0" borderId="0" xfId="0" applyNumberFormat="1" applyFont="1" applyAlignment="1">
      <alignment horizontal="left" vertical="center"/>
    </xf>
    <xf numFmtId="0" fontId="2" fillId="0" borderId="0" xfId="0" applyFont="1" applyAlignment="1">
      <alignment vertical="center" wrapText="1"/>
    </xf>
    <xf numFmtId="0" fontId="2" fillId="0" borderId="0" xfId="0" applyFont="1" applyAlignment="1">
      <alignment vertical="center"/>
    </xf>
    <xf numFmtId="0" fontId="22" fillId="0" borderId="11" xfId="0" applyFont="1" applyBorder="1" applyAlignment="1">
      <alignment horizontal="center" vertical="center"/>
    </xf>
    <xf numFmtId="0" fontId="22" fillId="0" borderId="12" xfId="0" applyFont="1" applyBorder="1" applyAlignment="1">
      <alignment horizontal="left" vertical="center"/>
    </xf>
    <xf numFmtId="0" fontId="23" fillId="0" borderId="14" xfId="0" applyFont="1" applyBorder="1" applyAlignment="1">
      <alignment horizontal="left" vertical="center"/>
    </xf>
    <xf numFmtId="0" fontId="23" fillId="0" borderId="0" xfId="0" applyFont="1" applyAlignment="1">
      <alignment horizontal="left" vertical="center"/>
    </xf>
    <xf numFmtId="0" fontId="24" fillId="4" borderId="8" xfId="0" applyFont="1" applyFill="1" applyBorder="1" applyAlignment="1">
      <alignment horizontal="left" vertical="center"/>
    </xf>
    <xf numFmtId="0" fontId="24" fillId="4" borderId="7" xfId="0" applyFont="1" applyFill="1" applyBorder="1" applyAlignment="1">
      <alignment horizontal="right" vertical="center"/>
    </xf>
    <xf numFmtId="4" fontId="26" fillId="0" borderId="0" xfId="0" applyNumberFormat="1" applyFont="1" applyAlignment="1">
      <alignment horizontal="right" vertical="center"/>
    </xf>
    <xf numFmtId="4" fontId="26" fillId="0" borderId="0" xfId="0" applyNumberFormat="1" applyFont="1" applyAlignment="1">
      <alignment vertical="center"/>
    </xf>
    <xf numFmtId="0" fontId="18" fillId="0" borderId="0" xfId="0" applyFont="1" applyAlignment="1">
      <alignment horizontal="left" vertical="top" wrapText="1"/>
    </xf>
    <xf numFmtId="0" fontId="18" fillId="0" borderId="0" xfId="0" applyFont="1" applyAlignment="1">
      <alignment horizontal="left" vertical="center"/>
    </xf>
    <xf numFmtId="0" fontId="20" fillId="0" borderId="0" xfId="0" applyFont="1" applyAlignment="1">
      <alignment horizontal="left" vertical="center"/>
    </xf>
    <xf numFmtId="0" fontId="2" fillId="0" borderId="0" xfId="0" applyFont="1" applyAlignment="1">
      <alignment horizontal="left" vertical="center"/>
    </xf>
    <xf numFmtId="0" fontId="0" fillId="0" borderId="0" xfId="0"/>
    <xf numFmtId="0" fontId="3" fillId="0" borderId="0" xfId="0" applyFont="1" applyAlignment="1">
      <alignment horizontal="left" vertical="top" wrapText="1"/>
    </xf>
    <xf numFmtId="49" fontId="2" fillId="2" borderId="0" xfId="0" applyNumberFormat="1" applyFont="1" applyFill="1" applyAlignment="1" applyProtection="1">
      <alignment horizontal="left" vertical="center"/>
      <protection locked="0"/>
    </xf>
    <xf numFmtId="49" fontId="2" fillId="0" borderId="0" xfId="0" applyNumberFormat="1" applyFont="1" applyAlignment="1">
      <alignment horizontal="left" vertical="center"/>
    </xf>
    <xf numFmtId="0" fontId="2" fillId="0" borderId="0" xfId="0" applyFont="1" applyAlignment="1">
      <alignment horizontal="left" vertical="center" wrapText="1"/>
    </xf>
    <xf numFmtId="4" fontId="19" fillId="0" borderId="5" xfId="0" applyNumberFormat="1" applyFont="1" applyBorder="1" applyAlignment="1">
      <alignment vertical="center"/>
    </xf>
    <xf numFmtId="0" fontId="0" fillId="0" borderId="5" xfId="0" applyBorder="1" applyAlignment="1">
      <alignment vertical="center"/>
    </xf>
    <xf numFmtId="0" fontId="1" fillId="0" borderId="0" xfId="0" applyFont="1" applyAlignment="1">
      <alignment horizontal="right" vertical="center"/>
    </xf>
    <xf numFmtId="4" fontId="20" fillId="0" borderId="0" xfId="0" applyNumberFormat="1" applyFont="1" applyAlignment="1">
      <alignment vertical="center"/>
    </xf>
    <xf numFmtId="0" fontId="1" fillId="0" borderId="0" xfId="0" applyFont="1" applyAlignment="1">
      <alignment vertical="center"/>
    </xf>
    <xf numFmtId="164" fontId="1" fillId="0" borderId="0" xfId="0" applyNumberFormat="1" applyFont="1" applyAlignment="1">
      <alignment horizontal="left" vertical="center"/>
    </xf>
    <xf numFmtId="4" fontId="4" fillId="3" borderId="7" xfId="0" applyNumberFormat="1" applyFont="1" applyFill="1" applyBorder="1" applyAlignment="1">
      <alignment vertical="center"/>
    </xf>
    <xf numFmtId="0" fontId="0" fillId="3" borderId="7" xfId="0" applyFill="1" applyBorder="1" applyAlignment="1">
      <alignment vertical="center"/>
    </xf>
    <xf numFmtId="0" fontId="0" fillId="3" borderId="8" xfId="0" applyFill="1" applyBorder="1" applyAlignment="1">
      <alignment vertical="center"/>
    </xf>
    <xf numFmtId="0" fontId="4" fillId="3" borderId="7" xfId="0" applyFont="1" applyFill="1" applyBorder="1" applyAlignment="1">
      <alignment horizontal="left" vertical="center"/>
    </xf>
    <xf numFmtId="0" fontId="1" fillId="0" borderId="0" xfId="0" applyFont="1" applyAlignment="1">
      <alignment horizontal="left" vertical="center" wrapText="1"/>
    </xf>
    <xf numFmtId="0" fontId="1" fillId="0" borderId="0" xfId="0" applyFont="1" applyAlignment="1">
      <alignment horizontal="left" vertical="center"/>
    </xf>
    <xf numFmtId="0" fontId="0" fillId="0" borderId="0" xfId="0" applyAlignment="1">
      <alignment vertical="center"/>
    </xf>
    <xf numFmtId="0" fontId="2" fillId="2" borderId="0" xfId="0" applyFont="1" applyFill="1" applyAlignment="1" applyProtection="1">
      <alignment horizontal="left" vertical="center"/>
      <protection locked="0"/>
    </xf>
  </cellXfs>
  <cellStyles count="2">
    <cellStyle name="Hypertextový odkaz" xfId="1" builtinId="8"/>
    <cellStyle name="Normální" xfId="0" builtinId="0" customBuiltin="1"/>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app.urs.cz/products/kros4"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37</xdr:col>
      <xdr:colOff>415290</xdr:colOff>
      <xdr:row>3</xdr:row>
      <xdr:rowOff>0</xdr:rowOff>
    </xdr:from>
    <xdr:to>
      <xdr:col>40</xdr:col>
      <xdr:colOff>367665</xdr:colOff>
      <xdr:row>4</xdr:row>
      <xdr:rowOff>127000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38</xdr:col>
      <xdr:colOff>129540</xdr:colOff>
      <xdr:row>81</xdr:row>
      <xdr:rowOff>0</xdr:rowOff>
    </xdr:from>
    <xdr:to>
      <xdr:col>41</xdr:col>
      <xdr:colOff>177165</xdr:colOff>
      <xdr:row>83</xdr:row>
      <xdr:rowOff>53975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4" name="Picture 3">
          <a:hlinkClick xmlns:r="http://schemas.openxmlformats.org/officeDocument/2006/relationships" r:id="rId2" tooltip="https://app.urs.cz/products/kros4"/>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10.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112</xdr:row>
      <xdr:rowOff>0</xdr:rowOff>
    </xdr:from>
    <xdr:to>
      <xdr:col>9</xdr:col>
      <xdr:colOff>1215390</xdr:colOff>
      <xdr:row>114</xdr:row>
      <xdr:rowOff>5080</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9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11.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129</xdr:row>
      <xdr:rowOff>0</xdr:rowOff>
    </xdr:from>
    <xdr:to>
      <xdr:col>9</xdr:col>
      <xdr:colOff>1215390</xdr:colOff>
      <xdr:row>131</xdr:row>
      <xdr:rowOff>5080</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A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12.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134</xdr:row>
      <xdr:rowOff>0</xdr:rowOff>
    </xdr:from>
    <xdr:to>
      <xdr:col>9</xdr:col>
      <xdr:colOff>1215390</xdr:colOff>
      <xdr:row>136</xdr:row>
      <xdr:rowOff>5080</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B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13.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208</xdr:row>
      <xdr:rowOff>0</xdr:rowOff>
    </xdr:from>
    <xdr:to>
      <xdr:col>9</xdr:col>
      <xdr:colOff>1215390</xdr:colOff>
      <xdr:row>210</xdr:row>
      <xdr:rowOff>5080</xdr:rowOff>
    </xdr:to>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14.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127</xdr:row>
      <xdr:rowOff>0</xdr:rowOff>
    </xdr:from>
    <xdr:to>
      <xdr:col>9</xdr:col>
      <xdr:colOff>1215390</xdr:colOff>
      <xdr:row>129</xdr:row>
      <xdr:rowOff>5080</xdr:rowOff>
    </xdr:to>
    <xdr:pic>
      <xdr:nvPicPr>
        <xdr:cNvPr id="4" name="Picture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D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15.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119</xdr:row>
      <xdr:rowOff>0</xdr:rowOff>
    </xdr:from>
    <xdr:to>
      <xdr:col>9</xdr:col>
      <xdr:colOff>1215390</xdr:colOff>
      <xdr:row>121</xdr:row>
      <xdr:rowOff>5080</xdr:rowOff>
    </xdr:to>
    <xdr:pic>
      <xdr:nvPicPr>
        <xdr:cNvPr id="4" name="Picture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E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16.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151</xdr:row>
      <xdr:rowOff>0</xdr:rowOff>
    </xdr:from>
    <xdr:to>
      <xdr:col>9</xdr:col>
      <xdr:colOff>1215390</xdr:colOff>
      <xdr:row>153</xdr:row>
      <xdr:rowOff>5080</xdr:rowOff>
    </xdr:to>
    <xdr:pic>
      <xdr:nvPicPr>
        <xdr:cNvPr id="4" name="Picture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F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17.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122</xdr:row>
      <xdr:rowOff>0</xdr:rowOff>
    </xdr:from>
    <xdr:to>
      <xdr:col>9</xdr:col>
      <xdr:colOff>1215390</xdr:colOff>
      <xdr:row>124</xdr:row>
      <xdr:rowOff>5080</xdr:rowOff>
    </xdr:to>
    <xdr:pic>
      <xdr:nvPicPr>
        <xdr:cNvPr id="4" name="Picture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10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18.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103</xdr:row>
      <xdr:rowOff>0</xdr:rowOff>
    </xdr:from>
    <xdr:to>
      <xdr:col>9</xdr:col>
      <xdr:colOff>1215390</xdr:colOff>
      <xdr:row>105</xdr:row>
      <xdr:rowOff>5080</xdr:rowOff>
    </xdr:to>
    <xdr:pic>
      <xdr:nvPicPr>
        <xdr:cNvPr id="4" name="Picture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11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19.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106</xdr:row>
      <xdr:rowOff>0</xdr:rowOff>
    </xdr:from>
    <xdr:to>
      <xdr:col>9</xdr:col>
      <xdr:colOff>1215390</xdr:colOff>
      <xdr:row>108</xdr:row>
      <xdr:rowOff>5080</xdr:rowOff>
    </xdr:to>
    <xdr:pic>
      <xdr:nvPicPr>
        <xdr:cNvPr id="4" name="Picture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12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2.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131</xdr:row>
      <xdr:rowOff>0</xdr:rowOff>
    </xdr:from>
    <xdr:to>
      <xdr:col>9</xdr:col>
      <xdr:colOff>1215390</xdr:colOff>
      <xdr:row>133</xdr:row>
      <xdr:rowOff>5080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20.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110</xdr:row>
      <xdr:rowOff>0</xdr:rowOff>
    </xdr:from>
    <xdr:to>
      <xdr:col>9</xdr:col>
      <xdr:colOff>1215390</xdr:colOff>
      <xdr:row>112</xdr:row>
      <xdr:rowOff>5080</xdr:rowOff>
    </xdr:to>
    <xdr:pic>
      <xdr:nvPicPr>
        <xdr:cNvPr id="4" name="Picture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13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21.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108</xdr:row>
      <xdr:rowOff>0</xdr:rowOff>
    </xdr:from>
    <xdr:to>
      <xdr:col>9</xdr:col>
      <xdr:colOff>1215390</xdr:colOff>
      <xdr:row>110</xdr:row>
      <xdr:rowOff>5080</xdr:rowOff>
    </xdr:to>
    <xdr:pic>
      <xdr:nvPicPr>
        <xdr:cNvPr id="4" name="Picture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6385" cy="286385"/>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137</xdr:row>
      <xdr:rowOff>0</xdr:rowOff>
    </xdr:from>
    <xdr:to>
      <xdr:col>9</xdr:col>
      <xdr:colOff>1215390</xdr:colOff>
      <xdr:row>139</xdr:row>
      <xdr:rowOff>5080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2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115</xdr:row>
      <xdr:rowOff>0</xdr:rowOff>
    </xdr:from>
    <xdr:to>
      <xdr:col>9</xdr:col>
      <xdr:colOff>1215390</xdr:colOff>
      <xdr:row>117</xdr:row>
      <xdr:rowOff>5080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5.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125</xdr:row>
      <xdr:rowOff>0</xdr:rowOff>
    </xdr:from>
    <xdr:to>
      <xdr:col>9</xdr:col>
      <xdr:colOff>1215390</xdr:colOff>
      <xdr:row>127</xdr:row>
      <xdr:rowOff>5080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4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6.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124</xdr:row>
      <xdr:rowOff>0</xdr:rowOff>
    </xdr:from>
    <xdr:to>
      <xdr:col>9</xdr:col>
      <xdr:colOff>1215390</xdr:colOff>
      <xdr:row>126</xdr:row>
      <xdr:rowOff>5080</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5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7.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110</xdr:row>
      <xdr:rowOff>0</xdr:rowOff>
    </xdr:from>
    <xdr:to>
      <xdr:col>9</xdr:col>
      <xdr:colOff>1215390</xdr:colOff>
      <xdr:row>112</xdr:row>
      <xdr:rowOff>5080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8.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109</xdr:row>
      <xdr:rowOff>0</xdr:rowOff>
    </xdr:from>
    <xdr:to>
      <xdr:col>9</xdr:col>
      <xdr:colOff>1215390</xdr:colOff>
      <xdr:row>111</xdr:row>
      <xdr:rowOff>5080</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7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9.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111</xdr:row>
      <xdr:rowOff>0</xdr:rowOff>
    </xdr:from>
    <xdr:to>
      <xdr:col>9</xdr:col>
      <xdr:colOff>1215390</xdr:colOff>
      <xdr:row>113</xdr:row>
      <xdr:rowOff>5080</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M121"/>
  <sheetViews>
    <sheetView showGridLines="0" tabSelected="1" topLeftCell="A64" workbookViewId="0">
      <selection activeCell="K104" sqref="K104:AF104"/>
    </sheetView>
  </sheetViews>
  <sheetFormatPr defaultRowHeight="15"/>
  <cols>
    <col min="1" max="1" width="8.33203125" customWidth="1"/>
    <col min="2" max="2" width="1.6640625" customWidth="1"/>
    <col min="3" max="3" width="4.1640625" customWidth="1"/>
    <col min="4" max="33" width="2.6640625" customWidth="1"/>
    <col min="34" max="34" width="3.33203125" customWidth="1"/>
    <col min="35" max="35" width="31.6640625" customWidth="1"/>
    <col min="36" max="37" width="2.5" customWidth="1"/>
    <col min="38" max="38" width="8.33203125" customWidth="1"/>
    <col min="39" max="39" width="3.33203125" customWidth="1"/>
    <col min="40" max="40" width="13.33203125" customWidth="1"/>
    <col min="41" max="41" width="7.5" customWidth="1"/>
    <col min="42" max="42" width="4.1640625" customWidth="1"/>
    <col min="43" max="43" width="15.6640625" hidden="1" customWidth="1"/>
    <col min="44" max="44" width="13.6640625" customWidth="1"/>
    <col min="45" max="47" width="25.83203125" hidden="1" customWidth="1"/>
    <col min="48" max="49" width="21.6640625" hidden="1" customWidth="1"/>
    <col min="50" max="51" width="25" hidden="1" customWidth="1"/>
    <col min="52" max="52" width="21.6640625" hidden="1" customWidth="1"/>
    <col min="53" max="53" width="19.1640625" hidden="1" customWidth="1"/>
    <col min="54" max="54" width="25" hidden="1" customWidth="1"/>
    <col min="55" max="55" width="21.6640625" hidden="1" customWidth="1"/>
    <col min="56" max="56" width="19.1640625" hidden="1" customWidth="1"/>
    <col min="57" max="57" width="66.5" customWidth="1"/>
    <col min="71" max="91" width="9.33203125" hidden="1"/>
  </cols>
  <sheetData>
    <row r="1" spans="1:74" ht="11.25">
      <c r="A1" s="17" t="s">
        <v>0</v>
      </c>
      <c r="AZ1" s="17" t="s">
        <v>1</v>
      </c>
      <c r="BA1" s="17" t="s">
        <v>2</v>
      </c>
      <c r="BB1" s="17" t="s">
        <v>3</v>
      </c>
      <c r="BT1" s="17" t="s">
        <v>4</v>
      </c>
      <c r="BU1" s="17" t="s">
        <v>4</v>
      </c>
      <c r="BV1" s="17" t="s">
        <v>5</v>
      </c>
    </row>
    <row r="2" spans="1:74" ht="36.950000000000003" customHeight="1">
      <c r="AR2" s="256"/>
      <c r="AS2" s="256"/>
      <c r="AT2" s="256"/>
      <c r="AU2" s="256"/>
      <c r="AV2" s="256"/>
      <c r="AW2" s="256"/>
      <c r="AX2" s="256"/>
      <c r="AY2" s="256"/>
      <c r="AZ2" s="256"/>
      <c r="BA2" s="256"/>
      <c r="BB2" s="256"/>
      <c r="BC2" s="256"/>
      <c r="BD2" s="256"/>
      <c r="BE2" s="256"/>
      <c r="BS2" s="18" t="s">
        <v>6</v>
      </c>
      <c r="BT2" s="18" t="s">
        <v>7</v>
      </c>
    </row>
    <row r="3" spans="1:74" ht="6.95" customHeight="1">
      <c r="B3" s="19"/>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1"/>
      <c r="BS3" s="18" t="s">
        <v>6</v>
      </c>
      <c r="BT3" s="18" t="s">
        <v>8</v>
      </c>
    </row>
    <row r="4" spans="1:74" ht="24.95" customHeight="1">
      <c r="B4" s="21"/>
      <c r="D4" s="22" t="s">
        <v>9</v>
      </c>
      <c r="AR4" s="21"/>
      <c r="AS4" s="23" t="s">
        <v>10</v>
      </c>
      <c r="BE4" s="24" t="s">
        <v>11</v>
      </c>
      <c r="BS4" s="18" t="s">
        <v>12</v>
      </c>
    </row>
    <row r="5" spans="1:74" ht="12" customHeight="1">
      <c r="B5" s="21"/>
      <c r="D5" s="25" t="s">
        <v>13</v>
      </c>
      <c r="K5" s="255" t="s">
        <v>14</v>
      </c>
      <c r="L5" s="256"/>
      <c r="M5" s="256"/>
      <c r="N5" s="256"/>
      <c r="O5" s="256"/>
      <c r="P5" s="256"/>
      <c r="Q5" s="256"/>
      <c r="R5" s="256"/>
      <c r="S5" s="256"/>
      <c r="T5" s="256"/>
      <c r="U5" s="256"/>
      <c r="V5" s="256"/>
      <c r="W5" s="256"/>
      <c r="X5" s="256"/>
      <c r="Y5" s="256"/>
      <c r="Z5" s="256"/>
      <c r="AA5" s="256"/>
      <c r="AB5" s="256"/>
      <c r="AC5" s="256"/>
      <c r="AD5" s="256"/>
      <c r="AE5" s="256"/>
      <c r="AF5" s="256"/>
      <c r="AG5" s="256"/>
      <c r="AH5" s="256"/>
      <c r="AI5" s="256"/>
      <c r="AJ5" s="256"/>
      <c r="AR5" s="21"/>
      <c r="BE5" s="252" t="s">
        <v>15</v>
      </c>
      <c r="BS5" s="18" t="s">
        <v>6</v>
      </c>
    </row>
    <row r="6" spans="1:74" ht="36.950000000000003" customHeight="1">
      <c r="B6" s="21"/>
      <c r="D6" s="27" t="s">
        <v>16</v>
      </c>
      <c r="K6" s="257" t="s">
        <v>17</v>
      </c>
      <c r="L6" s="256"/>
      <c r="M6" s="256"/>
      <c r="N6" s="256"/>
      <c r="O6" s="256"/>
      <c r="P6" s="256"/>
      <c r="Q6" s="256"/>
      <c r="R6" s="256"/>
      <c r="S6" s="256"/>
      <c r="T6" s="256"/>
      <c r="U6" s="256"/>
      <c r="V6" s="256"/>
      <c r="W6" s="256"/>
      <c r="X6" s="256"/>
      <c r="Y6" s="256"/>
      <c r="Z6" s="256"/>
      <c r="AA6" s="256"/>
      <c r="AB6" s="256"/>
      <c r="AC6" s="256"/>
      <c r="AD6" s="256"/>
      <c r="AE6" s="256"/>
      <c r="AF6" s="256"/>
      <c r="AG6" s="256"/>
      <c r="AH6" s="256"/>
      <c r="AI6" s="256"/>
      <c r="AJ6" s="256"/>
      <c r="AR6" s="21"/>
      <c r="BE6" s="253"/>
      <c r="BS6" s="18" t="s">
        <v>6</v>
      </c>
    </row>
    <row r="7" spans="1:74" ht="12" customHeight="1">
      <c r="B7" s="21"/>
      <c r="D7" s="28" t="s">
        <v>18</v>
      </c>
      <c r="K7" s="26" t="s">
        <v>1</v>
      </c>
      <c r="AK7" s="28" t="s">
        <v>19</v>
      </c>
      <c r="AN7" s="26" t="s">
        <v>1</v>
      </c>
      <c r="AR7" s="21"/>
      <c r="BE7" s="253"/>
      <c r="BS7" s="18" t="s">
        <v>6</v>
      </c>
    </row>
    <row r="8" spans="1:74" ht="12" customHeight="1">
      <c r="B8" s="21"/>
      <c r="D8" s="28" t="s">
        <v>20</v>
      </c>
      <c r="K8" s="26" t="s">
        <v>21</v>
      </c>
      <c r="AK8" s="28" t="s">
        <v>22</v>
      </c>
      <c r="AN8" s="29" t="s">
        <v>23</v>
      </c>
      <c r="AR8" s="21"/>
      <c r="BE8" s="253"/>
      <c r="BS8" s="18" t="s">
        <v>6</v>
      </c>
    </row>
    <row r="9" spans="1:74" ht="14.45" customHeight="1">
      <c r="B9" s="21"/>
      <c r="AR9" s="21"/>
      <c r="BE9" s="253"/>
      <c r="BS9" s="18" t="s">
        <v>6</v>
      </c>
    </row>
    <row r="10" spans="1:74" ht="12" customHeight="1">
      <c r="B10" s="21"/>
      <c r="D10" s="28" t="s">
        <v>24</v>
      </c>
      <c r="AK10" s="28" t="s">
        <v>25</v>
      </c>
      <c r="AN10" s="26" t="s">
        <v>1</v>
      </c>
      <c r="AR10" s="21"/>
      <c r="BE10" s="253"/>
      <c r="BS10" s="18" t="s">
        <v>6</v>
      </c>
    </row>
    <row r="11" spans="1:74" ht="18.399999999999999" customHeight="1">
      <c r="B11" s="21"/>
      <c r="E11" s="26" t="s">
        <v>26</v>
      </c>
      <c r="AK11" s="28" t="s">
        <v>27</v>
      </c>
      <c r="AN11" s="26" t="s">
        <v>1</v>
      </c>
      <c r="AR11" s="21"/>
      <c r="BE11" s="253"/>
      <c r="BS11" s="18" t="s">
        <v>6</v>
      </c>
    </row>
    <row r="12" spans="1:74" ht="6.95" customHeight="1">
      <c r="B12" s="21"/>
      <c r="AR12" s="21"/>
      <c r="BE12" s="253"/>
      <c r="BS12" s="18" t="s">
        <v>6</v>
      </c>
    </row>
    <row r="13" spans="1:74" ht="12" customHeight="1">
      <c r="B13" s="21"/>
      <c r="D13" s="28" t="s">
        <v>28</v>
      </c>
      <c r="AK13" s="28" t="s">
        <v>25</v>
      </c>
      <c r="AN13" s="30" t="s">
        <v>29</v>
      </c>
      <c r="AR13" s="21"/>
      <c r="BE13" s="253"/>
      <c r="BS13" s="18" t="s">
        <v>6</v>
      </c>
    </row>
    <row r="14" spans="1:74" ht="12.75">
      <c r="B14" s="21"/>
      <c r="E14" s="258" t="s">
        <v>29</v>
      </c>
      <c r="F14" s="259"/>
      <c r="G14" s="259"/>
      <c r="H14" s="259"/>
      <c r="I14" s="259"/>
      <c r="J14" s="259"/>
      <c r="K14" s="259"/>
      <c r="L14" s="259"/>
      <c r="M14" s="259"/>
      <c r="N14" s="259"/>
      <c r="O14" s="259"/>
      <c r="P14" s="259"/>
      <c r="Q14" s="259"/>
      <c r="R14" s="259"/>
      <c r="S14" s="259"/>
      <c r="T14" s="259"/>
      <c r="U14" s="259"/>
      <c r="V14" s="259"/>
      <c r="W14" s="259"/>
      <c r="X14" s="259"/>
      <c r="Y14" s="259"/>
      <c r="Z14" s="259"/>
      <c r="AA14" s="259"/>
      <c r="AB14" s="259"/>
      <c r="AC14" s="259"/>
      <c r="AD14" s="259"/>
      <c r="AE14" s="259"/>
      <c r="AF14" s="259"/>
      <c r="AG14" s="259"/>
      <c r="AH14" s="259"/>
      <c r="AI14" s="259"/>
      <c r="AJ14" s="259"/>
      <c r="AK14" s="28" t="s">
        <v>27</v>
      </c>
      <c r="AN14" s="30" t="s">
        <v>29</v>
      </c>
      <c r="AR14" s="21"/>
      <c r="BE14" s="253"/>
      <c r="BS14" s="18" t="s">
        <v>6</v>
      </c>
    </row>
    <row r="15" spans="1:74" ht="6.95" customHeight="1">
      <c r="B15" s="21"/>
      <c r="AR15" s="21"/>
      <c r="BE15" s="253"/>
      <c r="BS15" s="18" t="s">
        <v>4</v>
      </c>
    </row>
    <row r="16" spans="1:74" ht="12" customHeight="1">
      <c r="B16" s="21"/>
      <c r="D16" s="28" t="s">
        <v>30</v>
      </c>
      <c r="AK16" s="28" t="s">
        <v>25</v>
      </c>
      <c r="AN16" s="26" t="s">
        <v>1</v>
      </c>
      <c r="AR16" s="21"/>
      <c r="BE16" s="253"/>
      <c r="BS16" s="18" t="s">
        <v>4</v>
      </c>
    </row>
    <row r="17" spans="2:71" ht="18.399999999999999" customHeight="1">
      <c r="B17" s="21"/>
      <c r="E17" s="26" t="s">
        <v>31</v>
      </c>
      <c r="AK17" s="28" t="s">
        <v>27</v>
      </c>
      <c r="AN17" s="26" t="s">
        <v>1</v>
      </c>
      <c r="AR17" s="21"/>
      <c r="BE17" s="253"/>
      <c r="BS17" s="18" t="s">
        <v>32</v>
      </c>
    </row>
    <row r="18" spans="2:71" ht="6.95" customHeight="1">
      <c r="B18" s="21"/>
      <c r="AR18" s="21"/>
      <c r="BE18" s="253"/>
      <c r="BS18" s="18" t="s">
        <v>6</v>
      </c>
    </row>
    <row r="19" spans="2:71" ht="12" customHeight="1">
      <c r="B19" s="21"/>
      <c r="D19" s="28" t="s">
        <v>33</v>
      </c>
      <c r="AK19" s="28" t="s">
        <v>25</v>
      </c>
      <c r="AN19" s="26" t="s">
        <v>1</v>
      </c>
      <c r="AR19" s="21"/>
      <c r="BE19" s="253"/>
      <c r="BS19" s="18" t="s">
        <v>6</v>
      </c>
    </row>
    <row r="20" spans="2:71" ht="18.399999999999999" customHeight="1">
      <c r="B20" s="21"/>
      <c r="E20" s="26" t="s">
        <v>26</v>
      </c>
      <c r="AK20" s="28" t="s">
        <v>27</v>
      </c>
      <c r="AN20" s="26" t="s">
        <v>1</v>
      </c>
      <c r="AR20" s="21"/>
      <c r="BE20" s="253"/>
      <c r="BS20" s="18" t="s">
        <v>32</v>
      </c>
    </row>
    <row r="21" spans="2:71" ht="6.95" customHeight="1">
      <c r="B21" s="21"/>
      <c r="AR21" s="21"/>
      <c r="BE21" s="253"/>
    </row>
    <row r="22" spans="2:71" ht="12" customHeight="1">
      <c r="B22" s="21"/>
      <c r="D22" s="28" t="s">
        <v>34</v>
      </c>
      <c r="AR22" s="21"/>
      <c r="BE22" s="253"/>
    </row>
    <row r="23" spans="2:71" ht="16.5" customHeight="1">
      <c r="B23" s="21"/>
      <c r="E23" s="260" t="s">
        <v>1</v>
      </c>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c r="AE23" s="260"/>
      <c r="AF23" s="260"/>
      <c r="AG23" s="260"/>
      <c r="AH23" s="260"/>
      <c r="AI23" s="260"/>
      <c r="AJ23" s="260"/>
      <c r="AK23" s="260"/>
      <c r="AL23" s="260"/>
      <c r="AM23" s="260"/>
      <c r="AN23" s="260"/>
      <c r="AR23" s="21"/>
      <c r="BE23" s="253"/>
    </row>
    <row r="24" spans="2:71" ht="6.95" customHeight="1">
      <c r="B24" s="21"/>
      <c r="AR24" s="21"/>
      <c r="BE24" s="253"/>
    </row>
    <row r="25" spans="2:71" ht="6.95" customHeight="1">
      <c r="B25" s="21"/>
      <c r="D25" s="32"/>
      <c r="E25" s="32"/>
      <c r="F25" s="32"/>
      <c r="G25" s="32"/>
      <c r="H25" s="32"/>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R25" s="21"/>
      <c r="BE25" s="253"/>
    </row>
    <row r="26" spans="2:71" s="1" customFormat="1" ht="25.9" customHeight="1">
      <c r="B26" s="33"/>
      <c r="D26" s="34" t="s">
        <v>35</v>
      </c>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261">
        <f>ROUND(AG94,2)</f>
        <v>0</v>
      </c>
      <c r="AL26" s="262"/>
      <c r="AM26" s="262"/>
      <c r="AN26" s="262"/>
      <c r="AO26" s="262"/>
      <c r="AR26" s="33"/>
      <c r="BE26" s="253"/>
    </row>
    <row r="27" spans="2:71" s="1" customFormat="1" ht="6.95" customHeight="1">
      <c r="B27" s="33"/>
      <c r="AR27" s="33"/>
      <c r="BE27" s="253"/>
    </row>
    <row r="28" spans="2:71" s="1" customFormat="1" ht="12.75">
      <c r="B28" s="33"/>
      <c r="L28" s="263" t="s">
        <v>36</v>
      </c>
      <c r="M28" s="263"/>
      <c r="N28" s="263"/>
      <c r="O28" s="263"/>
      <c r="P28" s="263"/>
      <c r="W28" s="263" t="s">
        <v>37</v>
      </c>
      <c r="X28" s="263"/>
      <c r="Y28" s="263"/>
      <c r="Z28" s="263"/>
      <c r="AA28" s="263"/>
      <c r="AB28" s="263"/>
      <c r="AC28" s="263"/>
      <c r="AD28" s="263"/>
      <c r="AE28" s="263"/>
      <c r="AK28" s="263" t="s">
        <v>38</v>
      </c>
      <c r="AL28" s="263"/>
      <c r="AM28" s="263"/>
      <c r="AN28" s="263"/>
      <c r="AO28" s="263"/>
      <c r="AR28" s="33"/>
      <c r="BE28" s="253"/>
    </row>
    <row r="29" spans="2:71" s="2" customFormat="1" ht="14.45" customHeight="1">
      <c r="B29" s="37"/>
      <c r="D29" s="28" t="s">
        <v>39</v>
      </c>
      <c r="F29" s="28" t="s">
        <v>40</v>
      </c>
      <c r="L29" s="266">
        <v>0.21</v>
      </c>
      <c r="M29" s="265"/>
      <c r="N29" s="265"/>
      <c r="O29" s="265"/>
      <c r="P29" s="265"/>
      <c r="W29" s="264">
        <f>ROUND(AZ94, 2)</f>
        <v>0</v>
      </c>
      <c r="X29" s="265"/>
      <c r="Y29" s="265"/>
      <c r="Z29" s="265"/>
      <c r="AA29" s="265"/>
      <c r="AB29" s="265"/>
      <c r="AC29" s="265"/>
      <c r="AD29" s="265"/>
      <c r="AE29" s="265"/>
      <c r="AK29" s="264">
        <f>ROUND(AV94, 2)</f>
        <v>0</v>
      </c>
      <c r="AL29" s="265"/>
      <c r="AM29" s="265"/>
      <c r="AN29" s="265"/>
      <c r="AO29" s="265"/>
      <c r="AR29" s="37"/>
      <c r="BE29" s="254"/>
    </row>
    <row r="30" spans="2:71" s="2" customFormat="1" ht="14.45" customHeight="1">
      <c r="B30" s="37"/>
      <c r="F30" s="28" t="s">
        <v>41</v>
      </c>
      <c r="L30" s="266">
        <v>0.12</v>
      </c>
      <c r="M30" s="265"/>
      <c r="N30" s="265"/>
      <c r="O30" s="265"/>
      <c r="P30" s="265"/>
      <c r="W30" s="264">
        <f>ROUND(BA94, 2)</f>
        <v>0</v>
      </c>
      <c r="X30" s="265"/>
      <c r="Y30" s="265"/>
      <c r="Z30" s="265"/>
      <c r="AA30" s="265"/>
      <c r="AB30" s="265"/>
      <c r="AC30" s="265"/>
      <c r="AD30" s="265"/>
      <c r="AE30" s="265"/>
      <c r="AK30" s="264">
        <f>ROUND(AW94, 2)</f>
        <v>0</v>
      </c>
      <c r="AL30" s="265"/>
      <c r="AM30" s="265"/>
      <c r="AN30" s="265"/>
      <c r="AO30" s="265"/>
      <c r="AR30" s="37"/>
      <c r="BE30" s="254"/>
    </row>
    <row r="31" spans="2:71" s="2" customFormat="1" ht="14.45" hidden="1" customHeight="1">
      <c r="B31" s="37"/>
      <c r="F31" s="28" t="s">
        <v>42</v>
      </c>
      <c r="L31" s="266">
        <v>0.21</v>
      </c>
      <c r="M31" s="265"/>
      <c r="N31" s="265"/>
      <c r="O31" s="265"/>
      <c r="P31" s="265"/>
      <c r="W31" s="264">
        <f>ROUND(BB94, 2)</f>
        <v>0</v>
      </c>
      <c r="X31" s="265"/>
      <c r="Y31" s="265"/>
      <c r="Z31" s="265"/>
      <c r="AA31" s="265"/>
      <c r="AB31" s="265"/>
      <c r="AC31" s="265"/>
      <c r="AD31" s="265"/>
      <c r="AE31" s="265"/>
      <c r="AK31" s="264">
        <v>0</v>
      </c>
      <c r="AL31" s="265"/>
      <c r="AM31" s="265"/>
      <c r="AN31" s="265"/>
      <c r="AO31" s="265"/>
      <c r="AR31" s="37"/>
      <c r="BE31" s="254"/>
    </row>
    <row r="32" spans="2:71" s="2" customFormat="1" ht="14.45" hidden="1" customHeight="1">
      <c r="B32" s="37"/>
      <c r="F32" s="28" t="s">
        <v>43</v>
      </c>
      <c r="L32" s="266">
        <v>0.12</v>
      </c>
      <c r="M32" s="265"/>
      <c r="N32" s="265"/>
      <c r="O32" s="265"/>
      <c r="P32" s="265"/>
      <c r="W32" s="264">
        <f>ROUND(BC94, 2)</f>
        <v>0</v>
      </c>
      <c r="X32" s="265"/>
      <c r="Y32" s="265"/>
      <c r="Z32" s="265"/>
      <c r="AA32" s="265"/>
      <c r="AB32" s="265"/>
      <c r="AC32" s="265"/>
      <c r="AD32" s="265"/>
      <c r="AE32" s="265"/>
      <c r="AK32" s="264">
        <v>0</v>
      </c>
      <c r="AL32" s="265"/>
      <c r="AM32" s="265"/>
      <c r="AN32" s="265"/>
      <c r="AO32" s="265"/>
      <c r="AR32" s="37"/>
      <c r="BE32" s="254"/>
    </row>
    <row r="33" spans="2:57" s="2" customFormat="1" ht="14.45" hidden="1" customHeight="1">
      <c r="B33" s="37"/>
      <c r="F33" s="28" t="s">
        <v>44</v>
      </c>
      <c r="L33" s="266">
        <v>0</v>
      </c>
      <c r="M33" s="265"/>
      <c r="N33" s="265"/>
      <c r="O33" s="265"/>
      <c r="P33" s="265"/>
      <c r="W33" s="264">
        <f>ROUND(BD94, 2)</f>
        <v>0</v>
      </c>
      <c r="X33" s="265"/>
      <c r="Y33" s="265"/>
      <c r="Z33" s="265"/>
      <c r="AA33" s="265"/>
      <c r="AB33" s="265"/>
      <c r="AC33" s="265"/>
      <c r="AD33" s="265"/>
      <c r="AE33" s="265"/>
      <c r="AK33" s="264">
        <v>0</v>
      </c>
      <c r="AL33" s="265"/>
      <c r="AM33" s="265"/>
      <c r="AN33" s="265"/>
      <c r="AO33" s="265"/>
      <c r="AR33" s="37"/>
      <c r="BE33" s="254"/>
    </row>
    <row r="34" spans="2:57" s="1" customFormat="1" ht="6.95" customHeight="1">
      <c r="B34" s="33"/>
      <c r="AR34" s="33"/>
      <c r="BE34" s="253"/>
    </row>
    <row r="35" spans="2:57" s="1" customFormat="1" ht="25.9" customHeight="1">
      <c r="B35" s="33"/>
      <c r="C35" s="38"/>
      <c r="D35" s="39" t="s">
        <v>45</v>
      </c>
      <c r="E35" s="40"/>
      <c r="F35" s="40"/>
      <c r="G35" s="40"/>
      <c r="H35" s="40"/>
      <c r="I35" s="40"/>
      <c r="J35" s="40"/>
      <c r="K35" s="40"/>
      <c r="L35" s="40"/>
      <c r="M35" s="40"/>
      <c r="N35" s="40"/>
      <c r="O35" s="40"/>
      <c r="P35" s="40"/>
      <c r="Q35" s="40"/>
      <c r="R35" s="40"/>
      <c r="S35" s="40"/>
      <c r="T35" s="41" t="s">
        <v>46</v>
      </c>
      <c r="U35" s="40"/>
      <c r="V35" s="40"/>
      <c r="W35" s="40"/>
      <c r="X35" s="270" t="s">
        <v>47</v>
      </c>
      <c r="Y35" s="268"/>
      <c r="Z35" s="268"/>
      <c r="AA35" s="268"/>
      <c r="AB35" s="268"/>
      <c r="AC35" s="40"/>
      <c r="AD35" s="40"/>
      <c r="AE35" s="40"/>
      <c r="AF35" s="40"/>
      <c r="AG35" s="40"/>
      <c r="AH35" s="40"/>
      <c r="AI35" s="40"/>
      <c r="AJ35" s="40"/>
      <c r="AK35" s="267">
        <f>SUM(AK26:AK33)</f>
        <v>0</v>
      </c>
      <c r="AL35" s="268"/>
      <c r="AM35" s="268"/>
      <c r="AN35" s="268"/>
      <c r="AO35" s="269"/>
      <c r="AP35" s="38"/>
      <c r="AQ35" s="38"/>
      <c r="AR35" s="33"/>
    </row>
    <row r="36" spans="2:57" s="1" customFormat="1" ht="6.95" customHeight="1">
      <c r="B36" s="33"/>
      <c r="AR36" s="33"/>
    </row>
    <row r="37" spans="2:57" s="1" customFormat="1" ht="14.45" customHeight="1">
      <c r="B37" s="33"/>
      <c r="AR37" s="33"/>
    </row>
    <row r="38" spans="2:57" ht="14.45" customHeight="1">
      <c r="B38" s="21"/>
      <c r="AR38" s="21"/>
    </row>
    <row r="39" spans="2:57" ht="14.45" customHeight="1">
      <c r="B39" s="21"/>
      <c r="AR39" s="21"/>
    </row>
    <row r="40" spans="2:57" ht="14.45" customHeight="1">
      <c r="B40" s="21"/>
      <c r="AR40" s="21"/>
    </row>
    <row r="41" spans="2:57" ht="14.45" customHeight="1">
      <c r="B41" s="21"/>
      <c r="AR41" s="21"/>
    </row>
    <row r="42" spans="2:57" ht="14.45" customHeight="1">
      <c r="B42" s="21"/>
      <c r="AR42" s="21"/>
    </row>
    <row r="43" spans="2:57" ht="14.45" customHeight="1">
      <c r="B43" s="21"/>
      <c r="AR43" s="21"/>
    </row>
    <row r="44" spans="2:57" ht="14.45" customHeight="1">
      <c r="B44" s="21"/>
      <c r="AR44" s="21"/>
    </row>
    <row r="45" spans="2:57" ht="14.45" customHeight="1">
      <c r="B45" s="21"/>
      <c r="AR45" s="21"/>
    </row>
    <row r="46" spans="2:57" ht="14.45" customHeight="1">
      <c r="B46" s="21"/>
      <c r="AR46" s="21"/>
    </row>
    <row r="47" spans="2:57" ht="14.45" customHeight="1">
      <c r="B47" s="21"/>
      <c r="AR47" s="21"/>
    </row>
    <row r="48" spans="2:57" ht="14.45" customHeight="1">
      <c r="B48" s="21"/>
      <c r="AR48" s="21"/>
    </row>
    <row r="49" spans="2:44" s="1" customFormat="1" ht="14.45" customHeight="1">
      <c r="B49" s="33"/>
      <c r="D49" s="42" t="s">
        <v>48</v>
      </c>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2" t="s">
        <v>49</v>
      </c>
      <c r="AI49" s="43"/>
      <c r="AJ49" s="43"/>
      <c r="AK49" s="43"/>
      <c r="AL49" s="43"/>
      <c r="AM49" s="43"/>
      <c r="AN49" s="43"/>
      <c r="AO49" s="43"/>
      <c r="AR49" s="33"/>
    </row>
    <row r="50" spans="2:44" ht="11.25">
      <c r="B50" s="21"/>
      <c r="AR50" s="21"/>
    </row>
    <row r="51" spans="2:44" ht="11.25">
      <c r="B51" s="21"/>
      <c r="AR51" s="21"/>
    </row>
    <row r="52" spans="2:44" ht="11.25">
      <c r="B52" s="21"/>
      <c r="AR52" s="21"/>
    </row>
    <row r="53" spans="2:44" ht="11.25">
      <c r="B53" s="21"/>
      <c r="AR53" s="21"/>
    </row>
    <row r="54" spans="2:44" ht="11.25">
      <c r="B54" s="21"/>
      <c r="AR54" s="21"/>
    </row>
    <row r="55" spans="2:44" ht="11.25">
      <c r="B55" s="21"/>
      <c r="AR55" s="21"/>
    </row>
    <row r="56" spans="2:44" ht="11.25">
      <c r="B56" s="21"/>
      <c r="AR56" s="21"/>
    </row>
    <row r="57" spans="2:44" ht="11.25">
      <c r="B57" s="21"/>
      <c r="AR57" s="21"/>
    </row>
    <row r="58" spans="2:44" ht="11.25">
      <c r="B58" s="21"/>
      <c r="AR58" s="21"/>
    </row>
    <row r="59" spans="2:44" ht="11.25">
      <c r="B59" s="21"/>
      <c r="AR59" s="21"/>
    </row>
    <row r="60" spans="2:44" s="1" customFormat="1" ht="12.75">
      <c r="B60" s="33"/>
      <c r="D60" s="44" t="s">
        <v>50</v>
      </c>
      <c r="E60" s="35"/>
      <c r="F60" s="35"/>
      <c r="G60" s="35"/>
      <c r="H60" s="35"/>
      <c r="I60" s="35"/>
      <c r="J60" s="35"/>
      <c r="K60" s="35"/>
      <c r="L60" s="35"/>
      <c r="M60" s="35"/>
      <c r="N60" s="35"/>
      <c r="O60" s="35"/>
      <c r="P60" s="35"/>
      <c r="Q60" s="35"/>
      <c r="R60" s="35"/>
      <c r="S60" s="35"/>
      <c r="T60" s="35"/>
      <c r="U60" s="35"/>
      <c r="V60" s="44" t="s">
        <v>51</v>
      </c>
      <c r="W60" s="35"/>
      <c r="X60" s="35"/>
      <c r="Y60" s="35"/>
      <c r="Z60" s="35"/>
      <c r="AA60" s="35"/>
      <c r="AB60" s="35"/>
      <c r="AC60" s="35"/>
      <c r="AD60" s="35"/>
      <c r="AE60" s="35"/>
      <c r="AF60" s="35"/>
      <c r="AG60" s="35"/>
      <c r="AH60" s="44" t="s">
        <v>50</v>
      </c>
      <c r="AI60" s="35"/>
      <c r="AJ60" s="35"/>
      <c r="AK60" s="35"/>
      <c r="AL60" s="35"/>
      <c r="AM60" s="44" t="s">
        <v>51</v>
      </c>
      <c r="AN60" s="35"/>
      <c r="AO60" s="35"/>
      <c r="AR60" s="33"/>
    </row>
    <row r="61" spans="2:44" ht="11.25">
      <c r="B61" s="21"/>
      <c r="AR61" s="21"/>
    </row>
    <row r="62" spans="2:44" ht="11.25">
      <c r="B62" s="21"/>
      <c r="AR62" s="21"/>
    </row>
    <row r="63" spans="2:44" ht="11.25">
      <c r="B63" s="21"/>
      <c r="AR63" s="21"/>
    </row>
    <row r="64" spans="2:44" s="1" customFormat="1" ht="12.75">
      <c r="B64" s="33"/>
      <c r="D64" s="42" t="s">
        <v>52</v>
      </c>
      <c r="E64" s="43"/>
      <c r="F64" s="43"/>
      <c r="G64" s="43"/>
      <c r="H64" s="43"/>
      <c r="I64" s="43"/>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2" t="s">
        <v>53</v>
      </c>
      <c r="AI64" s="43"/>
      <c r="AJ64" s="43"/>
      <c r="AK64" s="43"/>
      <c r="AL64" s="43"/>
      <c r="AM64" s="43"/>
      <c r="AN64" s="43"/>
      <c r="AO64" s="43"/>
      <c r="AR64" s="33"/>
    </row>
    <row r="65" spans="2:44" ht="11.25">
      <c r="B65" s="21"/>
      <c r="AR65" s="21"/>
    </row>
    <row r="66" spans="2:44" ht="11.25">
      <c r="B66" s="21"/>
      <c r="AR66" s="21"/>
    </row>
    <row r="67" spans="2:44" ht="11.25">
      <c r="B67" s="21"/>
      <c r="AR67" s="21"/>
    </row>
    <row r="68" spans="2:44" ht="11.25">
      <c r="B68" s="21"/>
      <c r="AR68" s="21"/>
    </row>
    <row r="69" spans="2:44" ht="11.25">
      <c r="B69" s="21"/>
      <c r="AR69" s="21"/>
    </row>
    <row r="70" spans="2:44" ht="11.25">
      <c r="B70" s="21"/>
      <c r="AR70" s="21"/>
    </row>
    <row r="71" spans="2:44" ht="11.25">
      <c r="B71" s="21"/>
      <c r="AR71" s="21"/>
    </row>
    <row r="72" spans="2:44" ht="11.25">
      <c r="B72" s="21"/>
      <c r="AR72" s="21"/>
    </row>
    <row r="73" spans="2:44" ht="11.25">
      <c r="B73" s="21"/>
      <c r="AR73" s="21"/>
    </row>
    <row r="74" spans="2:44" ht="11.25">
      <c r="B74" s="21"/>
      <c r="AR74" s="21"/>
    </row>
    <row r="75" spans="2:44" s="1" customFormat="1" ht="12.75">
      <c r="B75" s="33"/>
      <c r="D75" s="44" t="s">
        <v>50</v>
      </c>
      <c r="E75" s="35"/>
      <c r="F75" s="35"/>
      <c r="G75" s="35"/>
      <c r="H75" s="35"/>
      <c r="I75" s="35"/>
      <c r="J75" s="35"/>
      <c r="K75" s="35"/>
      <c r="L75" s="35"/>
      <c r="M75" s="35"/>
      <c r="N75" s="35"/>
      <c r="O75" s="35"/>
      <c r="P75" s="35"/>
      <c r="Q75" s="35"/>
      <c r="R75" s="35"/>
      <c r="S75" s="35"/>
      <c r="T75" s="35"/>
      <c r="U75" s="35"/>
      <c r="V75" s="44" t="s">
        <v>51</v>
      </c>
      <c r="W75" s="35"/>
      <c r="X75" s="35"/>
      <c r="Y75" s="35"/>
      <c r="Z75" s="35"/>
      <c r="AA75" s="35"/>
      <c r="AB75" s="35"/>
      <c r="AC75" s="35"/>
      <c r="AD75" s="35"/>
      <c r="AE75" s="35"/>
      <c r="AF75" s="35"/>
      <c r="AG75" s="35"/>
      <c r="AH75" s="44" t="s">
        <v>50</v>
      </c>
      <c r="AI75" s="35"/>
      <c r="AJ75" s="35"/>
      <c r="AK75" s="35"/>
      <c r="AL75" s="35"/>
      <c r="AM75" s="44" t="s">
        <v>51</v>
      </c>
      <c r="AN75" s="35"/>
      <c r="AO75" s="35"/>
      <c r="AR75" s="33"/>
    </row>
    <row r="76" spans="2:44" s="1" customFormat="1" ht="11.25">
      <c r="B76" s="33"/>
      <c r="AR76" s="33"/>
    </row>
    <row r="77" spans="2:44" s="1" customFormat="1" ht="6.95" customHeight="1">
      <c r="B77" s="45"/>
      <c r="C77" s="46"/>
      <c r="D77" s="46"/>
      <c r="E77" s="46"/>
      <c r="F77" s="46"/>
      <c r="G77" s="46"/>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33"/>
    </row>
    <row r="81" spans="1:91" s="1" customFormat="1" ht="6.95" customHeight="1">
      <c r="B81" s="47"/>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33"/>
    </row>
    <row r="82" spans="1:91" s="1" customFormat="1" ht="24.95" customHeight="1">
      <c r="B82" s="33"/>
      <c r="C82" s="22" t="s">
        <v>54</v>
      </c>
      <c r="AR82" s="33"/>
    </row>
    <row r="83" spans="1:91" s="1" customFormat="1" ht="6.95" customHeight="1">
      <c r="B83" s="33"/>
      <c r="AR83" s="33"/>
    </row>
    <row r="84" spans="1:91" s="3" customFormat="1" ht="12" customHeight="1">
      <c r="B84" s="49"/>
      <c r="C84" s="28" t="s">
        <v>13</v>
      </c>
      <c r="L84" s="3" t="str">
        <f>K5</f>
        <v>5262</v>
      </c>
      <c r="AR84" s="49"/>
    </row>
    <row r="85" spans="1:91" s="4" customFormat="1" ht="36.950000000000003" customHeight="1">
      <c r="B85" s="50"/>
      <c r="C85" s="51" t="s">
        <v>16</v>
      </c>
      <c r="L85" s="236" t="str">
        <f>K6</f>
        <v>ZŠ Dědina - nástavba - REVIZE č. 2</v>
      </c>
      <c r="M85" s="237"/>
      <c r="N85" s="237"/>
      <c r="O85" s="237"/>
      <c r="P85" s="237"/>
      <c r="Q85" s="237"/>
      <c r="R85" s="237"/>
      <c r="S85" s="237"/>
      <c r="T85" s="237"/>
      <c r="U85" s="237"/>
      <c r="V85" s="237"/>
      <c r="W85" s="237"/>
      <c r="X85" s="237"/>
      <c r="Y85" s="237"/>
      <c r="Z85" s="237"/>
      <c r="AA85" s="237"/>
      <c r="AB85" s="237"/>
      <c r="AC85" s="237"/>
      <c r="AD85" s="237"/>
      <c r="AE85" s="237"/>
      <c r="AF85" s="237"/>
      <c r="AG85" s="237"/>
      <c r="AH85" s="237"/>
      <c r="AI85" s="237"/>
      <c r="AJ85" s="237"/>
      <c r="AR85" s="50"/>
    </row>
    <row r="86" spans="1:91" s="1" customFormat="1" ht="6.95" customHeight="1">
      <c r="B86" s="33"/>
      <c r="AR86" s="33"/>
    </row>
    <row r="87" spans="1:91" s="1" customFormat="1" ht="12" customHeight="1">
      <c r="B87" s="33"/>
      <c r="C87" s="28" t="s">
        <v>20</v>
      </c>
      <c r="L87" s="52" t="str">
        <f>IF(K8="","",K8)</f>
        <v>Žukovského 580, Praha 6</v>
      </c>
      <c r="AI87" s="28" t="s">
        <v>22</v>
      </c>
      <c r="AM87" s="241" t="str">
        <f>IF(AN8= "","",AN8)</f>
        <v>15. 9. 2025</v>
      </c>
      <c r="AN87" s="241"/>
      <c r="AR87" s="33"/>
    </row>
    <row r="88" spans="1:91" s="1" customFormat="1" ht="6.95" customHeight="1">
      <c r="B88" s="33"/>
      <c r="AR88" s="33"/>
    </row>
    <row r="89" spans="1:91" s="1" customFormat="1" ht="15.2" customHeight="1">
      <c r="B89" s="33"/>
      <c r="C89" s="28" t="s">
        <v>24</v>
      </c>
      <c r="L89" s="3" t="str">
        <f>IF(E11= "","",E11)</f>
        <v xml:space="preserve"> </v>
      </c>
      <c r="AI89" s="28" t="s">
        <v>30</v>
      </c>
      <c r="AM89" s="242" t="str">
        <f>IF(E17="","",E17)</f>
        <v>Digitronic CZ s.r.o.</v>
      </c>
      <c r="AN89" s="243"/>
      <c r="AO89" s="243"/>
      <c r="AP89" s="243"/>
      <c r="AR89" s="33"/>
      <c r="AS89" s="244" t="s">
        <v>55</v>
      </c>
      <c r="AT89" s="245"/>
      <c r="AU89" s="54"/>
      <c r="AV89" s="54"/>
      <c r="AW89" s="54"/>
      <c r="AX89" s="54"/>
      <c r="AY89" s="54"/>
      <c r="AZ89" s="54"/>
      <c r="BA89" s="54"/>
      <c r="BB89" s="54"/>
      <c r="BC89" s="54"/>
      <c r="BD89" s="55"/>
    </row>
    <row r="90" spans="1:91" s="1" customFormat="1" ht="15.2" customHeight="1">
      <c r="B90" s="33"/>
      <c r="C90" s="28" t="s">
        <v>28</v>
      </c>
      <c r="L90" s="3" t="str">
        <f>IF(E14= "Vyplň údaj","",E14)</f>
        <v/>
      </c>
      <c r="AI90" s="28" t="s">
        <v>33</v>
      </c>
      <c r="AM90" s="242" t="str">
        <f>IF(E20="","",E20)</f>
        <v xml:space="preserve"> </v>
      </c>
      <c r="AN90" s="243"/>
      <c r="AO90" s="243"/>
      <c r="AP90" s="243"/>
      <c r="AR90" s="33"/>
      <c r="AS90" s="246"/>
      <c r="AT90" s="247"/>
      <c r="BD90" s="57"/>
    </row>
    <row r="91" spans="1:91" s="1" customFormat="1" ht="10.9" customHeight="1">
      <c r="B91" s="33"/>
      <c r="AR91" s="33"/>
      <c r="AS91" s="246"/>
      <c r="AT91" s="247"/>
      <c r="BD91" s="57"/>
    </row>
    <row r="92" spans="1:91" s="1" customFormat="1" ht="29.25" customHeight="1">
      <c r="B92" s="33"/>
      <c r="C92" s="240" t="s">
        <v>56</v>
      </c>
      <c r="D92" s="239"/>
      <c r="E92" s="239"/>
      <c r="F92" s="239"/>
      <c r="G92" s="239"/>
      <c r="H92" s="58"/>
      <c r="I92" s="238" t="s">
        <v>57</v>
      </c>
      <c r="J92" s="239"/>
      <c r="K92" s="239"/>
      <c r="L92" s="239"/>
      <c r="M92" s="239"/>
      <c r="N92" s="239"/>
      <c r="O92" s="239"/>
      <c r="P92" s="239"/>
      <c r="Q92" s="239"/>
      <c r="R92" s="239"/>
      <c r="S92" s="239"/>
      <c r="T92" s="239"/>
      <c r="U92" s="239"/>
      <c r="V92" s="239"/>
      <c r="W92" s="239"/>
      <c r="X92" s="239"/>
      <c r="Y92" s="239"/>
      <c r="Z92" s="239"/>
      <c r="AA92" s="239"/>
      <c r="AB92" s="239"/>
      <c r="AC92" s="239"/>
      <c r="AD92" s="239"/>
      <c r="AE92" s="239"/>
      <c r="AF92" s="239"/>
      <c r="AG92" s="249" t="s">
        <v>58</v>
      </c>
      <c r="AH92" s="239"/>
      <c r="AI92" s="239"/>
      <c r="AJ92" s="239"/>
      <c r="AK92" s="239"/>
      <c r="AL92" s="239"/>
      <c r="AM92" s="239"/>
      <c r="AN92" s="238" t="s">
        <v>59</v>
      </c>
      <c r="AO92" s="239"/>
      <c r="AP92" s="248"/>
      <c r="AQ92" s="59" t="s">
        <v>60</v>
      </c>
      <c r="AR92" s="33"/>
      <c r="AS92" s="60" t="s">
        <v>61</v>
      </c>
      <c r="AT92" s="61" t="s">
        <v>62</v>
      </c>
      <c r="AU92" s="61" t="s">
        <v>63</v>
      </c>
      <c r="AV92" s="61" t="s">
        <v>64</v>
      </c>
      <c r="AW92" s="61" t="s">
        <v>65</v>
      </c>
      <c r="AX92" s="61" t="s">
        <v>66</v>
      </c>
      <c r="AY92" s="61" t="s">
        <v>67</v>
      </c>
      <c r="AZ92" s="61" t="s">
        <v>68</v>
      </c>
      <c r="BA92" s="61" t="s">
        <v>69</v>
      </c>
      <c r="BB92" s="61" t="s">
        <v>70</v>
      </c>
      <c r="BC92" s="61" t="s">
        <v>71</v>
      </c>
      <c r="BD92" s="62" t="s">
        <v>72</v>
      </c>
    </row>
    <row r="93" spans="1:91" s="1" customFormat="1" ht="10.9" customHeight="1">
      <c r="B93" s="33"/>
      <c r="AR93" s="33"/>
      <c r="AS93" s="63"/>
      <c r="AT93" s="54"/>
      <c r="AU93" s="54"/>
      <c r="AV93" s="54"/>
      <c r="AW93" s="54"/>
      <c r="AX93" s="54"/>
      <c r="AY93" s="54"/>
      <c r="AZ93" s="54"/>
      <c r="BA93" s="54"/>
      <c r="BB93" s="54"/>
      <c r="BC93" s="54"/>
      <c r="BD93" s="55"/>
    </row>
    <row r="94" spans="1:91" s="5" customFormat="1" ht="32.450000000000003" customHeight="1">
      <c r="B94" s="64"/>
      <c r="C94" s="65" t="s">
        <v>73</v>
      </c>
      <c r="D94" s="66"/>
      <c r="E94" s="66"/>
      <c r="F94" s="66"/>
      <c r="G94" s="66"/>
      <c r="H94" s="66"/>
      <c r="I94" s="66"/>
      <c r="J94" s="66"/>
      <c r="K94" s="66"/>
      <c r="L94" s="66"/>
      <c r="M94" s="66"/>
      <c r="N94" s="66"/>
      <c r="O94" s="66"/>
      <c r="P94" s="66"/>
      <c r="Q94" s="66"/>
      <c r="R94" s="66"/>
      <c r="S94" s="66"/>
      <c r="T94" s="66"/>
      <c r="U94" s="66"/>
      <c r="V94" s="66"/>
      <c r="W94" s="66"/>
      <c r="X94" s="66"/>
      <c r="Y94" s="66"/>
      <c r="Z94" s="66"/>
      <c r="AA94" s="66"/>
      <c r="AB94" s="66"/>
      <c r="AC94" s="66"/>
      <c r="AD94" s="66"/>
      <c r="AE94" s="66"/>
      <c r="AF94" s="66"/>
      <c r="AG94" s="250">
        <f>ROUND(AG95+AG99+AG102+AG105+AG108+SUM(AG111:AG119),2)</f>
        <v>0</v>
      </c>
      <c r="AH94" s="250"/>
      <c r="AI94" s="250"/>
      <c r="AJ94" s="250"/>
      <c r="AK94" s="250"/>
      <c r="AL94" s="250"/>
      <c r="AM94" s="250"/>
      <c r="AN94" s="251">
        <f t="shared" ref="AN94:AN119" si="0">SUM(AG94,AT94)</f>
        <v>0</v>
      </c>
      <c r="AO94" s="251"/>
      <c r="AP94" s="251"/>
      <c r="AQ94" s="68" t="s">
        <v>1</v>
      </c>
      <c r="AR94" s="64"/>
      <c r="AS94" s="69">
        <f>ROUND(AS95+AS99+AS102+AS105+AS108+SUM(AS111:AS119),2)</f>
        <v>0</v>
      </c>
      <c r="AT94" s="70">
        <f t="shared" ref="AT94:AT119" si="1">ROUND(SUM(AV94:AW94),2)</f>
        <v>0</v>
      </c>
      <c r="AU94" s="71">
        <f>ROUND(AU95+AU99+AU102+AU105+AU108+SUM(AU111:AU119),5)</f>
        <v>0</v>
      </c>
      <c r="AV94" s="70">
        <f>ROUND(AZ94*L29,2)</f>
        <v>0</v>
      </c>
      <c r="AW94" s="70">
        <f>ROUND(BA94*L30,2)</f>
        <v>0</v>
      </c>
      <c r="AX94" s="70">
        <f>ROUND(BB94*L29,2)</f>
        <v>0</v>
      </c>
      <c r="AY94" s="70">
        <f>ROUND(BC94*L30,2)</f>
        <v>0</v>
      </c>
      <c r="AZ94" s="70">
        <f>ROUND(AZ95+AZ99+AZ102+AZ105+AZ108+SUM(AZ111:AZ119),2)</f>
        <v>0</v>
      </c>
      <c r="BA94" s="70">
        <f>ROUND(BA95+BA99+BA102+BA105+BA108+SUM(BA111:BA119),2)</f>
        <v>0</v>
      </c>
      <c r="BB94" s="70">
        <f>ROUND(BB95+BB99+BB102+BB105+BB108+SUM(BB111:BB119),2)</f>
        <v>0</v>
      </c>
      <c r="BC94" s="70">
        <f>ROUND(BC95+BC99+BC102+BC105+BC108+SUM(BC111:BC119),2)</f>
        <v>0</v>
      </c>
      <c r="BD94" s="72">
        <f>ROUND(BD95+BD99+BD102+BD105+BD108+SUM(BD111:BD119),2)</f>
        <v>0</v>
      </c>
      <c r="BS94" s="73" t="s">
        <v>74</v>
      </c>
      <c r="BT94" s="73" t="s">
        <v>75</v>
      </c>
      <c r="BU94" s="74" t="s">
        <v>76</v>
      </c>
      <c r="BV94" s="73" t="s">
        <v>77</v>
      </c>
      <c r="BW94" s="73" t="s">
        <v>5</v>
      </c>
      <c r="BX94" s="73" t="s">
        <v>78</v>
      </c>
      <c r="CL94" s="73" t="s">
        <v>1</v>
      </c>
    </row>
    <row r="95" spans="1:91" s="6" customFormat="1" ht="16.5" customHeight="1">
      <c r="B95" s="75"/>
      <c r="C95" s="76"/>
      <c r="D95" s="230" t="s">
        <v>79</v>
      </c>
      <c r="E95" s="230"/>
      <c r="F95" s="230"/>
      <c r="G95" s="230"/>
      <c r="H95" s="230"/>
      <c r="I95" s="77"/>
      <c r="J95" s="230" t="s">
        <v>80</v>
      </c>
      <c r="K95" s="230"/>
      <c r="L95" s="230"/>
      <c r="M95" s="230"/>
      <c r="N95" s="230"/>
      <c r="O95" s="230"/>
      <c r="P95" s="230"/>
      <c r="Q95" s="230"/>
      <c r="R95" s="230"/>
      <c r="S95" s="230"/>
      <c r="T95" s="230"/>
      <c r="U95" s="230"/>
      <c r="V95" s="230"/>
      <c r="W95" s="230"/>
      <c r="X95" s="230"/>
      <c r="Y95" s="230"/>
      <c r="Z95" s="230"/>
      <c r="AA95" s="230"/>
      <c r="AB95" s="230"/>
      <c r="AC95" s="230"/>
      <c r="AD95" s="230"/>
      <c r="AE95" s="230"/>
      <c r="AF95" s="230"/>
      <c r="AG95" s="235">
        <f>ROUND(SUM(AG96:AG98),2)</f>
        <v>0</v>
      </c>
      <c r="AH95" s="234"/>
      <c r="AI95" s="234"/>
      <c r="AJ95" s="234"/>
      <c r="AK95" s="234"/>
      <c r="AL95" s="234"/>
      <c r="AM95" s="234"/>
      <c r="AN95" s="233">
        <f t="shared" si="0"/>
        <v>0</v>
      </c>
      <c r="AO95" s="234"/>
      <c r="AP95" s="234"/>
      <c r="AQ95" s="78" t="s">
        <v>81</v>
      </c>
      <c r="AR95" s="75"/>
      <c r="AS95" s="79">
        <f>ROUND(SUM(AS96:AS98),2)</f>
        <v>0</v>
      </c>
      <c r="AT95" s="80">
        <f t="shared" si="1"/>
        <v>0</v>
      </c>
      <c r="AU95" s="81">
        <f>ROUND(SUM(AU96:AU98),5)</f>
        <v>0</v>
      </c>
      <c r="AV95" s="80">
        <f>ROUND(AZ95*L29,2)</f>
        <v>0</v>
      </c>
      <c r="AW95" s="80">
        <f>ROUND(BA95*L30,2)</f>
        <v>0</v>
      </c>
      <c r="AX95" s="80">
        <f>ROUND(BB95*L29,2)</f>
        <v>0</v>
      </c>
      <c r="AY95" s="80">
        <f>ROUND(BC95*L30,2)</f>
        <v>0</v>
      </c>
      <c r="AZ95" s="80">
        <f>ROUND(SUM(AZ96:AZ98),2)</f>
        <v>0</v>
      </c>
      <c r="BA95" s="80">
        <f>ROUND(SUM(BA96:BA98),2)</f>
        <v>0</v>
      </c>
      <c r="BB95" s="80">
        <f>ROUND(SUM(BB96:BB98),2)</f>
        <v>0</v>
      </c>
      <c r="BC95" s="80">
        <f>ROUND(SUM(BC96:BC98),2)</f>
        <v>0</v>
      </c>
      <c r="BD95" s="82">
        <f>ROUND(SUM(BD96:BD98),2)</f>
        <v>0</v>
      </c>
      <c r="BS95" s="83" t="s">
        <v>74</v>
      </c>
      <c r="BT95" s="83" t="s">
        <v>82</v>
      </c>
      <c r="BU95" s="83" t="s">
        <v>76</v>
      </c>
      <c r="BV95" s="83" t="s">
        <v>77</v>
      </c>
      <c r="BW95" s="83" t="s">
        <v>83</v>
      </c>
      <c r="BX95" s="83" t="s">
        <v>5</v>
      </c>
      <c r="CL95" s="83" t="s">
        <v>1</v>
      </c>
      <c r="CM95" s="83" t="s">
        <v>84</v>
      </c>
    </row>
    <row r="96" spans="1:91" s="3" customFormat="1" ht="16.5" customHeight="1">
      <c r="A96" s="84" t="s">
        <v>85</v>
      </c>
      <c r="B96" s="49"/>
      <c r="C96" s="9"/>
      <c r="D96" s="9"/>
      <c r="E96" s="229" t="s">
        <v>86</v>
      </c>
      <c r="F96" s="229"/>
      <c r="G96" s="229"/>
      <c r="H96" s="229"/>
      <c r="I96" s="229"/>
      <c r="J96" s="9"/>
      <c r="K96" s="229" t="s">
        <v>87</v>
      </c>
      <c r="L96" s="229"/>
      <c r="M96" s="229"/>
      <c r="N96" s="229"/>
      <c r="O96" s="229"/>
      <c r="P96" s="229"/>
      <c r="Q96" s="229"/>
      <c r="R96" s="229"/>
      <c r="S96" s="229"/>
      <c r="T96" s="229"/>
      <c r="U96" s="229"/>
      <c r="V96" s="229"/>
      <c r="W96" s="229"/>
      <c r="X96" s="229"/>
      <c r="Y96" s="229"/>
      <c r="Z96" s="229"/>
      <c r="AA96" s="229"/>
      <c r="AB96" s="229"/>
      <c r="AC96" s="229"/>
      <c r="AD96" s="229"/>
      <c r="AE96" s="229"/>
      <c r="AF96" s="229"/>
      <c r="AG96" s="231">
        <f>'D.1.1.a - Architektonicko...'!J32</f>
        <v>0</v>
      </c>
      <c r="AH96" s="232"/>
      <c r="AI96" s="232"/>
      <c r="AJ96" s="232"/>
      <c r="AK96" s="232"/>
      <c r="AL96" s="232"/>
      <c r="AM96" s="232"/>
      <c r="AN96" s="231">
        <f t="shared" si="0"/>
        <v>0</v>
      </c>
      <c r="AO96" s="232"/>
      <c r="AP96" s="232"/>
      <c r="AQ96" s="85" t="s">
        <v>88</v>
      </c>
      <c r="AR96" s="49"/>
      <c r="AS96" s="86">
        <v>0</v>
      </c>
      <c r="AT96" s="87">
        <f t="shared" si="1"/>
        <v>0</v>
      </c>
      <c r="AU96" s="88">
        <f>'D.1.1.a - Architektonicko...'!P147</f>
        <v>0</v>
      </c>
      <c r="AV96" s="87">
        <f>'D.1.1.a - Architektonicko...'!J35</f>
        <v>0</v>
      </c>
      <c r="AW96" s="87">
        <f>'D.1.1.a - Architektonicko...'!J36</f>
        <v>0</v>
      </c>
      <c r="AX96" s="87">
        <f>'D.1.1.a - Architektonicko...'!J37</f>
        <v>0</v>
      </c>
      <c r="AY96" s="87">
        <f>'D.1.1.a - Architektonicko...'!J38</f>
        <v>0</v>
      </c>
      <c r="AZ96" s="87">
        <f>'D.1.1.a - Architektonicko...'!F35</f>
        <v>0</v>
      </c>
      <c r="BA96" s="87">
        <f>'D.1.1.a - Architektonicko...'!F36</f>
        <v>0</v>
      </c>
      <c r="BB96" s="87">
        <f>'D.1.1.a - Architektonicko...'!F37</f>
        <v>0</v>
      </c>
      <c r="BC96" s="87">
        <f>'D.1.1.a - Architektonicko...'!F38</f>
        <v>0</v>
      </c>
      <c r="BD96" s="89">
        <f>'D.1.1.a - Architektonicko...'!F39</f>
        <v>0</v>
      </c>
      <c r="BT96" s="26" t="s">
        <v>84</v>
      </c>
      <c r="BV96" s="26" t="s">
        <v>77</v>
      </c>
      <c r="BW96" s="26" t="s">
        <v>89</v>
      </c>
      <c r="BX96" s="26" t="s">
        <v>83</v>
      </c>
      <c r="CL96" s="26" t="s">
        <v>1</v>
      </c>
    </row>
    <row r="97" spans="1:91" s="3" customFormat="1" ht="16.5" customHeight="1">
      <c r="A97" s="84" t="s">
        <v>85</v>
      </c>
      <c r="B97" s="49"/>
      <c r="C97" s="9"/>
      <c r="D97" s="9"/>
      <c r="E97" s="229" t="s">
        <v>90</v>
      </c>
      <c r="F97" s="229"/>
      <c r="G97" s="229"/>
      <c r="H97" s="229"/>
      <c r="I97" s="229"/>
      <c r="J97" s="9"/>
      <c r="K97" s="229" t="s">
        <v>91</v>
      </c>
      <c r="L97" s="229"/>
      <c r="M97" s="229"/>
      <c r="N97" s="229"/>
      <c r="O97" s="229"/>
      <c r="P97" s="229"/>
      <c r="Q97" s="229"/>
      <c r="R97" s="229"/>
      <c r="S97" s="229"/>
      <c r="T97" s="229"/>
      <c r="U97" s="229"/>
      <c r="V97" s="229"/>
      <c r="W97" s="229"/>
      <c r="X97" s="229"/>
      <c r="Y97" s="229"/>
      <c r="Z97" s="229"/>
      <c r="AA97" s="229"/>
      <c r="AB97" s="229"/>
      <c r="AC97" s="229"/>
      <c r="AD97" s="229"/>
      <c r="AE97" s="229"/>
      <c r="AF97" s="229"/>
      <c r="AG97" s="231">
        <f>'D.1.1.c - Architektonicko...'!J32</f>
        <v>0</v>
      </c>
      <c r="AH97" s="232"/>
      <c r="AI97" s="232"/>
      <c r="AJ97" s="232"/>
      <c r="AK97" s="232"/>
      <c r="AL97" s="232"/>
      <c r="AM97" s="232"/>
      <c r="AN97" s="231">
        <f t="shared" si="0"/>
        <v>0</v>
      </c>
      <c r="AO97" s="232"/>
      <c r="AP97" s="232"/>
      <c r="AQ97" s="85" t="s">
        <v>88</v>
      </c>
      <c r="AR97" s="49"/>
      <c r="AS97" s="86">
        <v>0</v>
      </c>
      <c r="AT97" s="87">
        <f t="shared" si="1"/>
        <v>0</v>
      </c>
      <c r="AU97" s="88">
        <f>'D.1.1.c - Architektonicko...'!P153</f>
        <v>0</v>
      </c>
      <c r="AV97" s="87">
        <f>'D.1.1.c - Architektonicko...'!J35</f>
        <v>0</v>
      </c>
      <c r="AW97" s="87">
        <f>'D.1.1.c - Architektonicko...'!J36</f>
        <v>0</v>
      </c>
      <c r="AX97" s="87">
        <f>'D.1.1.c - Architektonicko...'!J37</f>
        <v>0</v>
      </c>
      <c r="AY97" s="87">
        <f>'D.1.1.c - Architektonicko...'!J38</f>
        <v>0</v>
      </c>
      <c r="AZ97" s="87">
        <f>'D.1.1.c - Architektonicko...'!F35</f>
        <v>0</v>
      </c>
      <c r="BA97" s="87">
        <f>'D.1.1.c - Architektonicko...'!F36</f>
        <v>0</v>
      </c>
      <c r="BB97" s="87">
        <f>'D.1.1.c - Architektonicko...'!F37</f>
        <v>0</v>
      </c>
      <c r="BC97" s="87">
        <f>'D.1.1.c - Architektonicko...'!F38</f>
        <v>0</v>
      </c>
      <c r="BD97" s="89">
        <f>'D.1.1.c - Architektonicko...'!F39</f>
        <v>0</v>
      </c>
      <c r="BT97" s="26" t="s">
        <v>84</v>
      </c>
      <c r="BV97" s="26" t="s">
        <v>77</v>
      </c>
      <c r="BW97" s="26" t="s">
        <v>92</v>
      </c>
      <c r="BX97" s="26" t="s">
        <v>83</v>
      </c>
      <c r="CL97" s="26" t="s">
        <v>1</v>
      </c>
    </row>
    <row r="98" spans="1:91" s="3" customFormat="1" ht="16.5" customHeight="1">
      <c r="A98" s="84" t="s">
        <v>85</v>
      </c>
      <c r="B98" s="49"/>
      <c r="C98" s="9"/>
      <c r="D98" s="9"/>
      <c r="E98" s="229" t="s">
        <v>93</v>
      </c>
      <c r="F98" s="229"/>
      <c r="G98" s="229"/>
      <c r="H98" s="229"/>
      <c r="I98" s="229"/>
      <c r="J98" s="9"/>
      <c r="K98" s="229" t="s">
        <v>94</v>
      </c>
      <c r="L98" s="229"/>
      <c r="M98" s="229"/>
      <c r="N98" s="229"/>
      <c r="O98" s="229"/>
      <c r="P98" s="229"/>
      <c r="Q98" s="229"/>
      <c r="R98" s="229"/>
      <c r="S98" s="229"/>
      <c r="T98" s="229"/>
      <c r="U98" s="229"/>
      <c r="V98" s="229"/>
      <c r="W98" s="229"/>
      <c r="X98" s="229"/>
      <c r="Y98" s="229"/>
      <c r="Z98" s="229"/>
      <c r="AA98" s="229"/>
      <c r="AB98" s="229"/>
      <c r="AC98" s="229"/>
      <c r="AD98" s="229"/>
      <c r="AE98" s="229"/>
      <c r="AF98" s="229"/>
      <c r="AG98" s="231">
        <f>'D.1.1.x - Opatření v rámc...'!J32</f>
        <v>0</v>
      </c>
      <c r="AH98" s="232"/>
      <c r="AI98" s="232"/>
      <c r="AJ98" s="232"/>
      <c r="AK98" s="232"/>
      <c r="AL98" s="232"/>
      <c r="AM98" s="232"/>
      <c r="AN98" s="231">
        <f t="shared" si="0"/>
        <v>0</v>
      </c>
      <c r="AO98" s="232"/>
      <c r="AP98" s="232"/>
      <c r="AQ98" s="85" t="s">
        <v>88</v>
      </c>
      <c r="AR98" s="49"/>
      <c r="AS98" s="86">
        <v>0</v>
      </c>
      <c r="AT98" s="87">
        <f t="shared" si="1"/>
        <v>0</v>
      </c>
      <c r="AU98" s="88">
        <f>'D.1.1.x - Opatření v rámc...'!P131</f>
        <v>0</v>
      </c>
      <c r="AV98" s="87">
        <f>'D.1.1.x - Opatření v rámc...'!J35</f>
        <v>0</v>
      </c>
      <c r="AW98" s="87">
        <f>'D.1.1.x - Opatření v rámc...'!J36</f>
        <v>0</v>
      </c>
      <c r="AX98" s="87">
        <f>'D.1.1.x - Opatření v rámc...'!J37</f>
        <v>0</v>
      </c>
      <c r="AY98" s="87">
        <f>'D.1.1.x - Opatření v rámc...'!J38</f>
        <v>0</v>
      </c>
      <c r="AZ98" s="87">
        <f>'D.1.1.x - Opatření v rámc...'!F35</f>
        <v>0</v>
      </c>
      <c r="BA98" s="87">
        <f>'D.1.1.x - Opatření v rámc...'!F36</f>
        <v>0</v>
      </c>
      <c r="BB98" s="87">
        <f>'D.1.1.x - Opatření v rámc...'!F37</f>
        <v>0</v>
      </c>
      <c r="BC98" s="87">
        <f>'D.1.1.x - Opatření v rámc...'!F38</f>
        <v>0</v>
      </c>
      <c r="BD98" s="89">
        <f>'D.1.1.x - Opatření v rámc...'!F39</f>
        <v>0</v>
      </c>
      <c r="BT98" s="26" t="s">
        <v>84</v>
      </c>
      <c r="BV98" s="26" t="s">
        <v>77</v>
      </c>
      <c r="BW98" s="26" t="s">
        <v>95</v>
      </c>
      <c r="BX98" s="26" t="s">
        <v>83</v>
      </c>
      <c r="CL98" s="26" t="s">
        <v>1</v>
      </c>
    </row>
    <row r="99" spans="1:91" s="6" customFormat="1" ht="16.5" customHeight="1">
      <c r="B99" s="75"/>
      <c r="C99" s="76"/>
      <c r="D99" s="230" t="s">
        <v>96</v>
      </c>
      <c r="E99" s="230"/>
      <c r="F99" s="230"/>
      <c r="G99" s="230"/>
      <c r="H99" s="230"/>
      <c r="I99" s="77"/>
      <c r="J99" s="230" t="s">
        <v>97</v>
      </c>
      <c r="K99" s="230"/>
      <c r="L99" s="230"/>
      <c r="M99" s="230"/>
      <c r="N99" s="230"/>
      <c r="O99" s="230"/>
      <c r="P99" s="230"/>
      <c r="Q99" s="230"/>
      <c r="R99" s="230"/>
      <c r="S99" s="230"/>
      <c r="T99" s="230"/>
      <c r="U99" s="230"/>
      <c r="V99" s="230"/>
      <c r="W99" s="230"/>
      <c r="X99" s="230"/>
      <c r="Y99" s="230"/>
      <c r="Z99" s="230"/>
      <c r="AA99" s="230"/>
      <c r="AB99" s="230"/>
      <c r="AC99" s="230"/>
      <c r="AD99" s="230"/>
      <c r="AE99" s="230"/>
      <c r="AF99" s="230"/>
      <c r="AG99" s="235">
        <f>ROUND(SUM(AG100:AG101),2)</f>
        <v>0</v>
      </c>
      <c r="AH99" s="234"/>
      <c r="AI99" s="234"/>
      <c r="AJ99" s="234"/>
      <c r="AK99" s="234"/>
      <c r="AL99" s="234"/>
      <c r="AM99" s="234"/>
      <c r="AN99" s="233">
        <f t="shared" si="0"/>
        <v>0</v>
      </c>
      <c r="AO99" s="234"/>
      <c r="AP99" s="234"/>
      <c r="AQ99" s="78" t="s">
        <v>81</v>
      </c>
      <c r="AR99" s="75"/>
      <c r="AS99" s="79">
        <f>ROUND(SUM(AS100:AS101),2)</f>
        <v>0</v>
      </c>
      <c r="AT99" s="80">
        <f t="shared" si="1"/>
        <v>0</v>
      </c>
      <c r="AU99" s="81">
        <f>ROUND(SUM(AU100:AU101),5)</f>
        <v>0</v>
      </c>
      <c r="AV99" s="80">
        <f>ROUND(AZ99*L29,2)</f>
        <v>0</v>
      </c>
      <c r="AW99" s="80">
        <f>ROUND(BA99*L30,2)</f>
        <v>0</v>
      </c>
      <c r="AX99" s="80">
        <f>ROUND(BB99*L29,2)</f>
        <v>0</v>
      </c>
      <c r="AY99" s="80">
        <f>ROUND(BC99*L30,2)</f>
        <v>0</v>
      </c>
      <c r="AZ99" s="80">
        <f>ROUND(SUM(AZ100:AZ101),2)</f>
        <v>0</v>
      </c>
      <c r="BA99" s="80">
        <f>ROUND(SUM(BA100:BA101),2)</f>
        <v>0</v>
      </c>
      <c r="BB99" s="80">
        <f>ROUND(SUM(BB100:BB101),2)</f>
        <v>0</v>
      </c>
      <c r="BC99" s="80">
        <f>ROUND(SUM(BC100:BC101),2)</f>
        <v>0</v>
      </c>
      <c r="BD99" s="82">
        <f>ROUND(SUM(BD100:BD101),2)</f>
        <v>0</v>
      </c>
      <c r="BS99" s="83" t="s">
        <v>74</v>
      </c>
      <c r="BT99" s="83" t="s">
        <v>82</v>
      </c>
      <c r="BU99" s="83" t="s">
        <v>76</v>
      </c>
      <c r="BV99" s="83" t="s">
        <v>77</v>
      </c>
      <c r="BW99" s="83" t="s">
        <v>98</v>
      </c>
      <c r="BX99" s="83" t="s">
        <v>5</v>
      </c>
      <c r="CL99" s="83" t="s">
        <v>1</v>
      </c>
      <c r="CM99" s="83" t="s">
        <v>84</v>
      </c>
    </row>
    <row r="100" spans="1:91" s="3" customFormat="1" ht="16.5" customHeight="1">
      <c r="A100" s="84" t="s">
        <v>85</v>
      </c>
      <c r="B100" s="49"/>
      <c r="C100" s="9"/>
      <c r="D100" s="9"/>
      <c r="E100" s="229" t="s">
        <v>99</v>
      </c>
      <c r="F100" s="229"/>
      <c r="G100" s="229"/>
      <c r="H100" s="229"/>
      <c r="I100" s="229"/>
      <c r="J100" s="9"/>
      <c r="K100" s="229" t="s">
        <v>100</v>
      </c>
      <c r="L100" s="229"/>
      <c r="M100" s="229"/>
      <c r="N100" s="229"/>
      <c r="O100" s="229"/>
      <c r="P100" s="229"/>
      <c r="Q100" s="229"/>
      <c r="R100" s="229"/>
      <c r="S100" s="229"/>
      <c r="T100" s="229"/>
      <c r="U100" s="229"/>
      <c r="V100" s="229"/>
      <c r="W100" s="229"/>
      <c r="X100" s="229"/>
      <c r="Y100" s="229"/>
      <c r="Z100" s="229"/>
      <c r="AA100" s="229"/>
      <c r="AB100" s="229"/>
      <c r="AC100" s="229"/>
      <c r="AD100" s="229"/>
      <c r="AE100" s="229"/>
      <c r="AF100" s="229"/>
      <c r="AG100" s="231">
        <f>'D.1.4.Aa - Vytápění - Pav...'!J32</f>
        <v>0</v>
      </c>
      <c r="AH100" s="232"/>
      <c r="AI100" s="232"/>
      <c r="AJ100" s="232"/>
      <c r="AK100" s="232"/>
      <c r="AL100" s="232"/>
      <c r="AM100" s="232"/>
      <c r="AN100" s="231">
        <f t="shared" si="0"/>
        <v>0</v>
      </c>
      <c r="AO100" s="232"/>
      <c r="AP100" s="232"/>
      <c r="AQ100" s="85" t="s">
        <v>88</v>
      </c>
      <c r="AR100" s="49"/>
      <c r="AS100" s="86">
        <v>0</v>
      </c>
      <c r="AT100" s="87">
        <f t="shared" si="1"/>
        <v>0</v>
      </c>
      <c r="AU100" s="88">
        <f>'D.1.4.Aa - Vytápění - Pav...'!P141</f>
        <v>0</v>
      </c>
      <c r="AV100" s="87">
        <f>'D.1.4.Aa - Vytápění - Pav...'!J35</f>
        <v>0</v>
      </c>
      <c r="AW100" s="87">
        <f>'D.1.4.Aa - Vytápění - Pav...'!J36</f>
        <v>0</v>
      </c>
      <c r="AX100" s="87">
        <f>'D.1.4.Aa - Vytápění - Pav...'!J37</f>
        <v>0</v>
      </c>
      <c r="AY100" s="87">
        <f>'D.1.4.Aa - Vytápění - Pav...'!J38</f>
        <v>0</v>
      </c>
      <c r="AZ100" s="87">
        <f>'D.1.4.Aa - Vytápění - Pav...'!F35</f>
        <v>0</v>
      </c>
      <c r="BA100" s="87">
        <f>'D.1.4.Aa - Vytápění - Pav...'!F36</f>
        <v>0</v>
      </c>
      <c r="BB100" s="87">
        <f>'D.1.4.Aa - Vytápění - Pav...'!F37</f>
        <v>0</v>
      </c>
      <c r="BC100" s="87">
        <f>'D.1.4.Aa - Vytápění - Pav...'!F38</f>
        <v>0</v>
      </c>
      <c r="BD100" s="89">
        <f>'D.1.4.Aa - Vytápění - Pav...'!F39</f>
        <v>0</v>
      </c>
      <c r="BT100" s="26" t="s">
        <v>84</v>
      </c>
      <c r="BV100" s="26" t="s">
        <v>77</v>
      </c>
      <c r="BW100" s="26" t="s">
        <v>101</v>
      </c>
      <c r="BX100" s="26" t="s">
        <v>98</v>
      </c>
      <c r="CL100" s="26" t="s">
        <v>1</v>
      </c>
    </row>
    <row r="101" spans="1:91" s="3" customFormat="1" ht="16.5" customHeight="1">
      <c r="A101" s="84" t="s">
        <v>85</v>
      </c>
      <c r="B101" s="49"/>
      <c r="C101" s="9"/>
      <c r="D101" s="9"/>
      <c r="E101" s="229" t="s">
        <v>102</v>
      </c>
      <c r="F101" s="229"/>
      <c r="G101" s="229"/>
      <c r="H101" s="229"/>
      <c r="I101" s="229"/>
      <c r="J101" s="9"/>
      <c r="K101" s="229" t="s">
        <v>103</v>
      </c>
      <c r="L101" s="229"/>
      <c r="M101" s="229"/>
      <c r="N101" s="229"/>
      <c r="O101" s="229"/>
      <c r="P101" s="229"/>
      <c r="Q101" s="229"/>
      <c r="R101" s="229"/>
      <c r="S101" s="229"/>
      <c r="T101" s="229"/>
      <c r="U101" s="229"/>
      <c r="V101" s="229"/>
      <c r="W101" s="229"/>
      <c r="X101" s="229"/>
      <c r="Y101" s="229"/>
      <c r="Z101" s="229"/>
      <c r="AA101" s="229"/>
      <c r="AB101" s="229"/>
      <c r="AC101" s="229"/>
      <c r="AD101" s="229"/>
      <c r="AE101" s="229"/>
      <c r="AF101" s="229"/>
      <c r="AG101" s="231">
        <f>'D.1.4.Ac - Vytápění - Pav...'!J32</f>
        <v>0</v>
      </c>
      <c r="AH101" s="232"/>
      <c r="AI101" s="232"/>
      <c r="AJ101" s="232"/>
      <c r="AK101" s="232"/>
      <c r="AL101" s="232"/>
      <c r="AM101" s="232"/>
      <c r="AN101" s="231">
        <f t="shared" si="0"/>
        <v>0</v>
      </c>
      <c r="AO101" s="232"/>
      <c r="AP101" s="232"/>
      <c r="AQ101" s="85" t="s">
        <v>88</v>
      </c>
      <c r="AR101" s="49"/>
      <c r="AS101" s="86">
        <v>0</v>
      </c>
      <c r="AT101" s="87">
        <f t="shared" si="1"/>
        <v>0</v>
      </c>
      <c r="AU101" s="88">
        <f>'D.1.4.Ac - Vytápění - Pav...'!P140</f>
        <v>0</v>
      </c>
      <c r="AV101" s="87">
        <f>'D.1.4.Ac - Vytápění - Pav...'!J35</f>
        <v>0</v>
      </c>
      <c r="AW101" s="87">
        <f>'D.1.4.Ac - Vytápění - Pav...'!J36</f>
        <v>0</v>
      </c>
      <c r="AX101" s="87">
        <f>'D.1.4.Ac - Vytápění - Pav...'!J37</f>
        <v>0</v>
      </c>
      <c r="AY101" s="87">
        <f>'D.1.4.Ac - Vytápění - Pav...'!J38</f>
        <v>0</v>
      </c>
      <c r="AZ101" s="87">
        <f>'D.1.4.Ac - Vytápění - Pav...'!F35</f>
        <v>0</v>
      </c>
      <c r="BA101" s="87">
        <f>'D.1.4.Ac - Vytápění - Pav...'!F36</f>
        <v>0</v>
      </c>
      <c r="BB101" s="87">
        <f>'D.1.4.Ac - Vytápění - Pav...'!F37</f>
        <v>0</v>
      </c>
      <c r="BC101" s="87">
        <f>'D.1.4.Ac - Vytápění - Pav...'!F38</f>
        <v>0</v>
      </c>
      <c r="BD101" s="89">
        <f>'D.1.4.Ac - Vytápění - Pav...'!F39</f>
        <v>0</v>
      </c>
      <c r="BT101" s="26" t="s">
        <v>84</v>
      </c>
      <c r="BV101" s="26" t="s">
        <v>77</v>
      </c>
      <c r="BW101" s="26" t="s">
        <v>104</v>
      </c>
      <c r="BX101" s="26" t="s">
        <v>98</v>
      </c>
      <c r="CL101" s="26" t="s">
        <v>1</v>
      </c>
    </row>
    <row r="102" spans="1:91" s="6" customFormat="1" ht="16.5" customHeight="1">
      <c r="B102" s="75"/>
      <c r="C102" s="76"/>
      <c r="D102" s="230" t="s">
        <v>105</v>
      </c>
      <c r="E102" s="230"/>
      <c r="F102" s="230"/>
      <c r="G102" s="230"/>
      <c r="H102" s="230"/>
      <c r="I102" s="77"/>
      <c r="J102" s="230" t="s">
        <v>106</v>
      </c>
      <c r="K102" s="230"/>
      <c r="L102" s="230"/>
      <c r="M102" s="230"/>
      <c r="N102" s="230"/>
      <c r="O102" s="230"/>
      <c r="P102" s="230"/>
      <c r="Q102" s="230"/>
      <c r="R102" s="230"/>
      <c r="S102" s="230"/>
      <c r="T102" s="230"/>
      <c r="U102" s="230"/>
      <c r="V102" s="230"/>
      <c r="W102" s="230"/>
      <c r="X102" s="230"/>
      <c r="Y102" s="230"/>
      <c r="Z102" s="230"/>
      <c r="AA102" s="230"/>
      <c r="AB102" s="230"/>
      <c r="AC102" s="230"/>
      <c r="AD102" s="230"/>
      <c r="AE102" s="230"/>
      <c r="AF102" s="230"/>
      <c r="AG102" s="235">
        <f>ROUND(SUM(AG103:AG104),2)</f>
        <v>0</v>
      </c>
      <c r="AH102" s="234"/>
      <c r="AI102" s="234"/>
      <c r="AJ102" s="234"/>
      <c r="AK102" s="234"/>
      <c r="AL102" s="234"/>
      <c r="AM102" s="234"/>
      <c r="AN102" s="233">
        <f t="shared" si="0"/>
        <v>0</v>
      </c>
      <c r="AO102" s="234"/>
      <c r="AP102" s="234"/>
      <c r="AQ102" s="78" t="s">
        <v>81</v>
      </c>
      <c r="AR102" s="75"/>
      <c r="AS102" s="79">
        <f>ROUND(SUM(AS103:AS104),2)</f>
        <v>0</v>
      </c>
      <c r="AT102" s="80">
        <f t="shared" si="1"/>
        <v>0</v>
      </c>
      <c r="AU102" s="81">
        <f>ROUND(SUM(AU103:AU104),5)</f>
        <v>0</v>
      </c>
      <c r="AV102" s="80">
        <f>ROUND(AZ102*L29,2)</f>
        <v>0</v>
      </c>
      <c r="AW102" s="80">
        <f>ROUND(BA102*L30,2)</f>
        <v>0</v>
      </c>
      <c r="AX102" s="80">
        <f>ROUND(BB102*L29,2)</f>
        <v>0</v>
      </c>
      <c r="AY102" s="80">
        <f>ROUND(BC102*L30,2)</f>
        <v>0</v>
      </c>
      <c r="AZ102" s="80">
        <f>ROUND(SUM(AZ103:AZ104),2)</f>
        <v>0</v>
      </c>
      <c r="BA102" s="80">
        <f>ROUND(SUM(BA103:BA104),2)</f>
        <v>0</v>
      </c>
      <c r="BB102" s="80">
        <f>ROUND(SUM(BB103:BB104),2)</f>
        <v>0</v>
      </c>
      <c r="BC102" s="80">
        <f>ROUND(SUM(BC103:BC104),2)</f>
        <v>0</v>
      </c>
      <c r="BD102" s="82">
        <f>ROUND(SUM(BD103:BD104),2)</f>
        <v>0</v>
      </c>
      <c r="BS102" s="83" t="s">
        <v>74</v>
      </c>
      <c r="BT102" s="83" t="s">
        <v>82</v>
      </c>
      <c r="BU102" s="83" t="s">
        <v>76</v>
      </c>
      <c r="BV102" s="83" t="s">
        <v>77</v>
      </c>
      <c r="BW102" s="83" t="s">
        <v>107</v>
      </c>
      <c r="BX102" s="83" t="s">
        <v>5</v>
      </c>
      <c r="CL102" s="83" t="s">
        <v>1</v>
      </c>
      <c r="CM102" s="83" t="s">
        <v>84</v>
      </c>
    </row>
    <row r="103" spans="1:91" s="3" customFormat="1" ht="16.5" customHeight="1">
      <c r="A103" s="84" t="s">
        <v>85</v>
      </c>
      <c r="B103" s="49"/>
      <c r="C103" s="9"/>
      <c r="D103" s="9"/>
      <c r="E103" s="229" t="s">
        <v>108</v>
      </c>
      <c r="F103" s="229"/>
      <c r="G103" s="229"/>
      <c r="H103" s="229"/>
      <c r="I103" s="229"/>
      <c r="J103" s="9"/>
      <c r="K103" s="229" t="s">
        <v>109</v>
      </c>
      <c r="L103" s="229"/>
      <c r="M103" s="229"/>
      <c r="N103" s="229"/>
      <c r="O103" s="229"/>
      <c r="P103" s="229"/>
      <c r="Q103" s="229"/>
      <c r="R103" s="229"/>
      <c r="S103" s="229"/>
      <c r="T103" s="229"/>
      <c r="U103" s="229"/>
      <c r="V103" s="229"/>
      <c r="W103" s="229"/>
      <c r="X103" s="229"/>
      <c r="Y103" s="229"/>
      <c r="Z103" s="229"/>
      <c r="AA103" s="229"/>
      <c r="AB103" s="229"/>
      <c r="AC103" s="229"/>
      <c r="AD103" s="229"/>
      <c r="AE103" s="229"/>
      <c r="AF103" s="229"/>
      <c r="AG103" s="231">
        <f>'D.1.4.Ba - Chlazení - Pav...'!J32</f>
        <v>0</v>
      </c>
      <c r="AH103" s="232"/>
      <c r="AI103" s="232"/>
      <c r="AJ103" s="232"/>
      <c r="AK103" s="232"/>
      <c r="AL103" s="232"/>
      <c r="AM103" s="232"/>
      <c r="AN103" s="231">
        <f t="shared" si="0"/>
        <v>0</v>
      </c>
      <c r="AO103" s="232"/>
      <c r="AP103" s="232"/>
      <c r="AQ103" s="85" t="s">
        <v>88</v>
      </c>
      <c r="AR103" s="49"/>
      <c r="AS103" s="86">
        <v>0</v>
      </c>
      <c r="AT103" s="87">
        <f t="shared" si="1"/>
        <v>0</v>
      </c>
      <c r="AU103" s="88">
        <f>'D.1.4.Ba - Chlazení - Pav...'!P126</f>
        <v>0</v>
      </c>
      <c r="AV103" s="87">
        <f>'D.1.4.Ba - Chlazení - Pav...'!J35</f>
        <v>0</v>
      </c>
      <c r="AW103" s="87">
        <f>'D.1.4.Ba - Chlazení - Pav...'!J36</f>
        <v>0</v>
      </c>
      <c r="AX103" s="87">
        <f>'D.1.4.Ba - Chlazení - Pav...'!J37</f>
        <v>0</v>
      </c>
      <c r="AY103" s="87">
        <f>'D.1.4.Ba - Chlazení - Pav...'!J38</f>
        <v>0</v>
      </c>
      <c r="AZ103" s="87">
        <f>'D.1.4.Ba - Chlazení - Pav...'!F35</f>
        <v>0</v>
      </c>
      <c r="BA103" s="87">
        <f>'D.1.4.Ba - Chlazení - Pav...'!F36</f>
        <v>0</v>
      </c>
      <c r="BB103" s="87">
        <f>'D.1.4.Ba - Chlazení - Pav...'!F37</f>
        <v>0</v>
      </c>
      <c r="BC103" s="87">
        <f>'D.1.4.Ba - Chlazení - Pav...'!F38</f>
        <v>0</v>
      </c>
      <c r="BD103" s="89">
        <f>'D.1.4.Ba - Chlazení - Pav...'!F39</f>
        <v>0</v>
      </c>
      <c r="BT103" s="26" t="s">
        <v>84</v>
      </c>
      <c r="BV103" s="26" t="s">
        <v>77</v>
      </c>
      <c r="BW103" s="26" t="s">
        <v>110</v>
      </c>
      <c r="BX103" s="26" t="s">
        <v>107</v>
      </c>
      <c r="CL103" s="26" t="s">
        <v>1</v>
      </c>
    </row>
    <row r="104" spans="1:91" s="3" customFormat="1" ht="16.5" customHeight="1">
      <c r="A104" s="84" t="s">
        <v>85</v>
      </c>
      <c r="B104" s="49"/>
      <c r="C104" s="9"/>
      <c r="D104" s="9"/>
      <c r="E104" s="229" t="s">
        <v>111</v>
      </c>
      <c r="F104" s="229"/>
      <c r="G104" s="229"/>
      <c r="H104" s="229"/>
      <c r="I104" s="229"/>
      <c r="J104" s="9"/>
      <c r="K104" s="229" t="s">
        <v>112</v>
      </c>
      <c r="L104" s="229"/>
      <c r="M104" s="229"/>
      <c r="N104" s="229"/>
      <c r="O104" s="229"/>
      <c r="P104" s="229"/>
      <c r="Q104" s="229"/>
      <c r="R104" s="229"/>
      <c r="S104" s="229"/>
      <c r="T104" s="229"/>
      <c r="U104" s="229"/>
      <c r="V104" s="229"/>
      <c r="W104" s="229"/>
      <c r="X104" s="229"/>
      <c r="Y104" s="229"/>
      <c r="Z104" s="229"/>
      <c r="AA104" s="229"/>
      <c r="AB104" s="229"/>
      <c r="AC104" s="229"/>
      <c r="AD104" s="229"/>
      <c r="AE104" s="229"/>
      <c r="AF104" s="229"/>
      <c r="AG104" s="231">
        <f>'D.1.4.Bc - Chlazení - Pav...'!J32</f>
        <v>0</v>
      </c>
      <c r="AH104" s="232"/>
      <c r="AI104" s="232"/>
      <c r="AJ104" s="232"/>
      <c r="AK104" s="232"/>
      <c r="AL104" s="232"/>
      <c r="AM104" s="232"/>
      <c r="AN104" s="231">
        <f t="shared" si="0"/>
        <v>0</v>
      </c>
      <c r="AO104" s="232"/>
      <c r="AP104" s="232"/>
      <c r="AQ104" s="85" t="s">
        <v>88</v>
      </c>
      <c r="AR104" s="49"/>
      <c r="AS104" s="86">
        <v>0</v>
      </c>
      <c r="AT104" s="87">
        <f t="shared" si="1"/>
        <v>0</v>
      </c>
      <c r="AU104" s="88">
        <f>'D.1.4.Bc - Chlazení - Pav...'!P125</f>
        <v>0</v>
      </c>
      <c r="AV104" s="87">
        <f>'D.1.4.Bc - Chlazení - Pav...'!J35</f>
        <v>0</v>
      </c>
      <c r="AW104" s="87">
        <f>'D.1.4.Bc - Chlazení - Pav...'!J36</f>
        <v>0</v>
      </c>
      <c r="AX104" s="87">
        <f>'D.1.4.Bc - Chlazení - Pav...'!J37</f>
        <v>0</v>
      </c>
      <c r="AY104" s="87">
        <f>'D.1.4.Bc - Chlazení - Pav...'!J38</f>
        <v>0</v>
      </c>
      <c r="AZ104" s="87">
        <f>'D.1.4.Bc - Chlazení - Pav...'!F35</f>
        <v>0</v>
      </c>
      <c r="BA104" s="87">
        <f>'D.1.4.Bc - Chlazení - Pav...'!F36</f>
        <v>0</v>
      </c>
      <c r="BB104" s="87">
        <f>'D.1.4.Bc - Chlazení - Pav...'!F37</f>
        <v>0</v>
      </c>
      <c r="BC104" s="87">
        <f>'D.1.4.Bc - Chlazení - Pav...'!F38</f>
        <v>0</v>
      </c>
      <c r="BD104" s="89">
        <f>'D.1.4.Bc - Chlazení - Pav...'!F39</f>
        <v>0</v>
      </c>
      <c r="BT104" s="26" t="s">
        <v>84</v>
      </c>
      <c r="BV104" s="26" t="s">
        <v>77</v>
      </c>
      <c r="BW104" s="26" t="s">
        <v>113</v>
      </c>
      <c r="BX104" s="26" t="s">
        <v>107</v>
      </c>
      <c r="CL104" s="26" t="s">
        <v>1</v>
      </c>
    </row>
    <row r="105" spans="1:91" s="6" customFormat="1" ht="16.5" customHeight="1">
      <c r="B105" s="75"/>
      <c r="C105" s="76"/>
      <c r="D105" s="230" t="s">
        <v>114</v>
      </c>
      <c r="E105" s="230"/>
      <c r="F105" s="230"/>
      <c r="G105" s="230"/>
      <c r="H105" s="230"/>
      <c r="I105" s="77"/>
      <c r="J105" s="230" t="s">
        <v>115</v>
      </c>
      <c r="K105" s="230"/>
      <c r="L105" s="230"/>
      <c r="M105" s="230"/>
      <c r="N105" s="230"/>
      <c r="O105" s="230"/>
      <c r="P105" s="230"/>
      <c r="Q105" s="230"/>
      <c r="R105" s="230"/>
      <c r="S105" s="230"/>
      <c r="T105" s="230"/>
      <c r="U105" s="230"/>
      <c r="V105" s="230"/>
      <c r="W105" s="230"/>
      <c r="X105" s="230"/>
      <c r="Y105" s="230"/>
      <c r="Z105" s="230"/>
      <c r="AA105" s="230"/>
      <c r="AB105" s="230"/>
      <c r="AC105" s="230"/>
      <c r="AD105" s="230"/>
      <c r="AE105" s="230"/>
      <c r="AF105" s="230"/>
      <c r="AG105" s="235">
        <f>ROUND(SUM(AG106:AG107),2)</f>
        <v>0</v>
      </c>
      <c r="AH105" s="234"/>
      <c r="AI105" s="234"/>
      <c r="AJ105" s="234"/>
      <c r="AK105" s="234"/>
      <c r="AL105" s="234"/>
      <c r="AM105" s="234"/>
      <c r="AN105" s="233">
        <f t="shared" si="0"/>
        <v>0</v>
      </c>
      <c r="AO105" s="234"/>
      <c r="AP105" s="234"/>
      <c r="AQ105" s="78" t="s">
        <v>81</v>
      </c>
      <c r="AR105" s="75"/>
      <c r="AS105" s="79">
        <f>ROUND(SUM(AS106:AS107),2)</f>
        <v>0</v>
      </c>
      <c r="AT105" s="80">
        <f t="shared" si="1"/>
        <v>0</v>
      </c>
      <c r="AU105" s="81">
        <f>ROUND(SUM(AU106:AU107),5)</f>
        <v>0</v>
      </c>
      <c r="AV105" s="80">
        <f>ROUND(AZ105*L29,2)</f>
        <v>0</v>
      </c>
      <c r="AW105" s="80">
        <f>ROUND(BA105*L30,2)</f>
        <v>0</v>
      </c>
      <c r="AX105" s="80">
        <f>ROUND(BB105*L29,2)</f>
        <v>0</v>
      </c>
      <c r="AY105" s="80">
        <f>ROUND(BC105*L30,2)</f>
        <v>0</v>
      </c>
      <c r="AZ105" s="80">
        <f>ROUND(SUM(AZ106:AZ107),2)</f>
        <v>0</v>
      </c>
      <c r="BA105" s="80">
        <f>ROUND(SUM(BA106:BA107),2)</f>
        <v>0</v>
      </c>
      <c r="BB105" s="80">
        <f>ROUND(SUM(BB106:BB107),2)</f>
        <v>0</v>
      </c>
      <c r="BC105" s="80">
        <f>ROUND(SUM(BC106:BC107),2)</f>
        <v>0</v>
      </c>
      <c r="BD105" s="82">
        <f>ROUND(SUM(BD106:BD107),2)</f>
        <v>0</v>
      </c>
      <c r="BS105" s="83" t="s">
        <v>74</v>
      </c>
      <c r="BT105" s="83" t="s">
        <v>82</v>
      </c>
      <c r="BU105" s="83" t="s">
        <v>76</v>
      </c>
      <c r="BV105" s="83" t="s">
        <v>77</v>
      </c>
      <c r="BW105" s="83" t="s">
        <v>116</v>
      </c>
      <c r="BX105" s="83" t="s">
        <v>5</v>
      </c>
      <c r="CL105" s="83" t="s">
        <v>1</v>
      </c>
      <c r="CM105" s="83" t="s">
        <v>84</v>
      </c>
    </row>
    <row r="106" spans="1:91" s="3" customFormat="1" ht="16.5" customHeight="1">
      <c r="A106" s="84" t="s">
        <v>85</v>
      </c>
      <c r="B106" s="49"/>
      <c r="C106" s="9"/>
      <c r="D106" s="9"/>
      <c r="E106" s="229" t="s">
        <v>117</v>
      </c>
      <c r="F106" s="229"/>
      <c r="G106" s="229"/>
      <c r="H106" s="229"/>
      <c r="I106" s="229"/>
      <c r="J106" s="9"/>
      <c r="K106" s="229" t="s">
        <v>118</v>
      </c>
      <c r="L106" s="229"/>
      <c r="M106" s="229"/>
      <c r="N106" s="229"/>
      <c r="O106" s="229"/>
      <c r="P106" s="229"/>
      <c r="Q106" s="229"/>
      <c r="R106" s="229"/>
      <c r="S106" s="229"/>
      <c r="T106" s="229"/>
      <c r="U106" s="229"/>
      <c r="V106" s="229"/>
      <c r="W106" s="229"/>
      <c r="X106" s="229"/>
      <c r="Y106" s="229"/>
      <c r="Z106" s="229"/>
      <c r="AA106" s="229"/>
      <c r="AB106" s="229"/>
      <c r="AC106" s="229"/>
      <c r="AD106" s="229"/>
      <c r="AE106" s="229"/>
      <c r="AF106" s="229"/>
      <c r="AG106" s="231">
        <f>'D.1.4.Ca - Vzduchotechnik...'!J32</f>
        <v>0</v>
      </c>
      <c r="AH106" s="232"/>
      <c r="AI106" s="232"/>
      <c r="AJ106" s="232"/>
      <c r="AK106" s="232"/>
      <c r="AL106" s="232"/>
      <c r="AM106" s="232"/>
      <c r="AN106" s="231">
        <f t="shared" si="0"/>
        <v>0</v>
      </c>
      <c r="AO106" s="232"/>
      <c r="AP106" s="232"/>
      <c r="AQ106" s="85" t="s">
        <v>88</v>
      </c>
      <c r="AR106" s="49"/>
      <c r="AS106" s="86">
        <v>0</v>
      </c>
      <c r="AT106" s="87">
        <f t="shared" si="1"/>
        <v>0</v>
      </c>
      <c r="AU106" s="88">
        <f>'D.1.4.Ca - Vzduchotechnik...'!P127</f>
        <v>0</v>
      </c>
      <c r="AV106" s="87">
        <f>'D.1.4.Ca - Vzduchotechnik...'!J35</f>
        <v>0</v>
      </c>
      <c r="AW106" s="87">
        <f>'D.1.4.Ca - Vzduchotechnik...'!J36</f>
        <v>0</v>
      </c>
      <c r="AX106" s="87">
        <f>'D.1.4.Ca - Vzduchotechnik...'!J37</f>
        <v>0</v>
      </c>
      <c r="AY106" s="87">
        <f>'D.1.4.Ca - Vzduchotechnik...'!J38</f>
        <v>0</v>
      </c>
      <c r="AZ106" s="87">
        <f>'D.1.4.Ca - Vzduchotechnik...'!F35</f>
        <v>0</v>
      </c>
      <c r="BA106" s="87">
        <f>'D.1.4.Ca - Vzduchotechnik...'!F36</f>
        <v>0</v>
      </c>
      <c r="BB106" s="87">
        <f>'D.1.4.Ca - Vzduchotechnik...'!F37</f>
        <v>0</v>
      </c>
      <c r="BC106" s="87">
        <f>'D.1.4.Ca - Vzduchotechnik...'!F38</f>
        <v>0</v>
      </c>
      <c r="BD106" s="89">
        <f>'D.1.4.Ca - Vzduchotechnik...'!F39</f>
        <v>0</v>
      </c>
      <c r="BT106" s="26" t="s">
        <v>84</v>
      </c>
      <c r="BV106" s="26" t="s">
        <v>77</v>
      </c>
      <c r="BW106" s="26" t="s">
        <v>119</v>
      </c>
      <c r="BX106" s="26" t="s">
        <v>116</v>
      </c>
      <c r="CL106" s="26" t="s">
        <v>1</v>
      </c>
    </row>
    <row r="107" spans="1:91" s="3" customFormat="1" ht="16.5" customHeight="1">
      <c r="A107" s="84" t="s">
        <v>85</v>
      </c>
      <c r="B107" s="49"/>
      <c r="C107" s="9"/>
      <c r="D107" s="9"/>
      <c r="E107" s="229" t="s">
        <v>120</v>
      </c>
      <c r="F107" s="229"/>
      <c r="G107" s="229"/>
      <c r="H107" s="229"/>
      <c r="I107" s="229"/>
      <c r="J107" s="9"/>
      <c r="K107" s="229" t="s">
        <v>121</v>
      </c>
      <c r="L107" s="229"/>
      <c r="M107" s="229"/>
      <c r="N107" s="229"/>
      <c r="O107" s="229"/>
      <c r="P107" s="229"/>
      <c r="Q107" s="229"/>
      <c r="R107" s="229"/>
      <c r="S107" s="229"/>
      <c r="T107" s="229"/>
      <c r="U107" s="229"/>
      <c r="V107" s="229"/>
      <c r="W107" s="229"/>
      <c r="X107" s="229"/>
      <c r="Y107" s="229"/>
      <c r="Z107" s="229"/>
      <c r="AA107" s="229"/>
      <c r="AB107" s="229"/>
      <c r="AC107" s="229"/>
      <c r="AD107" s="229"/>
      <c r="AE107" s="229"/>
      <c r="AF107" s="229"/>
      <c r="AG107" s="231">
        <f>'D.1.4.Cc - Vzduchotechnik...'!J32</f>
        <v>0</v>
      </c>
      <c r="AH107" s="232"/>
      <c r="AI107" s="232"/>
      <c r="AJ107" s="232"/>
      <c r="AK107" s="232"/>
      <c r="AL107" s="232"/>
      <c r="AM107" s="232"/>
      <c r="AN107" s="231">
        <f t="shared" si="0"/>
        <v>0</v>
      </c>
      <c r="AO107" s="232"/>
      <c r="AP107" s="232"/>
      <c r="AQ107" s="85" t="s">
        <v>88</v>
      </c>
      <c r="AR107" s="49"/>
      <c r="AS107" s="86">
        <v>0</v>
      </c>
      <c r="AT107" s="87">
        <f t="shared" si="1"/>
        <v>0</v>
      </c>
      <c r="AU107" s="88">
        <f>'D.1.4.Cc - Vzduchotechnik...'!P128</f>
        <v>0</v>
      </c>
      <c r="AV107" s="87">
        <f>'D.1.4.Cc - Vzduchotechnik...'!J35</f>
        <v>0</v>
      </c>
      <c r="AW107" s="87">
        <f>'D.1.4.Cc - Vzduchotechnik...'!J36</f>
        <v>0</v>
      </c>
      <c r="AX107" s="87">
        <f>'D.1.4.Cc - Vzduchotechnik...'!J37</f>
        <v>0</v>
      </c>
      <c r="AY107" s="87">
        <f>'D.1.4.Cc - Vzduchotechnik...'!J38</f>
        <v>0</v>
      </c>
      <c r="AZ107" s="87">
        <f>'D.1.4.Cc - Vzduchotechnik...'!F35</f>
        <v>0</v>
      </c>
      <c r="BA107" s="87">
        <f>'D.1.4.Cc - Vzduchotechnik...'!F36</f>
        <v>0</v>
      </c>
      <c r="BB107" s="87">
        <f>'D.1.4.Cc - Vzduchotechnik...'!F37</f>
        <v>0</v>
      </c>
      <c r="BC107" s="87">
        <f>'D.1.4.Cc - Vzduchotechnik...'!F38</f>
        <v>0</v>
      </c>
      <c r="BD107" s="89">
        <f>'D.1.4.Cc - Vzduchotechnik...'!F39</f>
        <v>0</v>
      </c>
      <c r="BT107" s="26" t="s">
        <v>84</v>
      </c>
      <c r="BV107" s="26" t="s">
        <v>77</v>
      </c>
      <c r="BW107" s="26" t="s">
        <v>122</v>
      </c>
      <c r="BX107" s="26" t="s">
        <v>116</v>
      </c>
      <c r="CL107" s="26" t="s">
        <v>1</v>
      </c>
    </row>
    <row r="108" spans="1:91" s="6" customFormat="1" ht="16.5" customHeight="1">
      <c r="B108" s="75"/>
      <c r="C108" s="76"/>
      <c r="D108" s="230" t="s">
        <v>123</v>
      </c>
      <c r="E108" s="230"/>
      <c r="F108" s="230"/>
      <c r="G108" s="230"/>
      <c r="H108" s="230"/>
      <c r="I108" s="77"/>
      <c r="J108" s="230" t="s">
        <v>124</v>
      </c>
      <c r="K108" s="230"/>
      <c r="L108" s="230"/>
      <c r="M108" s="230"/>
      <c r="N108" s="230"/>
      <c r="O108" s="230"/>
      <c r="P108" s="230"/>
      <c r="Q108" s="230"/>
      <c r="R108" s="230"/>
      <c r="S108" s="230"/>
      <c r="T108" s="230"/>
      <c r="U108" s="230"/>
      <c r="V108" s="230"/>
      <c r="W108" s="230"/>
      <c r="X108" s="230"/>
      <c r="Y108" s="230"/>
      <c r="Z108" s="230"/>
      <c r="AA108" s="230"/>
      <c r="AB108" s="230"/>
      <c r="AC108" s="230"/>
      <c r="AD108" s="230"/>
      <c r="AE108" s="230"/>
      <c r="AF108" s="230"/>
      <c r="AG108" s="235">
        <f>ROUND(SUM(AG109:AG110),2)</f>
        <v>0</v>
      </c>
      <c r="AH108" s="234"/>
      <c r="AI108" s="234"/>
      <c r="AJ108" s="234"/>
      <c r="AK108" s="234"/>
      <c r="AL108" s="234"/>
      <c r="AM108" s="234"/>
      <c r="AN108" s="233">
        <f t="shared" si="0"/>
        <v>0</v>
      </c>
      <c r="AO108" s="234"/>
      <c r="AP108" s="234"/>
      <c r="AQ108" s="78" t="s">
        <v>81</v>
      </c>
      <c r="AR108" s="75"/>
      <c r="AS108" s="79">
        <f>ROUND(SUM(AS109:AS110),2)</f>
        <v>0</v>
      </c>
      <c r="AT108" s="80">
        <f t="shared" si="1"/>
        <v>0</v>
      </c>
      <c r="AU108" s="81">
        <f>ROUND(SUM(AU109:AU110),5)</f>
        <v>0</v>
      </c>
      <c r="AV108" s="80">
        <f>ROUND(AZ108*L29,2)</f>
        <v>0</v>
      </c>
      <c r="AW108" s="80">
        <f>ROUND(BA108*L30,2)</f>
        <v>0</v>
      </c>
      <c r="AX108" s="80">
        <f>ROUND(BB108*L29,2)</f>
        <v>0</v>
      </c>
      <c r="AY108" s="80">
        <f>ROUND(BC108*L30,2)</f>
        <v>0</v>
      </c>
      <c r="AZ108" s="80">
        <f>ROUND(SUM(AZ109:AZ110),2)</f>
        <v>0</v>
      </c>
      <c r="BA108" s="80">
        <f>ROUND(SUM(BA109:BA110),2)</f>
        <v>0</v>
      </c>
      <c r="BB108" s="80">
        <f>ROUND(SUM(BB109:BB110),2)</f>
        <v>0</v>
      </c>
      <c r="BC108" s="80">
        <f>ROUND(SUM(BC109:BC110),2)</f>
        <v>0</v>
      </c>
      <c r="BD108" s="82">
        <f>ROUND(SUM(BD109:BD110),2)</f>
        <v>0</v>
      </c>
      <c r="BS108" s="83" t="s">
        <v>74</v>
      </c>
      <c r="BT108" s="83" t="s">
        <v>82</v>
      </c>
      <c r="BU108" s="83" t="s">
        <v>76</v>
      </c>
      <c r="BV108" s="83" t="s">
        <v>77</v>
      </c>
      <c r="BW108" s="83" t="s">
        <v>125</v>
      </c>
      <c r="BX108" s="83" t="s">
        <v>5</v>
      </c>
      <c r="CL108" s="83" t="s">
        <v>1</v>
      </c>
      <c r="CM108" s="83" t="s">
        <v>84</v>
      </c>
    </row>
    <row r="109" spans="1:91" s="3" customFormat="1" ht="16.5" customHeight="1">
      <c r="A109" s="84" t="s">
        <v>85</v>
      </c>
      <c r="B109" s="49"/>
      <c r="C109" s="9"/>
      <c r="D109" s="9"/>
      <c r="E109" s="229" t="s">
        <v>126</v>
      </c>
      <c r="F109" s="229"/>
      <c r="G109" s="229"/>
      <c r="H109" s="229"/>
      <c r="I109" s="229"/>
      <c r="J109" s="9"/>
      <c r="K109" s="229" t="s">
        <v>127</v>
      </c>
      <c r="L109" s="229"/>
      <c r="M109" s="229"/>
      <c r="N109" s="229"/>
      <c r="O109" s="229"/>
      <c r="P109" s="229"/>
      <c r="Q109" s="229"/>
      <c r="R109" s="229"/>
      <c r="S109" s="229"/>
      <c r="T109" s="229"/>
      <c r="U109" s="229"/>
      <c r="V109" s="229"/>
      <c r="W109" s="229"/>
      <c r="X109" s="229"/>
      <c r="Y109" s="229"/>
      <c r="Z109" s="229"/>
      <c r="AA109" s="229"/>
      <c r="AB109" s="229"/>
      <c r="AC109" s="229"/>
      <c r="AD109" s="229"/>
      <c r="AE109" s="229"/>
      <c r="AF109" s="229"/>
      <c r="AG109" s="231">
        <f>'D.1.4.Ea - Zařízení techn...'!J32</f>
        <v>0</v>
      </c>
      <c r="AH109" s="232"/>
      <c r="AI109" s="232"/>
      <c r="AJ109" s="232"/>
      <c r="AK109" s="232"/>
      <c r="AL109" s="232"/>
      <c r="AM109" s="232"/>
      <c r="AN109" s="231">
        <f t="shared" si="0"/>
        <v>0</v>
      </c>
      <c r="AO109" s="232"/>
      <c r="AP109" s="232"/>
      <c r="AQ109" s="85" t="s">
        <v>88</v>
      </c>
      <c r="AR109" s="49"/>
      <c r="AS109" s="86">
        <v>0</v>
      </c>
      <c r="AT109" s="87">
        <f t="shared" si="1"/>
        <v>0</v>
      </c>
      <c r="AU109" s="88">
        <f>'D.1.4.Ea - Zařízení techn...'!P145</f>
        <v>0</v>
      </c>
      <c r="AV109" s="87">
        <f>'D.1.4.Ea - Zařízení techn...'!J35</f>
        <v>0</v>
      </c>
      <c r="AW109" s="87">
        <f>'D.1.4.Ea - Zařízení techn...'!J36</f>
        <v>0</v>
      </c>
      <c r="AX109" s="87">
        <f>'D.1.4.Ea - Zařízení techn...'!J37</f>
        <v>0</v>
      </c>
      <c r="AY109" s="87">
        <f>'D.1.4.Ea - Zařízení techn...'!J38</f>
        <v>0</v>
      </c>
      <c r="AZ109" s="87">
        <f>'D.1.4.Ea - Zařízení techn...'!F35</f>
        <v>0</v>
      </c>
      <c r="BA109" s="87">
        <f>'D.1.4.Ea - Zařízení techn...'!F36</f>
        <v>0</v>
      </c>
      <c r="BB109" s="87">
        <f>'D.1.4.Ea - Zařízení techn...'!F37</f>
        <v>0</v>
      </c>
      <c r="BC109" s="87">
        <f>'D.1.4.Ea - Zařízení techn...'!F38</f>
        <v>0</v>
      </c>
      <c r="BD109" s="89">
        <f>'D.1.4.Ea - Zařízení techn...'!F39</f>
        <v>0</v>
      </c>
      <c r="BT109" s="26" t="s">
        <v>84</v>
      </c>
      <c r="BV109" s="26" t="s">
        <v>77</v>
      </c>
      <c r="BW109" s="26" t="s">
        <v>128</v>
      </c>
      <c r="BX109" s="26" t="s">
        <v>125</v>
      </c>
      <c r="CL109" s="26" t="s">
        <v>1</v>
      </c>
    </row>
    <row r="110" spans="1:91" s="3" customFormat="1" ht="16.5" customHeight="1">
      <c r="A110" s="84" t="s">
        <v>85</v>
      </c>
      <c r="B110" s="49"/>
      <c r="C110" s="9"/>
      <c r="D110" s="9"/>
      <c r="E110" s="229" t="s">
        <v>129</v>
      </c>
      <c r="F110" s="229"/>
      <c r="G110" s="229"/>
      <c r="H110" s="229"/>
      <c r="I110" s="229"/>
      <c r="J110" s="9"/>
      <c r="K110" s="229" t="s">
        <v>130</v>
      </c>
      <c r="L110" s="229"/>
      <c r="M110" s="229"/>
      <c r="N110" s="229"/>
      <c r="O110" s="229"/>
      <c r="P110" s="229"/>
      <c r="Q110" s="229"/>
      <c r="R110" s="229"/>
      <c r="S110" s="229"/>
      <c r="T110" s="229"/>
      <c r="U110" s="229"/>
      <c r="V110" s="229"/>
      <c r="W110" s="229"/>
      <c r="X110" s="229"/>
      <c r="Y110" s="229"/>
      <c r="Z110" s="229"/>
      <c r="AA110" s="229"/>
      <c r="AB110" s="229"/>
      <c r="AC110" s="229"/>
      <c r="AD110" s="229"/>
      <c r="AE110" s="229"/>
      <c r="AF110" s="229"/>
      <c r="AG110" s="231">
        <f>'D.1.4.Ec - Zařízení techn...'!J32</f>
        <v>0</v>
      </c>
      <c r="AH110" s="232"/>
      <c r="AI110" s="232"/>
      <c r="AJ110" s="232"/>
      <c r="AK110" s="232"/>
      <c r="AL110" s="232"/>
      <c r="AM110" s="232"/>
      <c r="AN110" s="231">
        <f t="shared" si="0"/>
        <v>0</v>
      </c>
      <c r="AO110" s="232"/>
      <c r="AP110" s="232"/>
      <c r="AQ110" s="85" t="s">
        <v>88</v>
      </c>
      <c r="AR110" s="49"/>
      <c r="AS110" s="86">
        <v>0</v>
      </c>
      <c r="AT110" s="87">
        <f t="shared" si="1"/>
        <v>0</v>
      </c>
      <c r="AU110" s="88">
        <f>'D.1.4.Ec - Zařízení techn...'!P150</f>
        <v>0</v>
      </c>
      <c r="AV110" s="87">
        <f>'D.1.4.Ec - Zařízení techn...'!J35</f>
        <v>0</v>
      </c>
      <c r="AW110" s="87">
        <f>'D.1.4.Ec - Zařízení techn...'!J36</f>
        <v>0</v>
      </c>
      <c r="AX110" s="87">
        <f>'D.1.4.Ec - Zařízení techn...'!J37</f>
        <v>0</v>
      </c>
      <c r="AY110" s="87">
        <f>'D.1.4.Ec - Zařízení techn...'!J38</f>
        <v>0</v>
      </c>
      <c r="AZ110" s="87">
        <f>'D.1.4.Ec - Zařízení techn...'!F35</f>
        <v>0</v>
      </c>
      <c r="BA110" s="87">
        <f>'D.1.4.Ec - Zařízení techn...'!F36</f>
        <v>0</v>
      </c>
      <c r="BB110" s="87">
        <f>'D.1.4.Ec - Zařízení techn...'!F37</f>
        <v>0</v>
      </c>
      <c r="BC110" s="87">
        <f>'D.1.4.Ec - Zařízení techn...'!F38</f>
        <v>0</v>
      </c>
      <c r="BD110" s="89">
        <f>'D.1.4.Ec - Zařízení techn...'!F39</f>
        <v>0</v>
      </c>
      <c r="BT110" s="26" t="s">
        <v>84</v>
      </c>
      <c r="BV110" s="26" t="s">
        <v>77</v>
      </c>
      <c r="BW110" s="26" t="s">
        <v>131</v>
      </c>
      <c r="BX110" s="26" t="s">
        <v>125</v>
      </c>
      <c r="CL110" s="26" t="s">
        <v>1</v>
      </c>
    </row>
    <row r="111" spans="1:91" s="6" customFormat="1" ht="16.5" customHeight="1">
      <c r="A111" s="84" t="s">
        <v>85</v>
      </c>
      <c r="B111" s="75"/>
      <c r="C111" s="76"/>
      <c r="D111" s="230" t="s">
        <v>132</v>
      </c>
      <c r="E111" s="230"/>
      <c r="F111" s="230"/>
      <c r="G111" s="230"/>
      <c r="H111" s="230"/>
      <c r="I111" s="77"/>
      <c r="J111" s="230" t="s">
        <v>133</v>
      </c>
      <c r="K111" s="230"/>
      <c r="L111" s="230"/>
      <c r="M111" s="230"/>
      <c r="N111" s="230"/>
      <c r="O111" s="230"/>
      <c r="P111" s="230"/>
      <c r="Q111" s="230"/>
      <c r="R111" s="230"/>
      <c r="S111" s="230"/>
      <c r="T111" s="230"/>
      <c r="U111" s="230"/>
      <c r="V111" s="230"/>
      <c r="W111" s="230"/>
      <c r="X111" s="230"/>
      <c r="Y111" s="230"/>
      <c r="Z111" s="230"/>
      <c r="AA111" s="230"/>
      <c r="AB111" s="230"/>
      <c r="AC111" s="230"/>
      <c r="AD111" s="230"/>
      <c r="AE111" s="230"/>
      <c r="AF111" s="230"/>
      <c r="AG111" s="233">
        <f>'D.1.4.F - Slaboproud'!J30</f>
        <v>0</v>
      </c>
      <c r="AH111" s="234"/>
      <c r="AI111" s="234"/>
      <c r="AJ111" s="234"/>
      <c r="AK111" s="234"/>
      <c r="AL111" s="234"/>
      <c r="AM111" s="234"/>
      <c r="AN111" s="233">
        <f t="shared" si="0"/>
        <v>0</v>
      </c>
      <c r="AO111" s="234"/>
      <c r="AP111" s="234"/>
      <c r="AQ111" s="78" t="s">
        <v>81</v>
      </c>
      <c r="AR111" s="75"/>
      <c r="AS111" s="79">
        <v>0</v>
      </c>
      <c r="AT111" s="80">
        <f t="shared" si="1"/>
        <v>0</v>
      </c>
      <c r="AU111" s="81">
        <f>'D.1.4.F - Slaboproud'!P222</f>
        <v>0</v>
      </c>
      <c r="AV111" s="80">
        <f>'D.1.4.F - Slaboproud'!J33</f>
        <v>0</v>
      </c>
      <c r="AW111" s="80">
        <f>'D.1.4.F - Slaboproud'!J34</f>
        <v>0</v>
      </c>
      <c r="AX111" s="80">
        <f>'D.1.4.F - Slaboproud'!J35</f>
        <v>0</v>
      </c>
      <c r="AY111" s="80">
        <f>'D.1.4.F - Slaboproud'!J36</f>
        <v>0</v>
      </c>
      <c r="AZ111" s="80">
        <f>'D.1.4.F - Slaboproud'!F33</f>
        <v>0</v>
      </c>
      <c r="BA111" s="80">
        <f>'D.1.4.F - Slaboproud'!F34</f>
        <v>0</v>
      </c>
      <c r="BB111" s="80">
        <f>'D.1.4.F - Slaboproud'!F35</f>
        <v>0</v>
      </c>
      <c r="BC111" s="80">
        <f>'D.1.4.F - Slaboproud'!F36</f>
        <v>0</v>
      </c>
      <c r="BD111" s="82">
        <f>'D.1.4.F - Slaboproud'!F37</f>
        <v>0</v>
      </c>
      <c r="BT111" s="83" t="s">
        <v>82</v>
      </c>
      <c r="BV111" s="83" t="s">
        <v>77</v>
      </c>
      <c r="BW111" s="83" t="s">
        <v>134</v>
      </c>
      <c r="BX111" s="83" t="s">
        <v>5</v>
      </c>
      <c r="CL111" s="83" t="s">
        <v>1</v>
      </c>
      <c r="CM111" s="83" t="s">
        <v>84</v>
      </c>
    </row>
    <row r="112" spans="1:91" s="6" customFormat="1" ht="16.5" customHeight="1">
      <c r="A112" s="84" t="s">
        <v>85</v>
      </c>
      <c r="B112" s="75"/>
      <c r="C112" s="76"/>
      <c r="D112" s="230" t="s">
        <v>135</v>
      </c>
      <c r="E112" s="230"/>
      <c r="F112" s="230"/>
      <c r="G112" s="230"/>
      <c r="H112" s="230"/>
      <c r="I112" s="77"/>
      <c r="J112" s="230" t="s">
        <v>136</v>
      </c>
      <c r="K112" s="230"/>
      <c r="L112" s="230"/>
      <c r="M112" s="230"/>
      <c r="N112" s="230"/>
      <c r="O112" s="230"/>
      <c r="P112" s="230"/>
      <c r="Q112" s="230"/>
      <c r="R112" s="230"/>
      <c r="S112" s="230"/>
      <c r="T112" s="230"/>
      <c r="U112" s="230"/>
      <c r="V112" s="230"/>
      <c r="W112" s="230"/>
      <c r="X112" s="230"/>
      <c r="Y112" s="230"/>
      <c r="Z112" s="230"/>
      <c r="AA112" s="230"/>
      <c r="AB112" s="230"/>
      <c r="AC112" s="230"/>
      <c r="AD112" s="230"/>
      <c r="AE112" s="230"/>
      <c r="AF112" s="230"/>
      <c r="AG112" s="233">
        <f>'D.1.4.G - Elektroinstalac...'!J30</f>
        <v>0</v>
      </c>
      <c r="AH112" s="234"/>
      <c r="AI112" s="234"/>
      <c r="AJ112" s="234"/>
      <c r="AK112" s="234"/>
      <c r="AL112" s="234"/>
      <c r="AM112" s="234"/>
      <c r="AN112" s="233">
        <f t="shared" si="0"/>
        <v>0</v>
      </c>
      <c r="AO112" s="234"/>
      <c r="AP112" s="234"/>
      <c r="AQ112" s="78" t="s">
        <v>81</v>
      </c>
      <c r="AR112" s="75"/>
      <c r="AS112" s="79">
        <v>0</v>
      </c>
      <c r="AT112" s="80">
        <f t="shared" si="1"/>
        <v>0</v>
      </c>
      <c r="AU112" s="81">
        <f>'D.1.4.G - Elektroinstalac...'!P141</f>
        <v>0</v>
      </c>
      <c r="AV112" s="80">
        <f>'D.1.4.G - Elektroinstalac...'!J33</f>
        <v>0</v>
      </c>
      <c r="AW112" s="80">
        <f>'D.1.4.G - Elektroinstalac...'!J34</f>
        <v>0</v>
      </c>
      <c r="AX112" s="80">
        <f>'D.1.4.G - Elektroinstalac...'!J35</f>
        <v>0</v>
      </c>
      <c r="AY112" s="80">
        <f>'D.1.4.G - Elektroinstalac...'!J36</f>
        <v>0</v>
      </c>
      <c r="AZ112" s="80">
        <f>'D.1.4.G - Elektroinstalac...'!F33</f>
        <v>0</v>
      </c>
      <c r="BA112" s="80">
        <f>'D.1.4.G - Elektroinstalac...'!F34</f>
        <v>0</v>
      </c>
      <c r="BB112" s="80">
        <f>'D.1.4.G - Elektroinstalac...'!F35</f>
        <v>0</v>
      </c>
      <c r="BC112" s="80">
        <f>'D.1.4.G - Elektroinstalac...'!F36</f>
        <v>0</v>
      </c>
      <c r="BD112" s="82">
        <f>'D.1.4.G - Elektroinstalac...'!F37</f>
        <v>0</v>
      </c>
      <c r="BT112" s="83" t="s">
        <v>82</v>
      </c>
      <c r="BV112" s="83" t="s">
        <v>77</v>
      </c>
      <c r="BW112" s="83" t="s">
        <v>137</v>
      </c>
      <c r="BX112" s="83" t="s">
        <v>5</v>
      </c>
      <c r="CL112" s="83" t="s">
        <v>1</v>
      </c>
      <c r="CM112" s="83" t="s">
        <v>84</v>
      </c>
    </row>
    <row r="113" spans="1:91" s="6" customFormat="1" ht="16.5" customHeight="1">
      <c r="A113" s="84" t="s">
        <v>85</v>
      </c>
      <c r="B113" s="75"/>
      <c r="C113" s="76"/>
      <c r="D113" s="230" t="s">
        <v>138</v>
      </c>
      <c r="E113" s="230"/>
      <c r="F113" s="230"/>
      <c r="G113" s="230"/>
      <c r="H113" s="230"/>
      <c r="I113" s="77"/>
      <c r="J113" s="230" t="s">
        <v>139</v>
      </c>
      <c r="K113" s="230"/>
      <c r="L113" s="230"/>
      <c r="M113" s="230"/>
      <c r="N113" s="230"/>
      <c r="O113" s="230"/>
      <c r="P113" s="230"/>
      <c r="Q113" s="230"/>
      <c r="R113" s="230"/>
      <c r="S113" s="230"/>
      <c r="T113" s="230"/>
      <c r="U113" s="230"/>
      <c r="V113" s="230"/>
      <c r="W113" s="230"/>
      <c r="X113" s="230"/>
      <c r="Y113" s="230"/>
      <c r="Z113" s="230"/>
      <c r="AA113" s="230"/>
      <c r="AB113" s="230"/>
      <c r="AC113" s="230"/>
      <c r="AD113" s="230"/>
      <c r="AE113" s="230"/>
      <c r="AF113" s="230"/>
      <c r="AG113" s="233">
        <f>'D.1.4.I - MaR'!J30</f>
        <v>0</v>
      </c>
      <c r="AH113" s="234"/>
      <c r="AI113" s="234"/>
      <c r="AJ113" s="234"/>
      <c r="AK113" s="234"/>
      <c r="AL113" s="234"/>
      <c r="AM113" s="234"/>
      <c r="AN113" s="233">
        <f t="shared" si="0"/>
        <v>0</v>
      </c>
      <c r="AO113" s="234"/>
      <c r="AP113" s="234"/>
      <c r="AQ113" s="78" t="s">
        <v>81</v>
      </c>
      <c r="AR113" s="75"/>
      <c r="AS113" s="79">
        <v>0</v>
      </c>
      <c r="AT113" s="80">
        <f t="shared" si="1"/>
        <v>0</v>
      </c>
      <c r="AU113" s="81">
        <f>'D.1.4.I - MaR'!P133</f>
        <v>0</v>
      </c>
      <c r="AV113" s="80">
        <f>'D.1.4.I - MaR'!J33</f>
        <v>0</v>
      </c>
      <c r="AW113" s="80">
        <f>'D.1.4.I - MaR'!J34</f>
        <v>0</v>
      </c>
      <c r="AX113" s="80">
        <f>'D.1.4.I - MaR'!J35</f>
        <v>0</v>
      </c>
      <c r="AY113" s="80">
        <f>'D.1.4.I - MaR'!J36</f>
        <v>0</v>
      </c>
      <c r="AZ113" s="80">
        <f>'D.1.4.I - MaR'!F33</f>
        <v>0</v>
      </c>
      <c r="BA113" s="80">
        <f>'D.1.4.I - MaR'!F34</f>
        <v>0</v>
      </c>
      <c r="BB113" s="80">
        <f>'D.1.4.I - MaR'!F35</f>
        <v>0</v>
      </c>
      <c r="BC113" s="80">
        <f>'D.1.4.I - MaR'!F36</f>
        <v>0</v>
      </c>
      <c r="BD113" s="82">
        <f>'D.1.4.I - MaR'!F37</f>
        <v>0</v>
      </c>
      <c r="BT113" s="83" t="s">
        <v>82</v>
      </c>
      <c r="BV113" s="83" t="s">
        <v>77</v>
      </c>
      <c r="BW113" s="83" t="s">
        <v>140</v>
      </c>
      <c r="BX113" s="83" t="s">
        <v>5</v>
      </c>
      <c r="CL113" s="83" t="s">
        <v>1</v>
      </c>
      <c r="CM113" s="83" t="s">
        <v>84</v>
      </c>
    </row>
    <row r="114" spans="1:91" s="6" customFormat="1" ht="16.5" customHeight="1">
      <c r="A114" s="84" t="s">
        <v>85</v>
      </c>
      <c r="B114" s="75"/>
      <c r="C114" s="76"/>
      <c r="D114" s="230" t="s">
        <v>141</v>
      </c>
      <c r="E114" s="230"/>
      <c r="F114" s="230"/>
      <c r="G114" s="230"/>
      <c r="H114" s="230"/>
      <c r="I114" s="77"/>
      <c r="J114" s="230" t="s">
        <v>142</v>
      </c>
      <c r="K114" s="230"/>
      <c r="L114" s="230"/>
      <c r="M114" s="230"/>
      <c r="N114" s="230"/>
      <c r="O114" s="230"/>
      <c r="P114" s="230"/>
      <c r="Q114" s="230"/>
      <c r="R114" s="230"/>
      <c r="S114" s="230"/>
      <c r="T114" s="230"/>
      <c r="U114" s="230"/>
      <c r="V114" s="230"/>
      <c r="W114" s="230"/>
      <c r="X114" s="230"/>
      <c r="Y114" s="230"/>
      <c r="Z114" s="230"/>
      <c r="AA114" s="230"/>
      <c r="AB114" s="230"/>
      <c r="AC114" s="230"/>
      <c r="AD114" s="230"/>
      <c r="AE114" s="230"/>
      <c r="AF114" s="230"/>
      <c r="AG114" s="233">
        <f>'D.1.4.J - Gastrotechnologie'!J30</f>
        <v>0</v>
      </c>
      <c r="AH114" s="234"/>
      <c r="AI114" s="234"/>
      <c r="AJ114" s="234"/>
      <c r="AK114" s="234"/>
      <c r="AL114" s="234"/>
      <c r="AM114" s="234"/>
      <c r="AN114" s="233">
        <f t="shared" si="0"/>
        <v>0</v>
      </c>
      <c r="AO114" s="234"/>
      <c r="AP114" s="234"/>
      <c r="AQ114" s="78" t="s">
        <v>81</v>
      </c>
      <c r="AR114" s="75"/>
      <c r="AS114" s="79">
        <v>0</v>
      </c>
      <c r="AT114" s="80">
        <f t="shared" si="1"/>
        <v>0</v>
      </c>
      <c r="AU114" s="81">
        <f>'D.1.4.J - Gastrotechnologie'!P165</f>
        <v>0</v>
      </c>
      <c r="AV114" s="80">
        <f>'D.1.4.J - Gastrotechnologie'!J33</f>
        <v>0</v>
      </c>
      <c r="AW114" s="80">
        <f>'D.1.4.J - Gastrotechnologie'!J34</f>
        <v>0</v>
      </c>
      <c r="AX114" s="80">
        <f>'D.1.4.J - Gastrotechnologie'!J35</f>
        <v>0</v>
      </c>
      <c r="AY114" s="80">
        <f>'D.1.4.J - Gastrotechnologie'!J36</f>
        <v>0</v>
      </c>
      <c r="AZ114" s="80">
        <f>'D.1.4.J - Gastrotechnologie'!F33</f>
        <v>0</v>
      </c>
      <c r="BA114" s="80">
        <f>'D.1.4.J - Gastrotechnologie'!F34</f>
        <v>0</v>
      </c>
      <c r="BB114" s="80">
        <f>'D.1.4.J - Gastrotechnologie'!F35</f>
        <v>0</v>
      </c>
      <c r="BC114" s="80">
        <f>'D.1.4.J - Gastrotechnologie'!F36</f>
        <v>0</v>
      </c>
      <c r="BD114" s="82">
        <f>'D.1.4.J - Gastrotechnologie'!F37</f>
        <v>0</v>
      </c>
      <c r="BT114" s="83" t="s">
        <v>82</v>
      </c>
      <c r="BV114" s="83" t="s">
        <v>77</v>
      </c>
      <c r="BW114" s="83" t="s">
        <v>143</v>
      </c>
      <c r="BX114" s="83" t="s">
        <v>5</v>
      </c>
      <c r="CL114" s="83" t="s">
        <v>1</v>
      </c>
      <c r="CM114" s="83" t="s">
        <v>84</v>
      </c>
    </row>
    <row r="115" spans="1:91" s="6" customFormat="1" ht="16.5" customHeight="1">
      <c r="A115" s="84" t="s">
        <v>85</v>
      </c>
      <c r="B115" s="75"/>
      <c r="C115" s="76"/>
      <c r="D115" s="230" t="s">
        <v>144</v>
      </c>
      <c r="E115" s="230"/>
      <c r="F115" s="230"/>
      <c r="G115" s="230"/>
      <c r="H115" s="230"/>
      <c r="I115" s="77"/>
      <c r="J115" s="230" t="s">
        <v>145</v>
      </c>
      <c r="K115" s="230"/>
      <c r="L115" s="230"/>
      <c r="M115" s="230"/>
      <c r="N115" s="230"/>
      <c r="O115" s="230"/>
      <c r="P115" s="230"/>
      <c r="Q115" s="230"/>
      <c r="R115" s="230"/>
      <c r="S115" s="230"/>
      <c r="T115" s="230"/>
      <c r="U115" s="230"/>
      <c r="V115" s="230"/>
      <c r="W115" s="230"/>
      <c r="X115" s="230"/>
      <c r="Y115" s="230"/>
      <c r="Z115" s="230"/>
      <c r="AA115" s="230"/>
      <c r="AB115" s="230"/>
      <c r="AC115" s="230"/>
      <c r="AD115" s="230"/>
      <c r="AE115" s="230"/>
      <c r="AF115" s="230"/>
      <c r="AG115" s="233">
        <f>'D.1.4.L - AV Technika'!J30</f>
        <v>0</v>
      </c>
      <c r="AH115" s="234"/>
      <c r="AI115" s="234"/>
      <c r="AJ115" s="234"/>
      <c r="AK115" s="234"/>
      <c r="AL115" s="234"/>
      <c r="AM115" s="234"/>
      <c r="AN115" s="233">
        <f t="shared" si="0"/>
        <v>0</v>
      </c>
      <c r="AO115" s="234"/>
      <c r="AP115" s="234"/>
      <c r="AQ115" s="78" t="s">
        <v>81</v>
      </c>
      <c r="AR115" s="75"/>
      <c r="AS115" s="79">
        <v>0</v>
      </c>
      <c r="AT115" s="80">
        <f t="shared" si="1"/>
        <v>0</v>
      </c>
      <c r="AU115" s="81">
        <f>'D.1.4.L - AV Technika'!P136</f>
        <v>0</v>
      </c>
      <c r="AV115" s="80">
        <f>'D.1.4.L - AV Technika'!J33</f>
        <v>0</v>
      </c>
      <c r="AW115" s="80">
        <f>'D.1.4.L - AV Technika'!J34</f>
        <v>0</v>
      </c>
      <c r="AX115" s="80">
        <f>'D.1.4.L - AV Technika'!J35</f>
        <v>0</v>
      </c>
      <c r="AY115" s="80">
        <f>'D.1.4.L - AV Technika'!J36</f>
        <v>0</v>
      </c>
      <c r="AZ115" s="80">
        <f>'D.1.4.L - AV Technika'!F33</f>
        <v>0</v>
      </c>
      <c r="BA115" s="80">
        <f>'D.1.4.L - AV Technika'!F34</f>
        <v>0</v>
      </c>
      <c r="BB115" s="80">
        <f>'D.1.4.L - AV Technika'!F35</f>
        <v>0</v>
      </c>
      <c r="BC115" s="80">
        <f>'D.1.4.L - AV Technika'!F36</f>
        <v>0</v>
      </c>
      <c r="BD115" s="82">
        <f>'D.1.4.L - AV Technika'!F37</f>
        <v>0</v>
      </c>
      <c r="BT115" s="83" t="s">
        <v>82</v>
      </c>
      <c r="BV115" s="83" t="s">
        <v>77</v>
      </c>
      <c r="BW115" s="83" t="s">
        <v>146</v>
      </c>
      <c r="BX115" s="83" t="s">
        <v>5</v>
      </c>
      <c r="CL115" s="83" t="s">
        <v>1</v>
      </c>
      <c r="CM115" s="83" t="s">
        <v>84</v>
      </c>
    </row>
    <row r="116" spans="1:91" s="6" customFormat="1" ht="16.5" customHeight="1">
      <c r="A116" s="84" t="s">
        <v>85</v>
      </c>
      <c r="B116" s="75"/>
      <c r="C116" s="76"/>
      <c r="D116" s="230" t="s">
        <v>147</v>
      </c>
      <c r="E116" s="230"/>
      <c r="F116" s="230"/>
      <c r="G116" s="230"/>
      <c r="H116" s="230"/>
      <c r="I116" s="77"/>
      <c r="J116" s="230" t="s">
        <v>148</v>
      </c>
      <c r="K116" s="230"/>
      <c r="L116" s="230"/>
      <c r="M116" s="230"/>
      <c r="N116" s="230"/>
      <c r="O116" s="230"/>
      <c r="P116" s="230"/>
      <c r="Q116" s="230"/>
      <c r="R116" s="230"/>
      <c r="S116" s="230"/>
      <c r="T116" s="230"/>
      <c r="U116" s="230"/>
      <c r="V116" s="230"/>
      <c r="W116" s="230"/>
      <c r="X116" s="230"/>
      <c r="Y116" s="230"/>
      <c r="Z116" s="230"/>
      <c r="AA116" s="230"/>
      <c r="AB116" s="230"/>
      <c r="AC116" s="230"/>
      <c r="AD116" s="230"/>
      <c r="AE116" s="230"/>
      <c r="AF116" s="230"/>
      <c r="AG116" s="233">
        <f>'D.1.4.M - Regulace Gastro...'!J30</f>
        <v>0</v>
      </c>
      <c r="AH116" s="234"/>
      <c r="AI116" s="234"/>
      <c r="AJ116" s="234"/>
      <c r="AK116" s="234"/>
      <c r="AL116" s="234"/>
      <c r="AM116" s="234"/>
      <c r="AN116" s="233">
        <f t="shared" si="0"/>
        <v>0</v>
      </c>
      <c r="AO116" s="234"/>
      <c r="AP116" s="234"/>
      <c r="AQ116" s="78" t="s">
        <v>81</v>
      </c>
      <c r="AR116" s="75"/>
      <c r="AS116" s="79">
        <v>0</v>
      </c>
      <c r="AT116" s="80">
        <f t="shared" si="1"/>
        <v>0</v>
      </c>
      <c r="AU116" s="81">
        <f>'D.1.4.M - Regulace Gastro...'!P117</f>
        <v>0</v>
      </c>
      <c r="AV116" s="80">
        <f>'D.1.4.M - Regulace Gastro...'!J33</f>
        <v>0</v>
      </c>
      <c r="AW116" s="80">
        <f>'D.1.4.M - Regulace Gastro...'!J34</f>
        <v>0</v>
      </c>
      <c r="AX116" s="80">
        <f>'D.1.4.M - Regulace Gastro...'!J35</f>
        <v>0</v>
      </c>
      <c r="AY116" s="80">
        <f>'D.1.4.M - Regulace Gastro...'!J36</f>
        <v>0</v>
      </c>
      <c r="AZ116" s="80">
        <f>'D.1.4.M - Regulace Gastro...'!F33</f>
        <v>0</v>
      </c>
      <c r="BA116" s="80">
        <f>'D.1.4.M - Regulace Gastro...'!F34</f>
        <v>0</v>
      </c>
      <c r="BB116" s="80">
        <f>'D.1.4.M - Regulace Gastro...'!F35</f>
        <v>0</v>
      </c>
      <c r="BC116" s="80">
        <f>'D.1.4.M - Regulace Gastro...'!F36</f>
        <v>0</v>
      </c>
      <c r="BD116" s="82">
        <f>'D.1.4.M - Regulace Gastro...'!F37</f>
        <v>0</v>
      </c>
      <c r="BT116" s="83" t="s">
        <v>82</v>
      </c>
      <c r="BV116" s="83" t="s">
        <v>77</v>
      </c>
      <c r="BW116" s="83" t="s">
        <v>149</v>
      </c>
      <c r="BX116" s="83" t="s">
        <v>5</v>
      </c>
      <c r="CL116" s="83" t="s">
        <v>1</v>
      </c>
      <c r="CM116" s="83" t="s">
        <v>84</v>
      </c>
    </row>
    <row r="117" spans="1:91" s="6" customFormat="1" ht="16.5" customHeight="1">
      <c r="A117" s="84" t="s">
        <v>85</v>
      </c>
      <c r="B117" s="75"/>
      <c r="C117" s="76"/>
      <c r="D117" s="230" t="s">
        <v>150</v>
      </c>
      <c r="E117" s="230"/>
      <c r="F117" s="230"/>
      <c r="G117" s="230"/>
      <c r="H117" s="230"/>
      <c r="I117" s="77"/>
      <c r="J117" s="230" t="s">
        <v>151</v>
      </c>
      <c r="K117" s="230"/>
      <c r="L117" s="230"/>
      <c r="M117" s="230"/>
      <c r="N117" s="230"/>
      <c r="O117" s="230"/>
      <c r="P117" s="230"/>
      <c r="Q117" s="230"/>
      <c r="R117" s="230"/>
      <c r="S117" s="230"/>
      <c r="T117" s="230"/>
      <c r="U117" s="230"/>
      <c r="V117" s="230"/>
      <c r="W117" s="230"/>
      <c r="X117" s="230"/>
      <c r="Y117" s="230"/>
      <c r="Z117" s="230"/>
      <c r="AA117" s="230"/>
      <c r="AB117" s="230"/>
      <c r="AC117" s="230"/>
      <c r="AD117" s="230"/>
      <c r="AE117" s="230"/>
      <c r="AF117" s="230"/>
      <c r="AG117" s="233">
        <f>'D.1.5 - Interiér'!J30</f>
        <v>0</v>
      </c>
      <c r="AH117" s="234"/>
      <c r="AI117" s="234"/>
      <c r="AJ117" s="234"/>
      <c r="AK117" s="234"/>
      <c r="AL117" s="234"/>
      <c r="AM117" s="234"/>
      <c r="AN117" s="233">
        <f t="shared" si="0"/>
        <v>0</v>
      </c>
      <c r="AO117" s="234"/>
      <c r="AP117" s="234"/>
      <c r="AQ117" s="78" t="s">
        <v>81</v>
      </c>
      <c r="AR117" s="75"/>
      <c r="AS117" s="79">
        <v>0</v>
      </c>
      <c r="AT117" s="80">
        <f t="shared" si="1"/>
        <v>0</v>
      </c>
      <c r="AU117" s="81">
        <f>'D.1.5 - Interiér'!P120</f>
        <v>0</v>
      </c>
      <c r="AV117" s="80">
        <f>'D.1.5 - Interiér'!J33</f>
        <v>0</v>
      </c>
      <c r="AW117" s="80">
        <f>'D.1.5 - Interiér'!J34</f>
        <v>0</v>
      </c>
      <c r="AX117" s="80">
        <f>'D.1.5 - Interiér'!J35</f>
        <v>0</v>
      </c>
      <c r="AY117" s="80">
        <f>'D.1.5 - Interiér'!J36</f>
        <v>0</v>
      </c>
      <c r="AZ117" s="80">
        <f>'D.1.5 - Interiér'!F33</f>
        <v>0</v>
      </c>
      <c r="BA117" s="80">
        <f>'D.1.5 - Interiér'!F34</f>
        <v>0</v>
      </c>
      <c r="BB117" s="80">
        <f>'D.1.5 - Interiér'!F35</f>
        <v>0</v>
      </c>
      <c r="BC117" s="80">
        <f>'D.1.5 - Interiér'!F36</f>
        <v>0</v>
      </c>
      <c r="BD117" s="82">
        <f>'D.1.5 - Interiér'!F37</f>
        <v>0</v>
      </c>
      <c r="BT117" s="83" t="s">
        <v>82</v>
      </c>
      <c r="BV117" s="83" t="s">
        <v>77</v>
      </c>
      <c r="BW117" s="83" t="s">
        <v>152</v>
      </c>
      <c r="BX117" s="83" t="s">
        <v>5</v>
      </c>
      <c r="CL117" s="83" t="s">
        <v>1</v>
      </c>
      <c r="CM117" s="83" t="s">
        <v>84</v>
      </c>
    </row>
    <row r="118" spans="1:91" s="6" customFormat="1" ht="16.5" customHeight="1">
      <c r="A118" s="84" t="s">
        <v>85</v>
      </c>
      <c r="B118" s="75"/>
      <c r="C118" s="76"/>
      <c r="D118" s="230" t="s">
        <v>153</v>
      </c>
      <c r="E118" s="230"/>
      <c r="F118" s="230"/>
      <c r="G118" s="230"/>
      <c r="H118" s="230"/>
      <c r="I118" s="77"/>
      <c r="J118" s="230" t="s">
        <v>154</v>
      </c>
      <c r="K118" s="230"/>
      <c r="L118" s="230"/>
      <c r="M118" s="230"/>
      <c r="N118" s="230"/>
      <c r="O118" s="230"/>
      <c r="P118" s="230"/>
      <c r="Q118" s="230"/>
      <c r="R118" s="230"/>
      <c r="S118" s="230"/>
      <c r="T118" s="230"/>
      <c r="U118" s="230"/>
      <c r="V118" s="230"/>
      <c r="W118" s="230"/>
      <c r="X118" s="230"/>
      <c r="Y118" s="230"/>
      <c r="Z118" s="230"/>
      <c r="AA118" s="230"/>
      <c r="AB118" s="230"/>
      <c r="AC118" s="230"/>
      <c r="AD118" s="230"/>
      <c r="AE118" s="230"/>
      <c r="AF118" s="230"/>
      <c r="AG118" s="233">
        <f>'D.2.2 - Kabelová přípojka NN'!J30</f>
        <v>0</v>
      </c>
      <c r="AH118" s="234"/>
      <c r="AI118" s="234"/>
      <c r="AJ118" s="234"/>
      <c r="AK118" s="234"/>
      <c r="AL118" s="234"/>
      <c r="AM118" s="234"/>
      <c r="AN118" s="233">
        <f t="shared" si="0"/>
        <v>0</v>
      </c>
      <c r="AO118" s="234"/>
      <c r="AP118" s="234"/>
      <c r="AQ118" s="78" t="s">
        <v>81</v>
      </c>
      <c r="AR118" s="75"/>
      <c r="AS118" s="79">
        <v>0</v>
      </c>
      <c r="AT118" s="80">
        <f t="shared" si="1"/>
        <v>0</v>
      </c>
      <c r="AU118" s="81">
        <f>'D.2.2 - Kabelová přípojka NN'!P124</f>
        <v>0</v>
      </c>
      <c r="AV118" s="80">
        <f>'D.2.2 - Kabelová přípojka NN'!J33</f>
        <v>0</v>
      </c>
      <c r="AW118" s="80">
        <f>'D.2.2 - Kabelová přípojka NN'!J34</f>
        <v>0</v>
      </c>
      <c r="AX118" s="80">
        <f>'D.2.2 - Kabelová přípojka NN'!J35</f>
        <v>0</v>
      </c>
      <c r="AY118" s="80">
        <f>'D.2.2 - Kabelová přípojka NN'!J36</f>
        <v>0</v>
      </c>
      <c r="AZ118" s="80">
        <f>'D.2.2 - Kabelová přípojka NN'!F33</f>
        <v>0</v>
      </c>
      <c r="BA118" s="80">
        <f>'D.2.2 - Kabelová přípojka NN'!F34</f>
        <v>0</v>
      </c>
      <c r="BB118" s="80">
        <f>'D.2.2 - Kabelová přípojka NN'!F35</f>
        <v>0</v>
      </c>
      <c r="BC118" s="80">
        <f>'D.2.2 - Kabelová přípojka NN'!F36</f>
        <v>0</v>
      </c>
      <c r="BD118" s="82">
        <f>'D.2.2 - Kabelová přípojka NN'!F37</f>
        <v>0</v>
      </c>
      <c r="BT118" s="83" t="s">
        <v>82</v>
      </c>
      <c r="BV118" s="83" t="s">
        <v>77</v>
      </c>
      <c r="BW118" s="83" t="s">
        <v>155</v>
      </c>
      <c r="BX118" s="83" t="s">
        <v>5</v>
      </c>
      <c r="CL118" s="83" t="s">
        <v>1</v>
      </c>
      <c r="CM118" s="83" t="s">
        <v>84</v>
      </c>
    </row>
    <row r="119" spans="1:91" s="6" customFormat="1" ht="16.5" customHeight="1">
      <c r="A119" s="84" t="s">
        <v>85</v>
      </c>
      <c r="B119" s="75"/>
      <c r="C119" s="76"/>
      <c r="D119" s="230" t="s">
        <v>156</v>
      </c>
      <c r="E119" s="230"/>
      <c r="F119" s="230"/>
      <c r="G119" s="230"/>
      <c r="H119" s="230"/>
      <c r="I119" s="77"/>
      <c r="J119" s="230" t="s">
        <v>157</v>
      </c>
      <c r="K119" s="230"/>
      <c r="L119" s="230"/>
      <c r="M119" s="230"/>
      <c r="N119" s="230"/>
      <c r="O119" s="230"/>
      <c r="P119" s="230"/>
      <c r="Q119" s="230"/>
      <c r="R119" s="230"/>
      <c r="S119" s="230"/>
      <c r="T119" s="230"/>
      <c r="U119" s="230"/>
      <c r="V119" s="230"/>
      <c r="W119" s="230"/>
      <c r="X119" s="230"/>
      <c r="Y119" s="230"/>
      <c r="Z119" s="230"/>
      <c r="AA119" s="230"/>
      <c r="AB119" s="230"/>
      <c r="AC119" s="230"/>
      <c r="AD119" s="230"/>
      <c r="AE119" s="230"/>
      <c r="AF119" s="230"/>
      <c r="AG119" s="233">
        <f>'VRN - Vedlejší rozpočtové...'!J30</f>
        <v>0</v>
      </c>
      <c r="AH119" s="234"/>
      <c r="AI119" s="234"/>
      <c r="AJ119" s="234"/>
      <c r="AK119" s="234"/>
      <c r="AL119" s="234"/>
      <c r="AM119" s="234"/>
      <c r="AN119" s="233">
        <f t="shared" si="0"/>
        <v>0</v>
      </c>
      <c r="AO119" s="234"/>
      <c r="AP119" s="234"/>
      <c r="AQ119" s="78" t="s">
        <v>81</v>
      </c>
      <c r="AR119" s="75"/>
      <c r="AS119" s="90">
        <v>0</v>
      </c>
      <c r="AT119" s="91">
        <f t="shared" si="1"/>
        <v>0</v>
      </c>
      <c r="AU119" s="92">
        <f>'VRN - Vedlejší rozpočtové...'!P122</f>
        <v>0</v>
      </c>
      <c r="AV119" s="91">
        <f>'VRN - Vedlejší rozpočtové...'!J33</f>
        <v>0</v>
      </c>
      <c r="AW119" s="91">
        <f>'VRN - Vedlejší rozpočtové...'!J34</f>
        <v>0</v>
      </c>
      <c r="AX119" s="91">
        <f>'VRN - Vedlejší rozpočtové...'!J35</f>
        <v>0</v>
      </c>
      <c r="AY119" s="91">
        <f>'VRN - Vedlejší rozpočtové...'!J36</f>
        <v>0</v>
      </c>
      <c r="AZ119" s="91">
        <f>'VRN - Vedlejší rozpočtové...'!F33</f>
        <v>0</v>
      </c>
      <c r="BA119" s="91">
        <f>'VRN - Vedlejší rozpočtové...'!F34</f>
        <v>0</v>
      </c>
      <c r="BB119" s="91">
        <f>'VRN - Vedlejší rozpočtové...'!F35</f>
        <v>0</v>
      </c>
      <c r="BC119" s="91">
        <f>'VRN - Vedlejší rozpočtové...'!F36</f>
        <v>0</v>
      </c>
      <c r="BD119" s="93">
        <f>'VRN - Vedlejší rozpočtové...'!F37</f>
        <v>0</v>
      </c>
      <c r="BT119" s="83" t="s">
        <v>82</v>
      </c>
      <c r="BV119" s="83" t="s">
        <v>77</v>
      </c>
      <c r="BW119" s="83" t="s">
        <v>158</v>
      </c>
      <c r="BX119" s="83" t="s">
        <v>5</v>
      </c>
      <c r="CL119" s="83" t="s">
        <v>1</v>
      </c>
      <c r="CM119" s="83" t="s">
        <v>84</v>
      </c>
    </row>
    <row r="120" spans="1:91" s="1" customFormat="1" ht="30" customHeight="1">
      <c r="B120" s="33"/>
      <c r="AR120" s="33"/>
    </row>
    <row r="121" spans="1:91" s="1" customFormat="1" ht="6.95" customHeight="1">
      <c r="B121" s="45"/>
      <c r="C121" s="46"/>
      <c r="D121" s="46"/>
      <c r="E121" s="46"/>
      <c r="F121" s="46"/>
      <c r="G121" s="46"/>
      <c r="H121" s="46"/>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33"/>
    </row>
  </sheetData>
  <sheetProtection algorithmName="SHA-512" hashValue="vXBPdo+rim2LXAZneVTM+/KNkdKcrm7uD77h39pEeLnHJIlzfnpqgqGeW2AwNU7dhfxC/9BapCHeSVOlg1uWQA==" saltValue="uthMfm1SxrSdE0D/qkD23F9wISwN14WUVWS3U+cHA7q674J4t6qKlSWMQh44sOWK29fhajs6x/nwnQ4ycX6w/A==" spinCount="100000" sheet="1" objects="1" scenarios="1" formatColumns="0" formatRows="0"/>
  <mergeCells count="138">
    <mergeCell ref="AK35:AO35"/>
    <mergeCell ref="X35:AB35"/>
    <mergeCell ref="AR2:BE2"/>
    <mergeCell ref="BE5:BE34"/>
    <mergeCell ref="K5:AJ5"/>
    <mergeCell ref="K6:AJ6"/>
    <mergeCell ref="E14:AJ14"/>
    <mergeCell ref="E23:AN23"/>
    <mergeCell ref="AK26:AO26"/>
    <mergeCell ref="L28:P28"/>
    <mergeCell ref="W28:AE28"/>
    <mergeCell ref="AK28:AO28"/>
    <mergeCell ref="AK29:AO29"/>
    <mergeCell ref="L29:P29"/>
    <mergeCell ref="W29:AE29"/>
    <mergeCell ref="W30:AE30"/>
    <mergeCell ref="AK30:AO30"/>
    <mergeCell ref="L30:P30"/>
    <mergeCell ref="AK31:AO31"/>
    <mergeCell ref="W31:AE31"/>
    <mergeCell ref="L31:P31"/>
    <mergeCell ref="L32:P32"/>
    <mergeCell ref="W32:AE32"/>
    <mergeCell ref="AK32:AO32"/>
    <mergeCell ref="L33:P33"/>
    <mergeCell ref="AK33:AO33"/>
    <mergeCell ref="W33:AE33"/>
    <mergeCell ref="D102:H102"/>
    <mergeCell ref="E103:I103"/>
    <mergeCell ref="K103:AF103"/>
    <mergeCell ref="AM87:AN87"/>
    <mergeCell ref="AM89:AP89"/>
    <mergeCell ref="AS89:AT91"/>
    <mergeCell ref="AM90:AP90"/>
    <mergeCell ref="AN92:AP92"/>
    <mergeCell ref="AG92:AM92"/>
    <mergeCell ref="AG95:AM95"/>
    <mergeCell ref="AN95:AP95"/>
    <mergeCell ref="AN96:AP96"/>
    <mergeCell ref="AG96:AM96"/>
    <mergeCell ref="AN97:AP97"/>
    <mergeCell ref="AG97:AM97"/>
    <mergeCell ref="AN98:AP98"/>
    <mergeCell ref="AG98:AM98"/>
    <mergeCell ref="AN99:AP99"/>
    <mergeCell ref="AG99:AM99"/>
    <mergeCell ref="AG100:AM100"/>
    <mergeCell ref="AN100:AP100"/>
    <mergeCell ref="AG94:AM94"/>
    <mergeCell ref="AN94:AP94"/>
    <mergeCell ref="AN117:AP117"/>
    <mergeCell ref="AG117:AM117"/>
    <mergeCell ref="AN118:AP118"/>
    <mergeCell ref="AG118:AM118"/>
    <mergeCell ref="AN119:AP119"/>
    <mergeCell ref="AG119:AM119"/>
    <mergeCell ref="L85:AJ85"/>
    <mergeCell ref="I92:AF92"/>
    <mergeCell ref="C92:G92"/>
    <mergeCell ref="J95:AF95"/>
    <mergeCell ref="D95:H95"/>
    <mergeCell ref="K96:AF96"/>
    <mergeCell ref="E96:I96"/>
    <mergeCell ref="E97:I97"/>
    <mergeCell ref="K97:AF97"/>
    <mergeCell ref="E98:I98"/>
    <mergeCell ref="K98:AF98"/>
    <mergeCell ref="D99:H99"/>
    <mergeCell ref="J99:AF99"/>
    <mergeCell ref="E100:I100"/>
    <mergeCell ref="K100:AF100"/>
    <mergeCell ref="E101:I101"/>
    <mergeCell ref="K101:AF101"/>
    <mergeCell ref="J102:AF102"/>
    <mergeCell ref="AG112:AM112"/>
    <mergeCell ref="AN112:AP112"/>
    <mergeCell ref="AG113:AM113"/>
    <mergeCell ref="AN113:AP113"/>
    <mergeCell ref="AN114:AP114"/>
    <mergeCell ref="AG114:AM114"/>
    <mergeCell ref="AG115:AM115"/>
    <mergeCell ref="AN115:AP115"/>
    <mergeCell ref="AN116:AP116"/>
    <mergeCell ref="AG116:AM116"/>
    <mergeCell ref="D119:H119"/>
    <mergeCell ref="J119:AF119"/>
    <mergeCell ref="AN101:AP101"/>
    <mergeCell ref="AG101:AM101"/>
    <mergeCell ref="AN102:AP102"/>
    <mergeCell ref="AG102:AM102"/>
    <mergeCell ref="AN103:AP103"/>
    <mergeCell ref="AG103:AM103"/>
    <mergeCell ref="AN104:AP104"/>
    <mergeCell ref="AG104:AM104"/>
    <mergeCell ref="AN105:AP105"/>
    <mergeCell ref="AG105:AM105"/>
    <mergeCell ref="AN106:AP106"/>
    <mergeCell ref="AG106:AM106"/>
    <mergeCell ref="AG107:AM107"/>
    <mergeCell ref="AN107:AP107"/>
    <mergeCell ref="AN108:AP108"/>
    <mergeCell ref="AG108:AM108"/>
    <mergeCell ref="AN109:AP109"/>
    <mergeCell ref="AG109:AM109"/>
    <mergeCell ref="AG110:AM110"/>
    <mergeCell ref="AN110:AP110"/>
    <mergeCell ref="AG111:AM111"/>
    <mergeCell ref="AN111:AP111"/>
    <mergeCell ref="J114:AF114"/>
    <mergeCell ref="D114:H114"/>
    <mergeCell ref="J115:AF115"/>
    <mergeCell ref="D115:H115"/>
    <mergeCell ref="D116:H116"/>
    <mergeCell ref="J116:AF116"/>
    <mergeCell ref="J117:AF117"/>
    <mergeCell ref="D117:H117"/>
    <mergeCell ref="J118:AF118"/>
    <mergeCell ref="D118:H118"/>
    <mergeCell ref="E109:I109"/>
    <mergeCell ref="K109:AF109"/>
    <mergeCell ref="E110:I110"/>
    <mergeCell ref="K110:AF110"/>
    <mergeCell ref="J111:AF111"/>
    <mergeCell ref="D111:H111"/>
    <mergeCell ref="J112:AF112"/>
    <mergeCell ref="D112:H112"/>
    <mergeCell ref="J113:AF113"/>
    <mergeCell ref="D113:H113"/>
    <mergeCell ref="K104:AF104"/>
    <mergeCell ref="E104:I104"/>
    <mergeCell ref="D105:H105"/>
    <mergeCell ref="J105:AF105"/>
    <mergeCell ref="K106:AF106"/>
    <mergeCell ref="E106:I106"/>
    <mergeCell ref="E107:I107"/>
    <mergeCell ref="K107:AF107"/>
    <mergeCell ref="D108:H108"/>
    <mergeCell ref="J108:AF108"/>
  </mergeCells>
  <hyperlinks>
    <hyperlink ref="A96" location="'D.1.1.a - Architektonicko...'!C2" display="/" xr:uid="{00000000-0004-0000-0000-000000000000}"/>
    <hyperlink ref="A97" location="'D.1.1.c - Architektonicko...'!C2" display="/" xr:uid="{00000000-0004-0000-0000-000001000000}"/>
    <hyperlink ref="A98" location="'D.1.1.x - Opatření v rámc...'!C2" display="/" xr:uid="{00000000-0004-0000-0000-000002000000}"/>
    <hyperlink ref="A100" location="'D.1.4.Aa - Vytápění - Pav...'!C2" display="/" xr:uid="{00000000-0004-0000-0000-000003000000}"/>
    <hyperlink ref="A101" location="'D.1.4.Ac - Vytápění - Pav...'!C2" display="/" xr:uid="{00000000-0004-0000-0000-000004000000}"/>
    <hyperlink ref="A103" location="'D.1.4.Ba - Chlazení - Pav...'!C2" display="/" xr:uid="{00000000-0004-0000-0000-000005000000}"/>
    <hyperlink ref="A104" location="'D.1.4.Bc - Chlazení - Pav...'!C2" display="/" xr:uid="{00000000-0004-0000-0000-000006000000}"/>
    <hyperlink ref="A106" location="'D.1.4.Ca - Vzduchotechnik...'!C2" display="/" xr:uid="{00000000-0004-0000-0000-000007000000}"/>
    <hyperlink ref="A107" location="'D.1.4.Cc - Vzduchotechnik...'!C2" display="/" xr:uid="{00000000-0004-0000-0000-000008000000}"/>
    <hyperlink ref="A109" location="'D.1.4.Ea - Zařízení techn...'!C2" display="/" xr:uid="{00000000-0004-0000-0000-000009000000}"/>
    <hyperlink ref="A110" location="'D.1.4.Ec - Zařízení techn...'!C2" display="/" xr:uid="{00000000-0004-0000-0000-00000A000000}"/>
    <hyperlink ref="A111" location="'D.1.4.F - Slaboproud'!C2" display="/" xr:uid="{00000000-0004-0000-0000-00000B000000}"/>
    <hyperlink ref="A112" location="'D.1.4.G - Elektroinstalac...'!C2" display="/" xr:uid="{00000000-0004-0000-0000-00000C000000}"/>
    <hyperlink ref="A113" location="'D.1.4.I - MaR'!C2" display="/" xr:uid="{00000000-0004-0000-0000-00000D000000}"/>
    <hyperlink ref="A114" location="'D.1.4.J - Gastrotechnologie'!C2" display="/" xr:uid="{00000000-0004-0000-0000-00000E000000}"/>
    <hyperlink ref="A115" location="'D.1.4.L - AV Technika'!C2" display="/" xr:uid="{00000000-0004-0000-0000-00000F000000}"/>
    <hyperlink ref="A116" location="'D.1.4.M - Regulace Gastro...'!C2" display="/" xr:uid="{00000000-0004-0000-0000-000010000000}"/>
    <hyperlink ref="A117" location="'D.1.5 - Interiér'!C2" display="/" xr:uid="{00000000-0004-0000-0000-000011000000}"/>
    <hyperlink ref="A118" location="'D.2.2 - Kabelová přípojka NN'!C2" display="/" xr:uid="{00000000-0004-0000-0000-000012000000}"/>
    <hyperlink ref="A119" location="'VRN - Vedlejší rozpočtové...'!C2" display="/" xr:uid="{00000000-0004-0000-0000-000013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2:BM274"/>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56"/>
      <c r="M2" s="256"/>
      <c r="N2" s="256"/>
      <c r="O2" s="256"/>
      <c r="P2" s="256"/>
      <c r="Q2" s="256"/>
      <c r="R2" s="256"/>
      <c r="S2" s="256"/>
      <c r="T2" s="256"/>
      <c r="U2" s="256"/>
      <c r="V2" s="256"/>
      <c r="AT2" s="18" t="s">
        <v>122</v>
      </c>
    </row>
    <row r="3" spans="2:46" ht="6.95" customHeight="1">
      <c r="B3" s="19"/>
      <c r="C3" s="20"/>
      <c r="D3" s="20"/>
      <c r="E3" s="20"/>
      <c r="F3" s="20"/>
      <c r="G3" s="20"/>
      <c r="H3" s="20"/>
      <c r="I3" s="20"/>
      <c r="J3" s="20"/>
      <c r="K3" s="20"/>
      <c r="L3" s="21"/>
      <c r="AT3" s="18" t="s">
        <v>84</v>
      </c>
    </row>
    <row r="4" spans="2:46" ht="24.95" customHeight="1">
      <c r="B4" s="21"/>
      <c r="D4" s="22" t="s">
        <v>164</v>
      </c>
      <c r="L4" s="21"/>
      <c r="M4" s="95" t="s">
        <v>10</v>
      </c>
      <c r="AT4" s="18" t="s">
        <v>4</v>
      </c>
    </row>
    <row r="5" spans="2:46" ht="6.95" customHeight="1">
      <c r="B5" s="21"/>
      <c r="L5" s="21"/>
    </row>
    <row r="6" spans="2:46" ht="12" customHeight="1">
      <c r="B6" s="21"/>
      <c r="D6" s="28" t="s">
        <v>16</v>
      </c>
      <c r="L6" s="21"/>
    </row>
    <row r="7" spans="2:46" ht="16.5" customHeight="1">
      <c r="B7" s="21"/>
      <c r="E7" s="271" t="str">
        <f>'Rekapitulace stavby'!K6</f>
        <v>ZŠ Dědina - nástavba - REVIZE č. 2</v>
      </c>
      <c r="F7" s="272"/>
      <c r="G7" s="272"/>
      <c r="H7" s="272"/>
      <c r="L7" s="21"/>
    </row>
    <row r="8" spans="2:46" ht="12" customHeight="1">
      <c r="B8" s="21"/>
      <c r="D8" s="28" t="s">
        <v>173</v>
      </c>
      <c r="L8" s="21"/>
    </row>
    <row r="9" spans="2:46" s="1" customFormat="1" ht="16.5" customHeight="1">
      <c r="B9" s="33"/>
      <c r="E9" s="271" t="s">
        <v>5728</v>
      </c>
      <c r="F9" s="273"/>
      <c r="G9" s="273"/>
      <c r="H9" s="273"/>
      <c r="L9" s="33"/>
    </row>
    <row r="10" spans="2:46" s="1" customFormat="1" ht="12" customHeight="1">
      <c r="B10" s="33"/>
      <c r="D10" s="28" t="s">
        <v>179</v>
      </c>
      <c r="L10" s="33"/>
    </row>
    <row r="11" spans="2:46" s="1" customFormat="1" ht="16.5" customHeight="1">
      <c r="B11" s="33"/>
      <c r="E11" s="236" t="s">
        <v>6062</v>
      </c>
      <c r="F11" s="273"/>
      <c r="G11" s="273"/>
      <c r="H11" s="273"/>
      <c r="L11" s="33"/>
    </row>
    <row r="12" spans="2:46" s="1" customFormat="1" ht="11.25">
      <c r="B12" s="33"/>
      <c r="L12" s="33"/>
    </row>
    <row r="13" spans="2:46" s="1" customFormat="1" ht="12" customHeight="1">
      <c r="B13" s="33"/>
      <c r="D13" s="28" t="s">
        <v>18</v>
      </c>
      <c r="F13" s="26" t="s">
        <v>1</v>
      </c>
      <c r="I13" s="28" t="s">
        <v>19</v>
      </c>
      <c r="J13" s="26" t="s">
        <v>1</v>
      </c>
      <c r="L13" s="33"/>
    </row>
    <row r="14" spans="2:46" s="1" customFormat="1" ht="12" customHeight="1">
      <c r="B14" s="33"/>
      <c r="D14" s="28" t="s">
        <v>20</v>
      </c>
      <c r="F14" s="26" t="s">
        <v>21</v>
      </c>
      <c r="I14" s="28" t="s">
        <v>22</v>
      </c>
      <c r="J14" s="53" t="str">
        <f>'Rekapitulace stavby'!AN8</f>
        <v>15. 9. 2025</v>
      </c>
      <c r="L14" s="33"/>
    </row>
    <row r="15" spans="2:46" s="1" customFormat="1" ht="10.9" customHeight="1">
      <c r="B15" s="33"/>
      <c r="L15" s="33"/>
    </row>
    <row r="16" spans="2:46" s="1" customFormat="1" ht="12" customHeight="1">
      <c r="B16" s="33"/>
      <c r="D16" s="28" t="s">
        <v>24</v>
      </c>
      <c r="I16" s="28" t="s">
        <v>25</v>
      </c>
      <c r="J16" s="26" t="str">
        <f>IF('Rekapitulace stavby'!AN10="","",'Rekapitulace stavby'!AN10)</f>
        <v/>
      </c>
      <c r="L16" s="33"/>
    </row>
    <row r="17" spans="2:12" s="1" customFormat="1" ht="18" customHeight="1">
      <c r="B17" s="33"/>
      <c r="E17" s="26" t="str">
        <f>IF('Rekapitulace stavby'!E11="","",'Rekapitulace stavby'!E11)</f>
        <v xml:space="preserve"> </v>
      </c>
      <c r="I17" s="28" t="s">
        <v>27</v>
      </c>
      <c r="J17" s="26" t="str">
        <f>IF('Rekapitulace stavby'!AN11="","",'Rekapitulace stavby'!AN11)</f>
        <v/>
      </c>
      <c r="L17" s="33"/>
    </row>
    <row r="18" spans="2:12" s="1" customFormat="1" ht="6.95" customHeight="1">
      <c r="B18" s="33"/>
      <c r="L18" s="33"/>
    </row>
    <row r="19" spans="2:12" s="1" customFormat="1" ht="12" customHeight="1">
      <c r="B19" s="33"/>
      <c r="D19" s="28" t="s">
        <v>28</v>
      </c>
      <c r="I19" s="28" t="s">
        <v>25</v>
      </c>
      <c r="J19" s="29" t="str">
        <f>'Rekapitulace stavby'!AN13</f>
        <v>Vyplň údaj</v>
      </c>
      <c r="L19" s="33"/>
    </row>
    <row r="20" spans="2:12" s="1" customFormat="1" ht="18" customHeight="1">
      <c r="B20" s="33"/>
      <c r="E20" s="274" t="str">
        <f>'Rekapitulace stavby'!E14</f>
        <v>Vyplň údaj</v>
      </c>
      <c r="F20" s="255"/>
      <c r="G20" s="255"/>
      <c r="H20" s="255"/>
      <c r="I20" s="28" t="s">
        <v>27</v>
      </c>
      <c r="J20" s="29" t="str">
        <f>'Rekapitulace stavby'!AN14</f>
        <v>Vyplň údaj</v>
      </c>
      <c r="L20" s="33"/>
    </row>
    <row r="21" spans="2:12" s="1" customFormat="1" ht="6.95" customHeight="1">
      <c r="B21" s="33"/>
      <c r="L21" s="33"/>
    </row>
    <row r="22" spans="2:12" s="1" customFormat="1" ht="12" customHeight="1">
      <c r="B22" s="33"/>
      <c r="D22" s="28" t="s">
        <v>30</v>
      </c>
      <c r="I22" s="28" t="s">
        <v>25</v>
      </c>
      <c r="J22" s="26" t="s">
        <v>1</v>
      </c>
      <c r="L22" s="33"/>
    </row>
    <row r="23" spans="2:12" s="1" customFormat="1" ht="18" customHeight="1">
      <c r="B23" s="33"/>
      <c r="E23" s="26" t="s">
        <v>31</v>
      </c>
      <c r="I23" s="28" t="s">
        <v>27</v>
      </c>
      <c r="J23" s="26" t="s">
        <v>1</v>
      </c>
      <c r="L23" s="33"/>
    </row>
    <row r="24" spans="2:12" s="1" customFormat="1" ht="6.95" customHeight="1">
      <c r="B24" s="33"/>
      <c r="L24" s="33"/>
    </row>
    <row r="25" spans="2:12" s="1" customFormat="1" ht="12" customHeight="1">
      <c r="B25" s="33"/>
      <c r="D25" s="28" t="s">
        <v>33</v>
      </c>
      <c r="I25" s="28" t="s">
        <v>25</v>
      </c>
      <c r="J25" s="26" t="str">
        <f>IF('Rekapitulace stavby'!AN19="","",'Rekapitulace stavby'!AN19)</f>
        <v/>
      </c>
      <c r="L25" s="33"/>
    </row>
    <row r="26" spans="2:12" s="1" customFormat="1" ht="18" customHeight="1">
      <c r="B26" s="33"/>
      <c r="E26" s="26" t="str">
        <f>IF('Rekapitulace stavby'!E20="","",'Rekapitulace stavby'!E20)</f>
        <v xml:space="preserve"> </v>
      </c>
      <c r="I26" s="28" t="s">
        <v>27</v>
      </c>
      <c r="J26" s="26" t="str">
        <f>IF('Rekapitulace stavby'!AN20="","",'Rekapitulace stavby'!AN20)</f>
        <v/>
      </c>
      <c r="L26" s="33"/>
    </row>
    <row r="27" spans="2:12" s="1" customFormat="1" ht="6.95" customHeight="1">
      <c r="B27" s="33"/>
      <c r="L27" s="33"/>
    </row>
    <row r="28" spans="2:12" s="1" customFormat="1" ht="12" customHeight="1">
      <c r="B28" s="33"/>
      <c r="D28" s="28" t="s">
        <v>34</v>
      </c>
      <c r="L28" s="33"/>
    </row>
    <row r="29" spans="2:12" s="7" customFormat="1" ht="16.5" customHeight="1">
      <c r="B29" s="96"/>
      <c r="E29" s="260" t="s">
        <v>1</v>
      </c>
      <c r="F29" s="260"/>
      <c r="G29" s="260"/>
      <c r="H29" s="260"/>
      <c r="L29" s="96"/>
    </row>
    <row r="30" spans="2:12" s="1" customFormat="1" ht="6.95" customHeight="1">
      <c r="B30" s="33"/>
      <c r="L30" s="33"/>
    </row>
    <row r="31" spans="2:12" s="1" customFormat="1" ht="6.95" customHeight="1">
      <c r="B31" s="33"/>
      <c r="D31" s="54"/>
      <c r="E31" s="54"/>
      <c r="F31" s="54"/>
      <c r="G31" s="54"/>
      <c r="H31" s="54"/>
      <c r="I31" s="54"/>
      <c r="J31" s="54"/>
      <c r="K31" s="54"/>
      <c r="L31" s="33"/>
    </row>
    <row r="32" spans="2:12" s="1" customFormat="1" ht="25.35" customHeight="1">
      <c r="B32" s="33"/>
      <c r="D32" s="98" t="s">
        <v>35</v>
      </c>
      <c r="J32" s="67">
        <f>ROUND(J128, 2)</f>
        <v>0</v>
      </c>
      <c r="L32" s="33"/>
    </row>
    <row r="33" spans="2:12" s="1" customFormat="1" ht="6.95" customHeight="1">
      <c r="B33" s="33"/>
      <c r="D33" s="54"/>
      <c r="E33" s="54"/>
      <c r="F33" s="54"/>
      <c r="G33" s="54"/>
      <c r="H33" s="54"/>
      <c r="I33" s="54"/>
      <c r="J33" s="54"/>
      <c r="K33" s="54"/>
      <c r="L33" s="33"/>
    </row>
    <row r="34" spans="2:12" s="1" customFormat="1" ht="14.45" customHeight="1">
      <c r="B34" s="33"/>
      <c r="F34" s="36" t="s">
        <v>37</v>
      </c>
      <c r="I34" s="36" t="s">
        <v>36</v>
      </c>
      <c r="J34" s="36" t="s">
        <v>38</v>
      </c>
      <c r="L34" s="33"/>
    </row>
    <row r="35" spans="2:12" s="1" customFormat="1" ht="14.45" customHeight="1">
      <c r="B35" s="33"/>
      <c r="D35" s="56" t="s">
        <v>39</v>
      </c>
      <c r="E35" s="28" t="s">
        <v>40</v>
      </c>
      <c r="F35" s="87">
        <f>ROUND((SUM(BE128:BE273)),  2)</f>
        <v>0</v>
      </c>
      <c r="I35" s="99">
        <v>0.21</v>
      </c>
      <c r="J35" s="87">
        <f>ROUND(((SUM(BE128:BE273))*I35),  2)</f>
        <v>0</v>
      </c>
      <c r="L35" s="33"/>
    </row>
    <row r="36" spans="2:12" s="1" customFormat="1" ht="14.45" customHeight="1">
      <c r="B36" s="33"/>
      <c r="E36" s="28" t="s">
        <v>41</v>
      </c>
      <c r="F36" s="87">
        <f>ROUND((SUM(BF128:BF273)),  2)</f>
        <v>0</v>
      </c>
      <c r="I36" s="99">
        <v>0.12</v>
      </c>
      <c r="J36" s="87">
        <f>ROUND(((SUM(BF128:BF273))*I36),  2)</f>
        <v>0</v>
      </c>
      <c r="L36" s="33"/>
    </row>
    <row r="37" spans="2:12" s="1" customFormat="1" ht="14.45" hidden="1" customHeight="1">
      <c r="B37" s="33"/>
      <c r="E37" s="28" t="s">
        <v>42</v>
      </c>
      <c r="F37" s="87">
        <f>ROUND((SUM(BG128:BG273)),  2)</f>
        <v>0</v>
      </c>
      <c r="I37" s="99">
        <v>0.21</v>
      </c>
      <c r="J37" s="87">
        <f>0</f>
        <v>0</v>
      </c>
      <c r="L37" s="33"/>
    </row>
    <row r="38" spans="2:12" s="1" customFormat="1" ht="14.45" hidden="1" customHeight="1">
      <c r="B38" s="33"/>
      <c r="E38" s="28" t="s">
        <v>43</v>
      </c>
      <c r="F38" s="87">
        <f>ROUND((SUM(BH128:BH273)),  2)</f>
        <v>0</v>
      </c>
      <c r="I38" s="99">
        <v>0.12</v>
      </c>
      <c r="J38" s="87">
        <f>0</f>
        <v>0</v>
      </c>
      <c r="L38" s="33"/>
    </row>
    <row r="39" spans="2:12" s="1" customFormat="1" ht="14.45" hidden="1" customHeight="1">
      <c r="B39" s="33"/>
      <c r="E39" s="28" t="s">
        <v>44</v>
      </c>
      <c r="F39" s="87">
        <f>ROUND((SUM(BI128:BI273)),  2)</f>
        <v>0</v>
      </c>
      <c r="I39" s="99">
        <v>0</v>
      </c>
      <c r="J39" s="87">
        <f>0</f>
        <v>0</v>
      </c>
      <c r="L39" s="33"/>
    </row>
    <row r="40" spans="2:12" s="1" customFormat="1" ht="6.95" customHeight="1">
      <c r="B40" s="33"/>
      <c r="L40" s="33"/>
    </row>
    <row r="41" spans="2:12" s="1" customFormat="1" ht="25.35" customHeight="1">
      <c r="B41" s="33"/>
      <c r="C41" s="100"/>
      <c r="D41" s="101" t="s">
        <v>45</v>
      </c>
      <c r="E41" s="58"/>
      <c r="F41" s="58"/>
      <c r="G41" s="102" t="s">
        <v>46</v>
      </c>
      <c r="H41" s="103" t="s">
        <v>47</v>
      </c>
      <c r="I41" s="58"/>
      <c r="J41" s="104">
        <f>SUM(J32:J39)</f>
        <v>0</v>
      </c>
      <c r="K41" s="105"/>
      <c r="L41" s="33"/>
    </row>
    <row r="42" spans="2:12" s="1" customFormat="1" ht="14.45" customHeight="1">
      <c r="B42" s="33"/>
      <c r="L42" s="33"/>
    </row>
    <row r="43" spans="2:12" ht="14.45" customHeight="1">
      <c r="B43" s="21"/>
      <c r="L43" s="21"/>
    </row>
    <row r="44" spans="2:12" ht="14.45" customHeight="1">
      <c r="B44" s="21"/>
      <c r="L44" s="21"/>
    </row>
    <row r="45" spans="2:12" ht="14.45" customHeight="1">
      <c r="B45" s="21"/>
      <c r="L45" s="21"/>
    </row>
    <row r="46" spans="2:12" ht="14.45" customHeight="1">
      <c r="B46" s="21"/>
      <c r="L46" s="21"/>
    </row>
    <row r="47" spans="2:12" ht="14.45" customHeight="1">
      <c r="B47" s="21"/>
      <c r="L47" s="21"/>
    </row>
    <row r="48" spans="2:12" ht="14.45" customHeight="1">
      <c r="B48" s="21"/>
      <c r="L48" s="21"/>
    </row>
    <row r="49" spans="2:12" ht="14.45" customHeight="1">
      <c r="B49" s="21"/>
      <c r="L49" s="21"/>
    </row>
    <row r="50" spans="2:12" s="1" customFormat="1" ht="14.45" customHeight="1">
      <c r="B50" s="33"/>
      <c r="D50" s="42" t="s">
        <v>48</v>
      </c>
      <c r="E50" s="43"/>
      <c r="F50" s="43"/>
      <c r="G50" s="42" t="s">
        <v>49</v>
      </c>
      <c r="H50" s="43"/>
      <c r="I50" s="43"/>
      <c r="J50" s="43"/>
      <c r="K50" s="43"/>
      <c r="L50" s="33"/>
    </row>
    <row r="51" spans="2:12" ht="11.25">
      <c r="B51" s="21"/>
      <c r="L51" s="21"/>
    </row>
    <row r="52" spans="2:12" ht="11.25">
      <c r="B52" s="21"/>
      <c r="L52" s="21"/>
    </row>
    <row r="53" spans="2:12" ht="11.25">
      <c r="B53" s="21"/>
      <c r="L53" s="21"/>
    </row>
    <row r="54" spans="2:12" ht="11.25">
      <c r="B54" s="21"/>
      <c r="L54" s="21"/>
    </row>
    <row r="55" spans="2:12" ht="11.25">
      <c r="B55" s="21"/>
      <c r="L55" s="21"/>
    </row>
    <row r="56" spans="2:12" ht="11.25">
      <c r="B56" s="21"/>
      <c r="L56" s="21"/>
    </row>
    <row r="57" spans="2:12" ht="11.25">
      <c r="B57" s="21"/>
      <c r="L57" s="21"/>
    </row>
    <row r="58" spans="2:12" ht="11.25">
      <c r="B58" s="21"/>
      <c r="L58" s="21"/>
    </row>
    <row r="59" spans="2:12" ht="11.25">
      <c r="B59" s="21"/>
      <c r="L59" s="21"/>
    </row>
    <row r="60" spans="2:12" ht="11.25">
      <c r="B60" s="21"/>
      <c r="L60" s="21"/>
    </row>
    <row r="61" spans="2:12" s="1" customFormat="1" ht="12.75">
      <c r="B61" s="33"/>
      <c r="D61" s="44" t="s">
        <v>50</v>
      </c>
      <c r="E61" s="35"/>
      <c r="F61" s="106" t="s">
        <v>51</v>
      </c>
      <c r="G61" s="44" t="s">
        <v>50</v>
      </c>
      <c r="H61" s="35"/>
      <c r="I61" s="35"/>
      <c r="J61" s="107" t="s">
        <v>51</v>
      </c>
      <c r="K61" s="35"/>
      <c r="L61" s="33"/>
    </row>
    <row r="62" spans="2:12" ht="11.25">
      <c r="B62" s="21"/>
      <c r="L62" s="21"/>
    </row>
    <row r="63" spans="2:12" ht="11.25">
      <c r="B63" s="21"/>
      <c r="L63" s="21"/>
    </row>
    <row r="64" spans="2:12" ht="11.25">
      <c r="B64" s="21"/>
      <c r="L64" s="21"/>
    </row>
    <row r="65" spans="2:12" s="1" customFormat="1" ht="12.75">
      <c r="B65" s="33"/>
      <c r="D65" s="42" t="s">
        <v>52</v>
      </c>
      <c r="E65" s="43"/>
      <c r="F65" s="43"/>
      <c r="G65" s="42" t="s">
        <v>53</v>
      </c>
      <c r="H65" s="43"/>
      <c r="I65" s="43"/>
      <c r="J65" s="43"/>
      <c r="K65" s="43"/>
      <c r="L65" s="33"/>
    </row>
    <row r="66" spans="2:12" ht="11.25">
      <c r="B66" s="21"/>
      <c r="L66" s="21"/>
    </row>
    <row r="67" spans="2:12" ht="11.25">
      <c r="B67" s="21"/>
      <c r="L67" s="21"/>
    </row>
    <row r="68" spans="2:12" ht="11.25">
      <c r="B68" s="21"/>
      <c r="L68" s="21"/>
    </row>
    <row r="69" spans="2:12" ht="11.25">
      <c r="B69" s="21"/>
      <c r="L69" s="21"/>
    </row>
    <row r="70" spans="2:12" ht="11.25">
      <c r="B70" s="21"/>
      <c r="L70" s="21"/>
    </row>
    <row r="71" spans="2:12" ht="11.25">
      <c r="B71" s="21"/>
      <c r="L71" s="21"/>
    </row>
    <row r="72" spans="2:12" ht="11.25">
      <c r="B72" s="21"/>
      <c r="L72" s="21"/>
    </row>
    <row r="73" spans="2:12" ht="11.25">
      <c r="B73" s="21"/>
      <c r="L73" s="21"/>
    </row>
    <row r="74" spans="2:12" ht="11.25">
      <c r="B74" s="21"/>
      <c r="L74" s="21"/>
    </row>
    <row r="75" spans="2:12" ht="11.25">
      <c r="B75" s="21"/>
      <c r="L75" s="21"/>
    </row>
    <row r="76" spans="2:12" s="1" customFormat="1" ht="12.75">
      <c r="B76" s="33"/>
      <c r="D76" s="44" t="s">
        <v>50</v>
      </c>
      <c r="E76" s="35"/>
      <c r="F76" s="106" t="s">
        <v>51</v>
      </c>
      <c r="G76" s="44" t="s">
        <v>50</v>
      </c>
      <c r="H76" s="35"/>
      <c r="I76" s="35"/>
      <c r="J76" s="107" t="s">
        <v>51</v>
      </c>
      <c r="K76" s="35"/>
      <c r="L76" s="33"/>
    </row>
    <row r="77" spans="2:12" s="1" customFormat="1" ht="14.45" customHeight="1">
      <c r="B77" s="45"/>
      <c r="C77" s="46"/>
      <c r="D77" s="46"/>
      <c r="E77" s="46"/>
      <c r="F77" s="46"/>
      <c r="G77" s="46"/>
      <c r="H77" s="46"/>
      <c r="I77" s="46"/>
      <c r="J77" s="46"/>
      <c r="K77" s="46"/>
      <c r="L77" s="33"/>
    </row>
    <row r="81" spans="2:12" s="1" customFormat="1" ht="6.95" customHeight="1">
      <c r="B81" s="47"/>
      <c r="C81" s="48"/>
      <c r="D81" s="48"/>
      <c r="E81" s="48"/>
      <c r="F81" s="48"/>
      <c r="G81" s="48"/>
      <c r="H81" s="48"/>
      <c r="I81" s="48"/>
      <c r="J81" s="48"/>
      <c r="K81" s="48"/>
      <c r="L81" s="33"/>
    </row>
    <row r="82" spans="2:12" s="1" customFormat="1" ht="24.95" customHeight="1">
      <c r="B82" s="33"/>
      <c r="C82" s="22" t="s">
        <v>260</v>
      </c>
      <c r="L82" s="33"/>
    </row>
    <row r="83" spans="2:12" s="1" customFormat="1" ht="6.95" customHeight="1">
      <c r="B83" s="33"/>
      <c r="L83" s="33"/>
    </row>
    <row r="84" spans="2:12" s="1" customFormat="1" ht="12" customHeight="1">
      <c r="B84" s="33"/>
      <c r="C84" s="28" t="s">
        <v>16</v>
      </c>
      <c r="L84" s="33"/>
    </row>
    <row r="85" spans="2:12" s="1" customFormat="1" ht="16.5" customHeight="1">
      <c r="B85" s="33"/>
      <c r="E85" s="271" t="str">
        <f>E7</f>
        <v>ZŠ Dědina - nástavba - REVIZE č. 2</v>
      </c>
      <c r="F85" s="272"/>
      <c r="G85" s="272"/>
      <c r="H85" s="272"/>
      <c r="L85" s="33"/>
    </row>
    <row r="86" spans="2:12" ht="12" customHeight="1">
      <c r="B86" s="21"/>
      <c r="C86" s="28" t="s">
        <v>173</v>
      </c>
      <c r="L86" s="21"/>
    </row>
    <row r="87" spans="2:12" s="1" customFormat="1" ht="16.5" customHeight="1">
      <c r="B87" s="33"/>
      <c r="E87" s="271" t="s">
        <v>5728</v>
      </c>
      <c r="F87" s="273"/>
      <c r="G87" s="273"/>
      <c r="H87" s="273"/>
      <c r="L87" s="33"/>
    </row>
    <row r="88" spans="2:12" s="1" customFormat="1" ht="12" customHeight="1">
      <c r="B88" s="33"/>
      <c r="C88" s="28" t="s">
        <v>179</v>
      </c>
      <c r="L88" s="33"/>
    </row>
    <row r="89" spans="2:12" s="1" customFormat="1" ht="16.5" customHeight="1">
      <c r="B89" s="33"/>
      <c r="E89" s="236" t="str">
        <f>E11</f>
        <v>D.1.4.Cc - Vzduchotechnika - Pavilon C</v>
      </c>
      <c r="F89" s="273"/>
      <c r="G89" s="273"/>
      <c r="H89" s="273"/>
      <c r="L89" s="33"/>
    </row>
    <row r="90" spans="2:12" s="1" customFormat="1" ht="6.95" customHeight="1">
      <c r="B90" s="33"/>
      <c r="L90" s="33"/>
    </row>
    <row r="91" spans="2:12" s="1" customFormat="1" ht="12" customHeight="1">
      <c r="B91" s="33"/>
      <c r="C91" s="28" t="s">
        <v>20</v>
      </c>
      <c r="F91" s="26" t="str">
        <f>F14</f>
        <v>Žukovského 580, Praha 6</v>
      </c>
      <c r="I91" s="28" t="s">
        <v>22</v>
      </c>
      <c r="J91" s="53" t="str">
        <f>IF(J14="","",J14)</f>
        <v>15. 9. 2025</v>
      </c>
      <c r="L91" s="33"/>
    </row>
    <row r="92" spans="2:12" s="1" customFormat="1" ht="6.95" customHeight="1">
      <c r="B92" s="33"/>
      <c r="L92" s="33"/>
    </row>
    <row r="93" spans="2:12" s="1" customFormat="1" ht="15.2" customHeight="1">
      <c r="B93" s="33"/>
      <c r="C93" s="28" t="s">
        <v>24</v>
      </c>
      <c r="F93" s="26" t="str">
        <f>E17</f>
        <v xml:space="preserve"> </v>
      </c>
      <c r="I93" s="28" t="s">
        <v>30</v>
      </c>
      <c r="J93" s="31" t="str">
        <f>E23</f>
        <v>Digitronic CZ s.r.o.</v>
      </c>
      <c r="L93" s="33"/>
    </row>
    <row r="94" spans="2:12" s="1" customFormat="1" ht="15.2" customHeight="1">
      <c r="B94" s="33"/>
      <c r="C94" s="28" t="s">
        <v>28</v>
      </c>
      <c r="F94" s="26" t="str">
        <f>IF(E20="","",E20)</f>
        <v>Vyplň údaj</v>
      </c>
      <c r="I94" s="28" t="s">
        <v>33</v>
      </c>
      <c r="J94" s="31" t="str">
        <f>E26</f>
        <v xml:space="preserve"> </v>
      </c>
      <c r="L94" s="33"/>
    </row>
    <row r="95" spans="2:12" s="1" customFormat="1" ht="10.35" customHeight="1">
      <c r="B95" s="33"/>
      <c r="L95" s="33"/>
    </row>
    <row r="96" spans="2:12" s="1" customFormat="1" ht="29.25" customHeight="1">
      <c r="B96" s="33"/>
      <c r="C96" s="108" t="s">
        <v>261</v>
      </c>
      <c r="D96" s="100"/>
      <c r="E96" s="100"/>
      <c r="F96" s="100"/>
      <c r="G96" s="100"/>
      <c r="H96" s="100"/>
      <c r="I96" s="100"/>
      <c r="J96" s="109" t="s">
        <v>262</v>
      </c>
      <c r="K96" s="100"/>
      <c r="L96" s="33"/>
    </row>
    <row r="97" spans="2:47" s="1" customFormat="1" ht="10.35" customHeight="1">
      <c r="B97" s="33"/>
      <c r="L97" s="33"/>
    </row>
    <row r="98" spans="2:47" s="1" customFormat="1" ht="22.9" customHeight="1">
      <c r="B98" s="33"/>
      <c r="C98" s="110" t="s">
        <v>263</v>
      </c>
      <c r="J98" s="67">
        <f>J128</f>
        <v>0</v>
      </c>
      <c r="L98" s="33"/>
      <c r="AU98" s="18" t="s">
        <v>264</v>
      </c>
    </row>
    <row r="99" spans="2:47" s="8" customFormat="1" ht="24.95" customHeight="1">
      <c r="B99" s="111"/>
      <c r="D99" s="112" t="s">
        <v>276</v>
      </c>
      <c r="E99" s="113"/>
      <c r="F99" s="113"/>
      <c r="G99" s="113"/>
      <c r="H99" s="113"/>
      <c r="I99" s="113"/>
      <c r="J99" s="114">
        <f>J129</f>
        <v>0</v>
      </c>
      <c r="L99" s="111"/>
    </row>
    <row r="100" spans="2:47" s="9" customFormat="1" ht="19.899999999999999" customHeight="1">
      <c r="B100" s="115"/>
      <c r="D100" s="116" t="s">
        <v>5560</v>
      </c>
      <c r="E100" s="117"/>
      <c r="F100" s="117"/>
      <c r="G100" s="117"/>
      <c r="H100" s="117"/>
      <c r="I100" s="117"/>
      <c r="J100" s="118">
        <f>J130</f>
        <v>0</v>
      </c>
      <c r="L100" s="115"/>
    </row>
    <row r="101" spans="2:47" s="9" customFormat="1" ht="14.85" customHeight="1">
      <c r="B101" s="115"/>
      <c r="D101" s="116" t="s">
        <v>6063</v>
      </c>
      <c r="E101" s="117"/>
      <c r="F101" s="117"/>
      <c r="G101" s="117"/>
      <c r="H101" s="117"/>
      <c r="I101" s="117"/>
      <c r="J101" s="118">
        <f>J131</f>
        <v>0</v>
      </c>
      <c r="L101" s="115"/>
    </row>
    <row r="102" spans="2:47" s="9" customFormat="1" ht="14.85" customHeight="1">
      <c r="B102" s="115"/>
      <c r="D102" s="116" t="s">
        <v>6064</v>
      </c>
      <c r="E102" s="117"/>
      <c r="F102" s="117"/>
      <c r="G102" s="117"/>
      <c r="H102" s="117"/>
      <c r="I102" s="117"/>
      <c r="J102" s="118">
        <f>J148</f>
        <v>0</v>
      </c>
      <c r="L102" s="115"/>
    </row>
    <row r="103" spans="2:47" s="9" customFormat="1" ht="14.85" customHeight="1">
      <c r="B103" s="115"/>
      <c r="D103" s="116" t="s">
        <v>6065</v>
      </c>
      <c r="E103" s="117"/>
      <c r="F103" s="117"/>
      <c r="G103" s="117"/>
      <c r="H103" s="117"/>
      <c r="I103" s="117"/>
      <c r="J103" s="118">
        <f>J189</f>
        <v>0</v>
      </c>
      <c r="L103" s="115"/>
    </row>
    <row r="104" spans="2:47" s="9" customFormat="1" ht="14.85" customHeight="1">
      <c r="B104" s="115"/>
      <c r="D104" s="116" t="s">
        <v>6066</v>
      </c>
      <c r="E104" s="117"/>
      <c r="F104" s="117"/>
      <c r="G104" s="117"/>
      <c r="H104" s="117"/>
      <c r="I104" s="117"/>
      <c r="J104" s="118">
        <f>J217</f>
        <v>0</v>
      </c>
      <c r="L104" s="115"/>
    </row>
    <row r="105" spans="2:47" s="9" customFormat="1" ht="14.85" customHeight="1">
      <c r="B105" s="115"/>
      <c r="D105" s="116" t="s">
        <v>5733</v>
      </c>
      <c r="E105" s="117"/>
      <c r="F105" s="117"/>
      <c r="G105" s="117"/>
      <c r="H105" s="117"/>
      <c r="I105" s="117"/>
      <c r="J105" s="118">
        <f>J232</f>
        <v>0</v>
      </c>
      <c r="L105" s="115"/>
    </row>
    <row r="106" spans="2:47" s="9" customFormat="1" ht="19.899999999999999" customHeight="1">
      <c r="B106" s="115"/>
      <c r="D106" s="116" t="s">
        <v>6067</v>
      </c>
      <c r="E106" s="117"/>
      <c r="F106" s="117"/>
      <c r="G106" s="117"/>
      <c r="H106" s="117"/>
      <c r="I106" s="117"/>
      <c r="J106" s="118">
        <f>J259</f>
        <v>0</v>
      </c>
      <c r="L106" s="115"/>
    </row>
    <row r="107" spans="2:47" s="1" customFormat="1" ht="21.75" customHeight="1">
      <c r="B107" s="33"/>
      <c r="L107" s="33"/>
    </row>
    <row r="108" spans="2:47" s="1" customFormat="1" ht="6.95" customHeight="1">
      <c r="B108" s="45"/>
      <c r="C108" s="46"/>
      <c r="D108" s="46"/>
      <c r="E108" s="46"/>
      <c r="F108" s="46"/>
      <c r="G108" s="46"/>
      <c r="H108" s="46"/>
      <c r="I108" s="46"/>
      <c r="J108" s="46"/>
      <c r="K108" s="46"/>
      <c r="L108" s="33"/>
    </row>
    <row r="112" spans="2:47" s="1" customFormat="1" ht="6.95" customHeight="1">
      <c r="B112" s="47"/>
      <c r="C112" s="48"/>
      <c r="D112" s="48"/>
      <c r="E112" s="48"/>
      <c r="F112" s="48"/>
      <c r="G112" s="48"/>
      <c r="H112" s="48"/>
      <c r="I112" s="48"/>
      <c r="J112" s="48"/>
      <c r="K112" s="48"/>
      <c r="L112" s="33"/>
    </row>
    <row r="113" spans="2:63" s="1" customFormat="1" ht="24.95" customHeight="1">
      <c r="B113" s="33"/>
      <c r="C113" s="22" t="s">
        <v>292</v>
      </c>
      <c r="L113" s="33"/>
    </row>
    <row r="114" spans="2:63" s="1" customFormat="1" ht="6.95" customHeight="1">
      <c r="B114" s="33"/>
      <c r="L114" s="33"/>
    </row>
    <row r="115" spans="2:63" s="1" customFormat="1" ht="12" customHeight="1">
      <c r="B115" s="33"/>
      <c r="C115" s="28" t="s">
        <v>16</v>
      </c>
      <c r="L115" s="33"/>
    </row>
    <row r="116" spans="2:63" s="1" customFormat="1" ht="16.5" customHeight="1">
      <c r="B116" s="33"/>
      <c r="E116" s="271" t="str">
        <f>E7</f>
        <v>ZŠ Dědina - nástavba - REVIZE č. 2</v>
      </c>
      <c r="F116" s="272"/>
      <c r="G116" s="272"/>
      <c r="H116" s="272"/>
      <c r="L116" s="33"/>
    </row>
    <row r="117" spans="2:63" ht="12" customHeight="1">
      <c r="B117" s="21"/>
      <c r="C117" s="28" t="s">
        <v>173</v>
      </c>
      <c r="L117" s="21"/>
    </row>
    <row r="118" spans="2:63" s="1" customFormat="1" ht="16.5" customHeight="1">
      <c r="B118" s="33"/>
      <c r="E118" s="271" t="s">
        <v>5728</v>
      </c>
      <c r="F118" s="273"/>
      <c r="G118" s="273"/>
      <c r="H118" s="273"/>
      <c r="L118" s="33"/>
    </row>
    <row r="119" spans="2:63" s="1" customFormat="1" ht="12" customHeight="1">
      <c r="B119" s="33"/>
      <c r="C119" s="28" t="s">
        <v>179</v>
      </c>
      <c r="L119" s="33"/>
    </row>
    <row r="120" spans="2:63" s="1" customFormat="1" ht="16.5" customHeight="1">
      <c r="B120" s="33"/>
      <c r="E120" s="236" t="str">
        <f>E11</f>
        <v>D.1.4.Cc - Vzduchotechnika - Pavilon C</v>
      </c>
      <c r="F120" s="273"/>
      <c r="G120" s="273"/>
      <c r="H120" s="273"/>
      <c r="L120" s="33"/>
    </row>
    <row r="121" spans="2:63" s="1" customFormat="1" ht="6.95" customHeight="1">
      <c r="B121" s="33"/>
      <c r="L121" s="33"/>
    </row>
    <row r="122" spans="2:63" s="1" customFormat="1" ht="12" customHeight="1">
      <c r="B122" s="33"/>
      <c r="C122" s="28" t="s">
        <v>20</v>
      </c>
      <c r="F122" s="26" t="str">
        <f>F14</f>
        <v>Žukovského 580, Praha 6</v>
      </c>
      <c r="I122" s="28" t="s">
        <v>22</v>
      </c>
      <c r="J122" s="53" t="str">
        <f>IF(J14="","",J14)</f>
        <v>15. 9. 2025</v>
      </c>
      <c r="L122" s="33"/>
    </row>
    <row r="123" spans="2:63" s="1" customFormat="1" ht="6.95" customHeight="1">
      <c r="B123" s="33"/>
      <c r="L123" s="33"/>
    </row>
    <row r="124" spans="2:63" s="1" customFormat="1" ht="15.2" customHeight="1">
      <c r="B124" s="33"/>
      <c r="C124" s="28" t="s">
        <v>24</v>
      </c>
      <c r="F124" s="26" t="str">
        <f>E17</f>
        <v xml:space="preserve"> </v>
      </c>
      <c r="I124" s="28" t="s">
        <v>30</v>
      </c>
      <c r="J124" s="31" t="str">
        <f>E23</f>
        <v>Digitronic CZ s.r.o.</v>
      </c>
      <c r="L124" s="33"/>
    </row>
    <row r="125" spans="2:63" s="1" customFormat="1" ht="15.2" customHeight="1">
      <c r="B125" s="33"/>
      <c r="C125" s="28" t="s">
        <v>28</v>
      </c>
      <c r="F125" s="26" t="str">
        <f>IF(E20="","",E20)</f>
        <v>Vyplň údaj</v>
      </c>
      <c r="I125" s="28" t="s">
        <v>33</v>
      </c>
      <c r="J125" s="31" t="str">
        <f>E26</f>
        <v xml:space="preserve"> </v>
      </c>
      <c r="L125" s="33"/>
    </row>
    <row r="126" spans="2:63" s="1" customFormat="1" ht="10.35" customHeight="1">
      <c r="B126" s="33"/>
      <c r="L126" s="33"/>
    </row>
    <row r="127" spans="2:63" s="10" customFormat="1" ht="29.25" customHeight="1">
      <c r="B127" s="119"/>
      <c r="C127" s="120" t="s">
        <v>293</v>
      </c>
      <c r="D127" s="121" t="s">
        <v>60</v>
      </c>
      <c r="E127" s="121" t="s">
        <v>56</v>
      </c>
      <c r="F127" s="121" t="s">
        <v>57</v>
      </c>
      <c r="G127" s="121" t="s">
        <v>294</v>
      </c>
      <c r="H127" s="121" t="s">
        <v>295</v>
      </c>
      <c r="I127" s="121" t="s">
        <v>296</v>
      </c>
      <c r="J127" s="121" t="s">
        <v>262</v>
      </c>
      <c r="K127" s="122" t="s">
        <v>297</v>
      </c>
      <c r="L127" s="119"/>
      <c r="M127" s="60" t="s">
        <v>1</v>
      </c>
      <c r="N127" s="61" t="s">
        <v>39</v>
      </c>
      <c r="O127" s="61" t="s">
        <v>298</v>
      </c>
      <c r="P127" s="61" t="s">
        <v>299</v>
      </c>
      <c r="Q127" s="61" t="s">
        <v>300</v>
      </c>
      <c r="R127" s="61" t="s">
        <v>301</v>
      </c>
      <c r="S127" s="61" t="s">
        <v>302</v>
      </c>
      <c r="T127" s="62" t="s">
        <v>303</v>
      </c>
    </row>
    <row r="128" spans="2:63" s="1" customFormat="1" ht="22.9" customHeight="1">
      <c r="B128" s="33"/>
      <c r="C128" s="65" t="s">
        <v>304</v>
      </c>
      <c r="J128" s="123">
        <f>BK128</f>
        <v>0</v>
      </c>
      <c r="L128" s="33"/>
      <c r="M128" s="63"/>
      <c r="N128" s="54"/>
      <c r="O128" s="54"/>
      <c r="P128" s="124">
        <f>P129</f>
        <v>0</v>
      </c>
      <c r="Q128" s="54"/>
      <c r="R128" s="124">
        <f>R129</f>
        <v>0.76931000000000005</v>
      </c>
      <c r="S128" s="54"/>
      <c r="T128" s="125">
        <f>T129</f>
        <v>0</v>
      </c>
      <c r="AT128" s="18" t="s">
        <v>74</v>
      </c>
      <c r="AU128" s="18" t="s">
        <v>264</v>
      </c>
      <c r="BK128" s="126">
        <f>BK129</f>
        <v>0</v>
      </c>
    </row>
    <row r="129" spans="2:65" s="11" customFormat="1" ht="25.9" customHeight="1">
      <c r="B129" s="127"/>
      <c r="D129" s="128" t="s">
        <v>74</v>
      </c>
      <c r="E129" s="129" t="s">
        <v>1064</v>
      </c>
      <c r="F129" s="129" t="s">
        <v>1065</v>
      </c>
      <c r="I129" s="130"/>
      <c r="J129" s="131">
        <f>BK129</f>
        <v>0</v>
      </c>
      <c r="L129" s="127"/>
      <c r="M129" s="132"/>
      <c r="P129" s="133">
        <f>P130+P259</f>
        <v>0</v>
      </c>
      <c r="R129" s="133">
        <f>R130+R259</f>
        <v>0.76931000000000005</v>
      </c>
      <c r="T129" s="134">
        <f>T130+T259</f>
        <v>0</v>
      </c>
      <c r="AR129" s="128" t="s">
        <v>84</v>
      </c>
      <c r="AT129" s="135" t="s">
        <v>74</v>
      </c>
      <c r="AU129" s="135" t="s">
        <v>75</v>
      </c>
      <c r="AY129" s="128" t="s">
        <v>307</v>
      </c>
      <c r="BK129" s="136">
        <f>BK130+BK259</f>
        <v>0</v>
      </c>
    </row>
    <row r="130" spans="2:65" s="11" customFormat="1" ht="22.9" customHeight="1">
      <c r="B130" s="127"/>
      <c r="D130" s="128" t="s">
        <v>74</v>
      </c>
      <c r="E130" s="137" t="s">
        <v>5565</v>
      </c>
      <c r="F130" s="137" t="s">
        <v>115</v>
      </c>
      <c r="I130" s="130"/>
      <c r="J130" s="138">
        <f>BK130</f>
        <v>0</v>
      </c>
      <c r="L130" s="127"/>
      <c r="M130" s="132"/>
      <c r="P130" s="133">
        <f>P131+P148+P189+P217+P232</f>
        <v>0</v>
      </c>
      <c r="R130" s="133">
        <f>R131+R148+R189+R217+R232</f>
        <v>0.76931000000000005</v>
      </c>
      <c r="T130" s="134">
        <f>T131+T148+T189+T217+T232</f>
        <v>0</v>
      </c>
      <c r="AR130" s="128" t="s">
        <v>84</v>
      </c>
      <c r="AT130" s="135" t="s">
        <v>74</v>
      </c>
      <c r="AU130" s="135" t="s">
        <v>82</v>
      </c>
      <c r="AY130" s="128" t="s">
        <v>307</v>
      </c>
      <c r="BK130" s="136">
        <f>BK131+BK148+BK189+BK217+BK232</f>
        <v>0</v>
      </c>
    </row>
    <row r="131" spans="2:65" s="11" customFormat="1" ht="20.85" customHeight="1">
      <c r="B131" s="127"/>
      <c r="D131" s="128" t="s">
        <v>74</v>
      </c>
      <c r="E131" s="137" t="s">
        <v>6068</v>
      </c>
      <c r="F131" s="137" t="s">
        <v>6069</v>
      </c>
      <c r="I131" s="130"/>
      <c r="J131" s="138">
        <f>BK131</f>
        <v>0</v>
      </c>
      <c r="L131" s="127"/>
      <c r="M131" s="132"/>
      <c r="P131" s="133">
        <f>SUM(P132:P147)</f>
        <v>0</v>
      </c>
      <c r="R131" s="133">
        <f>SUM(R132:R147)</f>
        <v>1.2300000000000002E-2</v>
      </c>
      <c r="T131" s="134">
        <f>SUM(T132:T147)</f>
        <v>0</v>
      </c>
      <c r="AR131" s="128" t="s">
        <v>82</v>
      </c>
      <c r="AT131" s="135" t="s">
        <v>74</v>
      </c>
      <c r="AU131" s="135" t="s">
        <v>84</v>
      </c>
      <c r="AY131" s="128" t="s">
        <v>307</v>
      </c>
      <c r="BK131" s="136">
        <f>SUM(BK132:BK147)</f>
        <v>0</v>
      </c>
    </row>
    <row r="132" spans="2:65" s="1" customFormat="1" ht="16.5" customHeight="1">
      <c r="B132" s="33"/>
      <c r="C132" s="139" t="s">
        <v>82</v>
      </c>
      <c r="D132" s="139" t="s">
        <v>309</v>
      </c>
      <c r="E132" s="140" t="s">
        <v>6070</v>
      </c>
      <c r="F132" s="141" t="s">
        <v>6071</v>
      </c>
      <c r="G132" s="142" t="s">
        <v>514</v>
      </c>
      <c r="H132" s="143">
        <v>3</v>
      </c>
      <c r="I132" s="144"/>
      <c r="J132" s="145">
        <f>ROUND(I132*H132,2)</f>
        <v>0</v>
      </c>
      <c r="K132" s="141" t="s">
        <v>1</v>
      </c>
      <c r="L132" s="33"/>
      <c r="M132" s="146" t="s">
        <v>1</v>
      </c>
      <c r="N132" s="147" t="s">
        <v>40</v>
      </c>
      <c r="P132" s="148">
        <f>O132*H132</f>
        <v>0</v>
      </c>
      <c r="Q132" s="148">
        <v>0</v>
      </c>
      <c r="R132" s="148">
        <f>Q132*H132</f>
        <v>0</v>
      </c>
      <c r="S132" s="148">
        <v>0</v>
      </c>
      <c r="T132" s="149">
        <f>S132*H132</f>
        <v>0</v>
      </c>
      <c r="AR132" s="150" t="s">
        <v>314</v>
      </c>
      <c r="AT132" s="150" t="s">
        <v>309</v>
      </c>
      <c r="AU132" s="150" t="s">
        <v>163</v>
      </c>
      <c r="AY132" s="18" t="s">
        <v>307</v>
      </c>
      <c r="BE132" s="151">
        <f>IF(N132="základní",J132,0)</f>
        <v>0</v>
      </c>
      <c r="BF132" s="151">
        <f>IF(N132="snížená",J132,0)</f>
        <v>0</v>
      </c>
      <c r="BG132" s="151">
        <f>IF(N132="zákl. přenesená",J132,0)</f>
        <v>0</v>
      </c>
      <c r="BH132" s="151">
        <f>IF(N132="sníž. přenesená",J132,0)</f>
        <v>0</v>
      </c>
      <c r="BI132" s="151">
        <f>IF(N132="nulová",J132,0)</f>
        <v>0</v>
      </c>
      <c r="BJ132" s="18" t="s">
        <v>82</v>
      </c>
      <c r="BK132" s="151">
        <f>ROUND(I132*H132,2)</f>
        <v>0</v>
      </c>
      <c r="BL132" s="18" t="s">
        <v>314</v>
      </c>
      <c r="BM132" s="150" t="s">
        <v>6072</v>
      </c>
    </row>
    <row r="133" spans="2:65" s="1" customFormat="1" ht="19.5">
      <c r="B133" s="33"/>
      <c r="D133" s="152" t="s">
        <v>316</v>
      </c>
      <c r="F133" s="153" t="s">
        <v>6073</v>
      </c>
      <c r="I133" s="154"/>
      <c r="L133" s="33"/>
      <c r="M133" s="155"/>
      <c r="T133" s="57"/>
      <c r="AT133" s="18" t="s">
        <v>316</v>
      </c>
      <c r="AU133" s="18" t="s">
        <v>163</v>
      </c>
    </row>
    <row r="134" spans="2:65" s="1" customFormat="1" ht="33" customHeight="1">
      <c r="B134" s="33"/>
      <c r="C134" s="139" t="s">
        <v>84</v>
      </c>
      <c r="D134" s="139" t="s">
        <v>309</v>
      </c>
      <c r="E134" s="140" t="s">
        <v>5850</v>
      </c>
      <c r="F134" s="141" t="s">
        <v>5851</v>
      </c>
      <c r="G134" s="142" t="s">
        <v>405</v>
      </c>
      <c r="H134" s="143">
        <v>3</v>
      </c>
      <c r="I134" s="144"/>
      <c r="J134" s="145">
        <f>ROUND(I134*H134,2)</f>
        <v>0</v>
      </c>
      <c r="K134" s="141" t="s">
        <v>313</v>
      </c>
      <c r="L134" s="33"/>
      <c r="M134" s="146" t="s">
        <v>1</v>
      </c>
      <c r="N134" s="147" t="s">
        <v>40</v>
      </c>
      <c r="P134" s="148">
        <f>O134*H134</f>
        <v>0</v>
      </c>
      <c r="Q134" s="148">
        <v>0</v>
      </c>
      <c r="R134" s="148">
        <f>Q134*H134</f>
        <v>0</v>
      </c>
      <c r="S134" s="148">
        <v>0</v>
      </c>
      <c r="T134" s="149">
        <f>S134*H134</f>
        <v>0</v>
      </c>
      <c r="AR134" s="150" t="s">
        <v>314</v>
      </c>
      <c r="AT134" s="150" t="s">
        <v>309</v>
      </c>
      <c r="AU134" s="150" t="s">
        <v>163</v>
      </c>
      <c r="AY134" s="18" t="s">
        <v>307</v>
      </c>
      <c r="BE134" s="151">
        <f>IF(N134="základní",J134,0)</f>
        <v>0</v>
      </c>
      <c r="BF134" s="151">
        <f>IF(N134="snížená",J134,0)</f>
        <v>0</v>
      </c>
      <c r="BG134" s="151">
        <f>IF(N134="zákl. přenesená",J134,0)</f>
        <v>0</v>
      </c>
      <c r="BH134" s="151">
        <f>IF(N134="sníž. přenesená",J134,0)</f>
        <v>0</v>
      </c>
      <c r="BI134" s="151">
        <f>IF(N134="nulová",J134,0)</f>
        <v>0</v>
      </c>
      <c r="BJ134" s="18" t="s">
        <v>82</v>
      </c>
      <c r="BK134" s="151">
        <f>ROUND(I134*H134,2)</f>
        <v>0</v>
      </c>
      <c r="BL134" s="18" t="s">
        <v>314</v>
      </c>
      <c r="BM134" s="150" t="s">
        <v>6074</v>
      </c>
    </row>
    <row r="135" spans="2:65" s="1" customFormat="1" ht="19.5">
      <c r="B135" s="33"/>
      <c r="D135" s="152" t="s">
        <v>316</v>
      </c>
      <c r="F135" s="153" t="s">
        <v>5853</v>
      </c>
      <c r="I135" s="154"/>
      <c r="L135" s="33"/>
      <c r="M135" s="155"/>
      <c r="T135" s="57"/>
      <c r="AT135" s="18" t="s">
        <v>316</v>
      </c>
      <c r="AU135" s="18" t="s">
        <v>163</v>
      </c>
    </row>
    <row r="136" spans="2:65" s="1" customFormat="1" ht="16.5" customHeight="1">
      <c r="B136" s="33"/>
      <c r="C136" s="177" t="s">
        <v>163</v>
      </c>
      <c r="D136" s="177" t="s">
        <v>390</v>
      </c>
      <c r="E136" s="178" t="s">
        <v>6075</v>
      </c>
      <c r="F136" s="179" t="s">
        <v>6076</v>
      </c>
      <c r="G136" s="180" t="s">
        <v>405</v>
      </c>
      <c r="H136" s="181">
        <v>3</v>
      </c>
      <c r="I136" s="182"/>
      <c r="J136" s="183">
        <f>ROUND(I136*H136,2)</f>
        <v>0</v>
      </c>
      <c r="K136" s="179" t="s">
        <v>313</v>
      </c>
      <c r="L136" s="184"/>
      <c r="M136" s="185" t="s">
        <v>1</v>
      </c>
      <c r="N136" s="186" t="s">
        <v>40</v>
      </c>
      <c r="P136" s="148">
        <f>O136*H136</f>
        <v>0</v>
      </c>
      <c r="Q136" s="148">
        <v>8.0000000000000004E-4</v>
      </c>
      <c r="R136" s="148">
        <f>Q136*H136</f>
        <v>2.4000000000000002E-3</v>
      </c>
      <c r="S136" s="148">
        <v>0</v>
      </c>
      <c r="T136" s="149">
        <f>S136*H136</f>
        <v>0</v>
      </c>
      <c r="AR136" s="150" t="s">
        <v>524</v>
      </c>
      <c r="AT136" s="150" t="s">
        <v>390</v>
      </c>
      <c r="AU136" s="150" t="s">
        <v>163</v>
      </c>
      <c r="AY136" s="18" t="s">
        <v>307</v>
      </c>
      <c r="BE136" s="151">
        <f>IF(N136="základní",J136,0)</f>
        <v>0</v>
      </c>
      <c r="BF136" s="151">
        <f>IF(N136="snížená",J136,0)</f>
        <v>0</v>
      </c>
      <c r="BG136" s="151">
        <f>IF(N136="zákl. přenesená",J136,0)</f>
        <v>0</v>
      </c>
      <c r="BH136" s="151">
        <f>IF(N136="sníž. přenesená",J136,0)</f>
        <v>0</v>
      </c>
      <c r="BI136" s="151">
        <f>IF(N136="nulová",J136,0)</f>
        <v>0</v>
      </c>
      <c r="BJ136" s="18" t="s">
        <v>82</v>
      </c>
      <c r="BK136" s="151">
        <f>ROUND(I136*H136,2)</f>
        <v>0</v>
      </c>
      <c r="BL136" s="18" t="s">
        <v>417</v>
      </c>
      <c r="BM136" s="150" t="s">
        <v>6077</v>
      </c>
    </row>
    <row r="137" spans="2:65" s="1" customFormat="1" ht="11.25">
      <c r="B137" s="33"/>
      <c r="D137" s="152" t="s">
        <v>316</v>
      </c>
      <c r="F137" s="153" t="s">
        <v>6076</v>
      </c>
      <c r="I137" s="154"/>
      <c r="L137" s="33"/>
      <c r="M137" s="155"/>
      <c r="T137" s="57"/>
      <c r="AT137" s="18" t="s">
        <v>316</v>
      </c>
      <c r="AU137" s="18" t="s">
        <v>163</v>
      </c>
    </row>
    <row r="138" spans="2:65" s="1" customFormat="1" ht="37.9" customHeight="1">
      <c r="B138" s="33"/>
      <c r="C138" s="139" t="s">
        <v>314</v>
      </c>
      <c r="D138" s="139" t="s">
        <v>309</v>
      </c>
      <c r="E138" s="140" t="s">
        <v>6078</v>
      </c>
      <c r="F138" s="141" t="s">
        <v>6079</v>
      </c>
      <c r="G138" s="142" t="s">
        <v>405</v>
      </c>
      <c r="H138" s="143">
        <v>6</v>
      </c>
      <c r="I138" s="144"/>
      <c r="J138" s="145">
        <f>ROUND(I138*H138,2)</f>
        <v>0</v>
      </c>
      <c r="K138" s="141" t="s">
        <v>313</v>
      </c>
      <c r="L138" s="33"/>
      <c r="M138" s="146" t="s">
        <v>1</v>
      </c>
      <c r="N138" s="147" t="s">
        <v>40</v>
      </c>
      <c r="P138" s="148">
        <f>O138*H138</f>
        <v>0</v>
      </c>
      <c r="Q138" s="148">
        <v>0</v>
      </c>
      <c r="R138" s="148">
        <f>Q138*H138</f>
        <v>0</v>
      </c>
      <c r="S138" s="148">
        <v>0</v>
      </c>
      <c r="T138" s="149">
        <f>S138*H138</f>
        <v>0</v>
      </c>
      <c r="AR138" s="150" t="s">
        <v>417</v>
      </c>
      <c r="AT138" s="150" t="s">
        <v>309</v>
      </c>
      <c r="AU138" s="150" t="s">
        <v>163</v>
      </c>
      <c r="AY138" s="18" t="s">
        <v>307</v>
      </c>
      <c r="BE138" s="151">
        <f>IF(N138="základní",J138,0)</f>
        <v>0</v>
      </c>
      <c r="BF138" s="151">
        <f>IF(N138="snížená",J138,0)</f>
        <v>0</v>
      </c>
      <c r="BG138" s="151">
        <f>IF(N138="zákl. přenesená",J138,0)</f>
        <v>0</v>
      </c>
      <c r="BH138" s="151">
        <f>IF(N138="sníž. přenesená",J138,0)</f>
        <v>0</v>
      </c>
      <c r="BI138" s="151">
        <f>IF(N138="nulová",J138,0)</f>
        <v>0</v>
      </c>
      <c r="BJ138" s="18" t="s">
        <v>82</v>
      </c>
      <c r="BK138" s="151">
        <f>ROUND(I138*H138,2)</f>
        <v>0</v>
      </c>
      <c r="BL138" s="18" t="s">
        <v>417</v>
      </c>
      <c r="BM138" s="150" t="s">
        <v>6080</v>
      </c>
    </row>
    <row r="139" spans="2:65" s="1" customFormat="1" ht="19.5">
      <c r="B139" s="33"/>
      <c r="D139" s="152" t="s">
        <v>316</v>
      </c>
      <c r="F139" s="153" t="s">
        <v>6081</v>
      </c>
      <c r="I139" s="154"/>
      <c r="L139" s="33"/>
      <c r="M139" s="155"/>
      <c r="T139" s="57"/>
      <c r="AT139" s="18" t="s">
        <v>316</v>
      </c>
      <c r="AU139" s="18" t="s">
        <v>163</v>
      </c>
    </row>
    <row r="140" spans="2:65" s="1" customFormat="1" ht="16.5" customHeight="1">
      <c r="B140" s="33"/>
      <c r="C140" s="177" t="s">
        <v>345</v>
      </c>
      <c r="D140" s="177" t="s">
        <v>390</v>
      </c>
      <c r="E140" s="178" t="s">
        <v>6082</v>
      </c>
      <c r="F140" s="179" t="s">
        <v>6083</v>
      </c>
      <c r="G140" s="180" t="s">
        <v>405</v>
      </c>
      <c r="H140" s="181">
        <v>3</v>
      </c>
      <c r="I140" s="182"/>
      <c r="J140" s="183">
        <f>ROUND(I140*H140,2)</f>
        <v>0</v>
      </c>
      <c r="K140" s="179" t="s">
        <v>313</v>
      </c>
      <c r="L140" s="184"/>
      <c r="M140" s="185" t="s">
        <v>1</v>
      </c>
      <c r="N140" s="186" t="s">
        <v>40</v>
      </c>
      <c r="P140" s="148">
        <f>O140*H140</f>
        <v>0</v>
      </c>
      <c r="Q140" s="148">
        <v>8.0000000000000004E-4</v>
      </c>
      <c r="R140" s="148">
        <f>Q140*H140</f>
        <v>2.4000000000000002E-3</v>
      </c>
      <c r="S140" s="148">
        <v>0</v>
      </c>
      <c r="T140" s="149">
        <f>S140*H140</f>
        <v>0</v>
      </c>
      <c r="AR140" s="150" t="s">
        <v>1169</v>
      </c>
      <c r="AT140" s="150" t="s">
        <v>390</v>
      </c>
      <c r="AU140" s="150" t="s">
        <v>163</v>
      </c>
      <c r="AY140" s="18" t="s">
        <v>307</v>
      </c>
      <c r="BE140" s="151">
        <f>IF(N140="základní",J140,0)</f>
        <v>0</v>
      </c>
      <c r="BF140" s="151">
        <f>IF(N140="snížená",J140,0)</f>
        <v>0</v>
      </c>
      <c r="BG140" s="151">
        <f>IF(N140="zákl. přenesená",J140,0)</f>
        <v>0</v>
      </c>
      <c r="BH140" s="151">
        <f>IF(N140="sníž. přenesená",J140,0)</f>
        <v>0</v>
      </c>
      <c r="BI140" s="151">
        <f>IF(N140="nulová",J140,0)</f>
        <v>0</v>
      </c>
      <c r="BJ140" s="18" t="s">
        <v>82</v>
      </c>
      <c r="BK140" s="151">
        <f>ROUND(I140*H140,2)</f>
        <v>0</v>
      </c>
      <c r="BL140" s="18" t="s">
        <v>1169</v>
      </c>
      <c r="BM140" s="150" t="s">
        <v>6084</v>
      </c>
    </row>
    <row r="141" spans="2:65" s="1" customFormat="1" ht="11.25">
      <c r="B141" s="33"/>
      <c r="D141" s="152" t="s">
        <v>316</v>
      </c>
      <c r="F141" s="153" t="s">
        <v>6083</v>
      </c>
      <c r="I141" s="154"/>
      <c r="L141" s="33"/>
      <c r="M141" s="155"/>
      <c r="T141" s="57"/>
      <c r="AT141" s="18" t="s">
        <v>316</v>
      </c>
      <c r="AU141" s="18" t="s">
        <v>163</v>
      </c>
    </row>
    <row r="142" spans="2:65" s="1" customFormat="1" ht="16.5" customHeight="1">
      <c r="B142" s="33"/>
      <c r="C142" s="177" t="s">
        <v>352</v>
      </c>
      <c r="D142" s="177" t="s">
        <v>390</v>
      </c>
      <c r="E142" s="178" t="s">
        <v>6085</v>
      </c>
      <c r="F142" s="179" t="s">
        <v>6086</v>
      </c>
      <c r="G142" s="180" t="s">
        <v>405</v>
      </c>
      <c r="H142" s="181">
        <v>3</v>
      </c>
      <c r="I142" s="182"/>
      <c r="J142" s="183">
        <f>ROUND(I142*H142,2)</f>
        <v>0</v>
      </c>
      <c r="K142" s="179" t="s">
        <v>313</v>
      </c>
      <c r="L142" s="184"/>
      <c r="M142" s="185" t="s">
        <v>1</v>
      </c>
      <c r="N142" s="186" t="s">
        <v>40</v>
      </c>
      <c r="P142" s="148">
        <f>O142*H142</f>
        <v>0</v>
      </c>
      <c r="Q142" s="148">
        <v>1E-3</v>
      </c>
      <c r="R142" s="148">
        <f>Q142*H142</f>
        <v>3.0000000000000001E-3</v>
      </c>
      <c r="S142" s="148">
        <v>0</v>
      </c>
      <c r="T142" s="149">
        <f>S142*H142</f>
        <v>0</v>
      </c>
      <c r="AR142" s="150" t="s">
        <v>1169</v>
      </c>
      <c r="AT142" s="150" t="s">
        <v>390</v>
      </c>
      <c r="AU142" s="150" t="s">
        <v>163</v>
      </c>
      <c r="AY142" s="18" t="s">
        <v>307</v>
      </c>
      <c r="BE142" s="151">
        <f>IF(N142="základní",J142,0)</f>
        <v>0</v>
      </c>
      <c r="BF142" s="151">
        <f>IF(N142="snížená",J142,0)</f>
        <v>0</v>
      </c>
      <c r="BG142" s="151">
        <f>IF(N142="zákl. přenesená",J142,0)</f>
        <v>0</v>
      </c>
      <c r="BH142" s="151">
        <f>IF(N142="sníž. přenesená",J142,0)</f>
        <v>0</v>
      </c>
      <c r="BI142" s="151">
        <f>IF(N142="nulová",J142,0)</f>
        <v>0</v>
      </c>
      <c r="BJ142" s="18" t="s">
        <v>82</v>
      </c>
      <c r="BK142" s="151">
        <f>ROUND(I142*H142,2)</f>
        <v>0</v>
      </c>
      <c r="BL142" s="18" t="s">
        <v>1169</v>
      </c>
      <c r="BM142" s="150" t="s">
        <v>6087</v>
      </c>
    </row>
    <row r="143" spans="2:65" s="1" customFormat="1" ht="11.25">
      <c r="B143" s="33"/>
      <c r="D143" s="152" t="s">
        <v>316</v>
      </c>
      <c r="F143" s="153" t="s">
        <v>6086</v>
      </c>
      <c r="I143" s="154"/>
      <c r="L143" s="33"/>
      <c r="M143" s="155"/>
      <c r="T143" s="57"/>
      <c r="AT143" s="18" t="s">
        <v>316</v>
      </c>
      <c r="AU143" s="18" t="s">
        <v>163</v>
      </c>
    </row>
    <row r="144" spans="2:65" s="1" customFormat="1" ht="24.2" customHeight="1">
      <c r="B144" s="33"/>
      <c r="C144" s="139" t="s">
        <v>361</v>
      </c>
      <c r="D144" s="139" t="s">
        <v>309</v>
      </c>
      <c r="E144" s="140" t="s">
        <v>6088</v>
      </c>
      <c r="F144" s="141" t="s">
        <v>6089</v>
      </c>
      <c r="G144" s="142" t="s">
        <v>405</v>
      </c>
      <c r="H144" s="143">
        <v>3</v>
      </c>
      <c r="I144" s="144"/>
      <c r="J144" s="145">
        <f>ROUND(I144*H144,2)</f>
        <v>0</v>
      </c>
      <c r="K144" s="141" t="s">
        <v>313</v>
      </c>
      <c r="L144" s="33"/>
      <c r="M144" s="146" t="s">
        <v>1</v>
      </c>
      <c r="N144" s="147" t="s">
        <v>40</v>
      </c>
      <c r="P144" s="148">
        <f>O144*H144</f>
        <v>0</v>
      </c>
      <c r="Q144" s="148">
        <v>0</v>
      </c>
      <c r="R144" s="148">
        <f>Q144*H144</f>
        <v>0</v>
      </c>
      <c r="S144" s="148">
        <v>0</v>
      </c>
      <c r="T144" s="149">
        <f>S144*H144</f>
        <v>0</v>
      </c>
      <c r="AR144" s="150" t="s">
        <v>314</v>
      </c>
      <c r="AT144" s="150" t="s">
        <v>309</v>
      </c>
      <c r="AU144" s="150" t="s">
        <v>163</v>
      </c>
      <c r="AY144" s="18" t="s">
        <v>307</v>
      </c>
      <c r="BE144" s="151">
        <f>IF(N144="základní",J144,0)</f>
        <v>0</v>
      </c>
      <c r="BF144" s="151">
        <f>IF(N144="snížená",J144,0)</f>
        <v>0</v>
      </c>
      <c r="BG144" s="151">
        <f>IF(N144="zákl. přenesená",J144,0)</f>
        <v>0</v>
      </c>
      <c r="BH144" s="151">
        <f>IF(N144="sníž. přenesená",J144,0)</f>
        <v>0</v>
      </c>
      <c r="BI144" s="151">
        <f>IF(N144="nulová",J144,0)</f>
        <v>0</v>
      </c>
      <c r="BJ144" s="18" t="s">
        <v>82</v>
      </c>
      <c r="BK144" s="151">
        <f>ROUND(I144*H144,2)</f>
        <v>0</v>
      </c>
      <c r="BL144" s="18" t="s">
        <v>314</v>
      </c>
      <c r="BM144" s="150" t="s">
        <v>6090</v>
      </c>
    </row>
    <row r="145" spans="2:65" s="1" customFormat="1" ht="19.5">
      <c r="B145" s="33"/>
      <c r="D145" s="152" t="s">
        <v>316</v>
      </c>
      <c r="F145" s="153" t="s">
        <v>6091</v>
      </c>
      <c r="I145" s="154"/>
      <c r="L145" s="33"/>
      <c r="M145" s="155"/>
      <c r="T145" s="57"/>
      <c r="AT145" s="18" t="s">
        <v>316</v>
      </c>
      <c r="AU145" s="18" t="s">
        <v>163</v>
      </c>
    </row>
    <row r="146" spans="2:65" s="1" customFormat="1" ht="24.2" customHeight="1">
      <c r="B146" s="33"/>
      <c r="C146" s="177" t="s">
        <v>369</v>
      </c>
      <c r="D146" s="177" t="s">
        <v>390</v>
      </c>
      <c r="E146" s="178" t="s">
        <v>6092</v>
      </c>
      <c r="F146" s="179" t="s">
        <v>6093</v>
      </c>
      <c r="G146" s="180" t="s">
        <v>405</v>
      </c>
      <c r="H146" s="181">
        <v>3</v>
      </c>
      <c r="I146" s="182"/>
      <c r="J146" s="183">
        <f>ROUND(I146*H146,2)</f>
        <v>0</v>
      </c>
      <c r="K146" s="179" t="s">
        <v>1</v>
      </c>
      <c r="L146" s="184"/>
      <c r="M146" s="185" t="s">
        <v>1</v>
      </c>
      <c r="N146" s="186" t="s">
        <v>40</v>
      </c>
      <c r="P146" s="148">
        <f>O146*H146</f>
        <v>0</v>
      </c>
      <c r="Q146" s="148">
        <v>1.5E-3</v>
      </c>
      <c r="R146" s="148">
        <f>Q146*H146</f>
        <v>4.5000000000000005E-3</v>
      </c>
      <c r="S146" s="148">
        <v>0</v>
      </c>
      <c r="T146" s="149">
        <f>S146*H146</f>
        <v>0</v>
      </c>
      <c r="AR146" s="150" t="s">
        <v>369</v>
      </c>
      <c r="AT146" s="150" t="s">
        <v>390</v>
      </c>
      <c r="AU146" s="150" t="s">
        <v>163</v>
      </c>
      <c r="AY146" s="18" t="s">
        <v>307</v>
      </c>
      <c r="BE146" s="151">
        <f>IF(N146="základní",J146,0)</f>
        <v>0</v>
      </c>
      <c r="BF146" s="151">
        <f>IF(N146="snížená",J146,0)</f>
        <v>0</v>
      </c>
      <c r="BG146" s="151">
        <f>IF(N146="zákl. přenesená",J146,0)</f>
        <v>0</v>
      </c>
      <c r="BH146" s="151">
        <f>IF(N146="sníž. přenesená",J146,0)</f>
        <v>0</v>
      </c>
      <c r="BI146" s="151">
        <f>IF(N146="nulová",J146,0)</f>
        <v>0</v>
      </c>
      <c r="BJ146" s="18" t="s">
        <v>82</v>
      </c>
      <c r="BK146" s="151">
        <f>ROUND(I146*H146,2)</f>
        <v>0</v>
      </c>
      <c r="BL146" s="18" t="s">
        <v>314</v>
      </c>
      <c r="BM146" s="150" t="s">
        <v>6094</v>
      </c>
    </row>
    <row r="147" spans="2:65" s="1" customFormat="1" ht="39">
      <c r="B147" s="33"/>
      <c r="D147" s="152" t="s">
        <v>316</v>
      </c>
      <c r="F147" s="153" t="s">
        <v>6095</v>
      </c>
      <c r="I147" s="154"/>
      <c r="L147" s="33"/>
      <c r="M147" s="155"/>
      <c r="T147" s="57"/>
      <c r="AT147" s="18" t="s">
        <v>316</v>
      </c>
      <c r="AU147" s="18" t="s">
        <v>163</v>
      </c>
    </row>
    <row r="148" spans="2:65" s="11" customFormat="1" ht="20.85" customHeight="1">
      <c r="B148" s="127"/>
      <c r="D148" s="128" t="s">
        <v>74</v>
      </c>
      <c r="E148" s="137" t="s">
        <v>6096</v>
      </c>
      <c r="F148" s="137" t="s">
        <v>6097</v>
      </c>
      <c r="I148" s="130"/>
      <c r="J148" s="138">
        <f>BK148</f>
        <v>0</v>
      </c>
      <c r="L148" s="127"/>
      <c r="M148" s="132"/>
      <c r="P148" s="133">
        <f>SUM(P149:P188)</f>
        <v>0</v>
      </c>
      <c r="R148" s="133">
        <f>SUM(R149:R188)</f>
        <v>2.41E-2</v>
      </c>
      <c r="T148" s="134">
        <f>SUM(T149:T188)</f>
        <v>0</v>
      </c>
      <c r="AR148" s="128" t="s">
        <v>84</v>
      </c>
      <c r="AT148" s="135" t="s">
        <v>74</v>
      </c>
      <c r="AU148" s="135" t="s">
        <v>84</v>
      </c>
      <c r="AY148" s="128" t="s">
        <v>307</v>
      </c>
      <c r="BK148" s="136">
        <f>SUM(BK149:BK188)</f>
        <v>0</v>
      </c>
    </row>
    <row r="149" spans="2:65" s="1" customFormat="1" ht="24.2" customHeight="1">
      <c r="B149" s="33"/>
      <c r="C149" s="139" t="s">
        <v>374</v>
      </c>
      <c r="D149" s="139" t="s">
        <v>309</v>
      </c>
      <c r="E149" s="140" t="s">
        <v>6098</v>
      </c>
      <c r="F149" s="141" t="s">
        <v>6099</v>
      </c>
      <c r="G149" s="142" t="s">
        <v>405</v>
      </c>
      <c r="H149" s="143">
        <v>2</v>
      </c>
      <c r="I149" s="144"/>
      <c r="J149" s="145">
        <f>ROUND(I149*H149,2)</f>
        <v>0</v>
      </c>
      <c r="K149" s="141" t="s">
        <v>313</v>
      </c>
      <c r="L149" s="33"/>
      <c r="M149" s="146" t="s">
        <v>1</v>
      </c>
      <c r="N149" s="147" t="s">
        <v>40</v>
      </c>
      <c r="P149" s="148">
        <f>O149*H149</f>
        <v>0</v>
      </c>
      <c r="Q149" s="148">
        <v>0</v>
      </c>
      <c r="R149" s="148">
        <f>Q149*H149</f>
        <v>0</v>
      </c>
      <c r="S149" s="148">
        <v>0</v>
      </c>
      <c r="T149" s="149">
        <f>S149*H149</f>
        <v>0</v>
      </c>
      <c r="AR149" s="150" t="s">
        <v>417</v>
      </c>
      <c r="AT149" s="150" t="s">
        <v>309</v>
      </c>
      <c r="AU149" s="150" t="s">
        <v>163</v>
      </c>
      <c r="AY149" s="18" t="s">
        <v>307</v>
      </c>
      <c r="BE149" s="151">
        <f>IF(N149="základní",J149,0)</f>
        <v>0</v>
      </c>
      <c r="BF149" s="151">
        <f>IF(N149="snížená",J149,0)</f>
        <v>0</v>
      </c>
      <c r="BG149" s="151">
        <f>IF(N149="zákl. přenesená",J149,0)</f>
        <v>0</v>
      </c>
      <c r="BH149" s="151">
        <f>IF(N149="sníž. přenesená",J149,0)</f>
        <v>0</v>
      </c>
      <c r="BI149" s="151">
        <f>IF(N149="nulová",J149,0)</f>
        <v>0</v>
      </c>
      <c r="BJ149" s="18" t="s">
        <v>82</v>
      </c>
      <c r="BK149" s="151">
        <f>ROUND(I149*H149,2)</f>
        <v>0</v>
      </c>
      <c r="BL149" s="18" t="s">
        <v>417</v>
      </c>
      <c r="BM149" s="150" t="s">
        <v>6100</v>
      </c>
    </row>
    <row r="150" spans="2:65" s="1" customFormat="1" ht="19.5">
      <c r="B150" s="33"/>
      <c r="D150" s="152" t="s">
        <v>316</v>
      </c>
      <c r="F150" s="153" t="s">
        <v>6101</v>
      </c>
      <c r="I150" s="154"/>
      <c r="L150" s="33"/>
      <c r="M150" s="155"/>
      <c r="T150" s="57"/>
      <c r="AT150" s="18" t="s">
        <v>316</v>
      </c>
      <c r="AU150" s="18" t="s">
        <v>163</v>
      </c>
    </row>
    <row r="151" spans="2:65" s="1" customFormat="1" ht="24.2" customHeight="1">
      <c r="B151" s="33"/>
      <c r="C151" s="177" t="s">
        <v>380</v>
      </c>
      <c r="D151" s="177" t="s">
        <v>390</v>
      </c>
      <c r="E151" s="178" t="s">
        <v>6102</v>
      </c>
      <c r="F151" s="179" t="s">
        <v>6103</v>
      </c>
      <c r="G151" s="180" t="s">
        <v>405</v>
      </c>
      <c r="H151" s="181">
        <v>1</v>
      </c>
      <c r="I151" s="182"/>
      <c r="J151" s="183">
        <f>ROUND(I151*H151,2)</f>
        <v>0</v>
      </c>
      <c r="K151" s="179" t="s">
        <v>1</v>
      </c>
      <c r="L151" s="184"/>
      <c r="M151" s="185" t="s">
        <v>1</v>
      </c>
      <c r="N151" s="186" t="s">
        <v>40</v>
      </c>
      <c r="P151" s="148">
        <f>O151*H151</f>
        <v>0</v>
      </c>
      <c r="Q151" s="148">
        <v>4.8999999999999998E-3</v>
      </c>
      <c r="R151" s="148">
        <f>Q151*H151</f>
        <v>4.8999999999999998E-3</v>
      </c>
      <c r="S151" s="148">
        <v>0</v>
      </c>
      <c r="T151" s="149">
        <f>S151*H151</f>
        <v>0</v>
      </c>
      <c r="AR151" s="150" t="s">
        <v>524</v>
      </c>
      <c r="AT151" s="150" t="s">
        <v>390</v>
      </c>
      <c r="AU151" s="150" t="s">
        <v>163</v>
      </c>
      <c r="AY151" s="18" t="s">
        <v>307</v>
      </c>
      <c r="BE151" s="151">
        <f>IF(N151="základní",J151,0)</f>
        <v>0</v>
      </c>
      <c r="BF151" s="151">
        <f>IF(N151="snížená",J151,0)</f>
        <v>0</v>
      </c>
      <c r="BG151" s="151">
        <f>IF(N151="zákl. přenesená",J151,0)</f>
        <v>0</v>
      </c>
      <c r="BH151" s="151">
        <f>IF(N151="sníž. přenesená",J151,0)</f>
        <v>0</v>
      </c>
      <c r="BI151" s="151">
        <f>IF(N151="nulová",J151,0)</f>
        <v>0</v>
      </c>
      <c r="BJ151" s="18" t="s">
        <v>82</v>
      </c>
      <c r="BK151" s="151">
        <f>ROUND(I151*H151,2)</f>
        <v>0</v>
      </c>
      <c r="BL151" s="18" t="s">
        <v>417</v>
      </c>
      <c r="BM151" s="150" t="s">
        <v>6104</v>
      </c>
    </row>
    <row r="152" spans="2:65" s="1" customFormat="1" ht="29.25">
      <c r="B152" s="33"/>
      <c r="D152" s="152" t="s">
        <v>316</v>
      </c>
      <c r="F152" s="153" t="s">
        <v>6105</v>
      </c>
      <c r="I152" s="154"/>
      <c r="L152" s="33"/>
      <c r="M152" s="155"/>
      <c r="T152" s="57"/>
      <c r="AT152" s="18" t="s">
        <v>316</v>
      </c>
      <c r="AU152" s="18" t="s">
        <v>163</v>
      </c>
    </row>
    <row r="153" spans="2:65" s="1" customFormat="1" ht="33" customHeight="1">
      <c r="B153" s="33"/>
      <c r="C153" s="177" t="s">
        <v>385</v>
      </c>
      <c r="D153" s="177" t="s">
        <v>390</v>
      </c>
      <c r="E153" s="178" t="s">
        <v>6106</v>
      </c>
      <c r="F153" s="179" t="s">
        <v>6107</v>
      </c>
      <c r="G153" s="180" t="s">
        <v>405</v>
      </c>
      <c r="H153" s="181">
        <v>1</v>
      </c>
      <c r="I153" s="182"/>
      <c r="J153" s="183">
        <f>ROUND(I153*H153,2)</f>
        <v>0</v>
      </c>
      <c r="K153" s="179" t="s">
        <v>313</v>
      </c>
      <c r="L153" s="184"/>
      <c r="M153" s="185" t="s">
        <v>1</v>
      </c>
      <c r="N153" s="186" t="s">
        <v>40</v>
      </c>
      <c r="P153" s="148">
        <f>O153*H153</f>
        <v>0</v>
      </c>
      <c r="Q153" s="148">
        <v>2.7000000000000001E-3</v>
      </c>
      <c r="R153" s="148">
        <f>Q153*H153</f>
        <v>2.7000000000000001E-3</v>
      </c>
      <c r="S153" s="148">
        <v>0</v>
      </c>
      <c r="T153" s="149">
        <f>S153*H153</f>
        <v>0</v>
      </c>
      <c r="AR153" s="150" t="s">
        <v>524</v>
      </c>
      <c r="AT153" s="150" t="s">
        <v>390</v>
      </c>
      <c r="AU153" s="150" t="s">
        <v>163</v>
      </c>
      <c r="AY153" s="18" t="s">
        <v>307</v>
      </c>
      <c r="BE153" s="151">
        <f>IF(N153="základní",J153,0)</f>
        <v>0</v>
      </c>
      <c r="BF153" s="151">
        <f>IF(N153="snížená",J153,0)</f>
        <v>0</v>
      </c>
      <c r="BG153" s="151">
        <f>IF(N153="zákl. přenesená",J153,0)</f>
        <v>0</v>
      </c>
      <c r="BH153" s="151">
        <f>IF(N153="sníž. přenesená",J153,0)</f>
        <v>0</v>
      </c>
      <c r="BI153" s="151">
        <f>IF(N153="nulová",J153,0)</f>
        <v>0</v>
      </c>
      <c r="BJ153" s="18" t="s">
        <v>82</v>
      </c>
      <c r="BK153" s="151">
        <f>ROUND(I153*H153,2)</f>
        <v>0</v>
      </c>
      <c r="BL153" s="18" t="s">
        <v>417</v>
      </c>
      <c r="BM153" s="150" t="s">
        <v>6108</v>
      </c>
    </row>
    <row r="154" spans="2:65" s="1" customFormat="1" ht="29.25">
      <c r="B154" s="33"/>
      <c r="D154" s="152" t="s">
        <v>316</v>
      </c>
      <c r="F154" s="153" t="s">
        <v>6109</v>
      </c>
      <c r="I154" s="154"/>
      <c r="L154" s="33"/>
      <c r="M154" s="155"/>
      <c r="T154" s="57"/>
      <c r="AT154" s="18" t="s">
        <v>316</v>
      </c>
      <c r="AU154" s="18" t="s">
        <v>163</v>
      </c>
    </row>
    <row r="155" spans="2:65" s="1" customFormat="1" ht="24.2" customHeight="1">
      <c r="B155" s="33"/>
      <c r="C155" s="139" t="s">
        <v>8</v>
      </c>
      <c r="D155" s="139" t="s">
        <v>309</v>
      </c>
      <c r="E155" s="140" t="s">
        <v>6110</v>
      </c>
      <c r="F155" s="141" t="s">
        <v>6111</v>
      </c>
      <c r="G155" s="142" t="s">
        <v>405</v>
      </c>
      <c r="H155" s="143">
        <v>2</v>
      </c>
      <c r="I155" s="144"/>
      <c r="J155" s="145">
        <f>ROUND(I155*H155,2)</f>
        <v>0</v>
      </c>
      <c r="K155" s="141" t="s">
        <v>313</v>
      </c>
      <c r="L155" s="33"/>
      <c r="M155" s="146" t="s">
        <v>1</v>
      </c>
      <c r="N155" s="147" t="s">
        <v>40</v>
      </c>
      <c r="P155" s="148">
        <f>O155*H155</f>
        <v>0</v>
      </c>
      <c r="Q155" s="148">
        <v>0</v>
      </c>
      <c r="R155" s="148">
        <f>Q155*H155</f>
        <v>0</v>
      </c>
      <c r="S155" s="148">
        <v>0</v>
      </c>
      <c r="T155" s="149">
        <f>S155*H155</f>
        <v>0</v>
      </c>
      <c r="AR155" s="150" t="s">
        <v>417</v>
      </c>
      <c r="AT155" s="150" t="s">
        <v>309</v>
      </c>
      <c r="AU155" s="150" t="s">
        <v>163</v>
      </c>
      <c r="AY155" s="18" t="s">
        <v>307</v>
      </c>
      <c r="BE155" s="151">
        <f>IF(N155="základní",J155,0)</f>
        <v>0</v>
      </c>
      <c r="BF155" s="151">
        <f>IF(N155="snížená",J155,0)</f>
        <v>0</v>
      </c>
      <c r="BG155" s="151">
        <f>IF(N155="zákl. přenesená",J155,0)</f>
        <v>0</v>
      </c>
      <c r="BH155" s="151">
        <f>IF(N155="sníž. přenesená",J155,0)</f>
        <v>0</v>
      </c>
      <c r="BI155" s="151">
        <f>IF(N155="nulová",J155,0)</f>
        <v>0</v>
      </c>
      <c r="BJ155" s="18" t="s">
        <v>82</v>
      </c>
      <c r="BK155" s="151">
        <f>ROUND(I155*H155,2)</f>
        <v>0</v>
      </c>
      <c r="BL155" s="18" t="s">
        <v>417</v>
      </c>
      <c r="BM155" s="150" t="s">
        <v>6112</v>
      </c>
    </row>
    <row r="156" spans="2:65" s="1" customFormat="1" ht="19.5">
      <c r="B156" s="33"/>
      <c r="D156" s="152" t="s">
        <v>316</v>
      </c>
      <c r="F156" s="153" t="s">
        <v>6113</v>
      </c>
      <c r="I156" s="154"/>
      <c r="L156" s="33"/>
      <c r="M156" s="155"/>
      <c r="T156" s="57"/>
      <c r="AT156" s="18" t="s">
        <v>316</v>
      </c>
      <c r="AU156" s="18" t="s">
        <v>163</v>
      </c>
    </row>
    <row r="157" spans="2:65" s="1" customFormat="1" ht="16.5" customHeight="1">
      <c r="B157" s="33"/>
      <c r="C157" s="177" t="s">
        <v>395</v>
      </c>
      <c r="D157" s="177" t="s">
        <v>390</v>
      </c>
      <c r="E157" s="178" t="s">
        <v>6114</v>
      </c>
      <c r="F157" s="179" t="s">
        <v>6115</v>
      </c>
      <c r="G157" s="180" t="s">
        <v>405</v>
      </c>
      <c r="H157" s="181">
        <v>1</v>
      </c>
      <c r="I157" s="182"/>
      <c r="J157" s="183">
        <f>ROUND(I157*H157,2)</f>
        <v>0</v>
      </c>
      <c r="K157" s="179" t="s">
        <v>313</v>
      </c>
      <c r="L157" s="184"/>
      <c r="M157" s="185" t="s">
        <v>1</v>
      </c>
      <c r="N157" s="186" t="s">
        <v>40</v>
      </c>
      <c r="P157" s="148">
        <f>O157*H157</f>
        <v>0</v>
      </c>
      <c r="Q157" s="148">
        <v>2.5000000000000001E-3</v>
      </c>
      <c r="R157" s="148">
        <f>Q157*H157</f>
        <v>2.5000000000000001E-3</v>
      </c>
      <c r="S157" s="148">
        <v>0</v>
      </c>
      <c r="T157" s="149">
        <f>S157*H157</f>
        <v>0</v>
      </c>
      <c r="AR157" s="150" t="s">
        <v>1169</v>
      </c>
      <c r="AT157" s="150" t="s">
        <v>390</v>
      </c>
      <c r="AU157" s="150" t="s">
        <v>163</v>
      </c>
      <c r="AY157" s="18" t="s">
        <v>307</v>
      </c>
      <c r="BE157" s="151">
        <f>IF(N157="základní",J157,0)</f>
        <v>0</v>
      </c>
      <c r="BF157" s="151">
        <f>IF(N157="snížená",J157,0)</f>
        <v>0</v>
      </c>
      <c r="BG157" s="151">
        <f>IF(N157="zákl. přenesená",J157,0)</f>
        <v>0</v>
      </c>
      <c r="BH157" s="151">
        <f>IF(N157="sníž. přenesená",J157,0)</f>
        <v>0</v>
      </c>
      <c r="BI157" s="151">
        <f>IF(N157="nulová",J157,0)</f>
        <v>0</v>
      </c>
      <c r="BJ157" s="18" t="s">
        <v>82</v>
      </c>
      <c r="BK157" s="151">
        <f>ROUND(I157*H157,2)</f>
        <v>0</v>
      </c>
      <c r="BL157" s="18" t="s">
        <v>1169</v>
      </c>
      <c r="BM157" s="150" t="s">
        <v>6116</v>
      </c>
    </row>
    <row r="158" spans="2:65" s="1" customFormat="1" ht="11.25">
      <c r="B158" s="33"/>
      <c r="D158" s="152" t="s">
        <v>316</v>
      </c>
      <c r="F158" s="153" t="s">
        <v>6115</v>
      </c>
      <c r="I158" s="154"/>
      <c r="L158" s="33"/>
      <c r="M158" s="155"/>
      <c r="T158" s="57"/>
      <c r="AT158" s="18" t="s">
        <v>316</v>
      </c>
      <c r="AU158" s="18" t="s">
        <v>163</v>
      </c>
    </row>
    <row r="159" spans="2:65" s="1" customFormat="1" ht="16.5" customHeight="1">
      <c r="B159" s="33"/>
      <c r="C159" s="177" t="s">
        <v>402</v>
      </c>
      <c r="D159" s="177" t="s">
        <v>390</v>
      </c>
      <c r="E159" s="178" t="s">
        <v>6117</v>
      </c>
      <c r="F159" s="179" t="s">
        <v>6118</v>
      </c>
      <c r="G159" s="180" t="s">
        <v>405</v>
      </c>
      <c r="H159" s="181">
        <v>1</v>
      </c>
      <c r="I159" s="182"/>
      <c r="J159" s="183">
        <f>ROUND(I159*H159,2)</f>
        <v>0</v>
      </c>
      <c r="K159" s="179" t="s">
        <v>313</v>
      </c>
      <c r="L159" s="184"/>
      <c r="M159" s="185" t="s">
        <v>1</v>
      </c>
      <c r="N159" s="186" t="s">
        <v>40</v>
      </c>
      <c r="P159" s="148">
        <f>O159*H159</f>
        <v>0</v>
      </c>
      <c r="Q159" s="148">
        <v>3.0999999999999999E-3</v>
      </c>
      <c r="R159" s="148">
        <f>Q159*H159</f>
        <v>3.0999999999999999E-3</v>
      </c>
      <c r="S159" s="148">
        <v>0</v>
      </c>
      <c r="T159" s="149">
        <f>S159*H159</f>
        <v>0</v>
      </c>
      <c r="AR159" s="150" t="s">
        <v>1169</v>
      </c>
      <c r="AT159" s="150" t="s">
        <v>390</v>
      </c>
      <c r="AU159" s="150" t="s">
        <v>163</v>
      </c>
      <c r="AY159" s="18" t="s">
        <v>307</v>
      </c>
      <c r="BE159" s="151">
        <f>IF(N159="základní",J159,0)</f>
        <v>0</v>
      </c>
      <c r="BF159" s="151">
        <f>IF(N159="snížená",J159,0)</f>
        <v>0</v>
      </c>
      <c r="BG159" s="151">
        <f>IF(N159="zákl. přenesená",J159,0)</f>
        <v>0</v>
      </c>
      <c r="BH159" s="151">
        <f>IF(N159="sníž. přenesená",J159,0)</f>
        <v>0</v>
      </c>
      <c r="BI159" s="151">
        <f>IF(N159="nulová",J159,0)</f>
        <v>0</v>
      </c>
      <c r="BJ159" s="18" t="s">
        <v>82</v>
      </c>
      <c r="BK159" s="151">
        <f>ROUND(I159*H159,2)</f>
        <v>0</v>
      </c>
      <c r="BL159" s="18" t="s">
        <v>1169</v>
      </c>
      <c r="BM159" s="150" t="s">
        <v>6119</v>
      </c>
    </row>
    <row r="160" spans="2:65" s="1" customFormat="1" ht="11.25">
      <c r="B160" s="33"/>
      <c r="D160" s="152" t="s">
        <v>316</v>
      </c>
      <c r="F160" s="153" t="s">
        <v>6118</v>
      </c>
      <c r="I160" s="154"/>
      <c r="L160" s="33"/>
      <c r="M160" s="155"/>
      <c r="T160" s="57"/>
      <c r="AT160" s="18" t="s">
        <v>316</v>
      </c>
      <c r="AU160" s="18" t="s">
        <v>163</v>
      </c>
    </row>
    <row r="161" spans="2:65" s="1" customFormat="1" ht="33" customHeight="1">
      <c r="B161" s="33"/>
      <c r="C161" s="139" t="s">
        <v>409</v>
      </c>
      <c r="D161" s="139" t="s">
        <v>309</v>
      </c>
      <c r="E161" s="140" t="s">
        <v>5850</v>
      </c>
      <c r="F161" s="141" t="s">
        <v>5851</v>
      </c>
      <c r="G161" s="142" t="s">
        <v>405</v>
      </c>
      <c r="H161" s="143">
        <v>2</v>
      </c>
      <c r="I161" s="144"/>
      <c r="J161" s="145">
        <f>ROUND(I161*H161,2)</f>
        <v>0</v>
      </c>
      <c r="K161" s="141" t="s">
        <v>313</v>
      </c>
      <c r="L161" s="33"/>
      <c r="M161" s="146" t="s">
        <v>1</v>
      </c>
      <c r="N161" s="147" t="s">
        <v>40</v>
      </c>
      <c r="P161" s="148">
        <f>O161*H161</f>
        <v>0</v>
      </c>
      <c r="Q161" s="148">
        <v>0</v>
      </c>
      <c r="R161" s="148">
        <f>Q161*H161</f>
        <v>0</v>
      </c>
      <c r="S161" s="148">
        <v>0</v>
      </c>
      <c r="T161" s="149">
        <f>S161*H161</f>
        <v>0</v>
      </c>
      <c r="AR161" s="150" t="s">
        <v>766</v>
      </c>
      <c r="AT161" s="150" t="s">
        <v>309</v>
      </c>
      <c r="AU161" s="150" t="s">
        <v>163</v>
      </c>
      <c r="AY161" s="18" t="s">
        <v>307</v>
      </c>
      <c r="BE161" s="151">
        <f>IF(N161="základní",J161,0)</f>
        <v>0</v>
      </c>
      <c r="BF161" s="151">
        <f>IF(N161="snížená",J161,0)</f>
        <v>0</v>
      </c>
      <c r="BG161" s="151">
        <f>IF(N161="zákl. přenesená",J161,0)</f>
        <v>0</v>
      </c>
      <c r="BH161" s="151">
        <f>IF(N161="sníž. přenesená",J161,0)</f>
        <v>0</v>
      </c>
      <c r="BI161" s="151">
        <f>IF(N161="nulová",J161,0)</f>
        <v>0</v>
      </c>
      <c r="BJ161" s="18" t="s">
        <v>82</v>
      </c>
      <c r="BK161" s="151">
        <f>ROUND(I161*H161,2)</f>
        <v>0</v>
      </c>
      <c r="BL161" s="18" t="s">
        <v>766</v>
      </c>
      <c r="BM161" s="150" t="s">
        <v>6120</v>
      </c>
    </row>
    <row r="162" spans="2:65" s="1" customFormat="1" ht="19.5">
      <c r="B162" s="33"/>
      <c r="D162" s="152" t="s">
        <v>316</v>
      </c>
      <c r="F162" s="153" t="s">
        <v>5853</v>
      </c>
      <c r="I162" s="154"/>
      <c r="L162" s="33"/>
      <c r="M162" s="155"/>
      <c r="T162" s="57"/>
      <c r="AT162" s="18" t="s">
        <v>316</v>
      </c>
      <c r="AU162" s="18" t="s">
        <v>163</v>
      </c>
    </row>
    <row r="163" spans="2:65" s="1" customFormat="1" ht="16.5" customHeight="1">
      <c r="B163" s="33"/>
      <c r="C163" s="177" t="s">
        <v>417</v>
      </c>
      <c r="D163" s="177" t="s">
        <v>390</v>
      </c>
      <c r="E163" s="178" t="s">
        <v>6121</v>
      </c>
      <c r="F163" s="179" t="s">
        <v>6122</v>
      </c>
      <c r="G163" s="180" t="s">
        <v>405</v>
      </c>
      <c r="H163" s="181">
        <v>1</v>
      </c>
      <c r="I163" s="182"/>
      <c r="J163" s="183">
        <f>ROUND(I163*H163,2)</f>
        <v>0</v>
      </c>
      <c r="K163" s="179" t="s">
        <v>313</v>
      </c>
      <c r="L163" s="184"/>
      <c r="M163" s="185" t="s">
        <v>1</v>
      </c>
      <c r="N163" s="186" t="s">
        <v>40</v>
      </c>
      <c r="P163" s="148">
        <f>O163*H163</f>
        <v>0</v>
      </c>
      <c r="Q163" s="148">
        <v>1.1000000000000001E-3</v>
      </c>
      <c r="R163" s="148">
        <f>Q163*H163</f>
        <v>1.1000000000000001E-3</v>
      </c>
      <c r="S163" s="148">
        <v>0</v>
      </c>
      <c r="T163" s="149">
        <f>S163*H163</f>
        <v>0</v>
      </c>
      <c r="AR163" s="150" t="s">
        <v>1169</v>
      </c>
      <c r="AT163" s="150" t="s">
        <v>390</v>
      </c>
      <c r="AU163" s="150" t="s">
        <v>163</v>
      </c>
      <c r="AY163" s="18" t="s">
        <v>307</v>
      </c>
      <c r="BE163" s="151">
        <f>IF(N163="základní",J163,0)</f>
        <v>0</v>
      </c>
      <c r="BF163" s="151">
        <f>IF(N163="snížená",J163,0)</f>
        <v>0</v>
      </c>
      <c r="BG163" s="151">
        <f>IF(N163="zákl. přenesená",J163,0)</f>
        <v>0</v>
      </c>
      <c r="BH163" s="151">
        <f>IF(N163="sníž. přenesená",J163,0)</f>
        <v>0</v>
      </c>
      <c r="BI163" s="151">
        <f>IF(N163="nulová",J163,0)</f>
        <v>0</v>
      </c>
      <c r="BJ163" s="18" t="s">
        <v>82</v>
      </c>
      <c r="BK163" s="151">
        <f>ROUND(I163*H163,2)</f>
        <v>0</v>
      </c>
      <c r="BL163" s="18" t="s">
        <v>1169</v>
      </c>
      <c r="BM163" s="150" t="s">
        <v>6123</v>
      </c>
    </row>
    <row r="164" spans="2:65" s="1" customFormat="1" ht="11.25">
      <c r="B164" s="33"/>
      <c r="D164" s="152" t="s">
        <v>316</v>
      </c>
      <c r="F164" s="153" t="s">
        <v>6122</v>
      </c>
      <c r="I164" s="154"/>
      <c r="L164" s="33"/>
      <c r="M164" s="155"/>
      <c r="T164" s="57"/>
      <c r="AT164" s="18" t="s">
        <v>316</v>
      </c>
      <c r="AU164" s="18" t="s">
        <v>163</v>
      </c>
    </row>
    <row r="165" spans="2:65" s="1" customFormat="1" ht="16.5" customHeight="1">
      <c r="B165" s="33"/>
      <c r="C165" s="177" t="s">
        <v>426</v>
      </c>
      <c r="D165" s="177" t="s">
        <v>390</v>
      </c>
      <c r="E165" s="178" t="s">
        <v>6124</v>
      </c>
      <c r="F165" s="179" t="s">
        <v>6125</v>
      </c>
      <c r="G165" s="180" t="s">
        <v>405</v>
      </c>
      <c r="H165" s="181">
        <v>1</v>
      </c>
      <c r="I165" s="182"/>
      <c r="J165" s="183">
        <f>ROUND(I165*H165,2)</f>
        <v>0</v>
      </c>
      <c r="K165" s="179" t="s">
        <v>313</v>
      </c>
      <c r="L165" s="184"/>
      <c r="M165" s="185" t="s">
        <v>1</v>
      </c>
      <c r="N165" s="186" t="s">
        <v>40</v>
      </c>
      <c r="P165" s="148">
        <f>O165*H165</f>
        <v>0</v>
      </c>
      <c r="Q165" s="148">
        <v>1.5E-3</v>
      </c>
      <c r="R165" s="148">
        <f>Q165*H165</f>
        <v>1.5E-3</v>
      </c>
      <c r="S165" s="148">
        <v>0</v>
      </c>
      <c r="T165" s="149">
        <f>S165*H165</f>
        <v>0</v>
      </c>
      <c r="AR165" s="150" t="s">
        <v>1169</v>
      </c>
      <c r="AT165" s="150" t="s">
        <v>390</v>
      </c>
      <c r="AU165" s="150" t="s">
        <v>163</v>
      </c>
      <c r="AY165" s="18" t="s">
        <v>307</v>
      </c>
      <c r="BE165" s="151">
        <f>IF(N165="základní",J165,0)</f>
        <v>0</v>
      </c>
      <c r="BF165" s="151">
        <f>IF(N165="snížená",J165,0)</f>
        <v>0</v>
      </c>
      <c r="BG165" s="151">
        <f>IF(N165="zákl. přenesená",J165,0)</f>
        <v>0</v>
      </c>
      <c r="BH165" s="151">
        <f>IF(N165="sníž. přenesená",J165,0)</f>
        <v>0</v>
      </c>
      <c r="BI165" s="151">
        <f>IF(N165="nulová",J165,0)</f>
        <v>0</v>
      </c>
      <c r="BJ165" s="18" t="s">
        <v>82</v>
      </c>
      <c r="BK165" s="151">
        <f>ROUND(I165*H165,2)</f>
        <v>0</v>
      </c>
      <c r="BL165" s="18" t="s">
        <v>1169</v>
      </c>
      <c r="BM165" s="150" t="s">
        <v>6126</v>
      </c>
    </row>
    <row r="166" spans="2:65" s="1" customFormat="1" ht="11.25">
      <c r="B166" s="33"/>
      <c r="D166" s="152" t="s">
        <v>316</v>
      </c>
      <c r="F166" s="153" t="s">
        <v>6125</v>
      </c>
      <c r="I166" s="154"/>
      <c r="L166" s="33"/>
      <c r="M166" s="155"/>
      <c r="T166" s="57"/>
      <c r="AT166" s="18" t="s">
        <v>316</v>
      </c>
      <c r="AU166" s="18" t="s">
        <v>163</v>
      </c>
    </row>
    <row r="167" spans="2:65" s="1" customFormat="1" ht="37.9" customHeight="1">
      <c r="B167" s="33"/>
      <c r="C167" s="139" t="s">
        <v>433</v>
      </c>
      <c r="D167" s="139" t="s">
        <v>309</v>
      </c>
      <c r="E167" s="140" t="s">
        <v>6078</v>
      </c>
      <c r="F167" s="141" t="s">
        <v>6079</v>
      </c>
      <c r="G167" s="142" t="s">
        <v>405</v>
      </c>
      <c r="H167" s="143">
        <v>2</v>
      </c>
      <c r="I167" s="144"/>
      <c r="J167" s="145">
        <f>ROUND(I167*H167,2)</f>
        <v>0</v>
      </c>
      <c r="K167" s="141" t="s">
        <v>313</v>
      </c>
      <c r="L167" s="33"/>
      <c r="M167" s="146" t="s">
        <v>1</v>
      </c>
      <c r="N167" s="147" t="s">
        <v>40</v>
      </c>
      <c r="P167" s="148">
        <f>O167*H167</f>
        <v>0</v>
      </c>
      <c r="Q167" s="148">
        <v>0</v>
      </c>
      <c r="R167" s="148">
        <f>Q167*H167</f>
        <v>0</v>
      </c>
      <c r="S167" s="148">
        <v>0</v>
      </c>
      <c r="T167" s="149">
        <f>S167*H167</f>
        <v>0</v>
      </c>
      <c r="AR167" s="150" t="s">
        <v>766</v>
      </c>
      <c r="AT167" s="150" t="s">
        <v>309</v>
      </c>
      <c r="AU167" s="150" t="s">
        <v>163</v>
      </c>
      <c r="AY167" s="18" t="s">
        <v>307</v>
      </c>
      <c r="BE167" s="151">
        <f>IF(N167="základní",J167,0)</f>
        <v>0</v>
      </c>
      <c r="BF167" s="151">
        <f>IF(N167="snížená",J167,0)</f>
        <v>0</v>
      </c>
      <c r="BG167" s="151">
        <f>IF(N167="zákl. přenesená",J167,0)</f>
        <v>0</v>
      </c>
      <c r="BH167" s="151">
        <f>IF(N167="sníž. přenesená",J167,0)</f>
        <v>0</v>
      </c>
      <c r="BI167" s="151">
        <f>IF(N167="nulová",J167,0)</f>
        <v>0</v>
      </c>
      <c r="BJ167" s="18" t="s">
        <v>82</v>
      </c>
      <c r="BK167" s="151">
        <f>ROUND(I167*H167,2)</f>
        <v>0</v>
      </c>
      <c r="BL167" s="18" t="s">
        <v>766</v>
      </c>
      <c r="BM167" s="150" t="s">
        <v>6127</v>
      </c>
    </row>
    <row r="168" spans="2:65" s="1" customFormat="1" ht="19.5">
      <c r="B168" s="33"/>
      <c r="D168" s="152" t="s">
        <v>316</v>
      </c>
      <c r="F168" s="153" t="s">
        <v>6081</v>
      </c>
      <c r="I168" s="154"/>
      <c r="L168" s="33"/>
      <c r="M168" s="155"/>
      <c r="T168" s="57"/>
      <c r="AT168" s="18" t="s">
        <v>316</v>
      </c>
      <c r="AU168" s="18" t="s">
        <v>163</v>
      </c>
    </row>
    <row r="169" spans="2:65" s="1" customFormat="1" ht="16.5" customHeight="1">
      <c r="B169" s="33"/>
      <c r="C169" s="177" t="s">
        <v>438</v>
      </c>
      <c r="D169" s="177" t="s">
        <v>390</v>
      </c>
      <c r="E169" s="178" t="s">
        <v>6128</v>
      </c>
      <c r="F169" s="179" t="s">
        <v>6129</v>
      </c>
      <c r="G169" s="180" t="s">
        <v>405</v>
      </c>
      <c r="H169" s="181">
        <v>1</v>
      </c>
      <c r="I169" s="182"/>
      <c r="J169" s="183">
        <f>ROUND(I169*H169,2)</f>
        <v>0</v>
      </c>
      <c r="K169" s="179" t="s">
        <v>313</v>
      </c>
      <c r="L169" s="184"/>
      <c r="M169" s="185" t="s">
        <v>1</v>
      </c>
      <c r="N169" s="186" t="s">
        <v>40</v>
      </c>
      <c r="P169" s="148">
        <f>O169*H169</f>
        <v>0</v>
      </c>
      <c r="Q169" s="148">
        <v>1.2999999999999999E-3</v>
      </c>
      <c r="R169" s="148">
        <f>Q169*H169</f>
        <v>1.2999999999999999E-3</v>
      </c>
      <c r="S169" s="148">
        <v>0</v>
      </c>
      <c r="T169" s="149">
        <f>S169*H169</f>
        <v>0</v>
      </c>
      <c r="AR169" s="150" t="s">
        <v>1169</v>
      </c>
      <c r="AT169" s="150" t="s">
        <v>390</v>
      </c>
      <c r="AU169" s="150" t="s">
        <v>163</v>
      </c>
      <c r="AY169" s="18" t="s">
        <v>307</v>
      </c>
      <c r="BE169" s="151">
        <f>IF(N169="základní",J169,0)</f>
        <v>0</v>
      </c>
      <c r="BF169" s="151">
        <f>IF(N169="snížená",J169,0)</f>
        <v>0</v>
      </c>
      <c r="BG169" s="151">
        <f>IF(N169="zákl. přenesená",J169,0)</f>
        <v>0</v>
      </c>
      <c r="BH169" s="151">
        <f>IF(N169="sníž. přenesená",J169,0)</f>
        <v>0</v>
      </c>
      <c r="BI169" s="151">
        <f>IF(N169="nulová",J169,0)</f>
        <v>0</v>
      </c>
      <c r="BJ169" s="18" t="s">
        <v>82</v>
      </c>
      <c r="BK169" s="151">
        <f>ROUND(I169*H169,2)</f>
        <v>0</v>
      </c>
      <c r="BL169" s="18" t="s">
        <v>1169</v>
      </c>
      <c r="BM169" s="150" t="s">
        <v>6130</v>
      </c>
    </row>
    <row r="170" spans="2:65" s="1" customFormat="1" ht="11.25">
      <c r="B170" s="33"/>
      <c r="D170" s="152" t="s">
        <v>316</v>
      </c>
      <c r="F170" s="153" t="s">
        <v>6129</v>
      </c>
      <c r="I170" s="154"/>
      <c r="L170" s="33"/>
      <c r="M170" s="155"/>
      <c r="T170" s="57"/>
      <c r="AT170" s="18" t="s">
        <v>316</v>
      </c>
      <c r="AU170" s="18" t="s">
        <v>163</v>
      </c>
    </row>
    <row r="171" spans="2:65" s="1" customFormat="1" ht="16.5" customHeight="1">
      <c r="B171" s="33"/>
      <c r="C171" s="177" t="s">
        <v>448</v>
      </c>
      <c r="D171" s="177" t="s">
        <v>390</v>
      </c>
      <c r="E171" s="178" t="s">
        <v>6131</v>
      </c>
      <c r="F171" s="179" t="s">
        <v>6132</v>
      </c>
      <c r="G171" s="180" t="s">
        <v>405</v>
      </c>
      <c r="H171" s="181">
        <v>1</v>
      </c>
      <c r="I171" s="182"/>
      <c r="J171" s="183">
        <f>ROUND(I171*H171,2)</f>
        <v>0</v>
      </c>
      <c r="K171" s="179" t="s">
        <v>313</v>
      </c>
      <c r="L171" s="184"/>
      <c r="M171" s="185" t="s">
        <v>1</v>
      </c>
      <c r="N171" s="186" t="s">
        <v>40</v>
      </c>
      <c r="P171" s="148">
        <f>O171*H171</f>
        <v>0</v>
      </c>
      <c r="Q171" s="148">
        <v>2E-3</v>
      </c>
      <c r="R171" s="148">
        <f>Q171*H171</f>
        <v>2E-3</v>
      </c>
      <c r="S171" s="148">
        <v>0</v>
      </c>
      <c r="T171" s="149">
        <f>S171*H171</f>
        <v>0</v>
      </c>
      <c r="AR171" s="150" t="s">
        <v>1169</v>
      </c>
      <c r="AT171" s="150" t="s">
        <v>390</v>
      </c>
      <c r="AU171" s="150" t="s">
        <v>163</v>
      </c>
      <c r="AY171" s="18" t="s">
        <v>307</v>
      </c>
      <c r="BE171" s="151">
        <f>IF(N171="základní",J171,0)</f>
        <v>0</v>
      </c>
      <c r="BF171" s="151">
        <f>IF(N171="snížená",J171,0)</f>
        <v>0</v>
      </c>
      <c r="BG171" s="151">
        <f>IF(N171="zákl. přenesená",J171,0)</f>
        <v>0</v>
      </c>
      <c r="BH171" s="151">
        <f>IF(N171="sníž. přenesená",J171,0)</f>
        <v>0</v>
      </c>
      <c r="BI171" s="151">
        <f>IF(N171="nulová",J171,0)</f>
        <v>0</v>
      </c>
      <c r="BJ171" s="18" t="s">
        <v>82</v>
      </c>
      <c r="BK171" s="151">
        <f>ROUND(I171*H171,2)</f>
        <v>0</v>
      </c>
      <c r="BL171" s="18" t="s">
        <v>1169</v>
      </c>
      <c r="BM171" s="150" t="s">
        <v>6133</v>
      </c>
    </row>
    <row r="172" spans="2:65" s="1" customFormat="1" ht="11.25">
      <c r="B172" s="33"/>
      <c r="D172" s="152" t="s">
        <v>316</v>
      </c>
      <c r="F172" s="153" t="s">
        <v>6132</v>
      </c>
      <c r="I172" s="154"/>
      <c r="L172" s="33"/>
      <c r="M172" s="155"/>
      <c r="T172" s="57"/>
      <c r="AT172" s="18" t="s">
        <v>316</v>
      </c>
      <c r="AU172" s="18" t="s">
        <v>163</v>
      </c>
    </row>
    <row r="173" spans="2:65" s="1" customFormat="1" ht="16.5" customHeight="1">
      <c r="B173" s="33"/>
      <c r="C173" s="139" t="s">
        <v>7</v>
      </c>
      <c r="D173" s="139" t="s">
        <v>309</v>
      </c>
      <c r="E173" s="140" t="s">
        <v>5811</v>
      </c>
      <c r="F173" s="141" t="s">
        <v>5812</v>
      </c>
      <c r="G173" s="142" t="s">
        <v>405</v>
      </c>
      <c r="H173" s="143">
        <v>5</v>
      </c>
      <c r="I173" s="144"/>
      <c r="J173" s="145">
        <f>ROUND(I173*H173,2)</f>
        <v>0</v>
      </c>
      <c r="K173" s="141" t="s">
        <v>313</v>
      </c>
      <c r="L173" s="33"/>
      <c r="M173" s="146" t="s">
        <v>1</v>
      </c>
      <c r="N173" s="147" t="s">
        <v>40</v>
      </c>
      <c r="P173" s="148">
        <f>O173*H173</f>
        <v>0</v>
      </c>
      <c r="Q173" s="148">
        <v>0</v>
      </c>
      <c r="R173" s="148">
        <f>Q173*H173</f>
        <v>0</v>
      </c>
      <c r="S173" s="148">
        <v>0</v>
      </c>
      <c r="T173" s="149">
        <f>S173*H173</f>
        <v>0</v>
      </c>
      <c r="AR173" s="150" t="s">
        <v>417</v>
      </c>
      <c r="AT173" s="150" t="s">
        <v>309</v>
      </c>
      <c r="AU173" s="150" t="s">
        <v>163</v>
      </c>
      <c r="AY173" s="18" t="s">
        <v>307</v>
      </c>
      <c r="BE173" s="151">
        <f>IF(N173="základní",J173,0)</f>
        <v>0</v>
      </c>
      <c r="BF173" s="151">
        <f>IF(N173="snížená",J173,0)</f>
        <v>0</v>
      </c>
      <c r="BG173" s="151">
        <f>IF(N173="zákl. přenesená",J173,0)</f>
        <v>0</v>
      </c>
      <c r="BH173" s="151">
        <f>IF(N173="sníž. přenesená",J173,0)</f>
        <v>0</v>
      </c>
      <c r="BI173" s="151">
        <f>IF(N173="nulová",J173,0)</f>
        <v>0</v>
      </c>
      <c r="BJ173" s="18" t="s">
        <v>82</v>
      </c>
      <c r="BK173" s="151">
        <f>ROUND(I173*H173,2)</f>
        <v>0</v>
      </c>
      <c r="BL173" s="18" t="s">
        <v>417</v>
      </c>
      <c r="BM173" s="150" t="s">
        <v>6134</v>
      </c>
    </row>
    <row r="174" spans="2:65" s="1" customFormat="1" ht="19.5">
      <c r="B174" s="33"/>
      <c r="D174" s="152" t="s">
        <v>316</v>
      </c>
      <c r="F174" s="153" t="s">
        <v>5814</v>
      </c>
      <c r="I174" s="154"/>
      <c r="L174" s="33"/>
      <c r="M174" s="155"/>
      <c r="T174" s="57"/>
      <c r="AT174" s="18" t="s">
        <v>316</v>
      </c>
      <c r="AU174" s="18" t="s">
        <v>163</v>
      </c>
    </row>
    <row r="175" spans="2:65" s="1" customFormat="1" ht="21.75" customHeight="1">
      <c r="B175" s="33"/>
      <c r="C175" s="177" t="s">
        <v>459</v>
      </c>
      <c r="D175" s="177" t="s">
        <v>390</v>
      </c>
      <c r="E175" s="178" t="s">
        <v>5815</v>
      </c>
      <c r="F175" s="179" t="s">
        <v>5816</v>
      </c>
      <c r="G175" s="180" t="s">
        <v>405</v>
      </c>
      <c r="H175" s="181">
        <v>5</v>
      </c>
      <c r="I175" s="182"/>
      <c r="J175" s="183">
        <f>ROUND(I175*H175,2)</f>
        <v>0</v>
      </c>
      <c r="K175" s="179" t="s">
        <v>313</v>
      </c>
      <c r="L175" s="184"/>
      <c r="M175" s="185" t="s">
        <v>1</v>
      </c>
      <c r="N175" s="186" t="s">
        <v>40</v>
      </c>
      <c r="P175" s="148">
        <f>O175*H175</f>
        <v>0</v>
      </c>
      <c r="Q175" s="148">
        <v>4.0000000000000002E-4</v>
      </c>
      <c r="R175" s="148">
        <f>Q175*H175</f>
        <v>2E-3</v>
      </c>
      <c r="S175" s="148">
        <v>0</v>
      </c>
      <c r="T175" s="149">
        <f>S175*H175</f>
        <v>0</v>
      </c>
      <c r="AR175" s="150" t="s">
        <v>1169</v>
      </c>
      <c r="AT175" s="150" t="s">
        <v>390</v>
      </c>
      <c r="AU175" s="150" t="s">
        <v>163</v>
      </c>
      <c r="AY175" s="18" t="s">
        <v>307</v>
      </c>
      <c r="BE175" s="151">
        <f>IF(N175="základní",J175,0)</f>
        <v>0</v>
      </c>
      <c r="BF175" s="151">
        <f>IF(N175="snížená",J175,0)</f>
        <v>0</v>
      </c>
      <c r="BG175" s="151">
        <f>IF(N175="zákl. přenesená",J175,0)</f>
        <v>0</v>
      </c>
      <c r="BH175" s="151">
        <f>IF(N175="sníž. přenesená",J175,0)</f>
        <v>0</v>
      </c>
      <c r="BI175" s="151">
        <f>IF(N175="nulová",J175,0)</f>
        <v>0</v>
      </c>
      <c r="BJ175" s="18" t="s">
        <v>82</v>
      </c>
      <c r="BK175" s="151">
        <f>ROUND(I175*H175,2)</f>
        <v>0</v>
      </c>
      <c r="BL175" s="18" t="s">
        <v>1169</v>
      </c>
      <c r="BM175" s="150" t="s">
        <v>6135</v>
      </c>
    </row>
    <row r="176" spans="2:65" s="1" customFormat="1" ht="11.25">
      <c r="B176" s="33"/>
      <c r="D176" s="152" t="s">
        <v>316</v>
      </c>
      <c r="F176" s="153" t="s">
        <v>5816</v>
      </c>
      <c r="I176" s="154"/>
      <c r="L176" s="33"/>
      <c r="M176" s="155"/>
      <c r="T176" s="57"/>
      <c r="AT176" s="18" t="s">
        <v>316</v>
      </c>
      <c r="AU176" s="18" t="s">
        <v>163</v>
      </c>
    </row>
    <row r="177" spans="2:65" s="1" customFormat="1" ht="21.75" customHeight="1">
      <c r="B177" s="33"/>
      <c r="C177" s="139" t="s">
        <v>464</v>
      </c>
      <c r="D177" s="139" t="s">
        <v>309</v>
      </c>
      <c r="E177" s="140" t="s">
        <v>5821</v>
      </c>
      <c r="F177" s="141" t="s">
        <v>5822</v>
      </c>
      <c r="G177" s="142" t="s">
        <v>405</v>
      </c>
      <c r="H177" s="143">
        <v>6</v>
      </c>
      <c r="I177" s="144"/>
      <c r="J177" s="145">
        <f>ROUND(I177*H177,2)</f>
        <v>0</v>
      </c>
      <c r="K177" s="141" t="s">
        <v>313</v>
      </c>
      <c r="L177" s="33"/>
      <c r="M177" s="146" t="s">
        <v>1</v>
      </c>
      <c r="N177" s="147" t="s">
        <v>40</v>
      </c>
      <c r="P177" s="148">
        <f>O177*H177</f>
        <v>0</v>
      </c>
      <c r="Q177" s="148">
        <v>0</v>
      </c>
      <c r="R177" s="148">
        <f>Q177*H177</f>
        <v>0</v>
      </c>
      <c r="S177" s="148">
        <v>0</v>
      </c>
      <c r="T177" s="149">
        <f>S177*H177</f>
        <v>0</v>
      </c>
      <c r="AR177" s="150" t="s">
        <v>417</v>
      </c>
      <c r="AT177" s="150" t="s">
        <v>309</v>
      </c>
      <c r="AU177" s="150" t="s">
        <v>163</v>
      </c>
      <c r="AY177" s="18" t="s">
        <v>307</v>
      </c>
      <c r="BE177" s="151">
        <f>IF(N177="základní",J177,0)</f>
        <v>0</v>
      </c>
      <c r="BF177" s="151">
        <f>IF(N177="snížená",J177,0)</f>
        <v>0</v>
      </c>
      <c r="BG177" s="151">
        <f>IF(N177="zákl. přenesená",J177,0)</f>
        <v>0</v>
      </c>
      <c r="BH177" s="151">
        <f>IF(N177="sníž. přenesená",J177,0)</f>
        <v>0</v>
      </c>
      <c r="BI177" s="151">
        <f>IF(N177="nulová",J177,0)</f>
        <v>0</v>
      </c>
      <c r="BJ177" s="18" t="s">
        <v>82</v>
      </c>
      <c r="BK177" s="151">
        <f>ROUND(I177*H177,2)</f>
        <v>0</v>
      </c>
      <c r="BL177" s="18" t="s">
        <v>417</v>
      </c>
      <c r="BM177" s="150" t="s">
        <v>6136</v>
      </c>
    </row>
    <row r="178" spans="2:65" s="1" customFormat="1" ht="19.5">
      <c r="B178" s="33"/>
      <c r="D178" s="152" t="s">
        <v>316</v>
      </c>
      <c r="F178" s="153" t="s">
        <v>5824</v>
      </c>
      <c r="I178" s="154"/>
      <c r="L178" s="33"/>
      <c r="M178" s="155"/>
      <c r="T178" s="57"/>
      <c r="AT178" s="18" t="s">
        <v>316</v>
      </c>
      <c r="AU178" s="18" t="s">
        <v>163</v>
      </c>
    </row>
    <row r="179" spans="2:65" s="1" customFormat="1" ht="21.75" customHeight="1">
      <c r="B179" s="33"/>
      <c r="C179" s="177" t="s">
        <v>472</v>
      </c>
      <c r="D179" s="177" t="s">
        <v>390</v>
      </c>
      <c r="E179" s="178" t="s">
        <v>5825</v>
      </c>
      <c r="F179" s="179" t="s">
        <v>5826</v>
      </c>
      <c r="G179" s="180" t="s">
        <v>405</v>
      </c>
      <c r="H179" s="181">
        <v>6</v>
      </c>
      <c r="I179" s="182"/>
      <c r="J179" s="183">
        <f>ROUND(I179*H179,2)</f>
        <v>0</v>
      </c>
      <c r="K179" s="179" t="s">
        <v>313</v>
      </c>
      <c r="L179" s="184"/>
      <c r="M179" s="185" t="s">
        <v>1</v>
      </c>
      <c r="N179" s="186" t="s">
        <v>40</v>
      </c>
      <c r="P179" s="148">
        <f>O179*H179</f>
        <v>0</v>
      </c>
      <c r="Q179" s="148">
        <v>5.0000000000000001E-4</v>
      </c>
      <c r="R179" s="148">
        <f>Q179*H179</f>
        <v>3.0000000000000001E-3</v>
      </c>
      <c r="S179" s="148">
        <v>0</v>
      </c>
      <c r="T179" s="149">
        <f>S179*H179</f>
        <v>0</v>
      </c>
      <c r="AR179" s="150" t="s">
        <v>1169</v>
      </c>
      <c r="AT179" s="150" t="s">
        <v>390</v>
      </c>
      <c r="AU179" s="150" t="s">
        <v>163</v>
      </c>
      <c r="AY179" s="18" t="s">
        <v>307</v>
      </c>
      <c r="BE179" s="151">
        <f>IF(N179="základní",J179,0)</f>
        <v>0</v>
      </c>
      <c r="BF179" s="151">
        <f>IF(N179="snížená",J179,0)</f>
        <v>0</v>
      </c>
      <c r="BG179" s="151">
        <f>IF(N179="zákl. přenesená",J179,0)</f>
        <v>0</v>
      </c>
      <c r="BH179" s="151">
        <f>IF(N179="sníž. přenesená",J179,0)</f>
        <v>0</v>
      </c>
      <c r="BI179" s="151">
        <f>IF(N179="nulová",J179,0)</f>
        <v>0</v>
      </c>
      <c r="BJ179" s="18" t="s">
        <v>82</v>
      </c>
      <c r="BK179" s="151">
        <f>ROUND(I179*H179,2)</f>
        <v>0</v>
      </c>
      <c r="BL179" s="18" t="s">
        <v>1169</v>
      </c>
      <c r="BM179" s="150" t="s">
        <v>6137</v>
      </c>
    </row>
    <row r="180" spans="2:65" s="1" customFormat="1" ht="11.25">
      <c r="B180" s="33"/>
      <c r="D180" s="152" t="s">
        <v>316</v>
      </c>
      <c r="F180" s="153" t="s">
        <v>5826</v>
      </c>
      <c r="I180" s="154"/>
      <c r="L180" s="33"/>
      <c r="M180" s="155"/>
      <c r="T180" s="57"/>
      <c r="AT180" s="18" t="s">
        <v>316</v>
      </c>
      <c r="AU180" s="18" t="s">
        <v>163</v>
      </c>
    </row>
    <row r="181" spans="2:65" s="1" customFormat="1" ht="37.9" customHeight="1">
      <c r="B181" s="33"/>
      <c r="C181" s="139" t="s">
        <v>480</v>
      </c>
      <c r="D181" s="139" t="s">
        <v>309</v>
      </c>
      <c r="E181" s="140" t="s">
        <v>6138</v>
      </c>
      <c r="F181" s="141" t="s">
        <v>6139</v>
      </c>
      <c r="G181" s="142" t="s">
        <v>514</v>
      </c>
      <c r="H181" s="143">
        <v>2</v>
      </c>
      <c r="I181" s="144"/>
      <c r="J181" s="145">
        <f>ROUND(I181*H181,2)</f>
        <v>0</v>
      </c>
      <c r="K181" s="141" t="s">
        <v>1</v>
      </c>
      <c r="L181" s="33"/>
      <c r="M181" s="146" t="s">
        <v>1</v>
      </c>
      <c r="N181" s="147" t="s">
        <v>40</v>
      </c>
      <c r="P181" s="148">
        <f>O181*H181</f>
        <v>0</v>
      </c>
      <c r="Q181" s="148">
        <v>0</v>
      </c>
      <c r="R181" s="148">
        <f>Q181*H181</f>
        <v>0</v>
      </c>
      <c r="S181" s="148">
        <v>0</v>
      </c>
      <c r="T181" s="149">
        <f>S181*H181</f>
        <v>0</v>
      </c>
      <c r="AR181" s="150" t="s">
        <v>417</v>
      </c>
      <c r="AT181" s="150" t="s">
        <v>309</v>
      </c>
      <c r="AU181" s="150" t="s">
        <v>163</v>
      </c>
      <c r="AY181" s="18" t="s">
        <v>307</v>
      </c>
      <c r="BE181" s="151">
        <f>IF(N181="základní",J181,0)</f>
        <v>0</v>
      </c>
      <c r="BF181" s="151">
        <f>IF(N181="snížená",J181,0)</f>
        <v>0</v>
      </c>
      <c r="BG181" s="151">
        <f>IF(N181="zákl. přenesená",J181,0)</f>
        <v>0</v>
      </c>
      <c r="BH181" s="151">
        <f>IF(N181="sníž. přenesená",J181,0)</f>
        <v>0</v>
      </c>
      <c r="BI181" s="151">
        <f>IF(N181="nulová",J181,0)</f>
        <v>0</v>
      </c>
      <c r="BJ181" s="18" t="s">
        <v>82</v>
      </c>
      <c r="BK181" s="151">
        <f>ROUND(I181*H181,2)</f>
        <v>0</v>
      </c>
      <c r="BL181" s="18" t="s">
        <v>417</v>
      </c>
      <c r="BM181" s="150" t="s">
        <v>6140</v>
      </c>
    </row>
    <row r="182" spans="2:65" s="1" customFormat="1" ht="19.5">
      <c r="B182" s="33"/>
      <c r="D182" s="152" t="s">
        <v>316</v>
      </c>
      <c r="F182" s="153" t="s">
        <v>6139</v>
      </c>
      <c r="I182" s="154"/>
      <c r="L182" s="33"/>
      <c r="M182" s="155"/>
      <c r="T182" s="57"/>
      <c r="AT182" s="18" t="s">
        <v>316</v>
      </c>
      <c r="AU182" s="18" t="s">
        <v>163</v>
      </c>
    </row>
    <row r="183" spans="2:65" s="1" customFormat="1" ht="37.9" customHeight="1">
      <c r="B183" s="33"/>
      <c r="C183" s="139" t="s">
        <v>488</v>
      </c>
      <c r="D183" s="139" t="s">
        <v>309</v>
      </c>
      <c r="E183" s="140" t="s">
        <v>6141</v>
      </c>
      <c r="F183" s="141" t="s">
        <v>6142</v>
      </c>
      <c r="G183" s="142" t="s">
        <v>514</v>
      </c>
      <c r="H183" s="143">
        <v>2</v>
      </c>
      <c r="I183" s="144"/>
      <c r="J183" s="145">
        <f>ROUND(I183*H183,2)</f>
        <v>0</v>
      </c>
      <c r="K183" s="141" t="s">
        <v>1</v>
      </c>
      <c r="L183" s="33"/>
      <c r="M183" s="146" t="s">
        <v>1</v>
      </c>
      <c r="N183" s="147" t="s">
        <v>40</v>
      </c>
      <c r="P183" s="148">
        <f>O183*H183</f>
        <v>0</v>
      </c>
      <c r="Q183" s="148">
        <v>0</v>
      </c>
      <c r="R183" s="148">
        <f>Q183*H183</f>
        <v>0</v>
      </c>
      <c r="S183" s="148">
        <v>0</v>
      </c>
      <c r="T183" s="149">
        <f>S183*H183</f>
        <v>0</v>
      </c>
      <c r="AR183" s="150" t="s">
        <v>417</v>
      </c>
      <c r="AT183" s="150" t="s">
        <v>309</v>
      </c>
      <c r="AU183" s="150" t="s">
        <v>163</v>
      </c>
      <c r="AY183" s="18" t="s">
        <v>307</v>
      </c>
      <c r="BE183" s="151">
        <f>IF(N183="základní",J183,0)</f>
        <v>0</v>
      </c>
      <c r="BF183" s="151">
        <f>IF(N183="snížená",J183,0)</f>
        <v>0</v>
      </c>
      <c r="BG183" s="151">
        <f>IF(N183="zákl. přenesená",J183,0)</f>
        <v>0</v>
      </c>
      <c r="BH183" s="151">
        <f>IF(N183="sníž. přenesená",J183,0)</f>
        <v>0</v>
      </c>
      <c r="BI183" s="151">
        <f>IF(N183="nulová",J183,0)</f>
        <v>0</v>
      </c>
      <c r="BJ183" s="18" t="s">
        <v>82</v>
      </c>
      <c r="BK183" s="151">
        <f>ROUND(I183*H183,2)</f>
        <v>0</v>
      </c>
      <c r="BL183" s="18" t="s">
        <v>417</v>
      </c>
      <c r="BM183" s="150" t="s">
        <v>6143</v>
      </c>
    </row>
    <row r="184" spans="2:65" s="1" customFormat="1" ht="19.5">
      <c r="B184" s="33"/>
      <c r="D184" s="152" t="s">
        <v>316</v>
      </c>
      <c r="F184" s="153" t="s">
        <v>6142</v>
      </c>
      <c r="I184" s="154"/>
      <c r="L184" s="33"/>
      <c r="M184" s="155"/>
      <c r="T184" s="57"/>
      <c r="AT184" s="18" t="s">
        <v>316</v>
      </c>
      <c r="AU184" s="18" t="s">
        <v>163</v>
      </c>
    </row>
    <row r="185" spans="2:65" s="1" customFormat="1" ht="37.9" customHeight="1">
      <c r="B185" s="33"/>
      <c r="C185" s="139" t="s">
        <v>493</v>
      </c>
      <c r="D185" s="139" t="s">
        <v>309</v>
      </c>
      <c r="E185" s="140" t="s">
        <v>5910</v>
      </c>
      <c r="F185" s="141" t="s">
        <v>5911</v>
      </c>
      <c r="G185" s="142" t="s">
        <v>514</v>
      </c>
      <c r="H185" s="143">
        <v>1</v>
      </c>
      <c r="I185" s="144"/>
      <c r="J185" s="145">
        <f>ROUND(I185*H185,2)</f>
        <v>0</v>
      </c>
      <c r="K185" s="141" t="s">
        <v>1</v>
      </c>
      <c r="L185" s="33"/>
      <c r="M185" s="146" t="s">
        <v>1</v>
      </c>
      <c r="N185" s="147" t="s">
        <v>40</v>
      </c>
      <c r="P185" s="148">
        <f>O185*H185</f>
        <v>0</v>
      </c>
      <c r="Q185" s="148">
        <v>0</v>
      </c>
      <c r="R185" s="148">
        <f>Q185*H185</f>
        <v>0</v>
      </c>
      <c r="S185" s="148">
        <v>0</v>
      </c>
      <c r="T185" s="149">
        <f>S185*H185</f>
        <v>0</v>
      </c>
      <c r="AR185" s="150" t="s">
        <v>417</v>
      </c>
      <c r="AT185" s="150" t="s">
        <v>309</v>
      </c>
      <c r="AU185" s="150" t="s">
        <v>163</v>
      </c>
      <c r="AY185" s="18" t="s">
        <v>307</v>
      </c>
      <c r="BE185" s="151">
        <f>IF(N185="základní",J185,0)</f>
        <v>0</v>
      </c>
      <c r="BF185" s="151">
        <f>IF(N185="snížená",J185,0)</f>
        <v>0</v>
      </c>
      <c r="BG185" s="151">
        <f>IF(N185="zákl. přenesená",J185,0)</f>
        <v>0</v>
      </c>
      <c r="BH185" s="151">
        <f>IF(N185="sníž. přenesená",J185,0)</f>
        <v>0</v>
      </c>
      <c r="BI185" s="151">
        <f>IF(N185="nulová",J185,0)</f>
        <v>0</v>
      </c>
      <c r="BJ185" s="18" t="s">
        <v>82</v>
      </c>
      <c r="BK185" s="151">
        <f>ROUND(I185*H185,2)</f>
        <v>0</v>
      </c>
      <c r="BL185" s="18" t="s">
        <v>417</v>
      </c>
      <c r="BM185" s="150" t="s">
        <v>6144</v>
      </c>
    </row>
    <row r="186" spans="2:65" s="1" customFormat="1" ht="39">
      <c r="B186" s="33"/>
      <c r="D186" s="152" t="s">
        <v>316</v>
      </c>
      <c r="F186" s="153" t="s">
        <v>5913</v>
      </c>
      <c r="I186" s="154"/>
      <c r="L186" s="33"/>
      <c r="M186" s="155"/>
      <c r="T186" s="57"/>
      <c r="AT186" s="18" t="s">
        <v>316</v>
      </c>
      <c r="AU186" s="18" t="s">
        <v>163</v>
      </c>
    </row>
    <row r="187" spans="2:65" s="1" customFormat="1" ht="37.9" customHeight="1">
      <c r="B187" s="33"/>
      <c r="C187" s="139" t="s">
        <v>499</v>
      </c>
      <c r="D187" s="139" t="s">
        <v>309</v>
      </c>
      <c r="E187" s="140" t="s">
        <v>5914</v>
      </c>
      <c r="F187" s="141" t="s">
        <v>5915</v>
      </c>
      <c r="G187" s="142" t="s">
        <v>514</v>
      </c>
      <c r="H187" s="143">
        <v>2</v>
      </c>
      <c r="I187" s="144"/>
      <c r="J187" s="145">
        <f>ROUND(I187*H187,2)</f>
        <v>0</v>
      </c>
      <c r="K187" s="141" t="s">
        <v>1</v>
      </c>
      <c r="L187" s="33"/>
      <c r="M187" s="146" t="s">
        <v>1</v>
      </c>
      <c r="N187" s="147" t="s">
        <v>40</v>
      </c>
      <c r="P187" s="148">
        <f>O187*H187</f>
        <v>0</v>
      </c>
      <c r="Q187" s="148">
        <v>0</v>
      </c>
      <c r="R187" s="148">
        <f>Q187*H187</f>
        <v>0</v>
      </c>
      <c r="S187" s="148">
        <v>0</v>
      </c>
      <c r="T187" s="149">
        <f>S187*H187</f>
        <v>0</v>
      </c>
      <c r="AR187" s="150" t="s">
        <v>417</v>
      </c>
      <c r="AT187" s="150" t="s">
        <v>309</v>
      </c>
      <c r="AU187" s="150" t="s">
        <v>163</v>
      </c>
      <c r="AY187" s="18" t="s">
        <v>307</v>
      </c>
      <c r="BE187" s="151">
        <f>IF(N187="základní",J187,0)</f>
        <v>0</v>
      </c>
      <c r="BF187" s="151">
        <f>IF(N187="snížená",J187,0)</f>
        <v>0</v>
      </c>
      <c r="BG187" s="151">
        <f>IF(N187="zákl. přenesená",J187,0)</f>
        <v>0</v>
      </c>
      <c r="BH187" s="151">
        <f>IF(N187="sníž. přenesená",J187,0)</f>
        <v>0</v>
      </c>
      <c r="BI187" s="151">
        <f>IF(N187="nulová",J187,0)</f>
        <v>0</v>
      </c>
      <c r="BJ187" s="18" t="s">
        <v>82</v>
      </c>
      <c r="BK187" s="151">
        <f>ROUND(I187*H187,2)</f>
        <v>0</v>
      </c>
      <c r="BL187" s="18" t="s">
        <v>417</v>
      </c>
      <c r="BM187" s="150" t="s">
        <v>6145</v>
      </c>
    </row>
    <row r="188" spans="2:65" s="1" customFormat="1" ht="39">
      <c r="B188" s="33"/>
      <c r="D188" s="152" t="s">
        <v>316</v>
      </c>
      <c r="F188" s="153" t="s">
        <v>5913</v>
      </c>
      <c r="I188" s="154"/>
      <c r="L188" s="33"/>
      <c r="M188" s="155"/>
      <c r="T188" s="57"/>
      <c r="AT188" s="18" t="s">
        <v>316</v>
      </c>
      <c r="AU188" s="18" t="s">
        <v>163</v>
      </c>
    </row>
    <row r="189" spans="2:65" s="11" customFormat="1" ht="20.85" customHeight="1">
      <c r="B189" s="127"/>
      <c r="D189" s="128" t="s">
        <v>74</v>
      </c>
      <c r="E189" s="137" t="s">
        <v>6146</v>
      </c>
      <c r="F189" s="137" t="s">
        <v>6147</v>
      </c>
      <c r="I189" s="130"/>
      <c r="J189" s="138">
        <f>BK189</f>
        <v>0</v>
      </c>
      <c r="L189" s="127"/>
      <c r="M189" s="132"/>
      <c r="P189" s="133">
        <f>SUM(P190:P216)</f>
        <v>0</v>
      </c>
      <c r="R189" s="133">
        <f>SUM(R190:R216)</f>
        <v>2.9500000000000002E-2</v>
      </c>
      <c r="T189" s="134">
        <f>SUM(T190:T216)</f>
        <v>0</v>
      </c>
      <c r="AR189" s="128" t="s">
        <v>82</v>
      </c>
      <c r="AT189" s="135" t="s">
        <v>74</v>
      </c>
      <c r="AU189" s="135" t="s">
        <v>84</v>
      </c>
      <c r="AY189" s="128" t="s">
        <v>307</v>
      </c>
      <c r="BK189" s="136">
        <f>SUM(BK190:BK216)</f>
        <v>0</v>
      </c>
    </row>
    <row r="190" spans="2:65" s="1" customFormat="1" ht="37.9" customHeight="1">
      <c r="B190" s="33"/>
      <c r="C190" s="139" t="s">
        <v>506</v>
      </c>
      <c r="D190" s="139" t="s">
        <v>309</v>
      </c>
      <c r="E190" s="140" t="s">
        <v>6148</v>
      </c>
      <c r="F190" s="141" t="s">
        <v>6149</v>
      </c>
      <c r="G190" s="142" t="s">
        <v>405</v>
      </c>
      <c r="H190" s="143">
        <v>1</v>
      </c>
      <c r="I190" s="144"/>
      <c r="J190" s="145">
        <f>ROUND(I190*H190,2)</f>
        <v>0</v>
      </c>
      <c r="K190" s="141" t="s">
        <v>313</v>
      </c>
      <c r="L190" s="33"/>
      <c r="M190" s="146" t="s">
        <v>1</v>
      </c>
      <c r="N190" s="147" t="s">
        <v>40</v>
      </c>
      <c r="P190" s="148">
        <f>O190*H190</f>
        <v>0</v>
      </c>
      <c r="Q190" s="148">
        <v>0</v>
      </c>
      <c r="R190" s="148">
        <f>Q190*H190</f>
        <v>0</v>
      </c>
      <c r="S190" s="148">
        <v>0</v>
      </c>
      <c r="T190" s="149">
        <f>S190*H190</f>
        <v>0</v>
      </c>
      <c r="AR190" s="150" t="s">
        <v>314</v>
      </c>
      <c r="AT190" s="150" t="s">
        <v>309</v>
      </c>
      <c r="AU190" s="150" t="s">
        <v>163</v>
      </c>
      <c r="AY190" s="18" t="s">
        <v>307</v>
      </c>
      <c r="BE190" s="151">
        <f>IF(N190="základní",J190,0)</f>
        <v>0</v>
      </c>
      <c r="BF190" s="151">
        <f>IF(N190="snížená",J190,0)</f>
        <v>0</v>
      </c>
      <c r="BG190" s="151">
        <f>IF(N190="zákl. přenesená",J190,0)</f>
        <v>0</v>
      </c>
      <c r="BH190" s="151">
        <f>IF(N190="sníž. přenesená",J190,0)</f>
        <v>0</v>
      </c>
      <c r="BI190" s="151">
        <f>IF(N190="nulová",J190,0)</f>
        <v>0</v>
      </c>
      <c r="BJ190" s="18" t="s">
        <v>82</v>
      </c>
      <c r="BK190" s="151">
        <f>ROUND(I190*H190,2)</f>
        <v>0</v>
      </c>
      <c r="BL190" s="18" t="s">
        <v>314</v>
      </c>
      <c r="BM190" s="150" t="s">
        <v>6150</v>
      </c>
    </row>
    <row r="191" spans="2:65" s="1" customFormat="1" ht="19.5">
      <c r="B191" s="33"/>
      <c r="D191" s="152" t="s">
        <v>316</v>
      </c>
      <c r="F191" s="153" t="s">
        <v>6151</v>
      </c>
      <c r="I191" s="154"/>
      <c r="L191" s="33"/>
      <c r="M191" s="155"/>
      <c r="T191" s="57"/>
      <c r="AT191" s="18" t="s">
        <v>316</v>
      </c>
      <c r="AU191" s="18" t="s">
        <v>163</v>
      </c>
    </row>
    <row r="192" spans="2:65" s="1" customFormat="1" ht="24.2" customHeight="1">
      <c r="B192" s="33"/>
      <c r="C192" s="177" t="s">
        <v>511</v>
      </c>
      <c r="D192" s="177" t="s">
        <v>390</v>
      </c>
      <c r="E192" s="178" t="s">
        <v>6152</v>
      </c>
      <c r="F192" s="179" t="s">
        <v>5774</v>
      </c>
      <c r="G192" s="180" t="s">
        <v>405</v>
      </c>
      <c r="H192" s="181">
        <v>1</v>
      </c>
      <c r="I192" s="182"/>
      <c r="J192" s="183">
        <f>ROUND(I192*H192,2)</f>
        <v>0</v>
      </c>
      <c r="K192" s="179" t="s">
        <v>1</v>
      </c>
      <c r="L192" s="184"/>
      <c r="M192" s="185" t="s">
        <v>1</v>
      </c>
      <c r="N192" s="186" t="s">
        <v>40</v>
      </c>
      <c r="P192" s="148">
        <f>O192*H192</f>
        <v>0</v>
      </c>
      <c r="Q192" s="148">
        <v>0</v>
      </c>
      <c r="R192" s="148">
        <f>Q192*H192</f>
        <v>0</v>
      </c>
      <c r="S192" s="148">
        <v>0</v>
      </c>
      <c r="T192" s="149">
        <f>S192*H192</f>
        <v>0</v>
      </c>
      <c r="AR192" s="150" t="s">
        <v>524</v>
      </c>
      <c r="AT192" s="150" t="s">
        <v>390</v>
      </c>
      <c r="AU192" s="150" t="s">
        <v>163</v>
      </c>
      <c r="AY192" s="18" t="s">
        <v>307</v>
      </c>
      <c r="BE192" s="151">
        <f>IF(N192="základní",J192,0)</f>
        <v>0</v>
      </c>
      <c r="BF192" s="151">
        <f>IF(N192="snížená",J192,0)</f>
        <v>0</v>
      </c>
      <c r="BG192" s="151">
        <f>IF(N192="zákl. přenesená",J192,0)</f>
        <v>0</v>
      </c>
      <c r="BH192" s="151">
        <f>IF(N192="sníž. přenesená",J192,0)</f>
        <v>0</v>
      </c>
      <c r="BI192" s="151">
        <f>IF(N192="nulová",J192,0)</f>
        <v>0</v>
      </c>
      <c r="BJ192" s="18" t="s">
        <v>82</v>
      </c>
      <c r="BK192" s="151">
        <f>ROUND(I192*H192,2)</f>
        <v>0</v>
      </c>
      <c r="BL192" s="18" t="s">
        <v>417</v>
      </c>
      <c r="BM192" s="150" t="s">
        <v>6153</v>
      </c>
    </row>
    <row r="193" spans="2:65" s="1" customFormat="1" ht="107.25">
      <c r="B193" s="33"/>
      <c r="D193" s="152" t="s">
        <v>316</v>
      </c>
      <c r="F193" s="153" t="s">
        <v>6154</v>
      </c>
      <c r="I193" s="154"/>
      <c r="L193" s="33"/>
      <c r="M193" s="155"/>
      <c r="T193" s="57"/>
      <c r="AT193" s="18" t="s">
        <v>316</v>
      </c>
      <c r="AU193" s="18" t="s">
        <v>163</v>
      </c>
    </row>
    <row r="194" spans="2:65" s="1" customFormat="1" ht="126.75">
      <c r="B194" s="33"/>
      <c r="D194" s="152" t="s">
        <v>357</v>
      </c>
      <c r="F194" s="176" t="s">
        <v>5777</v>
      </c>
      <c r="I194" s="154"/>
      <c r="L194" s="33"/>
      <c r="M194" s="155"/>
      <c r="T194" s="57"/>
      <c r="AT194" s="18" t="s">
        <v>357</v>
      </c>
      <c r="AU194" s="18" t="s">
        <v>163</v>
      </c>
    </row>
    <row r="195" spans="2:65" s="1" customFormat="1" ht="24.2" customHeight="1">
      <c r="B195" s="33"/>
      <c r="C195" s="139" t="s">
        <v>518</v>
      </c>
      <c r="D195" s="139" t="s">
        <v>309</v>
      </c>
      <c r="E195" s="140" t="s">
        <v>5778</v>
      </c>
      <c r="F195" s="141" t="s">
        <v>5779</v>
      </c>
      <c r="G195" s="142" t="s">
        <v>405</v>
      </c>
      <c r="H195" s="143">
        <v>4</v>
      </c>
      <c r="I195" s="144"/>
      <c r="J195" s="145">
        <f>ROUND(I195*H195,2)</f>
        <v>0</v>
      </c>
      <c r="K195" s="141" t="s">
        <v>313</v>
      </c>
      <c r="L195" s="33"/>
      <c r="M195" s="146" t="s">
        <v>1</v>
      </c>
      <c r="N195" s="147" t="s">
        <v>40</v>
      </c>
      <c r="P195" s="148">
        <f>O195*H195</f>
        <v>0</v>
      </c>
      <c r="Q195" s="148">
        <v>0</v>
      </c>
      <c r="R195" s="148">
        <f>Q195*H195</f>
        <v>0</v>
      </c>
      <c r="S195" s="148">
        <v>0</v>
      </c>
      <c r="T195" s="149">
        <f>S195*H195</f>
        <v>0</v>
      </c>
      <c r="AR195" s="150" t="s">
        <v>417</v>
      </c>
      <c r="AT195" s="150" t="s">
        <v>309</v>
      </c>
      <c r="AU195" s="150" t="s">
        <v>163</v>
      </c>
      <c r="AY195" s="18" t="s">
        <v>307</v>
      </c>
      <c r="BE195" s="151">
        <f>IF(N195="základní",J195,0)</f>
        <v>0</v>
      </c>
      <c r="BF195" s="151">
        <f>IF(N195="snížená",J195,0)</f>
        <v>0</v>
      </c>
      <c r="BG195" s="151">
        <f>IF(N195="zákl. přenesená",J195,0)</f>
        <v>0</v>
      </c>
      <c r="BH195" s="151">
        <f>IF(N195="sníž. přenesená",J195,0)</f>
        <v>0</v>
      </c>
      <c r="BI195" s="151">
        <f>IF(N195="nulová",J195,0)</f>
        <v>0</v>
      </c>
      <c r="BJ195" s="18" t="s">
        <v>82</v>
      </c>
      <c r="BK195" s="151">
        <f>ROUND(I195*H195,2)</f>
        <v>0</v>
      </c>
      <c r="BL195" s="18" t="s">
        <v>417</v>
      </c>
      <c r="BM195" s="150" t="s">
        <v>6155</v>
      </c>
    </row>
    <row r="196" spans="2:65" s="1" customFormat="1" ht="19.5">
      <c r="B196" s="33"/>
      <c r="D196" s="152" t="s">
        <v>316</v>
      </c>
      <c r="F196" s="153" t="s">
        <v>5781</v>
      </c>
      <c r="I196" s="154"/>
      <c r="L196" s="33"/>
      <c r="M196" s="155"/>
      <c r="T196" s="57"/>
      <c r="AT196" s="18" t="s">
        <v>316</v>
      </c>
      <c r="AU196" s="18" t="s">
        <v>163</v>
      </c>
    </row>
    <row r="197" spans="2:65" s="1" customFormat="1" ht="24.2" customHeight="1">
      <c r="B197" s="33"/>
      <c r="C197" s="177" t="s">
        <v>524</v>
      </c>
      <c r="D197" s="177" t="s">
        <v>390</v>
      </c>
      <c r="E197" s="178" t="s">
        <v>6156</v>
      </c>
      <c r="F197" s="179" t="s">
        <v>6157</v>
      </c>
      <c r="G197" s="180" t="s">
        <v>405</v>
      </c>
      <c r="H197" s="181">
        <v>4</v>
      </c>
      <c r="I197" s="182"/>
      <c r="J197" s="183">
        <f>ROUND(I197*H197,2)</f>
        <v>0</v>
      </c>
      <c r="K197" s="179" t="s">
        <v>1</v>
      </c>
      <c r="L197" s="184"/>
      <c r="M197" s="185" t="s">
        <v>1</v>
      </c>
      <c r="N197" s="186" t="s">
        <v>40</v>
      </c>
      <c r="P197" s="148">
        <f>O197*H197</f>
        <v>0</v>
      </c>
      <c r="Q197" s="148">
        <v>0</v>
      </c>
      <c r="R197" s="148">
        <f>Q197*H197</f>
        <v>0</v>
      </c>
      <c r="S197" s="148">
        <v>0</v>
      </c>
      <c r="T197" s="149">
        <f>S197*H197</f>
        <v>0</v>
      </c>
      <c r="AR197" s="150" t="s">
        <v>524</v>
      </c>
      <c r="AT197" s="150" t="s">
        <v>390</v>
      </c>
      <c r="AU197" s="150" t="s">
        <v>163</v>
      </c>
      <c r="AY197" s="18" t="s">
        <v>307</v>
      </c>
      <c r="BE197" s="151">
        <f>IF(N197="základní",J197,0)</f>
        <v>0</v>
      </c>
      <c r="BF197" s="151">
        <f>IF(N197="snížená",J197,0)</f>
        <v>0</v>
      </c>
      <c r="BG197" s="151">
        <f>IF(N197="zákl. přenesená",J197,0)</f>
        <v>0</v>
      </c>
      <c r="BH197" s="151">
        <f>IF(N197="sníž. přenesená",J197,0)</f>
        <v>0</v>
      </c>
      <c r="BI197" s="151">
        <f>IF(N197="nulová",J197,0)</f>
        <v>0</v>
      </c>
      <c r="BJ197" s="18" t="s">
        <v>82</v>
      </c>
      <c r="BK197" s="151">
        <f>ROUND(I197*H197,2)</f>
        <v>0</v>
      </c>
      <c r="BL197" s="18" t="s">
        <v>417</v>
      </c>
      <c r="BM197" s="150" t="s">
        <v>6158</v>
      </c>
    </row>
    <row r="198" spans="2:65" s="1" customFormat="1" ht="29.25">
      <c r="B198" s="33"/>
      <c r="D198" s="152" t="s">
        <v>316</v>
      </c>
      <c r="F198" s="153" t="s">
        <v>5785</v>
      </c>
      <c r="I198" s="154"/>
      <c r="L198" s="33"/>
      <c r="M198" s="155"/>
      <c r="T198" s="57"/>
      <c r="AT198" s="18" t="s">
        <v>316</v>
      </c>
      <c r="AU198" s="18" t="s">
        <v>163</v>
      </c>
    </row>
    <row r="199" spans="2:65" s="1" customFormat="1" ht="37.9" customHeight="1">
      <c r="B199" s="33"/>
      <c r="C199" s="139" t="s">
        <v>533</v>
      </c>
      <c r="D199" s="139" t="s">
        <v>309</v>
      </c>
      <c r="E199" s="140" t="s">
        <v>6159</v>
      </c>
      <c r="F199" s="141" t="s">
        <v>6160</v>
      </c>
      <c r="G199" s="142" t="s">
        <v>405</v>
      </c>
      <c r="H199" s="143">
        <v>1</v>
      </c>
      <c r="I199" s="144"/>
      <c r="J199" s="145">
        <f>ROUND(I199*H199,2)</f>
        <v>0</v>
      </c>
      <c r="K199" s="141" t="s">
        <v>313</v>
      </c>
      <c r="L199" s="33"/>
      <c r="M199" s="146" t="s">
        <v>1</v>
      </c>
      <c r="N199" s="147" t="s">
        <v>40</v>
      </c>
      <c r="P199" s="148">
        <f>O199*H199</f>
        <v>0</v>
      </c>
      <c r="Q199" s="148">
        <v>0</v>
      </c>
      <c r="R199" s="148">
        <f>Q199*H199</f>
        <v>0</v>
      </c>
      <c r="S199" s="148">
        <v>0</v>
      </c>
      <c r="T199" s="149">
        <f>S199*H199</f>
        <v>0</v>
      </c>
      <c r="AR199" s="150" t="s">
        <v>417</v>
      </c>
      <c r="AT199" s="150" t="s">
        <v>309</v>
      </c>
      <c r="AU199" s="150" t="s">
        <v>163</v>
      </c>
      <c r="AY199" s="18" t="s">
        <v>307</v>
      </c>
      <c r="BE199" s="151">
        <f>IF(N199="základní",J199,0)</f>
        <v>0</v>
      </c>
      <c r="BF199" s="151">
        <f>IF(N199="snížená",J199,0)</f>
        <v>0</v>
      </c>
      <c r="BG199" s="151">
        <f>IF(N199="zákl. přenesená",J199,0)</f>
        <v>0</v>
      </c>
      <c r="BH199" s="151">
        <f>IF(N199="sníž. přenesená",J199,0)</f>
        <v>0</v>
      </c>
      <c r="BI199" s="151">
        <f>IF(N199="nulová",J199,0)</f>
        <v>0</v>
      </c>
      <c r="BJ199" s="18" t="s">
        <v>82</v>
      </c>
      <c r="BK199" s="151">
        <f>ROUND(I199*H199,2)</f>
        <v>0</v>
      </c>
      <c r="BL199" s="18" t="s">
        <v>417</v>
      </c>
      <c r="BM199" s="150" t="s">
        <v>6161</v>
      </c>
    </row>
    <row r="200" spans="2:65" s="1" customFormat="1" ht="19.5">
      <c r="B200" s="33"/>
      <c r="D200" s="152" t="s">
        <v>316</v>
      </c>
      <c r="F200" s="153" t="s">
        <v>6162</v>
      </c>
      <c r="I200" s="154"/>
      <c r="L200" s="33"/>
      <c r="M200" s="155"/>
      <c r="T200" s="57"/>
      <c r="AT200" s="18" t="s">
        <v>316</v>
      </c>
      <c r="AU200" s="18" t="s">
        <v>163</v>
      </c>
    </row>
    <row r="201" spans="2:65" s="1" customFormat="1" ht="24.2" customHeight="1">
      <c r="B201" s="33"/>
      <c r="C201" s="177" t="s">
        <v>560</v>
      </c>
      <c r="D201" s="177" t="s">
        <v>390</v>
      </c>
      <c r="E201" s="178" t="s">
        <v>5937</v>
      </c>
      <c r="F201" s="179" t="s">
        <v>6163</v>
      </c>
      <c r="G201" s="180" t="s">
        <v>405</v>
      </c>
      <c r="H201" s="181">
        <v>1</v>
      </c>
      <c r="I201" s="182"/>
      <c r="J201" s="183">
        <f>ROUND(I201*H201,2)</f>
        <v>0</v>
      </c>
      <c r="K201" s="179" t="s">
        <v>1</v>
      </c>
      <c r="L201" s="184"/>
      <c r="M201" s="185" t="s">
        <v>1</v>
      </c>
      <c r="N201" s="186" t="s">
        <v>40</v>
      </c>
      <c r="P201" s="148">
        <f>O201*H201</f>
        <v>0</v>
      </c>
      <c r="Q201" s="148">
        <v>2.18E-2</v>
      </c>
      <c r="R201" s="148">
        <f>Q201*H201</f>
        <v>2.18E-2</v>
      </c>
      <c r="S201" s="148">
        <v>0</v>
      </c>
      <c r="T201" s="149">
        <f>S201*H201</f>
        <v>0</v>
      </c>
      <c r="AR201" s="150" t="s">
        <v>524</v>
      </c>
      <c r="AT201" s="150" t="s">
        <v>390</v>
      </c>
      <c r="AU201" s="150" t="s">
        <v>163</v>
      </c>
      <c r="AY201" s="18" t="s">
        <v>307</v>
      </c>
      <c r="BE201" s="151">
        <f>IF(N201="základní",J201,0)</f>
        <v>0</v>
      </c>
      <c r="BF201" s="151">
        <f>IF(N201="snížená",J201,0)</f>
        <v>0</v>
      </c>
      <c r="BG201" s="151">
        <f>IF(N201="zákl. přenesená",J201,0)</f>
        <v>0</v>
      </c>
      <c r="BH201" s="151">
        <f>IF(N201="sníž. přenesená",J201,0)</f>
        <v>0</v>
      </c>
      <c r="BI201" s="151">
        <f>IF(N201="nulová",J201,0)</f>
        <v>0</v>
      </c>
      <c r="BJ201" s="18" t="s">
        <v>82</v>
      </c>
      <c r="BK201" s="151">
        <f>ROUND(I201*H201,2)</f>
        <v>0</v>
      </c>
      <c r="BL201" s="18" t="s">
        <v>417</v>
      </c>
      <c r="BM201" s="150" t="s">
        <v>6164</v>
      </c>
    </row>
    <row r="202" spans="2:65" s="1" customFormat="1" ht="11.25">
      <c r="B202" s="33"/>
      <c r="D202" s="152" t="s">
        <v>316</v>
      </c>
      <c r="F202" s="153" t="s">
        <v>5796</v>
      </c>
      <c r="I202" s="154"/>
      <c r="L202" s="33"/>
      <c r="M202" s="155"/>
      <c r="T202" s="57"/>
      <c r="AT202" s="18" t="s">
        <v>316</v>
      </c>
      <c r="AU202" s="18" t="s">
        <v>163</v>
      </c>
    </row>
    <row r="203" spans="2:65" s="1" customFormat="1" ht="24.2" customHeight="1">
      <c r="B203" s="33"/>
      <c r="C203" s="139" t="s">
        <v>571</v>
      </c>
      <c r="D203" s="139" t="s">
        <v>309</v>
      </c>
      <c r="E203" s="140" t="s">
        <v>5797</v>
      </c>
      <c r="F203" s="141" t="s">
        <v>6165</v>
      </c>
      <c r="G203" s="142" t="s">
        <v>405</v>
      </c>
      <c r="H203" s="143">
        <v>5</v>
      </c>
      <c r="I203" s="144"/>
      <c r="J203" s="145">
        <f>ROUND(I203*H203,2)</f>
        <v>0</v>
      </c>
      <c r="K203" s="141" t="s">
        <v>1</v>
      </c>
      <c r="L203" s="33"/>
      <c r="M203" s="146" t="s">
        <v>1</v>
      </c>
      <c r="N203" s="147" t="s">
        <v>40</v>
      </c>
      <c r="P203" s="148">
        <f>O203*H203</f>
        <v>0</v>
      </c>
      <c r="Q203" s="148">
        <v>0</v>
      </c>
      <c r="R203" s="148">
        <f>Q203*H203</f>
        <v>0</v>
      </c>
      <c r="S203" s="148">
        <v>0</v>
      </c>
      <c r="T203" s="149">
        <f>S203*H203</f>
        <v>0</v>
      </c>
      <c r="AR203" s="150" t="s">
        <v>417</v>
      </c>
      <c r="AT203" s="150" t="s">
        <v>309</v>
      </c>
      <c r="AU203" s="150" t="s">
        <v>163</v>
      </c>
      <c r="AY203" s="18" t="s">
        <v>307</v>
      </c>
      <c r="BE203" s="151">
        <f>IF(N203="základní",J203,0)</f>
        <v>0</v>
      </c>
      <c r="BF203" s="151">
        <f>IF(N203="snížená",J203,0)</f>
        <v>0</v>
      </c>
      <c r="BG203" s="151">
        <f>IF(N203="zákl. přenesená",J203,0)</f>
        <v>0</v>
      </c>
      <c r="BH203" s="151">
        <f>IF(N203="sníž. přenesená",J203,0)</f>
        <v>0</v>
      </c>
      <c r="BI203" s="151">
        <f>IF(N203="nulová",J203,0)</f>
        <v>0</v>
      </c>
      <c r="BJ203" s="18" t="s">
        <v>82</v>
      </c>
      <c r="BK203" s="151">
        <f>ROUND(I203*H203,2)</f>
        <v>0</v>
      </c>
      <c r="BL203" s="18" t="s">
        <v>417</v>
      </c>
      <c r="BM203" s="150" t="s">
        <v>6166</v>
      </c>
    </row>
    <row r="204" spans="2:65" s="1" customFormat="1" ht="11.25">
      <c r="B204" s="33"/>
      <c r="D204" s="152" t="s">
        <v>316</v>
      </c>
      <c r="F204" s="153" t="s">
        <v>5800</v>
      </c>
      <c r="I204" s="154"/>
      <c r="L204" s="33"/>
      <c r="M204" s="155"/>
      <c r="T204" s="57"/>
      <c r="AT204" s="18" t="s">
        <v>316</v>
      </c>
      <c r="AU204" s="18" t="s">
        <v>163</v>
      </c>
    </row>
    <row r="205" spans="2:65" s="1" customFormat="1" ht="16.5" customHeight="1">
      <c r="B205" s="33"/>
      <c r="C205" s="177" t="s">
        <v>576</v>
      </c>
      <c r="D205" s="177" t="s">
        <v>390</v>
      </c>
      <c r="E205" s="178" t="s">
        <v>5805</v>
      </c>
      <c r="F205" s="179" t="s">
        <v>5806</v>
      </c>
      <c r="G205" s="180" t="s">
        <v>405</v>
      </c>
      <c r="H205" s="181">
        <v>5</v>
      </c>
      <c r="I205" s="182"/>
      <c r="J205" s="183">
        <f>ROUND(I205*H205,2)</f>
        <v>0</v>
      </c>
      <c r="K205" s="179" t="s">
        <v>1</v>
      </c>
      <c r="L205" s="184"/>
      <c r="M205" s="185" t="s">
        <v>1</v>
      </c>
      <c r="N205" s="186" t="s">
        <v>40</v>
      </c>
      <c r="P205" s="148">
        <f>O205*H205</f>
        <v>0</v>
      </c>
      <c r="Q205" s="148">
        <v>6.9999999999999999E-4</v>
      </c>
      <c r="R205" s="148">
        <f>Q205*H205</f>
        <v>3.5000000000000001E-3</v>
      </c>
      <c r="S205" s="148">
        <v>0</v>
      </c>
      <c r="T205" s="149">
        <f>S205*H205</f>
        <v>0</v>
      </c>
      <c r="AR205" s="150" t="s">
        <v>524</v>
      </c>
      <c r="AT205" s="150" t="s">
        <v>390</v>
      </c>
      <c r="AU205" s="150" t="s">
        <v>163</v>
      </c>
      <c r="AY205" s="18" t="s">
        <v>307</v>
      </c>
      <c r="BE205" s="151">
        <f>IF(N205="základní",J205,0)</f>
        <v>0</v>
      </c>
      <c r="BF205" s="151">
        <f>IF(N205="snížená",J205,0)</f>
        <v>0</v>
      </c>
      <c r="BG205" s="151">
        <f>IF(N205="zákl. přenesená",J205,0)</f>
        <v>0</v>
      </c>
      <c r="BH205" s="151">
        <f>IF(N205="sníž. přenesená",J205,0)</f>
        <v>0</v>
      </c>
      <c r="BI205" s="151">
        <f>IF(N205="nulová",J205,0)</f>
        <v>0</v>
      </c>
      <c r="BJ205" s="18" t="s">
        <v>82</v>
      </c>
      <c r="BK205" s="151">
        <f>ROUND(I205*H205,2)</f>
        <v>0</v>
      </c>
      <c r="BL205" s="18" t="s">
        <v>417</v>
      </c>
      <c r="BM205" s="150" t="s">
        <v>6167</v>
      </c>
    </row>
    <row r="206" spans="2:65" s="1" customFormat="1" ht="87.75">
      <c r="B206" s="33"/>
      <c r="D206" s="152" t="s">
        <v>316</v>
      </c>
      <c r="F206" s="153" t="s">
        <v>5804</v>
      </c>
      <c r="I206" s="154"/>
      <c r="L206" s="33"/>
      <c r="M206" s="155"/>
      <c r="T206" s="57"/>
      <c r="AT206" s="18" t="s">
        <v>316</v>
      </c>
      <c r="AU206" s="18" t="s">
        <v>163</v>
      </c>
    </row>
    <row r="207" spans="2:65" s="1" customFormat="1" ht="24.2" customHeight="1">
      <c r="B207" s="33"/>
      <c r="C207" s="139" t="s">
        <v>581</v>
      </c>
      <c r="D207" s="139" t="s">
        <v>309</v>
      </c>
      <c r="E207" s="140" t="s">
        <v>6168</v>
      </c>
      <c r="F207" s="141" t="s">
        <v>6169</v>
      </c>
      <c r="G207" s="142" t="s">
        <v>405</v>
      </c>
      <c r="H207" s="143">
        <v>4</v>
      </c>
      <c r="I207" s="144"/>
      <c r="J207" s="145">
        <f>ROUND(I207*H207,2)</f>
        <v>0</v>
      </c>
      <c r="K207" s="141" t="s">
        <v>313</v>
      </c>
      <c r="L207" s="33"/>
      <c r="M207" s="146" t="s">
        <v>1</v>
      </c>
      <c r="N207" s="147" t="s">
        <v>40</v>
      </c>
      <c r="P207" s="148">
        <f>O207*H207</f>
        <v>0</v>
      </c>
      <c r="Q207" s="148">
        <v>0</v>
      </c>
      <c r="R207" s="148">
        <f>Q207*H207</f>
        <v>0</v>
      </c>
      <c r="S207" s="148">
        <v>0</v>
      </c>
      <c r="T207" s="149">
        <f>S207*H207</f>
        <v>0</v>
      </c>
      <c r="AR207" s="150" t="s">
        <v>766</v>
      </c>
      <c r="AT207" s="150" t="s">
        <v>309</v>
      </c>
      <c r="AU207" s="150" t="s">
        <v>163</v>
      </c>
      <c r="AY207" s="18" t="s">
        <v>307</v>
      </c>
      <c r="BE207" s="151">
        <f>IF(N207="základní",J207,0)</f>
        <v>0</v>
      </c>
      <c r="BF207" s="151">
        <f>IF(N207="snížená",J207,0)</f>
        <v>0</v>
      </c>
      <c r="BG207" s="151">
        <f>IF(N207="zákl. přenesená",J207,0)</f>
        <v>0</v>
      </c>
      <c r="BH207" s="151">
        <f>IF(N207="sníž. přenesená",J207,0)</f>
        <v>0</v>
      </c>
      <c r="BI207" s="151">
        <f>IF(N207="nulová",J207,0)</f>
        <v>0</v>
      </c>
      <c r="BJ207" s="18" t="s">
        <v>82</v>
      </c>
      <c r="BK207" s="151">
        <f>ROUND(I207*H207,2)</f>
        <v>0</v>
      </c>
      <c r="BL207" s="18" t="s">
        <v>766</v>
      </c>
      <c r="BM207" s="150" t="s">
        <v>6170</v>
      </c>
    </row>
    <row r="208" spans="2:65" s="1" customFormat="1" ht="19.5">
      <c r="B208" s="33"/>
      <c r="D208" s="152" t="s">
        <v>316</v>
      </c>
      <c r="F208" s="153" t="s">
        <v>6171</v>
      </c>
      <c r="I208" s="154"/>
      <c r="L208" s="33"/>
      <c r="M208" s="155"/>
      <c r="T208" s="57"/>
      <c r="AT208" s="18" t="s">
        <v>316</v>
      </c>
      <c r="AU208" s="18" t="s">
        <v>163</v>
      </c>
    </row>
    <row r="209" spans="2:65" s="1" customFormat="1" ht="16.5" customHeight="1">
      <c r="B209" s="33"/>
      <c r="C209" s="177" t="s">
        <v>588</v>
      </c>
      <c r="D209" s="177" t="s">
        <v>390</v>
      </c>
      <c r="E209" s="178" t="s">
        <v>6172</v>
      </c>
      <c r="F209" s="179" t="s">
        <v>6173</v>
      </c>
      <c r="G209" s="180" t="s">
        <v>405</v>
      </c>
      <c r="H209" s="181">
        <v>4</v>
      </c>
      <c r="I209" s="182"/>
      <c r="J209" s="183">
        <f>ROUND(I209*H209,2)</f>
        <v>0</v>
      </c>
      <c r="K209" s="179" t="s">
        <v>1</v>
      </c>
      <c r="L209" s="184"/>
      <c r="M209" s="185" t="s">
        <v>1</v>
      </c>
      <c r="N209" s="186" t="s">
        <v>40</v>
      </c>
      <c r="P209" s="148">
        <f>O209*H209</f>
        <v>0</v>
      </c>
      <c r="Q209" s="148">
        <v>5.9999999999999995E-4</v>
      </c>
      <c r="R209" s="148">
        <f>Q209*H209</f>
        <v>2.3999999999999998E-3</v>
      </c>
      <c r="S209" s="148">
        <v>0</v>
      </c>
      <c r="T209" s="149">
        <f>S209*H209</f>
        <v>0</v>
      </c>
      <c r="AR209" s="150" t="s">
        <v>1169</v>
      </c>
      <c r="AT209" s="150" t="s">
        <v>390</v>
      </c>
      <c r="AU209" s="150" t="s">
        <v>163</v>
      </c>
      <c r="AY209" s="18" t="s">
        <v>307</v>
      </c>
      <c r="BE209" s="151">
        <f>IF(N209="základní",J209,0)</f>
        <v>0</v>
      </c>
      <c r="BF209" s="151">
        <f>IF(N209="snížená",J209,0)</f>
        <v>0</v>
      </c>
      <c r="BG209" s="151">
        <f>IF(N209="zákl. přenesená",J209,0)</f>
        <v>0</v>
      </c>
      <c r="BH209" s="151">
        <f>IF(N209="sníž. přenesená",J209,0)</f>
        <v>0</v>
      </c>
      <c r="BI209" s="151">
        <f>IF(N209="nulová",J209,0)</f>
        <v>0</v>
      </c>
      <c r="BJ209" s="18" t="s">
        <v>82</v>
      </c>
      <c r="BK209" s="151">
        <f>ROUND(I209*H209,2)</f>
        <v>0</v>
      </c>
      <c r="BL209" s="18" t="s">
        <v>1169</v>
      </c>
      <c r="BM209" s="150" t="s">
        <v>6174</v>
      </c>
    </row>
    <row r="210" spans="2:65" s="1" customFormat="1" ht="11.25">
      <c r="B210" s="33"/>
      <c r="D210" s="152" t="s">
        <v>316</v>
      </c>
      <c r="F210" s="153" t="s">
        <v>6173</v>
      </c>
      <c r="I210" s="154"/>
      <c r="L210" s="33"/>
      <c r="M210" s="155"/>
      <c r="T210" s="57"/>
      <c r="AT210" s="18" t="s">
        <v>316</v>
      </c>
      <c r="AU210" s="18" t="s">
        <v>163</v>
      </c>
    </row>
    <row r="211" spans="2:65" s="1" customFormat="1" ht="24.2" customHeight="1">
      <c r="B211" s="33"/>
      <c r="C211" s="139" t="s">
        <v>596</v>
      </c>
      <c r="D211" s="139" t="s">
        <v>309</v>
      </c>
      <c r="E211" s="140" t="s">
        <v>5759</v>
      </c>
      <c r="F211" s="141" t="s">
        <v>5760</v>
      </c>
      <c r="G211" s="142" t="s">
        <v>405</v>
      </c>
      <c r="H211" s="143">
        <v>6</v>
      </c>
      <c r="I211" s="144"/>
      <c r="J211" s="145">
        <f>ROUND(I211*H211,2)</f>
        <v>0</v>
      </c>
      <c r="K211" s="141" t="s">
        <v>313</v>
      </c>
      <c r="L211" s="33"/>
      <c r="M211" s="146" t="s">
        <v>1</v>
      </c>
      <c r="N211" s="147" t="s">
        <v>40</v>
      </c>
      <c r="P211" s="148">
        <f>O211*H211</f>
        <v>0</v>
      </c>
      <c r="Q211" s="148">
        <v>0</v>
      </c>
      <c r="R211" s="148">
        <f>Q211*H211</f>
        <v>0</v>
      </c>
      <c r="S211" s="148">
        <v>0</v>
      </c>
      <c r="T211" s="149">
        <f>S211*H211</f>
        <v>0</v>
      </c>
      <c r="AR211" s="150" t="s">
        <v>417</v>
      </c>
      <c r="AT211" s="150" t="s">
        <v>309</v>
      </c>
      <c r="AU211" s="150" t="s">
        <v>163</v>
      </c>
      <c r="AY211" s="18" t="s">
        <v>307</v>
      </c>
      <c r="BE211" s="151">
        <f>IF(N211="základní",J211,0)</f>
        <v>0</v>
      </c>
      <c r="BF211" s="151">
        <f>IF(N211="snížená",J211,0)</f>
        <v>0</v>
      </c>
      <c r="BG211" s="151">
        <f>IF(N211="zákl. přenesená",J211,0)</f>
        <v>0</v>
      </c>
      <c r="BH211" s="151">
        <f>IF(N211="sníž. přenesená",J211,0)</f>
        <v>0</v>
      </c>
      <c r="BI211" s="151">
        <f>IF(N211="nulová",J211,0)</f>
        <v>0</v>
      </c>
      <c r="BJ211" s="18" t="s">
        <v>82</v>
      </c>
      <c r="BK211" s="151">
        <f>ROUND(I211*H211,2)</f>
        <v>0</v>
      </c>
      <c r="BL211" s="18" t="s">
        <v>417</v>
      </c>
      <c r="BM211" s="150" t="s">
        <v>6175</v>
      </c>
    </row>
    <row r="212" spans="2:65" s="1" customFormat="1" ht="19.5">
      <c r="B212" s="33"/>
      <c r="D212" s="152" t="s">
        <v>316</v>
      </c>
      <c r="F212" s="153" t="s">
        <v>5762</v>
      </c>
      <c r="I212" s="154"/>
      <c r="L212" s="33"/>
      <c r="M212" s="155"/>
      <c r="T212" s="57"/>
      <c r="AT212" s="18" t="s">
        <v>316</v>
      </c>
      <c r="AU212" s="18" t="s">
        <v>163</v>
      </c>
    </row>
    <row r="213" spans="2:65" s="1" customFormat="1" ht="24.2" customHeight="1">
      <c r="B213" s="33"/>
      <c r="C213" s="177" t="s">
        <v>603</v>
      </c>
      <c r="D213" s="177" t="s">
        <v>390</v>
      </c>
      <c r="E213" s="178" t="s">
        <v>6176</v>
      </c>
      <c r="F213" s="179" t="s">
        <v>5764</v>
      </c>
      <c r="G213" s="180" t="s">
        <v>405</v>
      </c>
      <c r="H213" s="181">
        <v>3</v>
      </c>
      <c r="I213" s="182"/>
      <c r="J213" s="183">
        <f>ROUND(I213*H213,2)</f>
        <v>0</v>
      </c>
      <c r="K213" s="179" t="s">
        <v>313</v>
      </c>
      <c r="L213" s="184"/>
      <c r="M213" s="185" t="s">
        <v>1</v>
      </c>
      <c r="N213" s="186" t="s">
        <v>40</v>
      </c>
      <c r="P213" s="148">
        <f>O213*H213</f>
        <v>0</v>
      </c>
      <c r="Q213" s="148">
        <v>2.9999999999999997E-4</v>
      </c>
      <c r="R213" s="148">
        <f>Q213*H213</f>
        <v>8.9999999999999998E-4</v>
      </c>
      <c r="S213" s="148">
        <v>0</v>
      </c>
      <c r="T213" s="149">
        <f>S213*H213</f>
        <v>0</v>
      </c>
      <c r="AR213" s="150" t="s">
        <v>524</v>
      </c>
      <c r="AT213" s="150" t="s">
        <v>390</v>
      </c>
      <c r="AU213" s="150" t="s">
        <v>163</v>
      </c>
      <c r="AY213" s="18" t="s">
        <v>307</v>
      </c>
      <c r="BE213" s="151">
        <f>IF(N213="základní",J213,0)</f>
        <v>0</v>
      </c>
      <c r="BF213" s="151">
        <f>IF(N213="snížená",J213,0)</f>
        <v>0</v>
      </c>
      <c r="BG213" s="151">
        <f>IF(N213="zákl. přenesená",J213,0)</f>
        <v>0</v>
      </c>
      <c r="BH213" s="151">
        <f>IF(N213="sníž. přenesená",J213,0)</f>
        <v>0</v>
      </c>
      <c r="BI213" s="151">
        <f>IF(N213="nulová",J213,0)</f>
        <v>0</v>
      </c>
      <c r="BJ213" s="18" t="s">
        <v>82</v>
      </c>
      <c r="BK213" s="151">
        <f>ROUND(I213*H213,2)</f>
        <v>0</v>
      </c>
      <c r="BL213" s="18" t="s">
        <v>417</v>
      </c>
      <c r="BM213" s="150" t="s">
        <v>6177</v>
      </c>
    </row>
    <row r="214" spans="2:65" s="1" customFormat="1" ht="11.25">
      <c r="B214" s="33"/>
      <c r="D214" s="152" t="s">
        <v>316</v>
      </c>
      <c r="F214" s="153" t="s">
        <v>5764</v>
      </c>
      <c r="I214" s="154"/>
      <c r="L214" s="33"/>
      <c r="M214" s="155"/>
      <c r="T214" s="57"/>
      <c r="AT214" s="18" t="s">
        <v>316</v>
      </c>
      <c r="AU214" s="18" t="s">
        <v>163</v>
      </c>
    </row>
    <row r="215" spans="2:65" s="1" customFormat="1" ht="24.2" customHeight="1">
      <c r="B215" s="33"/>
      <c r="C215" s="177" t="s">
        <v>586</v>
      </c>
      <c r="D215" s="177" t="s">
        <v>390</v>
      </c>
      <c r="E215" s="178" t="s">
        <v>6178</v>
      </c>
      <c r="F215" s="179" t="s">
        <v>6179</v>
      </c>
      <c r="G215" s="180" t="s">
        <v>405</v>
      </c>
      <c r="H215" s="181">
        <v>3</v>
      </c>
      <c r="I215" s="182"/>
      <c r="J215" s="183">
        <f>ROUND(I215*H215,2)</f>
        <v>0</v>
      </c>
      <c r="K215" s="179" t="s">
        <v>313</v>
      </c>
      <c r="L215" s="184"/>
      <c r="M215" s="185" t="s">
        <v>1</v>
      </c>
      <c r="N215" s="186" t="s">
        <v>40</v>
      </c>
      <c r="P215" s="148">
        <f>O215*H215</f>
        <v>0</v>
      </c>
      <c r="Q215" s="148">
        <v>2.9999999999999997E-4</v>
      </c>
      <c r="R215" s="148">
        <f>Q215*H215</f>
        <v>8.9999999999999998E-4</v>
      </c>
      <c r="S215" s="148">
        <v>0</v>
      </c>
      <c r="T215" s="149">
        <f>S215*H215</f>
        <v>0</v>
      </c>
      <c r="AR215" s="150" t="s">
        <v>524</v>
      </c>
      <c r="AT215" s="150" t="s">
        <v>390</v>
      </c>
      <c r="AU215" s="150" t="s">
        <v>163</v>
      </c>
      <c r="AY215" s="18" t="s">
        <v>307</v>
      </c>
      <c r="BE215" s="151">
        <f>IF(N215="základní",J215,0)</f>
        <v>0</v>
      </c>
      <c r="BF215" s="151">
        <f>IF(N215="snížená",J215,0)</f>
        <v>0</v>
      </c>
      <c r="BG215" s="151">
        <f>IF(N215="zákl. přenesená",J215,0)</f>
        <v>0</v>
      </c>
      <c r="BH215" s="151">
        <f>IF(N215="sníž. přenesená",J215,0)</f>
        <v>0</v>
      </c>
      <c r="BI215" s="151">
        <f>IF(N215="nulová",J215,0)</f>
        <v>0</v>
      </c>
      <c r="BJ215" s="18" t="s">
        <v>82</v>
      </c>
      <c r="BK215" s="151">
        <f>ROUND(I215*H215,2)</f>
        <v>0</v>
      </c>
      <c r="BL215" s="18" t="s">
        <v>417</v>
      </c>
      <c r="BM215" s="150" t="s">
        <v>6180</v>
      </c>
    </row>
    <row r="216" spans="2:65" s="1" customFormat="1" ht="11.25">
      <c r="B216" s="33"/>
      <c r="D216" s="152" t="s">
        <v>316</v>
      </c>
      <c r="F216" s="153" t="s">
        <v>6179</v>
      </c>
      <c r="I216" s="154"/>
      <c r="L216" s="33"/>
      <c r="M216" s="155"/>
      <c r="T216" s="57"/>
      <c r="AT216" s="18" t="s">
        <v>316</v>
      </c>
      <c r="AU216" s="18" t="s">
        <v>163</v>
      </c>
    </row>
    <row r="217" spans="2:65" s="11" customFormat="1" ht="20.85" customHeight="1">
      <c r="B217" s="127"/>
      <c r="D217" s="128" t="s">
        <v>74</v>
      </c>
      <c r="E217" s="137" t="s">
        <v>6181</v>
      </c>
      <c r="F217" s="137" t="s">
        <v>6182</v>
      </c>
      <c r="I217" s="130"/>
      <c r="J217" s="138">
        <f>BK217</f>
        <v>0</v>
      </c>
      <c r="L217" s="127"/>
      <c r="M217" s="132"/>
      <c r="P217" s="133">
        <f>SUM(P218:P231)</f>
        <v>0</v>
      </c>
      <c r="R217" s="133">
        <f>SUM(R218:R231)</f>
        <v>5.4699999999999999E-2</v>
      </c>
      <c r="T217" s="134">
        <f>SUM(T218:T231)</f>
        <v>0</v>
      </c>
      <c r="AR217" s="128" t="s">
        <v>84</v>
      </c>
      <c r="AT217" s="135" t="s">
        <v>74</v>
      </c>
      <c r="AU217" s="135" t="s">
        <v>84</v>
      </c>
      <c r="AY217" s="128" t="s">
        <v>307</v>
      </c>
      <c r="BK217" s="136">
        <f>SUM(BK218:BK231)</f>
        <v>0</v>
      </c>
    </row>
    <row r="218" spans="2:65" s="1" customFormat="1" ht="24.2" customHeight="1">
      <c r="B218" s="33"/>
      <c r="C218" s="139" t="s">
        <v>615</v>
      </c>
      <c r="D218" s="139" t="s">
        <v>309</v>
      </c>
      <c r="E218" s="140" t="s">
        <v>6183</v>
      </c>
      <c r="F218" s="141" t="s">
        <v>6184</v>
      </c>
      <c r="G218" s="142" t="s">
        <v>405</v>
      </c>
      <c r="H218" s="143">
        <v>1</v>
      </c>
      <c r="I218" s="144"/>
      <c r="J218" s="145">
        <f>ROUND(I218*H218,2)</f>
        <v>0</v>
      </c>
      <c r="K218" s="141" t="s">
        <v>1</v>
      </c>
      <c r="L218" s="33"/>
      <c r="M218" s="146" t="s">
        <v>1</v>
      </c>
      <c r="N218" s="147" t="s">
        <v>40</v>
      </c>
      <c r="P218" s="148">
        <f>O218*H218</f>
        <v>0</v>
      </c>
      <c r="Q218" s="148">
        <v>0</v>
      </c>
      <c r="R218" s="148">
        <f>Q218*H218</f>
        <v>0</v>
      </c>
      <c r="S218" s="148">
        <v>0</v>
      </c>
      <c r="T218" s="149">
        <f>S218*H218</f>
        <v>0</v>
      </c>
      <c r="AR218" s="150" t="s">
        <v>417</v>
      </c>
      <c r="AT218" s="150" t="s">
        <v>309</v>
      </c>
      <c r="AU218" s="150" t="s">
        <v>163</v>
      </c>
      <c r="AY218" s="18" t="s">
        <v>307</v>
      </c>
      <c r="BE218" s="151">
        <f>IF(N218="základní",J218,0)</f>
        <v>0</v>
      </c>
      <c r="BF218" s="151">
        <f>IF(N218="snížená",J218,0)</f>
        <v>0</v>
      </c>
      <c r="BG218" s="151">
        <f>IF(N218="zákl. přenesená",J218,0)</f>
        <v>0</v>
      </c>
      <c r="BH218" s="151">
        <f>IF(N218="sníž. přenesená",J218,0)</f>
        <v>0</v>
      </c>
      <c r="BI218" s="151">
        <f>IF(N218="nulová",J218,0)</f>
        <v>0</v>
      </c>
      <c r="BJ218" s="18" t="s">
        <v>82</v>
      </c>
      <c r="BK218" s="151">
        <f>ROUND(I218*H218,2)</f>
        <v>0</v>
      </c>
      <c r="BL218" s="18" t="s">
        <v>417</v>
      </c>
      <c r="BM218" s="150" t="s">
        <v>6185</v>
      </c>
    </row>
    <row r="219" spans="2:65" s="1" customFormat="1" ht="39">
      <c r="B219" s="33"/>
      <c r="D219" s="152" t="s">
        <v>316</v>
      </c>
      <c r="F219" s="153" t="s">
        <v>6186</v>
      </c>
      <c r="I219" s="154"/>
      <c r="L219" s="33"/>
      <c r="M219" s="155"/>
      <c r="T219" s="57"/>
      <c r="AT219" s="18" t="s">
        <v>316</v>
      </c>
      <c r="AU219" s="18" t="s">
        <v>163</v>
      </c>
    </row>
    <row r="220" spans="2:65" s="1" customFormat="1" ht="49.15" customHeight="1">
      <c r="B220" s="33"/>
      <c r="C220" s="177" t="s">
        <v>621</v>
      </c>
      <c r="D220" s="177" t="s">
        <v>390</v>
      </c>
      <c r="E220" s="178" t="s">
        <v>6187</v>
      </c>
      <c r="F220" s="179" t="s">
        <v>6188</v>
      </c>
      <c r="G220" s="180" t="s">
        <v>405</v>
      </c>
      <c r="H220" s="181">
        <v>1</v>
      </c>
      <c r="I220" s="182"/>
      <c r="J220" s="183">
        <f>ROUND(I220*H220,2)</f>
        <v>0</v>
      </c>
      <c r="K220" s="179" t="s">
        <v>1</v>
      </c>
      <c r="L220" s="184"/>
      <c r="M220" s="185" t="s">
        <v>1</v>
      </c>
      <c r="N220" s="186" t="s">
        <v>40</v>
      </c>
      <c r="P220" s="148">
        <f>O220*H220</f>
        <v>0</v>
      </c>
      <c r="Q220" s="148">
        <v>0.04</v>
      </c>
      <c r="R220" s="148">
        <f>Q220*H220</f>
        <v>0.04</v>
      </c>
      <c r="S220" s="148">
        <v>0</v>
      </c>
      <c r="T220" s="149">
        <f>S220*H220</f>
        <v>0</v>
      </c>
      <c r="AR220" s="150" t="s">
        <v>524</v>
      </c>
      <c r="AT220" s="150" t="s">
        <v>390</v>
      </c>
      <c r="AU220" s="150" t="s">
        <v>163</v>
      </c>
      <c r="AY220" s="18" t="s">
        <v>307</v>
      </c>
      <c r="BE220" s="151">
        <f>IF(N220="základní",J220,0)</f>
        <v>0</v>
      </c>
      <c r="BF220" s="151">
        <f>IF(N220="snížená",J220,0)</f>
        <v>0</v>
      </c>
      <c r="BG220" s="151">
        <f>IF(N220="zákl. přenesená",J220,0)</f>
        <v>0</v>
      </c>
      <c r="BH220" s="151">
        <f>IF(N220="sníž. přenesená",J220,0)</f>
        <v>0</v>
      </c>
      <c r="BI220" s="151">
        <f>IF(N220="nulová",J220,0)</f>
        <v>0</v>
      </c>
      <c r="BJ220" s="18" t="s">
        <v>82</v>
      </c>
      <c r="BK220" s="151">
        <f>ROUND(I220*H220,2)</f>
        <v>0</v>
      </c>
      <c r="BL220" s="18" t="s">
        <v>417</v>
      </c>
      <c r="BM220" s="150" t="s">
        <v>6189</v>
      </c>
    </row>
    <row r="221" spans="2:65" s="1" customFormat="1" ht="29.25">
      <c r="B221" s="33"/>
      <c r="D221" s="152" t="s">
        <v>316</v>
      </c>
      <c r="F221" s="153" t="s">
        <v>6188</v>
      </c>
      <c r="I221" s="154"/>
      <c r="L221" s="33"/>
      <c r="M221" s="155"/>
      <c r="T221" s="57"/>
      <c r="AT221" s="18" t="s">
        <v>316</v>
      </c>
      <c r="AU221" s="18" t="s">
        <v>163</v>
      </c>
    </row>
    <row r="222" spans="2:65" s="1" customFormat="1" ht="24.2" customHeight="1">
      <c r="B222" s="33"/>
      <c r="C222" s="139" t="s">
        <v>627</v>
      </c>
      <c r="D222" s="139" t="s">
        <v>309</v>
      </c>
      <c r="E222" s="140" t="s">
        <v>6190</v>
      </c>
      <c r="F222" s="141" t="s">
        <v>6191</v>
      </c>
      <c r="G222" s="142" t="s">
        <v>405</v>
      </c>
      <c r="H222" s="143">
        <v>1</v>
      </c>
      <c r="I222" s="144"/>
      <c r="J222" s="145">
        <f>ROUND(I222*H222,2)</f>
        <v>0</v>
      </c>
      <c r="K222" s="141" t="s">
        <v>313</v>
      </c>
      <c r="L222" s="33"/>
      <c r="M222" s="146" t="s">
        <v>1</v>
      </c>
      <c r="N222" s="147" t="s">
        <v>40</v>
      </c>
      <c r="P222" s="148">
        <f>O222*H222</f>
        <v>0</v>
      </c>
      <c r="Q222" s="148">
        <v>0</v>
      </c>
      <c r="R222" s="148">
        <f>Q222*H222</f>
        <v>0</v>
      </c>
      <c r="S222" s="148">
        <v>0</v>
      </c>
      <c r="T222" s="149">
        <f>S222*H222</f>
        <v>0</v>
      </c>
      <c r="AR222" s="150" t="s">
        <v>417</v>
      </c>
      <c r="AT222" s="150" t="s">
        <v>309</v>
      </c>
      <c r="AU222" s="150" t="s">
        <v>163</v>
      </c>
      <c r="AY222" s="18" t="s">
        <v>307</v>
      </c>
      <c r="BE222" s="151">
        <f>IF(N222="základní",J222,0)</f>
        <v>0</v>
      </c>
      <c r="BF222" s="151">
        <f>IF(N222="snížená",J222,0)</f>
        <v>0</v>
      </c>
      <c r="BG222" s="151">
        <f>IF(N222="zákl. přenesená",J222,0)</f>
        <v>0</v>
      </c>
      <c r="BH222" s="151">
        <f>IF(N222="sníž. přenesená",J222,0)</f>
        <v>0</v>
      </c>
      <c r="BI222" s="151">
        <f>IF(N222="nulová",J222,0)</f>
        <v>0</v>
      </c>
      <c r="BJ222" s="18" t="s">
        <v>82</v>
      </c>
      <c r="BK222" s="151">
        <f>ROUND(I222*H222,2)</f>
        <v>0</v>
      </c>
      <c r="BL222" s="18" t="s">
        <v>417</v>
      </c>
      <c r="BM222" s="150" t="s">
        <v>6192</v>
      </c>
    </row>
    <row r="223" spans="2:65" s="1" customFormat="1" ht="19.5">
      <c r="B223" s="33"/>
      <c r="D223" s="152" t="s">
        <v>316</v>
      </c>
      <c r="F223" s="153" t="s">
        <v>6193</v>
      </c>
      <c r="I223" s="154"/>
      <c r="L223" s="33"/>
      <c r="M223" s="155"/>
      <c r="T223" s="57"/>
      <c r="AT223" s="18" t="s">
        <v>316</v>
      </c>
      <c r="AU223" s="18" t="s">
        <v>163</v>
      </c>
    </row>
    <row r="224" spans="2:65" s="1" customFormat="1" ht="16.5" customHeight="1">
      <c r="B224" s="33"/>
      <c r="C224" s="177" t="s">
        <v>632</v>
      </c>
      <c r="D224" s="177" t="s">
        <v>390</v>
      </c>
      <c r="E224" s="178" t="s">
        <v>5755</v>
      </c>
      <c r="F224" s="179" t="s">
        <v>6194</v>
      </c>
      <c r="G224" s="180" t="s">
        <v>405</v>
      </c>
      <c r="H224" s="181">
        <v>1</v>
      </c>
      <c r="I224" s="182"/>
      <c r="J224" s="183">
        <f>ROUND(I224*H224,2)</f>
        <v>0</v>
      </c>
      <c r="K224" s="179" t="s">
        <v>1</v>
      </c>
      <c r="L224" s="184"/>
      <c r="M224" s="185" t="s">
        <v>1</v>
      </c>
      <c r="N224" s="186" t="s">
        <v>40</v>
      </c>
      <c r="P224" s="148">
        <f>O224*H224</f>
        <v>0</v>
      </c>
      <c r="Q224" s="148">
        <v>1.09E-2</v>
      </c>
      <c r="R224" s="148">
        <f>Q224*H224</f>
        <v>1.09E-2</v>
      </c>
      <c r="S224" s="148">
        <v>0</v>
      </c>
      <c r="T224" s="149">
        <f>S224*H224</f>
        <v>0</v>
      </c>
      <c r="AR224" s="150" t="s">
        <v>524</v>
      </c>
      <c r="AT224" s="150" t="s">
        <v>390</v>
      </c>
      <c r="AU224" s="150" t="s">
        <v>163</v>
      </c>
      <c r="AY224" s="18" t="s">
        <v>307</v>
      </c>
      <c r="BE224" s="151">
        <f>IF(N224="základní",J224,0)</f>
        <v>0</v>
      </c>
      <c r="BF224" s="151">
        <f>IF(N224="snížená",J224,0)</f>
        <v>0</v>
      </c>
      <c r="BG224" s="151">
        <f>IF(N224="zákl. přenesená",J224,0)</f>
        <v>0</v>
      </c>
      <c r="BH224" s="151">
        <f>IF(N224="sníž. přenesená",J224,0)</f>
        <v>0</v>
      </c>
      <c r="BI224" s="151">
        <f>IF(N224="nulová",J224,0)</f>
        <v>0</v>
      </c>
      <c r="BJ224" s="18" t="s">
        <v>82</v>
      </c>
      <c r="BK224" s="151">
        <f>ROUND(I224*H224,2)</f>
        <v>0</v>
      </c>
      <c r="BL224" s="18" t="s">
        <v>417</v>
      </c>
      <c r="BM224" s="150" t="s">
        <v>6195</v>
      </c>
    </row>
    <row r="225" spans="2:65" s="1" customFormat="1" ht="19.5">
      <c r="B225" s="33"/>
      <c r="D225" s="152" t="s">
        <v>316</v>
      </c>
      <c r="F225" s="153" t="s">
        <v>6196</v>
      </c>
      <c r="I225" s="154"/>
      <c r="L225" s="33"/>
      <c r="M225" s="155"/>
      <c r="T225" s="57"/>
      <c r="AT225" s="18" t="s">
        <v>316</v>
      </c>
      <c r="AU225" s="18" t="s">
        <v>163</v>
      </c>
    </row>
    <row r="226" spans="2:65" s="1" customFormat="1" ht="24.2" customHeight="1">
      <c r="B226" s="33"/>
      <c r="C226" s="139" t="s">
        <v>637</v>
      </c>
      <c r="D226" s="139" t="s">
        <v>309</v>
      </c>
      <c r="E226" s="140" t="s">
        <v>6197</v>
      </c>
      <c r="F226" s="141" t="s">
        <v>6198</v>
      </c>
      <c r="G226" s="142" t="s">
        <v>405</v>
      </c>
      <c r="H226" s="143">
        <v>5</v>
      </c>
      <c r="I226" s="144"/>
      <c r="J226" s="145">
        <f>ROUND(I226*H226,2)</f>
        <v>0</v>
      </c>
      <c r="K226" s="141" t="s">
        <v>313</v>
      </c>
      <c r="L226" s="33"/>
      <c r="M226" s="146" t="s">
        <v>1</v>
      </c>
      <c r="N226" s="147" t="s">
        <v>40</v>
      </c>
      <c r="P226" s="148">
        <f>O226*H226</f>
        <v>0</v>
      </c>
      <c r="Q226" s="148">
        <v>0</v>
      </c>
      <c r="R226" s="148">
        <f>Q226*H226</f>
        <v>0</v>
      </c>
      <c r="S226" s="148">
        <v>0</v>
      </c>
      <c r="T226" s="149">
        <f>S226*H226</f>
        <v>0</v>
      </c>
      <c r="AR226" s="150" t="s">
        <v>766</v>
      </c>
      <c r="AT226" s="150" t="s">
        <v>309</v>
      </c>
      <c r="AU226" s="150" t="s">
        <v>163</v>
      </c>
      <c r="AY226" s="18" t="s">
        <v>307</v>
      </c>
      <c r="BE226" s="151">
        <f>IF(N226="základní",J226,0)</f>
        <v>0</v>
      </c>
      <c r="BF226" s="151">
        <f>IF(N226="snížená",J226,0)</f>
        <v>0</v>
      </c>
      <c r="BG226" s="151">
        <f>IF(N226="zákl. přenesená",J226,0)</f>
        <v>0</v>
      </c>
      <c r="BH226" s="151">
        <f>IF(N226="sníž. přenesená",J226,0)</f>
        <v>0</v>
      </c>
      <c r="BI226" s="151">
        <f>IF(N226="nulová",J226,0)</f>
        <v>0</v>
      </c>
      <c r="BJ226" s="18" t="s">
        <v>82</v>
      </c>
      <c r="BK226" s="151">
        <f>ROUND(I226*H226,2)</f>
        <v>0</v>
      </c>
      <c r="BL226" s="18" t="s">
        <v>766</v>
      </c>
      <c r="BM226" s="150" t="s">
        <v>6199</v>
      </c>
    </row>
    <row r="227" spans="2:65" s="1" customFormat="1" ht="19.5">
      <c r="B227" s="33"/>
      <c r="D227" s="152" t="s">
        <v>316</v>
      </c>
      <c r="F227" s="153" t="s">
        <v>6200</v>
      </c>
      <c r="I227" s="154"/>
      <c r="L227" s="33"/>
      <c r="M227" s="155"/>
      <c r="T227" s="57"/>
      <c r="AT227" s="18" t="s">
        <v>316</v>
      </c>
      <c r="AU227" s="18" t="s">
        <v>163</v>
      </c>
    </row>
    <row r="228" spans="2:65" s="1" customFormat="1" ht="16.5" customHeight="1">
      <c r="B228" s="33"/>
      <c r="C228" s="177" t="s">
        <v>653</v>
      </c>
      <c r="D228" s="177" t="s">
        <v>390</v>
      </c>
      <c r="E228" s="178" t="s">
        <v>6201</v>
      </c>
      <c r="F228" s="179" t="s">
        <v>6202</v>
      </c>
      <c r="G228" s="180" t="s">
        <v>405</v>
      </c>
      <c r="H228" s="181">
        <v>2</v>
      </c>
      <c r="I228" s="182"/>
      <c r="J228" s="183">
        <f>ROUND(I228*H228,2)</f>
        <v>0</v>
      </c>
      <c r="K228" s="179" t="s">
        <v>1</v>
      </c>
      <c r="L228" s="184"/>
      <c r="M228" s="185" t="s">
        <v>1</v>
      </c>
      <c r="N228" s="186" t="s">
        <v>40</v>
      </c>
      <c r="P228" s="148">
        <f>O228*H228</f>
        <v>0</v>
      </c>
      <c r="Q228" s="148">
        <v>6.9999999999999999E-4</v>
      </c>
      <c r="R228" s="148">
        <f>Q228*H228</f>
        <v>1.4E-3</v>
      </c>
      <c r="S228" s="148">
        <v>0</v>
      </c>
      <c r="T228" s="149">
        <f>S228*H228</f>
        <v>0</v>
      </c>
      <c r="AR228" s="150" t="s">
        <v>1169</v>
      </c>
      <c r="AT228" s="150" t="s">
        <v>390</v>
      </c>
      <c r="AU228" s="150" t="s">
        <v>163</v>
      </c>
      <c r="AY228" s="18" t="s">
        <v>307</v>
      </c>
      <c r="BE228" s="151">
        <f>IF(N228="základní",J228,0)</f>
        <v>0</v>
      </c>
      <c r="BF228" s="151">
        <f>IF(N228="snížená",J228,0)</f>
        <v>0</v>
      </c>
      <c r="BG228" s="151">
        <f>IF(N228="zákl. přenesená",J228,0)</f>
        <v>0</v>
      </c>
      <c r="BH228" s="151">
        <f>IF(N228="sníž. přenesená",J228,0)</f>
        <v>0</v>
      </c>
      <c r="BI228" s="151">
        <f>IF(N228="nulová",J228,0)</f>
        <v>0</v>
      </c>
      <c r="BJ228" s="18" t="s">
        <v>82</v>
      </c>
      <c r="BK228" s="151">
        <f>ROUND(I228*H228,2)</f>
        <v>0</v>
      </c>
      <c r="BL228" s="18" t="s">
        <v>1169</v>
      </c>
      <c r="BM228" s="150" t="s">
        <v>6203</v>
      </c>
    </row>
    <row r="229" spans="2:65" s="1" customFormat="1" ht="11.25">
      <c r="B229" s="33"/>
      <c r="D229" s="152" t="s">
        <v>316</v>
      </c>
      <c r="F229" s="153" t="s">
        <v>6202</v>
      </c>
      <c r="I229" s="154"/>
      <c r="L229" s="33"/>
      <c r="M229" s="155"/>
      <c r="T229" s="57"/>
      <c r="AT229" s="18" t="s">
        <v>316</v>
      </c>
      <c r="AU229" s="18" t="s">
        <v>163</v>
      </c>
    </row>
    <row r="230" spans="2:65" s="1" customFormat="1" ht="16.5" customHeight="1">
      <c r="B230" s="33"/>
      <c r="C230" s="177" t="s">
        <v>659</v>
      </c>
      <c r="D230" s="177" t="s">
        <v>390</v>
      </c>
      <c r="E230" s="178" t="s">
        <v>6204</v>
      </c>
      <c r="F230" s="179" t="s">
        <v>6205</v>
      </c>
      <c r="G230" s="180" t="s">
        <v>405</v>
      </c>
      <c r="H230" s="181">
        <v>3</v>
      </c>
      <c r="I230" s="182"/>
      <c r="J230" s="183">
        <f>ROUND(I230*H230,2)</f>
        <v>0</v>
      </c>
      <c r="K230" s="179" t="s">
        <v>1</v>
      </c>
      <c r="L230" s="184"/>
      <c r="M230" s="185" t="s">
        <v>1</v>
      </c>
      <c r="N230" s="186" t="s">
        <v>40</v>
      </c>
      <c r="P230" s="148">
        <f>O230*H230</f>
        <v>0</v>
      </c>
      <c r="Q230" s="148">
        <v>8.0000000000000004E-4</v>
      </c>
      <c r="R230" s="148">
        <f>Q230*H230</f>
        <v>2.4000000000000002E-3</v>
      </c>
      <c r="S230" s="148">
        <v>0</v>
      </c>
      <c r="T230" s="149">
        <f>S230*H230</f>
        <v>0</v>
      </c>
      <c r="AR230" s="150" t="s">
        <v>1169</v>
      </c>
      <c r="AT230" s="150" t="s">
        <v>390</v>
      </c>
      <c r="AU230" s="150" t="s">
        <v>163</v>
      </c>
      <c r="AY230" s="18" t="s">
        <v>307</v>
      </c>
      <c r="BE230" s="151">
        <f>IF(N230="základní",J230,0)</f>
        <v>0</v>
      </c>
      <c r="BF230" s="151">
        <f>IF(N230="snížená",J230,0)</f>
        <v>0</v>
      </c>
      <c r="BG230" s="151">
        <f>IF(N230="zákl. přenesená",J230,0)</f>
        <v>0</v>
      </c>
      <c r="BH230" s="151">
        <f>IF(N230="sníž. přenesená",J230,0)</f>
        <v>0</v>
      </c>
      <c r="BI230" s="151">
        <f>IF(N230="nulová",J230,0)</f>
        <v>0</v>
      </c>
      <c r="BJ230" s="18" t="s">
        <v>82</v>
      </c>
      <c r="BK230" s="151">
        <f>ROUND(I230*H230,2)</f>
        <v>0</v>
      </c>
      <c r="BL230" s="18" t="s">
        <v>1169</v>
      </c>
      <c r="BM230" s="150" t="s">
        <v>6206</v>
      </c>
    </row>
    <row r="231" spans="2:65" s="1" customFormat="1" ht="11.25">
      <c r="B231" s="33"/>
      <c r="D231" s="152" t="s">
        <v>316</v>
      </c>
      <c r="F231" s="153" t="s">
        <v>6207</v>
      </c>
      <c r="I231" s="154"/>
      <c r="L231" s="33"/>
      <c r="M231" s="155"/>
      <c r="T231" s="57"/>
      <c r="AT231" s="18" t="s">
        <v>316</v>
      </c>
      <c r="AU231" s="18" t="s">
        <v>163</v>
      </c>
    </row>
    <row r="232" spans="2:65" s="11" customFormat="1" ht="20.85" customHeight="1">
      <c r="B232" s="127"/>
      <c r="D232" s="128" t="s">
        <v>74</v>
      </c>
      <c r="E232" s="137" t="s">
        <v>5977</v>
      </c>
      <c r="F232" s="137" t="s">
        <v>5978</v>
      </c>
      <c r="I232" s="130"/>
      <c r="J232" s="138">
        <f>BK232</f>
        <v>0</v>
      </c>
      <c r="L232" s="127"/>
      <c r="M232" s="132"/>
      <c r="P232" s="133">
        <f>SUM(P233:P258)</f>
        <v>0</v>
      </c>
      <c r="R232" s="133">
        <f>SUM(R233:R258)</f>
        <v>0.64871000000000001</v>
      </c>
      <c r="T232" s="134">
        <f>SUM(T233:T258)</f>
        <v>0</v>
      </c>
      <c r="AR232" s="128" t="s">
        <v>84</v>
      </c>
      <c r="AT232" s="135" t="s">
        <v>74</v>
      </c>
      <c r="AU232" s="135" t="s">
        <v>84</v>
      </c>
      <c r="AY232" s="128" t="s">
        <v>307</v>
      </c>
      <c r="BK232" s="136">
        <f>SUM(BK233:BK258)</f>
        <v>0</v>
      </c>
    </row>
    <row r="233" spans="2:65" s="1" customFormat="1" ht="16.5" customHeight="1">
      <c r="B233" s="33"/>
      <c r="C233" s="139" t="s">
        <v>664</v>
      </c>
      <c r="D233" s="139" t="s">
        <v>309</v>
      </c>
      <c r="E233" s="140" t="s">
        <v>6208</v>
      </c>
      <c r="F233" s="141" t="s">
        <v>6209</v>
      </c>
      <c r="G233" s="142" t="s">
        <v>312</v>
      </c>
      <c r="H233" s="143">
        <v>32</v>
      </c>
      <c r="I233" s="144"/>
      <c r="J233" s="145">
        <f>ROUND(I233*H233,2)</f>
        <v>0</v>
      </c>
      <c r="K233" s="141" t="s">
        <v>1</v>
      </c>
      <c r="L233" s="33"/>
      <c r="M233" s="146" t="s">
        <v>1</v>
      </c>
      <c r="N233" s="147" t="s">
        <v>40</v>
      </c>
      <c r="P233" s="148">
        <f>O233*H233</f>
        <v>0</v>
      </c>
      <c r="Q233" s="148">
        <v>0</v>
      </c>
      <c r="R233" s="148">
        <f>Q233*H233</f>
        <v>0</v>
      </c>
      <c r="S233" s="148">
        <v>0</v>
      </c>
      <c r="T233" s="149">
        <f>S233*H233</f>
        <v>0</v>
      </c>
      <c r="AR233" s="150" t="s">
        <v>417</v>
      </c>
      <c r="AT233" s="150" t="s">
        <v>309</v>
      </c>
      <c r="AU233" s="150" t="s">
        <v>163</v>
      </c>
      <c r="AY233" s="18" t="s">
        <v>307</v>
      </c>
      <c r="BE233" s="151">
        <f>IF(N233="základní",J233,0)</f>
        <v>0</v>
      </c>
      <c r="BF233" s="151">
        <f>IF(N233="snížená",J233,0)</f>
        <v>0</v>
      </c>
      <c r="BG233" s="151">
        <f>IF(N233="zákl. přenesená",J233,0)</f>
        <v>0</v>
      </c>
      <c r="BH233" s="151">
        <f>IF(N233="sníž. přenesená",J233,0)</f>
        <v>0</v>
      </c>
      <c r="BI233" s="151">
        <f>IF(N233="nulová",J233,0)</f>
        <v>0</v>
      </c>
      <c r="BJ233" s="18" t="s">
        <v>82</v>
      </c>
      <c r="BK233" s="151">
        <f>ROUND(I233*H233,2)</f>
        <v>0</v>
      </c>
      <c r="BL233" s="18" t="s">
        <v>417</v>
      </c>
      <c r="BM233" s="150" t="s">
        <v>6210</v>
      </c>
    </row>
    <row r="234" spans="2:65" s="1" customFormat="1" ht="11.25">
      <c r="B234" s="33"/>
      <c r="D234" s="152" t="s">
        <v>316</v>
      </c>
      <c r="F234" s="153" t="s">
        <v>6211</v>
      </c>
      <c r="I234" s="154"/>
      <c r="L234" s="33"/>
      <c r="M234" s="155"/>
      <c r="T234" s="57"/>
      <c r="AT234" s="18" t="s">
        <v>316</v>
      </c>
      <c r="AU234" s="18" t="s">
        <v>163</v>
      </c>
    </row>
    <row r="235" spans="2:65" s="1" customFormat="1" ht="19.5">
      <c r="B235" s="33"/>
      <c r="D235" s="152" t="s">
        <v>357</v>
      </c>
      <c r="F235" s="176" t="s">
        <v>6212</v>
      </c>
      <c r="I235" s="154"/>
      <c r="L235" s="33"/>
      <c r="M235" s="155"/>
      <c r="T235" s="57"/>
      <c r="AT235" s="18" t="s">
        <v>357</v>
      </c>
      <c r="AU235" s="18" t="s">
        <v>163</v>
      </c>
    </row>
    <row r="236" spans="2:65" s="1" customFormat="1" ht="37.9" customHeight="1">
      <c r="B236" s="33"/>
      <c r="C236" s="139" t="s">
        <v>675</v>
      </c>
      <c r="D236" s="139" t="s">
        <v>309</v>
      </c>
      <c r="E236" s="140" t="s">
        <v>5979</v>
      </c>
      <c r="F236" s="141" t="s">
        <v>5980</v>
      </c>
      <c r="G236" s="142" t="s">
        <v>312</v>
      </c>
      <c r="H236" s="143">
        <v>10</v>
      </c>
      <c r="I236" s="144"/>
      <c r="J236" s="145">
        <f>ROUND(I236*H236,2)</f>
        <v>0</v>
      </c>
      <c r="K236" s="141" t="s">
        <v>1</v>
      </c>
      <c r="L236" s="33"/>
      <c r="M236" s="146" t="s">
        <v>1</v>
      </c>
      <c r="N236" s="147" t="s">
        <v>40</v>
      </c>
      <c r="P236" s="148">
        <f>O236*H236</f>
        <v>0</v>
      </c>
      <c r="Q236" s="148">
        <v>0</v>
      </c>
      <c r="R236" s="148">
        <f>Q236*H236</f>
        <v>0</v>
      </c>
      <c r="S236" s="148">
        <v>0</v>
      </c>
      <c r="T236" s="149">
        <f>S236*H236</f>
        <v>0</v>
      </c>
      <c r="AR236" s="150" t="s">
        <v>417</v>
      </c>
      <c r="AT236" s="150" t="s">
        <v>309</v>
      </c>
      <c r="AU236" s="150" t="s">
        <v>163</v>
      </c>
      <c r="AY236" s="18" t="s">
        <v>307</v>
      </c>
      <c r="BE236" s="151">
        <f>IF(N236="základní",J236,0)</f>
        <v>0</v>
      </c>
      <c r="BF236" s="151">
        <f>IF(N236="snížená",J236,0)</f>
        <v>0</v>
      </c>
      <c r="BG236" s="151">
        <f>IF(N236="zákl. přenesená",J236,0)</f>
        <v>0</v>
      </c>
      <c r="BH236" s="151">
        <f>IF(N236="sníž. přenesená",J236,0)</f>
        <v>0</v>
      </c>
      <c r="BI236" s="151">
        <f>IF(N236="nulová",J236,0)</f>
        <v>0</v>
      </c>
      <c r="BJ236" s="18" t="s">
        <v>82</v>
      </c>
      <c r="BK236" s="151">
        <f>ROUND(I236*H236,2)</f>
        <v>0</v>
      </c>
      <c r="BL236" s="18" t="s">
        <v>417</v>
      </c>
      <c r="BM236" s="150" t="s">
        <v>6213</v>
      </c>
    </row>
    <row r="237" spans="2:65" s="1" customFormat="1" ht="68.25">
      <c r="B237" s="33"/>
      <c r="D237" s="152" t="s">
        <v>316</v>
      </c>
      <c r="F237" s="153" t="s">
        <v>5982</v>
      </c>
      <c r="I237" s="154"/>
      <c r="L237" s="33"/>
      <c r="M237" s="155"/>
      <c r="T237" s="57"/>
      <c r="AT237" s="18" t="s">
        <v>316</v>
      </c>
      <c r="AU237" s="18" t="s">
        <v>163</v>
      </c>
    </row>
    <row r="238" spans="2:65" s="1" customFormat="1" ht="19.5">
      <c r="B238" s="33"/>
      <c r="D238" s="152" t="s">
        <v>357</v>
      </c>
      <c r="F238" s="176" t="s">
        <v>5983</v>
      </c>
      <c r="I238" s="154"/>
      <c r="L238" s="33"/>
      <c r="M238" s="155"/>
      <c r="T238" s="57"/>
      <c r="AT238" s="18" t="s">
        <v>357</v>
      </c>
      <c r="AU238" s="18" t="s">
        <v>163</v>
      </c>
    </row>
    <row r="239" spans="2:65" s="1" customFormat="1" ht="37.9" customHeight="1">
      <c r="B239" s="33"/>
      <c r="C239" s="139" t="s">
        <v>680</v>
      </c>
      <c r="D239" s="139" t="s">
        <v>309</v>
      </c>
      <c r="E239" s="140" t="s">
        <v>5984</v>
      </c>
      <c r="F239" s="141" t="s">
        <v>6214</v>
      </c>
      <c r="G239" s="142" t="s">
        <v>312</v>
      </c>
      <c r="H239" s="143">
        <v>55</v>
      </c>
      <c r="I239" s="144"/>
      <c r="J239" s="145">
        <f>ROUND(I239*H239,2)</f>
        <v>0</v>
      </c>
      <c r="K239" s="141" t="s">
        <v>1</v>
      </c>
      <c r="L239" s="33"/>
      <c r="M239" s="146" t="s">
        <v>1</v>
      </c>
      <c r="N239" s="147" t="s">
        <v>40</v>
      </c>
      <c r="P239" s="148">
        <f>O239*H239</f>
        <v>0</v>
      </c>
      <c r="Q239" s="148">
        <v>0</v>
      </c>
      <c r="R239" s="148">
        <f>Q239*H239</f>
        <v>0</v>
      </c>
      <c r="S239" s="148">
        <v>0</v>
      </c>
      <c r="T239" s="149">
        <f>S239*H239</f>
        <v>0</v>
      </c>
      <c r="AR239" s="150" t="s">
        <v>417</v>
      </c>
      <c r="AT239" s="150" t="s">
        <v>309</v>
      </c>
      <c r="AU239" s="150" t="s">
        <v>163</v>
      </c>
      <c r="AY239" s="18" t="s">
        <v>307</v>
      </c>
      <c r="BE239" s="151">
        <f>IF(N239="základní",J239,0)</f>
        <v>0</v>
      </c>
      <c r="BF239" s="151">
        <f>IF(N239="snížená",J239,0)</f>
        <v>0</v>
      </c>
      <c r="BG239" s="151">
        <f>IF(N239="zákl. přenesená",J239,0)</f>
        <v>0</v>
      </c>
      <c r="BH239" s="151">
        <f>IF(N239="sníž. přenesená",J239,0)</f>
        <v>0</v>
      </c>
      <c r="BI239" s="151">
        <f>IF(N239="nulová",J239,0)</f>
        <v>0</v>
      </c>
      <c r="BJ239" s="18" t="s">
        <v>82</v>
      </c>
      <c r="BK239" s="151">
        <f>ROUND(I239*H239,2)</f>
        <v>0</v>
      </c>
      <c r="BL239" s="18" t="s">
        <v>417</v>
      </c>
      <c r="BM239" s="150" t="s">
        <v>6215</v>
      </c>
    </row>
    <row r="240" spans="2:65" s="1" customFormat="1" ht="87.75">
      <c r="B240" s="33"/>
      <c r="D240" s="152" t="s">
        <v>316</v>
      </c>
      <c r="F240" s="153" t="s">
        <v>5987</v>
      </c>
      <c r="I240" s="154"/>
      <c r="L240" s="33"/>
      <c r="M240" s="155"/>
      <c r="T240" s="57"/>
      <c r="AT240" s="18" t="s">
        <v>316</v>
      </c>
      <c r="AU240" s="18" t="s">
        <v>163</v>
      </c>
    </row>
    <row r="241" spans="2:65" s="1" customFormat="1" ht="19.5">
      <c r="B241" s="33"/>
      <c r="D241" s="152" t="s">
        <v>357</v>
      </c>
      <c r="F241" s="176" t="s">
        <v>5988</v>
      </c>
      <c r="I241" s="154"/>
      <c r="L241" s="33"/>
      <c r="M241" s="155"/>
      <c r="T241" s="57"/>
      <c r="AT241" s="18" t="s">
        <v>357</v>
      </c>
      <c r="AU241" s="18" t="s">
        <v>163</v>
      </c>
    </row>
    <row r="242" spans="2:65" s="1" customFormat="1" ht="24.2" customHeight="1">
      <c r="B242" s="33"/>
      <c r="C242" s="139" t="s">
        <v>687</v>
      </c>
      <c r="D242" s="139" t="s">
        <v>309</v>
      </c>
      <c r="E242" s="140" t="s">
        <v>5989</v>
      </c>
      <c r="F242" s="141" t="s">
        <v>5990</v>
      </c>
      <c r="G242" s="142" t="s">
        <v>312</v>
      </c>
      <c r="H242" s="143">
        <v>55</v>
      </c>
      <c r="I242" s="144"/>
      <c r="J242" s="145">
        <f>ROUND(I242*H242,2)</f>
        <v>0</v>
      </c>
      <c r="K242" s="141" t="s">
        <v>1</v>
      </c>
      <c r="L242" s="33"/>
      <c r="M242" s="146" t="s">
        <v>1</v>
      </c>
      <c r="N242" s="147" t="s">
        <v>40</v>
      </c>
      <c r="P242" s="148">
        <f>O242*H242</f>
        <v>0</v>
      </c>
      <c r="Q242" s="148">
        <v>0</v>
      </c>
      <c r="R242" s="148">
        <f>Q242*H242</f>
        <v>0</v>
      </c>
      <c r="S242" s="148">
        <v>0</v>
      </c>
      <c r="T242" s="149">
        <f>S242*H242</f>
        <v>0</v>
      </c>
      <c r="AR242" s="150" t="s">
        <v>417</v>
      </c>
      <c r="AT242" s="150" t="s">
        <v>309</v>
      </c>
      <c r="AU242" s="150" t="s">
        <v>163</v>
      </c>
      <c r="AY242" s="18" t="s">
        <v>307</v>
      </c>
      <c r="BE242" s="151">
        <f>IF(N242="základní",J242,0)</f>
        <v>0</v>
      </c>
      <c r="BF242" s="151">
        <f>IF(N242="snížená",J242,0)</f>
        <v>0</v>
      </c>
      <c r="BG242" s="151">
        <f>IF(N242="zákl. přenesená",J242,0)</f>
        <v>0</v>
      </c>
      <c r="BH242" s="151">
        <f>IF(N242="sníž. přenesená",J242,0)</f>
        <v>0</v>
      </c>
      <c r="BI242" s="151">
        <f>IF(N242="nulová",J242,0)</f>
        <v>0</v>
      </c>
      <c r="BJ242" s="18" t="s">
        <v>82</v>
      </c>
      <c r="BK242" s="151">
        <f>ROUND(I242*H242,2)</f>
        <v>0</v>
      </c>
      <c r="BL242" s="18" t="s">
        <v>417</v>
      </c>
      <c r="BM242" s="150" t="s">
        <v>6216</v>
      </c>
    </row>
    <row r="243" spans="2:65" s="1" customFormat="1" ht="19.5">
      <c r="B243" s="33"/>
      <c r="D243" s="152" t="s">
        <v>316</v>
      </c>
      <c r="F243" s="153" t="s">
        <v>5990</v>
      </c>
      <c r="I243" s="154"/>
      <c r="L243" s="33"/>
      <c r="M243" s="155"/>
      <c r="T243" s="57"/>
      <c r="AT243" s="18" t="s">
        <v>316</v>
      </c>
      <c r="AU243" s="18" t="s">
        <v>163</v>
      </c>
    </row>
    <row r="244" spans="2:65" s="1" customFormat="1" ht="37.9" customHeight="1">
      <c r="B244" s="33"/>
      <c r="C244" s="139" t="s">
        <v>692</v>
      </c>
      <c r="D244" s="139" t="s">
        <v>309</v>
      </c>
      <c r="E244" s="140" t="s">
        <v>5998</v>
      </c>
      <c r="F244" s="141" t="s">
        <v>5999</v>
      </c>
      <c r="G244" s="142" t="s">
        <v>398</v>
      </c>
      <c r="H244" s="143">
        <v>145</v>
      </c>
      <c r="I244" s="144"/>
      <c r="J244" s="145">
        <f>ROUND(I244*H244,2)</f>
        <v>0</v>
      </c>
      <c r="K244" s="141" t="s">
        <v>1</v>
      </c>
      <c r="L244" s="33"/>
      <c r="M244" s="146" t="s">
        <v>1</v>
      </c>
      <c r="N244" s="147" t="s">
        <v>40</v>
      </c>
      <c r="P244" s="148">
        <f>O244*H244</f>
        <v>0</v>
      </c>
      <c r="Q244" s="148">
        <v>3.4399999999999999E-3</v>
      </c>
      <c r="R244" s="148">
        <f>Q244*H244</f>
        <v>0.49879999999999997</v>
      </c>
      <c r="S244" s="148">
        <v>0</v>
      </c>
      <c r="T244" s="149">
        <f>S244*H244</f>
        <v>0</v>
      </c>
      <c r="AR244" s="150" t="s">
        <v>417</v>
      </c>
      <c r="AT244" s="150" t="s">
        <v>309</v>
      </c>
      <c r="AU244" s="150" t="s">
        <v>163</v>
      </c>
      <c r="AY244" s="18" t="s">
        <v>307</v>
      </c>
      <c r="BE244" s="151">
        <f>IF(N244="základní",J244,0)</f>
        <v>0</v>
      </c>
      <c r="BF244" s="151">
        <f>IF(N244="snížená",J244,0)</f>
        <v>0</v>
      </c>
      <c r="BG244" s="151">
        <f>IF(N244="zákl. přenesená",J244,0)</f>
        <v>0</v>
      </c>
      <c r="BH244" s="151">
        <f>IF(N244="sníž. přenesená",J244,0)</f>
        <v>0</v>
      </c>
      <c r="BI244" s="151">
        <f>IF(N244="nulová",J244,0)</f>
        <v>0</v>
      </c>
      <c r="BJ244" s="18" t="s">
        <v>82</v>
      </c>
      <c r="BK244" s="151">
        <f>ROUND(I244*H244,2)</f>
        <v>0</v>
      </c>
      <c r="BL244" s="18" t="s">
        <v>417</v>
      </c>
      <c r="BM244" s="150" t="s">
        <v>6217</v>
      </c>
    </row>
    <row r="245" spans="2:65" s="1" customFormat="1" ht="58.5">
      <c r="B245" s="33"/>
      <c r="D245" s="152" t="s">
        <v>316</v>
      </c>
      <c r="F245" s="153" t="s">
        <v>6001</v>
      </c>
      <c r="I245" s="154"/>
      <c r="L245" s="33"/>
      <c r="M245" s="155"/>
      <c r="T245" s="57"/>
      <c r="AT245" s="18" t="s">
        <v>316</v>
      </c>
      <c r="AU245" s="18" t="s">
        <v>163</v>
      </c>
    </row>
    <row r="246" spans="2:65" s="1" customFormat="1" ht="37.9" customHeight="1">
      <c r="B246" s="33"/>
      <c r="C246" s="139" t="s">
        <v>697</v>
      </c>
      <c r="D246" s="139" t="s">
        <v>309</v>
      </c>
      <c r="E246" s="140" t="s">
        <v>6002</v>
      </c>
      <c r="F246" s="141" t="s">
        <v>6003</v>
      </c>
      <c r="G246" s="142" t="s">
        <v>398</v>
      </c>
      <c r="H246" s="143">
        <v>10</v>
      </c>
      <c r="I246" s="144"/>
      <c r="J246" s="145">
        <f>ROUND(I246*H246,2)</f>
        <v>0</v>
      </c>
      <c r="K246" s="141" t="s">
        <v>1</v>
      </c>
      <c r="L246" s="33"/>
      <c r="M246" s="146" t="s">
        <v>1</v>
      </c>
      <c r="N246" s="147" t="s">
        <v>40</v>
      </c>
      <c r="P246" s="148">
        <f>O246*H246</f>
        <v>0</v>
      </c>
      <c r="Q246" s="148">
        <v>5.2199999999999998E-3</v>
      </c>
      <c r="R246" s="148">
        <f>Q246*H246</f>
        <v>5.2199999999999996E-2</v>
      </c>
      <c r="S246" s="148">
        <v>0</v>
      </c>
      <c r="T246" s="149">
        <f>S246*H246</f>
        <v>0</v>
      </c>
      <c r="AR246" s="150" t="s">
        <v>417</v>
      </c>
      <c r="AT246" s="150" t="s">
        <v>309</v>
      </c>
      <c r="AU246" s="150" t="s">
        <v>163</v>
      </c>
      <c r="AY246" s="18" t="s">
        <v>307</v>
      </c>
      <c r="BE246" s="151">
        <f>IF(N246="základní",J246,0)</f>
        <v>0</v>
      </c>
      <c r="BF246" s="151">
        <f>IF(N246="snížená",J246,0)</f>
        <v>0</v>
      </c>
      <c r="BG246" s="151">
        <f>IF(N246="zákl. přenesená",J246,0)</f>
        <v>0</v>
      </c>
      <c r="BH246" s="151">
        <f>IF(N246="sníž. přenesená",J246,0)</f>
        <v>0</v>
      </c>
      <c r="BI246" s="151">
        <f>IF(N246="nulová",J246,0)</f>
        <v>0</v>
      </c>
      <c r="BJ246" s="18" t="s">
        <v>82</v>
      </c>
      <c r="BK246" s="151">
        <f>ROUND(I246*H246,2)</f>
        <v>0</v>
      </c>
      <c r="BL246" s="18" t="s">
        <v>417</v>
      </c>
      <c r="BM246" s="150" t="s">
        <v>6218</v>
      </c>
    </row>
    <row r="247" spans="2:65" s="1" customFormat="1" ht="48.75">
      <c r="B247" s="33"/>
      <c r="D247" s="152" t="s">
        <v>316</v>
      </c>
      <c r="F247" s="153" t="s">
        <v>6005</v>
      </c>
      <c r="I247" s="154"/>
      <c r="L247" s="33"/>
      <c r="M247" s="155"/>
      <c r="T247" s="57"/>
      <c r="AT247" s="18" t="s">
        <v>316</v>
      </c>
      <c r="AU247" s="18" t="s">
        <v>163</v>
      </c>
    </row>
    <row r="248" spans="2:65" s="1" customFormat="1" ht="37.9" customHeight="1">
      <c r="B248" s="33"/>
      <c r="C248" s="139" t="s">
        <v>702</v>
      </c>
      <c r="D248" s="139" t="s">
        <v>309</v>
      </c>
      <c r="E248" s="140" t="s">
        <v>6219</v>
      </c>
      <c r="F248" s="141" t="s">
        <v>6220</v>
      </c>
      <c r="G248" s="142" t="s">
        <v>398</v>
      </c>
      <c r="H248" s="143">
        <v>4</v>
      </c>
      <c r="I248" s="144"/>
      <c r="J248" s="145">
        <f>ROUND(I248*H248,2)</f>
        <v>0</v>
      </c>
      <c r="K248" s="141" t="s">
        <v>1</v>
      </c>
      <c r="L248" s="33"/>
      <c r="M248" s="146" t="s">
        <v>1</v>
      </c>
      <c r="N248" s="147" t="s">
        <v>40</v>
      </c>
      <c r="P248" s="148">
        <f>O248*H248</f>
        <v>0</v>
      </c>
      <c r="Q248" s="148">
        <v>1.1979999999999999E-2</v>
      </c>
      <c r="R248" s="148">
        <f>Q248*H248</f>
        <v>4.7919999999999997E-2</v>
      </c>
      <c r="S248" s="148">
        <v>0</v>
      </c>
      <c r="T248" s="149">
        <f>S248*H248</f>
        <v>0</v>
      </c>
      <c r="AR248" s="150" t="s">
        <v>417</v>
      </c>
      <c r="AT248" s="150" t="s">
        <v>309</v>
      </c>
      <c r="AU248" s="150" t="s">
        <v>163</v>
      </c>
      <c r="AY248" s="18" t="s">
        <v>307</v>
      </c>
      <c r="BE248" s="151">
        <f>IF(N248="základní",J248,0)</f>
        <v>0</v>
      </c>
      <c r="BF248" s="151">
        <f>IF(N248="snížená",J248,0)</f>
        <v>0</v>
      </c>
      <c r="BG248" s="151">
        <f>IF(N248="zákl. přenesená",J248,0)</f>
        <v>0</v>
      </c>
      <c r="BH248" s="151">
        <f>IF(N248="sníž. přenesená",J248,0)</f>
        <v>0</v>
      </c>
      <c r="BI248" s="151">
        <f>IF(N248="nulová",J248,0)</f>
        <v>0</v>
      </c>
      <c r="BJ248" s="18" t="s">
        <v>82</v>
      </c>
      <c r="BK248" s="151">
        <f>ROUND(I248*H248,2)</f>
        <v>0</v>
      </c>
      <c r="BL248" s="18" t="s">
        <v>417</v>
      </c>
      <c r="BM248" s="150" t="s">
        <v>6221</v>
      </c>
    </row>
    <row r="249" spans="2:65" s="1" customFormat="1" ht="48.75">
      <c r="B249" s="33"/>
      <c r="D249" s="152" t="s">
        <v>316</v>
      </c>
      <c r="F249" s="153" t="s">
        <v>6005</v>
      </c>
      <c r="I249" s="154"/>
      <c r="L249" s="33"/>
      <c r="M249" s="155"/>
      <c r="T249" s="57"/>
      <c r="AT249" s="18" t="s">
        <v>316</v>
      </c>
      <c r="AU249" s="18" t="s">
        <v>163</v>
      </c>
    </row>
    <row r="250" spans="2:65" s="1" customFormat="1" ht="24.2" customHeight="1">
      <c r="B250" s="33"/>
      <c r="C250" s="139" t="s">
        <v>707</v>
      </c>
      <c r="D250" s="139" t="s">
        <v>309</v>
      </c>
      <c r="E250" s="140" t="s">
        <v>6006</v>
      </c>
      <c r="F250" s="141" t="s">
        <v>6007</v>
      </c>
      <c r="G250" s="142" t="s">
        <v>398</v>
      </c>
      <c r="H250" s="143">
        <v>50</v>
      </c>
      <c r="I250" s="144"/>
      <c r="J250" s="145">
        <f>ROUND(I250*H250,2)</f>
        <v>0</v>
      </c>
      <c r="K250" s="141" t="s">
        <v>1</v>
      </c>
      <c r="L250" s="33"/>
      <c r="M250" s="146" t="s">
        <v>1</v>
      </c>
      <c r="N250" s="147" t="s">
        <v>40</v>
      </c>
      <c r="P250" s="148">
        <f>O250*H250</f>
        <v>0</v>
      </c>
      <c r="Q250" s="148">
        <v>0</v>
      </c>
      <c r="R250" s="148">
        <f>Q250*H250</f>
        <v>0</v>
      </c>
      <c r="S250" s="148">
        <v>0</v>
      </c>
      <c r="T250" s="149">
        <f>S250*H250</f>
        <v>0</v>
      </c>
      <c r="AR250" s="150" t="s">
        <v>417</v>
      </c>
      <c r="AT250" s="150" t="s">
        <v>309</v>
      </c>
      <c r="AU250" s="150" t="s">
        <v>163</v>
      </c>
      <c r="AY250" s="18" t="s">
        <v>307</v>
      </c>
      <c r="BE250" s="151">
        <f>IF(N250="základní",J250,0)</f>
        <v>0</v>
      </c>
      <c r="BF250" s="151">
        <f>IF(N250="snížená",J250,0)</f>
        <v>0</v>
      </c>
      <c r="BG250" s="151">
        <f>IF(N250="zákl. přenesená",J250,0)</f>
        <v>0</v>
      </c>
      <c r="BH250" s="151">
        <f>IF(N250="sníž. přenesená",J250,0)</f>
        <v>0</v>
      </c>
      <c r="BI250" s="151">
        <f>IF(N250="nulová",J250,0)</f>
        <v>0</v>
      </c>
      <c r="BJ250" s="18" t="s">
        <v>82</v>
      </c>
      <c r="BK250" s="151">
        <f>ROUND(I250*H250,2)</f>
        <v>0</v>
      </c>
      <c r="BL250" s="18" t="s">
        <v>417</v>
      </c>
      <c r="BM250" s="150" t="s">
        <v>6222</v>
      </c>
    </row>
    <row r="251" spans="2:65" s="1" customFormat="1" ht="175.5">
      <c r="B251" s="33"/>
      <c r="D251" s="152" t="s">
        <v>316</v>
      </c>
      <c r="F251" s="153" t="s">
        <v>6223</v>
      </c>
      <c r="I251" s="154"/>
      <c r="L251" s="33"/>
      <c r="M251" s="155"/>
      <c r="T251" s="57"/>
      <c r="AT251" s="18" t="s">
        <v>316</v>
      </c>
      <c r="AU251" s="18" t="s">
        <v>163</v>
      </c>
    </row>
    <row r="252" spans="2:65" s="1" customFormat="1" ht="19.5">
      <c r="B252" s="33"/>
      <c r="D252" s="152" t="s">
        <v>357</v>
      </c>
      <c r="F252" s="176" t="s">
        <v>6010</v>
      </c>
      <c r="I252" s="154"/>
      <c r="L252" s="33"/>
      <c r="M252" s="155"/>
      <c r="T252" s="57"/>
      <c r="AT252" s="18" t="s">
        <v>357</v>
      </c>
      <c r="AU252" s="18" t="s">
        <v>163</v>
      </c>
    </row>
    <row r="253" spans="2:65" s="1" customFormat="1" ht="24.2" customHeight="1">
      <c r="B253" s="33"/>
      <c r="C253" s="139" t="s">
        <v>712</v>
      </c>
      <c r="D253" s="139" t="s">
        <v>309</v>
      </c>
      <c r="E253" s="140" t="s">
        <v>6224</v>
      </c>
      <c r="F253" s="141" t="s">
        <v>6225</v>
      </c>
      <c r="G253" s="142" t="s">
        <v>312</v>
      </c>
      <c r="H253" s="143">
        <v>5</v>
      </c>
      <c r="I253" s="144"/>
      <c r="J253" s="145">
        <f>ROUND(I253*H253,2)</f>
        <v>0</v>
      </c>
      <c r="K253" s="141" t="s">
        <v>313</v>
      </c>
      <c r="L253" s="33"/>
      <c r="M253" s="146" t="s">
        <v>1</v>
      </c>
      <c r="N253" s="147" t="s">
        <v>40</v>
      </c>
      <c r="P253" s="148">
        <f>O253*H253</f>
        <v>0</v>
      </c>
      <c r="Q253" s="148">
        <v>3.6000000000000002E-4</v>
      </c>
      <c r="R253" s="148">
        <f>Q253*H253</f>
        <v>1.8000000000000002E-3</v>
      </c>
      <c r="S253" s="148">
        <v>0</v>
      </c>
      <c r="T253" s="149">
        <f>S253*H253</f>
        <v>0</v>
      </c>
      <c r="AR253" s="150" t="s">
        <v>417</v>
      </c>
      <c r="AT253" s="150" t="s">
        <v>309</v>
      </c>
      <c r="AU253" s="150" t="s">
        <v>163</v>
      </c>
      <c r="AY253" s="18" t="s">
        <v>307</v>
      </c>
      <c r="BE253" s="151">
        <f>IF(N253="základní",J253,0)</f>
        <v>0</v>
      </c>
      <c r="BF253" s="151">
        <f>IF(N253="snížená",J253,0)</f>
        <v>0</v>
      </c>
      <c r="BG253" s="151">
        <f>IF(N253="zákl. přenesená",J253,0)</f>
        <v>0</v>
      </c>
      <c r="BH253" s="151">
        <f>IF(N253="sníž. přenesená",J253,0)</f>
        <v>0</v>
      </c>
      <c r="BI253" s="151">
        <f>IF(N253="nulová",J253,0)</f>
        <v>0</v>
      </c>
      <c r="BJ253" s="18" t="s">
        <v>82</v>
      </c>
      <c r="BK253" s="151">
        <f>ROUND(I253*H253,2)</f>
        <v>0</v>
      </c>
      <c r="BL253" s="18" t="s">
        <v>417</v>
      </c>
      <c r="BM253" s="150" t="s">
        <v>6226</v>
      </c>
    </row>
    <row r="254" spans="2:65" s="1" customFormat="1" ht="29.25">
      <c r="B254" s="33"/>
      <c r="D254" s="152" t="s">
        <v>316</v>
      </c>
      <c r="F254" s="153" t="s">
        <v>6227</v>
      </c>
      <c r="I254" s="154"/>
      <c r="L254" s="33"/>
      <c r="M254" s="155"/>
      <c r="T254" s="57"/>
      <c r="AT254" s="18" t="s">
        <v>316</v>
      </c>
      <c r="AU254" s="18" t="s">
        <v>163</v>
      </c>
    </row>
    <row r="255" spans="2:65" s="1" customFormat="1" ht="24.2" customHeight="1">
      <c r="B255" s="33"/>
      <c r="C255" s="177" t="s">
        <v>717</v>
      </c>
      <c r="D255" s="177" t="s">
        <v>390</v>
      </c>
      <c r="E255" s="178" t="s">
        <v>6228</v>
      </c>
      <c r="F255" s="179" t="s">
        <v>6229</v>
      </c>
      <c r="G255" s="180" t="s">
        <v>312</v>
      </c>
      <c r="H255" s="181">
        <v>5</v>
      </c>
      <c r="I255" s="182"/>
      <c r="J255" s="183">
        <f>ROUND(I255*H255,2)</f>
        <v>0</v>
      </c>
      <c r="K255" s="179" t="s">
        <v>313</v>
      </c>
      <c r="L255" s="184"/>
      <c r="M255" s="185" t="s">
        <v>1</v>
      </c>
      <c r="N255" s="186" t="s">
        <v>40</v>
      </c>
      <c r="P255" s="148">
        <f>O255*H255</f>
        <v>0</v>
      </c>
      <c r="Q255" s="148">
        <v>1.9499999999999999E-3</v>
      </c>
      <c r="R255" s="148">
        <f>Q255*H255</f>
        <v>9.75E-3</v>
      </c>
      <c r="S255" s="148">
        <v>0</v>
      </c>
      <c r="T255" s="149">
        <f>S255*H255</f>
        <v>0</v>
      </c>
      <c r="AR255" s="150" t="s">
        <v>524</v>
      </c>
      <c r="AT255" s="150" t="s">
        <v>390</v>
      </c>
      <c r="AU255" s="150" t="s">
        <v>163</v>
      </c>
      <c r="AY255" s="18" t="s">
        <v>307</v>
      </c>
      <c r="BE255" s="151">
        <f>IF(N255="základní",J255,0)</f>
        <v>0</v>
      </c>
      <c r="BF255" s="151">
        <f>IF(N255="snížená",J255,0)</f>
        <v>0</v>
      </c>
      <c r="BG255" s="151">
        <f>IF(N255="zákl. přenesená",J255,0)</f>
        <v>0</v>
      </c>
      <c r="BH255" s="151">
        <f>IF(N255="sníž. přenesená",J255,0)</f>
        <v>0</v>
      </c>
      <c r="BI255" s="151">
        <f>IF(N255="nulová",J255,0)</f>
        <v>0</v>
      </c>
      <c r="BJ255" s="18" t="s">
        <v>82</v>
      </c>
      <c r="BK255" s="151">
        <f>ROUND(I255*H255,2)</f>
        <v>0</v>
      </c>
      <c r="BL255" s="18" t="s">
        <v>417</v>
      </c>
      <c r="BM255" s="150" t="s">
        <v>6230</v>
      </c>
    </row>
    <row r="256" spans="2:65" s="1" customFormat="1" ht="11.25">
      <c r="B256" s="33"/>
      <c r="D256" s="152" t="s">
        <v>316</v>
      </c>
      <c r="F256" s="153" t="s">
        <v>6229</v>
      </c>
      <c r="I256" s="154"/>
      <c r="L256" s="33"/>
      <c r="M256" s="155"/>
      <c r="T256" s="57"/>
      <c r="AT256" s="18" t="s">
        <v>316</v>
      </c>
      <c r="AU256" s="18" t="s">
        <v>163</v>
      </c>
    </row>
    <row r="257" spans="2:65" s="1" customFormat="1" ht="16.5" customHeight="1">
      <c r="B257" s="33"/>
      <c r="C257" s="139" t="s">
        <v>722</v>
      </c>
      <c r="D257" s="139" t="s">
        <v>309</v>
      </c>
      <c r="E257" s="140" t="s">
        <v>6231</v>
      </c>
      <c r="F257" s="141" t="s">
        <v>6232</v>
      </c>
      <c r="G257" s="142" t="s">
        <v>312</v>
      </c>
      <c r="H257" s="143">
        <v>2</v>
      </c>
      <c r="I257" s="144"/>
      <c r="J257" s="145">
        <f>ROUND(I257*H257,2)</f>
        <v>0</v>
      </c>
      <c r="K257" s="141" t="s">
        <v>1</v>
      </c>
      <c r="L257" s="33"/>
      <c r="M257" s="146" t="s">
        <v>1</v>
      </c>
      <c r="N257" s="147" t="s">
        <v>40</v>
      </c>
      <c r="P257" s="148">
        <f>O257*H257</f>
        <v>0</v>
      </c>
      <c r="Q257" s="148">
        <v>1.9120000000000002E-2</v>
      </c>
      <c r="R257" s="148">
        <f>Q257*H257</f>
        <v>3.8240000000000003E-2</v>
      </c>
      <c r="S257" s="148">
        <v>0</v>
      </c>
      <c r="T257" s="149">
        <f>S257*H257</f>
        <v>0</v>
      </c>
      <c r="AR257" s="150" t="s">
        <v>417</v>
      </c>
      <c r="AT257" s="150" t="s">
        <v>309</v>
      </c>
      <c r="AU257" s="150" t="s">
        <v>163</v>
      </c>
      <c r="AY257" s="18" t="s">
        <v>307</v>
      </c>
      <c r="BE257" s="151">
        <f>IF(N257="základní",J257,0)</f>
        <v>0</v>
      </c>
      <c r="BF257" s="151">
        <f>IF(N257="snížená",J257,0)</f>
        <v>0</v>
      </c>
      <c r="BG257" s="151">
        <f>IF(N257="zákl. přenesená",J257,0)</f>
        <v>0</v>
      </c>
      <c r="BH257" s="151">
        <f>IF(N257="sníž. přenesená",J257,0)</f>
        <v>0</v>
      </c>
      <c r="BI257" s="151">
        <f>IF(N257="nulová",J257,0)</f>
        <v>0</v>
      </c>
      <c r="BJ257" s="18" t="s">
        <v>82</v>
      </c>
      <c r="BK257" s="151">
        <f>ROUND(I257*H257,2)</f>
        <v>0</v>
      </c>
      <c r="BL257" s="18" t="s">
        <v>417</v>
      </c>
      <c r="BM257" s="150" t="s">
        <v>6233</v>
      </c>
    </row>
    <row r="258" spans="2:65" s="1" customFormat="1" ht="11.25">
      <c r="B258" s="33"/>
      <c r="D258" s="152" t="s">
        <v>316</v>
      </c>
      <c r="F258" s="153" t="s">
        <v>6232</v>
      </c>
      <c r="I258" s="154"/>
      <c r="L258" s="33"/>
      <c r="M258" s="155"/>
      <c r="T258" s="57"/>
      <c r="AT258" s="18" t="s">
        <v>316</v>
      </c>
      <c r="AU258" s="18" t="s">
        <v>163</v>
      </c>
    </row>
    <row r="259" spans="2:65" s="11" customFormat="1" ht="22.9" customHeight="1">
      <c r="B259" s="127"/>
      <c r="D259" s="128" t="s">
        <v>74</v>
      </c>
      <c r="E259" s="137" t="s">
        <v>6234</v>
      </c>
      <c r="F259" s="137" t="s">
        <v>5178</v>
      </c>
      <c r="I259" s="130"/>
      <c r="J259" s="138">
        <f>BK259</f>
        <v>0</v>
      </c>
      <c r="L259" s="127"/>
      <c r="M259" s="132"/>
      <c r="P259" s="133">
        <f>SUM(P260:P273)</f>
        <v>0</v>
      </c>
      <c r="R259" s="133">
        <f>SUM(R260:R273)</f>
        <v>0</v>
      </c>
      <c r="T259" s="134">
        <f>SUM(T260:T273)</f>
        <v>0</v>
      </c>
      <c r="AR259" s="128" t="s">
        <v>314</v>
      </c>
      <c r="AT259" s="135" t="s">
        <v>74</v>
      </c>
      <c r="AU259" s="135" t="s">
        <v>82</v>
      </c>
      <c r="AY259" s="128" t="s">
        <v>307</v>
      </c>
      <c r="BK259" s="136">
        <f>SUM(BK260:BK273)</f>
        <v>0</v>
      </c>
    </row>
    <row r="260" spans="2:65" s="1" customFormat="1" ht="24.2" customHeight="1">
      <c r="B260" s="33"/>
      <c r="C260" s="139" t="s">
        <v>736</v>
      </c>
      <c r="D260" s="139" t="s">
        <v>309</v>
      </c>
      <c r="E260" s="140" t="s">
        <v>6037</v>
      </c>
      <c r="F260" s="141" t="s">
        <v>6038</v>
      </c>
      <c r="G260" s="142" t="s">
        <v>5204</v>
      </c>
      <c r="H260" s="216"/>
      <c r="I260" s="144"/>
      <c r="J260" s="145">
        <f>ROUND(I260*H260,2)</f>
        <v>0</v>
      </c>
      <c r="K260" s="141" t="s">
        <v>313</v>
      </c>
      <c r="L260" s="33"/>
      <c r="M260" s="146" t="s">
        <v>1</v>
      </c>
      <c r="N260" s="147" t="s">
        <v>40</v>
      </c>
      <c r="P260" s="148">
        <f>O260*H260</f>
        <v>0</v>
      </c>
      <c r="Q260" s="148">
        <v>0</v>
      </c>
      <c r="R260" s="148">
        <f>Q260*H260</f>
        <v>0</v>
      </c>
      <c r="S260" s="148">
        <v>0</v>
      </c>
      <c r="T260" s="149">
        <f>S260*H260</f>
        <v>0</v>
      </c>
      <c r="AR260" s="150" t="s">
        <v>417</v>
      </c>
      <c r="AT260" s="150" t="s">
        <v>309</v>
      </c>
      <c r="AU260" s="150" t="s">
        <v>84</v>
      </c>
      <c r="AY260" s="18" t="s">
        <v>307</v>
      </c>
      <c r="BE260" s="151">
        <f>IF(N260="základní",J260,0)</f>
        <v>0</v>
      </c>
      <c r="BF260" s="151">
        <f>IF(N260="snížená",J260,0)</f>
        <v>0</v>
      </c>
      <c r="BG260" s="151">
        <f>IF(N260="zákl. přenesená",J260,0)</f>
        <v>0</v>
      </c>
      <c r="BH260" s="151">
        <f>IF(N260="sníž. přenesená",J260,0)</f>
        <v>0</v>
      </c>
      <c r="BI260" s="151">
        <f>IF(N260="nulová",J260,0)</f>
        <v>0</v>
      </c>
      <c r="BJ260" s="18" t="s">
        <v>82</v>
      </c>
      <c r="BK260" s="151">
        <f>ROUND(I260*H260,2)</f>
        <v>0</v>
      </c>
      <c r="BL260" s="18" t="s">
        <v>417</v>
      </c>
      <c r="BM260" s="150" t="s">
        <v>6235</v>
      </c>
    </row>
    <row r="261" spans="2:65" s="1" customFormat="1" ht="29.25">
      <c r="B261" s="33"/>
      <c r="D261" s="152" t="s">
        <v>316</v>
      </c>
      <c r="F261" s="153" t="s">
        <v>6040</v>
      </c>
      <c r="I261" s="154"/>
      <c r="L261" s="33"/>
      <c r="M261" s="155"/>
      <c r="T261" s="57"/>
      <c r="AT261" s="18" t="s">
        <v>316</v>
      </c>
      <c r="AU261" s="18" t="s">
        <v>84</v>
      </c>
    </row>
    <row r="262" spans="2:65" s="1" customFormat="1" ht="16.5" customHeight="1">
      <c r="B262" s="33"/>
      <c r="C262" s="139" t="s">
        <v>741</v>
      </c>
      <c r="D262" s="139" t="s">
        <v>309</v>
      </c>
      <c r="E262" s="140" t="s">
        <v>6041</v>
      </c>
      <c r="F262" s="141" t="s">
        <v>6042</v>
      </c>
      <c r="G262" s="142" t="s">
        <v>5204</v>
      </c>
      <c r="H262" s="216"/>
      <c r="I262" s="144"/>
      <c r="J262" s="145">
        <f>ROUND(I262*H262,2)</f>
        <v>0</v>
      </c>
      <c r="K262" s="141" t="s">
        <v>1</v>
      </c>
      <c r="L262" s="33"/>
      <c r="M262" s="146" t="s">
        <v>1</v>
      </c>
      <c r="N262" s="147" t="s">
        <v>40</v>
      </c>
      <c r="P262" s="148">
        <f>O262*H262</f>
        <v>0</v>
      </c>
      <c r="Q262" s="148">
        <v>0</v>
      </c>
      <c r="R262" s="148">
        <f>Q262*H262</f>
        <v>0</v>
      </c>
      <c r="S262" s="148">
        <v>0</v>
      </c>
      <c r="T262" s="149">
        <f>S262*H262</f>
        <v>0</v>
      </c>
      <c r="AR262" s="150" t="s">
        <v>5716</v>
      </c>
      <c r="AT262" s="150" t="s">
        <v>309</v>
      </c>
      <c r="AU262" s="150" t="s">
        <v>84</v>
      </c>
      <c r="AY262" s="18" t="s">
        <v>307</v>
      </c>
      <c r="BE262" s="151">
        <f>IF(N262="základní",J262,0)</f>
        <v>0</v>
      </c>
      <c r="BF262" s="151">
        <f>IF(N262="snížená",J262,0)</f>
        <v>0</v>
      </c>
      <c r="BG262" s="151">
        <f>IF(N262="zákl. přenesená",J262,0)</f>
        <v>0</v>
      </c>
      <c r="BH262" s="151">
        <f>IF(N262="sníž. přenesená",J262,0)</f>
        <v>0</v>
      </c>
      <c r="BI262" s="151">
        <f>IF(N262="nulová",J262,0)</f>
        <v>0</v>
      </c>
      <c r="BJ262" s="18" t="s">
        <v>82</v>
      </c>
      <c r="BK262" s="151">
        <f>ROUND(I262*H262,2)</f>
        <v>0</v>
      </c>
      <c r="BL262" s="18" t="s">
        <v>5716</v>
      </c>
      <c r="BM262" s="150" t="s">
        <v>6236</v>
      </c>
    </row>
    <row r="263" spans="2:65" s="1" customFormat="1" ht="68.25">
      <c r="B263" s="33"/>
      <c r="D263" s="152" t="s">
        <v>316</v>
      </c>
      <c r="F263" s="153" t="s">
        <v>6044</v>
      </c>
      <c r="I263" s="154"/>
      <c r="L263" s="33"/>
      <c r="M263" s="155"/>
      <c r="T263" s="57"/>
      <c r="AT263" s="18" t="s">
        <v>316</v>
      </c>
      <c r="AU263" s="18" t="s">
        <v>84</v>
      </c>
    </row>
    <row r="264" spans="2:65" s="1" customFormat="1" ht="16.5" customHeight="1">
      <c r="B264" s="33"/>
      <c r="C264" s="139" t="s">
        <v>752</v>
      </c>
      <c r="D264" s="139" t="s">
        <v>309</v>
      </c>
      <c r="E264" s="140" t="s">
        <v>6045</v>
      </c>
      <c r="F264" s="141" t="s">
        <v>5238</v>
      </c>
      <c r="G264" s="142" t="s">
        <v>5204</v>
      </c>
      <c r="H264" s="216"/>
      <c r="I264" s="144"/>
      <c r="J264" s="145">
        <f>ROUND(I264*H264,2)</f>
        <v>0</v>
      </c>
      <c r="K264" s="141" t="s">
        <v>1</v>
      </c>
      <c r="L264" s="33"/>
      <c r="M264" s="146" t="s">
        <v>1</v>
      </c>
      <c r="N264" s="147" t="s">
        <v>40</v>
      </c>
      <c r="P264" s="148">
        <f>O264*H264</f>
        <v>0</v>
      </c>
      <c r="Q264" s="148">
        <v>0</v>
      </c>
      <c r="R264" s="148">
        <f>Q264*H264</f>
        <v>0</v>
      </c>
      <c r="S264" s="148">
        <v>0</v>
      </c>
      <c r="T264" s="149">
        <f>S264*H264</f>
        <v>0</v>
      </c>
      <c r="AR264" s="150" t="s">
        <v>5716</v>
      </c>
      <c r="AT264" s="150" t="s">
        <v>309</v>
      </c>
      <c r="AU264" s="150" t="s">
        <v>84</v>
      </c>
      <c r="AY264" s="18" t="s">
        <v>307</v>
      </c>
      <c r="BE264" s="151">
        <f>IF(N264="základní",J264,0)</f>
        <v>0</v>
      </c>
      <c r="BF264" s="151">
        <f>IF(N264="snížená",J264,0)</f>
        <v>0</v>
      </c>
      <c r="BG264" s="151">
        <f>IF(N264="zákl. přenesená",J264,0)</f>
        <v>0</v>
      </c>
      <c r="BH264" s="151">
        <f>IF(N264="sníž. přenesená",J264,0)</f>
        <v>0</v>
      </c>
      <c r="BI264" s="151">
        <f>IF(N264="nulová",J264,0)</f>
        <v>0</v>
      </c>
      <c r="BJ264" s="18" t="s">
        <v>82</v>
      </c>
      <c r="BK264" s="151">
        <f>ROUND(I264*H264,2)</f>
        <v>0</v>
      </c>
      <c r="BL264" s="18" t="s">
        <v>5716</v>
      </c>
      <c r="BM264" s="150" t="s">
        <v>6237</v>
      </c>
    </row>
    <row r="265" spans="2:65" s="1" customFormat="1" ht="11.25">
      <c r="B265" s="33"/>
      <c r="D265" s="152" t="s">
        <v>316</v>
      </c>
      <c r="F265" s="153" t="s">
        <v>5238</v>
      </c>
      <c r="I265" s="154"/>
      <c r="L265" s="33"/>
      <c r="M265" s="155"/>
      <c r="T265" s="57"/>
      <c r="AT265" s="18" t="s">
        <v>316</v>
      </c>
      <c r="AU265" s="18" t="s">
        <v>84</v>
      </c>
    </row>
    <row r="266" spans="2:65" s="1" customFormat="1" ht="24.2" customHeight="1">
      <c r="B266" s="33"/>
      <c r="C266" s="139" t="s">
        <v>759</v>
      </c>
      <c r="D266" s="139" t="s">
        <v>309</v>
      </c>
      <c r="E266" s="140" t="s">
        <v>6047</v>
      </c>
      <c r="F266" s="141" t="s">
        <v>6048</v>
      </c>
      <c r="G266" s="142" t="s">
        <v>514</v>
      </c>
      <c r="H266" s="143">
        <v>1</v>
      </c>
      <c r="I266" s="144"/>
      <c r="J266" s="145">
        <f>ROUND(I266*H266,2)</f>
        <v>0</v>
      </c>
      <c r="K266" s="141" t="s">
        <v>1</v>
      </c>
      <c r="L266" s="33"/>
      <c r="M266" s="146" t="s">
        <v>1</v>
      </c>
      <c r="N266" s="147" t="s">
        <v>40</v>
      </c>
      <c r="P266" s="148">
        <f>O266*H266</f>
        <v>0</v>
      </c>
      <c r="Q266" s="148">
        <v>0</v>
      </c>
      <c r="R266" s="148">
        <f>Q266*H266</f>
        <v>0</v>
      </c>
      <c r="S266" s="148">
        <v>0</v>
      </c>
      <c r="T266" s="149">
        <f>S266*H266</f>
        <v>0</v>
      </c>
      <c r="AR266" s="150" t="s">
        <v>5716</v>
      </c>
      <c r="AT266" s="150" t="s">
        <v>309</v>
      </c>
      <c r="AU266" s="150" t="s">
        <v>84</v>
      </c>
      <c r="AY266" s="18" t="s">
        <v>307</v>
      </c>
      <c r="BE266" s="151">
        <f>IF(N266="základní",J266,0)</f>
        <v>0</v>
      </c>
      <c r="BF266" s="151">
        <f>IF(N266="snížená",J266,0)</f>
        <v>0</v>
      </c>
      <c r="BG266" s="151">
        <f>IF(N266="zákl. přenesená",J266,0)</f>
        <v>0</v>
      </c>
      <c r="BH266" s="151">
        <f>IF(N266="sníž. přenesená",J266,0)</f>
        <v>0</v>
      </c>
      <c r="BI266" s="151">
        <f>IF(N266="nulová",J266,0)</f>
        <v>0</v>
      </c>
      <c r="BJ266" s="18" t="s">
        <v>82</v>
      </c>
      <c r="BK266" s="151">
        <f>ROUND(I266*H266,2)</f>
        <v>0</v>
      </c>
      <c r="BL266" s="18" t="s">
        <v>5716</v>
      </c>
      <c r="BM266" s="150" t="s">
        <v>6238</v>
      </c>
    </row>
    <row r="267" spans="2:65" s="1" customFormat="1" ht="58.5">
      <c r="B267" s="33"/>
      <c r="D267" s="152" t="s">
        <v>357</v>
      </c>
      <c r="F267" s="176" t="s">
        <v>6050</v>
      </c>
      <c r="I267" s="154"/>
      <c r="L267" s="33"/>
      <c r="M267" s="155"/>
      <c r="T267" s="57"/>
      <c r="AT267" s="18" t="s">
        <v>357</v>
      </c>
      <c r="AU267" s="18" t="s">
        <v>84</v>
      </c>
    </row>
    <row r="268" spans="2:65" s="1" customFormat="1" ht="21.75" customHeight="1">
      <c r="B268" s="33"/>
      <c r="C268" s="139" t="s">
        <v>766</v>
      </c>
      <c r="D268" s="139" t="s">
        <v>309</v>
      </c>
      <c r="E268" s="140" t="s">
        <v>5710</v>
      </c>
      <c r="F268" s="141" t="s">
        <v>6051</v>
      </c>
      <c r="G268" s="142" t="s">
        <v>4747</v>
      </c>
      <c r="H268" s="143">
        <v>1</v>
      </c>
      <c r="I268" s="144"/>
      <c r="J268" s="145">
        <f>ROUND(I268*H268,2)</f>
        <v>0</v>
      </c>
      <c r="K268" s="141" t="s">
        <v>1</v>
      </c>
      <c r="L268" s="33"/>
      <c r="M268" s="146" t="s">
        <v>1</v>
      </c>
      <c r="N268" s="147" t="s">
        <v>40</v>
      </c>
      <c r="P268" s="148">
        <f>O268*H268</f>
        <v>0</v>
      </c>
      <c r="Q268" s="148">
        <v>0</v>
      </c>
      <c r="R268" s="148">
        <f>Q268*H268</f>
        <v>0</v>
      </c>
      <c r="S268" s="148">
        <v>0</v>
      </c>
      <c r="T268" s="149">
        <f>S268*H268</f>
        <v>0</v>
      </c>
      <c r="AR268" s="150" t="s">
        <v>5716</v>
      </c>
      <c r="AT268" s="150" t="s">
        <v>309</v>
      </c>
      <c r="AU268" s="150" t="s">
        <v>84</v>
      </c>
      <c r="AY268" s="18" t="s">
        <v>307</v>
      </c>
      <c r="BE268" s="151">
        <f>IF(N268="základní",J268,0)</f>
        <v>0</v>
      </c>
      <c r="BF268" s="151">
        <f>IF(N268="snížená",J268,0)</f>
        <v>0</v>
      </c>
      <c r="BG268" s="151">
        <f>IF(N268="zákl. přenesená",J268,0)</f>
        <v>0</v>
      </c>
      <c r="BH268" s="151">
        <f>IF(N268="sníž. přenesená",J268,0)</f>
        <v>0</v>
      </c>
      <c r="BI268" s="151">
        <f>IF(N268="nulová",J268,0)</f>
        <v>0</v>
      </c>
      <c r="BJ268" s="18" t="s">
        <v>82</v>
      </c>
      <c r="BK268" s="151">
        <f>ROUND(I268*H268,2)</f>
        <v>0</v>
      </c>
      <c r="BL268" s="18" t="s">
        <v>5716</v>
      </c>
      <c r="BM268" s="150" t="s">
        <v>6239</v>
      </c>
    </row>
    <row r="269" spans="2:65" s="1" customFormat="1" ht="16.5" customHeight="1">
      <c r="B269" s="33"/>
      <c r="C269" s="139" t="s">
        <v>772</v>
      </c>
      <c r="D269" s="139" t="s">
        <v>309</v>
      </c>
      <c r="E269" s="140" t="s">
        <v>6053</v>
      </c>
      <c r="F269" s="141" t="s">
        <v>6054</v>
      </c>
      <c r="G269" s="142" t="s">
        <v>514</v>
      </c>
      <c r="H269" s="143">
        <v>1</v>
      </c>
      <c r="I269" s="144"/>
      <c r="J269" s="145">
        <f>ROUND(I269*H269,2)</f>
        <v>0</v>
      </c>
      <c r="K269" s="141" t="s">
        <v>1</v>
      </c>
      <c r="L269" s="33"/>
      <c r="M269" s="146" t="s">
        <v>1</v>
      </c>
      <c r="N269" s="147" t="s">
        <v>40</v>
      </c>
      <c r="P269" s="148">
        <f>O269*H269</f>
        <v>0</v>
      </c>
      <c r="Q269" s="148">
        <v>0</v>
      </c>
      <c r="R269" s="148">
        <f>Q269*H269</f>
        <v>0</v>
      </c>
      <c r="S269" s="148">
        <v>0</v>
      </c>
      <c r="T269" s="149">
        <f>S269*H269</f>
        <v>0</v>
      </c>
      <c r="AR269" s="150" t="s">
        <v>5716</v>
      </c>
      <c r="AT269" s="150" t="s">
        <v>309</v>
      </c>
      <c r="AU269" s="150" t="s">
        <v>84</v>
      </c>
      <c r="AY269" s="18" t="s">
        <v>307</v>
      </c>
      <c r="BE269" s="151">
        <f>IF(N269="základní",J269,0)</f>
        <v>0</v>
      </c>
      <c r="BF269" s="151">
        <f>IF(N269="snížená",J269,0)</f>
        <v>0</v>
      </c>
      <c r="BG269" s="151">
        <f>IF(N269="zákl. přenesená",J269,0)</f>
        <v>0</v>
      </c>
      <c r="BH269" s="151">
        <f>IF(N269="sníž. přenesená",J269,0)</f>
        <v>0</v>
      </c>
      <c r="BI269" s="151">
        <f>IF(N269="nulová",J269,0)</f>
        <v>0</v>
      </c>
      <c r="BJ269" s="18" t="s">
        <v>82</v>
      </c>
      <c r="BK269" s="151">
        <f>ROUND(I269*H269,2)</f>
        <v>0</v>
      </c>
      <c r="BL269" s="18" t="s">
        <v>5716</v>
      </c>
      <c r="BM269" s="150" t="s">
        <v>6240</v>
      </c>
    </row>
    <row r="270" spans="2:65" s="1" customFormat="1" ht="44.25" customHeight="1">
      <c r="B270" s="33"/>
      <c r="C270" s="139" t="s">
        <v>783</v>
      </c>
      <c r="D270" s="139" t="s">
        <v>309</v>
      </c>
      <c r="E270" s="140" t="s">
        <v>5714</v>
      </c>
      <c r="F270" s="141" t="s">
        <v>6060</v>
      </c>
      <c r="G270" s="142" t="s">
        <v>4747</v>
      </c>
      <c r="H270" s="143">
        <v>1</v>
      </c>
      <c r="I270" s="144"/>
      <c r="J270" s="145">
        <f>ROUND(I270*H270,2)</f>
        <v>0</v>
      </c>
      <c r="K270" s="141" t="s">
        <v>1</v>
      </c>
      <c r="L270" s="33"/>
      <c r="M270" s="146" t="s">
        <v>1</v>
      </c>
      <c r="N270" s="147" t="s">
        <v>40</v>
      </c>
      <c r="P270" s="148">
        <f>O270*H270</f>
        <v>0</v>
      </c>
      <c r="Q270" s="148">
        <v>0</v>
      </c>
      <c r="R270" s="148">
        <f>Q270*H270</f>
        <v>0</v>
      </c>
      <c r="S270" s="148">
        <v>0</v>
      </c>
      <c r="T270" s="149">
        <f>S270*H270</f>
        <v>0</v>
      </c>
      <c r="AR270" s="150" t="s">
        <v>5716</v>
      </c>
      <c r="AT270" s="150" t="s">
        <v>309</v>
      </c>
      <c r="AU270" s="150" t="s">
        <v>84</v>
      </c>
      <c r="AY270" s="18" t="s">
        <v>307</v>
      </c>
      <c r="BE270" s="151">
        <f>IF(N270="základní",J270,0)</f>
        <v>0</v>
      </c>
      <c r="BF270" s="151">
        <f>IF(N270="snížená",J270,0)</f>
        <v>0</v>
      </c>
      <c r="BG270" s="151">
        <f>IF(N270="zákl. přenesená",J270,0)</f>
        <v>0</v>
      </c>
      <c r="BH270" s="151">
        <f>IF(N270="sníž. přenesená",J270,0)</f>
        <v>0</v>
      </c>
      <c r="BI270" s="151">
        <f>IF(N270="nulová",J270,0)</f>
        <v>0</v>
      </c>
      <c r="BJ270" s="18" t="s">
        <v>82</v>
      </c>
      <c r="BK270" s="151">
        <f>ROUND(I270*H270,2)</f>
        <v>0</v>
      </c>
      <c r="BL270" s="18" t="s">
        <v>5716</v>
      </c>
      <c r="BM270" s="150" t="s">
        <v>6241</v>
      </c>
    </row>
    <row r="271" spans="2:65" s="1" customFormat="1" ht="29.25">
      <c r="B271" s="33"/>
      <c r="D271" s="152" t="s">
        <v>316</v>
      </c>
      <c r="F271" s="153" t="s">
        <v>6060</v>
      </c>
      <c r="I271" s="154"/>
      <c r="L271" s="33"/>
      <c r="M271" s="155"/>
      <c r="T271" s="57"/>
      <c r="AT271" s="18" t="s">
        <v>316</v>
      </c>
      <c r="AU271" s="18" t="s">
        <v>84</v>
      </c>
    </row>
    <row r="272" spans="2:65" s="1" customFormat="1" ht="16.5" customHeight="1">
      <c r="B272" s="33"/>
      <c r="C272" s="139" t="s">
        <v>791</v>
      </c>
      <c r="D272" s="139" t="s">
        <v>309</v>
      </c>
      <c r="E272" s="140" t="s">
        <v>6056</v>
      </c>
      <c r="F272" s="141" t="s">
        <v>6057</v>
      </c>
      <c r="G272" s="142" t="s">
        <v>4747</v>
      </c>
      <c r="H272" s="143">
        <v>1</v>
      </c>
      <c r="I272" s="144"/>
      <c r="J272" s="145">
        <f>ROUND(I272*H272,2)</f>
        <v>0</v>
      </c>
      <c r="K272" s="141" t="s">
        <v>1</v>
      </c>
      <c r="L272" s="33"/>
      <c r="M272" s="146" t="s">
        <v>1</v>
      </c>
      <c r="N272" s="147" t="s">
        <v>40</v>
      </c>
      <c r="P272" s="148">
        <f>O272*H272</f>
        <v>0</v>
      </c>
      <c r="Q272" s="148">
        <v>0</v>
      </c>
      <c r="R272" s="148">
        <f>Q272*H272</f>
        <v>0</v>
      </c>
      <c r="S272" s="148">
        <v>0</v>
      </c>
      <c r="T272" s="149">
        <f>S272*H272</f>
        <v>0</v>
      </c>
      <c r="AR272" s="150" t="s">
        <v>5716</v>
      </c>
      <c r="AT272" s="150" t="s">
        <v>309</v>
      </c>
      <c r="AU272" s="150" t="s">
        <v>84</v>
      </c>
      <c r="AY272" s="18" t="s">
        <v>307</v>
      </c>
      <c r="BE272" s="151">
        <f>IF(N272="základní",J272,0)</f>
        <v>0</v>
      </c>
      <c r="BF272" s="151">
        <f>IF(N272="snížená",J272,0)</f>
        <v>0</v>
      </c>
      <c r="BG272" s="151">
        <f>IF(N272="zákl. přenesená",J272,0)</f>
        <v>0</v>
      </c>
      <c r="BH272" s="151">
        <f>IF(N272="sníž. přenesená",J272,0)</f>
        <v>0</v>
      </c>
      <c r="BI272" s="151">
        <f>IF(N272="nulová",J272,0)</f>
        <v>0</v>
      </c>
      <c r="BJ272" s="18" t="s">
        <v>82</v>
      </c>
      <c r="BK272" s="151">
        <f>ROUND(I272*H272,2)</f>
        <v>0</v>
      </c>
      <c r="BL272" s="18" t="s">
        <v>5716</v>
      </c>
      <c r="BM272" s="150" t="s">
        <v>6242</v>
      </c>
    </row>
    <row r="273" spans="2:47" s="1" customFormat="1" ht="19.5">
      <c r="B273" s="33"/>
      <c r="D273" s="152" t="s">
        <v>357</v>
      </c>
      <c r="F273" s="176" t="s">
        <v>6059</v>
      </c>
      <c r="I273" s="154"/>
      <c r="L273" s="33"/>
      <c r="M273" s="204"/>
      <c r="N273" s="205"/>
      <c r="O273" s="205"/>
      <c r="P273" s="205"/>
      <c r="Q273" s="205"/>
      <c r="R273" s="205"/>
      <c r="S273" s="205"/>
      <c r="T273" s="206"/>
      <c r="AT273" s="18" t="s">
        <v>357</v>
      </c>
      <c r="AU273" s="18" t="s">
        <v>84</v>
      </c>
    </row>
    <row r="274" spans="2:47" s="1" customFormat="1" ht="6.95" customHeight="1">
      <c r="B274" s="45"/>
      <c r="C274" s="46"/>
      <c r="D274" s="46"/>
      <c r="E274" s="46"/>
      <c r="F274" s="46"/>
      <c r="G274" s="46"/>
      <c r="H274" s="46"/>
      <c r="I274" s="46"/>
      <c r="J274" s="46"/>
      <c r="K274" s="46"/>
      <c r="L274" s="33"/>
    </row>
  </sheetData>
  <sheetProtection algorithmName="SHA-512" hashValue="3f0b1kvrjBNVVnR9JJmlnfcAZSsUeyRNhwyeNyvf1o9gcrsyUYcMo6ffRZ5YetxNUX5HGJYkkP/Fd76VXyddHQ==" saltValue="upjRzGUQzpso/ltCwjydcXO0Cb06HoCNq/ddkT+zpxO77GzaCuACUANp6hphObu1UoJ/ZtDaYrsQSM8jCRw3yw==" spinCount="100000" sheet="1" objects="1" scenarios="1" formatColumns="0" formatRows="0" autoFilter="0"/>
  <autoFilter ref="C127:K273" xr:uid="{00000000-0009-0000-0000-000009000000}"/>
  <mergeCells count="12">
    <mergeCell ref="E120:H120"/>
    <mergeCell ref="L2:V2"/>
    <mergeCell ref="E85:H85"/>
    <mergeCell ref="E87:H87"/>
    <mergeCell ref="E89:H89"/>
    <mergeCell ref="E116:H116"/>
    <mergeCell ref="E118:H118"/>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2:BM522"/>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56"/>
      <c r="M2" s="256"/>
      <c r="N2" s="256"/>
      <c r="O2" s="256"/>
      <c r="P2" s="256"/>
      <c r="Q2" s="256"/>
      <c r="R2" s="256"/>
      <c r="S2" s="256"/>
      <c r="T2" s="256"/>
      <c r="U2" s="256"/>
      <c r="V2" s="256"/>
      <c r="AT2" s="18" t="s">
        <v>128</v>
      </c>
    </row>
    <row r="3" spans="2:46" ht="6.95" customHeight="1">
      <c r="B3" s="19"/>
      <c r="C3" s="20"/>
      <c r="D3" s="20"/>
      <c r="E3" s="20"/>
      <c r="F3" s="20"/>
      <c r="G3" s="20"/>
      <c r="H3" s="20"/>
      <c r="I3" s="20"/>
      <c r="J3" s="20"/>
      <c r="K3" s="20"/>
      <c r="L3" s="21"/>
      <c r="AT3" s="18" t="s">
        <v>84</v>
      </c>
    </row>
    <row r="4" spans="2:46" ht="24.95" customHeight="1">
      <c r="B4" s="21"/>
      <c r="D4" s="22" t="s">
        <v>164</v>
      </c>
      <c r="L4" s="21"/>
      <c r="M4" s="95" t="s">
        <v>10</v>
      </c>
      <c r="AT4" s="18" t="s">
        <v>4</v>
      </c>
    </row>
    <row r="5" spans="2:46" ht="6.95" customHeight="1">
      <c r="B5" s="21"/>
      <c r="L5" s="21"/>
    </row>
    <row r="6" spans="2:46" ht="12" customHeight="1">
      <c r="B6" s="21"/>
      <c r="D6" s="28" t="s">
        <v>16</v>
      </c>
      <c r="L6" s="21"/>
    </row>
    <row r="7" spans="2:46" ht="16.5" customHeight="1">
      <c r="B7" s="21"/>
      <c r="E7" s="271" t="str">
        <f>'Rekapitulace stavby'!K6</f>
        <v>ZŠ Dědina - nástavba - REVIZE č. 2</v>
      </c>
      <c r="F7" s="272"/>
      <c r="G7" s="272"/>
      <c r="H7" s="272"/>
      <c r="L7" s="21"/>
    </row>
    <row r="8" spans="2:46" ht="12" customHeight="1">
      <c r="B8" s="21"/>
      <c r="D8" s="28" t="s">
        <v>173</v>
      </c>
      <c r="L8" s="21"/>
    </row>
    <row r="9" spans="2:46" s="1" customFormat="1" ht="16.5" customHeight="1">
      <c r="B9" s="33"/>
      <c r="E9" s="271" t="s">
        <v>6243</v>
      </c>
      <c r="F9" s="273"/>
      <c r="G9" s="273"/>
      <c r="H9" s="273"/>
      <c r="L9" s="33"/>
    </row>
    <row r="10" spans="2:46" s="1" customFormat="1" ht="12" customHeight="1">
      <c r="B10" s="33"/>
      <c r="D10" s="28" t="s">
        <v>179</v>
      </c>
      <c r="L10" s="33"/>
    </row>
    <row r="11" spans="2:46" s="1" customFormat="1" ht="16.5" customHeight="1">
      <c r="B11" s="33"/>
      <c r="E11" s="236" t="s">
        <v>6244</v>
      </c>
      <c r="F11" s="273"/>
      <c r="G11" s="273"/>
      <c r="H11" s="273"/>
      <c r="L11" s="33"/>
    </row>
    <row r="12" spans="2:46" s="1" customFormat="1" ht="11.25">
      <c r="B12" s="33"/>
      <c r="L12" s="33"/>
    </row>
    <row r="13" spans="2:46" s="1" customFormat="1" ht="12" customHeight="1">
      <c r="B13" s="33"/>
      <c r="D13" s="28" t="s">
        <v>18</v>
      </c>
      <c r="F13" s="26" t="s">
        <v>1</v>
      </c>
      <c r="I13" s="28" t="s">
        <v>19</v>
      </c>
      <c r="J13" s="26" t="s">
        <v>1</v>
      </c>
      <c r="L13" s="33"/>
    </row>
    <row r="14" spans="2:46" s="1" customFormat="1" ht="12" customHeight="1">
      <c r="B14" s="33"/>
      <c r="D14" s="28" t="s">
        <v>20</v>
      </c>
      <c r="F14" s="26" t="s">
        <v>21</v>
      </c>
      <c r="I14" s="28" t="s">
        <v>22</v>
      </c>
      <c r="J14" s="53" t="str">
        <f>'Rekapitulace stavby'!AN8</f>
        <v>15. 9. 2025</v>
      </c>
      <c r="L14" s="33"/>
    </row>
    <row r="15" spans="2:46" s="1" customFormat="1" ht="10.9" customHeight="1">
      <c r="B15" s="33"/>
      <c r="L15" s="33"/>
    </row>
    <row r="16" spans="2:46" s="1" customFormat="1" ht="12" customHeight="1">
      <c r="B16" s="33"/>
      <c r="D16" s="28" t="s">
        <v>24</v>
      </c>
      <c r="I16" s="28" t="s">
        <v>25</v>
      </c>
      <c r="J16" s="26" t="str">
        <f>IF('Rekapitulace stavby'!AN10="","",'Rekapitulace stavby'!AN10)</f>
        <v/>
      </c>
      <c r="L16" s="33"/>
    </row>
    <row r="17" spans="2:12" s="1" customFormat="1" ht="18" customHeight="1">
      <c r="B17" s="33"/>
      <c r="E17" s="26" t="str">
        <f>IF('Rekapitulace stavby'!E11="","",'Rekapitulace stavby'!E11)</f>
        <v xml:space="preserve"> </v>
      </c>
      <c r="I17" s="28" t="s">
        <v>27</v>
      </c>
      <c r="J17" s="26" t="str">
        <f>IF('Rekapitulace stavby'!AN11="","",'Rekapitulace stavby'!AN11)</f>
        <v/>
      </c>
      <c r="L17" s="33"/>
    </row>
    <row r="18" spans="2:12" s="1" customFormat="1" ht="6.95" customHeight="1">
      <c r="B18" s="33"/>
      <c r="L18" s="33"/>
    </row>
    <row r="19" spans="2:12" s="1" customFormat="1" ht="12" customHeight="1">
      <c r="B19" s="33"/>
      <c r="D19" s="28" t="s">
        <v>28</v>
      </c>
      <c r="I19" s="28" t="s">
        <v>25</v>
      </c>
      <c r="J19" s="29" t="str">
        <f>'Rekapitulace stavby'!AN13</f>
        <v>Vyplň údaj</v>
      </c>
      <c r="L19" s="33"/>
    </row>
    <row r="20" spans="2:12" s="1" customFormat="1" ht="18" customHeight="1">
      <c r="B20" s="33"/>
      <c r="E20" s="274" t="str">
        <f>'Rekapitulace stavby'!E14</f>
        <v>Vyplň údaj</v>
      </c>
      <c r="F20" s="255"/>
      <c r="G20" s="255"/>
      <c r="H20" s="255"/>
      <c r="I20" s="28" t="s">
        <v>27</v>
      </c>
      <c r="J20" s="29" t="str">
        <f>'Rekapitulace stavby'!AN14</f>
        <v>Vyplň údaj</v>
      </c>
      <c r="L20" s="33"/>
    </row>
    <row r="21" spans="2:12" s="1" customFormat="1" ht="6.95" customHeight="1">
      <c r="B21" s="33"/>
      <c r="L21" s="33"/>
    </row>
    <row r="22" spans="2:12" s="1" customFormat="1" ht="12" customHeight="1">
      <c r="B22" s="33"/>
      <c r="D22" s="28" t="s">
        <v>30</v>
      </c>
      <c r="I22" s="28" t="s">
        <v>25</v>
      </c>
      <c r="J22" s="26" t="s">
        <v>1</v>
      </c>
      <c r="L22" s="33"/>
    </row>
    <row r="23" spans="2:12" s="1" customFormat="1" ht="18" customHeight="1">
      <c r="B23" s="33"/>
      <c r="E23" s="26" t="s">
        <v>31</v>
      </c>
      <c r="I23" s="28" t="s">
        <v>27</v>
      </c>
      <c r="J23" s="26" t="s">
        <v>1</v>
      </c>
      <c r="L23" s="33"/>
    </row>
    <row r="24" spans="2:12" s="1" customFormat="1" ht="6.95" customHeight="1">
      <c r="B24" s="33"/>
      <c r="L24" s="33"/>
    </row>
    <row r="25" spans="2:12" s="1" customFormat="1" ht="12" customHeight="1">
      <c r="B25" s="33"/>
      <c r="D25" s="28" t="s">
        <v>33</v>
      </c>
      <c r="I25" s="28" t="s">
        <v>25</v>
      </c>
      <c r="J25" s="26" t="str">
        <f>IF('Rekapitulace stavby'!AN19="","",'Rekapitulace stavby'!AN19)</f>
        <v/>
      </c>
      <c r="L25" s="33"/>
    </row>
    <row r="26" spans="2:12" s="1" customFormat="1" ht="18" customHeight="1">
      <c r="B26" s="33"/>
      <c r="E26" s="26" t="str">
        <f>IF('Rekapitulace stavby'!E20="","",'Rekapitulace stavby'!E20)</f>
        <v xml:space="preserve"> </v>
      </c>
      <c r="I26" s="28" t="s">
        <v>27</v>
      </c>
      <c r="J26" s="26" t="str">
        <f>IF('Rekapitulace stavby'!AN20="","",'Rekapitulace stavby'!AN20)</f>
        <v/>
      </c>
      <c r="L26" s="33"/>
    </row>
    <row r="27" spans="2:12" s="1" customFormat="1" ht="6.95" customHeight="1">
      <c r="B27" s="33"/>
      <c r="L27" s="33"/>
    </row>
    <row r="28" spans="2:12" s="1" customFormat="1" ht="12" customHeight="1">
      <c r="B28" s="33"/>
      <c r="D28" s="28" t="s">
        <v>34</v>
      </c>
      <c r="L28" s="33"/>
    </row>
    <row r="29" spans="2:12" s="7" customFormat="1" ht="16.5" customHeight="1">
      <c r="B29" s="96"/>
      <c r="E29" s="260" t="s">
        <v>1</v>
      </c>
      <c r="F29" s="260"/>
      <c r="G29" s="260"/>
      <c r="H29" s="260"/>
      <c r="L29" s="96"/>
    </row>
    <row r="30" spans="2:12" s="1" customFormat="1" ht="6.95" customHeight="1">
      <c r="B30" s="33"/>
      <c r="L30" s="33"/>
    </row>
    <row r="31" spans="2:12" s="1" customFormat="1" ht="6.95" customHeight="1">
      <c r="B31" s="33"/>
      <c r="D31" s="54"/>
      <c r="E31" s="54"/>
      <c r="F31" s="54"/>
      <c r="G31" s="54"/>
      <c r="H31" s="54"/>
      <c r="I31" s="54"/>
      <c r="J31" s="54"/>
      <c r="K31" s="54"/>
      <c r="L31" s="33"/>
    </row>
    <row r="32" spans="2:12" s="1" customFormat="1" ht="25.35" customHeight="1">
      <c r="B32" s="33"/>
      <c r="D32" s="98" t="s">
        <v>35</v>
      </c>
      <c r="J32" s="67">
        <f>ROUND(J145, 2)</f>
        <v>0</v>
      </c>
      <c r="L32" s="33"/>
    </row>
    <row r="33" spans="2:12" s="1" customFormat="1" ht="6.95" customHeight="1">
      <c r="B33" s="33"/>
      <c r="D33" s="54"/>
      <c r="E33" s="54"/>
      <c r="F33" s="54"/>
      <c r="G33" s="54"/>
      <c r="H33" s="54"/>
      <c r="I33" s="54"/>
      <c r="J33" s="54"/>
      <c r="K33" s="54"/>
      <c r="L33" s="33"/>
    </row>
    <row r="34" spans="2:12" s="1" customFormat="1" ht="14.45" customHeight="1">
      <c r="B34" s="33"/>
      <c r="F34" s="36" t="s">
        <v>37</v>
      </c>
      <c r="I34" s="36" t="s">
        <v>36</v>
      </c>
      <c r="J34" s="36" t="s">
        <v>38</v>
      </c>
      <c r="L34" s="33"/>
    </row>
    <row r="35" spans="2:12" s="1" customFormat="1" ht="14.45" customHeight="1">
      <c r="B35" s="33"/>
      <c r="D35" s="56" t="s">
        <v>39</v>
      </c>
      <c r="E35" s="28" t="s">
        <v>40</v>
      </c>
      <c r="F35" s="87">
        <f>ROUND((SUM(BE145:BE521)),  2)</f>
        <v>0</v>
      </c>
      <c r="I35" s="99">
        <v>0.21</v>
      </c>
      <c r="J35" s="87">
        <f>ROUND(((SUM(BE145:BE521))*I35),  2)</f>
        <v>0</v>
      </c>
      <c r="L35" s="33"/>
    </row>
    <row r="36" spans="2:12" s="1" customFormat="1" ht="14.45" customHeight="1">
      <c r="B36" s="33"/>
      <c r="E36" s="28" t="s">
        <v>41</v>
      </c>
      <c r="F36" s="87">
        <f>ROUND((SUM(BF145:BF521)),  2)</f>
        <v>0</v>
      </c>
      <c r="I36" s="99">
        <v>0.12</v>
      </c>
      <c r="J36" s="87">
        <f>ROUND(((SUM(BF145:BF521))*I36),  2)</f>
        <v>0</v>
      </c>
      <c r="L36" s="33"/>
    </row>
    <row r="37" spans="2:12" s="1" customFormat="1" ht="14.45" hidden="1" customHeight="1">
      <c r="B37" s="33"/>
      <c r="E37" s="28" t="s">
        <v>42</v>
      </c>
      <c r="F37" s="87">
        <f>ROUND((SUM(BG145:BG521)),  2)</f>
        <v>0</v>
      </c>
      <c r="I37" s="99">
        <v>0.21</v>
      </c>
      <c r="J37" s="87">
        <f>0</f>
        <v>0</v>
      </c>
      <c r="L37" s="33"/>
    </row>
    <row r="38" spans="2:12" s="1" customFormat="1" ht="14.45" hidden="1" customHeight="1">
      <c r="B38" s="33"/>
      <c r="E38" s="28" t="s">
        <v>43</v>
      </c>
      <c r="F38" s="87">
        <f>ROUND((SUM(BH145:BH521)),  2)</f>
        <v>0</v>
      </c>
      <c r="I38" s="99">
        <v>0.12</v>
      </c>
      <c r="J38" s="87">
        <f>0</f>
        <v>0</v>
      </c>
      <c r="L38" s="33"/>
    </row>
    <row r="39" spans="2:12" s="1" customFormat="1" ht="14.45" hidden="1" customHeight="1">
      <c r="B39" s="33"/>
      <c r="E39" s="28" t="s">
        <v>44</v>
      </c>
      <c r="F39" s="87">
        <f>ROUND((SUM(BI145:BI521)),  2)</f>
        <v>0</v>
      </c>
      <c r="I39" s="99">
        <v>0</v>
      </c>
      <c r="J39" s="87">
        <f>0</f>
        <v>0</v>
      </c>
      <c r="L39" s="33"/>
    </row>
    <row r="40" spans="2:12" s="1" customFormat="1" ht="6.95" customHeight="1">
      <c r="B40" s="33"/>
      <c r="L40" s="33"/>
    </row>
    <row r="41" spans="2:12" s="1" customFormat="1" ht="25.35" customHeight="1">
      <c r="B41" s="33"/>
      <c r="C41" s="100"/>
      <c r="D41" s="101" t="s">
        <v>45</v>
      </c>
      <c r="E41" s="58"/>
      <c r="F41" s="58"/>
      <c r="G41" s="102" t="s">
        <v>46</v>
      </c>
      <c r="H41" s="103" t="s">
        <v>47</v>
      </c>
      <c r="I41" s="58"/>
      <c r="J41" s="104">
        <f>SUM(J32:J39)</f>
        <v>0</v>
      </c>
      <c r="K41" s="105"/>
      <c r="L41" s="33"/>
    </row>
    <row r="42" spans="2:12" s="1" customFormat="1" ht="14.45" customHeight="1">
      <c r="B42" s="33"/>
      <c r="L42" s="33"/>
    </row>
    <row r="43" spans="2:12" ht="14.45" customHeight="1">
      <c r="B43" s="21"/>
      <c r="L43" s="21"/>
    </row>
    <row r="44" spans="2:12" ht="14.45" customHeight="1">
      <c r="B44" s="21"/>
      <c r="L44" s="21"/>
    </row>
    <row r="45" spans="2:12" ht="14.45" customHeight="1">
      <c r="B45" s="21"/>
      <c r="L45" s="21"/>
    </row>
    <row r="46" spans="2:12" ht="14.45" customHeight="1">
      <c r="B46" s="21"/>
      <c r="L46" s="21"/>
    </row>
    <row r="47" spans="2:12" ht="14.45" customHeight="1">
      <c r="B47" s="21"/>
      <c r="L47" s="21"/>
    </row>
    <row r="48" spans="2:12" ht="14.45" customHeight="1">
      <c r="B48" s="21"/>
      <c r="L48" s="21"/>
    </row>
    <row r="49" spans="2:12" ht="14.45" customHeight="1">
      <c r="B49" s="21"/>
      <c r="L49" s="21"/>
    </row>
    <row r="50" spans="2:12" s="1" customFormat="1" ht="14.45" customHeight="1">
      <c r="B50" s="33"/>
      <c r="D50" s="42" t="s">
        <v>48</v>
      </c>
      <c r="E50" s="43"/>
      <c r="F50" s="43"/>
      <c r="G50" s="42" t="s">
        <v>49</v>
      </c>
      <c r="H50" s="43"/>
      <c r="I50" s="43"/>
      <c r="J50" s="43"/>
      <c r="K50" s="43"/>
      <c r="L50" s="33"/>
    </row>
    <row r="51" spans="2:12" ht="11.25">
      <c r="B51" s="21"/>
      <c r="L51" s="21"/>
    </row>
    <row r="52" spans="2:12" ht="11.25">
      <c r="B52" s="21"/>
      <c r="L52" s="21"/>
    </row>
    <row r="53" spans="2:12" ht="11.25">
      <c r="B53" s="21"/>
      <c r="L53" s="21"/>
    </row>
    <row r="54" spans="2:12" ht="11.25">
      <c r="B54" s="21"/>
      <c r="L54" s="21"/>
    </row>
    <row r="55" spans="2:12" ht="11.25">
      <c r="B55" s="21"/>
      <c r="L55" s="21"/>
    </row>
    <row r="56" spans="2:12" ht="11.25">
      <c r="B56" s="21"/>
      <c r="L56" s="21"/>
    </row>
    <row r="57" spans="2:12" ht="11.25">
      <c r="B57" s="21"/>
      <c r="L57" s="21"/>
    </row>
    <row r="58" spans="2:12" ht="11.25">
      <c r="B58" s="21"/>
      <c r="L58" s="21"/>
    </row>
    <row r="59" spans="2:12" ht="11.25">
      <c r="B59" s="21"/>
      <c r="L59" s="21"/>
    </row>
    <row r="60" spans="2:12" ht="11.25">
      <c r="B60" s="21"/>
      <c r="L60" s="21"/>
    </row>
    <row r="61" spans="2:12" s="1" customFormat="1" ht="12.75">
      <c r="B61" s="33"/>
      <c r="D61" s="44" t="s">
        <v>50</v>
      </c>
      <c r="E61" s="35"/>
      <c r="F61" s="106" t="s">
        <v>51</v>
      </c>
      <c r="G61" s="44" t="s">
        <v>50</v>
      </c>
      <c r="H61" s="35"/>
      <c r="I61" s="35"/>
      <c r="J61" s="107" t="s">
        <v>51</v>
      </c>
      <c r="K61" s="35"/>
      <c r="L61" s="33"/>
    </row>
    <row r="62" spans="2:12" ht="11.25">
      <c r="B62" s="21"/>
      <c r="L62" s="21"/>
    </row>
    <row r="63" spans="2:12" ht="11.25">
      <c r="B63" s="21"/>
      <c r="L63" s="21"/>
    </row>
    <row r="64" spans="2:12" ht="11.25">
      <c r="B64" s="21"/>
      <c r="L64" s="21"/>
    </row>
    <row r="65" spans="2:12" s="1" customFormat="1" ht="12.75">
      <c r="B65" s="33"/>
      <c r="D65" s="42" t="s">
        <v>52</v>
      </c>
      <c r="E65" s="43"/>
      <c r="F65" s="43"/>
      <c r="G65" s="42" t="s">
        <v>53</v>
      </c>
      <c r="H65" s="43"/>
      <c r="I65" s="43"/>
      <c r="J65" s="43"/>
      <c r="K65" s="43"/>
      <c r="L65" s="33"/>
    </row>
    <row r="66" spans="2:12" ht="11.25">
      <c r="B66" s="21"/>
      <c r="L66" s="21"/>
    </row>
    <row r="67" spans="2:12" ht="11.25">
      <c r="B67" s="21"/>
      <c r="L67" s="21"/>
    </row>
    <row r="68" spans="2:12" ht="11.25">
      <c r="B68" s="21"/>
      <c r="L68" s="21"/>
    </row>
    <row r="69" spans="2:12" ht="11.25">
      <c r="B69" s="21"/>
      <c r="L69" s="21"/>
    </row>
    <row r="70" spans="2:12" ht="11.25">
      <c r="B70" s="21"/>
      <c r="L70" s="21"/>
    </row>
    <row r="71" spans="2:12" ht="11.25">
      <c r="B71" s="21"/>
      <c r="L71" s="21"/>
    </row>
    <row r="72" spans="2:12" ht="11.25">
      <c r="B72" s="21"/>
      <c r="L72" s="21"/>
    </row>
    <row r="73" spans="2:12" ht="11.25">
      <c r="B73" s="21"/>
      <c r="L73" s="21"/>
    </row>
    <row r="74" spans="2:12" ht="11.25">
      <c r="B74" s="21"/>
      <c r="L74" s="21"/>
    </row>
    <row r="75" spans="2:12" ht="11.25">
      <c r="B75" s="21"/>
      <c r="L75" s="21"/>
    </row>
    <row r="76" spans="2:12" s="1" customFormat="1" ht="12.75">
      <c r="B76" s="33"/>
      <c r="D76" s="44" t="s">
        <v>50</v>
      </c>
      <c r="E76" s="35"/>
      <c r="F76" s="106" t="s">
        <v>51</v>
      </c>
      <c r="G76" s="44" t="s">
        <v>50</v>
      </c>
      <c r="H76" s="35"/>
      <c r="I76" s="35"/>
      <c r="J76" s="107" t="s">
        <v>51</v>
      </c>
      <c r="K76" s="35"/>
      <c r="L76" s="33"/>
    </row>
    <row r="77" spans="2:12" s="1" customFormat="1" ht="14.45" customHeight="1">
      <c r="B77" s="45"/>
      <c r="C77" s="46"/>
      <c r="D77" s="46"/>
      <c r="E77" s="46"/>
      <c r="F77" s="46"/>
      <c r="G77" s="46"/>
      <c r="H77" s="46"/>
      <c r="I77" s="46"/>
      <c r="J77" s="46"/>
      <c r="K77" s="46"/>
      <c r="L77" s="33"/>
    </row>
    <row r="81" spans="2:12" s="1" customFormat="1" ht="6.95" customHeight="1">
      <c r="B81" s="47"/>
      <c r="C81" s="48"/>
      <c r="D81" s="48"/>
      <c r="E81" s="48"/>
      <c r="F81" s="48"/>
      <c r="G81" s="48"/>
      <c r="H81" s="48"/>
      <c r="I81" s="48"/>
      <c r="J81" s="48"/>
      <c r="K81" s="48"/>
      <c r="L81" s="33"/>
    </row>
    <row r="82" spans="2:12" s="1" customFormat="1" ht="24.95" customHeight="1">
      <c r="B82" s="33"/>
      <c r="C82" s="22" t="s">
        <v>260</v>
      </c>
      <c r="L82" s="33"/>
    </row>
    <row r="83" spans="2:12" s="1" customFormat="1" ht="6.95" customHeight="1">
      <c r="B83" s="33"/>
      <c r="L83" s="33"/>
    </row>
    <row r="84" spans="2:12" s="1" customFormat="1" ht="12" customHeight="1">
      <c r="B84" s="33"/>
      <c r="C84" s="28" t="s">
        <v>16</v>
      </c>
      <c r="L84" s="33"/>
    </row>
    <row r="85" spans="2:12" s="1" customFormat="1" ht="16.5" customHeight="1">
      <c r="B85" s="33"/>
      <c r="E85" s="271" t="str">
        <f>E7</f>
        <v>ZŠ Dědina - nástavba - REVIZE č. 2</v>
      </c>
      <c r="F85" s="272"/>
      <c r="G85" s="272"/>
      <c r="H85" s="272"/>
      <c r="L85" s="33"/>
    </row>
    <row r="86" spans="2:12" ht="12" customHeight="1">
      <c r="B86" s="21"/>
      <c r="C86" s="28" t="s">
        <v>173</v>
      </c>
      <c r="L86" s="21"/>
    </row>
    <row r="87" spans="2:12" s="1" customFormat="1" ht="16.5" customHeight="1">
      <c r="B87" s="33"/>
      <c r="E87" s="271" t="s">
        <v>6243</v>
      </c>
      <c r="F87" s="273"/>
      <c r="G87" s="273"/>
      <c r="H87" s="273"/>
      <c r="L87" s="33"/>
    </row>
    <row r="88" spans="2:12" s="1" customFormat="1" ht="12" customHeight="1">
      <c r="B88" s="33"/>
      <c r="C88" s="28" t="s">
        <v>179</v>
      </c>
      <c r="L88" s="33"/>
    </row>
    <row r="89" spans="2:12" s="1" customFormat="1" ht="16.5" customHeight="1">
      <c r="B89" s="33"/>
      <c r="E89" s="236" t="str">
        <f>E11</f>
        <v>D.1.4.Ea - Zařízení technických instalací - Pavilon A</v>
      </c>
      <c r="F89" s="273"/>
      <c r="G89" s="273"/>
      <c r="H89" s="273"/>
      <c r="L89" s="33"/>
    </row>
    <row r="90" spans="2:12" s="1" customFormat="1" ht="6.95" customHeight="1">
      <c r="B90" s="33"/>
      <c r="L90" s="33"/>
    </row>
    <row r="91" spans="2:12" s="1" customFormat="1" ht="12" customHeight="1">
      <c r="B91" s="33"/>
      <c r="C91" s="28" t="s">
        <v>20</v>
      </c>
      <c r="F91" s="26" t="str">
        <f>F14</f>
        <v>Žukovského 580, Praha 6</v>
      </c>
      <c r="I91" s="28" t="s">
        <v>22</v>
      </c>
      <c r="J91" s="53" t="str">
        <f>IF(J14="","",J14)</f>
        <v>15. 9. 2025</v>
      </c>
      <c r="L91" s="33"/>
    </row>
    <row r="92" spans="2:12" s="1" customFormat="1" ht="6.95" customHeight="1">
      <c r="B92" s="33"/>
      <c r="L92" s="33"/>
    </row>
    <row r="93" spans="2:12" s="1" customFormat="1" ht="15.2" customHeight="1">
      <c r="B93" s="33"/>
      <c r="C93" s="28" t="s">
        <v>24</v>
      </c>
      <c r="F93" s="26" t="str">
        <f>E17</f>
        <v xml:space="preserve"> </v>
      </c>
      <c r="I93" s="28" t="s">
        <v>30</v>
      </c>
      <c r="J93" s="31" t="str">
        <f>E23</f>
        <v>Digitronic CZ s.r.o.</v>
      </c>
      <c r="L93" s="33"/>
    </row>
    <row r="94" spans="2:12" s="1" customFormat="1" ht="15.2" customHeight="1">
      <c r="B94" s="33"/>
      <c r="C94" s="28" t="s">
        <v>28</v>
      </c>
      <c r="F94" s="26" t="str">
        <f>IF(E20="","",E20)</f>
        <v>Vyplň údaj</v>
      </c>
      <c r="I94" s="28" t="s">
        <v>33</v>
      </c>
      <c r="J94" s="31" t="str">
        <f>E26</f>
        <v xml:space="preserve"> </v>
      </c>
      <c r="L94" s="33"/>
    </row>
    <row r="95" spans="2:12" s="1" customFormat="1" ht="10.35" customHeight="1">
      <c r="B95" s="33"/>
      <c r="L95" s="33"/>
    </row>
    <row r="96" spans="2:12" s="1" customFormat="1" ht="29.25" customHeight="1">
      <c r="B96" s="33"/>
      <c r="C96" s="108" t="s">
        <v>261</v>
      </c>
      <c r="D96" s="100"/>
      <c r="E96" s="100"/>
      <c r="F96" s="100"/>
      <c r="G96" s="100"/>
      <c r="H96" s="100"/>
      <c r="I96" s="100"/>
      <c r="J96" s="109" t="s">
        <v>262</v>
      </c>
      <c r="K96" s="100"/>
      <c r="L96" s="33"/>
    </row>
    <row r="97" spans="2:47" s="1" customFormat="1" ht="10.35" customHeight="1">
      <c r="B97" s="33"/>
      <c r="L97" s="33"/>
    </row>
    <row r="98" spans="2:47" s="1" customFormat="1" ht="22.9" customHeight="1">
      <c r="B98" s="33"/>
      <c r="C98" s="110" t="s">
        <v>263</v>
      </c>
      <c r="J98" s="67">
        <f>J145</f>
        <v>0</v>
      </c>
      <c r="L98" s="33"/>
      <c r="AU98" s="18" t="s">
        <v>264</v>
      </c>
    </row>
    <row r="99" spans="2:47" s="8" customFormat="1" ht="24.95" customHeight="1">
      <c r="B99" s="111"/>
      <c r="D99" s="112" t="s">
        <v>6245</v>
      </c>
      <c r="E99" s="113"/>
      <c r="F99" s="113"/>
      <c r="G99" s="113"/>
      <c r="H99" s="113"/>
      <c r="I99" s="113"/>
      <c r="J99" s="114">
        <f>J146</f>
        <v>0</v>
      </c>
      <c r="L99" s="111"/>
    </row>
    <row r="100" spans="2:47" s="9" customFormat="1" ht="19.899999999999999" customHeight="1">
      <c r="B100" s="115"/>
      <c r="D100" s="116" t="s">
        <v>6246</v>
      </c>
      <c r="E100" s="117"/>
      <c r="F100" s="117"/>
      <c r="G100" s="117"/>
      <c r="H100" s="117"/>
      <c r="I100" s="117"/>
      <c r="J100" s="118">
        <f>J147</f>
        <v>0</v>
      </c>
      <c r="L100" s="115"/>
    </row>
    <row r="101" spans="2:47" s="9" customFormat="1" ht="14.85" customHeight="1">
      <c r="B101" s="115"/>
      <c r="D101" s="116" t="s">
        <v>6247</v>
      </c>
      <c r="E101" s="117"/>
      <c r="F101" s="117"/>
      <c r="G101" s="117"/>
      <c r="H101" s="117"/>
      <c r="I101" s="117"/>
      <c r="J101" s="118">
        <f>J148</f>
        <v>0</v>
      </c>
      <c r="L101" s="115"/>
    </row>
    <row r="102" spans="2:47" s="9" customFormat="1" ht="14.85" customHeight="1">
      <c r="B102" s="115"/>
      <c r="D102" s="116" t="s">
        <v>6248</v>
      </c>
      <c r="E102" s="117"/>
      <c r="F102" s="117"/>
      <c r="G102" s="117"/>
      <c r="H102" s="117"/>
      <c r="I102" s="117"/>
      <c r="J102" s="118">
        <f>J159</f>
        <v>0</v>
      </c>
      <c r="L102" s="115"/>
    </row>
    <row r="103" spans="2:47" s="9" customFormat="1" ht="19.899999999999999" customHeight="1">
      <c r="B103" s="115"/>
      <c r="D103" s="116" t="s">
        <v>6249</v>
      </c>
      <c r="E103" s="117"/>
      <c r="F103" s="117"/>
      <c r="G103" s="117"/>
      <c r="H103" s="117"/>
      <c r="I103" s="117"/>
      <c r="J103" s="118">
        <f>J206</f>
        <v>0</v>
      </c>
      <c r="L103" s="115"/>
    </row>
    <row r="104" spans="2:47" s="9" customFormat="1" ht="14.85" customHeight="1">
      <c r="B104" s="115"/>
      <c r="D104" s="116" t="s">
        <v>6250</v>
      </c>
      <c r="E104" s="117"/>
      <c r="F104" s="117"/>
      <c r="G104" s="117"/>
      <c r="H104" s="117"/>
      <c r="I104" s="117"/>
      <c r="J104" s="118">
        <f>J207</f>
        <v>0</v>
      </c>
      <c r="L104" s="115"/>
    </row>
    <row r="105" spans="2:47" s="9" customFormat="1" ht="14.85" customHeight="1">
      <c r="B105" s="115"/>
      <c r="D105" s="116" t="s">
        <v>6251</v>
      </c>
      <c r="E105" s="117"/>
      <c r="F105" s="117"/>
      <c r="G105" s="117"/>
      <c r="H105" s="117"/>
      <c r="I105" s="117"/>
      <c r="J105" s="118">
        <f>J226</f>
        <v>0</v>
      </c>
      <c r="L105" s="115"/>
    </row>
    <row r="106" spans="2:47" s="9" customFormat="1" ht="19.899999999999999" customHeight="1">
      <c r="B106" s="115"/>
      <c r="D106" s="116" t="s">
        <v>6252</v>
      </c>
      <c r="E106" s="117"/>
      <c r="F106" s="117"/>
      <c r="G106" s="117"/>
      <c r="H106" s="117"/>
      <c r="I106" s="117"/>
      <c r="J106" s="118">
        <f>J289</f>
        <v>0</v>
      </c>
      <c r="L106" s="115"/>
    </row>
    <row r="107" spans="2:47" s="9" customFormat="1" ht="14.85" customHeight="1">
      <c r="B107" s="115"/>
      <c r="D107" s="116" t="s">
        <v>6253</v>
      </c>
      <c r="E107" s="117"/>
      <c r="F107" s="117"/>
      <c r="G107" s="117"/>
      <c r="H107" s="117"/>
      <c r="I107" s="117"/>
      <c r="J107" s="118">
        <f>J296</f>
        <v>0</v>
      </c>
      <c r="L107" s="115"/>
    </row>
    <row r="108" spans="2:47" s="9" customFormat="1" ht="14.85" customHeight="1">
      <c r="B108" s="115"/>
      <c r="D108" s="116" t="s">
        <v>6254</v>
      </c>
      <c r="E108" s="117"/>
      <c r="F108" s="117"/>
      <c r="G108" s="117"/>
      <c r="H108" s="117"/>
      <c r="I108" s="117"/>
      <c r="J108" s="118">
        <f>J364</f>
        <v>0</v>
      </c>
      <c r="L108" s="115"/>
    </row>
    <row r="109" spans="2:47" s="9" customFormat="1" ht="14.85" customHeight="1">
      <c r="B109" s="115"/>
      <c r="D109" s="116" t="s">
        <v>6255</v>
      </c>
      <c r="E109" s="117"/>
      <c r="F109" s="117"/>
      <c r="G109" s="117"/>
      <c r="H109" s="117"/>
      <c r="I109" s="117"/>
      <c r="J109" s="118">
        <f>J367</f>
        <v>0</v>
      </c>
      <c r="L109" s="115"/>
    </row>
    <row r="110" spans="2:47" s="9" customFormat="1" ht="14.85" customHeight="1">
      <c r="B110" s="115"/>
      <c r="D110" s="116" t="s">
        <v>6256</v>
      </c>
      <c r="E110" s="117"/>
      <c r="F110" s="117"/>
      <c r="G110" s="117"/>
      <c r="H110" s="117"/>
      <c r="I110" s="117"/>
      <c r="J110" s="118">
        <f>J382</f>
        <v>0</v>
      </c>
      <c r="L110" s="115"/>
    </row>
    <row r="111" spans="2:47" s="9" customFormat="1" ht="14.85" customHeight="1">
      <c r="B111" s="115"/>
      <c r="D111" s="116" t="s">
        <v>6257</v>
      </c>
      <c r="E111" s="117"/>
      <c r="F111" s="117"/>
      <c r="G111" s="117"/>
      <c r="H111" s="117"/>
      <c r="I111" s="117"/>
      <c r="J111" s="118">
        <f>J401</f>
        <v>0</v>
      </c>
      <c r="L111" s="115"/>
    </row>
    <row r="112" spans="2:47" s="9" customFormat="1" ht="14.85" customHeight="1">
      <c r="B112" s="115"/>
      <c r="D112" s="116" t="s">
        <v>6258</v>
      </c>
      <c r="E112" s="117"/>
      <c r="F112" s="117"/>
      <c r="G112" s="117"/>
      <c r="H112" s="117"/>
      <c r="I112" s="117"/>
      <c r="J112" s="118">
        <f>J420</f>
        <v>0</v>
      </c>
      <c r="L112" s="115"/>
    </row>
    <row r="113" spans="2:12" s="9" customFormat="1" ht="14.85" customHeight="1">
      <c r="B113" s="115"/>
      <c r="D113" s="116" t="s">
        <v>6259</v>
      </c>
      <c r="E113" s="117"/>
      <c r="F113" s="117"/>
      <c r="G113" s="117"/>
      <c r="H113" s="117"/>
      <c r="I113" s="117"/>
      <c r="J113" s="118">
        <f>J434</f>
        <v>0</v>
      </c>
      <c r="L113" s="115"/>
    </row>
    <row r="114" spans="2:12" s="9" customFormat="1" ht="19.899999999999999" customHeight="1">
      <c r="B114" s="115"/>
      <c r="D114" s="116" t="s">
        <v>6260</v>
      </c>
      <c r="E114" s="117"/>
      <c r="F114" s="117"/>
      <c r="G114" s="117"/>
      <c r="H114" s="117"/>
      <c r="I114" s="117"/>
      <c r="J114" s="118">
        <f>J445</f>
        <v>0</v>
      </c>
      <c r="L114" s="115"/>
    </row>
    <row r="115" spans="2:12" s="9" customFormat="1" ht="14.85" customHeight="1">
      <c r="B115" s="115"/>
      <c r="D115" s="116" t="s">
        <v>6261</v>
      </c>
      <c r="E115" s="117"/>
      <c r="F115" s="117"/>
      <c r="G115" s="117"/>
      <c r="H115" s="117"/>
      <c r="I115" s="117"/>
      <c r="J115" s="118">
        <f>J449</f>
        <v>0</v>
      </c>
      <c r="L115" s="115"/>
    </row>
    <row r="116" spans="2:12" s="9" customFormat="1" ht="14.85" customHeight="1">
      <c r="B116" s="115"/>
      <c r="D116" s="116" t="s">
        <v>6262</v>
      </c>
      <c r="E116" s="117"/>
      <c r="F116" s="117"/>
      <c r="G116" s="117"/>
      <c r="H116" s="117"/>
      <c r="I116" s="117"/>
      <c r="J116" s="118">
        <f>J466</f>
        <v>0</v>
      </c>
      <c r="L116" s="115"/>
    </row>
    <row r="117" spans="2:12" s="9" customFormat="1" ht="19.899999999999999" customHeight="1">
      <c r="B117" s="115"/>
      <c r="D117" s="116" t="s">
        <v>6263</v>
      </c>
      <c r="E117" s="117"/>
      <c r="F117" s="117"/>
      <c r="G117" s="117"/>
      <c r="H117" s="117"/>
      <c r="I117" s="117"/>
      <c r="J117" s="118">
        <f>J471</f>
        <v>0</v>
      </c>
      <c r="L117" s="115"/>
    </row>
    <row r="118" spans="2:12" s="9" customFormat="1" ht="14.85" customHeight="1">
      <c r="B118" s="115"/>
      <c r="D118" s="116" t="s">
        <v>6264</v>
      </c>
      <c r="E118" s="117"/>
      <c r="F118" s="117"/>
      <c r="G118" s="117"/>
      <c r="H118" s="117"/>
      <c r="I118" s="117"/>
      <c r="J118" s="118">
        <f>J472</f>
        <v>0</v>
      </c>
      <c r="L118" s="115"/>
    </row>
    <row r="119" spans="2:12" s="9" customFormat="1" ht="14.85" customHeight="1">
      <c r="B119" s="115"/>
      <c r="D119" s="116" t="s">
        <v>6265</v>
      </c>
      <c r="E119" s="117"/>
      <c r="F119" s="117"/>
      <c r="G119" s="117"/>
      <c r="H119" s="117"/>
      <c r="I119" s="117"/>
      <c r="J119" s="118">
        <f>J475</f>
        <v>0</v>
      </c>
      <c r="L119" s="115"/>
    </row>
    <row r="120" spans="2:12" s="8" customFormat="1" ht="24.95" customHeight="1">
      <c r="B120" s="111"/>
      <c r="D120" s="112" t="s">
        <v>4697</v>
      </c>
      <c r="E120" s="113"/>
      <c r="F120" s="113"/>
      <c r="G120" s="113"/>
      <c r="H120" s="113"/>
      <c r="I120" s="113"/>
      <c r="J120" s="114">
        <f>J480</f>
        <v>0</v>
      </c>
      <c r="L120" s="111"/>
    </row>
    <row r="121" spans="2:12" s="9" customFormat="1" ht="19.899999999999999" customHeight="1">
      <c r="B121" s="115"/>
      <c r="D121" s="116" t="s">
        <v>6266</v>
      </c>
      <c r="E121" s="117"/>
      <c r="F121" s="117"/>
      <c r="G121" s="117"/>
      <c r="H121" s="117"/>
      <c r="I121" s="117"/>
      <c r="J121" s="118">
        <f>J504</f>
        <v>0</v>
      </c>
      <c r="L121" s="115"/>
    </row>
    <row r="122" spans="2:12" s="9" customFormat="1" ht="19.899999999999999" customHeight="1">
      <c r="B122" s="115"/>
      <c r="D122" s="116" t="s">
        <v>6267</v>
      </c>
      <c r="E122" s="117"/>
      <c r="F122" s="117"/>
      <c r="G122" s="117"/>
      <c r="H122" s="117"/>
      <c r="I122" s="117"/>
      <c r="J122" s="118">
        <f>J508</f>
        <v>0</v>
      </c>
      <c r="L122" s="115"/>
    </row>
    <row r="123" spans="2:12" s="9" customFormat="1" ht="19.899999999999999" customHeight="1">
      <c r="B123" s="115"/>
      <c r="D123" s="116" t="s">
        <v>6268</v>
      </c>
      <c r="E123" s="117"/>
      <c r="F123" s="117"/>
      <c r="G123" s="117"/>
      <c r="H123" s="117"/>
      <c r="I123" s="117"/>
      <c r="J123" s="118">
        <f>J514</f>
        <v>0</v>
      </c>
      <c r="L123" s="115"/>
    </row>
    <row r="124" spans="2:12" s="1" customFormat="1" ht="21.75" customHeight="1">
      <c r="B124" s="33"/>
      <c r="L124" s="33"/>
    </row>
    <row r="125" spans="2:12" s="1" customFormat="1" ht="6.95" customHeight="1">
      <c r="B125" s="45"/>
      <c r="C125" s="46"/>
      <c r="D125" s="46"/>
      <c r="E125" s="46"/>
      <c r="F125" s="46"/>
      <c r="G125" s="46"/>
      <c r="H125" s="46"/>
      <c r="I125" s="46"/>
      <c r="J125" s="46"/>
      <c r="K125" s="46"/>
      <c r="L125" s="33"/>
    </row>
    <row r="129" spans="2:20" s="1" customFormat="1" ht="6.95" customHeight="1">
      <c r="B129" s="47"/>
      <c r="C129" s="48"/>
      <c r="D129" s="48"/>
      <c r="E129" s="48"/>
      <c r="F129" s="48"/>
      <c r="G129" s="48"/>
      <c r="H129" s="48"/>
      <c r="I129" s="48"/>
      <c r="J129" s="48"/>
      <c r="K129" s="48"/>
      <c r="L129" s="33"/>
    </row>
    <row r="130" spans="2:20" s="1" customFormat="1" ht="24.95" customHeight="1">
      <c r="B130" s="33"/>
      <c r="C130" s="22" t="s">
        <v>292</v>
      </c>
      <c r="L130" s="33"/>
    </row>
    <row r="131" spans="2:20" s="1" customFormat="1" ht="6.95" customHeight="1">
      <c r="B131" s="33"/>
      <c r="L131" s="33"/>
    </row>
    <row r="132" spans="2:20" s="1" customFormat="1" ht="12" customHeight="1">
      <c r="B132" s="33"/>
      <c r="C132" s="28" t="s">
        <v>16</v>
      </c>
      <c r="L132" s="33"/>
    </row>
    <row r="133" spans="2:20" s="1" customFormat="1" ht="16.5" customHeight="1">
      <c r="B133" s="33"/>
      <c r="E133" s="271" t="str">
        <f>E7</f>
        <v>ZŠ Dědina - nástavba - REVIZE č. 2</v>
      </c>
      <c r="F133" s="272"/>
      <c r="G133" s="272"/>
      <c r="H133" s="272"/>
      <c r="L133" s="33"/>
    </row>
    <row r="134" spans="2:20" ht="12" customHeight="1">
      <c r="B134" s="21"/>
      <c r="C134" s="28" t="s">
        <v>173</v>
      </c>
      <c r="L134" s="21"/>
    </row>
    <row r="135" spans="2:20" s="1" customFormat="1" ht="16.5" customHeight="1">
      <c r="B135" s="33"/>
      <c r="E135" s="271" t="s">
        <v>6243</v>
      </c>
      <c r="F135" s="273"/>
      <c r="G135" s="273"/>
      <c r="H135" s="273"/>
      <c r="L135" s="33"/>
    </row>
    <row r="136" spans="2:20" s="1" customFormat="1" ht="12" customHeight="1">
      <c r="B136" s="33"/>
      <c r="C136" s="28" t="s">
        <v>179</v>
      </c>
      <c r="L136" s="33"/>
    </row>
    <row r="137" spans="2:20" s="1" customFormat="1" ht="16.5" customHeight="1">
      <c r="B137" s="33"/>
      <c r="E137" s="236" t="str">
        <f>E11</f>
        <v>D.1.4.Ea - Zařízení technických instalací - Pavilon A</v>
      </c>
      <c r="F137" s="273"/>
      <c r="G137" s="273"/>
      <c r="H137" s="273"/>
      <c r="L137" s="33"/>
    </row>
    <row r="138" spans="2:20" s="1" customFormat="1" ht="6.95" customHeight="1">
      <c r="B138" s="33"/>
      <c r="L138" s="33"/>
    </row>
    <row r="139" spans="2:20" s="1" customFormat="1" ht="12" customHeight="1">
      <c r="B139" s="33"/>
      <c r="C139" s="28" t="s">
        <v>20</v>
      </c>
      <c r="F139" s="26" t="str">
        <f>F14</f>
        <v>Žukovského 580, Praha 6</v>
      </c>
      <c r="I139" s="28" t="s">
        <v>22</v>
      </c>
      <c r="J139" s="53" t="str">
        <f>IF(J14="","",J14)</f>
        <v>15. 9. 2025</v>
      </c>
      <c r="L139" s="33"/>
    </row>
    <row r="140" spans="2:20" s="1" customFormat="1" ht="6.95" customHeight="1">
      <c r="B140" s="33"/>
      <c r="L140" s="33"/>
    </row>
    <row r="141" spans="2:20" s="1" customFormat="1" ht="15.2" customHeight="1">
      <c r="B141" s="33"/>
      <c r="C141" s="28" t="s">
        <v>24</v>
      </c>
      <c r="F141" s="26" t="str">
        <f>E17</f>
        <v xml:space="preserve"> </v>
      </c>
      <c r="I141" s="28" t="s">
        <v>30</v>
      </c>
      <c r="J141" s="31" t="str">
        <f>E23</f>
        <v>Digitronic CZ s.r.o.</v>
      </c>
      <c r="L141" s="33"/>
    </row>
    <row r="142" spans="2:20" s="1" customFormat="1" ht="15.2" customHeight="1">
      <c r="B142" s="33"/>
      <c r="C142" s="28" t="s">
        <v>28</v>
      </c>
      <c r="F142" s="26" t="str">
        <f>IF(E20="","",E20)</f>
        <v>Vyplň údaj</v>
      </c>
      <c r="I142" s="28" t="s">
        <v>33</v>
      </c>
      <c r="J142" s="31" t="str">
        <f>E26</f>
        <v xml:space="preserve"> </v>
      </c>
      <c r="L142" s="33"/>
    </row>
    <row r="143" spans="2:20" s="1" customFormat="1" ht="10.35" customHeight="1">
      <c r="B143" s="33"/>
      <c r="L143" s="33"/>
    </row>
    <row r="144" spans="2:20" s="10" customFormat="1" ht="29.25" customHeight="1">
      <c r="B144" s="119"/>
      <c r="C144" s="120" t="s">
        <v>293</v>
      </c>
      <c r="D144" s="121" t="s">
        <v>60</v>
      </c>
      <c r="E144" s="121" t="s">
        <v>56</v>
      </c>
      <c r="F144" s="121" t="s">
        <v>57</v>
      </c>
      <c r="G144" s="121" t="s">
        <v>294</v>
      </c>
      <c r="H144" s="121" t="s">
        <v>295</v>
      </c>
      <c r="I144" s="121" t="s">
        <v>296</v>
      </c>
      <c r="J144" s="121" t="s">
        <v>262</v>
      </c>
      <c r="K144" s="122" t="s">
        <v>297</v>
      </c>
      <c r="L144" s="119"/>
      <c r="M144" s="60" t="s">
        <v>1</v>
      </c>
      <c r="N144" s="61" t="s">
        <v>39</v>
      </c>
      <c r="O144" s="61" t="s">
        <v>298</v>
      </c>
      <c r="P144" s="61" t="s">
        <v>299</v>
      </c>
      <c r="Q144" s="61" t="s">
        <v>300</v>
      </c>
      <c r="R144" s="61" t="s">
        <v>301</v>
      </c>
      <c r="S144" s="61" t="s">
        <v>302</v>
      </c>
      <c r="T144" s="62" t="s">
        <v>303</v>
      </c>
    </row>
    <row r="145" spans="2:65" s="1" customFormat="1" ht="22.9" customHeight="1">
      <c r="B145" s="33"/>
      <c r="C145" s="65" t="s">
        <v>304</v>
      </c>
      <c r="J145" s="123">
        <f>BK145</f>
        <v>0</v>
      </c>
      <c r="L145" s="33"/>
      <c r="M145" s="63"/>
      <c r="N145" s="54"/>
      <c r="O145" s="54"/>
      <c r="P145" s="124">
        <f>P146+P480</f>
        <v>0</v>
      </c>
      <c r="Q145" s="54"/>
      <c r="R145" s="124">
        <f>R146+R480</f>
        <v>2.3682099999999995</v>
      </c>
      <c r="S145" s="54"/>
      <c r="T145" s="125">
        <f>T146+T480</f>
        <v>5.1349999999999998</v>
      </c>
      <c r="AT145" s="18" t="s">
        <v>74</v>
      </c>
      <c r="AU145" s="18" t="s">
        <v>264</v>
      </c>
      <c r="BK145" s="126">
        <f>BK146+BK480</f>
        <v>0</v>
      </c>
    </row>
    <row r="146" spans="2:65" s="11" customFormat="1" ht="25.9" customHeight="1">
      <c r="B146" s="127"/>
      <c r="D146" s="128" t="s">
        <v>74</v>
      </c>
      <c r="E146" s="129" t="s">
        <v>1064</v>
      </c>
      <c r="F146" s="129" t="s">
        <v>124</v>
      </c>
      <c r="I146" s="130"/>
      <c r="J146" s="131">
        <f>BK146</f>
        <v>0</v>
      </c>
      <c r="L146" s="127"/>
      <c r="M146" s="132"/>
      <c r="P146" s="133">
        <f>P147+P206+P289+P445+P471</f>
        <v>0</v>
      </c>
      <c r="R146" s="133">
        <f>R147+R206+R289+R445+R471</f>
        <v>2.3445099999999996</v>
      </c>
      <c r="T146" s="134">
        <f>T147+T206+T289+T445+T471</f>
        <v>5.1349999999999998</v>
      </c>
      <c r="AR146" s="128" t="s">
        <v>84</v>
      </c>
      <c r="AT146" s="135" t="s">
        <v>74</v>
      </c>
      <c r="AU146" s="135" t="s">
        <v>75</v>
      </c>
      <c r="AY146" s="128" t="s">
        <v>307</v>
      </c>
      <c r="BK146" s="136">
        <f>BK147+BK206+BK289+BK445+BK471</f>
        <v>0</v>
      </c>
    </row>
    <row r="147" spans="2:65" s="11" customFormat="1" ht="22.9" customHeight="1">
      <c r="B147" s="127"/>
      <c r="D147" s="128" t="s">
        <v>74</v>
      </c>
      <c r="E147" s="137" t="s">
        <v>6269</v>
      </c>
      <c r="F147" s="137" t="s">
        <v>6270</v>
      </c>
      <c r="I147" s="130"/>
      <c r="J147" s="138">
        <f>BK147</f>
        <v>0</v>
      </c>
      <c r="L147" s="127"/>
      <c r="M147" s="132"/>
      <c r="P147" s="133">
        <f>P148+P159</f>
        <v>0</v>
      </c>
      <c r="R147" s="133">
        <f>R148+R159</f>
        <v>0.55952000000000002</v>
      </c>
      <c r="T147" s="134">
        <f>T148+T159</f>
        <v>0</v>
      </c>
      <c r="AR147" s="128" t="s">
        <v>84</v>
      </c>
      <c r="AT147" s="135" t="s">
        <v>74</v>
      </c>
      <c r="AU147" s="135" t="s">
        <v>82</v>
      </c>
      <c r="AY147" s="128" t="s">
        <v>307</v>
      </c>
      <c r="BK147" s="136">
        <f>BK148+BK159</f>
        <v>0</v>
      </c>
    </row>
    <row r="148" spans="2:65" s="11" customFormat="1" ht="20.85" customHeight="1">
      <c r="B148" s="127"/>
      <c r="D148" s="128" t="s">
        <v>74</v>
      </c>
      <c r="E148" s="137" t="s">
        <v>6271</v>
      </c>
      <c r="F148" s="137" t="s">
        <v>6272</v>
      </c>
      <c r="I148" s="130"/>
      <c r="J148" s="138">
        <f>BK148</f>
        <v>0</v>
      </c>
      <c r="L148" s="127"/>
      <c r="M148" s="132"/>
      <c r="P148" s="133">
        <f>SUM(P149:P158)</f>
        <v>0</v>
      </c>
      <c r="R148" s="133">
        <f>SUM(R149:R158)</f>
        <v>6.1700000000000001E-3</v>
      </c>
      <c r="T148" s="134">
        <f>SUM(T149:T158)</f>
        <v>0</v>
      </c>
      <c r="AR148" s="128" t="s">
        <v>84</v>
      </c>
      <c r="AT148" s="135" t="s">
        <v>74</v>
      </c>
      <c r="AU148" s="135" t="s">
        <v>84</v>
      </c>
      <c r="AY148" s="128" t="s">
        <v>307</v>
      </c>
      <c r="BK148" s="136">
        <f>SUM(BK149:BK158)</f>
        <v>0</v>
      </c>
    </row>
    <row r="149" spans="2:65" s="1" customFormat="1" ht="24.2" customHeight="1">
      <c r="B149" s="33"/>
      <c r="C149" s="139" t="s">
        <v>82</v>
      </c>
      <c r="D149" s="139" t="s">
        <v>309</v>
      </c>
      <c r="E149" s="140" t="s">
        <v>6273</v>
      </c>
      <c r="F149" s="141" t="s">
        <v>6274</v>
      </c>
      <c r="G149" s="142" t="s">
        <v>405</v>
      </c>
      <c r="H149" s="143">
        <v>13</v>
      </c>
      <c r="I149" s="144"/>
      <c r="J149" s="145">
        <f>ROUND(I149*H149,2)</f>
        <v>0</v>
      </c>
      <c r="K149" s="141" t="s">
        <v>313</v>
      </c>
      <c r="L149" s="33"/>
      <c r="M149" s="146" t="s">
        <v>1</v>
      </c>
      <c r="N149" s="147" t="s">
        <v>40</v>
      </c>
      <c r="P149" s="148">
        <f>O149*H149</f>
        <v>0</v>
      </c>
      <c r="Q149" s="148">
        <v>6.0000000000000002E-5</v>
      </c>
      <c r="R149" s="148">
        <f>Q149*H149</f>
        <v>7.7999999999999999E-4</v>
      </c>
      <c r="S149" s="148">
        <v>0</v>
      </c>
      <c r="T149" s="149">
        <f>S149*H149</f>
        <v>0</v>
      </c>
      <c r="AR149" s="150" t="s">
        <v>417</v>
      </c>
      <c r="AT149" s="150" t="s">
        <v>309</v>
      </c>
      <c r="AU149" s="150" t="s">
        <v>163</v>
      </c>
      <c r="AY149" s="18" t="s">
        <v>307</v>
      </c>
      <c r="BE149" s="151">
        <f>IF(N149="základní",J149,0)</f>
        <v>0</v>
      </c>
      <c r="BF149" s="151">
        <f>IF(N149="snížená",J149,0)</f>
        <v>0</v>
      </c>
      <c r="BG149" s="151">
        <f>IF(N149="zákl. přenesená",J149,0)</f>
        <v>0</v>
      </c>
      <c r="BH149" s="151">
        <f>IF(N149="sníž. přenesená",J149,0)</f>
        <v>0</v>
      </c>
      <c r="BI149" s="151">
        <f>IF(N149="nulová",J149,0)</f>
        <v>0</v>
      </c>
      <c r="BJ149" s="18" t="s">
        <v>82</v>
      </c>
      <c r="BK149" s="151">
        <f>ROUND(I149*H149,2)</f>
        <v>0</v>
      </c>
      <c r="BL149" s="18" t="s">
        <v>417</v>
      </c>
      <c r="BM149" s="150" t="s">
        <v>6275</v>
      </c>
    </row>
    <row r="150" spans="2:65" s="1" customFormat="1" ht="19.5">
      <c r="B150" s="33"/>
      <c r="D150" s="152" t="s">
        <v>316</v>
      </c>
      <c r="F150" s="153" t="s">
        <v>6276</v>
      </c>
      <c r="I150" s="154"/>
      <c r="L150" s="33"/>
      <c r="M150" s="155"/>
      <c r="T150" s="57"/>
      <c r="AT150" s="18" t="s">
        <v>316</v>
      </c>
      <c r="AU150" s="18" t="s">
        <v>163</v>
      </c>
    </row>
    <row r="151" spans="2:65" s="1" customFormat="1" ht="24.2" customHeight="1">
      <c r="B151" s="33"/>
      <c r="C151" s="177" t="s">
        <v>84</v>
      </c>
      <c r="D151" s="177" t="s">
        <v>390</v>
      </c>
      <c r="E151" s="178" t="s">
        <v>6277</v>
      </c>
      <c r="F151" s="179" t="s">
        <v>6278</v>
      </c>
      <c r="G151" s="180" t="s">
        <v>405</v>
      </c>
      <c r="H151" s="181">
        <v>13</v>
      </c>
      <c r="I151" s="182"/>
      <c r="J151" s="183">
        <f>ROUND(I151*H151,2)</f>
        <v>0</v>
      </c>
      <c r="K151" s="179" t="s">
        <v>1</v>
      </c>
      <c r="L151" s="184"/>
      <c r="M151" s="185" t="s">
        <v>1</v>
      </c>
      <c r="N151" s="186" t="s">
        <v>40</v>
      </c>
      <c r="P151" s="148">
        <f>O151*H151</f>
        <v>0</v>
      </c>
      <c r="Q151" s="148">
        <v>3.8000000000000002E-4</v>
      </c>
      <c r="R151" s="148">
        <f>Q151*H151</f>
        <v>4.9399999999999999E-3</v>
      </c>
      <c r="S151" s="148">
        <v>0</v>
      </c>
      <c r="T151" s="149">
        <f>S151*H151</f>
        <v>0</v>
      </c>
      <c r="AR151" s="150" t="s">
        <v>524</v>
      </c>
      <c r="AT151" s="150" t="s">
        <v>390</v>
      </c>
      <c r="AU151" s="150" t="s">
        <v>163</v>
      </c>
      <c r="AY151" s="18" t="s">
        <v>307</v>
      </c>
      <c r="BE151" s="151">
        <f>IF(N151="základní",J151,0)</f>
        <v>0</v>
      </c>
      <c r="BF151" s="151">
        <f>IF(N151="snížená",J151,0)</f>
        <v>0</v>
      </c>
      <c r="BG151" s="151">
        <f>IF(N151="zákl. přenesená",J151,0)</f>
        <v>0</v>
      </c>
      <c r="BH151" s="151">
        <f>IF(N151="sníž. přenesená",J151,0)</f>
        <v>0</v>
      </c>
      <c r="BI151" s="151">
        <f>IF(N151="nulová",J151,0)</f>
        <v>0</v>
      </c>
      <c r="BJ151" s="18" t="s">
        <v>82</v>
      </c>
      <c r="BK151" s="151">
        <f>ROUND(I151*H151,2)</f>
        <v>0</v>
      </c>
      <c r="BL151" s="18" t="s">
        <v>417</v>
      </c>
      <c r="BM151" s="150" t="s">
        <v>6279</v>
      </c>
    </row>
    <row r="152" spans="2:65" s="1" customFormat="1" ht="19.5">
      <c r="B152" s="33"/>
      <c r="D152" s="152" t="s">
        <v>316</v>
      </c>
      <c r="F152" s="153" t="s">
        <v>6278</v>
      </c>
      <c r="I152" s="154"/>
      <c r="L152" s="33"/>
      <c r="M152" s="155"/>
      <c r="T152" s="57"/>
      <c r="AT152" s="18" t="s">
        <v>316</v>
      </c>
      <c r="AU152" s="18" t="s">
        <v>163</v>
      </c>
    </row>
    <row r="153" spans="2:65" s="1" customFormat="1" ht="24.2" customHeight="1">
      <c r="B153" s="33"/>
      <c r="C153" s="139" t="s">
        <v>163</v>
      </c>
      <c r="D153" s="139" t="s">
        <v>309</v>
      </c>
      <c r="E153" s="140" t="s">
        <v>6280</v>
      </c>
      <c r="F153" s="141" t="s">
        <v>6281</v>
      </c>
      <c r="G153" s="142" t="s">
        <v>405</v>
      </c>
      <c r="H153" s="143">
        <v>3</v>
      </c>
      <c r="I153" s="144"/>
      <c r="J153" s="145">
        <f>ROUND(I153*H153,2)</f>
        <v>0</v>
      </c>
      <c r="K153" s="141" t="s">
        <v>313</v>
      </c>
      <c r="L153" s="33"/>
      <c r="M153" s="146" t="s">
        <v>1</v>
      </c>
      <c r="N153" s="147" t="s">
        <v>40</v>
      </c>
      <c r="P153" s="148">
        <f>O153*H153</f>
        <v>0</v>
      </c>
      <c r="Q153" s="148">
        <v>2.0000000000000002E-5</v>
      </c>
      <c r="R153" s="148">
        <f>Q153*H153</f>
        <v>6.0000000000000008E-5</v>
      </c>
      <c r="S153" s="148">
        <v>0</v>
      </c>
      <c r="T153" s="149">
        <f>S153*H153</f>
        <v>0</v>
      </c>
      <c r="AR153" s="150" t="s">
        <v>417</v>
      </c>
      <c r="AT153" s="150" t="s">
        <v>309</v>
      </c>
      <c r="AU153" s="150" t="s">
        <v>163</v>
      </c>
      <c r="AY153" s="18" t="s">
        <v>307</v>
      </c>
      <c r="BE153" s="151">
        <f>IF(N153="základní",J153,0)</f>
        <v>0</v>
      </c>
      <c r="BF153" s="151">
        <f>IF(N153="snížená",J153,0)</f>
        <v>0</v>
      </c>
      <c r="BG153" s="151">
        <f>IF(N153="zákl. přenesená",J153,0)</f>
        <v>0</v>
      </c>
      <c r="BH153" s="151">
        <f>IF(N153="sníž. přenesená",J153,0)</f>
        <v>0</v>
      </c>
      <c r="BI153" s="151">
        <f>IF(N153="nulová",J153,0)</f>
        <v>0</v>
      </c>
      <c r="BJ153" s="18" t="s">
        <v>82</v>
      </c>
      <c r="BK153" s="151">
        <f>ROUND(I153*H153,2)</f>
        <v>0</v>
      </c>
      <c r="BL153" s="18" t="s">
        <v>417</v>
      </c>
      <c r="BM153" s="150" t="s">
        <v>6282</v>
      </c>
    </row>
    <row r="154" spans="2:65" s="1" customFormat="1" ht="19.5">
      <c r="B154" s="33"/>
      <c r="D154" s="152" t="s">
        <v>316</v>
      </c>
      <c r="F154" s="153" t="s">
        <v>6283</v>
      </c>
      <c r="I154" s="154"/>
      <c r="L154" s="33"/>
      <c r="M154" s="155"/>
      <c r="T154" s="57"/>
      <c r="AT154" s="18" t="s">
        <v>316</v>
      </c>
      <c r="AU154" s="18" t="s">
        <v>163</v>
      </c>
    </row>
    <row r="155" spans="2:65" s="1" customFormat="1" ht="24.2" customHeight="1">
      <c r="B155" s="33"/>
      <c r="C155" s="177" t="s">
        <v>314</v>
      </c>
      <c r="D155" s="177" t="s">
        <v>390</v>
      </c>
      <c r="E155" s="178" t="s">
        <v>6284</v>
      </c>
      <c r="F155" s="179" t="s">
        <v>6285</v>
      </c>
      <c r="G155" s="180" t="s">
        <v>405</v>
      </c>
      <c r="H155" s="181">
        <v>1</v>
      </c>
      <c r="I155" s="182"/>
      <c r="J155" s="183">
        <f>ROUND(I155*H155,2)</f>
        <v>0</v>
      </c>
      <c r="K155" s="179" t="s">
        <v>1</v>
      </c>
      <c r="L155" s="184"/>
      <c r="M155" s="185" t="s">
        <v>1</v>
      </c>
      <c r="N155" s="186" t="s">
        <v>40</v>
      </c>
      <c r="P155" s="148">
        <f>O155*H155</f>
        <v>0</v>
      </c>
      <c r="Q155" s="148">
        <v>1.2999999999999999E-4</v>
      </c>
      <c r="R155" s="148">
        <f>Q155*H155</f>
        <v>1.2999999999999999E-4</v>
      </c>
      <c r="S155" s="148">
        <v>0</v>
      </c>
      <c r="T155" s="149">
        <f>S155*H155</f>
        <v>0</v>
      </c>
      <c r="AR155" s="150" t="s">
        <v>524</v>
      </c>
      <c r="AT155" s="150" t="s">
        <v>390</v>
      </c>
      <c r="AU155" s="150" t="s">
        <v>163</v>
      </c>
      <c r="AY155" s="18" t="s">
        <v>307</v>
      </c>
      <c r="BE155" s="151">
        <f>IF(N155="základní",J155,0)</f>
        <v>0</v>
      </c>
      <c r="BF155" s="151">
        <f>IF(N155="snížená",J155,0)</f>
        <v>0</v>
      </c>
      <c r="BG155" s="151">
        <f>IF(N155="zákl. přenesená",J155,0)</f>
        <v>0</v>
      </c>
      <c r="BH155" s="151">
        <f>IF(N155="sníž. přenesená",J155,0)</f>
        <v>0</v>
      </c>
      <c r="BI155" s="151">
        <f>IF(N155="nulová",J155,0)</f>
        <v>0</v>
      </c>
      <c r="BJ155" s="18" t="s">
        <v>82</v>
      </c>
      <c r="BK155" s="151">
        <f>ROUND(I155*H155,2)</f>
        <v>0</v>
      </c>
      <c r="BL155" s="18" t="s">
        <v>417</v>
      </c>
      <c r="BM155" s="150" t="s">
        <v>6286</v>
      </c>
    </row>
    <row r="156" spans="2:65" s="1" customFormat="1" ht="19.5">
      <c r="B156" s="33"/>
      <c r="D156" s="152" t="s">
        <v>316</v>
      </c>
      <c r="F156" s="153" t="s">
        <v>6285</v>
      </c>
      <c r="I156" s="154"/>
      <c r="L156" s="33"/>
      <c r="M156" s="155"/>
      <c r="T156" s="57"/>
      <c r="AT156" s="18" t="s">
        <v>316</v>
      </c>
      <c r="AU156" s="18" t="s">
        <v>163</v>
      </c>
    </row>
    <row r="157" spans="2:65" s="1" customFormat="1" ht="24.2" customHeight="1">
      <c r="B157" s="33"/>
      <c r="C157" s="177" t="s">
        <v>345</v>
      </c>
      <c r="D157" s="177" t="s">
        <v>390</v>
      </c>
      <c r="E157" s="178" t="s">
        <v>6287</v>
      </c>
      <c r="F157" s="179" t="s">
        <v>6288</v>
      </c>
      <c r="G157" s="180" t="s">
        <v>405</v>
      </c>
      <c r="H157" s="181">
        <v>2</v>
      </c>
      <c r="I157" s="182"/>
      <c r="J157" s="183">
        <f>ROUND(I157*H157,2)</f>
        <v>0</v>
      </c>
      <c r="K157" s="179" t="s">
        <v>313</v>
      </c>
      <c r="L157" s="184"/>
      <c r="M157" s="185" t="s">
        <v>1</v>
      </c>
      <c r="N157" s="186" t="s">
        <v>40</v>
      </c>
      <c r="P157" s="148">
        <f>O157*H157</f>
        <v>0</v>
      </c>
      <c r="Q157" s="148">
        <v>1.2999999999999999E-4</v>
      </c>
      <c r="R157" s="148">
        <f>Q157*H157</f>
        <v>2.5999999999999998E-4</v>
      </c>
      <c r="S157" s="148">
        <v>0</v>
      </c>
      <c r="T157" s="149">
        <f>S157*H157</f>
        <v>0</v>
      </c>
      <c r="AR157" s="150" t="s">
        <v>524</v>
      </c>
      <c r="AT157" s="150" t="s">
        <v>390</v>
      </c>
      <c r="AU157" s="150" t="s">
        <v>163</v>
      </c>
      <c r="AY157" s="18" t="s">
        <v>307</v>
      </c>
      <c r="BE157" s="151">
        <f>IF(N157="základní",J157,0)</f>
        <v>0</v>
      </c>
      <c r="BF157" s="151">
        <f>IF(N157="snížená",J157,0)</f>
        <v>0</v>
      </c>
      <c r="BG157" s="151">
        <f>IF(N157="zákl. přenesená",J157,0)</f>
        <v>0</v>
      </c>
      <c r="BH157" s="151">
        <f>IF(N157="sníž. přenesená",J157,0)</f>
        <v>0</v>
      </c>
      <c r="BI157" s="151">
        <f>IF(N157="nulová",J157,0)</f>
        <v>0</v>
      </c>
      <c r="BJ157" s="18" t="s">
        <v>82</v>
      </c>
      <c r="BK157" s="151">
        <f>ROUND(I157*H157,2)</f>
        <v>0</v>
      </c>
      <c r="BL157" s="18" t="s">
        <v>417</v>
      </c>
      <c r="BM157" s="150" t="s">
        <v>6289</v>
      </c>
    </row>
    <row r="158" spans="2:65" s="1" customFormat="1" ht="11.25">
      <c r="B158" s="33"/>
      <c r="D158" s="152" t="s">
        <v>316</v>
      </c>
      <c r="F158" s="153" t="s">
        <v>6288</v>
      </c>
      <c r="I158" s="154"/>
      <c r="L158" s="33"/>
      <c r="M158" s="155"/>
      <c r="T158" s="57"/>
      <c r="AT158" s="18" t="s">
        <v>316</v>
      </c>
      <c r="AU158" s="18" t="s">
        <v>163</v>
      </c>
    </row>
    <row r="159" spans="2:65" s="11" customFormat="1" ht="20.85" customHeight="1">
      <c r="B159" s="127"/>
      <c r="D159" s="128" t="s">
        <v>74</v>
      </c>
      <c r="E159" s="137" t="s">
        <v>6290</v>
      </c>
      <c r="F159" s="137" t="s">
        <v>6291</v>
      </c>
      <c r="I159" s="130"/>
      <c r="J159" s="138">
        <f>BK159</f>
        <v>0</v>
      </c>
      <c r="L159" s="127"/>
      <c r="M159" s="132"/>
      <c r="P159" s="133">
        <f>SUM(P160:P205)</f>
        <v>0</v>
      </c>
      <c r="R159" s="133">
        <f>SUM(R160:R205)</f>
        <v>0.55335000000000001</v>
      </c>
      <c r="T159" s="134">
        <f>SUM(T160:T205)</f>
        <v>0</v>
      </c>
      <c r="AR159" s="128" t="s">
        <v>84</v>
      </c>
      <c r="AT159" s="135" t="s">
        <v>74</v>
      </c>
      <c r="AU159" s="135" t="s">
        <v>84</v>
      </c>
      <c r="AY159" s="128" t="s">
        <v>307</v>
      </c>
      <c r="BK159" s="136">
        <f>SUM(BK160:BK205)</f>
        <v>0</v>
      </c>
    </row>
    <row r="160" spans="2:65" s="1" customFormat="1" ht="16.5" customHeight="1">
      <c r="B160" s="33"/>
      <c r="C160" s="139" t="s">
        <v>352</v>
      </c>
      <c r="D160" s="139" t="s">
        <v>309</v>
      </c>
      <c r="E160" s="140" t="s">
        <v>6292</v>
      </c>
      <c r="F160" s="141" t="s">
        <v>6293</v>
      </c>
      <c r="G160" s="142" t="s">
        <v>398</v>
      </c>
      <c r="H160" s="143">
        <v>20</v>
      </c>
      <c r="I160" s="144"/>
      <c r="J160" s="145">
        <f>ROUND(I160*H160,2)</f>
        <v>0</v>
      </c>
      <c r="K160" s="141" t="s">
        <v>313</v>
      </c>
      <c r="L160" s="33"/>
      <c r="M160" s="146" t="s">
        <v>1</v>
      </c>
      <c r="N160" s="147" t="s">
        <v>40</v>
      </c>
      <c r="P160" s="148">
        <f>O160*H160</f>
        <v>0</v>
      </c>
      <c r="Q160" s="148">
        <v>5.9999999999999995E-4</v>
      </c>
      <c r="R160" s="148">
        <f>Q160*H160</f>
        <v>1.1999999999999999E-2</v>
      </c>
      <c r="S160" s="148">
        <v>0</v>
      </c>
      <c r="T160" s="149">
        <f>S160*H160</f>
        <v>0</v>
      </c>
      <c r="AR160" s="150" t="s">
        <v>417</v>
      </c>
      <c r="AT160" s="150" t="s">
        <v>309</v>
      </c>
      <c r="AU160" s="150" t="s">
        <v>163</v>
      </c>
      <c r="AY160" s="18" t="s">
        <v>307</v>
      </c>
      <c r="BE160" s="151">
        <f>IF(N160="základní",J160,0)</f>
        <v>0</v>
      </c>
      <c r="BF160" s="151">
        <f>IF(N160="snížená",J160,0)</f>
        <v>0</v>
      </c>
      <c r="BG160" s="151">
        <f>IF(N160="zákl. přenesená",J160,0)</f>
        <v>0</v>
      </c>
      <c r="BH160" s="151">
        <f>IF(N160="sníž. přenesená",J160,0)</f>
        <v>0</v>
      </c>
      <c r="BI160" s="151">
        <f>IF(N160="nulová",J160,0)</f>
        <v>0</v>
      </c>
      <c r="BJ160" s="18" t="s">
        <v>82</v>
      </c>
      <c r="BK160" s="151">
        <f>ROUND(I160*H160,2)</f>
        <v>0</v>
      </c>
      <c r="BL160" s="18" t="s">
        <v>417</v>
      </c>
      <c r="BM160" s="150" t="s">
        <v>6294</v>
      </c>
    </row>
    <row r="161" spans="2:65" s="1" customFormat="1" ht="11.25">
      <c r="B161" s="33"/>
      <c r="D161" s="152" t="s">
        <v>316</v>
      </c>
      <c r="F161" s="153" t="s">
        <v>6295</v>
      </c>
      <c r="I161" s="154"/>
      <c r="L161" s="33"/>
      <c r="M161" s="155"/>
      <c r="T161" s="57"/>
      <c r="AT161" s="18" t="s">
        <v>316</v>
      </c>
      <c r="AU161" s="18" t="s">
        <v>163</v>
      </c>
    </row>
    <row r="162" spans="2:65" s="1" customFormat="1" ht="16.5" customHeight="1">
      <c r="B162" s="33"/>
      <c r="C162" s="139" t="s">
        <v>361</v>
      </c>
      <c r="D162" s="139" t="s">
        <v>309</v>
      </c>
      <c r="E162" s="140" t="s">
        <v>6296</v>
      </c>
      <c r="F162" s="141" t="s">
        <v>6297</v>
      </c>
      <c r="G162" s="142" t="s">
        <v>398</v>
      </c>
      <c r="H162" s="143">
        <v>60</v>
      </c>
      <c r="I162" s="144"/>
      <c r="J162" s="145">
        <f>ROUND(I162*H162,2)</f>
        <v>0</v>
      </c>
      <c r="K162" s="141" t="s">
        <v>313</v>
      </c>
      <c r="L162" s="33"/>
      <c r="M162" s="146" t="s">
        <v>1</v>
      </c>
      <c r="N162" s="147" t="s">
        <v>40</v>
      </c>
      <c r="P162" s="148">
        <f>O162*H162</f>
        <v>0</v>
      </c>
      <c r="Q162" s="148">
        <v>1.2199999999999999E-3</v>
      </c>
      <c r="R162" s="148">
        <f>Q162*H162</f>
        <v>7.3200000000000001E-2</v>
      </c>
      <c r="S162" s="148">
        <v>0</v>
      </c>
      <c r="T162" s="149">
        <f>S162*H162</f>
        <v>0</v>
      </c>
      <c r="AR162" s="150" t="s">
        <v>417</v>
      </c>
      <c r="AT162" s="150" t="s">
        <v>309</v>
      </c>
      <c r="AU162" s="150" t="s">
        <v>163</v>
      </c>
      <c r="AY162" s="18" t="s">
        <v>307</v>
      </c>
      <c r="BE162" s="151">
        <f>IF(N162="základní",J162,0)</f>
        <v>0</v>
      </c>
      <c r="BF162" s="151">
        <f>IF(N162="snížená",J162,0)</f>
        <v>0</v>
      </c>
      <c r="BG162" s="151">
        <f>IF(N162="zákl. přenesená",J162,0)</f>
        <v>0</v>
      </c>
      <c r="BH162" s="151">
        <f>IF(N162="sníž. přenesená",J162,0)</f>
        <v>0</v>
      </c>
      <c r="BI162" s="151">
        <f>IF(N162="nulová",J162,0)</f>
        <v>0</v>
      </c>
      <c r="BJ162" s="18" t="s">
        <v>82</v>
      </c>
      <c r="BK162" s="151">
        <f>ROUND(I162*H162,2)</f>
        <v>0</v>
      </c>
      <c r="BL162" s="18" t="s">
        <v>417</v>
      </c>
      <c r="BM162" s="150" t="s">
        <v>6298</v>
      </c>
    </row>
    <row r="163" spans="2:65" s="1" customFormat="1" ht="11.25">
      <c r="B163" s="33"/>
      <c r="D163" s="152" t="s">
        <v>316</v>
      </c>
      <c r="F163" s="153" t="s">
        <v>6299</v>
      </c>
      <c r="I163" s="154"/>
      <c r="L163" s="33"/>
      <c r="M163" s="155"/>
      <c r="T163" s="57"/>
      <c r="AT163" s="18" t="s">
        <v>316</v>
      </c>
      <c r="AU163" s="18" t="s">
        <v>163</v>
      </c>
    </row>
    <row r="164" spans="2:65" s="1" customFormat="1" ht="16.5" customHeight="1">
      <c r="B164" s="33"/>
      <c r="C164" s="139" t="s">
        <v>369</v>
      </c>
      <c r="D164" s="139" t="s">
        <v>309</v>
      </c>
      <c r="E164" s="140" t="s">
        <v>6300</v>
      </c>
      <c r="F164" s="141" t="s">
        <v>6301</v>
      </c>
      <c r="G164" s="142" t="s">
        <v>398</v>
      </c>
      <c r="H164" s="143">
        <v>10</v>
      </c>
      <c r="I164" s="144"/>
      <c r="J164" s="145">
        <f>ROUND(I164*H164,2)</f>
        <v>0</v>
      </c>
      <c r="K164" s="141" t="s">
        <v>313</v>
      </c>
      <c r="L164" s="33"/>
      <c r="M164" s="146" t="s">
        <v>1</v>
      </c>
      <c r="N164" s="147" t="s">
        <v>40</v>
      </c>
      <c r="P164" s="148">
        <f>O164*H164</f>
        <v>0</v>
      </c>
      <c r="Q164" s="148">
        <v>4.0000000000000002E-4</v>
      </c>
      <c r="R164" s="148">
        <f>Q164*H164</f>
        <v>4.0000000000000001E-3</v>
      </c>
      <c r="S164" s="148">
        <v>0</v>
      </c>
      <c r="T164" s="149">
        <f>S164*H164</f>
        <v>0</v>
      </c>
      <c r="AR164" s="150" t="s">
        <v>417</v>
      </c>
      <c r="AT164" s="150" t="s">
        <v>309</v>
      </c>
      <c r="AU164" s="150" t="s">
        <v>163</v>
      </c>
      <c r="AY164" s="18" t="s">
        <v>307</v>
      </c>
      <c r="BE164" s="151">
        <f>IF(N164="základní",J164,0)</f>
        <v>0</v>
      </c>
      <c r="BF164" s="151">
        <f>IF(N164="snížená",J164,0)</f>
        <v>0</v>
      </c>
      <c r="BG164" s="151">
        <f>IF(N164="zákl. přenesená",J164,0)</f>
        <v>0</v>
      </c>
      <c r="BH164" s="151">
        <f>IF(N164="sníž. přenesená",J164,0)</f>
        <v>0</v>
      </c>
      <c r="BI164" s="151">
        <f>IF(N164="nulová",J164,0)</f>
        <v>0</v>
      </c>
      <c r="BJ164" s="18" t="s">
        <v>82</v>
      </c>
      <c r="BK164" s="151">
        <f>ROUND(I164*H164,2)</f>
        <v>0</v>
      </c>
      <c r="BL164" s="18" t="s">
        <v>417</v>
      </c>
      <c r="BM164" s="150" t="s">
        <v>6302</v>
      </c>
    </row>
    <row r="165" spans="2:65" s="1" customFormat="1" ht="11.25">
      <c r="B165" s="33"/>
      <c r="D165" s="152" t="s">
        <v>316</v>
      </c>
      <c r="F165" s="153" t="s">
        <v>6303</v>
      </c>
      <c r="I165" s="154"/>
      <c r="L165" s="33"/>
      <c r="M165" s="155"/>
      <c r="T165" s="57"/>
      <c r="AT165" s="18" t="s">
        <v>316</v>
      </c>
      <c r="AU165" s="18" t="s">
        <v>163</v>
      </c>
    </row>
    <row r="166" spans="2:65" s="1" customFormat="1" ht="16.5" customHeight="1">
      <c r="B166" s="33"/>
      <c r="C166" s="139" t="s">
        <v>374</v>
      </c>
      <c r="D166" s="139" t="s">
        <v>309</v>
      </c>
      <c r="E166" s="140" t="s">
        <v>6304</v>
      </c>
      <c r="F166" s="141" t="s">
        <v>6305</v>
      </c>
      <c r="G166" s="142" t="s">
        <v>398</v>
      </c>
      <c r="H166" s="143">
        <v>10</v>
      </c>
      <c r="I166" s="144"/>
      <c r="J166" s="145">
        <f>ROUND(I166*H166,2)</f>
        <v>0</v>
      </c>
      <c r="K166" s="141" t="s">
        <v>313</v>
      </c>
      <c r="L166" s="33"/>
      <c r="M166" s="146" t="s">
        <v>1</v>
      </c>
      <c r="N166" s="147" t="s">
        <v>40</v>
      </c>
      <c r="P166" s="148">
        <f>O166*H166</f>
        <v>0</v>
      </c>
      <c r="Q166" s="148">
        <v>4.2999999999999999E-4</v>
      </c>
      <c r="R166" s="148">
        <f>Q166*H166</f>
        <v>4.3E-3</v>
      </c>
      <c r="S166" s="148">
        <v>0</v>
      </c>
      <c r="T166" s="149">
        <f>S166*H166</f>
        <v>0</v>
      </c>
      <c r="AR166" s="150" t="s">
        <v>417</v>
      </c>
      <c r="AT166" s="150" t="s">
        <v>309</v>
      </c>
      <c r="AU166" s="150" t="s">
        <v>163</v>
      </c>
      <c r="AY166" s="18" t="s">
        <v>307</v>
      </c>
      <c r="BE166" s="151">
        <f>IF(N166="základní",J166,0)</f>
        <v>0</v>
      </c>
      <c r="BF166" s="151">
        <f>IF(N166="snížená",J166,0)</f>
        <v>0</v>
      </c>
      <c r="BG166" s="151">
        <f>IF(N166="zákl. přenesená",J166,0)</f>
        <v>0</v>
      </c>
      <c r="BH166" s="151">
        <f>IF(N166="sníž. přenesená",J166,0)</f>
        <v>0</v>
      </c>
      <c r="BI166" s="151">
        <f>IF(N166="nulová",J166,0)</f>
        <v>0</v>
      </c>
      <c r="BJ166" s="18" t="s">
        <v>82</v>
      </c>
      <c r="BK166" s="151">
        <f>ROUND(I166*H166,2)</f>
        <v>0</v>
      </c>
      <c r="BL166" s="18" t="s">
        <v>417</v>
      </c>
      <c r="BM166" s="150" t="s">
        <v>6306</v>
      </c>
    </row>
    <row r="167" spans="2:65" s="1" customFormat="1" ht="11.25">
      <c r="B167" s="33"/>
      <c r="D167" s="152" t="s">
        <v>316</v>
      </c>
      <c r="F167" s="153" t="s">
        <v>6307</v>
      </c>
      <c r="I167" s="154"/>
      <c r="L167" s="33"/>
      <c r="M167" s="155"/>
      <c r="T167" s="57"/>
      <c r="AT167" s="18" t="s">
        <v>316</v>
      </c>
      <c r="AU167" s="18" t="s">
        <v>163</v>
      </c>
    </row>
    <row r="168" spans="2:65" s="1" customFormat="1" ht="16.5" customHeight="1">
      <c r="B168" s="33"/>
      <c r="C168" s="139" t="s">
        <v>380</v>
      </c>
      <c r="D168" s="139" t="s">
        <v>309</v>
      </c>
      <c r="E168" s="140" t="s">
        <v>6308</v>
      </c>
      <c r="F168" s="141" t="s">
        <v>6309</v>
      </c>
      <c r="G168" s="142" t="s">
        <v>398</v>
      </c>
      <c r="H168" s="143">
        <v>90</v>
      </c>
      <c r="I168" s="144"/>
      <c r="J168" s="145">
        <f>ROUND(I168*H168,2)</f>
        <v>0</v>
      </c>
      <c r="K168" s="141" t="s">
        <v>313</v>
      </c>
      <c r="L168" s="33"/>
      <c r="M168" s="146" t="s">
        <v>1</v>
      </c>
      <c r="N168" s="147" t="s">
        <v>40</v>
      </c>
      <c r="P168" s="148">
        <f>O168*H168</f>
        <v>0</v>
      </c>
      <c r="Q168" s="148">
        <v>5.0000000000000001E-4</v>
      </c>
      <c r="R168" s="148">
        <f>Q168*H168</f>
        <v>4.4999999999999998E-2</v>
      </c>
      <c r="S168" s="148">
        <v>0</v>
      </c>
      <c r="T168" s="149">
        <f>S168*H168</f>
        <v>0</v>
      </c>
      <c r="AR168" s="150" t="s">
        <v>417</v>
      </c>
      <c r="AT168" s="150" t="s">
        <v>309</v>
      </c>
      <c r="AU168" s="150" t="s">
        <v>163</v>
      </c>
      <c r="AY168" s="18" t="s">
        <v>307</v>
      </c>
      <c r="BE168" s="151">
        <f>IF(N168="základní",J168,0)</f>
        <v>0</v>
      </c>
      <c r="BF168" s="151">
        <f>IF(N168="snížená",J168,0)</f>
        <v>0</v>
      </c>
      <c r="BG168" s="151">
        <f>IF(N168="zákl. přenesená",J168,0)</f>
        <v>0</v>
      </c>
      <c r="BH168" s="151">
        <f>IF(N168="sníž. přenesená",J168,0)</f>
        <v>0</v>
      </c>
      <c r="BI168" s="151">
        <f>IF(N168="nulová",J168,0)</f>
        <v>0</v>
      </c>
      <c r="BJ168" s="18" t="s">
        <v>82</v>
      </c>
      <c r="BK168" s="151">
        <f>ROUND(I168*H168,2)</f>
        <v>0</v>
      </c>
      <c r="BL168" s="18" t="s">
        <v>417</v>
      </c>
      <c r="BM168" s="150" t="s">
        <v>6310</v>
      </c>
    </row>
    <row r="169" spans="2:65" s="1" customFormat="1" ht="11.25">
      <c r="B169" s="33"/>
      <c r="D169" s="152" t="s">
        <v>316</v>
      </c>
      <c r="F169" s="153" t="s">
        <v>6311</v>
      </c>
      <c r="I169" s="154"/>
      <c r="L169" s="33"/>
      <c r="M169" s="155"/>
      <c r="T169" s="57"/>
      <c r="AT169" s="18" t="s">
        <v>316</v>
      </c>
      <c r="AU169" s="18" t="s">
        <v>163</v>
      </c>
    </row>
    <row r="170" spans="2:65" s="13" customFormat="1" ht="11.25">
      <c r="B170" s="162"/>
      <c r="D170" s="152" t="s">
        <v>318</v>
      </c>
      <c r="E170" s="163" t="s">
        <v>1</v>
      </c>
      <c r="F170" s="164" t="s">
        <v>6312</v>
      </c>
      <c r="H170" s="165">
        <v>13</v>
      </c>
      <c r="I170" s="166"/>
      <c r="L170" s="162"/>
      <c r="M170" s="167"/>
      <c r="T170" s="168"/>
      <c r="AT170" s="163" t="s">
        <v>318</v>
      </c>
      <c r="AU170" s="163" t="s">
        <v>163</v>
      </c>
      <c r="AV170" s="13" t="s">
        <v>84</v>
      </c>
      <c r="AW170" s="13" t="s">
        <v>32</v>
      </c>
      <c r="AX170" s="13" t="s">
        <v>75</v>
      </c>
      <c r="AY170" s="163" t="s">
        <v>307</v>
      </c>
    </row>
    <row r="171" spans="2:65" s="13" customFormat="1" ht="11.25">
      <c r="B171" s="162"/>
      <c r="D171" s="152" t="s">
        <v>318</v>
      </c>
      <c r="E171" s="163" t="s">
        <v>1</v>
      </c>
      <c r="F171" s="164" t="s">
        <v>6313</v>
      </c>
      <c r="H171" s="165">
        <v>5</v>
      </c>
      <c r="I171" s="166"/>
      <c r="L171" s="162"/>
      <c r="M171" s="167"/>
      <c r="T171" s="168"/>
      <c r="AT171" s="163" t="s">
        <v>318</v>
      </c>
      <c r="AU171" s="163" t="s">
        <v>163</v>
      </c>
      <c r="AV171" s="13" t="s">
        <v>84</v>
      </c>
      <c r="AW171" s="13" t="s">
        <v>32</v>
      </c>
      <c r="AX171" s="13" t="s">
        <v>75</v>
      </c>
      <c r="AY171" s="163" t="s">
        <v>307</v>
      </c>
    </row>
    <row r="172" spans="2:65" s="13" customFormat="1" ht="11.25">
      <c r="B172" s="162"/>
      <c r="D172" s="152" t="s">
        <v>318</v>
      </c>
      <c r="E172" s="163" t="s">
        <v>1</v>
      </c>
      <c r="F172" s="164" t="s">
        <v>6314</v>
      </c>
      <c r="H172" s="165">
        <v>57</v>
      </c>
      <c r="I172" s="166"/>
      <c r="L172" s="162"/>
      <c r="M172" s="167"/>
      <c r="T172" s="168"/>
      <c r="AT172" s="163" t="s">
        <v>318</v>
      </c>
      <c r="AU172" s="163" t="s">
        <v>163</v>
      </c>
      <c r="AV172" s="13" t="s">
        <v>84</v>
      </c>
      <c r="AW172" s="13" t="s">
        <v>32</v>
      </c>
      <c r="AX172" s="13" t="s">
        <v>75</v>
      </c>
      <c r="AY172" s="163" t="s">
        <v>307</v>
      </c>
    </row>
    <row r="173" spans="2:65" s="13" customFormat="1" ht="11.25">
      <c r="B173" s="162"/>
      <c r="D173" s="152" t="s">
        <v>318</v>
      </c>
      <c r="E173" s="163" t="s">
        <v>1</v>
      </c>
      <c r="F173" s="164" t="s">
        <v>6315</v>
      </c>
      <c r="H173" s="165">
        <v>15</v>
      </c>
      <c r="I173" s="166"/>
      <c r="L173" s="162"/>
      <c r="M173" s="167"/>
      <c r="T173" s="168"/>
      <c r="AT173" s="163" t="s">
        <v>318</v>
      </c>
      <c r="AU173" s="163" t="s">
        <v>163</v>
      </c>
      <c r="AV173" s="13" t="s">
        <v>84</v>
      </c>
      <c r="AW173" s="13" t="s">
        <v>32</v>
      </c>
      <c r="AX173" s="13" t="s">
        <v>75</v>
      </c>
      <c r="AY173" s="163" t="s">
        <v>307</v>
      </c>
    </row>
    <row r="174" spans="2:65" s="14" customFormat="1" ht="11.25">
      <c r="B174" s="169"/>
      <c r="D174" s="152" t="s">
        <v>318</v>
      </c>
      <c r="E174" s="170" t="s">
        <v>1</v>
      </c>
      <c r="F174" s="171" t="s">
        <v>325</v>
      </c>
      <c r="H174" s="172">
        <v>90</v>
      </c>
      <c r="I174" s="173"/>
      <c r="L174" s="169"/>
      <c r="M174" s="174"/>
      <c r="T174" s="175"/>
      <c r="AT174" s="170" t="s">
        <v>318</v>
      </c>
      <c r="AU174" s="170" t="s">
        <v>163</v>
      </c>
      <c r="AV174" s="14" t="s">
        <v>314</v>
      </c>
      <c r="AW174" s="14" t="s">
        <v>32</v>
      </c>
      <c r="AX174" s="14" t="s">
        <v>82</v>
      </c>
      <c r="AY174" s="170" t="s">
        <v>307</v>
      </c>
    </row>
    <row r="175" spans="2:65" s="1" customFormat="1" ht="16.5" customHeight="1">
      <c r="B175" s="33"/>
      <c r="C175" s="139" t="s">
        <v>385</v>
      </c>
      <c r="D175" s="139" t="s">
        <v>309</v>
      </c>
      <c r="E175" s="140" t="s">
        <v>6316</v>
      </c>
      <c r="F175" s="141" t="s">
        <v>6317</v>
      </c>
      <c r="G175" s="142" t="s">
        <v>398</v>
      </c>
      <c r="H175" s="143">
        <v>20</v>
      </c>
      <c r="I175" s="144"/>
      <c r="J175" s="145">
        <f>ROUND(I175*H175,2)</f>
        <v>0</v>
      </c>
      <c r="K175" s="141" t="s">
        <v>313</v>
      </c>
      <c r="L175" s="33"/>
      <c r="M175" s="146" t="s">
        <v>1</v>
      </c>
      <c r="N175" s="147" t="s">
        <v>40</v>
      </c>
      <c r="P175" s="148">
        <f>O175*H175</f>
        <v>0</v>
      </c>
      <c r="Q175" s="148">
        <v>7.6000000000000004E-4</v>
      </c>
      <c r="R175" s="148">
        <f>Q175*H175</f>
        <v>1.5200000000000002E-2</v>
      </c>
      <c r="S175" s="148">
        <v>0</v>
      </c>
      <c r="T175" s="149">
        <f>S175*H175</f>
        <v>0</v>
      </c>
      <c r="AR175" s="150" t="s">
        <v>417</v>
      </c>
      <c r="AT175" s="150" t="s">
        <v>309</v>
      </c>
      <c r="AU175" s="150" t="s">
        <v>163</v>
      </c>
      <c r="AY175" s="18" t="s">
        <v>307</v>
      </c>
      <c r="BE175" s="151">
        <f>IF(N175="základní",J175,0)</f>
        <v>0</v>
      </c>
      <c r="BF175" s="151">
        <f>IF(N175="snížená",J175,0)</f>
        <v>0</v>
      </c>
      <c r="BG175" s="151">
        <f>IF(N175="zákl. přenesená",J175,0)</f>
        <v>0</v>
      </c>
      <c r="BH175" s="151">
        <f>IF(N175="sníž. přenesená",J175,0)</f>
        <v>0</v>
      </c>
      <c r="BI175" s="151">
        <f>IF(N175="nulová",J175,0)</f>
        <v>0</v>
      </c>
      <c r="BJ175" s="18" t="s">
        <v>82</v>
      </c>
      <c r="BK175" s="151">
        <f>ROUND(I175*H175,2)</f>
        <v>0</v>
      </c>
      <c r="BL175" s="18" t="s">
        <v>417</v>
      </c>
      <c r="BM175" s="150" t="s">
        <v>6318</v>
      </c>
    </row>
    <row r="176" spans="2:65" s="1" customFormat="1" ht="11.25">
      <c r="B176" s="33"/>
      <c r="D176" s="152" t="s">
        <v>316</v>
      </c>
      <c r="F176" s="153" t="s">
        <v>6319</v>
      </c>
      <c r="I176" s="154"/>
      <c r="L176" s="33"/>
      <c r="M176" s="155"/>
      <c r="T176" s="57"/>
      <c r="AT176" s="18" t="s">
        <v>316</v>
      </c>
      <c r="AU176" s="18" t="s">
        <v>163</v>
      </c>
    </row>
    <row r="177" spans="2:65" s="1" customFormat="1" ht="16.5" customHeight="1">
      <c r="B177" s="33"/>
      <c r="C177" s="139" t="s">
        <v>8</v>
      </c>
      <c r="D177" s="139" t="s">
        <v>309</v>
      </c>
      <c r="E177" s="140" t="s">
        <v>6320</v>
      </c>
      <c r="F177" s="141" t="s">
        <v>6321</v>
      </c>
      <c r="G177" s="142" t="s">
        <v>398</v>
      </c>
      <c r="H177" s="143">
        <v>45</v>
      </c>
      <c r="I177" s="144"/>
      <c r="J177" s="145">
        <f>ROUND(I177*H177,2)</f>
        <v>0</v>
      </c>
      <c r="K177" s="141" t="s">
        <v>313</v>
      </c>
      <c r="L177" s="33"/>
      <c r="M177" s="146" t="s">
        <v>1</v>
      </c>
      <c r="N177" s="147" t="s">
        <v>40</v>
      </c>
      <c r="P177" s="148">
        <f>O177*H177</f>
        <v>0</v>
      </c>
      <c r="Q177" s="148">
        <v>1.5299999999999999E-3</v>
      </c>
      <c r="R177" s="148">
        <f>Q177*H177</f>
        <v>6.8849999999999995E-2</v>
      </c>
      <c r="S177" s="148">
        <v>0</v>
      </c>
      <c r="T177" s="149">
        <f>S177*H177</f>
        <v>0</v>
      </c>
      <c r="AR177" s="150" t="s">
        <v>417</v>
      </c>
      <c r="AT177" s="150" t="s">
        <v>309</v>
      </c>
      <c r="AU177" s="150" t="s">
        <v>163</v>
      </c>
      <c r="AY177" s="18" t="s">
        <v>307</v>
      </c>
      <c r="BE177" s="151">
        <f>IF(N177="základní",J177,0)</f>
        <v>0</v>
      </c>
      <c r="BF177" s="151">
        <f>IF(N177="snížená",J177,0)</f>
        <v>0</v>
      </c>
      <c r="BG177" s="151">
        <f>IF(N177="zákl. přenesená",J177,0)</f>
        <v>0</v>
      </c>
      <c r="BH177" s="151">
        <f>IF(N177="sníž. přenesená",J177,0)</f>
        <v>0</v>
      </c>
      <c r="BI177" s="151">
        <f>IF(N177="nulová",J177,0)</f>
        <v>0</v>
      </c>
      <c r="BJ177" s="18" t="s">
        <v>82</v>
      </c>
      <c r="BK177" s="151">
        <f>ROUND(I177*H177,2)</f>
        <v>0</v>
      </c>
      <c r="BL177" s="18" t="s">
        <v>417</v>
      </c>
      <c r="BM177" s="150" t="s">
        <v>6322</v>
      </c>
    </row>
    <row r="178" spans="2:65" s="1" customFormat="1" ht="11.25">
      <c r="B178" s="33"/>
      <c r="D178" s="152" t="s">
        <v>316</v>
      </c>
      <c r="F178" s="153" t="s">
        <v>6323</v>
      </c>
      <c r="I178" s="154"/>
      <c r="L178" s="33"/>
      <c r="M178" s="155"/>
      <c r="T178" s="57"/>
      <c r="AT178" s="18" t="s">
        <v>316</v>
      </c>
      <c r="AU178" s="18" t="s">
        <v>163</v>
      </c>
    </row>
    <row r="179" spans="2:65" s="1" customFormat="1" ht="24.2" customHeight="1">
      <c r="B179" s="33"/>
      <c r="C179" s="139" t="s">
        <v>395</v>
      </c>
      <c r="D179" s="139" t="s">
        <v>309</v>
      </c>
      <c r="E179" s="140" t="s">
        <v>6324</v>
      </c>
      <c r="F179" s="141" t="s">
        <v>6325</v>
      </c>
      <c r="G179" s="142" t="s">
        <v>398</v>
      </c>
      <c r="H179" s="143">
        <v>5</v>
      </c>
      <c r="I179" s="144"/>
      <c r="J179" s="145">
        <f>ROUND(I179*H179,2)</f>
        <v>0</v>
      </c>
      <c r="K179" s="141" t="s">
        <v>313</v>
      </c>
      <c r="L179" s="33"/>
      <c r="M179" s="146" t="s">
        <v>1</v>
      </c>
      <c r="N179" s="147" t="s">
        <v>40</v>
      </c>
      <c r="P179" s="148">
        <f>O179*H179</f>
        <v>0</v>
      </c>
      <c r="Q179" s="148">
        <v>2.3900000000000002E-3</v>
      </c>
      <c r="R179" s="148">
        <f>Q179*H179</f>
        <v>1.1950000000000001E-2</v>
      </c>
      <c r="S179" s="148">
        <v>0</v>
      </c>
      <c r="T179" s="149">
        <f>S179*H179</f>
        <v>0</v>
      </c>
      <c r="AR179" s="150" t="s">
        <v>417</v>
      </c>
      <c r="AT179" s="150" t="s">
        <v>309</v>
      </c>
      <c r="AU179" s="150" t="s">
        <v>163</v>
      </c>
      <c r="AY179" s="18" t="s">
        <v>307</v>
      </c>
      <c r="BE179" s="151">
        <f>IF(N179="základní",J179,0)</f>
        <v>0</v>
      </c>
      <c r="BF179" s="151">
        <f>IF(N179="snížená",J179,0)</f>
        <v>0</v>
      </c>
      <c r="BG179" s="151">
        <f>IF(N179="zákl. přenesená",J179,0)</f>
        <v>0</v>
      </c>
      <c r="BH179" s="151">
        <f>IF(N179="sníž. přenesená",J179,0)</f>
        <v>0</v>
      </c>
      <c r="BI179" s="151">
        <f>IF(N179="nulová",J179,0)</f>
        <v>0</v>
      </c>
      <c r="BJ179" s="18" t="s">
        <v>82</v>
      </c>
      <c r="BK179" s="151">
        <f>ROUND(I179*H179,2)</f>
        <v>0</v>
      </c>
      <c r="BL179" s="18" t="s">
        <v>417</v>
      </c>
      <c r="BM179" s="150" t="s">
        <v>6326</v>
      </c>
    </row>
    <row r="180" spans="2:65" s="1" customFormat="1" ht="11.25">
      <c r="B180" s="33"/>
      <c r="D180" s="152" t="s">
        <v>316</v>
      </c>
      <c r="F180" s="153" t="s">
        <v>6327</v>
      </c>
      <c r="I180" s="154"/>
      <c r="L180" s="33"/>
      <c r="M180" s="155"/>
      <c r="T180" s="57"/>
      <c r="AT180" s="18" t="s">
        <v>316</v>
      </c>
      <c r="AU180" s="18" t="s">
        <v>163</v>
      </c>
    </row>
    <row r="181" spans="2:65" s="1" customFormat="1" ht="24.2" customHeight="1">
      <c r="B181" s="33"/>
      <c r="C181" s="139" t="s">
        <v>402</v>
      </c>
      <c r="D181" s="139" t="s">
        <v>309</v>
      </c>
      <c r="E181" s="140" t="s">
        <v>6328</v>
      </c>
      <c r="F181" s="141" t="s">
        <v>6329</v>
      </c>
      <c r="G181" s="142" t="s">
        <v>398</v>
      </c>
      <c r="H181" s="143">
        <v>25</v>
      </c>
      <c r="I181" s="144"/>
      <c r="J181" s="145">
        <f>ROUND(I181*H181,2)</f>
        <v>0</v>
      </c>
      <c r="K181" s="141" t="s">
        <v>313</v>
      </c>
      <c r="L181" s="33"/>
      <c r="M181" s="146" t="s">
        <v>1</v>
      </c>
      <c r="N181" s="147" t="s">
        <v>40</v>
      </c>
      <c r="P181" s="148">
        <f>O181*H181</f>
        <v>0</v>
      </c>
      <c r="Q181" s="148">
        <v>3.6700000000000001E-3</v>
      </c>
      <c r="R181" s="148">
        <f>Q181*H181</f>
        <v>9.1749999999999998E-2</v>
      </c>
      <c r="S181" s="148">
        <v>0</v>
      </c>
      <c r="T181" s="149">
        <f>S181*H181</f>
        <v>0</v>
      </c>
      <c r="AR181" s="150" t="s">
        <v>417</v>
      </c>
      <c r="AT181" s="150" t="s">
        <v>309</v>
      </c>
      <c r="AU181" s="150" t="s">
        <v>163</v>
      </c>
      <c r="AY181" s="18" t="s">
        <v>307</v>
      </c>
      <c r="BE181" s="151">
        <f>IF(N181="základní",J181,0)</f>
        <v>0</v>
      </c>
      <c r="BF181" s="151">
        <f>IF(N181="snížená",J181,0)</f>
        <v>0</v>
      </c>
      <c r="BG181" s="151">
        <f>IF(N181="zákl. přenesená",J181,0)</f>
        <v>0</v>
      </c>
      <c r="BH181" s="151">
        <f>IF(N181="sníž. přenesená",J181,0)</f>
        <v>0</v>
      </c>
      <c r="BI181" s="151">
        <f>IF(N181="nulová",J181,0)</f>
        <v>0</v>
      </c>
      <c r="BJ181" s="18" t="s">
        <v>82</v>
      </c>
      <c r="BK181" s="151">
        <f>ROUND(I181*H181,2)</f>
        <v>0</v>
      </c>
      <c r="BL181" s="18" t="s">
        <v>417</v>
      </c>
      <c r="BM181" s="150" t="s">
        <v>6330</v>
      </c>
    </row>
    <row r="182" spans="2:65" s="1" customFormat="1" ht="11.25">
      <c r="B182" s="33"/>
      <c r="D182" s="152" t="s">
        <v>316</v>
      </c>
      <c r="F182" s="153" t="s">
        <v>6331</v>
      </c>
      <c r="I182" s="154"/>
      <c r="L182" s="33"/>
      <c r="M182" s="155"/>
      <c r="T182" s="57"/>
      <c r="AT182" s="18" t="s">
        <v>316</v>
      </c>
      <c r="AU182" s="18" t="s">
        <v>163</v>
      </c>
    </row>
    <row r="183" spans="2:65" s="1" customFormat="1" ht="24.2" customHeight="1">
      <c r="B183" s="33"/>
      <c r="C183" s="139" t="s">
        <v>409</v>
      </c>
      <c r="D183" s="139" t="s">
        <v>309</v>
      </c>
      <c r="E183" s="140" t="s">
        <v>6332</v>
      </c>
      <c r="F183" s="141" t="s">
        <v>6333</v>
      </c>
      <c r="G183" s="142" t="s">
        <v>398</v>
      </c>
      <c r="H183" s="143">
        <v>15</v>
      </c>
      <c r="I183" s="144"/>
      <c r="J183" s="145">
        <f>ROUND(I183*H183,2)</f>
        <v>0</v>
      </c>
      <c r="K183" s="141" t="s">
        <v>1</v>
      </c>
      <c r="L183" s="33"/>
      <c r="M183" s="146" t="s">
        <v>1</v>
      </c>
      <c r="N183" s="147" t="s">
        <v>40</v>
      </c>
      <c r="P183" s="148">
        <f>O183*H183</f>
        <v>0</v>
      </c>
      <c r="Q183" s="148">
        <v>3.5300000000000002E-3</v>
      </c>
      <c r="R183" s="148">
        <f>Q183*H183</f>
        <v>5.2950000000000004E-2</v>
      </c>
      <c r="S183" s="148">
        <v>0</v>
      </c>
      <c r="T183" s="149">
        <f>S183*H183</f>
        <v>0</v>
      </c>
      <c r="AR183" s="150" t="s">
        <v>417</v>
      </c>
      <c r="AT183" s="150" t="s">
        <v>309</v>
      </c>
      <c r="AU183" s="150" t="s">
        <v>163</v>
      </c>
      <c r="AY183" s="18" t="s">
        <v>307</v>
      </c>
      <c r="BE183" s="151">
        <f>IF(N183="základní",J183,0)</f>
        <v>0</v>
      </c>
      <c r="BF183" s="151">
        <f>IF(N183="snížená",J183,0)</f>
        <v>0</v>
      </c>
      <c r="BG183" s="151">
        <f>IF(N183="zákl. přenesená",J183,0)</f>
        <v>0</v>
      </c>
      <c r="BH183" s="151">
        <f>IF(N183="sníž. přenesená",J183,0)</f>
        <v>0</v>
      </c>
      <c r="BI183" s="151">
        <f>IF(N183="nulová",J183,0)</f>
        <v>0</v>
      </c>
      <c r="BJ183" s="18" t="s">
        <v>82</v>
      </c>
      <c r="BK183" s="151">
        <f>ROUND(I183*H183,2)</f>
        <v>0</v>
      </c>
      <c r="BL183" s="18" t="s">
        <v>417</v>
      </c>
      <c r="BM183" s="150" t="s">
        <v>6334</v>
      </c>
    </row>
    <row r="184" spans="2:65" s="1" customFormat="1" ht="11.25">
      <c r="B184" s="33"/>
      <c r="D184" s="152" t="s">
        <v>316</v>
      </c>
      <c r="F184" s="153" t="s">
        <v>6335</v>
      </c>
      <c r="I184" s="154"/>
      <c r="L184" s="33"/>
      <c r="M184" s="155"/>
      <c r="T184" s="57"/>
      <c r="AT184" s="18" t="s">
        <v>316</v>
      </c>
      <c r="AU184" s="18" t="s">
        <v>163</v>
      </c>
    </row>
    <row r="185" spans="2:65" s="1" customFormat="1" ht="24.2" customHeight="1">
      <c r="B185" s="33"/>
      <c r="C185" s="139" t="s">
        <v>417</v>
      </c>
      <c r="D185" s="139" t="s">
        <v>309</v>
      </c>
      <c r="E185" s="140" t="s">
        <v>6336</v>
      </c>
      <c r="F185" s="141" t="s">
        <v>6337</v>
      </c>
      <c r="G185" s="142" t="s">
        <v>398</v>
      </c>
      <c r="H185" s="143">
        <v>45</v>
      </c>
      <c r="I185" s="144"/>
      <c r="J185" s="145">
        <f>ROUND(I185*H185,2)</f>
        <v>0</v>
      </c>
      <c r="K185" s="141" t="s">
        <v>313</v>
      </c>
      <c r="L185" s="33"/>
      <c r="M185" s="146" t="s">
        <v>1</v>
      </c>
      <c r="N185" s="147" t="s">
        <v>40</v>
      </c>
      <c r="P185" s="148">
        <f>O185*H185</f>
        <v>0</v>
      </c>
      <c r="Q185" s="148">
        <v>3.5300000000000002E-3</v>
      </c>
      <c r="R185" s="148">
        <f>Q185*H185</f>
        <v>0.15885000000000002</v>
      </c>
      <c r="S185" s="148">
        <v>0</v>
      </c>
      <c r="T185" s="149">
        <f>S185*H185</f>
        <v>0</v>
      </c>
      <c r="AR185" s="150" t="s">
        <v>417</v>
      </c>
      <c r="AT185" s="150" t="s">
        <v>309</v>
      </c>
      <c r="AU185" s="150" t="s">
        <v>163</v>
      </c>
      <c r="AY185" s="18" t="s">
        <v>307</v>
      </c>
      <c r="BE185" s="151">
        <f>IF(N185="základní",J185,0)</f>
        <v>0</v>
      </c>
      <c r="BF185" s="151">
        <f>IF(N185="snížená",J185,0)</f>
        <v>0</v>
      </c>
      <c r="BG185" s="151">
        <f>IF(N185="zákl. přenesená",J185,0)</f>
        <v>0</v>
      </c>
      <c r="BH185" s="151">
        <f>IF(N185="sníž. přenesená",J185,0)</f>
        <v>0</v>
      </c>
      <c r="BI185" s="151">
        <f>IF(N185="nulová",J185,0)</f>
        <v>0</v>
      </c>
      <c r="BJ185" s="18" t="s">
        <v>82</v>
      </c>
      <c r="BK185" s="151">
        <f>ROUND(I185*H185,2)</f>
        <v>0</v>
      </c>
      <c r="BL185" s="18" t="s">
        <v>417</v>
      </c>
      <c r="BM185" s="150" t="s">
        <v>6338</v>
      </c>
    </row>
    <row r="186" spans="2:65" s="1" customFormat="1" ht="11.25">
      <c r="B186" s="33"/>
      <c r="D186" s="152" t="s">
        <v>316</v>
      </c>
      <c r="F186" s="153" t="s">
        <v>6339</v>
      </c>
      <c r="I186" s="154"/>
      <c r="L186" s="33"/>
      <c r="M186" s="155"/>
      <c r="T186" s="57"/>
      <c r="AT186" s="18" t="s">
        <v>316</v>
      </c>
      <c r="AU186" s="18" t="s">
        <v>163</v>
      </c>
    </row>
    <row r="187" spans="2:65" s="1" customFormat="1" ht="16.5" customHeight="1">
      <c r="B187" s="33"/>
      <c r="C187" s="139" t="s">
        <v>426</v>
      </c>
      <c r="D187" s="139" t="s">
        <v>309</v>
      </c>
      <c r="E187" s="140" t="s">
        <v>6340</v>
      </c>
      <c r="F187" s="141" t="s">
        <v>6341</v>
      </c>
      <c r="G187" s="142" t="s">
        <v>398</v>
      </c>
      <c r="H187" s="143">
        <v>20</v>
      </c>
      <c r="I187" s="144"/>
      <c r="J187" s="145">
        <f>ROUND(I187*H187,2)</f>
        <v>0</v>
      </c>
      <c r="K187" s="141" t="s">
        <v>1</v>
      </c>
      <c r="L187" s="33"/>
      <c r="M187" s="146" t="s">
        <v>1</v>
      </c>
      <c r="N187" s="147" t="s">
        <v>40</v>
      </c>
      <c r="P187" s="148">
        <f>O187*H187</f>
        <v>0</v>
      </c>
      <c r="Q187" s="148">
        <v>0</v>
      </c>
      <c r="R187" s="148">
        <f>Q187*H187</f>
        <v>0</v>
      </c>
      <c r="S187" s="148">
        <v>0</v>
      </c>
      <c r="T187" s="149">
        <f>S187*H187</f>
        <v>0</v>
      </c>
      <c r="AR187" s="150" t="s">
        <v>417</v>
      </c>
      <c r="AT187" s="150" t="s">
        <v>309</v>
      </c>
      <c r="AU187" s="150" t="s">
        <v>163</v>
      </c>
      <c r="AY187" s="18" t="s">
        <v>307</v>
      </c>
      <c r="BE187" s="151">
        <f>IF(N187="základní",J187,0)</f>
        <v>0</v>
      </c>
      <c r="BF187" s="151">
        <f>IF(N187="snížená",J187,0)</f>
        <v>0</v>
      </c>
      <c r="BG187" s="151">
        <f>IF(N187="zákl. přenesená",J187,0)</f>
        <v>0</v>
      </c>
      <c r="BH187" s="151">
        <f>IF(N187="sníž. přenesená",J187,0)</f>
        <v>0</v>
      </c>
      <c r="BI187" s="151">
        <f>IF(N187="nulová",J187,0)</f>
        <v>0</v>
      </c>
      <c r="BJ187" s="18" t="s">
        <v>82</v>
      </c>
      <c r="BK187" s="151">
        <f>ROUND(I187*H187,2)</f>
        <v>0</v>
      </c>
      <c r="BL187" s="18" t="s">
        <v>417</v>
      </c>
      <c r="BM187" s="150" t="s">
        <v>6342</v>
      </c>
    </row>
    <row r="188" spans="2:65" s="1" customFormat="1" ht="11.25">
      <c r="B188" s="33"/>
      <c r="D188" s="152" t="s">
        <v>316</v>
      </c>
      <c r="F188" s="153" t="s">
        <v>6341</v>
      </c>
      <c r="I188" s="154"/>
      <c r="L188" s="33"/>
      <c r="M188" s="155"/>
      <c r="T188" s="57"/>
      <c r="AT188" s="18" t="s">
        <v>316</v>
      </c>
      <c r="AU188" s="18" t="s">
        <v>163</v>
      </c>
    </row>
    <row r="189" spans="2:65" s="1" customFormat="1" ht="16.5" customHeight="1">
      <c r="B189" s="33"/>
      <c r="C189" s="139" t="s">
        <v>433</v>
      </c>
      <c r="D189" s="139" t="s">
        <v>309</v>
      </c>
      <c r="E189" s="140" t="s">
        <v>6343</v>
      </c>
      <c r="F189" s="141" t="s">
        <v>6344</v>
      </c>
      <c r="G189" s="142" t="s">
        <v>398</v>
      </c>
      <c r="H189" s="143">
        <v>20</v>
      </c>
      <c r="I189" s="144"/>
      <c r="J189" s="145">
        <f>ROUND(I189*H189,2)</f>
        <v>0</v>
      </c>
      <c r="K189" s="141" t="s">
        <v>1</v>
      </c>
      <c r="L189" s="33"/>
      <c r="M189" s="146" t="s">
        <v>1</v>
      </c>
      <c r="N189" s="147" t="s">
        <v>40</v>
      </c>
      <c r="P189" s="148">
        <f>O189*H189</f>
        <v>0</v>
      </c>
      <c r="Q189" s="148">
        <v>0</v>
      </c>
      <c r="R189" s="148">
        <f>Q189*H189</f>
        <v>0</v>
      </c>
      <c r="S189" s="148">
        <v>0</v>
      </c>
      <c r="T189" s="149">
        <f>S189*H189</f>
        <v>0</v>
      </c>
      <c r="AR189" s="150" t="s">
        <v>417</v>
      </c>
      <c r="AT189" s="150" t="s">
        <v>309</v>
      </c>
      <c r="AU189" s="150" t="s">
        <v>163</v>
      </c>
      <c r="AY189" s="18" t="s">
        <v>307</v>
      </c>
      <c r="BE189" s="151">
        <f>IF(N189="základní",J189,0)</f>
        <v>0</v>
      </c>
      <c r="BF189" s="151">
        <f>IF(N189="snížená",J189,0)</f>
        <v>0</v>
      </c>
      <c r="BG189" s="151">
        <f>IF(N189="zákl. přenesená",J189,0)</f>
        <v>0</v>
      </c>
      <c r="BH189" s="151">
        <f>IF(N189="sníž. přenesená",J189,0)</f>
        <v>0</v>
      </c>
      <c r="BI189" s="151">
        <f>IF(N189="nulová",J189,0)</f>
        <v>0</v>
      </c>
      <c r="BJ189" s="18" t="s">
        <v>82</v>
      </c>
      <c r="BK189" s="151">
        <f>ROUND(I189*H189,2)</f>
        <v>0</v>
      </c>
      <c r="BL189" s="18" t="s">
        <v>417</v>
      </c>
      <c r="BM189" s="150" t="s">
        <v>6345</v>
      </c>
    </row>
    <row r="190" spans="2:65" s="1" customFormat="1" ht="11.25">
      <c r="B190" s="33"/>
      <c r="D190" s="152" t="s">
        <v>316</v>
      </c>
      <c r="F190" s="153" t="s">
        <v>6344</v>
      </c>
      <c r="I190" s="154"/>
      <c r="L190" s="33"/>
      <c r="M190" s="155"/>
      <c r="T190" s="57"/>
      <c r="AT190" s="18" t="s">
        <v>316</v>
      </c>
      <c r="AU190" s="18" t="s">
        <v>163</v>
      </c>
    </row>
    <row r="191" spans="2:65" s="1" customFormat="1" ht="16.5" customHeight="1">
      <c r="B191" s="33"/>
      <c r="C191" s="139" t="s">
        <v>438</v>
      </c>
      <c r="D191" s="139" t="s">
        <v>309</v>
      </c>
      <c r="E191" s="140" t="s">
        <v>6346</v>
      </c>
      <c r="F191" s="141" t="s">
        <v>905</v>
      </c>
      <c r="G191" s="142" t="s">
        <v>398</v>
      </c>
      <c r="H191" s="143">
        <v>0</v>
      </c>
      <c r="I191" s="144"/>
      <c r="J191" s="145">
        <f>ROUND(I191*H191,2)</f>
        <v>0</v>
      </c>
      <c r="K191" s="141" t="s">
        <v>1</v>
      </c>
      <c r="L191" s="33"/>
      <c r="M191" s="146" t="s">
        <v>1</v>
      </c>
      <c r="N191" s="147" t="s">
        <v>40</v>
      </c>
      <c r="P191" s="148">
        <f>O191*H191</f>
        <v>0</v>
      </c>
      <c r="Q191" s="148">
        <v>0</v>
      </c>
      <c r="R191" s="148">
        <f>Q191*H191</f>
        <v>0</v>
      </c>
      <c r="S191" s="148">
        <v>0</v>
      </c>
      <c r="T191" s="149">
        <f>S191*H191</f>
        <v>0</v>
      </c>
      <c r="AR191" s="150" t="s">
        <v>417</v>
      </c>
      <c r="AT191" s="150" t="s">
        <v>309</v>
      </c>
      <c r="AU191" s="150" t="s">
        <v>163</v>
      </c>
      <c r="AY191" s="18" t="s">
        <v>307</v>
      </c>
      <c r="BE191" s="151">
        <f>IF(N191="základní",J191,0)</f>
        <v>0</v>
      </c>
      <c r="BF191" s="151">
        <f>IF(N191="snížená",J191,0)</f>
        <v>0</v>
      </c>
      <c r="BG191" s="151">
        <f>IF(N191="zákl. přenesená",J191,0)</f>
        <v>0</v>
      </c>
      <c r="BH191" s="151">
        <f>IF(N191="sníž. přenesená",J191,0)</f>
        <v>0</v>
      </c>
      <c r="BI191" s="151">
        <f>IF(N191="nulová",J191,0)</f>
        <v>0</v>
      </c>
      <c r="BJ191" s="18" t="s">
        <v>82</v>
      </c>
      <c r="BK191" s="151">
        <f>ROUND(I191*H191,2)</f>
        <v>0</v>
      </c>
      <c r="BL191" s="18" t="s">
        <v>417</v>
      </c>
      <c r="BM191" s="150" t="s">
        <v>6347</v>
      </c>
    </row>
    <row r="192" spans="2:65" s="1" customFormat="1" ht="16.5" customHeight="1">
      <c r="B192" s="33"/>
      <c r="C192" s="139" t="s">
        <v>1181</v>
      </c>
      <c r="D192" s="139" t="s">
        <v>309</v>
      </c>
      <c r="E192" s="140" t="s">
        <v>6348</v>
      </c>
      <c r="F192" s="141" t="s">
        <v>6349</v>
      </c>
      <c r="G192" s="142" t="s">
        <v>398</v>
      </c>
      <c r="H192" s="143">
        <v>15</v>
      </c>
      <c r="I192" s="144"/>
      <c r="J192" s="145">
        <f>ROUND(I192*H192,2)</f>
        <v>0</v>
      </c>
      <c r="K192" s="141" t="s">
        <v>1</v>
      </c>
      <c r="L192" s="33"/>
      <c r="M192" s="146" t="s">
        <v>1</v>
      </c>
      <c r="N192" s="147" t="s">
        <v>40</v>
      </c>
      <c r="P192" s="148">
        <f>O192*H192</f>
        <v>0</v>
      </c>
      <c r="Q192" s="148">
        <v>0</v>
      </c>
      <c r="R192" s="148">
        <f>Q192*H192</f>
        <v>0</v>
      </c>
      <c r="S192" s="148">
        <v>0</v>
      </c>
      <c r="T192" s="149">
        <f>S192*H192</f>
        <v>0</v>
      </c>
      <c r="AR192" s="150" t="s">
        <v>417</v>
      </c>
      <c r="AT192" s="150" t="s">
        <v>309</v>
      </c>
      <c r="AU192" s="150" t="s">
        <v>163</v>
      </c>
      <c r="AY192" s="18" t="s">
        <v>307</v>
      </c>
      <c r="BE192" s="151">
        <f>IF(N192="základní",J192,0)</f>
        <v>0</v>
      </c>
      <c r="BF192" s="151">
        <f>IF(N192="snížená",J192,0)</f>
        <v>0</v>
      </c>
      <c r="BG192" s="151">
        <f>IF(N192="zákl. přenesená",J192,0)</f>
        <v>0</v>
      </c>
      <c r="BH192" s="151">
        <f>IF(N192="sníž. přenesená",J192,0)</f>
        <v>0</v>
      </c>
      <c r="BI192" s="151">
        <f>IF(N192="nulová",J192,0)</f>
        <v>0</v>
      </c>
      <c r="BJ192" s="18" t="s">
        <v>82</v>
      </c>
      <c r="BK192" s="151">
        <f>ROUND(I192*H192,2)</f>
        <v>0</v>
      </c>
      <c r="BL192" s="18" t="s">
        <v>417</v>
      </c>
      <c r="BM192" s="150" t="s">
        <v>6350</v>
      </c>
    </row>
    <row r="193" spans="2:65" s="1" customFormat="1" ht="11.25">
      <c r="B193" s="33"/>
      <c r="D193" s="152" t="s">
        <v>316</v>
      </c>
      <c r="F193" s="153" t="s">
        <v>6349</v>
      </c>
      <c r="I193" s="154"/>
      <c r="L193" s="33"/>
      <c r="M193" s="155"/>
      <c r="T193" s="57"/>
      <c r="AT193" s="18" t="s">
        <v>316</v>
      </c>
      <c r="AU193" s="18" t="s">
        <v>163</v>
      </c>
    </row>
    <row r="194" spans="2:65" s="1" customFormat="1" ht="33" customHeight="1">
      <c r="B194" s="33"/>
      <c r="C194" s="139" t="s">
        <v>448</v>
      </c>
      <c r="D194" s="139" t="s">
        <v>309</v>
      </c>
      <c r="E194" s="140" t="s">
        <v>4706</v>
      </c>
      <c r="F194" s="141" t="s">
        <v>4707</v>
      </c>
      <c r="G194" s="142" t="s">
        <v>398</v>
      </c>
      <c r="H194" s="143">
        <v>15</v>
      </c>
      <c r="I194" s="144"/>
      <c r="J194" s="145">
        <f>ROUND(I194*H194,2)</f>
        <v>0</v>
      </c>
      <c r="K194" s="141" t="s">
        <v>313</v>
      </c>
      <c r="L194" s="33"/>
      <c r="M194" s="146" t="s">
        <v>1</v>
      </c>
      <c r="N194" s="147" t="s">
        <v>40</v>
      </c>
      <c r="P194" s="148">
        <f>O194*H194</f>
        <v>0</v>
      </c>
      <c r="Q194" s="148">
        <v>1.9000000000000001E-4</v>
      </c>
      <c r="R194" s="148">
        <f>Q194*H194</f>
        <v>2.8500000000000001E-3</v>
      </c>
      <c r="S194" s="148">
        <v>0</v>
      </c>
      <c r="T194" s="149">
        <f>S194*H194</f>
        <v>0</v>
      </c>
      <c r="AR194" s="150" t="s">
        <v>417</v>
      </c>
      <c r="AT194" s="150" t="s">
        <v>309</v>
      </c>
      <c r="AU194" s="150" t="s">
        <v>163</v>
      </c>
      <c r="AY194" s="18" t="s">
        <v>307</v>
      </c>
      <c r="BE194" s="151">
        <f>IF(N194="základní",J194,0)</f>
        <v>0</v>
      </c>
      <c r="BF194" s="151">
        <f>IF(N194="snížená",J194,0)</f>
        <v>0</v>
      </c>
      <c r="BG194" s="151">
        <f>IF(N194="zákl. přenesená",J194,0)</f>
        <v>0</v>
      </c>
      <c r="BH194" s="151">
        <f>IF(N194="sníž. přenesená",J194,0)</f>
        <v>0</v>
      </c>
      <c r="BI194" s="151">
        <f>IF(N194="nulová",J194,0)</f>
        <v>0</v>
      </c>
      <c r="BJ194" s="18" t="s">
        <v>82</v>
      </c>
      <c r="BK194" s="151">
        <f>ROUND(I194*H194,2)</f>
        <v>0</v>
      </c>
      <c r="BL194" s="18" t="s">
        <v>417</v>
      </c>
      <c r="BM194" s="150" t="s">
        <v>6351</v>
      </c>
    </row>
    <row r="195" spans="2:65" s="1" customFormat="1" ht="39">
      <c r="B195" s="33"/>
      <c r="D195" s="152" t="s">
        <v>316</v>
      </c>
      <c r="F195" s="153" t="s">
        <v>4709</v>
      </c>
      <c r="I195" s="154"/>
      <c r="L195" s="33"/>
      <c r="M195" s="155"/>
      <c r="T195" s="57"/>
      <c r="AT195" s="18" t="s">
        <v>316</v>
      </c>
      <c r="AU195" s="18" t="s">
        <v>163</v>
      </c>
    </row>
    <row r="196" spans="2:65" s="1" customFormat="1" ht="24.2" customHeight="1">
      <c r="B196" s="33"/>
      <c r="C196" s="177" t="s">
        <v>7</v>
      </c>
      <c r="D196" s="177" t="s">
        <v>390</v>
      </c>
      <c r="E196" s="178" t="s">
        <v>4722</v>
      </c>
      <c r="F196" s="179" t="s">
        <v>4723</v>
      </c>
      <c r="G196" s="180" t="s">
        <v>398</v>
      </c>
      <c r="H196" s="181">
        <v>15</v>
      </c>
      <c r="I196" s="182"/>
      <c r="J196" s="183">
        <f>ROUND(I196*H196,2)</f>
        <v>0</v>
      </c>
      <c r="K196" s="179" t="s">
        <v>313</v>
      </c>
      <c r="L196" s="184"/>
      <c r="M196" s="185" t="s">
        <v>1</v>
      </c>
      <c r="N196" s="186" t="s">
        <v>40</v>
      </c>
      <c r="P196" s="148">
        <f>O196*H196</f>
        <v>0</v>
      </c>
      <c r="Q196" s="148">
        <v>8.3000000000000001E-4</v>
      </c>
      <c r="R196" s="148">
        <f>Q196*H196</f>
        <v>1.2449999999999999E-2</v>
      </c>
      <c r="S196" s="148">
        <v>0</v>
      </c>
      <c r="T196" s="149">
        <f>S196*H196</f>
        <v>0</v>
      </c>
      <c r="AR196" s="150" t="s">
        <v>524</v>
      </c>
      <c r="AT196" s="150" t="s">
        <v>390</v>
      </c>
      <c r="AU196" s="150" t="s">
        <v>163</v>
      </c>
      <c r="AY196" s="18" t="s">
        <v>307</v>
      </c>
      <c r="BE196" s="151">
        <f>IF(N196="základní",J196,0)</f>
        <v>0</v>
      </c>
      <c r="BF196" s="151">
        <f>IF(N196="snížená",J196,0)</f>
        <v>0</v>
      </c>
      <c r="BG196" s="151">
        <f>IF(N196="zákl. přenesená",J196,0)</f>
        <v>0</v>
      </c>
      <c r="BH196" s="151">
        <f>IF(N196="sníž. přenesená",J196,0)</f>
        <v>0</v>
      </c>
      <c r="BI196" s="151">
        <f>IF(N196="nulová",J196,0)</f>
        <v>0</v>
      </c>
      <c r="BJ196" s="18" t="s">
        <v>82</v>
      </c>
      <c r="BK196" s="151">
        <f>ROUND(I196*H196,2)</f>
        <v>0</v>
      </c>
      <c r="BL196" s="18" t="s">
        <v>417</v>
      </c>
      <c r="BM196" s="150" t="s">
        <v>6352</v>
      </c>
    </row>
    <row r="197" spans="2:65" s="1" customFormat="1" ht="19.5">
      <c r="B197" s="33"/>
      <c r="D197" s="152" t="s">
        <v>316</v>
      </c>
      <c r="F197" s="153" t="s">
        <v>4723</v>
      </c>
      <c r="I197" s="154"/>
      <c r="L197" s="33"/>
      <c r="M197" s="155"/>
      <c r="T197" s="57"/>
      <c r="AT197" s="18" t="s">
        <v>316</v>
      </c>
      <c r="AU197" s="18" t="s">
        <v>163</v>
      </c>
    </row>
    <row r="198" spans="2:65" s="1" customFormat="1" ht="24.2" customHeight="1">
      <c r="B198" s="33"/>
      <c r="C198" s="139" t="s">
        <v>459</v>
      </c>
      <c r="D198" s="139" t="s">
        <v>309</v>
      </c>
      <c r="E198" s="140" t="s">
        <v>6353</v>
      </c>
      <c r="F198" s="141" t="s">
        <v>6354</v>
      </c>
      <c r="G198" s="142" t="s">
        <v>4747</v>
      </c>
      <c r="H198" s="143">
        <v>1</v>
      </c>
      <c r="I198" s="144"/>
      <c r="J198" s="145">
        <f>ROUND(I198*H198,2)</f>
        <v>0</v>
      </c>
      <c r="K198" s="141" t="s">
        <v>1</v>
      </c>
      <c r="L198" s="33"/>
      <c r="M198" s="146" t="s">
        <v>1</v>
      </c>
      <c r="N198" s="147" t="s">
        <v>40</v>
      </c>
      <c r="P198" s="148">
        <f>O198*H198</f>
        <v>0</v>
      </c>
      <c r="Q198" s="148">
        <v>0</v>
      </c>
      <c r="R198" s="148">
        <f>Q198*H198</f>
        <v>0</v>
      </c>
      <c r="S198" s="148">
        <v>0</v>
      </c>
      <c r="T198" s="149">
        <f>S198*H198</f>
        <v>0</v>
      </c>
      <c r="AR198" s="150" t="s">
        <v>417</v>
      </c>
      <c r="AT198" s="150" t="s">
        <v>309</v>
      </c>
      <c r="AU198" s="150" t="s">
        <v>163</v>
      </c>
      <c r="AY198" s="18" t="s">
        <v>307</v>
      </c>
      <c r="BE198" s="151">
        <f>IF(N198="základní",J198,0)</f>
        <v>0</v>
      </c>
      <c r="BF198" s="151">
        <f>IF(N198="snížená",J198,0)</f>
        <v>0</v>
      </c>
      <c r="BG198" s="151">
        <f>IF(N198="zákl. přenesená",J198,0)</f>
        <v>0</v>
      </c>
      <c r="BH198" s="151">
        <f>IF(N198="sníž. přenesená",J198,0)</f>
        <v>0</v>
      </c>
      <c r="BI198" s="151">
        <f>IF(N198="nulová",J198,0)</f>
        <v>0</v>
      </c>
      <c r="BJ198" s="18" t="s">
        <v>82</v>
      </c>
      <c r="BK198" s="151">
        <f>ROUND(I198*H198,2)</f>
        <v>0</v>
      </c>
      <c r="BL198" s="18" t="s">
        <v>417</v>
      </c>
      <c r="BM198" s="150" t="s">
        <v>6355</v>
      </c>
    </row>
    <row r="199" spans="2:65" s="1" customFormat="1" ht="11.25">
      <c r="B199" s="33"/>
      <c r="D199" s="152" t="s">
        <v>316</v>
      </c>
      <c r="F199" s="153" t="s">
        <v>6354</v>
      </c>
      <c r="I199" s="154"/>
      <c r="L199" s="33"/>
      <c r="M199" s="155"/>
      <c r="T199" s="57"/>
      <c r="AT199" s="18" t="s">
        <v>316</v>
      </c>
      <c r="AU199" s="18" t="s">
        <v>163</v>
      </c>
    </row>
    <row r="200" spans="2:65" s="1" customFormat="1" ht="19.5">
      <c r="B200" s="33"/>
      <c r="D200" s="152" t="s">
        <v>357</v>
      </c>
      <c r="F200" s="176" t="s">
        <v>6356</v>
      </c>
      <c r="I200" s="154"/>
      <c r="L200" s="33"/>
      <c r="M200" s="155"/>
      <c r="T200" s="57"/>
      <c r="AT200" s="18" t="s">
        <v>357</v>
      </c>
      <c r="AU200" s="18" t="s">
        <v>163</v>
      </c>
    </row>
    <row r="201" spans="2:65" s="1" customFormat="1" ht="24.2" customHeight="1">
      <c r="B201" s="33"/>
      <c r="C201" s="139" t="s">
        <v>464</v>
      </c>
      <c r="D201" s="139" t="s">
        <v>309</v>
      </c>
      <c r="E201" s="140" t="s">
        <v>6357</v>
      </c>
      <c r="F201" s="141" t="s">
        <v>6358</v>
      </c>
      <c r="G201" s="142" t="s">
        <v>405</v>
      </c>
      <c r="H201" s="143">
        <v>2</v>
      </c>
      <c r="I201" s="144"/>
      <c r="J201" s="145">
        <f>ROUND(I201*H201,2)</f>
        <v>0</v>
      </c>
      <c r="K201" s="141" t="s">
        <v>1</v>
      </c>
      <c r="L201" s="33"/>
      <c r="M201" s="146" t="s">
        <v>1</v>
      </c>
      <c r="N201" s="147" t="s">
        <v>40</v>
      </c>
      <c r="P201" s="148">
        <f>O201*H201</f>
        <v>0</v>
      </c>
      <c r="Q201" s="148">
        <v>0</v>
      </c>
      <c r="R201" s="148">
        <f>Q201*H201</f>
        <v>0</v>
      </c>
      <c r="S201" s="148">
        <v>0</v>
      </c>
      <c r="T201" s="149">
        <f>S201*H201</f>
        <v>0</v>
      </c>
      <c r="AR201" s="150" t="s">
        <v>417</v>
      </c>
      <c r="AT201" s="150" t="s">
        <v>309</v>
      </c>
      <c r="AU201" s="150" t="s">
        <v>163</v>
      </c>
      <c r="AY201" s="18" t="s">
        <v>307</v>
      </c>
      <c r="BE201" s="151">
        <f>IF(N201="základní",J201,0)</f>
        <v>0</v>
      </c>
      <c r="BF201" s="151">
        <f>IF(N201="snížená",J201,0)</f>
        <v>0</v>
      </c>
      <c r="BG201" s="151">
        <f>IF(N201="zákl. přenesená",J201,0)</f>
        <v>0</v>
      </c>
      <c r="BH201" s="151">
        <f>IF(N201="sníž. přenesená",J201,0)</f>
        <v>0</v>
      </c>
      <c r="BI201" s="151">
        <f>IF(N201="nulová",J201,0)</f>
        <v>0</v>
      </c>
      <c r="BJ201" s="18" t="s">
        <v>82</v>
      </c>
      <c r="BK201" s="151">
        <f>ROUND(I201*H201,2)</f>
        <v>0</v>
      </c>
      <c r="BL201" s="18" t="s">
        <v>417</v>
      </c>
      <c r="BM201" s="150" t="s">
        <v>6359</v>
      </c>
    </row>
    <row r="202" spans="2:65" s="1" customFormat="1" ht="19.5">
      <c r="B202" s="33"/>
      <c r="D202" s="152" t="s">
        <v>316</v>
      </c>
      <c r="F202" s="153" t="s">
        <v>6358</v>
      </c>
      <c r="I202" s="154"/>
      <c r="L202" s="33"/>
      <c r="M202" s="155"/>
      <c r="T202" s="57"/>
      <c r="AT202" s="18" t="s">
        <v>316</v>
      </c>
      <c r="AU202" s="18" t="s">
        <v>163</v>
      </c>
    </row>
    <row r="203" spans="2:65" s="1" customFormat="1" ht="19.5">
      <c r="B203" s="33"/>
      <c r="D203" s="152" t="s">
        <v>357</v>
      </c>
      <c r="F203" s="176" t="s">
        <v>6360</v>
      </c>
      <c r="I203" s="154"/>
      <c r="L203" s="33"/>
      <c r="M203" s="155"/>
      <c r="T203" s="57"/>
      <c r="AT203" s="18" t="s">
        <v>357</v>
      </c>
      <c r="AU203" s="18" t="s">
        <v>163</v>
      </c>
    </row>
    <row r="204" spans="2:65" s="1" customFormat="1" ht="24.2" customHeight="1">
      <c r="B204" s="33"/>
      <c r="C204" s="139" t="s">
        <v>472</v>
      </c>
      <c r="D204" s="139" t="s">
        <v>309</v>
      </c>
      <c r="E204" s="140" t="s">
        <v>6361</v>
      </c>
      <c r="F204" s="141" t="s">
        <v>6362</v>
      </c>
      <c r="G204" s="142" t="s">
        <v>405</v>
      </c>
      <c r="H204" s="143">
        <v>20</v>
      </c>
      <c r="I204" s="144"/>
      <c r="J204" s="145">
        <f>ROUND(I204*H204,2)</f>
        <v>0</v>
      </c>
      <c r="K204" s="141" t="s">
        <v>1</v>
      </c>
      <c r="L204" s="33"/>
      <c r="M204" s="146" t="s">
        <v>1</v>
      </c>
      <c r="N204" s="147" t="s">
        <v>40</v>
      </c>
      <c r="P204" s="148">
        <f>O204*H204</f>
        <v>0</v>
      </c>
      <c r="Q204" s="148">
        <v>0</v>
      </c>
      <c r="R204" s="148">
        <f>Q204*H204</f>
        <v>0</v>
      </c>
      <c r="S204" s="148">
        <v>0</v>
      </c>
      <c r="T204" s="149">
        <f>S204*H204</f>
        <v>0</v>
      </c>
      <c r="AR204" s="150" t="s">
        <v>417</v>
      </c>
      <c r="AT204" s="150" t="s">
        <v>309</v>
      </c>
      <c r="AU204" s="150" t="s">
        <v>163</v>
      </c>
      <c r="AY204" s="18" t="s">
        <v>307</v>
      </c>
      <c r="BE204" s="151">
        <f>IF(N204="základní",J204,0)</f>
        <v>0</v>
      </c>
      <c r="BF204" s="151">
        <f>IF(N204="snížená",J204,0)</f>
        <v>0</v>
      </c>
      <c r="BG204" s="151">
        <f>IF(N204="zákl. přenesená",J204,0)</f>
        <v>0</v>
      </c>
      <c r="BH204" s="151">
        <f>IF(N204="sníž. přenesená",J204,0)</f>
        <v>0</v>
      </c>
      <c r="BI204" s="151">
        <f>IF(N204="nulová",J204,0)</f>
        <v>0</v>
      </c>
      <c r="BJ204" s="18" t="s">
        <v>82</v>
      </c>
      <c r="BK204" s="151">
        <f>ROUND(I204*H204,2)</f>
        <v>0</v>
      </c>
      <c r="BL204" s="18" t="s">
        <v>417</v>
      </c>
      <c r="BM204" s="150" t="s">
        <v>6363</v>
      </c>
    </row>
    <row r="205" spans="2:65" s="1" customFormat="1" ht="19.5">
      <c r="B205" s="33"/>
      <c r="D205" s="152" t="s">
        <v>316</v>
      </c>
      <c r="F205" s="153" t="s">
        <v>6362</v>
      </c>
      <c r="I205" s="154"/>
      <c r="L205" s="33"/>
      <c r="M205" s="155"/>
      <c r="T205" s="57"/>
      <c r="AT205" s="18" t="s">
        <v>316</v>
      </c>
      <c r="AU205" s="18" t="s">
        <v>163</v>
      </c>
    </row>
    <row r="206" spans="2:65" s="11" customFormat="1" ht="22.9" customHeight="1">
      <c r="B206" s="127"/>
      <c r="D206" s="128" t="s">
        <v>74</v>
      </c>
      <c r="E206" s="137" t="s">
        <v>6364</v>
      </c>
      <c r="F206" s="137" t="s">
        <v>6365</v>
      </c>
      <c r="I206" s="130"/>
      <c r="J206" s="138">
        <f>BK206</f>
        <v>0</v>
      </c>
      <c r="L206" s="127"/>
      <c r="M206" s="132"/>
      <c r="P206" s="133">
        <f>P207+P226</f>
        <v>0</v>
      </c>
      <c r="R206" s="133">
        <f>R207+R226</f>
        <v>1.3628299999999998</v>
      </c>
      <c r="T206" s="134">
        <f>T207+T226</f>
        <v>0</v>
      </c>
      <c r="AR206" s="128" t="s">
        <v>84</v>
      </c>
      <c r="AT206" s="135" t="s">
        <v>74</v>
      </c>
      <c r="AU206" s="135" t="s">
        <v>82</v>
      </c>
      <c r="AY206" s="128" t="s">
        <v>307</v>
      </c>
      <c r="BK206" s="136">
        <f>BK207+BK226</f>
        <v>0</v>
      </c>
    </row>
    <row r="207" spans="2:65" s="11" customFormat="1" ht="20.85" customHeight="1">
      <c r="B207" s="127"/>
      <c r="D207" s="128" t="s">
        <v>74</v>
      </c>
      <c r="E207" s="137" t="s">
        <v>6366</v>
      </c>
      <c r="F207" s="137" t="s">
        <v>6367</v>
      </c>
      <c r="I207" s="130"/>
      <c r="J207" s="138">
        <f>BK207</f>
        <v>0</v>
      </c>
      <c r="L207" s="127"/>
      <c r="M207" s="132"/>
      <c r="P207" s="133">
        <f>SUM(P208:P225)</f>
        <v>0</v>
      </c>
      <c r="R207" s="133">
        <f>SUM(R208:R225)</f>
        <v>3.2730000000000002E-2</v>
      </c>
      <c r="T207" s="134">
        <f>SUM(T208:T225)</f>
        <v>0</v>
      </c>
      <c r="AR207" s="128" t="s">
        <v>84</v>
      </c>
      <c r="AT207" s="135" t="s">
        <v>74</v>
      </c>
      <c r="AU207" s="135" t="s">
        <v>84</v>
      </c>
      <c r="AY207" s="128" t="s">
        <v>307</v>
      </c>
      <c r="BK207" s="136">
        <f>SUM(BK208:BK225)</f>
        <v>0</v>
      </c>
    </row>
    <row r="208" spans="2:65" s="1" customFormat="1" ht="24.2" customHeight="1">
      <c r="B208" s="33"/>
      <c r="C208" s="139" t="s">
        <v>480</v>
      </c>
      <c r="D208" s="139" t="s">
        <v>309</v>
      </c>
      <c r="E208" s="140" t="s">
        <v>6368</v>
      </c>
      <c r="F208" s="141" t="s">
        <v>6369</v>
      </c>
      <c r="G208" s="142" t="s">
        <v>405</v>
      </c>
      <c r="H208" s="143">
        <v>20</v>
      </c>
      <c r="I208" s="144"/>
      <c r="J208" s="145">
        <f>ROUND(I208*H208,2)</f>
        <v>0</v>
      </c>
      <c r="K208" s="141" t="s">
        <v>313</v>
      </c>
      <c r="L208" s="33"/>
      <c r="M208" s="146" t="s">
        <v>1</v>
      </c>
      <c r="N208" s="147" t="s">
        <v>40</v>
      </c>
      <c r="P208" s="148">
        <f>O208*H208</f>
        <v>0</v>
      </c>
      <c r="Q208" s="148">
        <v>2.2000000000000001E-4</v>
      </c>
      <c r="R208" s="148">
        <f>Q208*H208</f>
        <v>4.4000000000000003E-3</v>
      </c>
      <c r="S208" s="148">
        <v>0</v>
      </c>
      <c r="T208" s="149">
        <f>S208*H208</f>
        <v>0</v>
      </c>
      <c r="AR208" s="150" t="s">
        <v>417</v>
      </c>
      <c r="AT208" s="150" t="s">
        <v>309</v>
      </c>
      <c r="AU208" s="150" t="s">
        <v>163</v>
      </c>
      <c r="AY208" s="18" t="s">
        <v>307</v>
      </c>
      <c r="BE208" s="151">
        <f>IF(N208="základní",J208,0)</f>
        <v>0</v>
      </c>
      <c r="BF208" s="151">
        <f>IF(N208="snížená",J208,0)</f>
        <v>0</v>
      </c>
      <c r="BG208" s="151">
        <f>IF(N208="zákl. přenesená",J208,0)</f>
        <v>0</v>
      </c>
      <c r="BH208" s="151">
        <f>IF(N208="sníž. přenesená",J208,0)</f>
        <v>0</v>
      </c>
      <c r="BI208" s="151">
        <f>IF(N208="nulová",J208,0)</f>
        <v>0</v>
      </c>
      <c r="BJ208" s="18" t="s">
        <v>82</v>
      </c>
      <c r="BK208" s="151">
        <f>ROUND(I208*H208,2)</f>
        <v>0</v>
      </c>
      <c r="BL208" s="18" t="s">
        <v>417</v>
      </c>
      <c r="BM208" s="150" t="s">
        <v>6370</v>
      </c>
    </row>
    <row r="209" spans="2:65" s="1" customFormat="1" ht="19.5">
      <c r="B209" s="33"/>
      <c r="D209" s="152" t="s">
        <v>316</v>
      </c>
      <c r="F209" s="153" t="s">
        <v>6371</v>
      </c>
      <c r="I209" s="154"/>
      <c r="L209" s="33"/>
      <c r="M209" s="155"/>
      <c r="T209" s="57"/>
      <c r="AT209" s="18" t="s">
        <v>316</v>
      </c>
      <c r="AU209" s="18" t="s">
        <v>163</v>
      </c>
    </row>
    <row r="210" spans="2:65" s="1" customFormat="1" ht="24.2" customHeight="1">
      <c r="B210" s="33"/>
      <c r="C210" s="139" t="s">
        <v>488</v>
      </c>
      <c r="D210" s="139" t="s">
        <v>309</v>
      </c>
      <c r="E210" s="140" t="s">
        <v>4952</v>
      </c>
      <c r="F210" s="141" t="s">
        <v>4953</v>
      </c>
      <c r="G210" s="142" t="s">
        <v>405</v>
      </c>
      <c r="H210" s="143">
        <v>1</v>
      </c>
      <c r="I210" s="144"/>
      <c r="J210" s="145">
        <f>ROUND(I210*H210,2)</f>
        <v>0</v>
      </c>
      <c r="K210" s="141" t="s">
        <v>313</v>
      </c>
      <c r="L210" s="33"/>
      <c r="M210" s="146" t="s">
        <v>1</v>
      </c>
      <c r="N210" s="147" t="s">
        <v>40</v>
      </c>
      <c r="P210" s="148">
        <f>O210*H210</f>
        <v>0</v>
      </c>
      <c r="Q210" s="148">
        <v>7.6999999999999996E-4</v>
      </c>
      <c r="R210" s="148">
        <f>Q210*H210</f>
        <v>7.6999999999999996E-4</v>
      </c>
      <c r="S210" s="148">
        <v>0</v>
      </c>
      <c r="T210" s="149">
        <f>S210*H210</f>
        <v>0</v>
      </c>
      <c r="AR210" s="150" t="s">
        <v>417</v>
      </c>
      <c r="AT210" s="150" t="s">
        <v>309</v>
      </c>
      <c r="AU210" s="150" t="s">
        <v>163</v>
      </c>
      <c r="AY210" s="18" t="s">
        <v>307</v>
      </c>
      <c r="BE210" s="151">
        <f>IF(N210="základní",J210,0)</f>
        <v>0</v>
      </c>
      <c r="BF210" s="151">
        <f>IF(N210="snížená",J210,0)</f>
        <v>0</v>
      </c>
      <c r="BG210" s="151">
        <f>IF(N210="zákl. přenesená",J210,0)</f>
        <v>0</v>
      </c>
      <c r="BH210" s="151">
        <f>IF(N210="sníž. přenesená",J210,0)</f>
        <v>0</v>
      </c>
      <c r="BI210" s="151">
        <f>IF(N210="nulová",J210,0)</f>
        <v>0</v>
      </c>
      <c r="BJ210" s="18" t="s">
        <v>82</v>
      </c>
      <c r="BK210" s="151">
        <f>ROUND(I210*H210,2)</f>
        <v>0</v>
      </c>
      <c r="BL210" s="18" t="s">
        <v>417</v>
      </c>
      <c r="BM210" s="150" t="s">
        <v>6372</v>
      </c>
    </row>
    <row r="211" spans="2:65" s="1" customFormat="1" ht="19.5">
      <c r="B211" s="33"/>
      <c r="D211" s="152" t="s">
        <v>316</v>
      </c>
      <c r="F211" s="153" t="s">
        <v>4955</v>
      </c>
      <c r="I211" s="154"/>
      <c r="L211" s="33"/>
      <c r="M211" s="155"/>
      <c r="T211" s="57"/>
      <c r="AT211" s="18" t="s">
        <v>316</v>
      </c>
      <c r="AU211" s="18" t="s">
        <v>163</v>
      </c>
    </row>
    <row r="212" spans="2:65" s="1" customFormat="1" ht="24.2" customHeight="1">
      <c r="B212" s="33"/>
      <c r="C212" s="139" t="s">
        <v>493</v>
      </c>
      <c r="D212" s="139" t="s">
        <v>309</v>
      </c>
      <c r="E212" s="140" t="s">
        <v>4960</v>
      </c>
      <c r="F212" s="141" t="s">
        <v>4961</v>
      </c>
      <c r="G212" s="142" t="s">
        <v>405</v>
      </c>
      <c r="H212" s="143">
        <v>1</v>
      </c>
      <c r="I212" s="144"/>
      <c r="J212" s="145">
        <f>ROUND(I212*H212,2)</f>
        <v>0</v>
      </c>
      <c r="K212" s="141" t="s">
        <v>313</v>
      </c>
      <c r="L212" s="33"/>
      <c r="M212" s="146" t="s">
        <v>1</v>
      </c>
      <c r="N212" s="147" t="s">
        <v>40</v>
      </c>
      <c r="P212" s="148">
        <f>O212*H212</f>
        <v>0</v>
      </c>
      <c r="Q212" s="148">
        <v>9.3000000000000005E-4</v>
      </c>
      <c r="R212" s="148">
        <f>Q212*H212</f>
        <v>9.3000000000000005E-4</v>
      </c>
      <c r="S212" s="148">
        <v>0</v>
      </c>
      <c r="T212" s="149">
        <f>S212*H212</f>
        <v>0</v>
      </c>
      <c r="AR212" s="150" t="s">
        <v>417</v>
      </c>
      <c r="AT212" s="150" t="s">
        <v>309</v>
      </c>
      <c r="AU212" s="150" t="s">
        <v>163</v>
      </c>
      <c r="AY212" s="18" t="s">
        <v>307</v>
      </c>
      <c r="BE212" s="151">
        <f>IF(N212="základní",J212,0)</f>
        <v>0</v>
      </c>
      <c r="BF212" s="151">
        <f>IF(N212="snížená",J212,0)</f>
        <v>0</v>
      </c>
      <c r="BG212" s="151">
        <f>IF(N212="zákl. přenesená",J212,0)</f>
        <v>0</v>
      </c>
      <c r="BH212" s="151">
        <f>IF(N212="sníž. přenesená",J212,0)</f>
        <v>0</v>
      </c>
      <c r="BI212" s="151">
        <f>IF(N212="nulová",J212,0)</f>
        <v>0</v>
      </c>
      <c r="BJ212" s="18" t="s">
        <v>82</v>
      </c>
      <c r="BK212" s="151">
        <f>ROUND(I212*H212,2)</f>
        <v>0</v>
      </c>
      <c r="BL212" s="18" t="s">
        <v>417</v>
      </c>
      <c r="BM212" s="150" t="s">
        <v>6373</v>
      </c>
    </row>
    <row r="213" spans="2:65" s="1" customFormat="1" ht="19.5">
      <c r="B213" s="33"/>
      <c r="D213" s="152" t="s">
        <v>316</v>
      </c>
      <c r="F213" s="153" t="s">
        <v>4963</v>
      </c>
      <c r="I213" s="154"/>
      <c r="L213" s="33"/>
      <c r="M213" s="155"/>
      <c r="T213" s="57"/>
      <c r="AT213" s="18" t="s">
        <v>316</v>
      </c>
      <c r="AU213" s="18" t="s">
        <v>163</v>
      </c>
    </row>
    <row r="214" spans="2:65" s="1" customFormat="1" ht="24.2" customHeight="1">
      <c r="B214" s="33"/>
      <c r="C214" s="139" t="s">
        <v>499</v>
      </c>
      <c r="D214" s="139" t="s">
        <v>309</v>
      </c>
      <c r="E214" s="140" t="s">
        <v>5372</v>
      </c>
      <c r="F214" s="141" t="s">
        <v>5373</v>
      </c>
      <c r="G214" s="142" t="s">
        <v>405</v>
      </c>
      <c r="H214" s="143">
        <v>1</v>
      </c>
      <c r="I214" s="144"/>
      <c r="J214" s="145">
        <f>ROUND(I214*H214,2)</f>
        <v>0</v>
      </c>
      <c r="K214" s="141" t="s">
        <v>313</v>
      </c>
      <c r="L214" s="33"/>
      <c r="M214" s="146" t="s">
        <v>1</v>
      </c>
      <c r="N214" s="147" t="s">
        <v>40</v>
      </c>
      <c r="P214" s="148">
        <f>O214*H214</f>
        <v>0</v>
      </c>
      <c r="Q214" s="148">
        <v>1.2199999999999999E-3</v>
      </c>
      <c r="R214" s="148">
        <f>Q214*H214</f>
        <v>1.2199999999999999E-3</v>
      </c>
      <c r="S214" s="148">
        <v>0</v>
      </c>
      <c r="T214" s="149">
        <f>S214*H214</f>
        <v>0</v>
      </c>
      <c r="AR214" s="150" t="s">
        <v>417</v>
      </c>
      <c r="AT214" s="150" t="s">
        <v>309</v>
      </c>
      <c r="AU214" s="150" t="s">
        <v>163</v>
      </c>
      <c r="AY214" s="18" t="s">
        <v>307</v>
      </c>
      <c r="BE214" s="151">
        <f>IF(N214="základní",J214,0)</f>
        <v>0</v>
      </c>
      <c r="BF214" s="151">
        <f>IF(N214="snížená",J214,0)</f>
        <v>0</v>
      </c>
      <c r="BG214" s="151">
        <f>IF(N214="zákl. přenesená",J214,0)</f>
        <v>0</v>
      </c>
      <c r="BH214" s="151">
        <f>IF(N214="sníž. přenesená",J214,0)</f>
        <v>0</v>
      </c>
      <c r="BI214" s="151">
        <f>IF(N214="nulová",J214,0)</f>
        <v>0</v>
      </c>
      <c r="BJ214" s="18" t="s">
        <v>82</v>
      </c>
      <c r="BK214" s="151">
        <f>ROUND(I214*H214,2)</f>
        <v>0</v>
      </c>
      <c r="BL214" s="18" t="s">
        <v>417</v>
      </c>
      <c r="BM214" s="150" t="s">
        <v>6374</v>
      </c>
    </row>
    <row r="215" spans="2:65" s="1" customFormat="1" ht="19.5">
      <c r="B215" s="33"/>
      <c r="D215" s="152" t="s">
        <v>316</v>
      </c>
      <c r="F215" s="153" t="s">
        <v>5375</v>
      </c>
      <c r="I215" s="154"/>
      <c r="L215" s="33"/>
      <c r="M215" s="155"/>
      <c r="T215" s="57"/>
      <c r="AT215" s="18" t="s">
        <v>316</v>
      </c>
      <c r="AU215" s="18" t="s">
        <v>163</v>
      </c>
    </row>
    <row r="216" spans="2:65" s="1" customFormat="1" ht="21.75" customHeight="1">
      <c r="B216" s="33"/>
      <c r="C216" s="139" t="s">
        <v>506</v>
      </c>
      <c r="D216" s="139" t="s">
        <v>309</v>
      </c>
      <c r="E216" s="140" t="s">
        <v>4972</v>
      </c>
      <c r="F216" s="141" t="s">
        <v>4973</v>
      </c>
      <c r="G216" s="142" t="s">
        <v>405</v>
      </c>
      <c r="H216" s="143">
        <v>20</v>
      </c>
      <c r="I216" s="144"/>
      <c r="J216" s="145">
        <f>ROUND(I216*H216,2)</f>
        <v>0</v>
      </c>
      <c r="K216" s="141" t="s">
        <v>313</v>
      </c>
      <c r="L216" s="33"/>
      <c r="M216" s="146" t="s">
        <v>1</v>
      </c>
      <c r="N216" s="147" t="s">
        <v>40</v>
      </c>
      <c r="P216" s="148">
        <f>O216*H216</f>
        <v>0</v>
      </c>
      <c r="Q216" s="148">
        <v>3.4000000000000002E-4</v>
      </c>
      <c r="R216" s="148">
        <f>Q216*H216</f>
        <v>6.8000000000000005E-3</v>
      </c>
      <c r="S216" s="148">
        <v>0</v>
      </c>
      <c r="T216" s="149">
        <f>S216*H216</f>
        <v>0</v>
      </c>
      <c r="AR216" s="150" t="s">
        <v>417</v>
      </c>
      <c r="AT216" s="150" t="s">
        <v>309</v>
      </c>
      <c r="AU216" s="150" t="s">
        <v>163</v>
      </c>
      <c r="AY216" s="18" t="s">
        <v>307</v>
      </c>
      <c r="BE216" s="151">
        <f>IF(N216="základní",J216,0)</f>
        <v>0</v>
      </c>
      <c r="BF216" s="151">
        <f>IF(N216="snížená",J216,0)</f>
        <v>0</v>
      </c>
      <c r="BG216" s="151">
        <f>IF(N216="zákl. přenesená",J216,0)</f>
        <v>0</v>
      </c>
      <c r="BH216" s="151">
        <f>IF(N216="sníž. přenesená",J216,0)</f>
        <v>0</v>
      </c>
      <c r="BI216" s="151">
        <f>IF(N216="nulová",J216,0)</f>
        <v>0</v>
      </c>
      <c r="BJ216" s="18" t="s">
        <v>82</v>
      </c>
      <c r="BK216" s="151">
        <f>ROUND(I216*H216,2)</f>
        <v>0</v>
      </c>
      <c r="BL216" s="18" t="s">
        <v>417</v>
      </c>
      <c r="BM216" s="150" t="s">
        <v>6375</v>
      </c>
    </row>
    <row r="217" spans="2:65" s="1" customFormat="1" ht="19.5">
      <c r="B217" s="33"/>
      <c r="D217" s="152" t="s">
        <v>316</v>
      </c>
      <c r="F217" s="153" t="s">
        <v>4975</v>
      </c>
      <c r="I217" s="154"/>
      <c r="L217" s="33"/>
      <c r="M217" s="155"/>
      <c r="T217" s="57"/>
      <c r="AT217" s="18" t="s">
        <v>316</v>
      </c>
      <c r="AU217" s="18" t="s">
        <v>163</v>
      </c>
    </row>
    <row r="218" spans="2:65" s="1" customFormat="1" ht="21.75" customHeight="1">
      <c r="B218" s="33"/>
      <c r="C218" s="139" t="s">
        <v>511</v>
      </c>
      <c r="D218" s="139" t="s">
        <v>309</v>
      </c>
      <c r="E218" s="140" t="s">
        <v>4976</v>
      </c>
      <c r="F218" s="141" t="s">
        <v>4977</v>
      </c>
      <c r="G218" s="142" t="s">
        <v>405</v>
      </c>
      <c r="H218" s="143">
        <v>10</v>
      </c>
      <c r="I218" s="144"/>
      <c r="J218" s="145">
        <f>ROUND(I218*H218,2)</f>
        <v>0</v>
      </c>
      <c r="K218" s="141" t="s">
        <v>313</v>
      </c>
      <c r="L218" s="33"/>
      <c r="M218" s="146" t="s">
        <v>1</v>
      </c>
      <c r="N218" s="147" t="s">
        <v>40</v>
      </c>
      <c r="P218" s="148">
        <f>O218*H218</f>
        <v>0</v>
      </c>
      <c r="Q218" s="148">
        <v>5.0000000000000001E-4</v>
      </c>
      <c r="R218" s="148">
        <f>Q218*H218</f>
        <v>5.0000000000000001E-3</v>
      </c>
      <c r="S218" s="148">
        <v>0</v>
      </c>
      <c r="T218" s="149">
        <f>S218*H218</f>
        <v>0</v>
      </c>
      <c r="AR218" s="150" t="s">
        <v>417</v>
      </c>
      <c r="AT218" s="150" t="s">
        <v>309</v>
      </c>
      <c r="AU218" s="150" t="s">
        <v>163</v>
      </c>
      <c r="AY218" s="18" t="s">
        <v>307</v>
      </c>
      <c r="BE218" s="151">
        <f>IF(N218="základní",J218,0)</f>
        <v>0</v>
      </c>
      <c r="BF218" s="151">
        <f>IF(N218="snížená",J218,0)</f>
        <v>0</v>
      </c>
      <c r="BG218" s="151">
        <f>IF(N218="zákl. přenesená",J218,0)</f>
        <v>0</v>
      </c>
      <c r="BH218" s="151">
        <f>IF(N218="sníž. přenesená",J218,0)</f>
        <v>0</v>
      </c>
      <c r="BI218" s="151">
        <f>IF(N218="nulová",J218,0)</f>
        <v>0</v>
      </c>
      <c r="BJ218" s="18" t="s">
        <v>82</v>
      </c>
      <c r="BK218" s="151">
        <f>ROUND(I218*H218,2)</f>
        <v>0</v>
      </c>
      <c r="BL218" s="18" t="s">
        <v>417</v>
      </c>
      <c r="BM218" s="150" t="s">
        <v>6376</v>
      </c>
    </row>
    <row r="219" spans="2:65" s="1" customFormat="1" ht="19.5">
      <c r="B219" s="33"/>
      <c r="D219" s="152" t="s">
        <v>316</v>
      </c>
      <c r="F219" s="153" t="s">
        <v>4979</v>
      </c>
      <c r="I219" s="154"/>
      <c r="L219" s="33"/>
      <c r="M219" s="155"/>
      <c r="T219" s="57"/>
      <c r="AT219" s="18" t="s">
        <v>316</v>
      </c>
      <c r="AU219" s="18" t="s">
        <v>163</v>
      </c>
    </row>
    <row r="220" spans="2:65" s="1" customFormat="1" ht="24.2" customHeight="1">
      <c r="B220" s="33"/>
      <c r="C220" s="139" t="s">
        <v>518</v>
      </c>
      <c r="D220" s="139" t="s">
        <v>309</v>
      </c>
      <c r="E220" s="140" t="s">
        <v>4980</v>
      </c>
      <c r="F220" s="141" t="s">
        <v>4981</v>
      </c>
      <c r="G220" s="142" t="s">
        <v>405</v>
      </c>
      <c r="H220" s="143">
        <v>7</v>
      </c>
      <c r="I220" s="144"/>
      <c r="J220" s="145">
        <f>ROUND(I220*H220,2)</f>
        <v>0</v>
      </c>
      <c r="K220" s="141" t="s">
        <v>313</v>
      </c>
      <c r="L220" s="33"/>
      <c r="M220" s="146" t="s">
        <v>1</v>
      </c>
      <c r="N220" s="147" t="s">
        <v>40</v>
      </c>
      <c r="P220" s="148">
        <f>O220*H220</f>
        <v>0</v>
      </c>
      <c r="Q220" s="148">
        <v>6.9999999999999999E-4</v>
      </c>
      <c r="R220" s="148">
        <f>Q220*H220</f>
        <v>4.8999999999999998E-3</v>
      </c>
      <c r="S220" s="148">
        <v>0</v>
      </c>
      <c r="T220" s="149">
        <f>S220*H220</f>
        <v>0</v>
      </c>
      <c r="AR220" s="150" t="s">
        <v>417</v>
      </c>
      <c r="AT220" s="150" t="s">
        <v>309</v>
      </c>
      <c r="AU220" s="150" t="s">
        <v>163</v>
      </c>
      <c r="AY220" s="18" t="s">
        <v>307</v>
      </c>
      <c r="BE220" s="151">
        <f>IF(N220="základní",J220,0)</f>
        <v>0</v>
      </c>
      <c r="BF220" s="151">
        <f>IF(N220="snížená",J220,0)</f>
        <v>0</v>
      </c>
      <c r="BG220" s="151">
        <f>IF(N220="zákl. přenesená",J220,0)</f>
        <v>0</v>
      </c>
      <c r="BH220" s="151">
        <f>IF(N220="sníž. přenesená",J220,0)</f>
        <v>0</v>
      </c>
      <c r="BI220" s="151">
        <f>IF(N220="nulová",J220,0)</f>
        <v>0</v>
      </c>
      <c r="BJ220" s="18" t="s">
        <v>82</v>
      </c>
      <c r="BK220" s="151">
        <f>ROUND(I220*H220,2)</f>
        <v>0</v>
      </c>
      <c r="BL220" s="18" t="s">
        <v>417</v>
      </c>
      <c r="BM220" s="150" t="s">
        <v>6377</v>
      </c>
    </row>
    <row r="221" spans="2:65" s="1" customFormat="1" ht="19.5">
      <c r="B221" s="33"/>
      <c r="D221" s="152" t="s">
        <v>316</v>
      </c>
      <c r="F221" s="153" t="s">
        <v>4983</v>
      </c>
      <c r="I221" s="154"/>
      <c r="L221" s="33"/>
      <c r="M221" s="155"/>
      <c r="T221" s="57"/>
      <c r="AT221" s="18" t="s">
        <v>316</v>
      </c>
      <c r="AU221" s="18" t="s">
        <v>163</v>
      </c>
    </row>
    <row r="222" spans="2:65" s="1" customFormat="1" ht="24.2" customHeight="1">
      <c r="B222" s="33"/>
      <c r="C222" s="139" t="s">
        <v>524</v>
      </c>
      <c r="D222" s="139" t="s">
        <v>309</v>
      </c>
      <c r="E222" s="140" t="s">
        <v>4984</v>
      </c>
      <c r="F222" s="141" t="s">
        <v>4985</v>
      </c>
      <c r="G222" s="142" t="s">
        <v>405</v>
      </c>
      <c r="H222" s="143">
        <v>5</v>
      </c>
      <c r="I222" s="144"/>
      <c r="J222" s="145">
        <f>ROUND(I222*H222,2)</f>
        <v>0</v>
      </c>
      <c r="K222" s="141" t="s">
        <v>313</v>
      </c>
      <c r="L222" s="33"/>
      <c r="M222" s="146" t="s">
        <v>1</v>
      </c>
      <c r="N222" s="147" t="s">
        <v>40</v>
      </c>
      <c r="P222" s="148">
        <f>O222*H222</f>
        <v>0</v>
      </c>
      <c r="Q222" s="148">
        <v>1.07E-3</v>
      </c>
      <c r="R222" s="148">
        <f>Q222*H222</f>
        <v>5.3499999999999997E-3</v>
      </c>
      <c r="S222" s="148">
        <v>0</v>
      </c>
      <c r="T222" s="149">
        <f>S222*H222</f>
        <v>0</v>
      </c>
      <c r="AR222" s="150" t="s">
        <v>417</v>
      </c>
      <c r="AT222" s="150" t="s">
        <v>309</v>
      </c>
      <c r="AU222" s="150" t="s">
        <v>163</v>
      </c>
      <c r="AY222" s="18" t="s">
        <v>307</v>
      </c>
      <c r="BE222" s="151">
        <f>IF(N222="základní",J222,0)</f>
        <v>0</v>
      </c>
      <c r="BF222" s="151">
        <f>IF(N222="snížená",J222,0)</f>
        <v>0</v>
      </c>
      <c r="BG222" s="151">
        <f>IF(N222="zákl. přenesená",J222,0)</f>
        <v>0</v>
      </c>
      <c r="BH222" s="151">
        <f>IF(N222="sníž. přenesená",J222,0)</f>
        <v>0</v>
      </c>
      <c r="BI222" s="151">
        <f>IF(N222="nulová",J222,0)</f>
        <v>0</v>
      </c>
      <c r="BJ222" s="18" t="s">
        <v>82</v>
      </c>
      <c r="BK222" s="151">
        <f>ROUND(I222*H222,2)</f>
        <v>0</v>
      </c>
      <c r="BL222" s="18" t="s">
        <v>417</v>
      </c>
      <c r="BM222" s="150" t="s">
        <v>6378</v>
      </c>
    </row>
    <row r="223" spans="2:65" s="1" customFormat="1" ht="19.5">
      <c r="B223" s="33"/>
      <c r="D223" s="152" t="s">
        <v>316</v>
      </c>
      <c r="F223" s="153" t="s">
        <v>4987</v>
      </c>
      <c r="I223" s="154"/>
      <c r="L223" s="33"/>
      <c r="M223" s="155"/>
      <c r="T223" s="57"/>
      <c r="AT223" s="18" t="s">
        <v>316</v>
      </c>
      <c r="AU223" s="18" t="s">
        <v>163</v>
      </c>
    </row>
    <row r="224" spans="2:65" s="1" customFormat="1" ht="21.75" customHeight="1">
      <c r="B224" s="33"/>
      <c r="C224" s="139" t="s">
        <v>533</v>
      </c>
      <c r="D224" s="139" t="s">
        <v>309</v>
      </c>
      <c r="E224" s="140" t="s">
        <v>4912</v>
      </c>
      <c r="F224" s="141" t="s">
        <v>4913</v>
      </c>
      <c r="G224" s="142" t="s">
        <v>405</v>
      </c>
      <c r="H224" s="143">
        <v>2</v>
      </c>
      <c r="I224" s="144"/>
      <c r="J224" s="145">
        <f>ROUND(I224*H224,2)</f>
        <v>0</v>
      </c>
      <c r="K224" s="141" t="s">
        <v>313</v>
      </c>
      <c r="L224" s="33"/>
      <c r="M224" s="146" t="s">
        <v>1</v>
      </c>
      <c r="N224" s="147" t="s">
        <v>40</v>
      </c>
      <c r="P224" s="148">
        <f>O224*H224</f>
        <v>0</v>
      </c>
      <c r="Q224" s="148">
        <v>1.6800000000000001E-3</v>
      </c>
      <c r="R224" s="148">
        <f>Q224*H224</f>
        <v>3.3600000000000001E-3</v>
      </c>
      <c r="S224" s="148">
        <v>0</v>
      </c>
      <c r="T224" s="149">
        <f>S224*H224</f>
        <v>0</v>
      </c>
      <c r="AR224" s="150" t="s">
        <v>417</v>
      </c>
      <c r="AT224" s="150" t="s">
        <v>309</v>
      </c>
      <c r="AU224" s="150" t="s">
        <v>163</v>
      </c>
      <c r="AY224" s="18" t="s">
        <v>307</v>
      </c>
      <c r="BE224" s="151">
        <f>IF(N224="základní",J224,0)</f>
        <v>0</v>
      </c>
      <c r="BF224" s="151">
        <f>IF(N224="snížená",J224,0)</f>
        <v>0</v>
      </c>
      <c r="BG224" s="151">
        <f>IF(N224="zákl. přenesená",J224,0)</f>
        <v>0</v>
      </c>
      <c r="BH224" s="151">
        <f>IF(N224="sníž. přenesená",J224,0)</f>
        <v>0</v>
      </c>
      <c r="BI224" s="151">
        <f>IF(N224="nulová",J224,0)</f>
        <v>0</v>
      </c>
      <c r="BJ224" s="18" t="s">
        <v>82</v>
      </c>
      <c r="BK224" s="151">
        <f>ROUND(I224*H224,2)</f>
        <v>0</v>
      </c>
      <c r="BL224" s="18" t="s">
        <v>417</v>
      </c>
      <c r="BM224" s="150" t="s">
        <v>6379</v>
      </c>
    </row>
    <row r="225" spans="2:65" s="1" customFormat="1" ht="19.5">
      <c r="B225" s="33"/>
      <c r="D225" s="152" t="s">
        <v>316</v>
      </c>
      <c r="F225" s="153" t="s">
        <v>4915</v>
      </c>
      <c r="I225" s="154"/>
      <c r="L225" s="33"/>
      <c r="M225" s="155"/>
      <c r="T225" s="57"/>
      <c r="AT225" s="18" t="s">
        <v>316</v>
      </c>
      <c r="AU225" s="18" t="s">
        <v>163</v>
      </c>
    </row>
    <row r="226" spans="2:65" s="11" customFormat="1" ht="20.85" customHeight="1">
      <c r="B226" s="127"/>
      <c r="D226" s="128" t="s">
        <v>74</v>
      </c>
      <c r="E226" s="137" t="s">
        <v>6380</v>
      </c>
      <c r="F226" s="137" t="s">
        <v>6291</v>
      </c>
      <c r="I226" s="130"/>
      <c r="J226" s="138">
        <f>BK226</f>
        <v>0</v>
      </c>
      <c r="L226" s="127"/>
      <c r="M226" s="132"/>
      <c r="P226" s="133">
        <f>SUM(P227:P288)</f>
        <v>0</v>
      </c>
      <c r="R226" s="133">
        <f>SUM(R227:R288)</f>
        <v>1.3300999999999998</v>
      </c>
      <c r="T226" s="134">
        <f>SUM(T227:T288)</f>
        <v>0</v>
      </c>
      <c r="AR226" s="128" t="s">
        <v>84</v>
      </c>
      <c r="AT226" s="135" t="s">
        <v>74</v>
      </c>
      <c r="AU226" s="135" t="s">
        <v>84</v>
      </c>
      <c r="AY226" s="128" t="s">
        <v>307</v>
      </c>
      <c r="BK226" s="136">
        <f>SUM(BK227:BK288)</f>
        <v>0</v>
      </c>
    </row>
    <row r="227" spans="2:65" s="1" customFormat="1" ht="16.5" customHeight="1">
      <c r="B227" s="33"/>
      <c r="C227" s="139" t="s">
        <v>560</v>
      </c>
      <c r="D227" s="139" t="s">
        <v>309</v>
      </c>
      <c r="E227" s="140" t="s">
        <v>6381</v>
      </c>
      <c r="F227" s="141" t="s">
        <v>6382</v>
      </c>
      <c r="G227" s="142" t="s">
        <v>5228</v>
      </c>
      <c r="H227" s="143">
        <v>2</v>
      </c>
      <c r="I227" s="144"/>
      <c r="J227" s="145">
        <f>ROUND(I227*H227,2)</f>
        <v>0</v>
      </c>
      <c r="K227" s="141" t="s">
        <v>1</v>
      </c>
      <c r="L227" s="33"/>
      <c r="M227" s="146" t="s">
        <v>1</v>
      </c>
      <c r="N227" s="147" t="s">
        <v>40</v>
      </c>
      <c r="P227" s="148">
        <f>O227*H227</f>
        <v>0</v>
      </c>
      <c r="Q227" s="148">
        <v>0</v>
      </c>
      <c r="R227" s="148">
        <f>Q227*H227</f>
        <v>0</v>
      </c>
      <c r="S227" s="148">
        <v>0</v>
      </c>
      <c r="T227" s="149">
        <f>S227*H227</f>
        <v>0</v>
      </c>
      <c r="AR227" s="150" t="s">
        <v>417</v>
      </c>
      <c r="AT227" s="150" t="s">
        <v>309</v>
      </c>
      <c r="AU227" s="150" t="s">
        <v>163</v>
      </c>
      <c r="AY227" s="18" t="s">
        <v>307</v>
      </c>
      <c r="BE227" s="151">
        <f>IF(N227="základní",J227,0)</f>
        <v>0</v>
      </c>
      <c r="BF227" s="151">
        <f>IF(N227="snížená",J227,0)</f>
        <v>0</v>
      </c>
      <c r="BG227" s="151">
        <f>IF(N227="zákl. přenesená",J227,0)</f>
        <v>0</v>
      </c>
      <c r="BH227" s="151">
        <f>IF(N227="sníž. přenesená",J227,0)</f>
        <v>0</v>
      </c>
      <c r="BI227" s="151">
        <f>IF(N227="nulová",J227,0)</f>
        <v>0</v>
      </c>
      <c r="BJ227" s="18" t="s">
        <v>82</v>
      </c>
      <c r="BK227" s="151">
        <f>ROUND(I227*H227,2)</f>
        <v>0</v>
      </c>
      <c r="BL227" s="18" t="s">
        <v>417</v>
      </c>
      <c r="BM227" s="150" t="s">
        <v>6383</v>
      </c>
    </row>
    <row r="228" spans="2:65" s="1" customFormat="1" ht="11.25">
      <c r="B228" s="33"/>
      <c r="D228" s="152" t="s">
        <v>316</v>
      </c>
      <c r="F228" s="153" t="s">
        <v>6382</v>
      </c>
      <c r="I228" s="154"/>
      <c r="L228" s="33"/>
      <c r="M228" s="155"/>
      <c r="T228" s="57"/>
      <c r="AT228" s="18" t="s">
        <v>316</v>
      </c>
      <c r="AU228" s="18" t="s">
        <v>163</v>
      </c>
    </row>
    <row r="229" spans="2:65" s="1" customFormat="1" ht="29.25">
      <c r="B229" s="33"/>
      <c r="D229" s="152" t="s">
        <v>357</v>
      </c>
      <c r="F229" s="176" t="s">
        <v>6384</v>
      </c>
      <c r="I229" s="154"/>
      <c r="L229" s="33"/>
      <c r="M229" s="155"/>
      <c r="T229" s="57"/>
      <c r="AT229" s="18" t="s">
        <v>357</v>
      </c>
      <c r="AU229" s="18" t="s">
        <v>163</v>
      </c>
    </row>
    <row r="230" spans="2:65" s="1" customFormat="1" ht="16.5" customHeight="1">
      <c r="B230" s="33"/>
      <c r="C230" s="139" t="s">
        <v>571</v>
      </c>
      <c r="D230" s="139" t="s">
        <v>309</v>
      </c>
      <c r="E230" s="140" t="s">
        <v>6385</v>
      </c>
      <c r="F230" s="141" t="s">
        <v>6386</v>
      </c>
      <c r="G230" s="142" t="s">
        <v>5228</v>
      </c>
      <c r="H230" s="143">
        <v>2</v>
      </c>
      <c r="I230" s="144"/>
      <c r="J230" s="145">
        <f>ROUND(I230*H230,2)</f>
        <v>0</v>
      </c>
      <c r="K230" s="141" t="s">
        <v>1</v>
      </c>
      <c r="L230" s="33"/>
      <c r="M230" s="146" t="s">
        <v>1</v>
      </c>
      <c r="N230" s="147" t="s">
        <v>40</v>
      </c>
      <c r="P230" s="148">
        <f>O230*H230</f>
        <v>0</v>
      </c>
      <c r="Q230" s="148">
        <v>0</v>
      </c>
      <c r="R230" s="148">
        <f>Q230*H230</f>
        <v>0</v>
      </c>
      <c r="S230" s="148">
        <v>0</v>
      </c>
      <c r="T230" s="149">
        <f>S230*H230</f>
        <v>0</v>
      </c>
      <c r="AR230" s="150" t="s">
        <v>417</v>
      </c>
      <c r="AT230" s="150" t="s">
        <v>309</v>
      </c>
      <c r="AU230" s="150" t="s">
        <v>163</v>
      </c>
      <c r="AY230" s="18" t="s">
        <v>307</v>
      </c>
      <c r="BE230" s="151">
        <f>IF(N230="základní",J230,0)</f>
        <v>0</v>
      </c>
      <c r="BF230" s="151">
        <f>IF(N230="snížená",J230,0)</f>
        <v>0</v>
      </c>
      <c r="BG230" s="151">
        <f>IF(N230="zákl. přenesená",J230,0)</f>
        <v>0</v>
      </c>
      <c r="BH230" s="151">
        <f>IF(N230="sníž. přenesená",J230,0)</f>
        <v>0</v>
      </c>
      <c r="BI230" s="151">
        <f>IF(N230="nulová",J230,0)</f>
        <v>0</v>
      </c>
      <c r="BJ230" s="18" t="s">
        <v>82</v>
      </c>
      <c r="BK230" s="151">
        <f>ROUND(I230*H230,2)</f>
        <v>0</v>
      </c>
      <c r="BL230" s="18" t="s">
        <v>417</v>
      </c>
      <c r="BM230" s="150" t="s">
        <v>6387</v>
      </c>
    </row>
    <row r="231" spans="2:65" s="1" customFormat="1" ht="11.25">
      <c r="B231" s="33"/>
      <c r="D231" s="152" t="s">
        <v>316</v>
      </c>
      <c r="F231" s="153" t="s">
        <v>6386</v>
      </c>
      <c r="I231" s="154"/>
      <c r="L231" s="33"/>
      <c r="M231" s="155"/>
      <c r="T231" s="57"/>
      <c r="AT231" s="18" t="s">
        <v>316</v>
      </c>
      <c r="AU231" s="18" t="s">
        <v>163</v>
      </c>
    </row>
    <row r="232" spans="2:65" s="1" customFormat="1" ht="48.75">
      <c r="B232" s="33"/>
      <c r="D232" s="152" t="s">
        <v>357</v>
      </c>
      <c r="F232" s="176" t="s">
        <v>6388</v>
      </c>
      <c r="I232" s="154"/>
      <c r="L232" s="33"/>
      <c r="M232" s="155"/>
      <c r="T232" s="57"/>
      <c r="AT232" s="18" t="s">
        <v>357</v>
      </c>
      <c r="AU232" s="18" t="s">
        <v>163</v>
      </c>
    </row>
    <row r="233" spans="2:65" s="1" customFormat="1" ht="16.5" customHeight="1">
      <c r="B233" s="33"/>
      <c r="C233" s="139" t="s">
        <v>576</v>
      </c>
      <c r="D233" s="139" t="s">
        <v>309</v>
      </c>
      <c r="E233" s="140" t="s">
        <v>6389</v>
      </c>
      <c r="F233" s="141" t="s">
        <v>6390</v>
      </c>
      <c r="G233" s="142" t="s">
        <v>5228</v>
      </c>
      <c r="H233" s="143">
        <v>3</v>
      </c>
      <c r="I233" s="144"/>
      <c r="J233" s="145">
        <f>ROUND(I233*H233,2)</f>
        <v>0</v>
      </c>
      <c r="K233" s="141" t="s">
        <v>1</v>
      </c>
      <c r="L233" s="33"/>
      <c r="M233" s="146" t="s">
        <v>1</v>
      </c>
      <c r="N233" s="147" t="s">
        <v>40</v>
      </c>
      <c r="P233" s="148">
        <f>O233*H233</f>
        <v>0</v>
      </c>
      <c r="Q233" s="148">
        <v>0</v>
      </c>
      <c r="R233" s="148">
        <f>Q233*H233</f>
        <v>0</v>
      </c>
      <c r="S233" s="148">
        <v>0</v>
      </c>
      <c r="T233" s="149">
        <f>S233*H233</f>
        <v>0</v>
      </c>
      <c r="AR233" s="150" t="s">
        <v>417</v>
      </c>
      <c r="AT233" s="150" t="s">
        <v>309</v>
      </c>
      <c r="AU233" s="150" t="s">
        <v>163</v>
      </c>
      <c r="AY233" s="18" t="s">
        <v>307</v>
      </c>
      <c r="BE233" s="151">
        <f>IF(N233="základní",J233,0)</f>
        <v>0</v>
      </c>
      <c r="BF233" s="151">
        <f>IF(N233="snížená",J233,0)</f>
        <v>0</v>
      </c>
      <c r="BG233" s="151">
        <f>IF(N233="zákl. přenesená",J233,0)</f>
        <v>0</v>
      </c>
      <c r="BH233" s="151">
        <f>IF(N233="sníž. přenesená",J233,0)</f>
        <v>0</v>
      </c>
      <c r="BI233" s="151">
        <f>IF(N233="nulová",J233,0)</f>
        <v>0</v>
      </c>
      <c r="BJ233" s="18" t="s">
        <v>82</v>
      </c>
      <c r="BK233" s="151">
        <f>ROUND(I233*H233,2)</f>
        <v>0</v>
      </c>
      <c r="BL233" s="18" t="s">
        <v>417</v>
      </c>
      <c r="BM233" s="150" t="s">
        <v>6391</v>
      </c>
    </row>
    <row r="234" spans="2:65" s="1" customFormat="1" ht="11.25">
      <c r="B234" s="33"/>
      <c r="D234" s="152" t="s">
        <v>316</v>
      </c>
      <c r="F234" s="153" t="s">
        <v>6390</v>
      </c>
      <c r="I234" s="154"/>
      <c r="L234" s="33"/>
      <c r="M234" s="155"/>
      <c r="T234" s="57"/>
      <c r="AT234" s="18" t="s">
        <v>316</v>
      </c>
      <c r="AU234" s="18" t="s">
        <v>163</v>
      </c>
    </row>
    <row r="235" spans="2:65" s="1" customFormat="1" ht="39">
      <c r="B235" s="33"/>
      <c r="D235" s="152" t="s">
        <v>357</v>
      </c>
      <c r="F235" s="176" t="s">
        <v>6392</v>
      </c>
      <c r="I235" s="154"/>
      <c r="L235" s="33"/>
      <c r="M235" s="155"/>
      <c r="T235" s="57"/>
      <c r="AT235" s="18" t="s">
        <v>357</v>
      </c>
      <c r="AU235" s="18" t="s">
        <v>163</v>
      </c>
    </row>
    <row r="236" spans="2:65" s="1" customFormat="1" ht="24.2" customHeight="1">
      <c r="B236" s="33"/>
      <c r="C236" s="139" t="s">
        <v>581</v>
      </c>
      <c r="D236" s="139" t="s">
        <v>309</v>
      </c>
      <c r="E236" s="140" t="s">
        <v>6393</v>
      </c>
      <c r="F236" s="141" t="s">
        <v>6394</v>
      </c>
      <c r="G236" s="142" t="s">
        <v>398</v>
      </c>
      <c r="H236" s="143">
        <v>70</v>
      </c>
      <c r="I236" s="144"/>
      <c r="J236" s="145">
        <f>ROUND(I236*H236,2)</f>
        <v>0</v>
      </c>
      <c r="K236" s="141" t="s">
        <v>313</v>
      </c>
      <c r="L236" s="33"/>
      <c r="M236" s="146" t="s">
        <v>1</v>
      </c>
      <c r="N236" s="147" t="s">
        <v>40</v>
      </c>
      <c r="P236" s="148">
        <f>O236*H236</f>
        <v>0</v>
      </c>
      <c r="Q236" s="148">
        <v>7.5000000000000002E-4</v>
      </c>
      <c r="R236" s="148">
        <f>Q236*H236</f>
        <v>5.2499999999999998E-2</v>
      </c>
      <c r="S236" s="148">
        <v>0</v>
      </c>
      <c r="T236" s="149">
        <f>S236*H236</f>
        <v>0</v>
      </c>
      <c r="AR236" s="150" t="s">
        <v>417</v>
      </c>
      <c r="AT236" s="150" t="s">
        <v>309</v>
      </c>
      <c r="AU236" s="150" t="s">
        <v>163</v>
      </c>
      <c r="AY236" s="18" t="s">
        <v>307</v>
      </c>
      <c r="BE236" s="151">
        <f>IF(N236="základní",J236,0)</f>
        <v>0</v>
      </c>
      <c r="BF236" s="151">
        <f>IF(N236="snížená",J236,0)</f>
        <v>0</v>
      </c>
      <c r="BG236" s="151">
        <f>IF(N236="zákl. přenesená",J236,0)</f>
        <v>0</v>
      </c>
      <c r="BH236" s="151">
        <f>IF(N236="sníž. přenesená",J236,0)</f>
        <v>0</v>
      </c>
      <c r="BI236" s="151">
        <f>IF(N236="nulová",J236,0)</f>
        <v>0</v>
      </c>
      <c r="BJ236" s="18" t="s">
        <v>82</v>
      </c>
      <c r="BK236" s="151">
        <f>ROUND(I236*H236,2)</f>
        <v>0</v>
      </c>
      <c r="BL236" s="18" t="s">
        <v>417</v>
      </c>
      <c r="BM236" s="150" t="s">
        <v>6395</v>
      </c>
    </row>
    <row r="237" spans="2:65" s="1" customFormat="1" ht="19.5">
      <c r="B237" s="33"/>
      <c r="D237" s="152" t="s">
        <v>316</v>
      </c>
      <c r="F237" s="153" t="s">
        <v>6396</v>
      </c>
      <c r="I237" s="154"/>
      <c r="L237" s="33"/>
      <c r="M237" s="155"/>
      <c r="T237" s="57"/>
      <c r="AT237" s="18" t="s">
        <v>316</v>
      </c>
      <c r="AU237" s="18" t="s">
        <v>163</v>
      </c>
    </row>
    <row r="238" spans="2:65" s="13" customFormat="1" ht="11.25">
      <c r="B238" s="162"/>
      <c r="D238" s="152" t="s">
        <v>318</v>
      </c>
      <c r="E238" s="163" t="s">
        <v>1</v>
      </c>
      <c r="F238" s="164" t="s">
        <v>571</v>
      </c>
      <c r="H238" s="165">
        <v>35</v>
      </c>
      <c r="I238" s="166"/>
      <c r="L238" s="162"/>
      <c r="M238" s="167"/>
      <c r="T238" s="168"/>
      <c r="AT238" s="163" t="s">
        <v>318</v>
      </c>
      <c r="AU238" s="163" t="s">
        <v>163</v>
      </c>
      <c r="AV238" s="13" t="s">
        <v>84</v>
      </c>
      <c r="AW238" s="13" t="s">
        <v>32</v>
      </c>
      <c r="AX238" s="13" t="s">
        <v>75</v>
      </c>
      <c r="AY238" s="163" t="s">
        <v>307</v>
      </c>
    </row>
    <row r="239" spans="2:65" s="13" customFormat="1" ht="11.25">
      <c r="B239" s="162"/>
      <c r="D239" s="152" t="s">
        <v>318</v>
      </c>
      <c r="E239" s="163" t="s">
        <v>1</v>
      </c>
      <c r="F239" s="164" t="s">
        <v>571</v>
      </c>
      <c r="H239" s="165">
        <v>35</v>
      </c>
      <c r="I239" s="166"/>
      <c r="L239" s="162"/>
      <c r="M239" s="167"/>
      <c r="T239" s="168"/>
      <c r="AT239" s="163" t="s">
        <v>318</v>
      </c>
      <c r="AU239" s="163" t="s">
        <v>163</v>
      </c>
      <c r="AV239" s="13" t="s">
        <v>84</v>
      </c>
      <c r="AW239" s="13" t="s">
        <v>32</v>
      </c>
      <c r="AX239" s="13" t="s">
        <v>75</v>
      </c>
      <c r="AY239" s="163" t="s">
        <v>307</v>
      </c>
    </row>
    <row r="240" spans="2:65" s="14" customFormat="1" ht="11.25">
      <c r="B240" s="169"/>
      <c r="D240" s="152" t="s">
        <v>318</v>
      </c>
      <c r="E240" s="170" t="s">
        <v>1</v>
      </c>
      <c r="F240" s="171" t="s">
        <v>325</v>
      </c>
      <c r="H240" s="172">
        <v>70</v>
      </c>
      <c r="I240" s="173"/>
      <c r="L240" s="169"/>
      <c r="M240" s="174"/>
      <c r="T240" s="175"/>
      <c r="AT240" s="170" t="s">
        <v>318</v>
      </c>
      <c r="AU240" s="170" t="s">
        <v>163</v>
      </c>
      <c r="AV240" s="14" t="s">
        <v>314</v>
      </c>
      <c r="AW240" s="14" t="s">
        <v>32</v>
      </c>
      <c r="AX240" s="14" t="s">
        <v>82</v>
      </c>
      <c r="AY240" s="170" t="s">
        <v>307</v>
      </c>
    </row>
    <row r="241" spans="2:65" s="1" customFormat="1" ht="24.2" customHeight="1">
      <c r="B241" s="33"/>
      <c r="C241" s="139" t="s">
        <v>588</v>
      </c>
      <c r="D241" s="139" t="s">
        <v>309</v>
      </c>
      <c r="E241" s="140" t="s">
        <v>6397</v>
      </c>
      <c r="F241" s="141" t="s">
        <v>6398</v>
      </c>
      <c r="G241" s="142" t="s">
        <v>398</v>
      </c>
      <c r="H241" s="143">
        <v>150</v>
      </c>
      <c r="I241" s="144"/>
      <c r="J241" s="145">
        <f>ROUND(I241*H241,2)</f>
        <v>0</v>
      </c>
      <c r="K241" s="141" t="s">
        <v>313</v>
      </c>
      <c r="L241" s="33"/>
      <c r="M241" s="146" t="s">
        <v>1</v>
      </c>
      <c r="N241" s="147" t="s">
        <v>40</v>
      </c>
      <c r="P241" s="148">
        <f>O241*H241</f>
        <v>0</v>
      </c>
      <c r="Q241" s="148">
        <v>1.15E-3</v>
      </c>
      <c r="R241" s="148">
        <f>Q241*H241</f>
        <v>0.17249999999999999</v>
      </c>
      <c r="S241" s="148">
        <v>0</v>
      </c>
      <c r="T241" s="149">
        <f>S241*H241</f>
        <v>0</v>
      </c>
      <c r="AR241" s="150" t="s">
        <v>417</v>
      </c>
      <c r="AT241" s="150" t="s">
        <v>309</v>
      </c>
      <c r="AU241" s="150" t="s">
        <v>163</v>
      </c>
      <c r="AY241" s="18" t="s">
        <v>307</v>
      </c>
      <c r="BE241" s="151">
        <f>IF(N241="základní",J241,0)</f>
        <v>0</v>
      </c>
      <c r="BF241" s="151">
        <f>IF(N241="snížená",J241,0)</f>
        <v>0</v>
      </c>
      <c r="BG241" s="151">
        <f>IF(N241="zákl. přenesená",J241,0)</f>
        <v>0</v>
      </c>
      <c r="BH241" s="151">
        <f>IF(N241="sníž. přenesená",J241,0)</f>
        <v>0</v>
      </c>
      <c r="BI241" s="151">
        <f>IF(N241="nulová",J241,0)</f>
        <v>0</v>
      </c>
      <c r="BJ241" s="18" t="s">
        <v>82</v>
      </c>
      <c r="BK241" s="151">
        <f>ROUND(I241*H241,2)</f>
        <v>0</v>
      </c>
      <c r="BL241" s="18" t="s">
        <v>417</v>
      </c>
      <c r="BM241" s="150" t="s">
        <v>6399</v>
      </c>
    </row>
    <row r="242" spans="2:65" s="1" customFormat="1" ht="19.5">
      <c r="B242" s="33"/>
      <c r="D242" s="152" t="s">
        <v>316</v>
      </c>
      <c r="F242" s="153" t="s">
        <v>6400</v>
      </c>
      <c r="I242" s="154"/>
      <c r="L242" s="33"/>
      <c r="M242" s="155"/>
      <c r="T242" s="57"/>
      <c r="AT242" s="18" t="s">
        <v>316</v>
      </c>
      <c r="AU242" s="18" t="s">
        <v>163</v>
      </c>
    </row>
    <row r="243" spans="2:65" s="13" customFormat="1" ht="11.25">
      <c r="B243" s="162"/>
      <c r="D243" s="152" t="s">
        <v>318</v>
      </c>
      <c r="E243" s="163" t="s">
        <v>1</v>
      </c>
      <c r="F243" s="164" t="s">
        <v>1117</v>
      </c>
      <c r="H243" s="165">
        <v>120</v>
      </c>
      <c r="I243" s="166"/>
      <c r="L243" s="162"/>
      <c r="M243" s="167"/>
      <c r="T243" s="168"/>
      <c r="AT243" s="163" t="s">
        <v>318</v>
      </c>
      <c r="AU243" s="163" t="s">
        <v>163</v>
      </c>
      <c r="AV243" s="13" t="s">
        <v>84</v>
      </c>
      <c r="AW243" s="13" t="s">
        <v>32</v>
      </c>
      <c r="AX243" s="13" t="s">
        <v>75</v>
      </c>
      <c r="AY243" s="163" t="s">
        <v>307</v>
      </c>
    </row>
    <row r="244" spans="2:65" s="13" customFormat="1" ht="11.25">
      <c r="B244" s="162"/>
      <c r="D244" s="152" t="s">
        <v>318</v>
      </c>
      <c r="E244" s="163" t="s">
        <v>1</v>
      </c>
      <c r="F244" s="164" t="s">
        <v>511</v>
      </c>
      <c r="H244" s="165">
        <v>30</v>
      </c>
      <c r="I244" s="166"/>
      <c r="L244" s="162"/>
      <c r="M244" s="167"/>
      <c r="T244" s="168"/>
      <c r="AT244" s="163" t="s">
        <v>318</v>
      </c>
      <c r="AU244" s="163" t="s">
        <v>163</v>
      </c>
      <c r="AV244" s="13" t="s">
        <v>84</v>
      </c>
      <c r="AW244" s="13" t="s">
        <v>32</v>
      </c>
      <c r="AX244" s="13" t="s">
        <v>75</v>
      </c>
      <c r="AY244" s="163" t="s">
        <v>307</v>
      </c>
    </row>
    <row r="245" spans="2:65" s="14" customFormat="1" ht="11.25">
      <c r="B245" s="169"/>
      <c r="D245" s="152" t="s">
        <v>318</v>
      </c>
      <c r="E245" s="170" t="s">
        <v>1</v>
      </c>
      <c r="F245" s="171" t="s">
        <v>325</v>
      </c>
      <c r="H245" s="172">
        <v>150</v>
      </c>
      <c r="I245" s="173"/>
      <c r="L245" s="169"/>
      <c r="M245" s="174"/>
      <c r="T245" s="175"/>
      <c r="AT245" s="170" t="s">
        <v>318</v>
      </c>
      <c r="AU245" s="170" t="s">
        <v>163</v>
      </c>
      <c r="AV245" s="14" t="s">
        <v>314</v>
      </c>
      <c r="AW245" s="14" t="s">
        <v>32</v>
      </c>
      <c r="AX245" s="14" t="s">
        <v>82</v>
      </c>
      <c r="AY245" s="170" t="s">
        <v>307</v>
      </c>
    </row>
    <row r="246" spans="2:65" s="1" customFormat="1" ht="24.2" customHeight="1">
      <c r="B246" s="33"/>
      <c r="C246" s="139" t="s">
        <v>596</v>
      </c>
      <c r="D246" s="139" t="s">
        <v>309</v>
      </c>
      <c r="E246" s="140" t="s">
        <v>6401</v>
      </c>
      <c r="F246" s="141" t="s">
        <v>6402</v>
      </c>
      <c r="G246" s="142" t="s">
        <v>398</v>
      </c>
      <c r="H246" s="143">
        <v>55</v>
      </c>
      <c r="I246" s="144"/>
      <c r="J246" s="145">
        <f>ROUND(I246*H246,2)</f>
        <v>0</v>
      </c>
      <c r="K246" s="141" t="s">
        <v>313</v>
      </c>
      <c r="L246" s="33"/>
      <c r="M246" s="146" t="s">
        <v>1</v>
      </c>
      <c r="N246" s="147" t="s">
        <v>40</v>
      </c>
      <c r="P246" s="148">
        <f>O246*H246</f>
        <v>0</v>
      </c>
      <c r="Q246" s="148">
        <v>1.2999999999999999E-3</v>
      </c>
      <c r="R246" s="148">
        <f>Q246*H246</f>
        <v>7.1499999999999994E-2</v>
      </c>
      <c r="S246" s="148">
        <v>0</v>
      </c>
      <c r="T246" s="149">
        <f>S246*H246</f>
        <v>0</v>
      </c>
      <c r="AR246" s="150" t="s">
        <v>417</v>
      </c>
      <c r="AT246" s="150" t="s">
        <v>309</v>
      </c>
      <c r="AU246" s="150" t="s">
        <v>163</v>
      </c>
      <c r="AY246" s="18" t="s">
        <v>307</v>
      </c>
      <c r="BE246" s="151">
        <f>IF(N246="základní",J246,0)</f>
        <v>0</v>
      </c>
      <c r="BF246" s="151">
        <f>IF(N246="snížená",J246,0)</f>
        <v>0</v>
      </c>
      <c r="BG246" s="151">
        <f>IF(N246="zákl. přenesená",J246,0)</f>
        <v>0</v>
      </c>
      <c r="BH246" s="151">
        <f>IF(N246="sníž. přenesená",J246,0)</f>
        <v>0</v>
      </c>
      <c r="BI246" s="151">
        <f>IF(N246="nulová",J246,0)</f>
        <v>0</v>
      </c>
      <c r="BJ246" s="18" t="s">
        <v>82</v>
      </c>
      <c r="BK246" s="151">
        <f>ROUND(I246*H246,2)</f>
        <v>0</v>
      </c>
      <c r="BL246" s="18" t="s">
        <v>417</v>
      </c>
      <c r="BM246" s="150" t="s">
        <v>6403</v>
      </c>
    </row>
    <row r="247" spans="2:65" s="1" customFormat="1" ht="19.5">
      <c r="B247" s="33"/>
      <c r="D247" s="152" t="s">
        <v>316</v>
      </c>
      <c r="F247" s="153" t="s">
        <v>6404</v>
      </c>
      <c r="I247" s="154"/>
      <c r="L247" s="33"/>
      <c r="M247" s="155"/>
      <c r="T247" s="57"/>
      <c r="AT247" s="18" t="s">
        <v>316</v>
      </c>
      <c r="AU247" s="18" t="s">
        <v>163</v>
      </c>
    </row>
    <row r="248" spans="2:65" s="13" customFormat="1" ht="11.25">
      <c r="B248" s="162"/>
      <c r="D248" s="152" t="s">
        <v>318</v>
      </c>
      <c r="E248" s="163" t="s">
        <v>1</v>
      </c>
      <c r="F248" s="164" t="s">
        <v>511</v>
      </c>
      <c r="H248" s="165">
        <v>30</v>
      </c>
      <c r="I248" s="166"/>
      <c r="L248" s="162"/>
      <c r="M248" s="167"/>
      <c r="T248" s="168"/>
      <c r="AT248" s="163" t="s">
        <v>318</v>
      </c>
      <c r="AU248" s="163" t="s">
        <v>163</v>
      </c>
      <c r="AV248" s="13" t="s">
        <v>84</v>
      </c>
      <c r="AW248" s="13" t="s">
        <v>32</v>
      </c>
      <c r="AX248" s="13" t="s">
        <v>75</v>
      </c>
      <c r="AY248" s="163" t="s">
        <v>307</v>
      </c>
    </row>
    <row r="249" spans="2:65" s="13" customFormat="1" ht="11.25">
      <c r="B249" s="162"/>
      <c r="D249" s="152" t="s">
        <v>318</v>
      </c>
      <c r="E249" s="163" t="s">
        <v>1</v>
      </c>
      <c r="F249" s="164" t="s">
        <v>480</v>
      </c>
      <c r="H249" s="165">
        <v>25</v>
      </c>
      <c r="I249" s="166"/>
      <c r="L249" s="162"/>
      <c r="M249" s="167"/>
      <c r="T249" s="168"/>
      <c r="AT249" s="163" t="s">
        <v>318</v>
      </c>
      <c r="AU249" s="163" t="s">
        <v>163</v>
      </c>
      <c r="AV249" s="13" t="s">
        <v>84</v>
      </c>
      <c r="AW249" s="13" t="s">
        <v>32</v>
      </c>
      <c r="AX249" s="13" t="s">
        <v>75</v>
      </c>
      <c r="AY249" s="163" t="s">
        <v>307</v>
      </c>
    </row>
    <row r="250" spans="2:65" s="14" customFormat="1" ht="11.25">
      <c r="B250" s="169"/>
      <c r="D250" s="152" t="s">
        <v>318</v>
      </c>
      <c r="E250" s="170" t="s">
        <v>1</v>
      </c>
      <c r="F250" s="171" t="s">
        <v>325</v>
      </c>
      <c r="H250" s="172">
        <v>55</v>
      </c>
      <c r="I250" s="173"/>
      <c r="L250" s="169"/>
      <c r="M250" s="174"/>
      <c r="T250" s="175"/>
      <c r="AT250" s="170" t="s">
        <v>318</v>
      </c>
      <c r="AU250" s="170" t="s">
        <v>163</v>
      </c>
      <c r="AV250" s="14" t="s">
        <v>314</v>
      </c>
      <c r="AW250" s="14" t="s">
        <v>32</v>
      </c>
      <c r="AX250" s="14" t="s">
        <v>82</v>
      </c>
      <c r="AY250" s="170" t="s">
        <v>307</v>
      </c>
    </row>
    <row r="251" spans="2:65" s="1" customFormat="1" ht="24.2" customHeight="1">
      <c r="B251" s="33"/>
      <c r="C251" s="139" t="s">
        <v>603</v>
      </c>
      <c r="D251" s="139" t="s">
        <v>309</v>
      </c>
      <c r="E251" s="140" t="s">
        <v>6405</v>
      </c>
      <c r="F251" s="141" t="s">
        <v>6406</v>
      </c>
      <c r="G251" s="142" t="s">
        <v>398</v>
      </c>
      <c r="H251" s="143">
        <v>10</v>
      </c>
      <c r="I251" s="144"/>
      <c r="J251" s="145">
        <f>ROUND(I251*H251,2)</f>
        <v>0</v>
      </c>
      <c r="K251" s="141" t="s">
        <v>313</v>
      </c>
      <c r="L251" s="33"/>
      <c r="M251" s="146" t="s">
        <v>1</v>
      </c>
      <c r="N251" s="147" t="s">
        <v>40</v>
      </c>
      <c r="P251" s="148">
        <f>O251*H251</f>
        <v>0</v>
      </c>
      <c r="Q251" s="148">
        <v>2.5500000000000002E-3</v>
      </c>
      <c r="R251" s="148">
        <f>Q251*H251</f>
        <v>2.5500000000000002E-2</v>
      </c>
      <c r="S251" s="148">
        <v>0</v>
      </c>
      <c r="T251" s="149">
        <f>S251*H251</f>
        <v>0</v>
      </c>
      <c r="AR251" s="150" t="s">
        <v>417</v>
      </c>
      <c r="AT251" s="150" t="s">
        <v>309</v>
      </c>
      <c r="AU251" s="150" t="s">
        <v>163</v>
      </c>
      <c r="AY251" s="18" t="s">
        <v>307</v>
      </c>
      <c r="BE251" s="151">
        <f>IF(N251="základní",J251,0)</f>
        <v>0</v>
      </c>
      <c r="BF251" s="151">
        <f>IF(N251="snížená",J251,0)</f>
        <v>0</v>
      </c>
      <c r="BG251" s="151">
        <f>IF(N251="zákl. přenesená",J251,0)</f>
        <v>0</v>
      </c>
      <c r="BH251" s="151">
        <f>IF(N251="sníž. přenesená",J251,0)</f>
        <v>0</v>
      </c>
      <c r="BI251" s="151">
        <f>IF(N251="nulová",J251,0)</f>
        <v>0</v>
      </c>
      <c r="BJ251" s="18" t="s">
        <v>82</v>
      </c>
      <c r="BK251" s="151">
        <f>ROUND(I251*H251,2)</f>
        <v>0</v>
      </c>
      <c r="BL251" s="18" t="s">
        <v>417</v>
      </c>
      <c r="BM251" s="150" t="s">
        <v>6407</v>
      </c>
    </row>
    <row r="252" spans="2:65" s="1" customFormat="1" ht="19.5">
      <c r="B252" s="33"/>
      <c r="D252" s="152" t="s">
        <v>316</v>
      </c>
      <c r="F252" s="153" t="s">
        <v>6408</v>
      </c>
      <c r="I252" s="154"/>
      <c r="L252" s="33"/>
      <c r="M252" s="155"/>
      <c r="T252" s="57"/>
      <c r="AT252" s="18" t="s">
        <v>316</v>
      </c>
      <c r="AU252" s="18" t="s">
        <v>163</v>
      </c>
    </row>
    <row r="253" spans="2:65" s="1" customFormat="1" ht="24.2" customHeight="1">
      <c r="B253" s="33"/>
      <c r="C253" s="139" t="s">
        <v>586</v>
      </c>
      <c r="D253" s="139" t="s">
        <v>309</v>
      </c>
      <c r="E253" s="140" t="s">
        <v>6409</v>
      </c>
      <c r="F253" s="141" t="s">
        <v>6410</v>
      </c>
      <c r="G253" s="142" t="s">
        <v>398</v>
      </c>
      <c r="H253" s="143">
        <v>50</v>
      </c>
      <c r="I253" s="144"/>
      <c r="J253" s="145">
        <f>ROUND(I253*H253,2)</f>
        <v>0</v>
      </c>
      <c r="K253" s="141" t="s">
        <v>313</v>
      </c>
      <c r="L253" s="33"/>
      <c r="M253" s="146" t="s">
        <v>1</v>
      </c>
      <c r="N253" s="147" t="s">
        <v>40</v>
      </c>
      <c r="P253" s="148">
        <f>O253*H253</f>
        <v>0</v>
      </c>
      <c r="Q253" s="148">
        <v>3.62E-3</v>
      </c>
      <c r="R253" s="148">
        <f>Q253*H253</f>
        <v>0.18099999999999999</v>
      </c>
      <c r="S253" s="148">
        <v>0</v>
      </c>
      <c r="T253" s="149">
        <f>S253*H253</f>
        <v>0</v>
      </c>
      <c r="AR253" s="150" t="s">
        <v>417</v>
      </c>
      <c r="AT253" s="150" t="s">
        <v>309</v>
      </c>
      <c r="AU253" s="150" t="s">
        <v>163</v>
      </c>
      <c r="AY253" s="18" t="s">
        <v>307</v>
      </c>
      <c r="BE253" s="151">
        <f>IF(N253="základní",J253,0)</f>
        <v>0</v>
      </c>
      <c r="BF253" s="151">
        <f>IF(N253="snížená",J253,0)</f>
        <v>0</v>
      </c>
      <c r="BG253" s="151">
        <f>IF(N253="zákl. přenesená",J253,0)</f>
        <v>0</v>
      </c>
      <c r="BH253" s="151">
        <f>IF(N253="sníž. přenesená",J253,0)</f>
        <v>0</v>
      </c>
      <c r="BI253" s="151">
        <f>IF(N253="nulová",J253,0)</f>
        <v>0</v>
      </c>
      <c r="BJ253" s="18" t="s">
        <v>82</v>
      </c>
      <c r="BK253" s="151">
        <f>ROUND(I253*H253,2)</f>
        <v>0</v>
      </c>
      <c r="BL253" s="18" t="s">
        <v>417</v>
      </c>
      <c r="BM253" s="150" t="s">
        <v>6411</v>
      </c>
    </row>
    <row r="254" spans="2:65" s="1" customFormat="1" ht="19.5">
      <c r="B254" s="33"/>
      <c r="D254" s="152" t="s">
        <v>316</v>
      </c>
      <c r="F254" s="153" t="s">
        <v>6412</v>
      </c>
      <c r="I254" s="154"/>
      <c r="L254" s="33"/>
      <c r="M254" s="155"/>
      <c r="T254" s="57"/>
      <c r="AT254" s="18" t="s">
        <v>316</v>
      </c>
      <c r="AU254" s="18" t="s">
        <v>163</v>
      </c>
    </row>
    <row r="255" spans="2:65" s="1" customFormat="1" ht="24.2" customHeight="1">
      <c r="B255" s="33"/>
      <c r="C255" s="139" t="s">
        <v>615</v>
      </c>
      <c r="D255" s="139" t="s">
        <v>309</v>
      </c>
      <c r="E255" s="140" t="s">
        <v>6413</v>
      </c>
      <c r="F255" s="141" t="s">
        <v>6414</v>
      </c>
      <c r="G255" s="142" t="s">
        <v>398</v>
      </c>
      <c r="H255" s="143">
        <v>95</v>
      </c>
      <c r="I255" s="144"/>
      <c r="J255" s="145">
        <f>ROUND(I255*H255,2)</f>
        <v>0</v>
      </c>
      <c r="K255" s="141" t="s">
        <v>313</v>
      </c>
      <c r="L255" s="33"/>
      <c r="M255" s="146" t="s">
        <v>1</v>
      </c>
      <c r="N255" s="147" t="s">
        <v>40</v>
      </c>
      <c r="P255" s="148">
        <f>O255*H255</f>
        <v>0</v>
      </c>
      <c r="Q255" s="148">
        <v>8.0000000000000004E-4</v>
      </c>
      <c r="R255" s="148">
        <f>Q255*H255</f>
        <v>7.5999999999999998E-2</v>
      </c>
      <c r="S255" s="148">
        <v>0</v>
      </c>
      <c r="T255" s="149">
        <f>S255*H255</f>
        <v>0</v>
      </c>
      <c r="AR255" s="150" t="s">
        <v>417</v>
      </c>
      <c r="AT255" s="150" t="s">
        <v>309</v>
      </c>
      <c r="AU255" s="150" t="s">
        <v>163</v>
      </c>
      <c r="AY255" s="18" t="s">
        <v>307</v>
      </c>
      <c r="BE255" s="151">
        <f>IF(N255="základní",J255,0)</f>
        <v>0</v>
      </c>
      <c r="BF255" s="151">
        <f>IF(N255="snížená",J255,0)</f>
        <v>0</v>
      </c>
      <c r="BG255" s="151">
        <f>IF(N255="zákl. přenesená",J255,0)</f>
        <v>0</v>
      </c>
      <c r="BH255" s="151">
        <f>IF(N255="sníž. přenesená",J255,0)</f>
        <v>0</v>
      </c>
      <c r="BI255" s="151">
        <f>IF(N255="nulová",J255,0)</f>
        <v>0</v>
      </c>
      <c r="BJ255" s="18" t="s">
        <v>82</v>
      </c>
      <c r="BK255" s="151">
        <f>ROUND(I255*H255,2)</f>
        <v>0</v>
      </c>
      <c r="BL255" s="18" t="s">
        <v>417</v>
      </c>
      <c r="BM255" s="150" t="s">
        <v>6415</v>
      </c>
    </row>
    <row r="256" spans="2:65" s="1" customFormat="1" ht="19.5">
      <c r="B256" s="33"/>
      <c r="D256" s="152" t="s">
        <v>316</v>
      </c>
      <c r="F256" s="153" t="s">
        <v>6416</v>
      </c>
      <c r="I256" s="154"/>
      <c r="L256" s="33"/>
      <c r="M256" s="155"/>
      <c r="T256" s="57"/>
      <c r="AT256" s="18" t="s">
        <v>316</v>
      </c>
      <c r="AU256" s="18" t="s">
        <v>163</v>
      </c>
    </row>
    <row r="257" spans="2:65" s="13" customFormat="1" ht="11.25">
      <c r="B257" s="162"/>
      <c r="D257" s="152" t="s">
        <v>318</v>
      </c>
      <c r="E257" s="163" t="s">
        <v>1</v>
      </c>
      <c r="F257" s="164" t="s">
        <v>6417</v>
      </c>
      <c r="H257" s="165">
        <v>65</v>
      </c>
      <c r="I257" s="166"/>
      <c r="L257" s="162"/>
      <c r="M257" s="167"/>
      <c r="T257" s="168"/>
      <c r="AT257" s="163" t="s">
        <v>318</v>
      </c>
      <c r="AU257" s="163" t="s">
        <v>163</v>
      </c>
      <c r="AV257" s="13" t="s">
        <v>84</v>
      </c>
      <c r="AW257" s="13" t="s">
        <v>32</v>
      </c>
      <c r="AX257" s="13" t="s">
        <v>75</v>
      </c>
      <c r="AY257" s="163" t="s">
        <v>307</v>
      </c>
    </row>
    <row r="258" spans="2:65" s="13" customFormat="1" ht="11.25">
      <c r="B258" s="162"/>
      <c r="D258" s="152" t="s">
        <v>318</v>
      </c>
      <c r="E258" s="163" t="s">
        <v>1</v>
      </c>
      <c r="F258" s="164" t="s">
        <v>511</v>
      </c>
      <c r="H258" s="165">
        <v>30</v>
      </c>
      <c r="I258" s="166"/>
      <c r="L258" s="162"/>
      <c r="M258" s="167"/>
      <c r="T258" s="168"/>
      <c r="AT258" s="163" t="s">
        <v>318</v>
      </c>
      <c r="AU258" s="163" t="s">
        <v>163</v>
      </c>
      <c r="AV258" s="13" t="s">
        <v>84</v>
      </c>
      <c r="AW258" s="13" t="s">
        <v>32</v>
      </c>
      <c r="AX258" s="13" t="s">
        <v>75</v>
      </c>
      <c r="AY258" s="163" t="s">
        <v>307</v>
      </c>
    </row>
    <row r="259" spans="2:65" s="14" customFormat="1" ht="11.25">
      <c r="B259" s="169"/>
      <c r="D259" s="152" t="s">
        <v>318</v>
      </c>
      <c r="E259" s="170" t="s">
        <v>1</v>
      </c>
      <c r="F259" s="171" t="s">
        <v>325</v>
      </c>
      <c r="H259" s="172">
        <v>95</v>
      </c>
      <c r="I259" s="173"/>
      <c r="L259" s="169"/>
      <c r="M259" s="174"/>
      <c r="T259" s="175"/>
      <c r="AT259" s="170" t="s">
        <v>318</v>
      </c>
      <c r="AU259" s="170" t="s">
        <v>163</v>
      </c>
      <c r="AV259" s="14" t="s">
        <v>314</v>
      </c>
      <c r="AW259" s="14" t="s">
        <v>32</v>
      </c>
      <c r="AX259" s="14" t="s">
        <v>82</v>
      </c>
      <c r="AY259" s="170" t="s">
        <v>307</v>
      </c>
    </row>
    <row r="260" spans="2:65" s="1" customFormat="1" ht="24.2" customHeight="1">
      <c r="B260" s="33"/>
      <c r="C260" s="139" t="s">
        <v>621</v>
      </c>
      <c r="D260" s="139" t="s">
        <v>309</v>
      </c>
      <c r="E260" s="140" t="s">
        <v>6418</v>
      </c>
      <c r="F260" s="141" t="s">
        <v>6419</v>
      </c>
      <c r="G260" s="142" t="s">
        <v>398</v>
      </c>
      <c r="H260" s="143">
        <v>170</v>
      </c>
      <c r="I260" s="144"/>
      <c r="J260" s="145">
        <f>ROUND(I260*H260,2)</f>
        <v>0</v>
      </c>
      <c r="K260" s="141" t="s">
        <v>313</v>
      </c>
      <c r="L260" s="33"/>
      <c r="M260" s="146" t="s">
        <v>1</v>
      </c>
      <c r="N260" s="147" t="s">
        <v>40</v>
      </c>
      <c r="P260" s="148">
        <f>O260*H260</f>
        <v>0</v>
      </c>
      <c r="Q260" s="148">
        <v>1.2600000000000001E-3</v>
      </c>
      <c r="R260" s="148">
        <f>Q260*H260</f>
        <v>0.2142</v>
      </c>
      <c r="S260" s="148">
        <v>0</v>
      </c>
      <c r="T260" s="149">
        <f>S260*H260</f>
        <v>0</v>
      </c>
      <c r="AR260" s="150" t="s">
        <v>417</v>
      </c>
      <c r="AT260" s="150" t="s">
        <v>309</v>
      </c>
      <c r="AU260" s="150" t="s">
        <v>163</v>
      </c>
      <c r="AY260" s="18" t="s">
        <v>307</v>
      </c>
      <c r="BE260" s="151">
        <f>IF(N260="základní",J260,0)</f>
        <v>0</v>
      </c>
      <c r="BF260" s="151">
        <f>IF(N260="snížená",J260,0)</f>
        <v>0</v>
      </c>
      <c r="BG260" s="151">
        <f>IF(N260="zákl. přenesená",J260,0)</f>
        <v>0</v>
      </c>
      <c r="BH260" s="151">
        <f>IF(N260="sníž. přenesená",J260,0)</f>
        <v>0</v>
      </c>
      <c r="BI260" s="151">
        <f>IF(N260="nulová",J260,0)</f>
        <v>0</v>
      </c>
      <c r="BJ260" s="18" t="s">
        <v>82</v>
      </c>
      <c r="BK260" s="151">
        <f>ROUND(I260*H260,2)</f>
        <v>0</v>
      </c>
      <c r="BL260" s="18" t="s">
        <v>417</v>
      </c>
      <c r="BM260" s="150" t="s">
        <v>6420</v>
      </c>
    </row>
    <row r="261" spans="2:65" s="1" customFormat="1" ht="19.5">
      <c r="B261" s="33"/>
      <c r="D261" s="152" t="s">
        <v>316</v>
      </c>
      <c r="F261" s="153" t="s">
        <v>6421</v>
      </c>
      <c r="I261" s="154"/>
      <c r="L261" s="33"/>
      <c r="M261" s="155"/>
      <c r="T261" s="57"/>
      <c r="AT261" s="18" t="s">
        <v>316</v>
      </c>
      <c r="AU261" s="18" t="s">
        <v>163</v>
      </c>
    </row>
    <row r="262" spans="2:65" s="13" customFormat="1" ht="11.25">
      <c r="B262" s="162"/>
      <c r="D262" s="152" t="s">
        <v>318</v>
      </c>
      <c r="E262" s="163" t="s">
        <v>1</v>
      </c>
      <c r="F262" s="164" t="s">
        <v>511</v>
      </c>
      <c r="H262" s="165">
        <v>30</v>
      </c>
      <c r="I262" s="166"/>
      <c r="L262" s="162"/>
      <c r="M262" s="167"/>
      <c r="T262" s="168"/>
      <c r="AT262" s="163" t="s">
        <v>318</v>
      </c>
      <c r="AU262" s="163" t="s">
        <v>163</v>
      </c>
      <c r="AV262" s="13" t="s">
        <v>84</v>
      </c>
      <c r="AW262" s="13" t="s">
        <v>32</v>
      </c>
      <c r="AX262" s="13" t="s">
        <v>75</v>
      </c>
      <c r="AY262" s="163" t="s">
        <v>307</v>
      </c>
    </row>
    <row r="263" spans="2:65" s="13" customFormat="1" ht="11.25">
      <c r="B263" s="162"/>
      <c r="D263" s="152" t="s">
        <v>318</v>
      </c>
      <c r="E263" s="163" t="s">
        <v>1</v>
      </c>
      <c r="F263" s="164" t="s">
        <v>409</v>
      </c>
      <c r="H263" s="165">
        <v>15</v>
      </c>
      <c r="I263" s="166"/>
      <c r="L263" s="162"/>
      <c r="M263" s="167"/>
      <c r="T263" s="168"/>
      <c r="AT263" s="163" t="s">
        <v>318</v>
      </c>
      <c r="AU263" s="163" t="s">
        <v>163</v>
      </c>
      <c r="AV263" s="13" t="s">
        <v>84</v>
      </c>
      <c r="AW263" s="13" t="s">
        <v>32</v>
      </c>
      <c r="AX263" s="13" t="s">
        <v>75</v>
      </c>
      <c r="AY263" s="163" t="s">
        <v>307</v>
      </c>
    </row>
    <row r="264" spans="2:65" s="13" customFormat="1" ht="11.25">
      <c r="B264" s="162"/>
      <c r="D264" s="152" t="s">
        <v>318</v>
      </c>
      <c r="E264" s="163" t="s">
        <v>1</v>
      </c>
      <c r="F264" s="164" t="s">
        <v>511</v>
      </c>
      <c r="H264" s="165">
        <v>30</v>
      </c>
      <c r="I264" s="166"/>
      <c r="L264" s="162"/>
      <c r="M264" s="167"/>
      <c r="T264" s="168"/>
      <c r="AT264" s="163" t="s">
        <v>318</v>
      </c>
      <c r="AU264" s="163" t="s">
        <v>163</v>
      </c>
      <c r="AV264" s="13" t="s">
        <v>84</v>
      </c>
      <c r="AW264" s="13" t="s">
        <v>32</v>
      </c>
      <c r="AX264" s="13" t="s">
        <v>75</v>
      </c>
      <c r="AY264" s="163" t="s">
        <v>307</v>
      </c>
    </row>
    <row r="265" spans="2:65" s="13" customFormat="1" ht="11.25">
      <c r="B265" s="162"/>
      <c r="D265" s="152" t="s">
        <v>318</v>
      </c>
      <c r="E265" s="163" t="s">
        <v>1</v>
      </c>
      <c r="F265" s="164" t="s">
        <v>982</v>
      </c>
      <c r="H265" s="165">
        <v>95</v>
      </c>
      <c r="I265" s="166"/>
      <c r="L265" s="162"/>
      <c r="M265" s="167"/>
      <c r="T265" s="168"/>
      <c r="AT265" s="163" t="s">
        <v>318</v>
      </c>
      <c r="AU265" s="163" t="s">
        <v>163</v>
      </c>
      <c r="AV265" s="13" t="s">
        <v>84</v>
      </c>
      <c r="AW265" s="13" t="s">
        <v>32</v>
      </c>
      <c r="AX265" s="13" t="s">
        <v>75</v>
      </c>
      <c r="AY265" s="163" t="s">
        <v>307</v>
      </c>
    </row>
    <row r="266" spans="2:65" s="14" customFormat="1" ht="11.25">
      <c r="B266" s="169"/>
      <c r="D266" s="152" t="s">
        <v>318</v>
      </c>
      <c r="E266" s="170" t="s">
        <v>1</v>
      </c>
      <c r="F266" s="171" t="s">
        <v>325</v>
      </c>
      <c r="H266" s="172">
        <v>170</v>
      </c>
      <c r="I266" s="173"/>
      <c r="L266" s="169"/>
      <c r="M266" s="174"/>
      <c r="T266" s="175"/>
      <c r="AT266" s="170" t="s">
        <v>318</v>
      </c>
      <c r="AU266" s="170" t="s">
        <v>163</v>
      </c>
      <c r="AV266" s="14" t="s">
        <v>314</v>
      </c>
      <c r="AW266" s="14" t="s">
        <v>32</v>
      </c>
      <c r="AX266" s="14" t="s">
        <v>82</v>
      </c>
      <c r="AY266" s="170" t="s">
        <v>307</v>
      </c>
    </row>
    <row r="267" spans="2:65" s="1" customFormat="1" ht="24.2" customHeight="1">
      <c r="B267" s="33"/>
      <c r="C267" s="139" t="s">
        <v>627</v>
      </c>
      <c r="D267" s="139" t="s">
        <v>309</v>
      </c>
      <c r="E267" s="140" t="s">
        <v>6422</v>
      </c>
      <c r="F267" s="141" t="s">
        <v>6423</v>
      </c>
      <c r="G267" s="142" t="s">
        <v>398</v>
      </c>
      <c r="H267" s="143">
        <v>120</v>
      </c>
      <c r="I267" s="144"/>
      <c r="J267" s="145">
        <f>ROUND(I267*H267,2)</f>
        <v>0</v>
      </c>
      <c r="K267" s="141" t="s">
        <v>313</v>
      </c>
      <c r="L267" s="33"/>
      <c r="M267" s="146" t="s">
        <v>1</v>
      </c>
      <c r="N267" s="147" t="s">
        <v>40</v>
      </c>
      <c r="P267" s="148">
        <f>O267*H267</f>
        <v>0</v>
      </c>
      <c r="Q267" s="148">
        <v>1.3799999999999999E-3</v>
      </c>
      <c r="R267" s="148">
        <f>Q267*H267</f>
        <v>0.1656</v>
      </c>
      <c r="S267" s="148">
        <v>0</v>
      </c>
      <c r="T267" s="149">
        <f>S267*H267</f>
        <v>0</v>
      </c>
      <c r="AR267" s="150" t="s">
        <v>417</v>
      </c>
      <c r="AT267" s="150" t="s">
        <v>309</v>
      </c>
      <c r="AU267" s="150" t="s">
        <v>163</v>
      </c>
      <c r="AY267" s="18" t="s">
        <v>307</v>
      </c>
      <c r="BE267" s="151">
        <f>IF(N267="základní",J267,0)</f>
        <v>0</v>
      </c>
      <c r="BF267" s="151">
        <f>IF(N267="snížená",J267,0)</f>
        <v>0</v>
      </c>
      <c r="BG267" s="151">
        <f>IF(N267="zákl. přenesená",J267,0)</f>
        <v>0</v>
      </c>
      <c r="BH267" s="151">
        <f>IF(N267="sníž. přenesená",J267,0)</f>
        <v>0</v>
      </c>
      <c r="BI267" s="151">
        <f>IF(N267="nulová",J267,0)</f>
        <v>0</v>
      </c>
      <c r="BJ267" s="18" t="s">
        <v>82</v>
      </c>
      <c r="BK267" s="151">
        <f>ROUND(I267*H267,2)</f>
        <v>0</v>
      </c>
      <c r="BL267" s="18" t="s">
        <v>417</v>
      </c>
      <c r="BM267" s="150" t="s">
        <v>6424</v>
      </c>
    </row>
    <row r="268" spans="2:65" s="1" customFormat="1" ht="19.5">
      <c r="B268" s="33"/>
      <c r="D268" s="152" t="s">
        <v>316</v>
      </c>
      <c r="F268" s="153" t="s">
        <v>6425</v>
      </c>
      <c r="I268" s="154"/>
      <c r="L268" s="33"/>
      <c r="M268" s="155"/>
      <c r="T268" s="57"/>
      <c r="AT268" s="18" t="s">
        <v>316</v>
      </c>
      <c r="AU268" s="18" t="s">
        <v>163</v>
      </c>
    </row>
    <row r="269" spans="2:65" s="13" customFormat="1" ht="11.25">
      <c r="B269" s="162"/>
      <c r="D269" s="152" t="s">
        <v>318</v>
      </c>
      <c r="E269" s="163" t="s">
        <v>1</v>
      </c>
      <c r="F269" s="164" t="s">
        <v>675</v>
      </c>
      <c r="H269" s="165">
        <v>50</v>
      </c>
      <c r="I269" s="166"/>
      <c r="L269" s="162"/>
      <c r="M269" s="167"/>
      <c r="T269" s="168"/>
      <c r="AT269" s="163" t="s">
        <v>318</v>
      </c>
      <c r="AU269" s="163" t="s">
        <v>163</v>
      </c>
      <c r="AV269" s="13" t="s">
        <v>84</v>
      </c>
      <c r="AW269" s="13" t="s">
        <v>32</v>
      </c>
      <c r="AX269" s="13" t="s">
        <v>75</v>
      </c>
      <c r="AY269" s="163" t="s">
        <v>307</v>
      </c>
    </row>
    <row r="270" spans="2:65" s="13" customFormat="1" ht="11.25">
      <c r="B270" s="162"/>
      <c r="D270" s="152" t="s">
        <v>318</v>
      </c>
      <c r="E270" s="163" t="s">
        <v>1</v>
      </c>
      <c r="F270" s="164" t="s">
        <v>448</v>
      </c>
      <c r="H270" s="165">
        <v>20</v>
      </c>
      <c r="I270" s="166"/>
      <c r="L270" s="162"/>
      <c r="M270" s="167"/>
      <c r="T270" s="168"/>
      <c r="AT270" s="163" t="s">
        <v>318</v>
      </c>
      <c r="AU270" s="163" t="s">
        <v>163</v>
      </c>
      <c r="AV270" s="13" t="s">
        <v>84</v>
      </c>
      <c r="AW270" s="13" t="s">
        <v>32</v>
      </c>
      <c r="AX270" s="13" t="s">
        <v>75</v>
      </c>
      <c r="AY270" s="163" t="s">
        <v>307</v>
      </c>
    </row>
    <row r="271" spans="2:65" s="13" customFormat="1" ht="11.25">
      <c r="B271" s="162"/>
      <c r="D271" s="152" t="s">
        <v>318</v>
      </c>
      <c r="E271" s="163" t="s">
        <v>1</v>
      </c>
      <c r="F271" s="164" t="s">
        <v>6426</v>
      </c>
      <c r="H271" s="165">
        <v>50</v>
      </c>
      <c r="I271" s="166"/>
      <c r="L271" s="162"/>
      <c r="M271" s="167"/>
      <c r="T271" s="168"/>
      <c r="AT271" s="163" t="s">
        <v>318</v>
      </c>
      <c r="AU271" s="163" t="s">
        <v>163</v>
      </c>
      <c r="AV271" s="13" t="s">
        <v>84</v>
      </c>
      <c r="AW271" s="13" t="s">
        <v>32</v>
      </c>
      <c r="AX271" s="13" t="s">
        <v>75</v>
      </c>
      <c r="AY271" s="163" t="s">
        <v>307</v>
      </c>
    </row>
    <row r="272" spans="2:65" s="14" customFormat="1" ht="11.25">
      <c r="B272" s="169"/>
      <c r="D272" s="152" t="s">
        <v>318</v>
      </c>
      <c r="E272" s="170" t="s">
        <v>1</v>
      </c>
      <c r="F272" s="171" t="s">
        <v>325</v>
      </c>
      <c r="H272" s="172">
        <v>120</v>
      </c>
      <c r="I272" s="173"/>
      <c r="L272" s="169"/>
      <c r="M272" s="174"/>
      <c r="T272" s="175"/>
      <c r="AT272" s="170" t="s">
        <v>318</v>
      </c>
      <c r="AU272" s="170" t="s">
        <v>163</v>
      </c>
      <c r="AV272" s="14" t="s">
        <v>314</v>
      </c>
      <c r="AW272" s="14" t="s">
        <v>32</v>
      </c>
      <c r="AX272" s="14" t="s">
        <v>82</v>
      </c>
      <c r="AY272" s="170" t="s">
        <v>307</v>
      </c>
    </row>
    <row r="273" spans="2:65" s="1" customFormat="1" ht="24.2" customHeight="1">
      <c r="B273" s="33"/>
      <c r="C273" s="139" t="s">
        <v>632</v>
      </c>
      <c r="D273" s="139" t="s">
        <v>309</v>
      </c>
      <c r="E273" s="140" t="s">
        <v>6427</v>
      </c>
      <c r="F273" s="141" t="s">
        <v>6428</v>
      </c>
      <c r="G273" s="142" t="s">
        <v>398</v>
      </c>
      <c r="H273" s="143">
        <v>20</v>
      </c>
      <c r="I273" s="144"/>
      <c r="J273" s="145">
        <f>ROUND(I273*H273,2)</f>
        <v>0</v>
      </c>
      <c r="K273" s="141" t="s">
        <v>313</v>
      </c>
      <c r="L273" s="33"/>
      <c r="M273" s="146" t="s">
        <v>1</v>
      </c>
      <c r="N273" s="147" t="s">
        <v>40</v>
      </c>
      <c r="P273" s="148">
        <f>O273*H273</f>
        <v>0</v>
      </c>
      <c r="Q273" s="148">
        <v>2.6199999999999999E-3</v>
      </c>
      <c r="R273" s="148">
        <f>Q273*H273</f>
        <v>5.2400000000000002E-2</v>
      </c>
      <c r="S273" s="148">
        <v>0</v>
      </c>
      <c r="T273" s="149">
        <f>S273*H273</f>
        <v>0</v>
      </c>
      <c r="AR273" s="150" t="s">
        <v>417</v>
      </c>
      <c r="AT273" s="150" t="s">
        <v>309</v>
      </c>
      <c r="AU273" s="150" t="s">
        <v>163</v>
      </c>
      <c r="AY273" s="18" t="s">
        <v>307</v>
      </c>
      <c r="BE273" s="151">
        <f>IF(N273="základní",J273,0)</f>
        <v>0</v>
      </c>
      <c r="BF273" s="151">
        <f>IF(N273="snížená",J273,0)</f>
        <v>0</v>
      </c>
      <c r="BG273" s="151">
        <f>IF(N273="zákl. přenesená",J273,0)</f>
        <v>0</v>
      </c>
      <c r="BH273" s="151">
        <f>IF(N273="sníž. přenesená",J273,0)</f>
        <v>0</v>
      </c>
      <c r="BI273" s="151">
        <f>IF(N273="nulová",J273,0)</f>
        <v>0</v>
      </c>
      <c r="BJ273" s="18" t="s">
        <v>82</v>
      </c>
      <c r="BK273" s="151">
        <f>ROUND(I273*H273,2)</f>
        <v>0</v>
      </c>
      <c r="BL273" s="18" t="s">
        <v>417</v>
      </c>
      <c r="BM273" s="150" t="s">
        <v>6429</v>
      </c>
    </row>
    <row r="274" spans="2:65" s="1" customFormat="1" ht="19.5">
      <c r="B274" s="33"/>
      <c r="D274" s="152" t="s">
        <v>316</v>
      </c>
      <c r="F274" s="153" t="s">
        <v>6430</v>
      </c>
      <c r="I274" s="154"/>
      <c r="L274" s="33"/>
      <c r="M274" s="155"/>
      <c r="T274" s="57"/>
      <c r="AT274" s="18" t="s">
        <v>316</v>
      </c>
      <c r="AU274" s="18" t="s">
        <v>163</v>
      </c>
    </row>
    <row r="275" spans="2:65" s="1" customFormat="1" ht="24.2" customHeight="1">
      <c r="B275" s="33"/>
      <c r="C275" s="139" t="s">
        <v>637</v>
      </c>
      <c r="D275" s="139" t="s">
        <v>309</v>
      </c>
      <c r="E275" s="140" t="s">
        <v>6431</v>
      </c>
      <c r="F275" s="141" t="s">
        <v>6432</v>
      </c>
      <c r="G275" s="142" t="s">
        <v>398</v>
      </c>
      <c r="H275" s="143">
        <v>50</v>
      </c>
      <c r="I275" s="144"/>
      <c r="J275" s="145">
        <f>ROUND(I275*H275,2)</f>
        <v>0</v>
      </c>
      <c r="K275" s="141" t="s">
        <v>313</v>
      </c>
      <c r="L275" s="33"/>
      <c r="M275" s="146" t="s">
        <v>1</v>
      </c>
      <c r="N275" s="147" t="s">
        <v>40</v>
      </c>
      <c r="P275" s="148">
        <f>O275*H275</f>
        <v>0</v>
      </c>
      <c r="Q275" s="148">
        <v>3.7299999999999998E-3</v>
      </c>
      <c r="R275" s="148">
        <f>Q275*H275</f>
        <v>0.1865</v>
      </c>
      <c r="S275" s="148">
        <v>0</v>
      </c>
      <c r="T275" s="149">
        <f>S275*H275</f>
        <v>0</v>
      </c>
      <c r="AR275" s="150" t="s">
        <v>417</v>
      </c>
      <c r="AT275" s="150" t="s">
        <v>309</v>
      </c>
      <c r="AU275" s="150" t="s">
        <v>163</v>
      </c>
      <c r="AY275" s="18" t="s">
        <v>307</v>
      </c>
      <c r="BE275" s="151">
        <f>IF(N275="základní",J275,0)</f>
        <v>0</v>
      </c>
      <c r="BF275" s="151">
        <f>IF(N275="snížená",J275,0)</f>
        <v>0</v>
      </c>
      <c r="BG275" s="151">
        <f>IF(N275="zákl. přenesená",J275,0)</f>
        <v>0</v>
      </c>
      <c r="BH275" s="151">
        <f>IF(N275="sníž. přenesená",J275,0)</f>
        <v>0</v>
      </c>
      <c r="BI275" s="151">
        <f>IF(N275="nulová",J275,0)</f>
        <v>0</v>
      </c>
      <c r="BJ275" s="18" t="s">
        <v>82</v>
      </c>
      <c r="BK275" s="151">
        <f>ROUND(I275*H275,2)</f>
        <v>0</v>
      </c>
      <c r="BL275" s="18" t="s">
        <v>417</v>
      </c>
      <c r="BM275" s="150" t="s">
        <v>6433</v>
      </c>
    </row>
    <row r="276" spans="2:65" s="1" customFormat="1" ht="19.5">
      <c r="B276" s="33"/>
      <c r="D276" s="152" t="s">
        <v>316</v>
      </c>
      <c r="F276" s="153" t="s">
        <v>6434</v>
      </c>
      <c r="I276" s="154"/>
      <c r="L276" s="33"/>
      <c r="M276" s="155"/>
      <c r="T276" s="57"/>
      <c r="AT276" s="18" t="s">
        <v>316</v>
      </c>
      <c r="AU276" s="18" t="s">
        <v>163</v>
      </c>
    </row>
    <row r="277" spans="2:65" s="1" customFormat="1" ht="37.9" customHeight="1">
      <c r="B277" s="33"/>
      <c r="C277" s="139" t="s">
        <v>653</v>
      </c>
      <c r="D277" s="139" t="s">
        <v>309</v>
      </c>
      <c r="E277" s="140" t="s">
        <v>6435</v>
      </c>
      <c r="F277" s="141" t="s">
        <v>6436</v>
      </c>
      <c r="G277" s="142" t="s">
        <v>398</v>
      </c>
      <c r="H277" s="143">
        <v>70</v>
      </c>
      <c r="I277" s="144"/>
      <c r="J277" s="145">
        <f>ROUND(I277*H277,2)</f>
        <v>0</v>
      </c>
      <c r="K277" s="141" t="s">
        <v>313</v>
      </c>
      <c r="L277" s="33"/>
      <c r="M277" s="146" t="s">
        <v>1</v>
      </c>
      <c r="N277" s="147" t="s">
        <v>40</v>
      </c>
      <c r="P277" s="148">
        <f>O277*H277</f>
        <v>0</v>
      </c>
      <c r="Q277" s="148">
        <v>4.0000000000000003E-5</v>
      </c>
      <c r="R277" s="148">
        <f>Q277*H277</f>
        <v>2.8000000000000004E-3</v>
      </c>
      <c r="S277" s="148">
        <v>0</v>
      </c>
      <c r="T277" s="149">
        <f>S277*H277</f>
        <v>0</v>
      </c>
      <c r="AR277" s="150" t="s">
        <v>417</v>
      </c>
      <c r="AT277" s="150" t="s">
        <v>309</v>
      </c>
      <c r="AU277" s="150" t="s">
        <v>163</v>
      </c>
      <c r="AY277" s="18" t="s">
        <v>307</v>
      </c>
      <c r="BE277" s="151">
        <f>IF(N277="základní",J277,0)</f>
        <v>0</v>
      </c>
      <c r="BF277" s="151">
        <f>IF(N277="snížená",J277,0)</f>
        <v>0</v>
      </c>
      <c r="BG277" s="151">
        <f>IF(N277="zákl. přenesená",J277,0)</f>
        <v>0</v>
      </c>
      <c r="BH277" s="151">
        <f>IF(N277="sníž. přenesená",J277,0)</f>
        <v>0</v>
      </c>
      <c r="BI277" s="151">
        <f>IF(N277="nulová",J277,0)</f>
        <v>0</v>
      </c>
      <c r="BJ277" s="18" t="s">
        <v>82</v>
      </c>
      <c r="BK277" s="151">
        <f>ROUND(I277*H277,2)</f>
        <v>0</v>
      </c>
      <c r="BL277" s="18" t="s">
        <v>417</v>
      </c>
      <c r="BM277" s="150" t="s">
        <v>6437</v>
      </c>
    </row>
    <row r="278" spans="2:65" s="1" customFormat="1" ht="29.25">
      <c r="B278" s="33"/>
      <c r="D278" s="152" t="s">
        <v>316</v>
      </c>
      <c r="F278" s="153" t="s">
        <v>6438</v>
      </c>
      <c r="I278" s="154"/>
      <c r="L278" s="33"/>
      <c r="M278" s="155"/>
      <c r="T278" s="57"/>
      <c r="AT278" s="18" t="s">
        <v>316</v>
      </c>
      <c r="AU278" s="18" t="s">
        <v>163</v>
      </c>
    </row>
    <row r="279" spans="2:65" s="1" customFormat="1" ht="37.9" customHeight="1">
      <c r="B279" s="33"/>
      <c r="C279" s="139" t="s">
        <v>659</v>
      </c>
      <c r="D279" s="139" t="s">
        <v>309</v>
      </c>
      <c r="E279" s="140" t="s">
        <v>6439</v>
      </c>
      <c r="F279" s="141" t="s">
        <v>6440</v>
      </c>
      <c r="G279" s="142" t="s">
        <v>398</v>
      </c>
      <c r="H279" s="143">
        <v>215</v>
      </c>
      <c r="I279" s="144"/>
      <c r="J279" s="145">
        <f>ROUND(I279*H279,2)</f>
        <v>0</v>
      </c>
      <c r="K279" s="141" t="s">
        <v>313</v>
      </c>
      <c r="L279" s="33"/>
      <c r="M279" s="146" t="s">
        <v>1</v>
      </c>
      <c r="N279" s="147" t="s">
        <v>40</v>
      </c>
      <c r="P279" s="148">
        <f>O279*H279</f>
        <v>0</v>
      </c>
      <c r="Q279" s="148">
        <v>8.0000000000000007E-5</v>
      </c>
      <c r="R279" s="148">
        <f>Q279*H279</f>
        <v>1.72E-2</v>
      </c>
      <c r="S279" s="148">
        <v>0</v>
      </c>
      <c r="T279" s="149">
        <f>S279*H279</f>
        <v>0</v>
      </c>
      <c r="AR279" s="150" t="s">
        <v>417</v>
      </c>
      <c r="AT279" s="150" t="s">
        <v>309</v>
      </c>
      <c r="AU279" s="150" t="s">
        <v>163</v>
      </c>
      <c r="AY279" s="18" t="s">
        <v>307</v>
      </c>
      <c r="BE279" s="151">
        <f>IF(N279="základní",J279,0)</f>
        <v>0</v>
      </c>
      <c r="BF279" s="151">
        <f>IF(N279="snížená",J279,0)</f>
        <v>0</v>
      </c>
      <c r="BG279" s="151">
        <f>IF(N279="zákl. přenesená",J279,0)</f>
        <v>0</v>
      </c>
      <c r="BH279" s="151">
        <f>IF(N279="sníž. přenesená",J279,0)</f>
        <v>0</v>
      </c>
      <c r="BI279" s="151">
        <f>IF(N279="nulová",J279,0)</f>
        <v>0</v>
      </c>
      <c r="BJ279" s="18" t="s">
        <v>82</v>
      </c>
      <c r="BK279" s="151">
        <f>ROUND(I279*H279,2)</f>
        <v>0</v>
      </c>
      <c r="BL279" s="18" t="s">
        <v>417</v>
      </c>
      <c r="BM279" s="150" t="s">
        <v>6441</v>
      </c>
    </row>
    <row r="280" spans="2:65" s="1" customFormat="1" ht="29.25">
      <c r="B280" s="33"/>
      <c r="D280" s="152" t="s">
        <v>316</v>
      </c>
      <c r="F280" s="153" t="s">
        <v>6442</v>
      </c>
      <c r="I280" s="154"/>
      <c r="L280" s="33"/>
      <c r="M280" s="155"/>
      <c r="T280" s="57"/>
      <c r="AT280" s="18" t="s">
        <v>316</v>
      </c>
      <c r="AU280" s="18" t="s">
        <v>163</v>
      </c>
    </row>
    <row r="281" spans="2:65" s="1" customFormat="1" ht="37.9" customHeight="1">
      <c r="B281" s="33"/>
      <c r="C281" s="139" t="s">
        <v>664</v>
      </c>
      <c r="D281" s="139" t="s">
        <v>309</v>
      </c>
      <c r="E281" s="140" t="s">
        <v>6443</v>
      </c>
      <c r="F281" s="141" t="s">
        <v>6444</v>
      </c>
      <c r="G281" s="142" t="s">
        <v>398</v>
      </c>
      <c r="H281" s="143">
        <v>50</v>
      </c>
      <c r="I281" s="144"/>
      <c r="J281" s="145">
        <f>ROUND(I281*H281,2)</f>
        <v>0</v>
      </c>
      <c r="K281" s="141" t="s">
        <v>313</v>
      </c>
      <c r="L281" s="33"/>
      <c r="M281" s="146" t="s">
        <v>1</v>
      </c>
      <c r="N281" s="147" t="s">
        <v>40</v>
      </c>
      <c r="P281" s="148">
        <f>O281*H281</f>
        <v>0</v>
      </c>
      <c r="Q281" s="148">
        <v>1.1E-4</v>
      </c>
      <c r="R281" s="148">
        <f>Q281*H281</f>
        <v>5.5000000000000005E-3</v>
      </c>
      <c r="S281" s="148">
        <v>0</v>
      </c>
      <c r="T281" s="149">
        <f>S281*H281</f>
        <v>0</v>
      </c>
      <c r="AR281" s="150" t="s">
        <v>417</v>
      </c>
      <c r="AT281" s="150" t="s">
        <v>309</v>
      </c>
      <c r="AU281" s="150" t="s">
        <v>163</v>
      </c>
      <c r="AY281" s="18" t="s">
        <v>307</v>
      </c>
      <c r="BE281" s="151">
        <f>IF(N281="základní",J281,0)</f>
        <v>0</v>
      </c>
      <c r="BF281" s="151">
        <f>IF(N281="snížená",J281,0)</f>
        <v>0</v>
      </c>
      <c r="BG281" s="151">
        <f>IF(N281="zákl. přenesená",J281,0)</f>
        <v>0</v>
      </c>
      <c r="BH281" s="151">
        <f>IF(N281="sníž. přenesená",J281,0)</f>
        <v>0</v>
      </c>
      <c r="BI281" s="151">
        <f>IF(N281="nulová",J281,0)</f>
        <v>0</v>
      </c>
      <c r="BJ281" s="18" t="s">
        <v>82</v>
      </c>
      <c r="BK281" s="151">
        <f>ROUND(I281*H281,2)</f>
        <v>0</v>
      </c>
      <c r="BL281" s="18" t="s">
        <v>417</v>
      </c>
      <c r="BM281" s="150" t="s">
        <v>6445</v>
      </c>
    </row>
    <row r="282" spans="2:65" s="1" customFormat="1" ht="29.25">
      <c r="B282" s="33"/>
      <c r="D282" s="152" t="s">
        <v>316</v>
      </c>
      <c r="F282" s="153" t="s">
        <v>6446</v>
      </c>
      <c r="I282" s="154"/>
      <c r="L282" s="33"/>
      <c r="M282" s="155"/>
      <c r="T282" s="57"/>
      <c r="AT282" s="18" t="s">
        <v>316</v>
      </c>
      <c r="AU282" s="18" t="s">
        <v>163</v>
      </c>
    </row>
    <row r="283" spans="2:65" s="1" customFormat="1" ht="37.9" customHeight="1">
      <c r="B283" s="33"/>
      <c r="C283" s="139" t="s">
        <v>675</v>
      </c>
      <c r="D283" s="139" t="s">
        <v>309</v>
      </c>
      <c r="E283" s="140" t="s">
        <v>6447</v>
      </c>
      <c r="F283" s="141" t="s">
        <v>6448</v>
      </c>
      <c r="G283" s="142" t="s">
        <v>398</v>
      </c>
      <c r="H283" s="143">
        <v>95</v>
      </c>
      <c r="I283" s="144"/>
      <c r="J283" s="145">
        <f>ROUND(I283*H283,2)</f>
        <v>0</v>
      </c>
      <c r="K283" s="141" t="s">
        <v>313</v>
      </c>
      <c r="L283" s="33"/>
      <c r="M283" s="146" t="s">
        <v>1</v>
      </c>
      <c r="N283" s="147" t="s">
        <v>40</v>
      </c>
      <c r="P283" s="148">
        <f>O283*H283</f>
        <v>0</v>
      </c>
      <c r="Q283" s="148">
        <v>2.0000000000000001E-4</v>
      </c>
      <c r="R283" s="148">
        <f>Q283*H283</f>
        <v>1.9E-2</v>
      </c>
      <c r="S283" s="148">
        <v>0</v>
      </c>
      <c r="T283" s="149">
        <f>S283*H283</f>
        <v>0</v>
      </c>
      <c r="AR283" s="150" t="s">
        <v>417</v>
      </c>
      <c r="AT283" s="150" t="s">
        <v>309</v>
      </c>
      <c r="AU283" s="150" t="s">
        <v>163</v>
      </c>
      <c r="AY283" s="18" t="s">
        <v>307</v>
      </c>
      <c r="BE283" s="151">
        <f>IF(N283="základní",J283,0)</f>
        <v>0</v>
      </c>
      <c r="BF283" s="151">
        <f>IF(N283="snížená",J283,0)</f>
        <v>0</v>
      </c>
      <c r="BG283" s="151">
        <f>IF(N283="zákl. přenesená",J283,0)</f>
        <v>0</v>
      </c>
      <c r="BH283" s="151">
        <f>IF(N283="sníž. přenesená",J283,0)</f>
        <v>0</v>
      </c>
      <c r="BI283" s="151">
        <f>IF(N283="nulová",J283,0)</f>
        <v>0</v>
      </c>
      <c r="BJ283" s="18" t="s">
        <v>82</v>
      </c>
      <c r="BK283" s="151">
        <f>ROUND(I283*H283,2)</f>
        <v>0</v>
      </c>
      <c r="BL283" s="18" t="s">
        <v>417</v>
      </c>
      <c r="BM283" s="150" t="s">
        <v>6449</v>
      </c>
    </row>
    <row r="284" spans="2:65" s="1" customFormat="1" ht="29.25">
      <c r="B284" s="33"/>
      <c r="D284" s="152" t="s">
        <v>316</v>
      </c>
      <c r="F284" s="153" t="s">
        <v>6450</v>
      </c>
      <c r="I284" s="154"/>
      <c r="L284" s="33"/>
      <c r="M284" s="155"/>
      <c r="T284" s="57"/>
      <c r="AT284" s="18" t="s">
        <v>316</v>
      </c>
      <c r="AU284" s="18" t="s">
        <v>163</v>
      </c>
    </row>
    <row r="285" spans="2:65" s="1" customFormat="1" ht="37.9" customHeight="1">
      <c r="B285" s="33"/>
      <c r="C285" s="139" t="s">
        <v>680</v>
      </c>
      <c r="D285" s="139" t="s">
        <v>309</v>
      </c>
      <c r="E285" s="140" t="s">
        <v>6451</v>
      </c>
      <c r="F285" s="141" t="s">
        <v>6452</v>
      </c>
      <c r="G285" s="142" t="s">
        <v>398</v>
      </c>
      <c r="H285" s="143">
        <v>310</v>
      </c>
      <c r="I285" s="144"/>
      <c r="J285" s="145">
        <f>ROUND(I285*H285,2)</f>
        <v>0</v>
      </c>
      <c r="K285" s="141" t="s">
        <v>313</v>
      </c>
      <c r="L285" s="33"/>
      <c r="M285" s="146" t="s">
        <v>1</v>
      </c>
      <c r="N285" s="147" t="s">
        <v>40</v>
      </c>
      <c r="P285" s="148">
        <f>O285*H285</f>
        <v>0</v>
      </c>
      <c r="Q285" s="148">
        <v>2.4000000000000001E-4</v>
      </c>
      <c r="R285" s="148">
        <f>Q285*H285</f>
        <v>7.4400000000000008E-2</v>
      </c>
      <c r="S285" s="148">
        <v>0</v>
      </c>
      <c r="T285" s="149">
        <f>S285*H285</f>
        <v>0</v>
      </c>
      <c r="AR285" s="150" t="s">
        <v>417</v>
      </c>
      <c r="AT285" s="150" t="s">
        <v>309</v>
      </c>
      <c r="AU285" s="150" t="s">
        <v>163</v>
      </c>
      <c r="AY285" s="18" t="s">
        <v>307</v>
      </c>
      <c r="BE285" s="151">
        <f>IF(N285="základní",J285,0)</f>
        <v>0</v>
      </c>
      <c r="BF285" s="151">
        <f>IF(N285="snížená",J285,0)</f>
        <v>0</v>
      </c>
      <c r="BG285" s="151">
        <f>IF(N285="zákl. přenesená",J285,0)</f>
        <v>0</v>
      </c>
      <c r="BH285" s="151">
        <f>IF(N285="sníž. přenesená",J285,0)</f>
        <v>0</v>
      </c>
      <c r="BI285" s="151">
        <f>IF(N285="nulová",J285,0)</f>
        <v>0</v>
      </c>
      <c r="BJ285" s="18" t="s">
        <v>82</v>
      </c>
      <c r="BK285" s="151">
        <f>ROUND(I285*H285,2)</f>
        <v>0</v>
      </c>
      <c r="BL285" s="18" t="s">
        <v>417</v>
      </c>
      <c r="BM285" s="150" t="s">
        <v>6453</v>
      </c>
    </row>
    <row r="286" spans="2:65" s="1" customFormat="1" ht="29.25">
      <c r="B286" s="33"/>
      <c r="D286" s="152" t="s">
        <v>316</v>
      </c>
      <c r="F286" s="153" t="s">
        <v>6454</v>
      </c>
      <c r="I286" s="154"/>
      <c r="L286" s="33"/>
      <c r="M286" s="155"/>
      <c r="T286" s="57"/>
      <c r="AT286" s="18" t="s">
        <v>316</v>
      </c>
      <c r="AU286" s="18" t="s">
        <v>163</v>
      </c>
    </row>
    <row r="287" spans="2:65" s="1" customFormat="1" ht="37.9" customHeight="1">
      <c r="B287" s="33"/>
      <c r="C287" s="139" t="s">
        <v>687</v>
      </c>
      <c r="D287" s="139" t="s">
        <v>309</v>
      </c>
      <c r="E287" s="140" t="s">
        <v>6455</v>
      </c>
      <c r="F287" s="141" t="s">
        <v>6456</v>
      </c>
      <c r="G287" s="142" t="s">
        <v>398</v>
      </c>
      <c r="H287" s="143">
        <v>50</v>
      </c>
      <c r="I287" s="144"/>
      <c r="J287" s="145">
        <f>ROUND(I287*H287,2)</f>
        <v>0</v>
      </c>
      <c r="K287" s="141" t="s">
        <v>313</v>
      </c>
      <c r="L287" s="33"/>
      <c r="M287" s="146" t="s">
        <v>1</v>
      </c>
      <c r="N287" s="147" t="s">
        <v>40</v>
      </c>
      <c r="P287" s="148">
        <f>O287*H287</f>
        <v>0</v>
      </c>
      <c r="Q287" s="148">
        <v>2.7E-4</v>
      </c>
      <c r="R287" s="148">
        <f>Q287*H287</f>
        <v>1.35E-2</v>
      </c>
      <c r="S287" s="148">
        <v>0</v>
      </c>
      <c r="T287" s="149">
        <f>S287*H287</f>
        <v>0</v>
      </c>
      <c r="AR287" s="150" t="s">
        <v>417</v>
      </c>
      <c r="AT287" s="150" t="s">
        <v>309</v>
      </c>
      <c r="AU287" s="150" t="s">
        <v>163</v>
      </c>
      <c r="AY287" s="18" t="s">
        <v>307</v>
      </c>
      <c r="BE287" s="151">
        <f>IF(N287="základní",J287,0)</f>
        <v>0</v>
      </c>
      <c r="BF287" s="151">
        <f>IF(N287="snížená",J287,0)</f>
        <v>0</v>
      </c>
      <c r="BG287" s="151">
        <f>IF(N287="zákl. přenesená",J287,0)</f>
        <v>0</v>
      </c>
      <c r="BH287" s="151">
        <f>IF(N287="sníž. přenesená",J287,0)</f>
        <v>0</v>
      </c>
      <c r="BI287" s="151">
        <f>IF(N287="nulová",J287,0)</f>
        <v>0</v>
      </c>
      <c r="BJ287" s="18" t="s">
        <v>82</v>
      </c>
      <c r="BK287" s="151">
        <f>ROUND(I287*H287,2)</f>
        <v>0</v>
      </c>
      <c r="BL287" s="18" t="s">
        <v>417</v>
      </c>
      <c r="BM287" s="150" t="s">
        <v>6457</v>
      </c>
    </row>
    <row r="288" spans="2:65" s="1" customFormat="1" ht="29.25">
      <c r="B288" s="33"/>
      <c r="D288" s="152" t="s">
        <v>316</v>
      </c>
      <c r="F288" s="153" t="s">
        <v>6458</v>
      </c>
      <c r="I288" s="154"/>
      <c r="L288" s="33"/>
      <c r="M288" s="155"/>
      <c r="T288" s="57"/>
      <c r="AT288" s="18" t="s">
        <v>316</v>
      </c>
      <c r="AU288" s="18" t="s">
        <v>163</v>
      </c>
    </row>
    <row r="289" spans="2:65" s="11" customFormat="1" ht="22.9" customHeight="1">
      <c r="B289" s="127"/>
      <c r="D289" s="128" t="s">
        <v>74</v>
      </c>
      <c r="E289" s="137" t="s">
        <v>6459</v>
      </c>
      <c r="F289" s="137" t="s">
        <v>6460</v>
      </c>
      <c r="I289" s="130"/>
      <c r="J289" s="138">
        <f>BK289</f>
        <v>0</v>
      </c>
      <c r="L289" s="127"/>
      <c r="M289" s="132"/>
      <c r="P289" s="133">
        <f>P290+SUM(P291:P296)+P364+P367+P382+P401+P420+P434</f>
        <v>0</v>
      </c>
      <c r="R289" s="133">
        <f>R290+SUM(R291:R296)+R364+R367+R382+R401+R420+R434</f>
        <v>0.38079999999999997</v>
      </c>
      <c r="T289" s="134">
        <f>T290+SUM(T291:T296)+T364+T367+T382+T401+T420+T434</f>
        <v>0</v>
      </c>
      <c r="AR289" s="128" t="s">
        <v>84</v>
      </c>
      <c r="AT289" s="135" t="s">
        <v>74</v>
      </c>
      <c r="AU289" s="135" t="s">
        <v>82</v>
      </c>
      <c r="AY289" s="128" t="s">
        <v>307</v>
      </c>
      <c r="BK289" s="136">
        <f>BK290+SUM(BK291:BK296)+BK364+BK367+BK382+BK401+BK420+BK434</f>
        <v>0</v>
      </c>
    </row>
    <row r="290" spans="2:65" s="1" customFormat="1" ht="16.5" customHeight="1">
      <c r="B290" s="33"/>
      <c r="C290" s="139" t="s">
        <v>692</v>
      </c>
      <c r="D290" s="139" t="s">
        <v>309</v>
      </c>
      <c r="E290" s="140" t="s">
        <v>6461</v>
      </c>
      <c r="F290" s="141" t="s">
        <v>6462</v>
      </c>
      <c r="G290" s="142" t="s">
        <v>405</v>
      </c>
      <c r="H290" s="143">
        <v>1</v>
      </c>
      <c r="I290" s="144"/>
      <c r="J290" s="145">
        <f>ROUND(I290*H290,2)</f>
        <v>0</v>
      </c>
      <c r="K290" s="141" t="s">
        <v>313</v>
      </c>
      <c r="L290" s="33"/>
      <c r="M290" s="146" t="s">
        <v>1</v>
      </c>
      <c r="N290" s="147" t="s">
        <v>40</v>
      </c>
      <c r="P290" s="148">
        <f>O290*H290</f>
        <v>0</v>
      </c>
      <c r="Q290" s="148">
        <v>1.2999999999999999E-4</v>
      </c>
      <c r="R290" s="148">
        <f>Q290*H290</f>
        <v>1.2999999999999999E-4</v>
      </c>
      <c r="S290" s="148">
        <v>0</v>
      </c>
      <c r="T290" s="149">
        <f>S290*H290</f>
        <v>0</v>
      </c>
      <c r="AR290" s="150" t="s">
        <v>417</v>
      </c>
      <c r="AT290" s="150" t="s">
        <v>309</v>
      </c>
      <c r="AU290" s="150" t="s">
        <v>84</v>
      </c>
      <c r="AY290" s="18" t="s">
        <v>307</v>
      </c>
      <c r="BE290" s="151">
        <f>IF(N290="základní",J290,0)</f>
        <v>0</v>
      </c>
      <c r="BF290" s="151">
        <f>IF(N290="snížená",J290,0)</f>
        <v>0</v>
      </c>
      <c r="BG290" s="151">
        <f>IF(N290="zákl. přenesená",J290,0)</f>
        <v>0</v>
      </c>
      <c r="BH290" s="151">
        <f>IF(N290="sníž. přenesená",J290,0)</f>
        <v>0</v>
      </c>
      <c r="BI290" s="151">
        <f>IF(N290="nulová",J290,0)</f>
        <v>0</v>
      </c>
      <c r="BJ290" s="18" t="s">
        <v>82</v>
      </c>
      <c r="BK290" s="151">
        <f>ROUND(I290*H290,2)</f>
        <v>0</v>
      </c>
      <c r="BL290" s="18" t="s">
        <v>417</v>
      </c>
      <c r="BM290" s="150" t="s">
        <v>6463</v>
      </c>
    </row>
    <row r="291" spans="2:65" s="1" customFormat="1" ht="11.25">
      <c r="B291" s="33"/>
      <c r="D291" s="152" t="s">
        <v>316</v>
      </c>
      <c r="F291" s="153" t="s">
        <v>6464</v>
      </c>
      <c r="I291" s="154"/>
      <c r="L291" s="33"/>
      <c r="M291" s="155"/>
      <c r="T291" s="57"/>
      <c r="AT291" s="18" t="s">
        <v>316</v>
      </c>
      <c r="AU291" s="18" t="s">
        <v>84</v>
      </c>
    </row>
    <row r="292" spans="2:65" s="1" customFormat="1" ht="19.5">
      <c r="B292" s="33"/>
      <c r="D292" s="152" t="s">
        <v>357</v>
      </c>
      <c r="F292" s="176" t="s">
        <v>6465</v>
      </c>
      <c r="I292" s="154"/>
      <c r="L292" s="33"/>
      <c r="M292" s="155"/>
      <c r="T292" s="57"/>
      <c r="AT292" s="18" t="s">
        <v>357</v>
      </c>
      <c r="AU292" s="18" t="s">
        <v>84</v>
      </c>
    </row>
    <row r="293" spans="2:65" s="1" customFormat="1" ht="16.5" customHeight="1">
      <c r="B293" s="33"/>
      <c r="C293" s="177" t="s">
        <v>697</v>
      </c>
      <c r="D293" s="177" t="s">
        <v>390</v>
      </c>
      <c r="E293" s="178" t="s">
        <v>6466</v>
      </c>
      <c r="F293" s="179" t="s">
        <v>6467</v>
      </c>
      <c r="G293" s="180" t="s">
        <v>405</v>
      </c>
      <c r="H293" s="181">
        <v>1</v>
      </c>
      <c r="I293" s="182"/>
      <c r="J293" s="183">
        <f>ROUND(I293*H293,2)</f>
        <v>0</v>
      </c>
      <c r="K293" s="179" t="s">
        <v>313</v>
      </c>
      <c r="L293" s="184"/>
      <c r="M293" s="185" t="s">
        <v>1</v>
      </c>
      <c r="N293" s="186" t="s">
        <v>40</v>
      </c>
      <c r="P293" s="148">
        <f>O293*H293</f>
        <v>0</v>
      </c>
      <c r="Q293" s="148">
        <v>5.0000000000000001E-4</v>
      </c>
      <c r="R293" s="148">
        <f>Q293*H293</f>
        <v>5.0000000000000001E-4</v>
      </c>
      <c r="S293" s="148">
        <v>0</v>
      </c>
      <c r="T293" s="149">
        <f>S293*H293</f>
        <v>0</v>
      </c>
      <c r="AR293" s="150" t="s">
        <v>524</v>
      </c>
      <c r="AT293" s="150" t="s">
        <v>390</v>
      </c>
      <c r="AU293" s="150" t="s">
        <v>84</v>
      </c>
      <c r="AY293" s="18" t="s">
        <v>307</v>
      </c>
      <c r="BE293" s="151">
        <f>IF(N293="základní",J293,0)</f>
        <v>0</v>
      </c>
      <c r="BF293" s="151">
        <f>IF(N293="snížená",J293,0)</f>
        <v>0</v>
      </c>
      <c r="BG293" s="151">
        <f>IF(N293="zákl. přenesená",J293,0)</f>
        <v>0</v>
      </c>
      <c r="BH293" s="151">
        <f>IF(N293="sníž. přenesená",J293,0)</f>
        <v>0</v>
      </c>
      <c r="BI293" s="151">
        <f>IF(N293="nulová",J293,0)</f>
        <v>0</v>
      </c>
      <c r="BJ293" s="18" t="s">
        <v>82</v>
      </c>
      <c r="BK293" s="151">
        <f>ROUND(I293*H293,2)</f>
        <v>0</v>
      </c>
      <c r="BL293" s="18" t="s">
        <v>417</v>
      </c>
      <c r="BM293" s="150" t="s">
        <v>6468</v>
      </c>
    </row>
    <row r="294" spans="2:65" s="1" customFormat="1" ht="11.25">
      <c r="B294" s="33"/>
      <c r="D294" s="152" t="s">
        <v>316</v>
      </c>
      <c r="F294" s="153" t="s">
        <v>6467</v>
      </c>
      <c r="I294" s="154"/>
      <c r="L294" s="33"/>
      <c r="M294" s="155"/>
      <c r="T294" s="57"/>
      <c r="AT294" s="18" t="s">
        <v>316</v>
      </c>
      <c r="AU294" s="18" t="s">
        <v>84</v>
      </c>
    </row>
    <row r="295" spans="2:65" s="1" customFormat="1" ht="19.5">
      <c r="B295" s="33"/>
      <c r="D295" s="152" t="s">
        <v>357</v>
      </c>
      <c r="F295" s="176" t="s">
        <v>6465</v>
      </c>
      <c r="I295" s="154"/>
      <c r="L295" s="33"/>
      <c r="M295" s="155"/>
      <c r="T295" s="57"/>
      <c r="AT295" s="18" t="s">
        <v>357</v>
      </c>
      <c r="AU295" s="18" t="s">
        <v>84</v>
      </c>
    </row>
    <row r="296" spans="2:65" s="11" customFormat="1" ht="20.85" customHeight="1">
      <c r="B296" s="127"/>
      <c r="D296" s="128" t="s">
        <v>74</v>
      </c>
      <c r="E296" s="137" t="s">
        <v>6469</v>
      </c>
      <c r="F296" s="137" t="s">
        <v>142</v>
      </c>
      <c r="I296" s="130"/>
      <c r="J296" s="138">
        <f>BK296</f>
        <v>0</v>
      </c>
      <c r="L296" s="127"/>
      <c r="M296" s="132"/>
      <c r="P296" s="133">
        <f>SUM(P297:P363)</f>
        <v>0</v>
      </c>
      <c r="R296" s="133">
        <f>SUM(R297:R363)</f>
        <v>3.0630000000000001E-2</v>
      </c>
      <c r="T296" s="134">
        <f>SUM(T297:T363)</f>
        <v>0</v>
      </c>
      <c r="AR296" s="128" t="s">
        <v>82</v>
      </c>
      <c r="AT296" s="135" t="s">
        <v>74</v>
      </c>
      <c r="AU296" s="135" t="s">
        <v>84</v>
      </c>
      <c r="AY296" s="128" t="s">
        <v>307</v>
      </c>
      <c r="BK296" s="136">
        <f>SUM(BK297:BK363)</f>
        <v>0</v>
      </c>
    </row>
    <row r="297" spans="2:65" s="1" customFormat="1" ht="16.5" customHeight="1">
      <c r="B297" s="33"/>
      <c r="C297" s="139" t="s">
        <v>702</v>
      </c>
      <c r="D297" s="139" t="s">
        <v>309</v>
      </c>
      <c r="E297" s="140" t="s">
        <v>6470</v>
      </c>
      <c r="F297" s="141" t="s">
        <v>6471</v>
      </c>
      <c r="G297" s="142" t="s">
        <v>405</v>
      </c>
      <c r="H297" s="143">
        <v>12</v>
      </c>
      <c r="I297" s="144"/>
      <c r="J297" s="145">
        <f>ROUND(I297*H297,2)</f>
        <v>0</v>
      </c>
      <c r="K297" s="141" t="s">
        <v>313</v>
      </c>
      <c r="L297" s="33"/>
      <c r="M297" s="146" t="s">
        <v>1</v>
      </c>
      <c r="N297" s="147" t="s">
        <v>40</v>
      </c>
      <c r="P297" s="148">
        <f>O297*H297</f>
        <v>0</v>
      </c>
      <c r="Q297" s="148">
        <v>0</v>
      </c>
      <c r="R297" s="148">
        <f>Q297*H297</f>
        <v>0</v>
      </c>
      <c r="S297" s="148">
        <v>0</v>
      </c>
      <c r="T297" s="149">
        <f>S297*H297</f>
        <v>0</v>
      </c>
      <c r="AR297" s="150" t="s">
        <v>417</v>
      </c>
      <c r="AT297" s="150" t="s">
        <v>309</v>
      </c>
      <c r="AU297" s="150" t="s">
        <v>163</v>
      </c>
      <c r="AY297" s="18" t="s">
        <v>307</v>
      </c>
      <c r="BE297" s="151">
        <f>IF(N297="základní",J297,0)</f>
        <v>0</v>
      </c>
      <c r="BF297" s="151">
        <f>IF(N297="snížená",J297,0)</f>
        <v>0</v>
      </c>
      <c r="BG297" s="151">
        <f>IF(N297="zákl. přenesená",J297,0)</f>
        <v>0</v>
      </c>
      <c r="BH297" s="151">
        <f>IF(N297="sníž. přenesená",J297,0)</f>
        <v>0</v>
      </c>
      <c r="BI297" s="151">
        <f>IF(N297="nulová",J297,0)</f>
        <v>0</v>
      </c>
      <c r="BJ297" s="18" t="s">
        <v>82</v>
      </c>
      <c r="BK297" s="151">
        <f>ROUND(I297*H297,2)</f>
        <v>0</v>
      </c>
      <c r="BL297" s="18" t="s">
        <v>417</v>
      </c>
      <c r="BM297" s="150" t="s">
        <v>6472</v>
      </c>
    </row>
    <row r="298" spans="2:65" s="1" customFormat="1" ht="19.5">
      <c r="B298" s="33"/>
      <c r="D298" s="152" t="s">
        <v>316</v>
      </c>
      <c r="F298" s="153" t="s">
        <v>6473</v>
      </c>
      <c r="I298" s="154"/>
      <c r="L298" s="33"/>
      <c r="M298" s="155"/>
      <c r="T298" s="57"/>
      <c r="AT298" s="18" t="s">
        <v>316</v>
      </c>
      <c r="AU298" s="18" t="s">
        <v>163</v>
      </c>
    </row>
    <row r="299" spans="2:65" s="13" customFormat="1" ht="11.25">
      <c r="B299" s="162"/>
      <c r="D299" s="152" t="s">
        <v>318</v>
      </c>
      <c r="E299" s="163" t="s">
        <v>1</v>
      </c>
      <c r="F299" s="164" t="s">
        <v>6474</v>
      </c>
      <c r="H299" s="165">
        <v>9</v>
      </c>
      <c r="I299" s="166"/>
      <c r="L299" s="162"/>
      <c r="M299" s="167"/>
      <c r="T299" s="168"/>
      <c r="AT299" s="163" t="s">
        <v>318</v>
      </c>
      <c r="AU299" s="163" t="s">
        <v>163</v>
      </c>
      <c r="AV299" s="13" t="s">
        <v>84</v>
      </c>
      <c r="AW299" s="13" t="s">
        <v>32</v>
      </c>
      <c r="AX299" s="13" t="s">
        <v>75</v>
      </c>
      <c r="AY299" s="163" t="s">
        <v>307</v>
      </c>
    </row>
    <row r="300" spans="2:65" s="13" customFormat="1" ht="11.25">
      <c r="B300" s="162"/>
      <c r="D300" s="152" t="s">
        <v>318</v>
      </c>
      <c r="E300" s="163" t="s">
        <v>1</v>
      </c>
      <c r="F300" s="164" t="s">
        <v>6475</v>
      </c>
      <c r="H300" s="165">
        <v>3</v>
      </c>
      <c r="I300" s="166"/>
      <c r="L300" s="162"/>
      <c r="M300" s="167"/>
      <c r="T300" s="168"/>
      <c r="AT300" s="163" t="s">
        <v>318</v>
      </c>
      <c r="AU300" s="163" t="s">
        <v>163</v>
      </c>
      <c r="AV300" s="13" t="s">
        <v>84</v>
      </c>
      <c r="AW300" s="13" t="s">
        <v>32</v>
      </c>
      <c r="AX300" s="13" t="s">
        <v>75</v>
      </c>
      <c r="AY300" s="163" t="s">
        <v>307</v>
      </c>
    </row>
    <row r="301" spans="2:65" s="14" customFormat="1" ht="11.25">
      <c r="B301" s="169"/>
      <c r="D301" s="152" t="s">
        <v>318</v>
      </c>
      <c r="E301" s="170" t="s">
        <v>1</v>
      </c>
      <c r="F301" s="171" t="s">
        <v>325</v>
      </c>
      <c r="H301" s="172">
        <v>12</v>
      </c>
      <c r="I301" s="173"/>
      <c r="L301" s="169"/>
      <c r="M301" s="174"/>
      <c r="T301" s="175"/>
      <c r="AT301" s="170" t="s">
        <v>318</v>
      </c>
      <c r="AU301" s="170" t="s">
        <v>163</v>
      </c>
      <c r="AV301" s="14" t="s">
        <v>314</v>
      </c>
      <c r="AW301" s="14" t="s">
        <v>32</v>
      </c>
      <c r="AX301" s="14" t="s">
        <v>82</v>
      </c>
      <c r="AY301" s="170" t="s">
        <v>307</v>
      </c>
    </row>
    <row r="302" spans="2:65" s="1" customFormat="1" ht="16.5" customHeight="1">
      <c r="B302" s="33"/>
      <c r="C302" s="139" t="s">
        <v>707</v>
      </c>
      <c r="D302" s="139" t="s">
        <v>309</v>
      </c>
      <c r="E302" s="140" t="s">
        <v>6476</v>
      </c>
      <c r="F302" s="141" t="s">
        <v>6477</v>
      </c>
      <c r="G302" s="142" t="s">
        <v>405</v>
      </c>
      <c r="H302" s="143">
        <v>2</v>
      </c>
      <c r="I302" s="144"/>
      <c r="J302" s="145">
        <f>ROUND(I302*H302,2)</f>
        <v>0</v>
      </c>
      <c r="K302" s="141" t="s">
        <v>313</v>
      </c>
      <c r="L302" s="33"/>
      <c r="M302" s="146" t="s">
        <v>1</v>
      </c>
      <c r="N302" s="147" t="s">
        <v>40</v>
      </c>
      <c r="P302" s="148">
        <f>O302*H302</f>
        <v>0</v>
      </c>
      <c r="Q302" s="148">
        <v>0</v>
      </c>
      <c r="R302" s="148">
        <f>Q302*H302</f>
        <v>0</v>
      </c>
      <c r="S302" s="148">
        <v>0</v>
      </c>
      <c r="T302" s="149">
        <f>S302*H302</f>
        <v>0</v>
      </c>
      <c r="AR302" s="150" t="s">
        <v>417</v>
      </c>
      <c r="AT302" s="150" t="s">
        <v>309</v>
      </c>
      <c r="AU302" s="150" t="s">
        <v>163</v>
      </c>
      <c r="AY302" s="18" t="s">
        <v>307</v>
      </c>
      <c r="BE302" s="151">
        <f>IF(N302="základní",J302,0)</f>
        <v>0</v>
      </c>
      <c r="BF302" s="151">
        <f>IF(N302="snížená",J302,0)</f>
        <v>0</v>
      </c>
      <c r="BG302" s="151">
        <f>IF(N302="zákl. přenesená",J302,0)</f>
        <v>0</v>
      </c>
      <c r="BH302" s="151">
        <f>IF(N302="sníž. přenesená",J302,0)</f>
        <v>0</v>
      </c>
      <c r="BI302" s="151">
        <f>IF(N302="nulová",J302,0)</f>
        <v>0</v>
      </c>
      <c r="BJ302" s="18" t="s">
        <v>82</v>
      </c>
      <c r="BK302" s="151">
        <f>ROUND(I302*H302,2)</f>
        <v>0</v>
      </c>
      <c r="BL302" s="18" t="s">
        <v>417</v>
      </c>
      <c r="BM302" s="150" t="s">
        <v>6478</v>
      </c>
    </row>
    <row r="303" spans="2:65" s="1" customFormat="1" ht="19.5">
      <c r="B303" s="33"/>
      <c r="D303" s="152" t="s">
        <v>316</v>
      </c>
      <c r="F303" s="153" t="s">
        <v>6479</v>
      </c>
      <c r="I303" s="154"/>
      <c r="L303" s="33"/>
      <c r="M303" s="155"/>
      <c r="T303" s="57"/>
      <c r="AT303" s="18" t="s">
        <v>316</v>
      </c>
      <c r="AU303" s="18" t="s">
        <v>163</v>
      </c>
    </row>
    <row r="304" spans="2:65" s="13" customFormat="1" ht="11.25">
      <c r="B304" s="162"/>
      <c r="D304" s="152" t="s">
        <v>318</v>
      </c>
      <c r="E304" s="163" t="s">
        <v>1</v>
      </c>
      <c r="F304" s="164" t="s">
        <v>6480</v>
      </c>
      <c r="H304" s="165">
        <v>2</v>
      </c>
      <c r="I304" s="166"/>
      <c r="L304" s="162"/>
      <c r="M304" s="167"/>
      <c r="T304" s="168"/>
      <c r="AT304" s="163" t="s">
        <v>318</v>
      </c>
      <c r="AU304" s="163" t="s">
        <v>163</v>
      </c>
      <c r="AV304" s="13" t="s">
        <v>84</v>
      </c>
      <c r="AW304" s="13" t="s">
        <v>32</v>
      </c>
      <c r="AX304" s="13" t="s">
        <v>82</v>
      </c>
      <c r="AY304" s="163" t="s">
        <v>307</v>
      </c>
    </row>
    <row r="305" spans="2:65" s="1" customFormat="1" ht="16.5" customHeight="1">
      <c r="B305" s="33"/>
      <c r="C305" s="139" t="s">
        <v>712</v>
      </c>
      <c r="D305" s="139" t="s">
        <v>309</v>
      </c>
      <c r="E305" s="140" t="s">
        <v>6481</v>
      </c>
      <c r="F305" s="141" t="s">
        <v>6482</v>
      </c>
      <c r="G305" s="142" t="s">
        <v>405</v>
      </c>
      <c r="H305" s="143">
        <v>25</v>
      </c>
      <c r="I305" s="144"/>
      <c r="J305" s="145">
        <f>ROUND(I305*H305,2)</f>
        <v>0</v>
      </c>
      <c r="K305" s="141" t="s">
        <v>313</v>
      </c>
      <c r="L305" s="33"/>
      <c r="M305" s="146" t="s">
        <v>1</v>
      </c>
      <c r="N305" s="147" t="s">
        <v>40</v>
      </c>
      <c r="P305" s="148">
        <f>O305*H305</f>
        <v>0</v>
      </c>
      <c r="Q305" s="148">
        <v>0</v>
      </c>
      <c r="R305" s="148">
        <f>Q305*H305</f>
        <v>0</v>
      </c>
      <c r="S305" s="148">
        <v>0</v>
      </c>
      <c r="T305" s="149">
        <f>S305*H305</f>
        <v>0</v>
      </c>
      <c r="AR305" s="150" t="s">
        <v>417</v>
      </c>
      <c r="AT305" s="150" t="s">
        <v>309</v>
      </c>
      <c r="AU305" s="150" t="s">
        <v>163</v>
      </c>
      <c r="AY305" s="18" t="s">
        <v>307</v>
      </c>
      <c r="BE305" s="151">
        <f>IF(N305="základní",J305,0)</f>
        <v>0</v>
      </c>
      <c r="BF305" s="151">
        <f>IF(N305="snížená",J305,0)</f>
        <v>0</v>
      </c>
      <c r="BG305" s="151">
        <f>IF(N305="zákl. přenesená",J305,0)</f>
        <v>0</v>
      </c>
      <c r="BH305" s="151">
        <f>IF(N305="sníž. přenesená",J305,0)</f>
        <v>0</v>
      </c>
      <c r="BI305" s="151">
        <f>IF(N305="nulová",J305,0)</f>
        <v>0</v>
      </c>
      <c r="BJ305" s="18" t="s">
        <v>82</v>
      </c>
      <c r="BK305" s="151">
        <f>ROUND(I305*H305,2)</f>
        <v>0</v>
      </c>
      <c r="BL305" s="18" t="s">
        <v>417</v>
      </c>
      <c r="BM305" s="150" t="s">
        <v>6483</v>
      </c>
    </row>
    <row r="306" spans="2:65" s="1" customFormat="1" ht="19.5">
      <c r="B306" s="33"/>
      <c r="D306" s="152" t="s">
        <v>316</v>
      </c>
      <c r="F306" s="153" t="s">
        <v>6484</v>
      </c>
      <c r="I306" s="154"/>
      <c r="L306" s="33"/>
      <c r="M306" s="155"/>
      <c r="T306" s="57"/>
      <c r="AT306" s="18" t="s">
        <v>316</v>
      </c>
      <c r="AU306" s="18" t="s">
        <v>163</v>
      </c>
    </row>
    <row r="307" spans="2:65" s="13" customFormat="1" ht="11.25">
      <c r="B307" s="162"/>
      <c r="D307" s="152" t="s">
        <v>318</v>
      </c>
      <c r="E307" s="163" t="s">
        <v>1</v>
      </c>
      <c r="F307" s="164" t="s">
        <v>6485</v>
      </c>
      <c r="H307" s="165">
        <v>5</v>
      </c>
      <c r="I307" s="166"/>
      <c r="L307" s="162"/>
      <c r="M307" s="167"/>
      <c r="T307" s="168"/>
      <c r="AT307" s="163" t="s">
        <v>318</v>
      </c>
      <c r="AU307" s="163" t="s">
        <v>163</v>
      </c>
      <c r="AV307" s="13" t="s">
        <v>84</v>
      </c>
      <c r="AW307" s="13" t="s">
        <v>32</v>
      </c>
      <c r="AX307" s="13" t="s">
        <v>75</v>
      </c>
      <c r="AY307" s="163" t="s">
        <v>307</v>
      </c>
    </row>
    <row r="308" spans="2:65" s="13" customFormat="1" ht="11.25">
      <c r="B308" s="162"/>
      <c r="D308" s="152" t="s">
        <v>318</v>
      </c>
      <c r="E308" s="163" t="s">
        <v>1</v>
      </c>
      <c r="F308" s="164" t="s">
        <v>6486</v>
      </c>
      <c r="H308" s="165">
        <v>5</v>
      </c>
      <c r="I308" s="166"/>
      <c r="L308" s="162"/>
      <c r="M308" s="167"/>
      <c r="T308" s="168"/>
      <c r="AT308" s="163" t="s">
        <v>318</v>
      </c>
      <c r="AU308" s="163" t="s">
        <v>163</v>
      </c>
      <c r="AV308" s="13" t="s">
        <v>84</v>
      </c>
      <c r="AW308" s="13" t="s">
        <v>32</v>
      </c>
      <c r="AX308" s="13" t="s">
        <v>75</v>
      </c>
      <c r="AY308" s="163" t="s">
        <v>307</v>
      </c>
    </row>
    <row r="309" spans="2:65" s="13" customFormat="1" ht="11.25">
      <c r="B309" s="162"/>
      <c r="D309" s="152" t="s">
        <v>318</v>
      </c>
      <c r="E309" s="163" t="s">
        <v>1</v>
      </c>
      <c r="F309" s="164" t="s">
        <v>6487</v>
      </c>
      <c r="H309" s="165">
        <v>15</v>
      </c>
      <c r="I309" s="166"/>
      <c r="L309" s="162"/>
      <c r="M309" s="167"/>
      <c r="T309" s="168"/>
      <c r="AT309" s="163" t="s">
        <v>318</v>
      </c>
      <c r="AU309" s="163" t="s">
        <v>163</v>
      </c>
      <c r="AV309" s="13" t="s">
        <v>84</v>
      </c>
      <c r="AW309" s="13" t="s">
        <v>32</v>
      </c>
      <c r="AX309" s="13" t="s">
        <v>75</v>
      </c>
      <c r="AY309" s="163" t="s">
        <v>307</v>
      </c>
    </row>
    <row r="310" spans="2:65" s="14" customFormat="1" ht="11.25">
      <c r="B310" s="169"/>
      <c r="D310" s="152" t="s">
        <v>318</v>
      </c>
      <c r="E310" s="170" t="s">
        <v>1</v>
      </c>
      <c r="F310" s="171" t="s">
        <v>325</v>
      </c>
      <c r="H310" s="172">
        <v>25</v>
      </c>
      <c r="I310" s="173"/>
      <c r="L310" s="169"/>
      <c r="M310" s="174"/>
      <c r="T310" s="175"/>
      <c r="AT310" s="170" t="s">
        <v>318</v>
      </c>
      <c r="AU310" s="170" t="s">
        <v>163</v>
      </c>
      <c r="AV310" s="14" t="s">
        <v>314</v>
      </c>
      <c r="AW310" s="14" t="s">
        <v>32</v>
      </c>
      <c r="AX310" s="14" t="s">
        <v>82</v>
      </c>
      <c r="AY310" s="170" t="s">
        <v>307</v>
      </c>
    </row>
    <row r="311" spans="2:65" s="1" customFormat="1" ht="16.5" customHeight="1">
      <c r="B311" s="33"/>
      <c r="C311" s="139" t="s">
        <v>717</v>
      </c>
      <c r="D311" s="139" t="s">
        <v>309</v>
      </c>
      <c r="E311" s="140" t="s">
        <v>6488</v>
      </c>
      <c r="F311" s="141" t="s">
        <v>6489</v>
      </c>
      <c r="G311" s="142" t="s">
        <v>405</v>
      </c>
      <c r="H311" s="143">
        <v>1</v>
      </c>
      <c r="I311" s="144"/>
      <c r="J311" s="145">
        <f>ROUND(I311*H311,2)</f>
        <v>0</v>
      </c>
      <c r="K311" s="141" t="s">
        <v>313</v>
      </c>
      <c r="L311" s="33"/>
      <c r="M311" s="146" t="s">
        <v>1</v>
      </c>
      <c r="N311" s="147" t="s">
        <v>40</v>
      </c>
      <c r="P311" s="148">
        <f>O311*H311</f>
        <v>0</v>
      </c>
      <c r="Q311" s="148">
        <v>0</v>
      </c>
      <c r="R311" s="148">
        <f>Q311*H311</f>
        <v>0</v>
      </c>
      <c r="S311" s="148">
        <v>0</v>
      </c>
      <c r="T311" s="149">
        <f>S311*H311</f>
        <v>0</v>
      </c>
      <c r="AR311" s="150" t="s">
        <v>417</v>
      </c>
      <c r="AT311" s="150" t="s">
        <v>309</v>
      </c>
      <c r="AU311" s="150" t="s">
        <v>163</v>
      </c>
      <c r="AY311" s="18" t="s">
        <v>307</v>
      </c>
      <c r="BE311" s="151">
        <f>IF(N311="základní",J311,0)</f>
        <v>0</v>
      </c>
      <c r="BF311" s="151">
        <f>IF(N311="snížená",J311,0)</f>
        <v>0</v>
      </c>
      <c r="BG311" s="151">
        <f>IF(N311="zákl. přenesená",J311,0)</f>
        <v>0</v>
      </c>
      <c r="BH311" s="151">
        <f>IF(N311="sníž. přenesená",J311,0)</f>
        <v>0</v>
      </c>
      <c r="BI311" s="151">
        <f>IF(N311="nulová",J311,0)</f>
        <v>0</v>
      </c>
      <c r="BJ311" s="18" t="s">
        <v>82</v>
      </c>
      <c r="BK311" s="151">
        <f>ROUND(I311*H311,2)</f>
        <v>0</v>
      </c>
      <c r="BL311" s="18" t="s">
        <v>417</v>
      </c>
      <c r="BM311" s="150" t="s">
        <v>6490</v>
      </c>
    </row>
    <row r="312" spans="2:65" s="1" customFormat="1" ht="19.5">
      <c r="B312" s="33"/>
      <c r="D312" s="152" t="s">
        <v>316</v>
      </c>
      <c r="F312" s="153" t="s">
        <v>6491</v>
      </c>
      <c r="I312" s="154"/>
      <c r="L312" s="33"/>
      <c r="M312" s="155"/>
      <c r="T312" s="57"/>
      <c r="AT312" s="18" t="s">
        <v>316</v>
      </c>
      <c r="AU312" s="18" t="s">
        <v>163</v>
      </c>
    </row>
    <row r="313" spans="2:65" s="13" customFormat="1" ht="11.25">
      <c r="B313" s="162"/>
      <c r="D313" s="152" t="s">
        <v>318</v>
      </c>
      <c r="E313" s="163" t="s">
        <v>1</v>
      </c>
      <c r="F313" s="164" t="s">
        <v>6492</v>
      </c>
      <c r="H313" s="165">
        <v>1</v>
      </c>
      <c r="I313" s="166"/>
      <c r="L313" s="162"/>
      <c r="M313" s="167"/>
      <c r="T313" s="168"/>
      <c r="AT313" s="163" t="s">
        <v>318</v>
      </c>
      <c r="AU313" s="163" t="s">
        <v>163</v>
      </c>
      <c r="AV313" s="13" t="s">
        <v>84</v>
      </c>
      <c r="AW313" s="13" t="s">
        <v>32</v>
      </c>
      <c r="AX313" s="13" t="s">
        <v>82</v>
      </c>
      <c r="AY313" s="163" t="s">
        <v>307</v>
      </c>
    </row>
    <row r="314" spans="2:65" s="1" customFormat="1" ht="21.75" customHeight="1">
      <c r="B314" s="33"/>
      <c r="C314" s="139" t="s">
        <v>722</v>
      </c>
      <c r="D314" s="139" t="s">
        <v>309</v>
      </c>
      <c r="E314" s="140" t="s">
        <v>6493</v>
      </c>
      <c r="F314" s="141" t="s">
        <v>6494</v>
      </c>
      <c r="G314" s="142" t="s">
        <v>405</v>
      </c>
      <c r="H314" s="143">
        <v>12</v>
      </c>
      <c r="I314" s="144"/>
      <c r="J314" s="145">
        <f>ROUND(I314*H314,2)</f>
        <v>0</v>
      </c>
      <c r="K314" s="141" t="s">
        <v>313</v>
      </c>
      <c r="L314" s="33"/>
      <c r="M314" s="146" t="s">
        <v>1</v>
      </c>
      <c r="N314" s="147" t="s">
        <v>40</v>
      </c>
      <c r="P314" s="148">
        <f>O314*H314</f>
        <v>0</v>
      </c>
      <c r="Q314" s="148">
        <v>0</v>
      </c>
      <c r="R314" s="148">
        <f>Q314*H314</f>
        <v>0</v>
      </c>
      <c r="S314" s="148">
        <v>0</v>
      </c>
      <c r="T314" s="149">
        <f>S314*H314</f>
        <v>0</v>
      </c>
      <c r="AR314" s="150" t="s">
        <v>417</v>
      </c>
      <c r="AT314" s="150" t="s">
        <v>309</v>
      </c>
      <c r="AU314" s="150" t="s">
        <v>163</v>
      </c>
      <c r="AY314" s="18" t="s">
        <v>307</v>
      </c>
      <c r="BE314" s="151">
        <f>IF(N314="základní",J314,0)</f>
        <v>0</v>
      </c>
      <c r="BF314" s="151">
        <f>IF(N314="snížená",J314,0)</f>
        <v>0</v>
      </c>
      <c r="BG314" s="151">
        <f>IF(N314="zákl. přenesená",J314,0)</f>
        <v>0</v>
      </c>
      <c r="BH314" s="151">
        <f>IF(N314="sníž. přenesená",J314,0)</f>
        <v>0</v>
      </c>
      <c r="BI314" s="151">
        <f>IF(N314="nulová",J314,0)</f>
        <v>0</v>
      </c>
      <c r="BJ314" s="18" t="s">
        <v>82</v>
      </c>
      <c r="BK314" s="151">
        <f>ROUND(I314*H314,2)</f>
        <v>0</v>
      </c>
      <c r="BL314" s="18" t="s">
        <v>417</v>
      </c>
      <c r="BM314" s="150" t="s">
        <v>6495</v>
      </c>
    </row>
    <row r="315" spans="2:65" s="1" customFormat="1" ht="19.5">
      <c r="B315" s="33"/>
      <c r="D315" s="152" t="s">
        <v>316</v>
      </c>
      <c r="F315" s="153" t="s">
        <v>6496</v>
      </c>
      <c r="I315" s="154"/>
      <c r="L315" s="33"/>
      <c r="M315" s="155"/>
      <c r="T315" s="57"/>
      <c r="AT315" s="18" t="s">
        <v>316</v>
      </c>
      <c r="AU315" s="18" t="s">
        <v>163</v>
      </c>
    </row>
    <row r="316" spans="2:65" s="13" customFormat="1" ht="11.25">
      <c r="B316" s="162"/>
      <c r="D316" s="152" t="s">
        <v>318</v>
      </c>
      <c r="E316" s="163" t="s">
        <v>1</v>
      </c>
      <c r="F316" s="164" t="s">
        <v>6497</v>
      </c>
      <c r="H316" s="165">
        <v>12</v>
      </c>
      <c r="I316" s="166"/>
      <c r="L316" s="162"/>
      <c r="M316" s="167"/>
      <c r="T316" s="168"/>
      <c r="AT316" s="163" t="s">
        <v>318</v>
      </c>
      <c r="AU316" s="163" t="s">
        <v>163</v>
      </c>
      <c r="AV316" s="13" t="s">
        <v>84</v>
      </c>
      <c r="AW316" s="13" t="s">
        <v>32</v>
      </c>
      <c r="AX316" s="13" t="s">
        <v>82</v>
      </c>
      <c r="AY316" s="163" t="s">
        <v>307</v>
      </c>
    </row>
    <row r="317" spans="2:65" s="1" customFormat="1" ht="16.5" customHeight="1">
      <c r="B317" s="33"/>
      <c r="C317" s="139" t="s">
        <v>736</v>
      </c>
      <c r="D317" s="139" t="s">
        <v>309</v>
      </c>
      <c r="E317" s="140" t="s">
        <v>6498</v>
      </c>
      <c r="F317" s="141" t="s">
        <v>6499</v>
      </c>
      <c r="G317" s="142" t="s">
        <v>405</v>
      </c>
      <c r="H317" s="143">
        <v>89</v>
      </c>
      <c r="I317" s="144"/>
      <c r="J317" s="145">
        <f>ROUND(I317*H317,2)</f>
        <v>0</v>
      </c>
      <c r="K317" s="141" t="s">
        <v>313</v>
      </c>
      <c r="L317" s="33"/>
      <c r="M317" s="146" t="s">
        <v>1</v>
      </c>
      <c r="N317" s="147" t="s">
        <v>40</v>
      </c>
      <c r="P317" s="148">
        <f>O317*H317</f>
        <v>0</v>
      </c>
      <c r="Q317" s="148">
        <v>0</v>
      </c>
      <c r="R317" s="148">
        <f>Q317*H317</f>
        <v>0</v>
      </c>
      <c r="S317" s="148">
        <v>0</v>
      </c>
      <c r="T317" s="149">
        <f>S317*H317</f>
        <v>0</v>
      </c>
      <c r="AR317" s="150" t="s">
        <v>417</v>
      </c>
      <c r="AT317" s="150" t="s">
        <v>309</v>
      </c>
      <c r="AU317" s="150" t="s">
        <v>163</v>
      </c>
      <c r="AY317" s="18" t="s">
        <v>307</v>
      </c>
      <c r="BE317" s="151">
        <f>IF(N317="základní",J317,0)</f>
        <v>0</v>
      </c>
      <c r="BF317" s="151">
        <f>IF(N317="snížená",J317,0)</f>
        <v>0</v>
      </c>
      <c r="BG317" s="151">
        <f>IF(N317="zákl. přenesená",J317,0)</f>
        <v>0</v>
      </c>
      <c r="BH317" s="151">
        <f>IF(N317="sníž. přenesená",J317,0)</f>
        <v>0</v>
      </c>
      <c r="BI317" s="151">
        <f>IF(N317="nulová",J317,0)</f>
        <v>0</v>
      </c>
      <c r="BJ317" s="18" t="s">
        <v>82</v>
      </c>
      <c r="BK317" s="151">
        <f>ROUND(I317*H317,2)</f>
        <v>0</v>
      </c>
      <c r="BL317" s="18" t="s">
        <v>417</v>
      </c>
      <c r="BM317" s="150" t="s">
        <v>6500</v>
      </c>
    </row>
    <row r="318" spans="2:65" s="1" customFormat="1" ht="19.5">
      <c r="B318" s="33"/>
      <c r="D318" s="152" t="s">
        <v>316</v>
      </c>
      <c r="F318" s="153" t="s">
        <v>6501</v>
      </c>
      <c r="I318" s="154"/>
      <c r="L318" s="33"/>
      <c r="M318" s="155"/>
      <c r="T318" s="57"/>
      <c r="AT318" s="18" t="s">
        <v>316</v>
      </c>
      <c r="AU318" s="18" t="s">
        <v>163</v>
      </c>
    </row>
    <row r="319" spans="2:65" s="13" customFormat="1" ht="11.25">
      <c r="B319" s="162"/>
      <c r="D319" s="152" t="s">
        <v>318</v>
      </c>
      <c r="E319" s="163" t="s">
        <v>1</v>
      </c>
      <c r="F319" s="164" t="s">
        <v>6502</v>
      </c>
      <c r="H319" s="165">
        <v>22</v>
      </c>
      <c r="I319" s="166"/>
      <c r="L319" s="162"/>
      <c r="M319" s="167"/>
      <c r="T319" s="168"/>
      <c r="AT319" s="163" t="s">
        <v>318</v>
      </c>
      <c r="AU319" s="163" t="s">
        <v>163</v>
      </c>
      <c r="AV319" s="13" t="s">
        <v>84</v>
      </c>
      <c r="AW319" s="13" t="s">
        <v>32</v>
      </c>
      <c r="AX319" s="13" t="s">
        <v>75</v>
      </c>
      <c r="AY319" s="163" t="s">
        <v>307</v>
      </c>
    </row>
    <row r="320" spans="2:65" s="13" customFormat="1" ht="11.25">
      <c r="B320" s="162"/>
      <c r="D320" s="152" t="s">
        <v>318</v>
      </c>
      <c r="E320" s="163" t="s">
        <v>1</v>
      </c>
      <c r="F320" s="164" t="s">
        <v>6503</v>
      </c>
      <c r="H320" s="165">
        <v>9</v>
      </c>
      <c r="I320" s="166"/>
      <c r="L320" s="162"/>
      <c r="M320" s="167"/>
      <c r="T320" s="168"/>
      <c r="AT320" s="163" t="s">
        <v>318</v>
      </c>
      <c r="AU320" s="163" t="s">
        <v>163</v>
      </c>
      <c r="AV320" s="13" t="s">
        <v>84</v>
      </c>
      <c r="AW320" s="13" t="s">
        <v>32</v>
      </c>
      <c r="AX320" s="13" t="s">
        <v>75</v>
      </c>
      <c r="AY320" s="163" t="s">
        <v>307</v>
      </c>
    </row>
    <row r="321" spans="2:65" s="13" customFormat="1" ht="11.25">
      <c r="B321" s="162"/>
      <c r="D321" s="152" t="s">
        <v>318</v>
      </c>
      <c r="E321" s="163" t="s">
        <v>1</v>
      </c>
      <c r="F321" s="164" t="s">
        <v>6504</v>
      </c>
      <c r="H321" s="165">
        <v>1</v>
      </c>
      <c r="I321" s="166"/>
      <c r="L321" s="162"/>
      <c r="M321" s="167"/>
      <c r="T321" s="168"/>
      <c r="AT321" s="163" t="s">
        <v>318</v>
      </c>
      <c r="AU321" s="163" t="s">
        <v>163</v>
      </c>
      <c r="AV321" s="13" t="s">
        <v>84</v>
      </c>
      <c r="AW321" s="13" t="s">
        <v>32</v>
      </c>
      <c r="AX321" s="13" t="s">
        <v>75</v>
      </c>
      <c r="AY321" s="163" t="s">
        <v>307</v>
      </c>
    </row>
    <row r="322" spans="2:65" s="13" customFormat="1" ht="11.25">
      <c r="B322" s="162"/>
      <c r="D322" s="152" t="s">
        <v>318</v>
      </c>
      <c r="E322" s="163" t="s">
        <v>1</v>
      </c>
      <c r="F322" s="164" t="s">
        <v>6505</v>
      </c>
      <c r="H322" s="165">
        <v>5</v>
      </c>
      <c r="I322" s="166"/>
      <c r="L322" s="162"/>
      <c r="M322" s="167"/>
      <c r="T322" s="168"/>
      <c r="AT322" s="163" t="s">
        <v>318</v>
      </c>
      <c r="AU322" s="163" t="s">
        <v>163</v>
      </c>
      <c r="AV322" s="13" t="s">
        <v>84</v>
      </c>
      <c r="AW322" s="13" t="s">
        <v>32</v>
      </c>
      <c r="AX322" s="13" t="s">
        <v>75</v>
      </c>
      <c r="AY322" s="163" t="s">
        <v>307</v>
      </c>
    </row>
    <row r="323" spans="2:65" s="13" customFormat="1" ht="11.25">
      <c r="B323" s="162"/>
      <c r="D323" s="152" t="s">
        <v>318</v>
      </c>
      <c r="E323" s="163" t="s">
        <v>1</v>
      </c>
      <c r="F323" s="164" t="s">
        <v>6506</v>
      </c>
      <c r="H323" s="165">
        <v>6</v>
      </c>
      <c r="I323" s="166"/>
      <c r="L323" s="162"/>
      <c r="M323" s="167"/>
      <c r="T323" s="168"/>
      <c r="AT323" s="163" t="s">
        <v>318</v>
      </c>
      <c r="AU323" s="163" t="s">
        <v>163</v>
      </c>
      <c r="AV323" s="13" t="s">
        <v>84</v>
      </c>
      <c r="AW323" s="13" t="s">
        <v>32</v>
      </c>
      <c r="AX323" s="13" t="s">
        <v>75</v>
      </c>
      <c r="AY323" s="163" t="s">
        <v>307</v>
      </c>
    </row>
    <row r="324" spans="2:65" s="15" customFormat="1" ht="11.25">
      <c r="B324" s="195"/>
      <c r="D324" s="152" t="s">
        <v>318</v>
      </c>
      <c r="E324" s="196" t="s">
        <v>1</v>
      </c>
      <c r="F324" s="197" t="s">
        <v>2225</v>
      </c>
      <c r="H324" s="198">
        <v>43</v>
      </c>
      <c r="I324" s="199"/>
      <c r="L324" s="195"/>
      <c r="M324" s="200"/>
      <c r="T324" s="201"/>
      <c r="AT324" s="196" t="s">
        <v>318</v>
      </c>
      <c r="AU324" s="196" t="s">
        <v>163</v>
      </c>
      <c r="AV324" s="15" t="s">
        <v>163</v>
      </c>
      <c r="AW324" s="15" t="s">
        <v>32</v>
      </c>
      <c r="AX324" s="15" t="s">
        <v>75</v>
      </c>
      <c r="AY324" s="196" t="s">
        <v>307</v>
      </c>
    </row>
    <row r="325" spans="2:65" s="13" customFormat="1" ht="11.25">
      <c r="B325" s="162"/>
      <c r="D325" s="152" t="s">
        <v>318</v>
      </c>
      <c r="E325" s="163" t="s">
        <v>1</v>
      </c>
      <c r="F325" s="164" t="s">
        <v>6507</v>
      </c>
      <c r="H325" s="165">
        <v>1</v>
      </c>
      <c r="I325" s="166"/>
      <c r="L325" s="162"/>
      <c r="M325" s="167"/>
      <c r="T325" s="168"/>
      <c r="AT325" s="163" t="s">
        <v>318</v>
      </c>
      <c r="AU325" s="163" t="s">
        <v>163</v>
      </c>
      <c r="AV325" s="13" t="s">
        <v>84</v>
      </c>
      <c r="AW325" s="13" t="s">
        <v>32</v>
      </c>
      <c r="AX325" s="13" t="s">
        <v>75</v>
      </c>
      <c r="AY325" s="163" t="s">
        <v>307</v>
      </c>
    </row>
    <row r="326" spans="2:65" s="13" customFormat="1" ht="11.25">
      <c r="B326" s="162"/>
      <c r="D326" s="152" t="s">
        <v>318</v>
      </c>
      <c r="E326" s="163" t="s">
        <v>1</v>
      </c>
      <c r="F326" s="164" t="s">
        <v>6508</v>
      </c>
      <c r="H326" s="165">
        <v>6</v>
      </c>
      <c r="I326" s="166"/>
      <c r="L326" s="162"/>
      <c r="M326" s="167"/>
      <c r="T326" s="168"/>
      <c r="AT326" s="163" t="s">
        <v>318</v>
      </c>
      <c r="AU326" s="163" t="s">
        <v>163</v>
      </c>
      <c r="AV326" s="13" t="s">
        <v>84</v>
      </c>
      <c r="AW326" s="13" t="s">
        <v>32</v>
      </c>
      <c r="AX326" s="13" t="s">
        <v>75</v>
      </c>
      <c r="AY326" s="163" t="s">
        <v>307</v>
      </c>
    </row>
    <row r="327" spans="2:65" s="13" customFormat="1" ht="11.25">
      <c r="B327" s="162"/>
      <c r="D327" s="152" t="s">
        <v>318</v>
      </c>
      <c r="E327" s="163" t="s">
        <v>1</v>
      </c>
      <c r="F327" s="164" t="s">
        <v>6509</v>
      </c>
      <c r="H327" s="165">
        <v>5</v>
      </c>
      <c r="I327" s="166"/>
      <c r="L327" s="162"/>
      <c r="M327" s="167"/>
      <c r="T327" s="168"/>
      <c r="AT327" s="163" t="s">
        <v>318</v>
      </c>
      <c r="AU327" s="163" t="s">
        <v>163</v>
      </c>
      <c r="AV327" s="13" t="s">
        <v>84</v>
      </c>
      <c r="AW327" s="13" t="s">
        <v>32</v>
      </c>
      <c r="AX327" s="13" t="s">
        <v>75</v>
      </c>
      <c r="AY327" s="163" t="s">
        <v>307</v>
      </c>
    </row>
    <row r="328" spans="2:65" s="15" customFormat="1" ht="11.25">
      <c r="B328" s="195"/>
      <c r="D328" s="152" t="s">
        <v>318</v>
      </c>
      <c r="E328" s="196" t="s">
        <v>1</v>
      </c>
      <c r="F328" s="197" t="s">
        <v>2225</v>
      </c>
      <c r="H328" s="198">
        <v>12</v>
      </c>
      <c r="I328" s="199"/>
      <c r="L328" s="195"/>
      <c r="M328" s="200"/>
      <c r="T328" s="201"/>
      <c r="AT328" s="196" t="s">
        <v>318</v>
      </c>
      <c r="AU328" s="196" t="s">
        <v>163</v>
      </c>
      <c r="AV328" s="15" t="s">
        <v>163</v>
      </c>
      <c r="AW328" s="15" t="s">
        <v>32</v>
      </c>
      <c r="AX328" s="15" t="s">
        <v>75</v>
      </c>
      <c r="AY328" s="196" t="s">
        <v>307</v>
      </c>
    </row>
    <row r="329" spans="2:65" s="13" customFormat="1" ht="11.25">
      <c r="B329" s="162"/>
      <c r="D329" s="152" t="s">
        <v>318</v>
      </c>
      <c r="E329" s="163" t="s">
        <v>1</v>
      </c>
      <c r="F329" s="164" t="s">
        <v>6510</v>
      </c>
      <c r="H329" s="165">
        <v>22</v>
      </c>
      <c r="I329" s="166"/>
      <c r="L329" s="162"/>
      <c r="M329" s="167"/>
      <c r="T329" s="168"/>
      <c r="AT329" s="163" t="s">
        <v>318</v>
      </c>
      <c r="AU329" s="163" t="s">
        <v>163</v>
      </c>
      <c r="AV329" s="13" t="s">
        <v>84</v>
      </c>
      <c r="AW329" s="13" t="s">
        <v>32</v>
      </c>
      <c r="AX329" s="13" t="s">
        <v>75</v>
      </c>
      <c r="AY329" s="163" t="s">
        <v>307</v>
      </c>
    </row>
    <row r="330" spans="2:65" s="13" customFormat="1" ht="11.25">
      <c r="B330" s="162"/>
      <c r="D330" s="152" t="s">
        <v>318</v>
      </c>
      <c r="E330" s="163" t="s">
        <v>1</v>
      </c>
      <c r="F330" s="164" t="s">
        <v>6511</v>
      </c>
      <c r="H330" s="165">
        <v>1</v>
      </c>
      <c r="I330" s="166"/>
      <c r="L330" s="162"/>
      <c r="M330" s="167"/>
      <c r="T330" s="168"/>
      <c r="AT330" s="163" t="s">
        <v>318</v>
      </c>
      <c r="AU330" s="163" t="s">
        <v>163</v>
      </c>
      <c r="AV330" s="13" t="s">
        <v>84</v>
      </c>
      <c r="AW330" s="13" t="s">
        <v>32</v>
      </c>
      <c r="AX330" s="13" t="s">
        <v>75</v>
      </c>
      <c r="AY330" s="163" t="s">
        <v>307</v>
      </c>
    </row>
    <row r="331" spans="2:65" s="13" customFormat="1" ht="11.25">
      <c r="B331" s="162"/>
      <c r="D331" s="152" t="s">
        <v>318</v>
      </c>
      <c r="E331" s="163" t="s">
        <v>1</v>
      </c>
      <c r="F331" s="164" t="s">
        <v>6512</v>
      </c>
      <c r="H331" s="165">
        <v>5</v>
      </c>
      <c r="I331" s="166"/>
      <c r="L331" s="162"/>
      <c r="M331" s="167"/>
      <c r="T331" s="168"/>
      <c r="AT331" s="163" t="s">
        <v>318</v>
      </c>
      <c r="AU331" s="163" t="s">
        <v>163</v>
      </c>
      <c r="AV331" s="13" t="s">
        <v>84</v>
      </c>
      <c r="AW331" s="13" t="s">
        <v>32</v>
      </c>
      <c r="AX331" s="13" t="s">
        <v>75</v>
      </c>
      <c r="AY331" s="163" t="s">
        <v>307</v>
      </c>
    </row>
    <row r="332" spans="2:65" s="13" customFormat="1" ht="11.25">
      <c r="B332" s="162"/>
      <c r="D332" s="152" t="s">
        <v>318</v>
      </c>
      <c r="E332" s="163" t="s">
        <v>1</v>
      </c>
      <c r="F332" s="164" t="s">
        <v>6513</v>
      </c>
      <c r="H332" s="165">
        <v>6</v>
      </c>
      <c r="I332" s="166"/>
      <c r="L332" s="162"/>
      <c r="M332" s="167"/>
      <c r="T332" s="168"/>
      <c r="AT332" s="163" t="s">
        <v>318</v>
      </c>
      <c r="AU332" s="163" t="s">
        <v>163</v>
      </c>
      <c r="AV332" s="13" t="s">
        <v>84</v>
      </c>
      <c r="AW332" s="13" t="s">
        <v>32</v>
      </c>
      <c r="AX332" s="13" t="s">
        <v>75</v>
      </c>
      <c r="AY332" s="163" t="s">
        <v>307</v>
      </c>
    </row>
    <row r="333" spans="2:65" s="15" customFormat="1" ht="11.25">
      <c r="B333" s="195"/>
      <c r="D333" s="152" t="s">
        <v>318</v>
      </c>
      <c r="E333" s="196" t="s">
        <v>1</v>
      </c>
      <c r="F333" s="197" t="s">
        <v>2225</v>
      </c>
      <c r="H333" s="198">
        <v>34</v>
      </c>
      <c r="I333" s="199"/>
      <c r="L333" s="195"/>
      <c r="M333" s="200"/>
      <c r="T333" s="201"/>
      <c r="AT333" s="196" t="s">
        <v>318</v>
      </c>
      <c r="AU333" s="196" t="s">
        <v>163</v>
      </c>
      <c r="AV333" s="15" t="s">
        <v>163</v>
      </c>
      <c r="AW333" s="15" t="s">
        <v>32</v>
      </c>
      <c r="AX333" s="15" t="s">
        <v>75</v>
      </c>
      <c r="AY333" s="196" t="s">
        <v>307</v>
      </c>
    </row>
    <row r="334" spans="2:65" s="14" customFormat="1" ht="11.25">
      <c r="B334" s="169"/>
      <c r="D334" s="152" t="s">
        <v>318</v>
      </c>
      <c r="E334" s="170" t="s">
        <v>1</v>
      </c>
      <c r="F334" s="171" t="s">
        <v>325</v>
      </c>
      <c r="H334" s="172">
        <v>89</v>
      </c>
      <c r="I334" s="173"/>
      <c r="L334" s="169"/>
      <c r="M334" s="174"/>
      <c r="T334" s="175"/>
      <c r="AT334" s="170" t="s">
        <v>318</v>
      </c>
      <c r="AU334" s="170" t="s">
        <v>163</v>
      </c>
      <c r="AV334" s="14" t="s">
        <v>314</v>
      </c>
      <c r="AW334" s="14" t="s">
        <v>32</v>
      </c>
      <c r="AX334" s="14" t="s">
        <v>82</v>
      </c>
      <c r="AY334" s="170" t="s">
        <v>307</v>
      </c>
    </row>
    <row r="335" spans="2:65" s="1" customFormat="1" ht="16.5" customHeight="1">
      <c r="B335" s="33"/>
      <c r="C335" s="139" t="s">
        <v>741</v>
      </c>
      <c r="D335" s="139" t="s">
        <v>309</v>
      </c>
      <c r="E335" s="140" t="s">
        <v>6514</v>
      </c>
      <c r="F335" s="141" t="s">
        <v>6515</v>
      </c>
      <c r="G335" s="142" t="s">
        <v>405</v>
      </c>
      <c r="H335" s="143">
        <v>3</v>
      </c>
      <c r="I335" s="144"/>
      <c r="J335" s="145">
        <f>ROUND(I335*H335,2)</f>
        <v>0</v>
      </c>
      <c r="K335" s="141" t="s">
        <v>1</v>
      </c>
      <c r="L335" s="33"/>
      <c r="M335" s="146" t="s">
        <v>1</v>
      </c>
      <c r="N335" s="147" t="s">
        <v>40</v>
      </c>
      <c r="P335" s="148">
        <f>O335*H335</f>
        <v>0</v>
      </c>
      <c r="Q335" s="148">
        <v>2.3000000000000001E-4</v>
      </c>
      <c r="R335" s="148">
        <f>Q335*H335</f>
        <v>6.9000000000000008E-4</v>
      </c>
      <c r="S335" s="148">
        <v>0</v>
      </c>
      <c r="T335" s="149">
        <f>S335*H335</f>
        <v>0</v>
      </c>
      <c r="AR335" s="150" t="s">
        <v>417</v>
      </c>
      <c r="AT335" s="150" t="s">
        <v>309</v>
      </c>
      <c r="AU335" s="150" t="s">
        <v>163</v>
      </c>
      <c r="AY335" s="18" t="s">
        <v>307</v>
      </c>
      <c r="BE335" s="151">
        <f>IF(N335="základní",J335,0)</f>
        <v>0</v>
      </c>
      <c r="BF335" s="151">
        <f>IF(N335="snížená",J335,0)</f>
        <v>0</v>
      </c>
      <c r="BG335" s="151">
        <f>IF(N335="zákl. přenesená",J335,0)</f>
        <v>0</v>
      </c>
      <c r="BH335" s="151">
        <f>IF(N335="sníž. přenesená",J335,0)</f>
        <v>0</v>
      </c>
      <c r="BI335" s="151">
        <f>IF(N335="nulová",J335,0)</f>
        <v>0</v>
      </c>
      <c r="BJ335" s="18" t="s">
        <v>82</v>
      </c>
      <c r="BK335" s="151">
        <f>ROUND(I335*H335,2)</f>
        <v>0</v>
      </c>
      <c r="BL335" s="18" t="s">
        <v>417</v>
      </c>
      <c r="BM335" s="150" t="s">
        <v>6516</v>
      </c>
    </row>
    <row r="336" spans="2:65" s="1" customFormat="1" ht="11.25">
      <c r="B336" s="33"/>
      <c r="D336" s="152" t="s">
        <v>316</v>
      </c>
      <c r="F336" s="153" t="s">
        <v>6515</v>
      </c>
      <c r="I336" s="154"/>
      <c r="L336" s="33"/>
      <c r="M336" s="155"/>
      <c r="T336" s="57"/>
      <c r="AT336" s="18" t="s">
        <v>316</v>
      </c>
      <c r="AU336" s="18" t="s">
        <v>163</v>
      </c>
    </row>
    <row r="337" spans="2:65" s="1" customFormat="1" ht="21.75" customHeight="1">
      <c r="B337" s="33"/>
      <c r="C337" s="139" t="s">
        <v>752</v>
      </c>
      <c r="D337" s="139" t="s">
        <v>309</v>
      </c>
      <c r="E337" s="140" t="s">
        <v>6517</v>
      </c>
      <c r="F337" s="141" t="s">
        <v>6518</v>
      </c>
      <c r="G337" s="142" t="s">
        <v>405</v>
      </c>
      <c r="H337" s="143">
        <v>46</v>
      </c>
      <c r="I337" s="144"/>
      <c r="J337" s="145">
        <f>ROUND(I337*H337,2)</f>
        <v>0</v>
      </c>
      <c r="K337" s="141" t="s">
        <v>313</v>
      </c>
      <c r="L337" s="33"/>
      <c r="M337" s="146" t="s">
        <v>1</v>
      </c>
      <c r="N337" s="147" t="s">
        <v>40</v>
      </c>
      <c r="P337" s="148">
        <f>O337*H337</f>
        <v>0</v>
      </c>
      <c r="Q337" s="148">
        <v>9.0000000000000006E-5</v>
      </c>
      <c r="R337" s="148">
        <f>Q337*H337</f>
        <v>4.1400000000000005E-3</v>
      </c>
      <c r="S337" s="148">
        <v>0</v>
      </c>
      <c r="T337" s="149">
        <f>S337*H337</f>
        <v>0</v>
      </c>
      <c r="AR337" s="150" t="s">
        <v>417</v>
      </c>
      <c r="AT337" s="150" t="s">
        <v>309</v>
      </c>
      <c r="AU337" s="150" t="s">
        <v>163</v>
      </c>
      <c r="AY337" s="18" t="s">
        <v>307</v>
      </c>
      <c r="BE337" s="151">
        <f>IF(N337="základní",J337,0)</f>
        <v>0</v>
      </c>
      <c r="BF337" s="151">
        <f>IF(N337="snížená",J337,0)</f>
        <v>0</v>
      </c>
      <c r="BG337" s="151">
        <f>IF(N337="zákl. přenesená",J337,0)</f>
        <v>0</v>
      </c>
      <c r="BH337" s="151">
        <f>IF(N337="sníž. přenesená",J337,0)</f>
        <v>0</v>
      </c>
      <c r="BI337" s="151">
        <f>IF(N337="nulová",J337,0)</f>
        <v>0</v>
      </c>
      <c r="BJ337" s="18" t="s">
        <v>82</v>
      </c>
      <c r="BK337" s="151">
        <f>ROUND(I337*H337,2)</f>
        <v>0</v>
      </c>
      <c r="BL337" s="18" t="s">
        <v>417</v>
      </c>
      <c r="BM337" s="150" t="s">
        <v>6519</v>
      </c>
    </row>
    <row r="338" spans="2:65" s="1" customFormat="1" ht="19.5">
      <c r="B338" s="33"/>
      <c r="D338" s="152" t="s">
        <v>316</v>
      </c>
      <c r="F338" s="153" t="s">
        <v>6520</v>
      </c>
      <c r="I338" s="154"/>
      <c r="L338" s="33"/>
      <c r="M338" s="155"/>
      <c r="T338" s="57"/>
      <c r="AT338" s="18" t="s">
        <v>316</v>
      </c>
      <c r="AU338" s="18" t="s">
        <v>163</v>
      </c>
    </row>
    <row r="339" spans="2:65" s="1" customFormat="1" ht="16.5" customHeight="1">
      <c r="B339" s="33"/>
      <c r="C339" s="177" t="s">
        <v>759</v>
      </c>
      <c r="D339" s="177" t="s">
        <v>390</v>
      </c>
      <c r="E339" s="178" t="s">
        <v>6521</v>
      </c>
      <c r="F339" s="179" t="s">
        <v>6522</v>
      </c>
      <c r="G339" s="180" t="s">
        <v>405</v>
      </c>
      <c r="H339" s="181">
        <v>46</v>
      </c>
      <c r="I339" s="182"/>
      <c r="J339" s="183">
        <f>ROUND(I339*H339,2)</f>
        <v>0</v>
      </c>
      <c r="K339" s="179" t="s">
        <v>313</v>
      </c>
      <c r="L339" s="184"/>
      <c r="M339" s="185" t="s">
        <v>1</v>
      </c>
      <c r="N339" s="186" t="s">
        <v>40</v>
      </c>
      <c r="P339" s="148">
        <f>O339*H339</f>
        <v>0</v>
      </c>
      <c r="Q339" s="148">
        <v>1.4999999999999999E-4</v>
      </c>
      <c r="R339" s="148">
        <f>Q339*H339</f>
        <v>6.899999999999999E-3</v>
      </c>
      <c r="S339" s="148">
        <v>0</v>
      </c>
      <c r="T339" s="149">
        <f>S339*H339</f>
        <v>0</v>
      </c>
      <c r="AR339" s="150" t="s">
        <v>524</v>
      </c>
      <c r="AT339" s="150" t="s">
        <v>390</v>
      </c>
      <c r="AU339" s="150" t="s">
        <v>163</v>
      </c>
      <c r="AY339" s="18" t="s">
        <v>307</v>
      </c>
      <c r="BE339" s="151">
        <f>IF(N339="základní",J339,0)</f>
        <v>0</v>
      </c>
      <c r="BF339" s="151">
        <f>IF(N339="snížená",J339,0)</f>
        <v>0</v>
      </c>
      <c r="BG339" s="151">
        <f>IF(N339="zákl. přenesená",J339,0)</f>
        <v>0</v>
      </c>
      <c r="BH339" s="151">
        <f>IF(N339="sníž. přenesená",J339,0)</f>
        <v>0</v>
      </c>
      <c r="BI339" s="151">
        <f>IF(N339="nulová",J339,0)</f>
        <v>0</v>
      </c>
      <c r="BJ339" s="18" t="s">
        <v>82</v>
      </c>
      <c r="BK339" s="151">
        <f>ROUND(I339*H339,2)</f>
        <v>0</v>
      </c>
      <c r="BL339" s="18" t="s">
        <v>417</v>
      </c>
      <c r="BM339" s="150" t="s">
        <v>6523</v>
      </c>
    </row>
    <row r="340" spans="2:65" s="1" customFormat="1" ht="11.25">
      <c r="B340" s="33"/>
      <c r="D340" s="152" t="s">
        <v>316</v>
      </c>
      <c r="F340" s="153" t="s">
        <v>6522</v>
      </c>
      <c r="I340" s="154"/>
      <c r="L340" s="33"/>
      <c r="M340" s="155"/>
      <c r="T340" s="57"/>
      <c r="AT340" s="18" t="s">
        <v>316</v>
      </c>
      <c r="AU340" s="18" t="s">
        <v>163</v>
      </c>
    </row>
    <row r="341" spans="2:65" s="13" customFormat="1" ht="11.25">
      <c r="B341" s="162"/>
      <c r="D341" s="152" t="s">
        <v>318</v>
      </c>
      <c r="E341" s="163" t="s">
        <v>1</v>
      </c>
      <c r="F341" s="164" t="s">
        <v>6502</v>
      </c>
      <c r="H341" s="165">
        <v>22</v>
      </c>
      <c r="I341" s="166"/>
      <c r="L341" s="162"/>
      <c r="M341" s="167"/>
      <c r="T341" s="168"/>
      <c r="AT341" s="163" t="s">
        <v>318</v>
      </c>
      <c r="AU341" s="163" t="s">
        <v>163</v>
      </c>
      <c r="AV341" s="13" t="s">
        <v>84</v>
      </c>
      <c r="AW341" s="13" t="s">
        <v>32</v>
      </c>
      <c r="AX341" s="13" t="s">
        <v>75</v>
      </c>
      <c r="AY341" s="163" t="s">
        <v>307</v>
      </c>
    </row>
    <row r="342" spans="2:65" s="13" customFormat="1" ht="11.25">
      <c r="B342" s="162"/>
      <c r="D342" s="152" t="s">
        <v>318</v>
      </c>
      <c r="E342" s="163" t="s">
        <v>1</v>
      </c>
      <c r="F342" s="164" t="s">
        <v>6504</v>
      </c>
      <c r="H342" s="165">
        <v>1</v>
      </c>
      <c r="I342" s="166"/>
      <c r="L342" s="162"/>
      <c r="M342" s="167"/>
      <c r="T342" s="168"/>
      <c r="AT342" s="163" t="s">
        <v>318</v>
      </c>
      <c r="AU342" s="163" t="s">
        <v>163</v>
      </c>
      <c r="AV342" s="13" t="s">
        <v>84</v>
      </c>
      <c r="AW342" s="13" t="s">
        <v>32</v>
      </c>
      <c r="AX342" s="13" t="s">
        <v>75</v>
      </c>
      <c r="AY342" s="163" t="s">
        <v>307</v>
      </c>
    </row>
    <row r="343" spans="2:65" s="15" customFormat="1" ht="11.25">
      <c r="B343" s="195"/>
      <c r="D343" s="152" t="s">
        <v>318</v>
      </c>
      <c r="E343" s="196" t="s">
        <v>1</v>
      </c>
      <c r="F343" s="197" t="s">
        <v>2225</v>
      </c>
      <c r="H343" s="198">
        <v>23</v>
      </c>
      <c r="I343" s="199"/>
      <c r="L343" s="195"/>
      <c r="M343" s="200"/>
      <c r="T343" s="201"/>
      <c r="AT343" s="196" t="s">
        <v>318</v>
      </c>
      <c r="AU343" s="196" t="s">
        <v>163</v>
      </c>
      <c r="AV343" s="15" t="s">
        <v>163</v>
      </c>
      <c r="AW343" s="15" t="s">
        <v>32</v>
      </c>
      <c r="AX343" s="15" t="s">
        <v>75</v>
      </c>
      <c r="AY343" s="196" t="s">
        <v>307</v>
      </c>
    </row>
    <row r="344" spans="2:65" s="13" customFormat="1" ht="11.25">
      <c r="B344" s="162"/>
      <c r="D344" s="152" t="s">
        <v>318</v>
      </c>
      <c r="E344" s="163" t="s">
        <v>1</v>
      </c>
      <c r="F344" s="164" t="s">
        <v>6510</v>
      </c>
      <c r="H344" s="165">
        <v>22</v>
      </c>
      <c r="I344" s="166"/>
      <c r="L344" s="162"/>
      <c r="M344" s="167"/>
      <c r="T344" s="168"/>
      <c r="AT344" s="163" t="s">
        <v>318</v>
      </c>
      <c r="AU344" s="163" t="s">
        <v>163</v>
      </c>
      <c r="AV344" s="13" t="s">
        <v>84</v>
      </c>
      <c r="AW344" s="13" t="s">
        <v>32</v>
      </c>
      <c r="AX344" s="13" t="s">
        <v>75</v>
      </c>
      <c r="AY344" s="163" t="s">
        <v>307</v>
      </c>
    </row>
    <row r="345" spans="2:65" s="13" customFormat="1" ht="11.25">
      <c r="B345" s="162"/>
      <c r="D345" s="152" t="s">
        <v>318</v>
      </c>
      <c r="E345" s="163" t="s">
        <v>1</v>
      </c>
      <c r="F345" s="164" t="s">
        <v>6511</v>
      </c>
      <c r="H345" s="165">
        <v>1</v>
      </c>
      <c r="I345" s="166"/>
      <c r="L345" s="162"/>
      <c r="M345" s="167"/>
      <c r="T345" s="168"/>
      <c r="AT345" s="163" t="s">
        <v>318</v>
      </c>
      <c r="AU345" s="163" t="s">
        <v>163</v>
      </c>
      <c r="AV345" s="13" t="s">
        <v>84</v>
      </c>
      <c r="AW345" s="13" t="s">
        <v>32</v>
      </c>
      <c r="AX345" s="13" t="s">
        <v>75</v>
      </c>
      <c r="AY345" s="163" t="s">
        <v>307</v>
      </c>
    </row>
    <row r="346" spans="2:65" s="15" customFormat="1" ht="11.25">
      <c r="B346" s="195"/>
      <c r="D346" s="152" t="s">
        <v>318</v>
      </c>
      <c r="E346" s="196" t="s">
        <v>1</v>
      </c>
      <c r="F346" s="197" t="s">
        <v>2225</v>
      </c>
      <c r="H346" s="198">
        <v>23</v>
      </c>
      <c r="I346" s="199"/>
      <c r="L346" s="195"/>
      <c r="M346" s="200"/>
      <c r="T346" s="201"/>
      <c r="AT346" s="196" t="s">
        <v>318</v>
      </c>
      <c r="AU346" s="196" t="s">
        <v>163</v>
      </c>
      <c r="AV346" s="15" t="s">
        <v>163</v>
      </c>
      <c r="AW346" s="15" t="s">
        <v>32</v>
      </c>
      <c r="AX346" s="15" t="s">
        <v>75</v>
      </c>
      <c r="AY346" s="196" t="s">
        <v>307</v>
      </c>
    </row>
    <row r="347" spans="2:65" s="14" customFormat="1" ht="11.25">
      <c r="B347" s="169"/>
      <c r="D347" s="152" t="s">
        <v>318</v>
      </c>
      <c r="E347" s="170" t="s">
        <v>1</v>
      </c>
      <c r="F347" s="171" t="s">
        <v>325</v>
      </c>
      <c r="H347" s="172">
        <v>46</v>
      </c>
      <c r="I347" s="173"/>
      <c r="L347" s="169"/>
      <c r="M347" s="174"/>
      <c r="T347" s="175"/>
      <c r="AT347" s="170" t="s">
        <v>318</v>
      </c>
      <c r="AU347" s="170" t="s">
        <v>163</v>
      </c>
      <c r="AV347" s="14" t="s">
        <v>314</v>
      </c>
      <c r="AW347" s="14" t="s">
        <v>32</v>
      </c>
      <c r="AX347" s="14" t="s">
        <v>82</v>
      </c>
      <c r="AY347" s="170" t="s">
        <v>307</v>
      </c>
    </row>
    <row r="348" spans="2:65" s="1" customFormat="1" ht="16.5" customHeight="1">
      <c r="B348" s="33"/>
      <c r="C348" s="139" t="s">
        <v>766</v>
      </c>
      <c r="D348" s="139" t="s">
        <v>309</v>
      </c>
      <c r="E348" s="140" t="s">
        <v>6461</v>
      </c>
      <c r="F348" s="141" t="s">
        <v>6462</v>
      </c>
      <c r="G348" s="142" t="s">
        <v>405</v>
      </c>
      <c r="H348" s="143">
        <v>30</v>
      </c>
      <c r="I348" s="144"/>
      <c r="J348" s="145">
        <f>ROUND(I348*H348,2)</f>
        <v>0</v>
      </c>
      <c r="K348" s="141" t="s">
        <v>313</v>
      </c>
      <c r="L348" s="33"/>
      <c r="M348" s="146" t="s">
        <v>1</v>
      </c>
      <c r="N348" s="147" t="s">
        <v>40</v>
      </c>
      <c r="P348" s="148">
        <f>O348*H348</f>
        <v>0</v>
      </c>
      <c r="Q348" s="148">
        <v>1.2999999999999999E-4</v>
      </c>
      <c r="R348" s="148">
        <f>Q348*H348</f>
        <v>3.8999999999999998E-3</v>
      </c>
      <c r="S348" s="148">
        <v>0</v>
      </c>
      <c r="T348" s="149">
        <f>S348*H348</f>
        <v>0</v>
      </c>
      <c r="AR348" s="150" t="s">
        <v>417</v>
      </c>
      <c r="AT348" s="150" t="s">
        <v>309</v>
      </c>
      <c r="AU348" s="150" t="s">
        <v>163</v>
      </c>
      <c r="AY348" s="18" t="s">
        <v>307</v>
      </c>
      <c r="BE348" s="151">
        <f>IF(N348="základní",J348,0)</f>
        <v>0</v>
      </c>
      <c r="BF348" s="151">
        <f>IF(N348="snížená",J348,0)</f>
        <v>0</v>
      </c>
      <c r="BG348" s="151">
        <f>IF(N348="zákl. přenesená",J348,0)</f>
        <v>0</v>
      </c>
      <c r="BH348" s="151">
        <f>IF(N348="sníž. přenesená",J348,0)</f>
        <v>0</v>
      </c>
      <c r="BI348" s="151">
        <f>IF(N348="nulová",J348,0)</f>
        <v>0</v>
      </c>
      <c r="BJ348" s="18" t="s">
        <v>82</v>
      </c>
      <c r="BK348" s="151">
        <f>ROUND(I348*H348,2)</f>
        <v>0</v>
      </c>
      <c r="BL348" s="18" t="s">
        <v>417</v>
      </c>
      <c r="BM348" s="150" t="s">
        <v>6524</v>
      </c>
    </row>
    <row r="349" spans="2:65" s="1" customFormat="1" ht="11.25">
      <c r="B349" s="33"/>
      <c r="D349" s="152" t="s">
        <v>316</v>
      </c>
      <c r="F349" s="153" t="s">
        <v>6464</v>
      </c>
      <c r="I349" s="154"/>
      <c r="L349" s="33"/>
      <c r="M349" s="155"/>
      <c r="T349" s="57"/>
      <c r="AT349" s="18" t="s">
        <v>316</v>
      </c>
      <c r="AU349" s="18" t="s">
        <v>163</v>
      </c>
    </row>
    <row r="350" spans="2:65" s="1" customFormat="1" ht="19.5">
      <c r="B350" s="33"/>
      <c r="D350" s="152" t="s">
        <v>357</v>
      </c>
      <c r="F350" s="176" t="s">
        <v>6465</v>
      </c>
      <c r="I350" s="154"/>
      <c r="L350" s="33"/>
      <c r="M350" s="155"/>
      <c r="T350" s="57"/>
      <c r="AT350" s="18" t="s">
        <v>357</v>
      </c>
      <c r="AU350" s="18" t="s">
        <v>163</v>
      </c>
    </row>
    <row r="351" spans="2:65" s="1" customFormat="1" ht="16.5" customHeight="1">
      <c r="B351" s="33"/>
      <c r="C351" s="177" t="s">
        <v>772</v>
      </c>
      <c r="D351" s="177" t="s">
        <v>390</v>
      </c>
      <c r="E351" s="178" t="s">
        <v>6466</v>
      </c>
      <c r="F351" s="179" t="s">
        <v>6467</v>
      </c>
      <c r="G351" s="180" t="s">
        <v>405</v>
      </c>
      <c r="H351" s="181">
        <v>30</v>
      </c>
      <c r="I351" s="182"/>
      <c r="J351" s="183">
        <f>ROUND(I351*H351,2)</f>
        <v>0</v>
      </c>
      <c r="K351" s="179" t="s">
        <v>313</v>
      </c>
      <c r="L351" s="184"/>
      <c r="M351" s="185" t="s">
        <v>1</v>
      </c>
      <c r="N351" s="186" t="s">
        <v>40</v>
      </c>
      <c r="P351" s="148">
        <f>O351*H351</f>
        <v>0</v>
      </c>
      <c r="Q351" s="148">
        <v>5.0000000000000001E-4</v>
      </c>
      <c r="R351" s="148">
        <f>Q351*H351</f>
        <v>1.4999999999999999E-2</v>
      </c>
      <c r="S351" s="148">
        <v>0</v>
      </c>
      <c r="T351" s="149">
        <f>S351*H351</f>
        <v>0</v>
      </c>
      <c r="AR351" s="150" t="s">
        <v>524</v>
      </c>
      <c r="AT351" s="150" t="s">
        <v>390</v>
      </c>
      <c r="AU351" s="150" t="s">
        <v>163</v>
      </c>
      <c r="AY351" s="18" t="s">
        <v>307</v>
      </c>
      <c r="BE351" s="151">
        <f>IF(N351="základní",J351,0)</f>
        <v>0</v>
      </c>
      <c r="BF351" s="151">
        <f>IF(N351="snížená",J351,0)</f>
        <v>0</v>
      </c>
      <c r="BG351" s="151">
        <f>IF(N351="zákl. přenesená",J351,0)</f>
        <v>0</v>
      </c>
      <c r="BH351" s="151">
        <f>IF(N351="sníž. přenesená",J351,0)</f>
        <v>0</v>
      </c>
      <c r="BI351" s="151">
        <f>IF(N351="nulová",J351,0)</f>
        <v>0</v>
      </c>
      <c r="BJ351" s="18" t="s">
        <v>82</v>
      </c>
      <c r="BK351" s="151">
        <f>ROUND(I351*H351,2)</f>
        <v>0</v>
      </c>
      <c r="BL351" s="18" t="s">
        <v>417</v>
      </c>
      <c r="BM351" s="150" t="s">
        <v>6525</v>
      </c>
    </row>
    <row r="352" spans="2:65" s="1" customFormat="1" ht="11.25">
      <c r="B352" s="33"/>
      <c r="D352" s="152" t="s">
        <v>316</v>
      </c>
      <c r="F352" s="153" t="s">
        <v>6467</v>
      </c>
      <c r="I352" s="154"/>
      <c r="L352" s="33"/>
      <c r="M352" s="155"/>
      <c r="T352" s="57"/>
      <c r="AT352" s="18" t="s">
        <v>316</v>
      </c>
      <c r="AU352" s="18" t="s">
        <v>163</v>
      </c>
    </row>
    <row r="353" spans="2:65" s="1" customFormat="1" ht="19.5">
      <c r="B353" s="33"/>
      <c r="D353" s="152" t="s">
        <v>357</v>
      </c>
      <c r="F353" s="176" t="s">
        <v>6526</v>
      </c>
      <c r="I353" s="154"/>
      <c r="L353" s="33"/>
      <c r="M353" s="155"/>
      <c r="T353" s="57"/>
      <c r="AT353" s="18" t="s">
        <v>357</v>
      </c>
      <c r="AU353" s="18" t="s">
        <v>163</v>
      </c>
    </row>
    <row r="354" spans="2:65" s="13" customFormat="1" ht="11.25">
      <c r="B354" s="162"/>
      <c r="D354" s="152" t="s">
        <v>318</v>
      </c>
      <c r="E354" s="163" t="s">
        <v>1</v>
      </c>
      <c r="F354" s="164" t="s">
        <v>6503</v>
      </c>
      <c r="H354" s="165">
        <v>9</v>
      </c>
      <c r="I354" s="166"/>
      <c r="L354" s="162"/>
      <c r="M354" s="167"/>
      <c r="T354" s="168"/>
      <c r="AT354" s="163" t="s">
        <v>318</v>
      </c>
      <c r="AU354" s="163" t="s">
        <v>163</v>
      </c>
      <c r="AV354" s="13" t="s">
        <v>84</v>
      </c>
      <c r="AW354" s="13" t="s">
        <v>32</v>
      </c>
      <c r="AX354" s="13" t="s">
        <v>75</v>
      </c>
      <c r="AY354" s="163" t="s">
        <v>307</v>
      </c>
    </row>
    <row r="355" spans="2:65" s="13" customFormat="1" ht="11.25">
      <c r="B355" s="162"/>
      <c r="D355" s="152" t="s">
        <v>318</v>
      </c>
      <c r="E355" s="163" t="s">
        <v>1</v>
      </c>
      <c r="F355" s="164" t="s">
        <v>6527</v>
      </c>
      <c r="H355" s="165">
        <v>4</v>
      </c>
      <c r="I355" s="166"/>
      <c r="L355" s="162"/>
      <c r="M355" s="167"/>
      <c r="T355" s="168"/>
      <c r="AT355" s="163" t="s">
        <v>318</v>
      </c>
      <c r="AU355" s="163" t="s">
        <v>163</v>
      </c>
      <c r="AV355" s="13" t="s">
        <v>84</v>
      </c>
      <c r="AW355" s="13" t="s">
        <v>32</v>
      </c>
      <c r="AX355" s="13" t="s">
        <v>75</v>
      </c>
      <c r="AY355" s="163" t="s">
        <v>307</v>
      </c>
    </row>
    <row r="356" spans="2:65" s="15" customFormat="1" ht="11.25">
      <c r="B356" s="195"/>
      <c r="D356" s="152" t="s">
        <v>318</v>
      </c>
      <c r="E356" s="196" t="s">
        <v>1</v>
      </c>
      <c r="F356" s="197" t="s">
        <v>2225</v>
      </c>
      <c r="H356" s="198">
        <v>13</v>
      </c>
      <c r="I356" s="199"/>
      <c r="L356" s="195"/>
      <c r="M356" s="200"/>
      <c r="T356" s="201"/>
      <c r="AT356" s="196" t="s">
        <v>318</v>
      </c>
      <c r="AU356" s="196" t="s">
        <v>163</v>
      </c>
      <c r="AV356" s="15" t="s">
        <v>163</v>
      </c>
      <c r="AW356" s="15" t="s">
        <v>32</v>
      </c>
      <c r="AX356" s="15" t="s">
        <v>75</v>
      </c>
      <c r="AY356" s="196" t="s">
        <v>307</v>
      </c>
    </row>
    <row r="357" spans="2:65" s="13" customFormat="1" ht="11.25">
      <c r="B357" s="162"/>
      <c r="D357" s="152" t="s">
        <v>318</v>
      </c>
      <c r="E357" s="163" t="s">
        <v>1</v>
      </c>
      <c r="F357" s="164" t="s">
        <v>6507</v>
      </c>
      <c r="H357" s="165">
        <v>1</v>
      </c>
      <c r="I357" s="166"/>
      <c r="L357" s="162"/>
      <c r="M357" s="167"/>
      <c r="T357" s="168"/>
      <c r="AT357" s="163" t="s">
        <v>318</v>
      </c>
      <c r="AU357" s="163" t="s">
        <v>163</v>
      </c>
      <c r="AV357" s="13" t="s">
        <v>84</v>
      </c>
      <c r="AW357" s="13" t="s">
        <v>32</v>
      </c>
      <c r="AX357" s="13" t="s">
        <v>75</v>
      </c>
      <c r="AY357" s="163" t="s">
        <v>307</v>
      </c>
    </row>
    <row r="358" spans="2:65" s="13" customFormat="1" ht="11.25">
      <c r="B358" s="162"/>
      <c r="D358" s="152" t="s">
        <v>318</v>
      </c>
      <c r="E358" s="163" t="s">
        <v>1</v>
      </c>
      <c r="F358" s="164" t="s">
        <v>6508</v>
      </c>
      <c r="H358" s="165">
        <v>6</v>
      </c>
      <c r="I358" s="166"/>
      <c r="L358" s="162"/>
      <c r="M358" s="167"/>
      <c r="T358" s="168"/>
      <c r="AT358" s="163" t="s">
        <v>318</v>
      </c>
      <c r="AU358" s="163" t="s">
        <v>163</v>
      </c>
      <c r="AV358" s="13" t="s">
        <v>84</v>
      </c>
      <c r="AW358" s="13" t="s">
        <v>32</v>
      </c>
      <c r="AX358" s="13" t="s">
        <v>75</v>
      </c>
      <c r="AY358" s="163" t="s">
        <v>307</v>
      </c>
    </row>
    <row r="359" spans="2:65" s="13" customFormat="1" ht="11.25">
      <c r="B359" s="162"/>
      <c r="D359" s="152" t="s">
        <v>318</v>
      </c>
      <c r="E359" s="163" t="s">
        <v>1</v>
      </c>
      <c r="F359" s="164" t="s">
        <v>6509</v>
      </c>
      <c r="H359" s="165">
        <v>5</v>
      </c>
      <c r="I359" s="166"/>
      <c r="L359" s="162"/>
      <c r="M359" s="167"/>
      <c r="T359" s="168"/>
      <c r="AT359" s="163" t="s">
        <v>318</v>
      </c>
      <c r="AU359" s="163" t="s">
        <v>163</v>
      </c>
      <c r="AV359" s="13" t="s">
        <v>84</v>
      </c>
      <c r="AW359" s="13" t="s">
        <v>32</v>
      </c>
      <c r="AX359" s="13" t="s">
        <v>75</v>
      </c>
      <c r="AY359" s="163" t="s">
        <v>307</v>
      </c>
    </row>
    <row r="360" spans="2:65" s="15" customFormat="1" ht="11.25">
      <c r="B360" s="195"/>
      <c r="D360" s="152" t="s">
        <v>318</v>
      </c>
      <c r="E360" s="196" t="s">
        <v>1</v>
      </c>
      <c r="F360" s="197" t="s">
        <v>2225</v>
      </c>
      <c r="H360" s="198">
        <v>12</v>
      </c>
      <c r="I360" s="199"/>
      <c r="L360" s="195"/>
      <c r="M360" s="200"/>
      <c r="T360" s="201"/>
      <c r="AT360" s="196" t="s">
        <v>318</v>
      </c>
      <c r="AU360" s="196" t="s">
        <v>163</v>
      </c>
      <c r="AV360" s="15" t="s">
        <v>163</v>
      </c>
      <c r="AW360" s="15" t="s">
        <v>32</v>
      </c>
      <c r="AX360" s="15" t="s">
        <v>75</v>
      </c>
      <c r="AY360" s="196" t="s">
        <v>307</v>
      </c>
    </row>
    <row r="361" spans="2:65" s="13" customFormat="1" ht="11.25">
      <c r="B361" s="162"/>
      <c r="D361" s="152" t="s">
        <v>318</v>
      </c>
      <c r="E361" s="163" t="s">
        <v>1</v>
      </c>
      <c r="F361" s="164" t="s">
        <v>6512</v>
      </c>
      <c r="H361" s="165">
        <v>5</v>
      </c>
      <c r="I361" s="166"/>
      <c r="L361" s="162"/>
      <c r="M361" s="167"/>
      <c r="T361" s="168"/>
      <c r="AT361" s="163" t="s">
        <v>318</v>
      </c>
      <c r="AU361" s="163" t="s">
        <v>163</v>
      </c>
      <c r="AV361" s="13" t="s">
        <v>84</v>
      </c>
      <c r="AW361" s="13" t="s">
        <v>32</v>
      </c>
      <c r="AX361" s="13" t="s">
        <v>75</v>
      </c>
      <c r="AY361" s="163" t="s">
        <v>307</v>
      </c>
    </row>
    <row r="362" spans="2:65" s="15" customFormat="1" ht="11.25">
      <c r="B362" s="195"/>
      <c r="D362" s="152" t="s">
        <v>318</v>
      </c>
      <c r="E362" s="196" t="s">
        <v>1</v>
      </c>
      <c r="F362" s="197" t="s">
        <v>2225</v>
      </c>
      <c r="H362" s="198">
        <v>5</v>
      </c>
      <c r="I362" s="199"/>
      <c r="L362" s="195"/>
      <c r="M362" s="200"/>
      <c r="T362" s="201"/>
      <c r="AT362" s="196" t="s">
        <v>318</v>
      </c>
      <c r="AU362" s="196" t="s">
        <v>163</v>
      </c>
      <c r="AV362" s="15" t="s">
        <v>163</v>
      </c>
      <c r="AW362" s="15" t="s">
        <v>32</v>
      </c>
      <c r="AX362" s="15" t="s">
        <v>75</v>
      </c>
      <c r="AY362" s="196" t="s">
        <v>307</v>
      </c>
    </row>
    <row r="363" spans="2:65" s="14" customFormat="1" ht="11.25">
      <c r="B363" s="169"/>
      <c r="D363" s="152" t="s">
        <v>318</v>
      </c>
      <c r="E363" s="170" t="s">
        <v>1</v>
      </c>
      <c r="F363" s="171" t="s">
        <v>325</v>
      </c>
      <c r="H363" s="172">
        <v>30</v>
      </c>
      <c r="I363" s="173"/>
      <c r="L363" s="169"/>
      <c r="M363" s="174"/>
      <c r="T363" s="175"/>
      <c r="AT363" s="170" t="s">
        <v>318</v>
      </c>
      <c r="AU363" s="170" t="s">
        <v>163</v>
      </c>
      <c r="AV363" s="14" t="s">
        <v>314</v>
      </c>
      <c r="AW363" s="14" t="s">
        <v>32</v>
      </c>
      <c r="AX363" s="14" t="s">
        <v>82</v>
      </c>
      <c r="AY363" s="170" t="s">
        <v>307</v>
      </c>
    </row>
    <row r="364" spans="2:65" s="11" customFormat="1" ht="20.85" customHeight="1">
      <c r="B364" s="127"/>
      <c r="D364" s="128" t="s">
        <v>74</v>
      </c>
      <c r="E364" s="137" t="s">
        <v>6528</v>
      </c>
      <c r="F364" s="137" t="s">
        <v>6529</v>
      </c>
      <c r="I364" s="130"/>
      <c r="J364" s="138">
        <f>BK364</f>
        <v>0</v>
      </c>
      <c r="L364" s="127"/>
      <c r="M364" s="132"/>
      <c r="P364" s="133">
        <f>SUM(P365:P366)</f>
        <v>0</v>
      </c>
      <c r="R364" s="133">
        <f>SUM(R365:R366)</f>
        <v>0</v>
      </c>
      <c r="T364" s="134">
        <f>SUM(T365:T366)</f>
        <v>0</v>
      </c>
      <c r="AR364" s="128" t="s">
        <v>84</v>
      </c>
      <c r="AT364" s="135" t="s">
        <v>74</v>
      </c>
      <c r="AU364" s="135" t="s">
        <v>84</v>
      </c>
      <c r="AY364" s="128" t="s">
        <v>307</v>
      </c>
      <c r="BK364" s="136">
        <f>SUM(BK365:BK366)</f>
        <v>0</v>
      </c>
    </row>
    <row r="365" spans="2:65" s="1" customFormat="1" ht="21.75" customHeight="1">
      <c r="B365" s="33"/>
      <c r="C365" s="139" t="s">
        <v>783</v>
      </c>
      <c r="D365" s="139" t="s">
        <v>309</v>
      </c>
      <c r="E365" s="140" t="s">
        <v>6530</v>
      </c>
      <c r="F365" s="141" t="s">
        <v>6531</v>
      </c>
      <c r="G365" s="142" t="s">
        <v>405</v>
      </c>
      <c r="H365" s="143">
        <v>2</v>
      </c>
      <c r="I365" s="144"/>
      <c r="J365" s="145">
        <f>ROUND(I365*H365,2)</f>
        <v>0</v>
      </c>
      <c r="K365" s="141" t="s">
        <v>1</v>
      </c>
      <c r="L365" s="33"/>
      <c r="M365" s="146" t="s">
        <v>1</v>
      </c>
      <c r="N365" s="147" t="s">
        <v>40</v>
      </c>
      <c r="P365" s="148">
        <f>O365*H365</f>
        <v>0</v>
      </c>
      <c r="Q365" s="148">
        <v>0</v>
      </c>
      <c r="R365" s="148">
        <f>Q365*H365</f>
        <v>0</v>
      </c>
      <c r="S365" s="148">
        <v>0</v>
      </c>
      <c r="T365" s="149">
        <f>S365*H365</f>
        <v>0</v>
      </c>
      <c r="AR365" s="150" t="s">
        <v>417</v>
      </c>
      <c r="AT365" s="150" t="s">
        <v>309</v>
      </c>
      <c r="AU365" s="150" t="s">
        <v>163</v>
      </c>
      <c r="AY365" s="18" t="s">
        <v>307</v>
      </c>
      <c r="BE365" s="151">
        <f>IF(N365="základní",J365,0)</f>
        <v>0</v>
      </c>
      <c r="BF365" s="151">
        <f>IF(N365="snížená",J365,0)</f>
        <v>0</v>
      </c>
      <c r="BG365" s="151">
        <f>IF(N365="zákl. přenesená",J365,0)</f>
        <v>0</v>
      </c>
      <c r="BH365" s="151">
        <f>IF(N365="sníž. přenesená",J365,0)</f>
        <v>0</v>
      </c>
      <c r="BI365" s="151">
        <f>IF(N365="nulová",J365,0)</f>
        <v>0</v>
      </c>
      <c r="BJ365" s="18" t="s">
        <v>82</v>
      </c>
      <c r="BK365" s="151">
        <f>ROUND(I365*H365,2)</f>
        <v>0</v>
      </c>
      <c r="BL365" s="18" t="s">
        <v>417</v>
      </c>
      <c r="BM365" s="150" t="s">
        <v>6532</v>
      </c>
    </row>
    <row r="366" spans="2:65" s="1" customFormat="1" ht="11.25">
      <c r="B366" s="33"/>
      <c r="D366" s="152" t="s">
        <v>316</v>
      </c>
      <c r="F366" s="153" t="s">
        <v>6531</v>
      </c>
      <c r="I366" s="154"/>
      <c r="L366" s="33"/>
      <c r="M366" s="155"/>
      <c r="T366" s="57"/>
      <c r="AT366" s="18" t="s">
        <v>316</v>
      </c>
      <c r="AU366" s="18" t="s">
        <v>163</v>
      </c>
    </row>
    <row r="367" spans="2:65" s="11" customFormat="1" ht="20.85" customHeight="1">
      <c r="B367" s="127"/>
      <c r="D367" s="128" t="s">
        <v>74</v>
      </c>
      <c r="E367" s="137" t="s">
        <v>6533</v>
      </c>
      <c r="F367" s="137" t="s">
        <v>6534</v>
      </c>
      <c r="I367" s="130"/>
      <c r="J367" s="138">
        <f>BK367</f>
        <v>0</v>
      </c>
      <c r="L367" s="127"/>
      <c r="M367" s="132"/>
      <c r="P367" s="133">
        <f>SUM(P368:P381)</f>
        <v>0</v>
      </c>
      <c r="R367" s="133">
        <f>SUM(R368:R381)</f>
        <v>0.14743999999999999</v>
      </c>
      <c r="T367" s="134">
        <f>SUM(T368:T381)</f>
        <v>0</v>
      </c>
      <c r="AR367" s="128" t="s">
        <v>84</v>
      </c>
      <c r="AT367" s="135" t="s">
        <v>74</v>
      </c>
      <c r="AU367" s="135" t="s">
        <v>84</v>
      </c>
      <c r="AY367" s="128" t="s">
        <v>307</v>
      </c>
      <c r="BK367" s="136">
        <f>SUM(BK368:BK381)</f>
        <v>0</v>
      </c>
    </row>
    <row r="368" spans="2:65" s="1" customFormat="1" ht="21.75" customHeight="1">
      <c r="B368" s="33"/>
      <c r="C368" s="139" t="s">
        <v>791</v>
      </c>
      <c r="D368" s="139" t="s">
        <v>309</v>
      </c>
      <c r="E368" s="140" t="s">
        <v>6535</v>
      </c>
      <c r="F368" s="141" t="s">
        <v>6536</v>
      </c>
      <c r="G368" s="142" t="s">
        <v>4786</v>
      </c>
      <c r="H368" s="143">
        <v>2</v>
      </c>
      <c r="I368" s="144"/>
      <c r="J368" s="145">
        <f>ROUND(I368*H368,2)</f>
        <v>0</v>
      </c>
      <c r="K368" s="141" t="s">
        <v>313</v>
      </c>
      <c r="L368" s="33"/>
      <c r="M368" s="146" t="s">
        <v>1</v>
      </c>
      <c r="N368" s="147" t="s">
        <v>40</v>
      </c>
      <c r="P368" s="148">
        <f>O368*H368</f>
        <v>0</v>
      </c>
      <c r="Q368" s="148">
        <v>4.2450000000000002E-2</v>
      </c>
      <c r="R368" s="148">
        <f>Q368*H368</f>
        <v>8.4900000000000003E-2</v>
      </c>
      <c r="S368" s="148">
        <v>0</v>
      </c>
      <c r="T368" s="149">
        <f>S368*H368</f>
        <v>0</v>
      </c>
      <c r="AR368" s="150" t="s">
        <v>417</v>
      </c>
      <c r="AT368" s="150" t="s">
        <v>309</v>
      </c>
      <c r="AU368" s="150" t="s">
        <v>163</v>
      </c>
      <c r="AY368" s="18" t="s">
        <v>307</v>
      </c>
      <c r="BE368" s="151">
        <f>IF(N368="základní",J368,0)</f>
        <v>0</v>
      </c>
      <c r="BF368" s="151">
        <f>IF(N368="snížená",J368,0)</f>
        <v>0</v>
      </c>
      <c r="BG368" s="151">
        <f>IF(N368="zákl. přenesená",J368,0)</f>
        <v>0</v>
      </c>
      <c r="BH368" s="151">
        <f>IF(N368="sníž. přenesená",J368,0)</f>
        <v>0</v>
      </c>
      <c r="BI368" s="151">
        <f>IF(N368="nulová",J368,0)</f>
        <v>0</v>
      </c>
      <c r="BJ368" s="18" t="s">
        <v>82</v>
      </c>
      <c r="BK368" s="151">
        <f>ROUND(I368*H368,2)</f>
        <v>0</v>
      </c>
      <c r="BL368" s="18" t="s">
        <v>417</v>
      </c>
      <c r="BM368" s="150" t="s">
        <v>6537</v>
      </c>
    </row>
    <row r="369" spans="2:65" s="1" customFormat="1" ht="11.25">
      <c r="B369" s="33"/>
      <c r="D369" s="152" t="s">
        <v>316</v>
      </c>
      <c r="F369" s="153" t="s">
        <v>6538</v>
      </c>
      <c r="I369" s="154"/>
      <c r="L369" s="33"/>
      <c r="M369" s="155"/>
      <c r="T369" s="57"/>
      <c r="AT369" s="18" t="s">
        <v>316</v>
      </c>
      <c r="AU369" s="18" t="s">
        <v>163</v>
      </c>
    </row>
    <row r="370" spans="2:65" s="1" customFormat="1" ht="33" customHeight="1">
      <c r="B370" s="33"/>
      <c r="C370" s="139" t="s">
        <v>797</v>
      </c>
      <c r="D370" s="139" t="s">
        <v>309</v>
      </c>
      <c r="E370" s="140" t="s">
        <v>6539</v>
      </c>
      <c r="F370" s="141" t="s">
        <v>6540</v>
      </c>
      <c r="G370" s="142" t="s">
        <v>4786</v>
      </c>
      <c r="H370" s="143">
        <v>1</v>
      </c>
      <c r="I370" s="144"/>
      <c r="J370" s="145">
        <f>ROUND(I370*H370,2)</f>
        <v>0</v>
      </c>
      <c r="K370" s="141" t="s">
        <v>313</v>
      </c>
      <c r="L370" s="33"/>
      <c r="M370" s="146" t="s">
        <v>1</v>
      </c>
      <c r="N370" s="147" t="s">
        <v>40</v>
      </c>
      <c r="P370" s="148">
        <f>O370*H370</f>
        <v>0</v>
      </c>
      <c r="Q370" s="148">
        <v>1.8079999999999999E-2</v>
      </c>
      <c r="R370" s="148">
        <f>Q370*H370</f>
        <v>1.8079999999999999E-2</v>
      </c>
      <c r="S370" s="148">
        <v>0</v>
      </c>
      <c r="T370" s="149">
        <f>S370*H370</f>
        <v>0</v>
      </c>
      <c r="AR370" s="150" t="s">
        <v>417</v>
      </c>
      <c r="AT370" s="150" t="s">
        <v>309</v>
      </c>
      <c r="AU370" s="150" t="s">
        <v>163</v>
      </c>
      <c r="AY370" s="18" t="s">
        <v>307</v>
      </c>
      <c r="BE370" s="151">
        <f>IF(N370="základní",J370,0)</f>
        <v>0</v>
      </c>
      <c r="BF370" s="151">
        <f>IF(N370="snížená",J370,0)</f>
        <v>0</v>
      </c>
      <c r="BG370" s="151">
        <f>IF(N370="zákl. přenesená",J370,0)</f>
        <v>0</v>
      </c>
      <c r="BH370" s="151">
        <f>IF(N370="sníž. přenesená",J370,0)</f>
        <v>0</v>
      </c>
      <c r="BI370" s="151">
        <f>IF(N370="nulová",J370,0)</f>
        <v>0</v>
      </c>
      <c r="BJ370" s="18" t="s">
        <v>82</v>
      </c>
      <c r="BK370" s="151">
        <f>ROUND(I370*H370,2)</f>
        <v>0</v>
      </c>
      <c r="BL370" s="18" t="s">
        <v>417</v>
      </c>
      <c r="BM370" s="150" t="s">
        <v>6541</v>
      </c>
    </row>
    <row r="371" spans="2:65" s="1" customFormat="1" ht="29.25">
      <c r="B371" s="33"/>
      <c r="D371" s="152" t="s">
        <v>316</v>
      </c>
      <c r="F371" s="153" t="s">
        <v>6542</v>
      </c>
      <c r="I371" s="154"/>
      <c r="L371" s="33"/>
      <c r="M371" s="155"/>
      <c r="T371" s="57"/>
      <c r="AT371" s="18" t="s">
        <v>316</v>
      </c>
      <c r="AU371" s="18" t="s">
        <v>163</v>
      </c>
    </row>
    <row r="372" spans="2:65" s="1" customFormat="1" ht="37.9" customHeight="1">
      <c r="B372" s="33"/>
      <c r="C372" s="139" t="s">
        <v>806</v>
      </c>
      <c r="D372" s="139" t="s">
        <v>309</v>
      </c>
      <c r="E372" s="140" t="s">
        <v>6543</v>
      </c>
      <c r="F372" s="141" t="s">
        <v>6544</v>
      </c>
      <c r="G372" s="142" t="s">
        <v>4786</v>
      </c>
      <c r="H372" s="143">
        <v>1</v>
      </c>
      <c r="I372" s="144"/>
      <c r="J372" s="145">
        <f>ROUND(I372*H372,2)</f>
        <v>0</v>
      </c>
      <c r="K372" s="141" t="s">
        <v>313</v>
      </c>
      <c r="L372" s="33"/>
      <c r="M372" s="146" t="s">
        <v>1</v>
      </c>
      <c r="N372" s="147" t="s">
        <v>40</v>
      </c>
      <c r="P372" s="148">
        <f>O372*H372</f>
        <v>0</v>
      </c>
      <c r="Q372" s="148">
        <v>3.3419999999999998E-2</v>
      </c>
      <c r="R372" s="148">
        <f>Q372*H372</f>
        <v>3.3419999999999998E-2</v>
      </c>
      <c r="S372" s="148">
        <v>0</v>
      </c>
      <c r="T372" s="149">
        <f>S372*H372</f>
        <v>0</v>
      </c>
      <c r="AR372" s="150" t="s">
        <v>417</v>
      </c>
      <c r="AT372" s="150" t="s">
        <v>309</v>
      </c>
      <c r="AU372" s="150" t="s">
        <v>163</v>
      </c>
      <c r="AY372" s="18" t="s">
        <v>307</v>
      </c>
      <c r="BE372" s="151">
        <f>IF(N372="základní",J372,0)</f>
        <v>0</v>
      </c>
      <c r="BF372" s="151">
        <f>IF(N372="snížená",J372,0)</f>
        <v>0</v>
      </c>
      <c r="BG372" s="151">
        <f>IF(N372="zákl. přenesená",J372,0)</f>
        <v>0</v>
      </c>
      <c r="BH372" s="151">
        <f>IF(N372="sníž. přenesená",J372,0)</f>
        <v>0</v>
      </c>
      <c r="BI372" s="151">
        <f>IF(N372="nulová",J372,0)</f>
        <v>0</v>
      </c>
      <c r="BJ372" s="18" t="s">
        <v>82</v>
      </c>
      <c r="BK372" s="151">
        <f>ROUND(I372*H372,2)</f>
        <v>0</v>
      </c>
      <c r="BL372" s="18" t="s">
        <v>417</v>
      </c>
      <c r="BM372" s="150" t="s">
        <v>6545</v>
      </c>
    </row>
    <row r="373" spans="2:65" s="1" customFormat="1" ht="29.25">
      <c r="B373" s="33"/>
      <c r="D373" s="152" t="s">
        <v>316</v>
      </c>
      <c r="F373" s="153" t="s">
        <v>6546</v>
      </c>
      <c r="I373" s="154"/>
      <c r="L373" s="33"/>
      <c r="M373" s="155"/>
      <c r="T373" s="57"/>
      <c r="AT373" s="18" t="s">
        <v>316</v>
      </c>
      <c r="AU373" s="18" t="s">
        <v>163</v>
      </c>
    </row>
    <row r="374" spans="2:65" s="1" customFormat="1" ht="24.2" customHeight="1">
      <c r="B374" s="33"/>
      <c r="C374" s="139" t="s">
        <v>813</v>
      </c>
      <c r="D374" s="139" t="s">
        <v>309</v>
      </c>
      <c r="E374" s="140" t="s">
        <v>6547</v>
      </c>
      <c r="F374" s="141" t="s">
        <v>6548</v>
      </c>
      <c r="G374" s="142" t="s">
        <v>405</v>
      </c>
      <c r="H374" s="143">
        <v>2</v>
      </c>
      <c r="I374" s="144"/>
      <c r="J374" s="145">
        <f>ROUND(I374*H374,2)</f>
        <v>0</v>
      </c>
      <c r="K374" s="141" t="s">
        <v>313</v>
      </c>
      <c r="L374" s="33"/>
      <c r="M374" s="146" t="s">
        <v>1</v>
      </c>
      <c r="N374" s="147" t="s">
        <v>40</v>
      </c>
      <c r="P374" s="148">
        <f>O374*H374</f>
        <v>0</v>
      </c>
      <c r="Q374" s="148">
        <v>1.3999999999999999E-4</v>
      </c>
      <c r="R374" s="148">
        <f>Q374*H374</f>
        <v>2.7999999999999998E-4</v>
      </c>
      <c r="S374" s="148">
        <v>0</v>
      </c>
      <c r="T374" s="149">
        <f>S374*H374</f>
        <v>0</v>
      </c>
      <c r="AR374" s="150" t="s">
        <v>417</v>
      </c>
      <c r="AT374" s="150" t="s">
        <v>309</v>
      </c>
      <c r="AU374" s="150" t="s">
        <v>163</v>
      </c>
      <c r="AY374" s="18" t="s">
        <v>307</v>
      </c>
      <c r="BE374" s="151">
        <f>IF(N374="základní",J374,0)</f>
        <v>0</v>
      </c>
      <c r="BF374" s="151">
        <f>IF(N374="snížená",J374,0)</f>
        <v>0</v>
      </c>
      <c r="BG374" s="151">
        <f>IF(N374="zákl. přenesená",J374,0)</f>
        <v>0</v>
      </c>
      <c r="BH374" s="151">
        <f>IF(N374="sníž. přenesená",J374,0)</f>
        <v>0</v>
      </c>
      <c r="BI374" s="151">
        <f>IF(N374="nulová",J374,0)</f>
        <v>0</v>
      </c>
      <c r="BJ374" s="18" t="s">
        <v>82</v>
      </c>
      <c r="BK374" s="151">
        <f>ROUND(I374*H374,2)</f>
        <v>0</v>
      </c>
      <c r="BL374" s="18" t="s">
        <v>417</v>
      </c>
      <c r="BM374" s="150" t="s">
        <v>6549</v>
      </c>
    </row>
    <row r="375" spans="2:65" s="1" customFormat="1" ht="19.5">
      <c r="B375" s="33"/>
      <c r="D375" s="152" t="s">
        <v>316</v>
      </c>
      <c r="F375" s="153" t="s">
        <v>6550</v>
      </c>
      <c r="I375" s="154"/>
      <c r="L375" s="33"/>
      <c r="M375" s="155"/>
      <c r="T375" s="57"/>
      <c r="AT375" s="18" t="s">
        <v>316</v>
      </c>
      <c r="AU375" s="18" t="s">
        <v>163</v>
      </c>
    </row>
    <row r="376" spans="2:65" s="1" customFormat="1" ht="24.2" customHeight="1">
      <c r="B376" s="33"/>
      <c r="C376" s="177" t="s">
        <v>819</v>
      </c>
      <c r="D376" s="177" t="s">
        <v>390</v>
      </c>
      <c r="E376" s="178" t="s">
        <v>6551</v>
      </c>
      <c r="F376" s="179" t="s">
        <v>6552</v>
      </c>
      <c r="G376" s="180" t="s">
        <v>405</v>
      </c>
      <c r="H376" s="181">
        <v>2</v>
      </c>
      <c r="I376" s="182"/>
      <c r="J376" s="183">
        <f>ROUND(I376*H376,2)</f>
        <v>0</v>
      </c>
      <c r="K376" s="179" t="s">
        <v>313</v>
      </c>
      <c r="L376" s="184"/>
      <c r="M376" s="185" t="s">
        <v>1</v>
      </c>
      <c r="N376" s="186" t="s">
        <v>40</v>
      </c>
      <c r="P376" s="148">
        <f>O376*H376</f>
        <v>0</v>
      </c>
      <c r="Q376" s="148">
        <v>5.3800000000000002E-3</v>
      </c>
      <c r="R376" s="148">
        <f>Q376*H376</f>
        <v>1.076E-2</v>
      </c>
      <c r="S376" s="148">
        <v>0</v>
      </c>
      <c r="T376" s="149">
        <f>S376*H376</f>
        <v>0</v>
      </c>
      <c r="AR376" s="150" t="s">
        <v>524</v>
      </c>
      <c r="AT376" s="150" t="s">
        <v>390</v>
      </c>
      <c r="AU376" s="150" t="s">
        <v>163</v>
      </c>
      <c r="AY376" s="18" t="s">
        <v>307</v>
      </c>
      <c r="BE376" s="151">
        <f>IF(N376="základní",J376,0)</f>
        <v>0</v>
      </c>
      <c r="BF376" s="151">
        <f>IF(N376="snížená",J376,0)</f>
        <v>0</v>
      </c>
      <c r="BG376" s="151">
        <f>IF(N376="zákl. přenesená",J376,0)</f>
        <v>0</v>
      </c>
      <c r="BH376" s="151">
        <f>IF(N376="sníž. přenesená",J376,0)</f>
        <v>0</v>
      </c>
      <c r="BI376" s="151">
        <f>IF(N376="nulová",J376,0)</f>
        <v>0</v>
      </c>
      <c r="BJ376" s="18" t="s">
        <v>82</v>
      </c>
      <c r="BK376" s="151">
        <f>ROUND(I376*H376,2)</f>
        <v>0</v>
      </c>
      <c r="BL376" s="18" t="s">
        <v>417</v>
      </c>
      <c r="BM376" s="150" t="s">
        <v>6553</v>
      </c>
    </row>
    <row r="377" spans="2:65" s="1" customFormat="1" ht="11.25">
      <c r="B377" s="33"/>
      <c r="D377" s="152" t="s">
        <v>316</v>
      </c>
      <c r="F377" s="153" t="s">
        <v>6552</v>
      </c>
      <c r="I377" s="154"/>
      <c r="L377" s="33"/>
      <c r="M377" s="155"/>
      <c r="T377" s="57"/>
      <c r="AT377" s="18" t="s">
        <v>316</v>
      </c>
      <c r="AU377" s="18" t="s">
        <v>163</v>
      </c>
    </row>
    <row r="378" spans="2:65" s="1" customFormat="1" ht="16.5" customHeight="1">
      <c r="B378" s="33"/>
      <c r="C378" s="139" t="s">
        <v>824</v>
      </c>
      <c r="D378" s="139" t="s">
        <v>309</v>
      </c>
      <c r="E378" s="140" t="s">
        <v>6481</v>
      </c>
      <c r="F378" s="141" t="s">
        <v>6482</v>
      </c>
      <c r="G378" s="142" t="s">
        <v>405</v>
      </c>
      <c r="H378" s="143">
        <v>2</v>
      </c>
      <c r="I378" s="144"/>
      <c r="J378" s="145">
        <f>ROUND(I378*H378,2)</f>
        <v>0</v>
      </c>
      <c r="K378" s="141" t="s">
        <v>313</v>
      </c>
      <c r="L378" s="33"/>
      <c r="M378" s="146" t="s">
        <v>1</v>
      </c>
      <c r="N378" s="147" t="s">
        <v>40</v>
      </c>
      <c r="P378" s="148">
        <f>O378*H378</f>
        <v>0</v>
      </c>
      <c r="Q378" s="148">
        <v>0</v>
      </c>
      <c r="R378" s="148">
        <f>Q378*H378</f>
        <v>0</v>
      </c>
      <c r="S378" s="148">
        <v>0</v>
      </c>
      <c r="T378" s="149">
        <f>S378*H378</f>
        <v>0</v>
      </c>
      <c r="AR378" s="150" t="s">
        <v>417</v>
      </c>
      <c r="AT378" s="150" t="s">
        <v>309</v>
      </c>
      <c r="AU378" s="150" t="s">
        <v>163</v>
      </c>
      <c r="AY378" s="18" t="s">
        <v>307</v>
      </c>
      <c r="BE378" s="151">
        <f>IF(N378="základní",J378,0)</f>
        <v>0</v>
      </c>
      <c r="BF378" s="151">
        <f>IF(N378="snížená",J378,0)</f>
        <v>0</v>
      </c>
      <c r="BG378" s="151">
        <f>IF(N378="zákl. přenesená",J378,0)</f>
        <v>0</v>
      </c>
      <c r="BH378" s="151">
        <f>IF(N378="sníž. přenesená",J378,0)</f>
        <v>0</v>
      </c>
      <c r="BI378" s="151">
        <f>IF(N378="nulová",J378,0)</f>
        <v>0</v>
      </c>
      <c r="BJ378" s="18" t="s">
        <v>82</v>
      </c>
      <c r="BK378" s="151">
        <f>ROUND(I378*H378,2)</f>
        <v>0</v>
      </c>
      <c r="BL378" s="18" t="s">
        <v>417</v>
      </c>
      <c r="BM378" s="150" t="s">
        <v>6554</v>
      </c>
    </row>
    <row r="379" spans="2:65" s="1" customFormat="1" ht="19.5">
      <c r="B379" s="33"/>
      <c r="D379" s="152" t="s">
        <v>316</v>
      </c>
      <c r="F379" s="153" t="s">
        <v>6484</v>
      </c>
      <c r="I379" s="154"/>
      <c r="L379" s="33"/>
      <c r="M379" s="155"/>
      <c r="T379" s="57"/>
      <c r="AT379" s="18" t="s">
        <v>316</v>
      </c>
      <c r="AU379" s="18" t="s">
        <v>163</v>
      </c>
    </row>
    <row r="380" spans="2:65" s="1" customFormat="1" ht="16.5" customHeight="1">
      <c r="B380" s="33"/>
      <c r="C380" s="139" t="s">
        <v>831</v>
      </c>
      <c r="D380" s="139" t="s">
        <v>309</v>
      </c>
      <c r="E380" s="140" t="s">
        <v>6498</v>
      </c>
      <c r="F380" s="141" t="s">
        <v>6499</v>
      </c>
      <c r="G380" s="142" t="s">
        <v>405</v>
      </c>
      <c r="H380" s="143">
        <v>4</v>
      </c>
      <c r="I380" s="144"/>
      <c r="J380" s="145">
        <f>ROUND(I380*H380,2)</f>
        <v>0</v>
      </c>
      <c r="K380" s="141" t="s">
        <v>313</v>
      </c>
      <c r="L380" s="33"/>
      <c r="M380" s="146" t="s">
        <v>1</v>
      </c>
      <c r="N380" s="147" t="s">
        <v>40</v>
      </c>
      <c r="P380" s="148">
        <f>O380*H380</f>
        <v>0</v>
      </c>
      <c r="Q380" s="148">
        <v>0</v>
      </c>
      <c r="R380" s="148">
        <f>Q380*H380</f>
        <v>0</v>
      </c>
      <c r="S380" s="148">
        <v>0</v>
      </c>
      <c r="T380" s="149">
        <f>S380*H380</f>
        <v>0</v>
      </c>
      <c r="AR380" s="150" t="s">
        <v>417</v>
      </c>
      <c r="AT380" s="150" t="s">
        <v>309</v>
      </c>
      <c r="AU380" s="150" t="s">
        <v>163</v>
      </c>
      <c r="AY380" s="18" t="s">
        <v>307</v>
      </c>
      <c r="BE380" s="151">
        <f>IF(N380="základní",J380,0)</f>
        <v>0</v>
      </c>
      <c r="BF380" s="151">
        <f>IF(N380="snížená",J380,0)</f>
        <v>0</v>
      </c>
      <c r="BG380" s="151">
        <f>IF(N380="zákl. přenesená",J380,0)</f>
        <v>0</v>
      </c>
      <c r="BH380" s="151">
        <f>IF(N380="sníž. přenesená",J380,0)</f>
        <v>0</v>
      </c>
      <c r="BI380" s="151">
        <f>IF(N380="nulová",J380,0)</f>
        <v>0</v>
      </c>
      <c r="BJ380" s="18" t="s">
        <v>82</v>
      </c>
      <c r="BK380" s="151">
        <f>ROUND(I380*H380,2)</f>
        <v>0</v>
      </c>
      <c r="BL380" s="18" t="s">
        <v>417</v>
      </c>
      <c r="BM380" s="150" t="s">
        <v>6555</v>
      </c>
    </row>
    <row r="381" spans="2:65" s="1" customFormat="1" ht="19.5">
      <c r="B381" s="33"/>
      <c r="D381" s="152" t="s">
        <v>316</v>
      </c>
      <c r="F381" s="153" t="s">
        <v>6501</v>
      </c>
      <c r="I381" s="154"/>
      <c r="L381" s="33"/>
      <c r="M381" s="155"/>
      <c r="T381" s="57"/>
      <c r="AT381" s="18" t="s">
        <v>316</v>
      </c>
      <c r="AU381" s="18" t="s">
        <v>163</v>
      </c>
    </row>
    <row r="382" spans="2:65" s="11" customFormat="1" ht="20.85" customHeight="1">
      <c r="B382" s="127"/>
      <c r="D382" s="128" t="s">
        <v>74</v>
      </c>
      <c r="E382" s="137" t="s">
        <v>6556</v>
      </c>
      <c r="F382" s="137" t="s">
        <v>6557</v>
      </c>
      <c r="I382" s="130"/>
      <c r="J382" s="138">
        <f>BK382</f>
        <v>0</v>
      </c>
      <c r="L382" s="127"/>
      <c r="M382" s="132"/>
      <c r="P382" s="133">
        <f>SUM(P383:P400)</f>
        <v>0</v>
      </c>
      <c r="R382" s="133">
        <f>SUM(R383:R400)</f>
        <v>7.1840000000000001E-2</v>
      </c>
      <c r="T382" s="134">
        <f>SUM(T383:T400)</f>
        <v>0</v>
      </c>
      <c r="AR382" s="128" t="s">
        <v>84</v>
      </c>
      <c r="AT382" s="135" t="s">
        <v>74</v>
      </c>
      <c r="AU382" s="135" t="s">
        <v>84</v>
      </c>
      <c r="AY382" s="128" t="s">
        <v>307</v>
      </c>
      <c r="BK382" s="136">
        <f>SUM(BK383:BK400)</f>
        <v>0</v>
      </c>
    </row>
    <row r="383" spans="2:65" s="1" customFormat="1" ht="21.75" customHeight="1">
      <c r="B383" s="33"/>
      <c r="C383" s="139" t="s">
        <v>837</v>
      </c>
      <c r="D383" s="139" t="s">
        <v>309</v>
      </c>
      <c r="E383" s="140" t="s">
        <v>6558</v>
      </c>
      <c r="F383" s="141" t="s">
        <v>6559</v>
      </c>
      <c r="G383" s="142" t="s">
        <v>405</v>
      </c>
      <c r="H383" s="143">
        <v>4</v>
      </c>
      <c r="I383" s="144"/>
      <c r="J383" s="145">
        <f>ROUND(I383*H383,2)</f>
        <v>0</v>
      </c>
      <c r="K383" s="141" t="s">
        <v>313</v>
      </c>
      <c r="L383" s="33"/>
      <c r="M383" s="146" t="s">
        <v>1</v>
      </c>
      <c r="N383" s="147" t="s">
        <v>40</v>
      </c>
      <c r="P383" s="148">
        <f>O383*H383</f>
        <v>0</v>
      </c>
      <c r="Q383" s="148">
        <v>2.2300000000000002E-3</v>
      </c>
      <c r="R383" s="148">
        <f>Q383*H383</f>
        <v>8.9200000000000008E-3</v>
      </c>
      <c r="S383" s="148">
        <v>0</v>
      </c>
      <c r="T383" s="149">
        <f>S383*H383</f>
        <v>0</v>
      </c>
      <c r="AR383" s="150" t="s">
        <v>417</v>
      </c>
      <c r="AT383" s="150" t="s">
        <v>309</v>
      </c>
      <c r="AU383" s="150" t="s">
        <v>163</v>
      </c>
      <c r="AY383" s="18" t="s">
        <v>307</v>
      </c>
      <c r="BE383" s="151">
        <f>IF(N383="základní",J383,0)</f>
        <v>0</v>
      </c>
      <c r="BF383" s="151">
        <f>IF(N383="snížená",J383,0)</f>
        <v>0</v>
      </c>
      <c r="BG383" s="151">
        <f>IF(N383="zákl. přenesená",J383,0)</f>
        <v>0</v>
      </c>
      <c r="BH383" s="151">
        <f>IF(N383="sníž. přenesená",J383,0)</f>
        <v>0</v>
      </c>
      <c r="BI383" s="151">
        <f>IF(N383="nulová",J383,0)</f>
        <v>0</v>
      </c>
      <c r="BJ383" s="18" t="s">
        <v>82</v>
      </c>
      <c r="BK383" s="151">
        <f>ROUND(I383*H383,2)</f>
        <v>0</v>
      </c>
      <c r="BL383" s="18" t="s">
        <v>417</v>
      </c>
      <c r="BM383" s="150" t="s">
        <v>6560</v>
      </c>
    </row>
    <row r="384" spans="2:65" s="1" customFormat="1" ht="11.25">
      <c r="B384" s="33"/>
      <c r="D384" s="152" t="s">
        <v>316</v>
      </c>
      <c r="F384" s="153" t="s">
        <v>6561</v>
      </c>
      <c r="I384" s="154"/>
      <c r="L384" s="33"/>
      <c r="M384" s="155"/>
      <c r="T384" s="57"/>
      <c r="AT384" s="18" t="s">
        <v>316</v>
      </c>
      <c r="AU384" s="18" t="s">
        <v>163</v>
      </c>
    </row>
    <row r="385" spans="2:65" s="1" customFormat="1" ht="16.5" customHeight="1">
      <c r="B385" s="33"/>
      <c r="C385" s="177" t="s">
        <v>845</v>
      </c>
      <c r="D385" s="177" t="s">
        <v>390</v>
      </c>
      <c r="E385" s="178" t="s">
        <v>6562</v>
      </c>
      <c r="F385" s="179" t="s">
        <v>6563</v>
      </c>
      <c r="G385" s="180" t="s">
        <v>405</v>
      </c>
      <c r="H385" s="181">
        <v>4</v>
      </c>
      <c r="I385" s="182"/>
      <c r="J385" s="183">
        <f>ROUND(I385*H385,2)</f>
        <v>0</v>
      </c>
      <c r="K385" s="179" t="s">
        <v>1</v>
      </c>
      <c r="L385" s="184"/>
      <c r="M385" s="185" t="s">
        <v>1</v>
      </c>
      <c r="N385" s="186" t="s">
        <v>40</v>
      </c>
      <c r="P385" s="148">
        <f>O385*H385</f>
        <v>0</v>
      </c>
      <c r="Q385" s="148">
        <v>1.35E-2</v>
      </c>
      <c r="R385" s="148">
        <f>Q385*H385</f>
        <v>5.3999999999999999E-2</v>
      </c>
      <c r="S385" s="148">
        <v>0</v>
      </c>
      <c r="T385" s="149">
        <f>S385*H385</f>
        <v>0</v>
      </c>
      <c r="AR385" s="150" t="s">
        <v>524</v>
      </c>
      <c r="AT385" s="150" t="s">
        <v>390</v>
      </c>
      <c r="AU385" s="150" t="s">
        <v>163</v>
      </c>
      <c r="AY385" s="18" t="s">
        <v>307</v>
      </c>
      <c r="BE385" s="151">
        <f>IF(N385="základní",J385,0)</f>
        <v>0</v>
      </c>
      <c r="BF385" s="151">
        <f>IF(N385="snížená",J385,0)</f>
        <v>0</v>
      </c>
      <c r="BG385" s="151">
        <f>IF(N385="zákl. přenesená",J385,0)</f>
        <v>0</v>
      </c>
      <c r="BH385" s="151">
        <f>IF(N385="sníž. přenesená",J385,0)</f>
        <v>0</v>
      </c>
      <c r="BI385" s="151">
        <f>IF(N385="nulová",J385,0)</f>
        <v>0</v>
      </c>
      <c r="BJ385" s="18" t="s">
        <v>82</v>
      </c>
      <c r="BK385" s="151">
        <f>ROUND(I385*H385,2)</f>
        <v>0</v>
      </c>
      <c r="BL385" s="18" t="s">
        <v>417</v>
      </c>
      <c r="BM385" s="150" t="s">
        <v>6564</v>
      </c>
    </row>
    <row r="386" spans="2:65" s="1" customFormat="1" ht="11.25">
      <c r="B386" s="33"/>
      <c r="D386" s="152" t="s">
        <v>316</v>
      </c>
      <c r="F386" s="153" t="s">
        <v>6565</v>
      </c>
      <c r="I386" s="154"/>
      <c r="L386" s="33"/>
      <c r="M386" s="155"/>
      <c r="T386" s="57"/>
      <c r="AT386" s="18" t="s">
        <v>316</v>
      </c>
      <c r="AU386" s="18" t="s">
        <v>163</v>
      </c>
    </row>
    <row r="387" spans="2:65" s="1" customFormat="1" ht="24.2" customHeight="1">
      <c r="B387" s="33"/>
      <c r="C387" s="139" t="s">
        <v>852</v>
      </c>
      <c r="D387" s="139" t="s">
        <v>309</v>
      </c>
      <c r="E387" s="140" t="s">
        <v>6566</v>
      </c>
      <c r="F387" s="141" t="s">
        <v>6567</v>
      </c>
      <c r="G387" s="142" t="s">
        <v>405</v>
      </c>
      <c r="H387" s="143">
        <v>4</v>
      </c>
      <c r="I387" s="144"/>
      <c r="J387" s="145">
        <f>ROUND(I387*H387,2)</f>
        <v>0</v>
      </c>
      <c r="K387" s="141" t="s">
        <v>313</v>
      </c>
      <c r="L387" s="33"/>
      <c r="M387" s="146" t="s">
        <v>1</v>
      </c>
      <c r="N387" s="147" t="s">
        <v>40</v>
      </c>
      <c r="P387" s="148">
        <f>O387*H387</f>
        <v>0</v>
      </c>
      <c r="Q387" s="148">
        <v>4.0000000000000003E-5</v>
      </c>
      <c r="R387" s="148">
        <f>Q387*H387</f>
        <v>1.6000000000000001E-4</v>
      </c>
      <c r="S387" s="148">
        <v>0</v>
      </c>
      <c r="T387" s="149">
        <f>S387*H387</f>
        <v>0</v>
      </c>
      <c r="AR387" s="150" t="s">
        <v>417</v>
      </c>
      <c r="AT387" s="150" t="s">
        <v>309</v>
      </c>
      <c r="AU387" s="150" t="s">
        <v>163</v>
      </c>
      <c r="AY387" s="18" t="s">
        <v>307</v>
      </c>
      <c r="BE387" s="151">
        <f>IF(N387="základní",J387,0)</f>
        <v>0</v>
      </c>
      <c r="BF387" s="151">
        <f>IF(N387="snížená",J387,0)</f>
        <v>0</v>
      </c>
      <c r="BG387" s="151">
        <f>IF(N387="zákl. přenesená",J387,0)</f>
        <v>0</v>
      </c>
      <c r="BH387" s="151">
        <f>IF(N387="sníž. přenesená",J387,0)</f>
        <v>0</v>
      </c>
      <c r="BI387" s="151">
        <f>IF(N387="nulová",J387,0)</f>
        <v>0</v>
      </c>
      <c r="BJ387" s="18" t="s">
        <v>82</v>
      </c>
      <c r="BK387" s="151">
        <f>ROUND(I387*H387,2)</f>
        <v>0</v>
      </c>
      <c r="BL387" s="18" t="s">
        <v>417</v>
      </c>
      <c r="BM387" s="150" t="s">
        <v>6568</v>
      </c>
    </row>
    <row r="388" spans="2:65" s="1" customFormat="1" ht="11.25">
      <c r="B388" s="33"/>
      <c r="D388" s="152" t="s">
        <v>316</v>
      </c>
      <c r="F388" s="153" t="s">
        <v>6569</v>
      </c>
      <c r="I388" s="154"/>
      <c r="L388" s="33"/>
      <c r="M388" s="155"/>
      <c r="T388" s="57"/>
      <c r="AT388" s="18" t="s">
        <v>316</v>
      </c>
      <c r="AU388" s="18" t="s">
        <v>163</v>
      </c>
    </row>
    <row r="389" spans="2:65" s="1" customFormat="1" ht="16.5" customHeight="1">
      <c r="B389" s="33"/>
      <c r="C389" s="177" t="s">
        <v>860</v>
      </c>
      <c r="D389" s="177" t="s">
        <v>390</v>
      </c>
      <c r="E389" s="178" t="s">
        <v>6570</v>
      </c>
      <c r="F389" s="179" t="s">
        <v>6571</v>
      </c>
      <c r="G389" s="180" t="s">
        <v>405</v>
      </c>
      <c r="H389" s="181">
        <v>4</v>
      </c>
      <c r="I389" s="182"/>
      <c r="J389" s="183">
        <f>ROUND(I389*H389,2)</f>
        <v>0</v>
      </c>
      <c r="K389" s="179" t="s">
        <v>313</v>
      </c>
      <c r="L389" s="184"/>
      <c r="M389" s="185" t="s">
        <v>1</v>
      </c>
      <c r="N389" s="186" t="s">
        <v>40</v>
      </c>
      <c r="P389" s="148">
        <f>O389*H389</f>
        <v>0</v>
      </c>
      <c r="Q389" s="148">
        <v>1.47E-3</v>
      </c>
      <c r="R389" s="148">
        <f>Q389*H389</f>
        <v>5.8799999999999998E-3</v>
      </c>
      <c r="S389" s="148">
        <v>0</v>
      </c>
      <c r="T389" s="149">
        <f>S389*H389</f>
        <v>0</v>
      </c>
      <c r="AR389" s="150" t="s">
        <v>524</v>
      </c>
      <c r="AT389" s="150" t="s">
        <v>390</v>
      </c>
      <c r="AU389" s="150" t="s">
        <v>163</v>
      </c>
      <c r="AY389" s="18" t="s">
        <v>307</v>
      </c>
      <c r="BE389" s="151">
        <f>IF(N389="základní",J389,0)</f>
        <v>0</v>
      </c>
      <c r="BF389" s="151">
        <f>IF(N389="snížená",J389,0)</f>
        <v>0</v>
      </c>
      <c r="BG389" s="151">
        <f>IF(N389="zákl. přenesená",J389,0)</f>
        <v>0</v>
      </c>
      <c r="BH389" s="151">
        <f>IF(N389="sníž. přenesená",J389,0)</f>
        <v>0</v>
      </c>
      <c r="BI389" s="151">
        <f>IF(N389="nulová",J389,0)</f>
        <v>0</v>
      </c>
      <c r="BJ389" s="18" t="s">
        <v>82</v>
      </c>
      <c r="BK389" s="151">
        <f>ROUND(I389*H389,2)</f>
        <v>0</v>
      </c>
      <c r="BL389" s="18" t="s">
        <v>417</v>
      </c>
      <c r="BM389" s="150" t="s">
        <v>6572</v>
      </c>
    </row>
    <row r="390" spans="2:65" s="1" customFormat="1" ht="11.25">
      <c r="B390" s="33"/>
      <c r="D390" s="152" t="s">
        <v>316</v>
      </c>
      <c r="F390" s="153" t="s">
        <v>6571</v>
      </c>
      <c r="I390" s="154"/>
      <c r="L390" s="33"/>
      <c r="M390" s="155"/>
      <c r="T390" s="57"/>
      <c r="AT390" s="18" t="s">
        <v>316</v>
      </c>
      <c r="AU390" s="18" t="s">
        <v>163</v>
      </c>
    </row>
    <row r="391" spans="2:65" s="1" customFormat="1" ht="16.5" customHeight="1">
      <c r="B391" s="33"/>
      <c r="C391" s="139" t="s">
        <v>867</v>
      </c>
      <c r="D391" s="139" t="s">
        <v>309</v>
      </c>
      <c r="E391" s="140" t="s">
        <v>6573</v>
      </c>
      <c r="F391" s="141" t="s">
        <v>6574</v>
      </c>
      <c r="G391" s="142" t="s">
        <v>405</v>
      </c>
      <c r="H391" s="143">
        <v>4</v>
      </c>
      <c r="I391" s="144"/>
      <c r="J391" s="145">
        <f>ROUND(I391*H391,2)</f>
        <v>0</v>
      </c>
      <c r="K391" s="141" t="s">
        <v>1</v>
      </c>
      <c r="L391" s="33"/>
      <c r="M391" s="146" t="s">
        <v>1</v>
      </c>
      <c r="N391" s="147" t="s">
        <v>40</v>
      </c>
      <c r="P391" s="148">
        <f>O391*H391</f>
        <v>0</v>
      </c>
      <c r="Q391" s="148">
        <v>2.4000000000000001E-4</v>
      </c>
      <c r="R391" s="148">
        <f>Q391*H391</f>
        <v>9.6000000000000002E-4</v>
      </c>
      <c r="S391" s="148">
        <v>0</v>
      </c>
      <c r="T391" s="149">
        <f>S391*H391</f>
        <v>0</v>
      </c>
      <c r="AR391" s="150" t="s">
        <v>417</v>
      </c>
      <c r="AT391" s="150" t="s">
        <v>309</v>
      </c>
      <c r="AU391" s="150" t="s">
        <v>163</v>
      </c>
      <c r="AY391" s="18" t="s">
        <v>307</v>
      </c>
      <c r="BE391" s="151">
        <f>IF(N391="základní",J391,0)</f>
        <v>0</v>
      </c>
      <c r="BF391" s="151">
        <f>IF(N391="snížená",J391,0)</f>
        <v>0</v>
      </c>
      <c r="BG391" s="151">
        <f>IF(N391="zákl. přenesená",J391,0)</f>
        <v>0</v>
      </c>
      <c r="BH391" s="151">
        <f>IF(N391="sníž. přenesená",J391,0)</f>
        <v>0</v>
      </c>
      <c r="BI391" s="151">
        <f>IF(N391="nulová",J391,0)</f>
        <v>0</v>
      </c>
      <c r="BJ391" s="18" t="s">
        <v>82</v>
      </c>
      <c r="BK391" s="151">
        <f>ROUND(I391*H391,2)</f>
        <v>0</v>
      </c>
      <c r="BL391" s="18" t="s">
        <v>417</v>
      </c>
      <c r="BM391" s="150" t="s">
        <v>6575</v>
      </c>
    </row>
    <row r="392" spans="2:65" s="1" customFormat="1" ht="11.25">
      <c r="B392" s="33"/>
      <c r="D392" s="152" t="s">
        <v>316</v>
      </c>
      <c r="F392" s="153" t="s">
        <v>6574</v>
      </c>
      <c r="I392" s="154"/>
      <c r="L392" s="33"/>
      <c r="M392" s="155"/>
      <c r="T392" s="57"/>
      <c r="AT392" s="18" t="s">
        <v>316</v>
      </c>
      <c r="AU392" s="18" t="s">
        <v>163</v>
      </c>
    </row>
    <row r="393" spans="2:65" s="1" customFormat="1" ht="16.5" customHeight="1">
      <c r="B393" s="33"/>
      <c r="C393" s="139" t="s">
        <v>875</v>
      </c>
      <c r="D393" s="139" t="s">
        <v>309</v>
      </c>
      <c r="E393" s="140" t="s">
        <v>6481</v>
      </c>
      <c r="F393" s="141" t="s">
        <v>6482</v>
      </c>
      <c r="G393" s="142" t="s">
        <v>405</v>
      </c>
      <c r="H393" s="143">
        <v>4</v>
      </c>
      <c r="I393" s="144"/>
      <c r="J393" s="145">
        <f>ROUND(I393*H393,2)</f>
        <v>0</v>
      </c>
      <c r="K393" s="141" t="s">
        <v>313</v>
      </c>
      <c r="L393" s="33"/>
      <c r="M393" s="146" t="s">
        <v>1</v>
      </c>
      <c r="N393" s="147" t="s">
        <v>40</v>
      </c>
      <c r="P393" s="148">
        <f>O393*H393</f>
        <v>0</v>
      </c>
      <c r="Q393" s="148">
        <v>0</v>
      </c>
      <c r="R393" s="148">
        <f>Q393*H393</f>
        <v>0</v>
      </c>
      <c r="S393" s="148">
        <v>0</v>
      </c>
      <c r="T393" s="149">
        <f>S393*H393</f>
        <v>0</v>
      </c>
      <c r="AR393" s="150" t="s">
        <v>417</v>
      </c>
      <c r="AT393" s="150" t="s">
        <v>309</v>
      </c>
      <c r="AU393" s="150" t="s">
        <v>163</v>
      </c>
      <c r="AY393" s="18" t="s">
        <v>307</v>
      </c>
      <c r="BE393" s="151">
        <f>IF(N393="základní",J393,0)</f>
        <v>0</v>
      </c>
      <c r="BF393" s="151">
        <f>IF(N393="snížená",J393,0)</f>
        <v>0</v>
      </c>
      <c r="BG393" s="151">
        <f>IF(N393="zákl. přenesená",J393,0)</f>
        <v>0</v>
      </c>
      <c r="BH393" s="151">
        <f>IF(N393="sníž. přenesená",J393,0)</f>
        <v>0</v>
      </c>
      <c r="BI393" s="151">
        <f>IF(N393="nulová",J393,0)</f>
        <v>0</v>
      </c>
      <c r="BJ393" s="18" t="s">
        <v>82</v>
      </c>
      <c r="BK393" s="151">
        <f>ROUND(I393*H393,2)</f>
        <v>0</v>
      </c>
      <c r="BL393" s="18" t="s">
        <v>417</v>
      </c>
      <c r="BM393" s="150" t="s">
        <v>6576</v>
      </c>
    </row>
    <row r="394" spans="2:65" s="1" customFormat="1" ht="19.5">
      <c r="B394" s="33"/>
      <c r="D394" s="152" t="s">
        <v>316</v>
      </c>
      <c r="F394" s="153" t="s">
        <v>6484</v>
      </c>
      <c r="I394" s="154"/>
      <c r="L394" s="33"/>
      <c r="M394" s="155"/>
      <c r="T394" s="57"/>
      <c r="AT394" s="18" t="s">
        <v>316</v>
      </c>
      <c r="AU394" s="18" t="s">
        <v>163</v>
      </c>
    </row>
    <row r="395" spans="2:65" s="1" customFormat="1" ht="16.5" customHeight="1">
      <c r="B395" s="33"/>
      <c r="C395" s="139" t="s">
        <v>881</v>
      </c>
      <c r="D395" s="139" t="s">
        <v>309</v>
      </c>
      <c r="E395" s="140" t="s">
        <v>6498</v>
      </c>
      <c r="F395" s="141" t="s">
        <v>6499</v>
      </c>
      <c r="G395" s="142" t="s">
        <v>405</v>
      </c>
      <c r="H395" s="143">
        <v>8</v>
      </c>
      <c r="I395" s="144"/>
      <c r="J395" s="145">
        <f>ROUND(I395*H395,2)</f>
        <v>0</v>
      </c>
      <c r="K395" s="141" t="s">
        <v>313</v>
      </c>
      <c r="L395" s="33"/>
      <c r="M395" s="146" t="s">
        <v>1</v>
      </c>
      <c r="N395" s="147" t="s">
        <v>40</v>
      </c>
      <c r="P395" s="148">
        <f>O395*H395</f>
        <v>0</v>
      </c>
      <c r="Q395" s="148">
        <v>0</v>
      </c>
      <c r="R395" s="148">
        <f>Q395*H395</f>
        <v>0</v>
      </c>
      <c r="S395" s="148">
        <v>0</v>
      </c>
      <c r="T395" s="149">
        <f>S395*H395</f>
        <v>0</v>
      </c>
      <c r="AR395" s="150" t="s">
        <v>417</v>
      </c>
      <c r="AT395" s="150" t="s">
        <v>309</v>
      </c>
      <c r="AU395" s="150" t="s">
        <v>163</v>
      </c>
      <c r="AY395" s="18" t="s">
        <v>307</v>
      </c>
      <c r="BE395" s="151">
        <f>IF(N395="základní",J395,0)</f>
        <v>0</v>
      </c>
      <c r="BF395" s="151">
        <f>IF(N395="snížená",J395,0)</f>
        <v>0</v>
      </c>
      <c r="BG395" s="151">
        <f>IF(N395="zákl. přenesená",J395,0)</f>
        <v>0</v>
      </c>
      <c r="BH395" s="151">
        <f>IF(N395="sníž. přenesená",J395,0)</f>
        <v>0</v>
      </c>
      <c r="BI395" s="151">
        <f>IF(N395="nulová",J395,0)</f>
        <v>0</v>
      </c>
      <c r="BJ395" s="18" t="s">
        <v>82</v>
      </c>
      <c r="BK395" s="151">
        <f>ROUND(I395*H395,2)</f>
        <v>0</v>
      </c>
      <c r="BL395" s="18" t="s">
        <v>417</v>
      </c>
      <c r="BM395" s="150" t="s">
        <v>6577</v>
      </c>
    </row>
    <row r="396" spans="2:65" s="1" customFormat="1" ht="19.5">
      <c r="B396" s="33"/>
      <c r="D396" s="152" t="s">
        <v>316</v>
      </c>
      <c r="F396" s="153" t="s">
        <v>6501</v>
      </c>
      <c r="I396" s="154"/>
      <c r="L396" s="33"/>
      <c r="M396" s="155"/>
      <c r="T396" s="57"/>
      <c r="AT396" s="18" t="s">
        <v>316</v>
      </c>
      <c r="AU396" s="18" t="s">
        <v>163</v>
      </c>
    </row>
    <row r="397" spans="2:65" s="1" customFormat="1" ht="21.75" customHeight="1">
      <c r="B397" s="33"/>
      <c r="C397" s="139" t="s">
        <v>887</v>
      </c>
      <c r="D397" s="139" t="s">
        <v>309</v>
      </c>
      <c r="E397" s="140" t="s">
        <v>6517</v>
      </c>
      <c r="F397" s="141" t="s">
        <v>6518</v>
      </c>
      <c r="G397" s="142" t="s">
        <v>405</v>
      </c>
      <c r="H397" s="143">
        <v>8</v>
      </c>
      <c r="I397" s="144"/>
      <c r="J397" s="145">
        <f>ROUND(I397*H397,2)</f>
        <v>0</v>
      </c>
      <c r="K397" s="141" t="s">
        <v>313</v>
      </c>
      <c r="L397" s="33"/>
      <c r="M397" s="146" t="s">
        <v>1</v>
      </c>
      <c r="N397" s="147" t="s">
        <v>40</v>
      </c>
      <c r="P397" s="148">
        <f>O397*H397</f>
        <v>0</v>
      </c>
      <c r="Q397" s="148">
        <v>9.0000000000000006E-5</v>
      </c>
      <c r="R397" s="148">
        <f>Q397*H397</f>
        <v>7.2000000000000005E-4</v>
      </c>
      <c r="S397" s="148">
        <v>0</v>
      </c>
      <c r="T397" s="149">
        <f>S397*H397</f>
        <v>0</v>
      </c>
      <c r="AR397" s="150" t="s">
        <v>417</v>
      </c>
      <c r="AT397" s="150" t="s">
        <v>309</v>
      </c>
      <c r="AU397" s="150" t="s">
        <v>163</v>
      </c>
      <c r="AY397" s="18" t="s">
        <v>307</v>
      </c>
      <c r="BE397" s="151">
        <f>IF(N397="základní",J397,0)</f>
        <v>0</v>
      </c>
      <c r="BF397" s="151">
        <f>IF(N397="snížená",J397,0)</f>
        <v>0</v>
      </c>
      <c r="BG397" s="151">
        <f>IF(N397="zákl. přenesená",J397,0)</f>
        <v>0</v>
      </c>
      <c r="BH397" s="151">
        <f>IF(N397="sníž. přenesená",J397,0)</f>
        <v>0</v>
      </c>
      <c r="BI397" s="151">
        <f>IF(N397="nulová",J397,0)</f>
        <v>0</v>
      </c>
      <c r="BJ397" s="18" t="s">
        <v>82</v>
      </c>
      <c r="BK397" s="151">
        <f>ROUND(I397*H397,2)</f>
        <v>0</v>
      </c>
      <c r="BL397" s="18" t="s">
        <v>417</v>
      </c>
      <c r="BM397" s="150" t="s">
        <v>6578</v>
      </c>
    </row>
    <row r="398" spans="2:65" s="1" customFormat="1" ht="19.5">
      <c r="B398" s="33"/>
      <c r="D398" s="152" t="s">
        <v>316</v>
      </c>
      <c r="F398" s="153" t="s">
        <v>6520</v>
      </c>
      <c r="I398" s="154"/>
      <c r="L398" s="33"/>
      <c r="M398" s="155"/>
      <c r="T398" s="57"/>
      <c r="AT398" s="18" t="s">
        <v>316</v>
      </c>
      <c r="AU398" s="18" t="s">
        <v>163</v>
      </c>
    </row>
    <row r="399" spans="2:65" s="1" customFormat="1" ht="16.5" customHeight="1">
      <c r="B399" s="33"/>
      <c r="C399" s="177" t="s">
        <v>893</v>
      </c>
      <c r="D399" s="177" t="s">
        <v>390</v>
      </c>
      <c r="E399" s="178" t="s">
        <v>6521</v>
      </c>
      <c r="F399" s="179" t="s">
        <v>6522</v>
      </c>
      <c r="G399" s="180" t="s">
        <v>405</v>
      </c>
      <c r="H399" s="181">
        <v>8</v>
      </c>
      <c r="I399" s="182"/>
      <c r="J399" s="183">
        <f>ROUND(I399*H399,2)</f>
        <v>0</v>
      </c>
      <c r="K399" s="179" t="s">
        <v>313</v>
      </c>
      <c r="L399" s="184"/>
      <c r="M399" s="185" t="s">
        <v>1</v>
      </c>
      <c r="N399" s="186" t="s">
        <v>40</v>
      </c>
      <c r="P399" s="148">
        <f>O399*H399</f>
        <v>0</v>
      </c>
      <c r="Q399" s="148">
        <v>1.4999999999999999E-4</v>
      </c>
      <c r="R399" s="148">
        <f>Q399*H399</f>
        <v>1.1999999999999999E-3</v>
      </c>
      <c r="S399" s="148">
        <v>0</v>
      </c>
      <c r="T399" s="149">
        <f>S399*H399</f>
        <v>0</v>
      </c>
      <c r="AR399" s="150" t="s">
        <v>524</v>
      </c>
      <c r="AT399" s="150" t="s">
        <v>390</v>
      </c>
      <c r="AU399" s="150" t="s">
        <v>163</v>
      </c>
      <c r="AY399" s="18" t="s">
        <v>307</v>
      </c>
      <c r="BE399" s="151">
        <f>IF(N399="základní",J399,0)</f>
        <v>0</v>
      </c>
      <c r="BF399" s="151">
        <f>IF(N399="snížená",J399,0)</f>
        <v>0</v>
      </c>
      <c r="BG399" s="151">
        <f>IF(N399="zákl. přenesená",J399,0)</f>
        <v>0</v>
      </c>
      <c r="BH399" s="151">
        <f>IF(N399="sníž. přenesená",J399,0)</f>
        <v>0</v>
      </c>
      <c r="BI399" s="151">
        <f>IF(N399="nulová",J399,0)</f>
        <v>0</v>
      </c>
      <c r="BJ399" s="18" t="s">
        <v>82</v>
      </c>
      <c r="BK399" s="151">
        <f>ROUND(I399*H399,2)</f>
        <v>0</v>
      </c>
      <c r="BL399" s="18" t="s">
        <v>417</v>
      </c>
      <c r="BM399" s="150" t="s">
        <v>6579</v>
      </c>
    </row>
    <row r="400" spans="2:65" s="1" customFormat="1" ht="11.25">
      <c r="B400" s="33"/>
      <c r="D400" s="152" t="s">
        <v>316</v>
      </c>
      <c r="F400" s="153" t="s">
        <v>6522</v>
      </c>
      <c r="I400" s="154"/>
      <c r="L400" s="33"/>
      <c r="M400" s="155"/>
      <c r="T400" s="57"/>
      <c r="AT400" s="18" t="s">
        <v>316</v>
      </c>
      <c r="AU400" s="18" t="s">
        <v>163</v>
      </c>
    </row>
    <row r="401" spans="2:65" s="11" customFormat="1" ht="20.85" customHeight="1">
      <c r="B401" s="127"/>
      <c r="D401" s="128" t="s">
        <v>74</v>
      </c>
      <c r="E401" s="137" t="s">
        <v>6580</v>
      </c>
      <c r="F401" s="137" t="s">
        <v>6581</v>
      </c>
      <c r="I401" s="130"/>
      <c r="J401" s="138">
        <f>BK401</f>
        <v>0</v>
      </c>
      <c r="L401" s="127"/>
      <c r="M401" s="132"/>
      <c r="P401" s="133">
        <f>SUM(P402:P419)</f>
        <v>0</v>
      </c>
      <c r="R401" s="133">
        <f>SUM(R402:R419)</f>
        <v>2.1920000000000002E-2</v>
      </c>
      <c r="T401" s="134">
        <f>SUM(T402:T419)</f>
        <v>0</v>
      </c>
      <c r="AR401" s="128" t="s">
        <v>84</v>
      </c>
      <c r="AT401" s="135" t="s">
        <v>74</v>
      </c>
      <c r="AU401" s="135" t="s">
        <v>84</v>
      </c>
      <c r="AY401" s="128" t="s">
        <v>307</v>
      </c>
      <c r="BK401" s="136">
        <f>SUM(BK402:BK419)</f>
        <v>0</v>
      </c>
    </row>
    <row r="402" spans="2:65" s="1" customFormat="1" ht="16.5" customHeight="1">
      <c r="B402" s="33"/>
      <c r="C402" s="177" t="s">
        <v>899</v>
      </c>
      <c r="D402" s="177" t="s">
        <v>390</v>
      </c>
      <c r="E402" s="178" t="s">
        <v>6582</v>
      </c>
      <c r="F402" s="179" t="s">
        <v>6583</v>
      </c>
      <c r="G402" s="180" t="s">
        <v>405</v>
      </c>
      <c r="H402" s="181">
        <v>2</v>
      </c>
      <c r="I402" s="182"/>
      <c r="J402" s="183">
        <f>ROUND(I402*H402,2)</f>
        <v>0</v>
      </c>
      <c r="K402" s="179" t="s">
        <v>313</v>
      </c>
      <c r="L402" s="184"/>
      <c r="M402" s="185" t="s">
        <v>1</v>
      </c>
      <c r="N402" s="186" t="s">
        <v>40</v>
      </c>
      <c r="P402" s="148">
        <f>O402*H402</f>
        <v>0</v>
      </c>
      <c r="Q402" s="148">
        <v>6.4999999999999997E-3</v>
      </c>
      <c r="R402" s="148">
        <f>Q402*H402</f>
        <v>1.2999999999999999E-2</v>
      </c>
      <c r="S402" s="148">
        <v>0</v>
      </c>
      <c r="T402" s="149">
        <f>S402*H402</f>
        <v>0</v>
      </c>
      <c r="AR402" s="150" t="s">
        <v>524</v>
      </c>
      <c r="AT402" s="150" t="s">
        <v>390</v>
      </c>
      <c r="AU402" s="150" t="s">
        <v>163</v>
      </c>
      <c r="AY402" s="18" t="s">
        <v>307</v>
      </c>
      <c r="BE402" s="151">
        <f>IF(N402="základní",J402,0)</f>
        <v>0</v>
      </c>
      <c r="BF402" s="151">
        <f>IF(N402="snížená",J402,0)</f>
        <v>0</v>
      </c>
      <c r="BG402" s="151">
        <f>IF(N402="zákl. přenesená",J402,0)</f>
        <v>0</v>
      </c>
      <c r="BH402" s="151">
        <f>IF(N402="sníž. přenesená",J402,0)</f>
        <v>0</v>
      </c>
      <c r="BI402" s="151">
        <f>IF(N402="nulová",J402,0)</f>
        <v>0</v>
      </c>
      <c r="BJ402" s="18" t="s">
        <v>82</v>
      </c>
      <c r="BK402" s="151">
        <f>ROUND(I402*H402,2)</f>
        <v>0</v>
      </c>
      <c r="BL402" s="18" t="s">
        <v>417</v>
      </c>
      <c r="BM402" s="150" t="s">
        <v>6584</v>
      </c>
    </row>
    <row r="403" spans="2:65" s="1" customFormat="1" ht="11.25">
      <c r="B403" s="33"/>
      <c r="D403" s="152" t="s">
        <v>316</v>
      </c>
      <c r="F403" s="153" t="s">
        <v>6583</v>
      </c>
      <c r="I403" s="154"/>
      <c r="L403" s="33"/>
      <c r="M403" s="155"/>
      <c r="T403" s="57"/>
      <c r="AT403" s="18" t="s">
        <v>316</v>
      </c>
      <c r="AU403" s="18" t="s">
        <v>163</v>
      </c>
    </row>
    <row r="404" spans="2:65" s="1" customFormat="1" ht="16.5" customHeight="1">
      <c r="B404" s="33"/>
      <c r="C404" s="177" t="s">
        <v>903</v>
      </c>
      <c r="D404" s="177" t="s">
        <v>390</v>
      </c>
      <c r="E404" s="178" t="s">
        <v>6570</v>
      </c>
      <c r="F404" s="179" t="s">
        <v>6571</v>
      </c>
      <c r="G404" s="180" t="s">
        <v>405</v>
      </c>
      <c r="H404" s="181">
        <v>2</v>
      </c>
      <c r="I404" s="182"/>
      <c r="J404" s="183">
        <f>ROUND(I404*H404,2)</f>
        <v>0</v>
      </c>
      <c r="K404" s="179" t="s">
        <v>313</v>
      </c>
      <c r="L404" s="184"/>
      <c r="M404" s="185" t="s">
        <v>1</v>
      </c>
      <c r="N404" s="186" t="s">
        <v>40</v>
      </c>
      <c r="P404" s="148">
        <f>O404*H404</f>
        <v>0</v>
      </c>
      <c r="Q404" s="148">
        <v>1.47E-3</v>
      </c>
      <c r="R404" s="148">
        <f>Q404*H404</f>
        <v>2.9399999999999999E-3</v>
      </c>
      <c r="S404" s="148">
        <v>0</v>
      </c>
      <c r="T404" s="149">
        <f>S404*H404</f>
        <v>0</v>
      </c>
      <c r="AR404" s="150" t="s">
        <v>524</v>
      </c>
      <c r="AT404" s="150" t="s">
        <v>390</v>
      </c>
      <c r="AU404" s="150" t="s">
        <v>163</v>
      </c>
      <c r="AY404" s="18" t="s">
        <v>307</v>
      </c>
      <c r="BE404" s="151">
        <f>IF(N404="základní",J404,0)</f>
        <v>0</v>
      </c>
      <c r="BF404" s="151">
        <f>IF(N404="snížená",J404,0)</f>
        <v>0</v>
      </c>
      <c r="BG404" s="151">
        <f>IF(N404="zákl. přenesená",J404,0)</f>
        <v>0</v>
      </c>
      <c r="BH404" s="151">
        <f>IF(N404="sníž. přenesená",J404,0)</f>
        <v>0</v>
      </c>
      <c r="BI404" s="151">
        <f>IF(N404="nulová",J404,0)</f>
        <v>0</v>
      </c>
      <c r="BJ404" s="18" t="s">
        <v>82</v>
      </c>
      <c r="BK404" s="151">
        <f>ROUND(I404*H404,2)</f>
        <v>0</v>
      </c>
      <c r="BL404" s="18" t="s">
        <v>417</v>
      </c>
      <c r="BM404" s="150" t="s">
        <v>6585</v>
      </c>
    </row>
    <row r="405" spans="2:65" s="1" customFormat="1" ht="11.25">
      <c r="B405" s="33"/>
      <c r="D405" s="152" t="s">
        <v>316</v>
      </c>
      <c r="F405" s="153" t="s">
        <v>6571</v>
      </c>
      <c r="I405" s="154"/>
      <c r="L405" s="33"/>
      <c r="M405" s="155"/>
      <c r="T405" s="57"/>
      <c r="AT405" s="18" t="s">
        <v>316</v>
      </c>
      <c r="AU405" s="18" t="s">
        <v>163</v>
      </c>
    </row>
    <row r="406" spans="2:65" s="1" customFormat="1" ht="21.75" customHeight="1">
      <c r="B406" s="33"/>
      <c r="C406" s="139" t="s">
        <v>918</v>
      </c>
      <c r="D406" s="139" t="s">
        <v>309</v>
      </c>
      <c r="E406" s="140" t="s">
        <v>6558</v>
      </c>
      <c r="F406" s="141" t="s">
        <v>6559</v>
      </c>
      <c r="G406" s="142" t="s">
        <v>405</v>
      </c>
      <c r="H406" s="143">
        <v>2</v>
      </c>
      <c r="I406" s="144"/>
      <c r="J406" s="145">
        <f>ROUND(I406*H406,2)</f>
        <v>0</v>
      </c>
      <c r="K406" s="141" t="s">
        <v>313</v>
      </c>
      <c r="L406" s="33"/>
      <c r="M406" s="146" t="s">
        <v>1</v>
      </c>
      <c r="N406" s="147" t="s">
        <v>40</v>
      </c>
      <c r="P406" s="148">
        <f>O406*H406</f>
        <v>0</v>
      </c>
      <c r="Q406" s="148">
        <v>2.2300000000000002E-3</v>
      </c>
      <c r="R406" s="148">
        <f>Q406*H406</f>
        <v>4.4600000000000004E-3</v>
      </c>
      <c r="S406" s="148">
        <v>0</v>
      </c>
      <c r="T406" s="149">
        <f>S406*H406</f>
        <v>0</v>
      </c>
      <c r="AR406" s="150" t="s">
        <v>417</v>
      </c>
      <c r="AT406" s="150" t="s">
        <v>309</v>
      </c>
      <c r="AU406" s="150" t="s">
        <v>163</v>
      </c>
      <c r="AY406" s="18" t="s">
        <v>307</v>
      </c>
      <c r="BE406" s="151">
        <f>IF(N406="základní",J406,0)</f>
        <v>0</v>
      </c>
      <c r="BF406" s="151">
        <f>IF(N406="snížená",J406,0)</f>
        <v>0</v>
      </c>
      <c r="BG406" s="151">
        <f>IF(N406="zákl. přenesená",J406,0)</f>
        <v>0</v>
      </c>
      <c r="BH406" s="151">
        <f>IF(N406="sníž. přenesená",J406,0)</f>
        <v>0</v>
      </c>
      <c r="BI406" s="151">
        <f>IF(N406="nulová",J406,0)</f>
        <v>0</v>
      </c>
      <c r="BJ406" s="18" t="s">
        <v>82</v>
      </c>
      <c r="BK406" s="151">
        <f>ROUND(I406*H406,2)</f>
        <v>0</v>
      </c>
      <c r="BL406" s="18" t="s">
        <v>417</v>
      </c>
      <c r="BM406" s="150" t="s">
        <v>6586</v>
      </c>
    </row>
    <row r="407" spans="2:65" s="1" customFormat="1" ht="11.25">
      <c r="B407" s="33"/>
      <c r="D407" s="152" t="s">
        <v>316</v>
      </c>
      <c r="F407" s="153" t="s">
        <v>6561</v>
      </c>
      <c r="I407" s="154"/>
      <c r="L407" s="33"/>
      <c r="M407" s="155"/>
      <c r="T407" s="57"/>
      <c r="AT407" s="18" t="s">
        <v>316</v>
      </c>
      <c r="AU407" s="18" t="s">
        <v>163</v>
      </c>
    </row>
    <row r="408" spans="2:65" s="1" customFormat="1" ht="24.2" customHeight="1">
      <c r="B408" s="33"/>
      <c r="C408" s="139" t="s">
        <v>930</v>
      </c>
      <c r="D408" s="139" t="s">
        <v>309</v>
      </c>
      <c r="E408" s="140" t="s">
        <v>6566</v>
      </c>
      <c r="F408" s="141" t="s">
        <v>6567</v>
      </c>
      <c r="G408" s="142" t="s">
        <v>405</v>
      </c>
      <c r="H408" s="143">
        <v>2</v>
      </c>
      <c r="I408" s="144"/>
      <c r="J408" s="145">
        <f>ROUND(I408*H408,2)</f>
        <v>0</v>
      </c>
      <c r="K408" s="141" t="s">
        <v>313</v>
      </c>
      <c r="L408" s="33"/>
      <c r="M408" s="146" t="s">
        <v>1</v>
      </c>
      <c r="N408" s="147" t="s">
        <v>40</v>
      </c>
      <c r="P408" s="148">
        <f>O408*H408</f>
        <v>0</v>
      </c>
      <c r="Q408" s="148">
        <v>4.0000000000000003E-5</v>
      </c>
      <c r="R408" s="148">
        <f>Q408*H408</f>
        <v>8.0000000000000007E-5</v>
      </c>
      <c r="S408" s="148">
        <v>0</v>
      </c>
      <c r="T408" s="149">
        <f>S408*H408</f>
        <v>0</v>
      </c>
      <c r="AR408" s="150" t="s">
        <v>417</v>
      </c>
      <c r="AT408" s="150" t="s">
        <v>309</v>
      </c>
      <c r="AU408" s="150" t="s">
        <v>163</v>
      </c>
      <c r="AY408" s="18" t="s">
        <v>307</v>
      </c>
      <c r="BE408" s="151">
        <f>IF(N408="základní",J408,0)</f>
        <v>0</v>
      </c>
      <c r="BF408" s="151">
        <f>IF(N408="snížená",J408,0)</f>
        <v>0</v>
      </c>
      <c r="BG408" s="151">
        <f>IF(N408="zákl. přenesená",J408,0)</f>
        <v>0</v>
      </c>
      <c r="BH408" s="151">
        <f>IF(N408="sníž. přenesená",J408,0)</f>
        <v>0</v>
      </c>
      <c r="BI408" s="151">
        <f>IF(N408="nulová",J408,0)</f>
        <v>0</v>
      </c>
      <c r="BJ408" s="18" t="s">
        <v>82</v>
      </c>
      <c r="BK408" s="151">
        <f>ROUND(I408*H408,2)</f>
        <v>0</v>
      </c>
      <c r="BL408" s="18" t="s">
        <v>417</v>
      </c>
      <c r="BM408" s="150" t="s">
        <v>6587</v>
      </c>
    </row>
    <row r="409" spans="2:65" s="1" customFormat="1" ht="11.25">
      <c r="B409" s="33"/>
      <c r="D409" s="152" t="s">
        <v>316</v>
      </c>
      <c r="F409" s="153" t="s">
        <v>6569</v>
      </c>
      <c r="I409" s="154"/>
      <c r="L409" s="33"/>
      <c r="M409" s="155"/>
      <c r="T409" s="57"/>
      <c r="AT409" s="18" t="s">
        <v>316</v>
      </c>
      <c r="AU409" s="18" t="s">
        <v>163</v>
      </c>
    </row>
    <row r="410" spans="2:65" s="1" customFormat="1" ht="16.5" customHeight="1">
      <c r="B410" s="33"/>
      <c r="C410" s="139" t="s">
        <v>939</v>
      </c>
      <c r="D410" s="139" t="s">
        <v>309</v>
      </c>
      <c r="E410" s="140" t="s">
        <v>6573</v>
      </c>
      <c r="F410" s="141" t="s">
        <v>6574</v>
      </c>
      <c r="G410" s="142" t="s">
        <v>405</v>
      </c>
      <c r="H410" s="143">
        <v>2</v>
      </c>
      <c r="I410" s="144"/>
      <c r="J410" s="145">
        <f>ROUND(I410*H410,2)</f>
        <v>0</v>
      </c>
      <c r="K410" s="141" t="s">
        <v>1</v>
      </c>
      <c r="L410" s="33"/>
      <c r="M410" s="146" t="s">
        <v>1</v>
      </c>
      <c r="N410" s="147" t="s">
        <v>40</v>
      </c>
      <c r="P410" s="148">
        <f>O410*H410</f>
        <v>0</v>
      </c>
      <c r="Q410" s="148">
        <v>2.4000000000000001E-4</v>
      </c>
      <c r="R410" s="148">
        <f>Q410*H410</f>
        <v>4.8000000000000001E-4</v>
      </c>
      <c r="S410" s="148">
        <v>0</v>
      </c>
      <c r="T410" s="149">
        <f>S410*H410</f>
        <v>0</v>
      </c>
      <c r="AR410" s="150" t="s">
        <v>417</v>
      </c>
      <c r="AT410" s="150" t="s">
        <v>309</v>
      </c>
      <c r="AU410" s="150" t="s">
        <v>163</v>
      </c>
      <c r="AY410" s="18" t="s">
        <v>307</v>
      </c>
      <c r="BE410" s="151">
        <f>IF(N410="základní",J410,0)</f>
        <v>0</v>
      </c>
      <c r="BF410" s="151">
        <f>IF(N410="snížená",J410,0)</f>
        <v>0</v>
      </c>
      <c r="BG410" s="151">
        <f>IF(N410="zákl. přenesená",J410,0)</f>
        <v>0</v>
      </c>
      <c r="BH410" s="151">
        <f>IF(N410="sníž. přenesená",J410,0)</f>
        <v>0</v>
      </c>
      <c r="BI410" s="151">
        <f>IF(N410="nulová",J410,0)</f>
        <v>0</v>
      </c>
      <c r="BJ410" s="18" t="s">
        <v>82</v>
      </c>
      <c r="BK410" s="151">
        <f>ROUND(I410*H410,2)</f>
        <v>0</v>
      </c>
      <c r="BL410" s="18" t="s">
        <v>417</v>
      </c>
      <c r="BM410" s="150" t="s">
        <v>6588</v>
      </c>
    </row>
    <row r="411" spans="2:65" s="1" customFormat="1" ht="11.25">
      <c r="B411" s="33"/>
      <c r="D411" s="152" t="s">
        <v>316</v>
      </c>
      <c r="F411" s="153" t="s">
        <v>6574</v>
      </c>
      <c r="I411" s="154"/>
      <c r="L411" s="33"/>
      <c r="M411" s="155"/>
      <c r="T411" s="57"/>
      <c r="AT411" s="18" t="s">
        <v>316</v>
      </c>
      <c r="AU411" s="18" t="s">
        <v>163</v>
      </c>
    </row>
    <row r="412" spans="2:65" s="1" customFormat="1" ht="16.5" customHeight="1">
      <c r="B412" s="33"/>
      <c r="C412" s="139" t="s">
        <v>946</v>
      </c>
      <c r="D412" s="139" t="s">
        <v>309</v>
      </c>
      <c r="E412" s="140" t="s">
        <v>6481</v>
      </c>
      <c r="F412" s="141" t="s">
        <v>6482</v>
      </c>
      <c r="G412" s="142" t="s">
        <v>405</v>
      </c>
      <c r="H412" s="143">
        <v>2</v>
      </c>
      <c r="I412" s="144"/>
      <c r="J412" s="145">
        <f>ROUND(I412*H412,2)</f>
        <v>0</v>
      </c>
      <c r="K412" s="141" t="s">
        <v>313</v>
      </c>
      <c r="L412" s="33"/>
      <c r="M412" s="146" t="s">
        <v>1</v>
      </c>
      <c r="N412" s="147" t="s">
        <v>40</v>
      </c>
      <c r="P412" s="148">
        <f>O412*H412</f>
        <v>0</v>
      </c>
      <c r="Q412" s="148">
        <v>0</v>
      </c>
      <c r="R412" s="148">
        <f>Q412*H412</f>
        <v>0</v>
      </c>
      <c r="S412" s="148">
        <v>0</v>
      </c>
      <c r="T412" s="149">
        <f>S412*H412</f>
        <v>0</v>
      </c>
      <c r="AR412" s="150" t="s">
        <v>417</v>
      </c>
      <c r="AT412" s="150" t="s">
        <v>309</v>
      </c>
      <c r="AU412" s="150" t="s">
        <v>163</v>
      </c>
      <c r="AY412" s="18" t="s">
        <v>307</v>
      </c>
      <c r="BE412" s="151">
        <f>IF(N412="základní",J412,0)</f>
        <v>0</v>
      </c>
      <c r="BF412" s="151">
        <f>IF(N412="snížená",J412,0)</f>
        <v>0</v>
      </c>
      <c r="BG412" s="151">
        <f>IF(N412="zákl. přenesená",J412,0)</f>
        <v>0</v>
      </c>
      <c r="BH412" s="151">
        <f>IF(N412="sníž. přenesená",J412,0)</f>
        <v>0</v>
      </c>
      <c r="BI412" s="151">
        <f>IF(N412="nulová",J412,0)</f>
        <v>0</v>
      </c>
      <c r="BJ412" s="18" t="s">
        <v>82</v>
      </c>
      <c r="BK412" s="151">
        <f>ROUND(I412*H412,2)</f>
        <v>0</v>
      </c>
      <c r="BL412" s="18" t="s">
        <v>417</v>
      </c>
      <c r="BM412" s="150" t="s">
        <v>6589</v>
      </c>
    </row>
    <row r="413" spans="2:65" s="1" customFormat="1" ht="19.5">
      <c r="B413" s="33"/>
      <c r="D413" s="152" t="s">
        <v>316</v>
      </c>
      <c r="F413" s="153" t="s">
        <v>6484</v>
      </c>
      <c r="I413" s="154"/>
      <c r="L413" s="33"/>
      <c r="M413" s="155"/>
      <c r="T413" s="57"/>
      <c r="AT413" s="18" t="s">
        <v>316</v>
      </c>
      <c r="AU413" s="18" t="s">
        <v>163</v>
      </c>
    </row>
    <row r="414" spans="2:65" s="1" customFormat="1" ht="16.5" customHeight="1">
      <c r="B414" s="33"/>
      <c r="C414" s="139" t="s">
        <v>951</v>
      </c>
      <c r="D414" s="139" t="s">
        <v>309</v>
      </c>
      <c r="E414" s="140" t="s">
        <v>6498</v>
      </c>
      <c r="F414" s="141" t="s">
        <v>6499</v>
      </c>
      <c r="G414" s="142" t="s">
        <v>405</v>
      </c>
      <c r="H414" s="143">
        <v>4</v>
      </c>
      <c r="I414" s="144"/>
      <c r="J414" s="145">
        <f>ROUND(I414*H414,2)</f>
        <v>0</v>
      </c>
      <c r="K414" s="141" t="s">
        <v>313</v>
      </c>
      <c r="L414" s="33"/>
      <c r="M414" s="146" t="s">
        <v>1</v>
      </c>
      <c r="N414" s="147" t="s">
        <v>40</v>
      </c>
      <c r="P414" s="148">
        <f>O414*H414</f>
        <v>0</v>
      </c>
      <c r="Q414" s="148">
        <v>0</v>
      </c>
      <c r="R414" s="148">
        <f>Q414*H414</f>
        <v>0</v>
      </c>
      <c r="S414" s="148">
        <v>0</v>
      </c>
      <c r="T414" s="149">
        <f>S414*H414</f>
        <v>0</v>
      </c>
      <c r="AR414" s="150" t="s">
        <v>417</v>
      </c>
      <c r="AT414" s="150" t="s">
        <v>309</v>
      </c>
      <c r="AU414" s="150" t="s">
        <v>163</v>
      </c>
      <c r="AY414" s="18" t="s">
        <v>307</v>
      </c>
      <c r="BE414" s="151">
        <f>IF(N414="základní",J414,0)</f>
        <v>0</v>
      </c>
      <c r="BF414" s="151">
        <f>IF(N414="snížená",J414,0)</f>
        <v>0</v>
      </c>
      <c r="BG414" s="151">
        <f>IF(N414="zákl. přenesená",J414,0)</f>
        <v>0</v>
      </c>
      <c r="BH414" s="151">
        <f>IF(N414="sníž. přenesená",J414,0)</f>
        <v>0</v>
      </c>
      <c r="BI414" s="151">
        <f>IF(N414="nulová",J414,0)</f>
        <v>0</v>
      </c>
      <c r="BJ414" s="18" t="s">
        <v>82</v>
      </c>
      <c r="BK414" s="151">
        <f>ROUND(I414*H414,2)</f>
        <v>0</v>
      </c>
      <c r="BL414" s="18" t="s">
        <v>417</v>
      </c>
      <c r="BM414" s="150" t="s">
        <v>6590</v>
      </c>
    </row>
    <row r="415" spans="2:65" s="1" customFormat="1" ht="19.5">
      <c r="B415" s="33"/>
      <c r="D415" s="152" t="s">
        <v>316</v>
      </c>
      <c r="F415" s="153" t="s">
        <v>6501</v>
      </c>
      <c r="I415" s="154"/>
      <c r="L415" s="33"/>
      <c r="M415" s="155"/>
      <c r="T415" s="57"/>
      <c r="AT415" s="18" t="s">
        <v>316</v>
      </c>
      <c r="AU415" s="18" t="s">
        <v>163</v>
      </c>
    </row>
    <row r="416" spans="2:65" s="1" customFormat="1" ht="21.75" customHeight="1">
      <c r="B416" s="33"/>
      <c r="C416" s="139" t="s">
        <v>956</v>
      </c>
      <c r="D416" s="139" t="s">
        <v>309</v>
      </c>
      <c r="E416" s="140" t="s">
        <v>6517</v>
      </c>
      <c r="F416" s="141" t="s">
        <v>6518</v>
      </c>
      <c r="G416" s="142" t="s">
        <v>405</v>
      </c>
      <c r="H416" s="143">
        <v>4</v>
      </c>
      <c r="I416" s="144"/>
      <c r="J416" s="145">
        <f>ROUND(I416*H416,2)</f>
        <v>0</v>
      </c>
      <c r="K416" s="141" t="s">
        <v>313</v>
      </c>
      <c r="L416" s="33"/>
      <c r="M416" s="146" t="s">
        <v>1</v>
      </c>
      <c r="N416" s="147" t="s">
        <v>40</v>
      </c>
      <c r="P416" s="148">
        <f>O416*H416</f>
        <v>0</v>
      </c>
      <c r="Q416" s="148">
        <v>9.0000000000000006E-5</v>
      </c>
      <c r="R416" s="148">
        <f>Q416*H416</f>
        <v>3.6000000000000002E-4</v>
      </c>
      <c r="S416" s="148">
        <v>0</v>
      </c>
      <c r="T416" s="149">
        <f>S416*H416</f>
        <v>0</v>
      </c>
      <c r="AR416" s="150" t="s">
        <v>417</v>
      </c>
      <c r="AT416" s="150" t="s">
        <v>309</v>
      </c>
      <c r="AU416" s="150" t="s">
        <v>163</v>
      </c>
      <c r="AY416" s="18" t="s">
        <v>307</v>
      </c>
      <c r="BE416" s="151">
        <f>IF(N416="základní",J416,0)</f>
        <v>0</v>
      </c>
      <c r="BF416" s="151">
        <f>IF(N416="snížená",J416,0)</f>
        <v>0</v>
      </c>
      <c r="BG416" s="151">
        <f>IF(N416="zákl. přenesená",J416,0)</f>
        <v>0</v>
      </c>
      <c r="BH416" s="151">
        <f>IF(N416="sníž. přenesená",J416,0)</f>
        <v>0</v>
      </c>
      <c r="BI416" s="151">
        <f>IF(N416="nulová",J416,0)</f>
        <v>0</v>
      </c>
      <c r="BJ416" s="18" t="s">
        <v>82</v>
      </c>
      <c r="BK416" s="151">
        <f>ROUND(I416*H416,2)</f>
        <v>0</v>
      </c>
      <c r="BL416" s="18" t="s">
        <v>417</v>
      </c>
      <c r="BM416" s="150" t="s">
        <v>6591</v>
      </c>
    </row>
    <row r="417" spans="2:65" s="1" customFormat="1" ht="19.5">
      <c r="B417" s="33"/>
      <c r="D417" s="152" t="s">
        <v>316</v>
      </c>
      <c r="F417" s="153" t="s">
        <v>6520</v>
      </c>
      <c r="I417" s="154"/>
      <c r="L417" s="33"/>
      <c r="M417" s="155"/>
      <c r="T417" s="57"/>
      <c r="AT417" s="18" t="s">
        <v>316</v>
      </c>
      <c r="AU417" s="18" t="s">
        <v>163</v>
      </c>
    </row>
    <row r="418" spans="2:65" s="1" customFormat="1" ht="16.5" customHeight="1">
      <c r="B418" s="33"/>
      <c r="C418" s="177" t="s">
        <v>961</v>
      </c>
      <c r="D418" s="177" t="s">
        <v>390</v>
      </c>
      <c r="E418" s="178" t="s">
        <v>6521</v>
      </c>
      <c r="F418" s="179" t="s">
        <v>6522</v>
      </c>
      <c r="G418" s="180" t="s">
        <v>405</v>
      </c>
      <c r="H418" s="181">
        <v>4</v>
      </c>
      <c r="I418" s="182"/>
      <c r="J418" s="183">
        <f>ROUND(I418*H418,2)</f>
        <v>0</v>
      </c>
      <c r="K418" s="179" t="s">
        <v>313</v>
      </c>
      <c r="L418" s="184"/>
      <c r="M418" s="185" t="s">
        <v>1</v>
      </c>
      <c r="N418" s="186" t="s">
        <v>40</v>
      </c>
      <c r="P418" s="148">
        <f>O418*H418</f>
        <v>0</v>
      </c>
      <c r="Q418" s="148">
        <v>1.4999999999999999E-4</v>
      </c>
      <c r="R418" s="148">
        <f>Q418*H418</f>
        <v>5.9999999999999995E-4</v>
      </c>
      <c r="S418" s="148">
        <v>0</v>
      </c>
      <c r="T418" s="149">
        <f>S418*H418</f>
        <v>0</v>
      </c>
      <c r="AR418" s="150" t="s">
        <v>524</v>
      </c>
      <c r="AT418" s="150" t="s">
        <v>390</v>
      </c>
      <c r="AU418" s="150" t="s">
        <v>163</v>
      </c>
      <c r="AY418" s="18" t="s">
        <v>307</v>
      </c>
      <c r="BE418" s="151">
        <f>IF(N418="základní",J418,0)</f>
        <v>0</v>
      </c>
      <c r="BF418" s="151">
        <f>IF(N418="snížená",J418,0)</f>
        <v>0</v>
      </c>
      <c r="BG418" s="151">
        <f>IF(N418="zákl. přenesená",J418,0)</f>
        <v>0</v>
      </c>
      <c r="BH418" s="151">
        <f>IF(N418="sníž. přenesená",J418,0)</f>
        <v>0</v>
      </c>
      <c r="BI418" s="151">
        <f>IF(N418="nulová",J418,0)</f>
        <v>0</v>
      </c>
      <c r="BJ418" s="18" t="s">
        <v>82</v>
      </c>
      <c r="BK418" s="151">
        <f>ROUND(I418*H418,2)</f>
        <v>0</v>
      </c>
      <c r="BL418" s="18" t="s">
        <v>417</v>
      </c>
      <c r="BM418" s="150" t="s">
        <v>6592</v>
      </c>
    </row>
    <row r="419" spans="2:65" s="1" customFormat="1" ht="11.25">
      <c r="B419" s="33"/>
      <c r="D419" s="152" t="s">
        <v>316</v>
      </c>
      <c r="F419" s="153" t="s">
        <v>6522</v>
      </c>
      <c r="I419" s="154"/>
      <c r="L419" s="33"/>
      <c r="M419" s="155"/>
      <c r="T419" s="57"/>
      <c r="AT419" s="18" t="s">
        <v>316</v>
      </c>
      <c r="AU419" s="18" t="s">
        <v>163</v>
      </c>
    </row>
    <row r="420" spans="2:65" s="11" customFormat="1" ht="20.85" customHeight="1">
      <c r="B420" s="127"/>
      <c r="D420" s="128" t="s">
        <v>74</v>
      </c>
      <c r="E420" s="137" t="s">
        <v>6593</v>
      </c>
      <c r="F420" s="137" t="s">
        <v>6594</v>
      </c>
      <c r="I420" s="130"/>
      <c r="J420" s="138">
        <f>BK420</f>
        <v>0</v>
      </c>
      <c r="L420" s="127"/>
      <c r="M420" s="132"/>
      <c r="P420" s="133">
        <f>SUM(P421:P433)</f>
        <v>0</v>
      </c>
      <c r="R420" s="133">
        <f>SUM(R421:R433)</f>
        <v>3.4200000000000001E-2</v>
      </c>
      <c r="T420" s="134">
        <f>SUM(T421:T433)</f>
        <v>0</v>
      </c>
      <c r="AR420" s="128" t="s">
        <v>84</v>
      </c>
      <c r="AT420" s="135" t="s">
        <v>74</v>
      </c>
      <c r="AU420" s="135" t="s">
        <v>84</v>
      </c>
      <c r="AY420" s="128" t="s">
        <v>307</v>
      </c>
      <c r="BK420" s="136">
        <f>SUM(BK421:BK433)</f>
        <v>0</v>
      </c>
    </row>
    <row r="421" spans="2:65" s="1" customFormat="1" ht="16.5" customHeight="1">
      <c r="B421" s="33"/>
      <c r="C421" s="139" t="s">
        <v>966</v>
      </c>
      <c r="D421" s="139" t="s">
        <v>309</v>
      </c>
      <c r="E421" s="140" t="s">
        <v>6595</v>
      </c>
      <c r="F421" s="141" t="s">
        <v>6596</v>
      </c>
      <c r="G421" s="142" t="s">
        <v>405</v>
      </c>
      <c r="H421" s="143">
        <v>2</v>
      </c>
      <c r="I421" s="144"/>
      <c r="J421" s="145">
        <f>ROUND(I421*H421,2)</f>
        <v>0</v>
      </c>
      <c r="K421" s="141" t="s">
        <v>313</v>
      </c>
      <c r="L421" s="33"/>
      <c r="M421" s="146" t="s">
        <v>1</v>
      </c>
      <c r="N421" s="147" t="s">
        <v>40</v>
      </c>
      <c r="P421" s="148">
        <f>O421*H421</f>
        <v>0</v>
      </c>
      <c r="Q421" s="148">
        <v>1.14E-3</v>
      </c>
      <c r="R421" s="148">
        <f>Q421*H421</f>
        <v>2.2799999999999999E-3</v>
      </c>
      <c r="S421" s="148">
        <v>0</v>
      </c>
      <c r="T421" s="149">
        <f>S421*H421</f>
        <v>0</v>
      </c>
      <c r="AR421" s="150" t="s">
        <v>417</v>
      </c>
      <c r="AT421" s="150" t="s">
        <v>309</v>
      </c>
      <c r="AU421" s="150" t="s">
        <v>163</v>
      </c>
      <c r="AY421" s="18" t="s">
        <v>307</v>
      </c>
      <c r="BE421" s="151">
        <f>IF(N421="základní",J421,0)</f>
        <v>0</v>
      </c>
      <c r="BF421" s="151">
        <f>IF(N421="snížená",J421,0)</f>
        <v>0</v>
      </c>
      <c r="BG421" s="151">
        <f>IF(N421="zákl. přenesená",J421,0)</f>
        <v>0</v>
      </c>
      <c r="BH421" s="151">
        <f>IF(N421="sníž. přenesená",J421,0)</f>
        <v>0</v>
      </c>
      <c r="BI421" s="151">
        <f>IF(N421="nulová",J421,0)</f>
        <v>0</v>
      </c>
      <c r="BJ421" s="18" t="s">
        <v>82</v>
      </c>
      <c r="BK421" s="151">
        <f>ROUND(I421*H421,2)</f>
        <v>0</v>
      </c>
      <c r="BL421" s="18" t="s">
        <v>417</v>
      </c>
      <c r="BM421" s="150" t="s">
        <v>6597</v>
      </c>
    </row>
    <row r="422" spans="2:65" s="1" customFormat="1" ht="11.25">
      <c r="B422" s="33"/>
      <c r="D422" s="152" t="s">
        <v>316</v>
      </c>
      <c r="F422" s="153" t="s">
        <v>6598</v>
      </c>
      <c r="I422" s="154"/>
      <c r="L422" s="33"/>
      <c r="M422" s="155"/>
      <c r="T422" s="57"/>
      <c r="AT422" s="18" t="s">
        <v>316</v>
      </c>
      <c r="AU422" s="18" t="s">
        <v>163</v>
      </c>
    </row>
    <row r="423" spans="2:65" s="1" customFormat="1" ht="16.5" customHeight="1">
      <c r="B423" s="33"/>
      <c r="C423" s="177" t="s">
        <v>971</v>
      </c>
      <c r="D423" s="177" t="s">
        <v>390</v>
      </c>
      <c r="E423" s="178" t="s">
        <v>6599</v>
      </c>
      <c r="F423" s="179" t="s">
        <v>6600</v>
      </c>
      <c r="G423" s="180" t="s">
        <v>405</v>
      </c>
      <c r="H423" s="181">
        <v>2</v>
      </c>
      <c r="I423" s="182"/>
      <c r="J423" s="183">
        <f>ROUND(I423*H423,2)</f>
        <v>0</v>
      </c>
      <c r="K423" s="179" t="s">
        <v>313</v>
      </c>
      <c r="L423" s="184"/>
      <c r="M423" s="185" t="s">
        <v>1</v>
      </c>
      <c r="N423" s="186" t="s">
        <v>40</v>
      </c>
      <c r="P423" s="148">
        <f>O423*H423</f>
        <v>0</v>
      </c>
      <c r="Q423" s="148">
        <v>1.4E-2</v>
      </c>
      <c r="R423" s="148">
        <f>Q423*H423</f>
        <v>2.8000000000000001E-2</v>
      </c>
      <c r="S423" s="148">
        <v>0</v>
      </c>
      <c r="T423" s="149">
        <f>S423*H423</f>
        <v>0</v>
      </c>
      <c r="AR423" s="150" t="s">
        <v>524</v>
      </c>
      <c r="AT423" s="150" t="s">
        <v>390</v>
      </c>
      <c r="AU423" s="150" t="s">
        <v>163</v>
      </c>
      <c r="AY423" s="18" t="s">
        <v>307</v>
      </c>
      <c r="BE423" s="151">
        <f>IF(N423="základní",J423,0)</f>
        <v>0</v>
      </c>
      <c r="BF423" s="151">
        <f>IF(N423="snížená",J423,0)</f>
        <v>0</v>
      </c>
      <c r="BG423" s="151">
        <f>IF(N423="zákl. přenesená",J423,0)</f>
        <v>0</v>
      </c>
      <c r="BH423" s="151">
        <f>IF(N423="sníž. přenesená",J423,0)</f>
        <v>0</v>
      </c>
      <c r="BI423" s="151">
        <f>IF(N423="nulová",J423,0)</f>
        <v>0</v>
      </c>
      <c r="BJ423" s="18" t="s">
        <v>82</v>
      </c>
      <c r="BK423" s="151">
        <f>ROUND(I423*H423,2)</f>
        <v>0</v>
      </c>
      <c r="BL423" s="18" t="s">
        <v>417</v>
      </c>
      <c r="BM423" s="150" t="s">
        <v>6601</v>
      </c>
    </row>
    <row r="424" spans="2:65" s="1" customFormat="1" ht="11.25">
      <c r="B424" s="33"/>
      <c r="D424" s="152" t="s">
        <v>316</v>
      </c>
      <c r="F424" s="153" t="s">
        <v>6600</v>
      </c>
      <c r="I424" s="154"/>
      <c r="L424" s="33"/>
      <c r="M424" s="155"/>
      <c r="T424" s="57"/>
      <c r="AT424" s="18" t="s">
        <v>316</v>
      </c>
      <c r="AU424" s="18" t="s">
        <v>163</v>
      </c>
    </row>
    <row r="425" spans="2:65" s="1" customFormat="1" ht="21.75" customHeight="1">
      <c r="B425" s="33"/>
      <c r="C425" s="139" t="s">
        <v>928</v>
      </c>
      <c r="D425" s="139" t="s">
        <v>309</v>
      </c>
      <c r="E425" s="140" t="s">
        <v>6602</v>
      </c>
      <c r="F425" s="141" t="s">
        <v>6603</v>
      </c>
      <c r="G425" s="142" t="s">
        <v>405</v>
      </c>
      <c r="H425" s="143">
        <v>2</v>
      </c>
      <c r="I425" s="144"/>
      <c r="J425" s="145">
        <f>ROUND(I425*H425,2)</f>
        <v>0</v>
      </c>
      <c r="K425" s="141" t="s">
        <v>313</v>
      </c>
      <c r="L425" s="33"/>
      <c r="M425" s="146" t="s">
        <v>1</v>
      </c>
      <c r="N425" s="147" t="s">
        <v>40</v>
      </c>
      <c r="P425" s="148">
        <f>O425*H425</f>
        <v>0</v>
      </c>
      <c r="Q425" s="148">
        <v>1.6000000000000001E-4</v>
      </c>
      <c r="R425" s="148">
        <f>Q425*H425</f>
        <v>3.2000000000000003E-4</v>
      </c>
      <c r="S425" s="148">
        <v>0</v>
      </c>
      <c r="T425" s="149">
        <f>S425*H425</f>
        <v>0</v>
      </c>
      <c r="AR425" s="150" t="s">
        <v>417</v>
      </c>
      <c r="AT425" s="150" t="s">
        <v>309</v>
      </c>
      <c r="AU425" s="150" t="s">
        <v>163</v>
      </c>
      <c r="AY425" s="18" t="s">
        <v>307</v>
      </c>
      <c r="BE425" s="151">
        <f>IF(N425="základní",J425,0)</f>
        <v>0</v>
      </c>
      <c r="BF425" s="151">
        <f>IF(N425="snížená",J425,0)</f>
        <v>0</v>
      </c>
      <c r="BG425" s="151">
        <f>IF(N425="zákl. přenesená",J425,0)</f>
        <v>0</v>
      </c>
      <c r="BH425" s="151">
        <f>IF(N425="sníž. přenesená",J425,0)</f>
        <v>0</v>
      </c>
      <c r="BI425" s="151">
        <f>IF(N425="nulová",J425,0)</f>
        <v>0</v>
      </c>
      <c r="BJ425" s="18" t="s">
        <v>82</v>
      </c>
      <c r="BK425" s="151">
        <f>ROUND(I425*H425,2)</f>
        <v>0</v>
      </c>
      <c r="BL425" s="18" t="s">
        <v>417</v>
      </c>
      <c r="BM425" s="150" t="s">
        <v>6604</v>
      </c>
    </row>
    <row r="426" spans="2:65" s="1" customFormat="1" ht="19.5">
      <c r="B426" s="33"/>
      <c r="D426" s="152" t="s">
        <v>316</v>
      </c>
      <c r="F426" s="153" t="s">
        <v>6605</v>
      </c>
      <c r="I426" s="154"/>
      <c r="L426" s="33"/>
      <c r="M426" s="155"/>
      <c r="T426" s="57"/>
      <c r="AT426" s="18" t="s">
        <v>316</v>
      </c>
      <c r="AU426" s="18" t="s">
        <v>163</v>
      </c>
    </row>
    <row r="427" spans="2:65" s="1" customFormat="1" ht="24.2" customHeight="1">
      <c r="B427" s="33"/>
      <c r="C427" s="177" t="s">
        <v>982</v>
      </c>
      <c r="D427" s="177" t="s">
        <v>390</v>
      </c>
      <c r="E427" s="178" t="s">
        <v>6606</v>
      </c>
      <c r="F427" s="179" t="s">
        <v>6607</v>
      </c>
      <c r="G427" s="180" t="s">
        <v>405</v>
      </c>
      <c r="H427" s="181">
        <v>2</v>
      </c>
      <c r="I427" s="182"/>
      <c r="J427" s="183">
        <f>ROUND(I427*H427,2)</f>
        <v>0</v>
      </c>
      <c r="K427" s="179" t="s">
        <v>313</v>
      </c>
      <c r="L427" s="184"/>
      <c r="M427" s="185" t="s">
        <v>1</v>
      </c>
      <c r="N427" s="186" t="s">
        <v>40</v>
      </c>
      <c r="P427" s="148">
        <f>O427*H427</f>
        <v>0</v>
      </c>
      <c r="Q427" s="148">
        <v>1.8E-3</v>
      </c>
      <c r="R427" s="148">
        <f>Q427*H427</f>
        <v>3.5999999999999999E-3</v>
      </c>
      <c r="S427" s="148">
        <v>0</v>
      </c>
      <c r="T427" s="149">
        <f>S427*H427</f>
        <v>0</v>
      </c>
      <c r="AR427" s="150" t="s">
        <v>524</v>
      </c>
      <c r="AT427" s="150" t="s">
        <v>390</v>
      </c>
      <c r="AU427" s="150" t="s">
        <v>163</v>
      </c>
      <c r="AY427" s="18" t="s">
        <v>307</v>
      </c>
      <c r="BE427" s="151">
        <f>IF(N427="základní",J427,0)</f>
        <v>0</v>
      </c>
      <c r="BF427" s="151">
        <f>IF(N427="snížená",J427,0)</f>
        <v>0</v>
      </c>
      <c r="BG427" s="151">
        <f>IF(N427="zákl. přenesená",J427,0)</f>
        <v>0</v>
      </c>
      <c r="BH427" s="151">
        <f>IF(N427="sníž. přenesená",J427,0)</f>
        <v>0</v>
      </c>
      <c r="BI427" s="151">
        <f>IF(N427="nulová",J427,0)</f>
        <v>0</v>
      </c>
      <c r="BJ427" s="18" t="s">
        <v>82</v>
      </c>
      <c r="BK427" s="151">
        <f>ROUND(I427*H427,2)</f>
        <v>0</v>
      </c>
      <c r="BL427" s="18" t="s">
        <v>417</v>
      </c>
      <c r="BM427" s="150" t="s">
        <v>6608</v>
      </c>
    </row>
    <row r="428" spans="2:65" s="1" customFormat="1" ht="11.25">
      <c r="B428" s="33"/>
      <c r="D428" s="152" t="s">
        <v>316</v>
      </c>
      <c r="F428" s="153" t="s">
        <v>6607</v>
      </c>
      <c r="I428" s="154"/>
      <c r="L428" s="33"/>
      <c r="M428" s="155"/>
      <c r="T428" s="57"/>
      <c r="AT428" s="18" t="s">
        <v>316</v>
      </c>
      <c r="AU428" s="18" t="s">
        <v>163</v>
      </c>
    </row>
    <row r="429" spans="2:65" s="1" customFormat="1" ht="19.5">
      <c r="B429" s="33"/>
      <c r="D429" s="152" t="s">
        <v>357</v>
      </c>
      <c r="F429" s="176" t="s">
        <v>6609</v>
      </c>
      <c r="I429" s="154"/>
      <c r="L429" s="33"/>
      <c r="M429" s="155"/>
      <c r="T429" s="57"/>
      <c r="AT429" s="18" t="s">
        <v>357</v>
      </c>
      <c r="AU429" s="18" t="s">
        <v>163</v>
      </c>
    </row>
    <row r="430" spans="2:65" s="1" customFormat="1" ht="21.75" customHeight="1">
      <c r="B430" s="33"/>
      <c r="C430" s="139" t="s">
        <v>988</v>
      </c>
      <c r="D430" s="139" t="s">
        <v>309</v>
      </c>
      <c r="E430" s="140" t="s">
        <v>6493</v>
      </c>
      <c r="F430" s="141" t="s">
        <v>6494</v>
      </c>
      <c r="G430" s="142" t="s">
        <v>405</v>
      </c>
      <c r="H430" s="143">
        <v>2</v>
      </c>
      <c r="I430" s="144"/>
      <c r="J430" s="145">
        <f>ROUND(I430*H430,2)</f>
        <v>0</v>
      </c>
      <c r="K430" s="141" t="s">
        <v>313</v>
      </c>
      <c r="L430" s="33"/>
      <c r="M430" s="146" t="s">
        <v>1</v>
      </c>
      <c r="N430" s="147" t="s">
        <v>40</v>
      </c>
      <c r="P430" s="148">
        <f>O430*H430</f>
        <v>0</v>
      </c>
      <c r="Q430" s="148">
        <v>0</v>
      </c>
      <c r="R430" s="148">
        <f>Q430*H430</f>
        <v>0</v>
      </c>
      <c r="S430" s="148">
        <v>0</v>
      </c>
      <c r="T430" s="149">
        <f>S430*H430</f>
        <v>0</v>
      </c>
      <c r="AR430" s="150" t="s">
        <v>417</v>
      </c>
      <c r="AT430" s="150" t="s">
        <v>309</v>
      </c>
      <c r="AU430" s="150" t="s">
        <v>163</v>
      </c>
      <c r="AY430" s="18" t="s">
        <v>307</v>
      </c>
      <c r="BE430" s="151">
        <f>IF(N430="základní",J430,0)</f>
        <v>0</v>
      </c>
      <c r="BF430" s="151">
        <f>IF(N430="snížená",J430,0)</f>
        <v>0</v>
      </c>
      <c r="BG430" s="151">
        <f>IF(N430="zákl. přenesená",J430,0)</f>
        <v>0</v>
      </c>
      <c r="BH430" s="151">
        <f>IF(N430="sníž. přenesená",J430,0)</f>
        <v>0</v>
      </c>
      <c r="BI430" s="151">
        <f>IF(N430="nulová",J430,0)</f>
        <v>0</v>
      </c>
      <c r="BJ430" s="18" t="s">
        <v>82</v>
      </c>
      <c r="BK430" s="151">
        <f>ROUND(I430*H430,2)</f>
        <v>0</v>
      </c>
      <c r="BL430" s="18" t="s">
        <v>417</v>
      </c>
      <c r="BM430" s="150" t="s">
        <v>6610</v>
      </c>
    </row>
    <row r="431" spans="2:65" s="1" customFormat="1" ht="19.5">
      <c r="B431" s="33"/>
      <c r="D431" s="152" t="s">
        <v>316</v>
      </c>
      <c r="F431" s="153" t="s">
        <v>6496</v>
      </c>
      <c r="I431" s="154"/>
      <c r="L431" s="33"/>
      <c r="M431" s="155"/>
      <c r="T431" s="57"/>
      <c r="AT431" s="18" t="s">
        <v>316</v>
      </c>
      <c r="AU431" s="18" t="s">
        <v>163</v>
      </c>
    </row>
    <row r="432" spans="2:65" s="1" customFormat="1" ht="16.5" customHeight="1">
      <c r="B432" s="33"/>
      <c r="C432" s="139" t="s">
        <v>993</v>
      </c>
      <c r="D432" s="139" t="s">
        <v>309</v>
      </c>
      <c r="E432" s="140" t="s">
        <v>6498</v>
      </c>
      <c r="F432" s="141" t="s">
        <v>6499</v>
      </c>
      <c r="G432" s="142" t="s">
        <v>405</v>
      </c>
      <c r="H432" s="143">
        <v>4</v>
      </c>
      <c r="I432" s="144"/>
      <c r="J432" s="145">
        <f>ROUND(I432*H432,2)</f>
        <v>0</v>
      </c>
      <c r="K432" s="141" t="s">
        <v>313</v>
      </c>
      <c r="L432" s="33"/>
      <c r="M432" s="146" t="s">
        <v>1</v>
      </c>
      <c r="N432" s="147" t="s">
        <v>40</v>
      </c>
      <c r="P432" s="148">
        <f>O432*H432</f>
        <v>0</v>
      </c>
      <c r="Q432" s="148">
        <v>0</v>
      </c>
      <c r="R432" s="148">
        <f>Q432*H432</f>
        <v>0</v>
      </c>
      <c r="S432" s="148">
        <v>0</v>
      </c>
      <c r="T432" s="149">
        <f>S432*H432</f>
        <v>0</v>
      </c>
      <c r="AR432" s="150" t="s">
        <v>417</v>
      </c>
      <c r="AT432" s="150" t="s">
        <v>309</v>
      </c>
      <c r="AU432" s="150" t="s">
        <v>163</v>
      </c>
      <c r="AY432" s="18" t="s">
        <v>307</v>
      </c>
      <c r="BE432" s="151">
        <f>IF(N432="základní",J432,0)</f>
        <v>0</v>
      </c>
      <c r="BF432" s="151">
        <f>IF(N432="snížená",J432,0)</f>
        <v>0</v>
      </c>
      <c r="BG432" s="151">
        <f>IF(N432="zákl. přenesená",J432,0)</f>
        <v>0</v>
      </c>
      <c r="BH432" s="151">
        <f>IF(N432="sníž. přenesená",J432,0)</f>
        <v>0</v>
      </c>
      <c r="BI432" s="151">
        <f>IF(N432="nulová",J432,0)</f>
        <v>0</v>
      </c>
      <c r="BJ432" s="18" t="s">
        <v>82</v>
      </c>
      <c r="BK432" s="151">
        <f>ROUND(I432*H432,2)</f>
        <v>0</v>
      </c>
      <c r="BL432" s="18" t="s">
        <v>417</v>
      </c>
      <c r="BM432" s="150" t="s">
        <v>6611</v>
      </c>
    </row>
    <row r="433" spans="2:65" s="1" customFormat="1" ht="19.5">
      <c r="B433" s="33"/>
      <c r="D433" s="152" t="s">
        <v>316</v>
      </c>
      <c r="F433" s="153" t="s">
        <v>6501</v>
      </c>
      <c r="I433" s="154"/>
      <c r="L433" s="33"/>
      <c r="M433" s="155"/>
      <c r="T433" s="57"/>
      <c r="AT433" s="18" t="s">
        <v>316</v>
      </c>
      <c r="AU433" s="18" t="s">
        <v>163</v>
      </c>
    </row>
    <row r="434" spans="2:65" s="11" customFormat="1" ht="20.85" customHeight="1">
      <c r="B434" s="127"/>
      <c r="D434" s="128" t="s">
        <v>74</v>
      </c>
      <c r="E434" s="137" t="s">
        <v>6612</v>
      </c>
      <c r="F434" s="137" t="s">
        <v>6613</v>
      </c>
      <c r="I434" s="130"/>
      <c r="J434" s="138">
        <f>BK434</f>
        <v>0</v>
      </c>
      <c r="L434" s="127"/>
      <c r="M434" s="132"/>
      <c r="P434" s="133">
        <f>SUM(P435:P444)</f>
        <v>0</v>
      </c>
      <c r="R434" s="133">
        <f>SUM(R435:R444)</f>
        <v>7.4139999999999998E-2</v>
      </c>
      <c r="T434" s="134">
        <f>SUM(T435:T444)</f>
        <v>0</v>
      </c>
      <c r="AR434" s="128" t="s">
        <v>84</v>
      </c>
      <c r="AT434" s="135" t="s">
        <v>74</v>
      </c>
      <c r="AU434" s="135" t="s">
        <v>84</v>
      </c>
      <c r="AY434" s="128" t="s">
        <v>307</v>
      </c>
      <c r="BK434" s="136">
        <f>SUM(BK435:BK444)</f>
        <v>0</v>
      </c>
    </row>
    <row r="435" spans="2:65" s="1" customFormat="1" ht="16.5" customHeight="1">
      <c r="B435" s="33"/>
      <c r="C435" s="139" t="s">
        <v>999</v>
      </c>
      <c r="D435" s="139" t="s">
        <v>309</v>
      </c>
      <c r="E435" s="140" t="s">
        <v>6614</v>
      </c>
      <c r="F435" s="141" t="s">
        <v>6615</v>
      </c>
      <c r="G435" s="142" t="s">
        <v>405</v>
      </c>
      <c r="H435" s="143">
        <v>2</v>
      </c>
      <c r="I435" s="144"/>
      <c r="J435" s="145">
        <f>ROUND(I435*H435,2)</f>
        <v>0</v>
      </c>
      <c r="K435" s="141" t="s">
        <v>502</v>
      </c>
      <c r="L435" s="33"/>
      <c r="M435" s="146" t="s">
        <v>1</v>
      </c>
      <c r="N435" s="147" t="s">
        <v>40</v>
      </c>
      <c r="P435" s="148">
        <f>O435*H435</f>
        <v>0</v>
      </c>
      <c r="Q435" s="148">
        <v>6.3000000000000003E-4</v>
      </c>
      <c r="R435" s="148">
        <f>Q435*H435</f>
        <v>1.2600000000000001E-3</v>
      </c>
      <c r="S435" s="148">
        <v>0</v>
      </c>
      <c r="T435" s="149">
        <f>S435*H435</f>
        <v>0</v>
      </c>
      <c r="AR435" s="150" t="s">
        <v>417</v>
      </c>
      <c r="AT435" s="150" t="s">
        <v>309</v>
      </c>
      <c r="AU435" s="150" t="s">
        <v>163</v>
      </c>
      <c r="AY435" s="18" t="s">
        <v>307</v>
      </c>
      <c r="BE435" s="151">
        <f>IF(N435="základní",J435,0)</f>
        <v>0</v>
      </c>
      <c r="BF435" s="151">
        <f>IF(N435="snížená",J435,0)</f>
        <v>0</v>
      </c>
      <c r="BG435" s="151">
        <f>IF(N435="zákl. přenesená",J435,0)</f>
        <v>0</v>
      </c>
      <c r="BH435" s="151">
        <f>IF(N435="sníž. přenesená",J435,0)</f>
        <v>0</v>
      </c>
      <c r="BI435" s="151">
        <f>IF(N435="nulová",J435,0)</f>
        <v>0</v>
      </c>
      <c r="BJ435" s="18" t="s">
        <v>82</v>
      </c>
      <c r="BK435" s="151">
        <f>ROUND(I435*H435,2)</f>
        <v>0</v>
      </c>
      <c r="BL435" s="18" t="s">
        <v>417</v>
      </c>
      <c r="BM435" s="150" t="s">
        <v>6616</v>
      </c>
    </row>
    <row r="436" spans="2:65" s="1" customFormat="1" ht="11.25">
      <c r="B436" s="33"/>
      <c r="D436" s="152" t="s">
        <v>316</v>
      </c>
      <c r="F436" s="153" t="s">
        <v>6617</v>
      </c>
      <c r="I436" s="154"/>
      <c r="L436" s="33"/>
      <c r="M436" s="155"/>
      <c r="T436" s="57"/>
      <c r="AT436" s="18" t="s">
        <v>316</v>
      </c>
      <c r="AU436" s="18" t="s">
        <v>163</v>
      </c>
    </row>
    <row r="437" spans="2:65" s="1" customFormat="1" ht="33" customHeight="1">
      <c r="B437" s="33"/>
      <c r="C437" s="177" t="s">
        <v>1004</v>
      </c>
      <c r="D437" s="177" t="s">
        <v>390</v>
      </c>
      <c r="E437" s="178" t="s">
        <v>6618</v>
      </c>
      <c r="F437" s="179" t="s">
        <v>6619</v>
      </c>
      <c r="G437" s="180" t="s">
        <v>405</v>
      </c>
      <c r="H437" s="181">
        <v>2</v>
      </c>
      <c r="I437" s="182"/>
      <c r="J437" s="183">
        <f>ROUND(I437*H437,2)</f>
        <v>0</v>
      </c>
      <c r="K437" s="179" t="s">
        <v>502</v>
      </c>
      <c r="L437" s="184"/>
      <c r="M437" s="185" t="s">
        <v>1</v>
      </c>
      <c r="N437" s="186" t="s">
        <v>40</v>
      </c>
      <c r="P437" s="148">
        <f>O437*H437</f>
        <v>0</v>
      </c>
      <c r="Q437" s="148">
        <v>2.5999999999999999E-2</v>
      </c>
      <c r="R437" s="148">
        <f>Q437*H437</f>
        <v>5.1999999999999998E-2</v>
      </c>
      <c r="S437" s="148">
        <v>0</v>
      </c>
      <c r="T437" s="149">
        <f>S437*H437</f>
        <v>0</v>
      </c>
      <c r="AR437" s="150" t="s">
        <v>524</v>
      </c>
      <c r="AT437" s="150" t="s">
        <v>390</v>
      </c>
      <c r="AU437" s="150" t="s">
        <v>163</v>
      </c>
      <c r="AY437" s="18" t="s">
        <v>307</v>
      </c>
      <c r="BE437" s="151">
        <f>IF(N437="základní",J437,0)</f>
        <v>0</v>
      </c>
      <c r="BF437" s="151">
        <f>IF(N437="snížená",J437,0)</f>
        <v>0</v>
      </c>
      <c r="BG437" s="151">
        <f>IF(N437="zákl. přenesená",J437,0)</f>
        <v>0</v>
      </c>
      <c r="BH437" s="151">
        <f>IF(N437="sníž. přenesená",J437,0)</f>
        <v>0</v>
      </c>
      <c r="BI437" s="151">
        <f>IF(N437="nulová",J437,0)</f>
        <v>0</v>
      </c>
      <c r="BJ437" s="18" t="s">
        <v>82</v>
      </c>
      <c r="BK437" s="151">
        <f>ROUND(I437*H437,2)</f>
        <v>0</v>
      </c>
      <c r="BL437" s="18" t="s">
        <v>417</v>
      </c>
      <c r="BM437" s="150" t="s">
        <v>6620</v>
      </c>
    </row>
    <row r="438" spans="2:65" s="1" customFormat="1" ht="19.5">
      <c r="B438" s="33"/>
      <c r="D438" s="152" t="s">
        <v>316</v>
      </c>
      <c r="F438" s="153" t="s">
        <v>6619</v>
      </c>
      <c r="I438" s="154"/>
      <c r="L438" s="33"/>
      <c r="M438" s="155"/>
      <c r="T438" s="57"/>
      <c r="AT438" s="18" t="s">
        <v>316</v>
      </c>
      <c r="AU438" s="18" t="s">
        <v>163</v>
      </c>
    </row>
    <row r="439" spans="2:65" s="1" customFormat="1" ht="37.9" customHeight="1">
      <c r="B439" s="33"/>
      <c r="C439" s="177" t="s">
        <v>1009</v>
      </c>
      <c r="D439" s="177" t="s">
        <v>390</v>
      </c>
      <c r="E439" s="178" t="s">
        <v>6621</v>
      </c>
      <c r="F439" s="179" t="s">
        <v>6622</v>
      </c>
      <c r="G439" s="180" t="s">
        <v>405</v>
      </c>
      <c r="H439" s="181">
        <v>2</v>
      </c>
      <c r="I439" s="182"/>
      <c r="J439" s="183">
        <f>ROUND(I439*H439,2)</f>
        <v>0</v>
      </c>
      <c r="K439" s="179" t="s">
        <v>502</v>
      </c>
      <c r="L439" s="184"/>
      <c r="M439" s="185" t="s">
        <v>1</v>
      </c>
      <c r="N439" s="186" t="s">
        <v>40</v>
      </c>
      <c r="P439" s="148">
        <f>O439*H439</f>
        <v>0</v>
      </c>
      <c r="Q439" s="148">
        <v>1.0200000000000001E-2</v>
      </c>
      <c r="R439" s="148">
        <f>Q439*H439</f>
        <v>2.0400000000000001E-2</v>
      </c>
      <c r="S439" s="148">
        <v>0</v>
      </c>
      <c r="T439" s="149">
        <f>S439*H439</f>
        <v>0</v>
      </c>
      <c r="AR439" s="150" t="s">
        <v>524</v>
      </c>
      <c r="AT439" s="150" t="s">
        <v>390</v>
      </c>
      <c r="AU439" s="150" t="s">
        <v>163</v>
      </c>
      <c r="AY439" s="18" t="s">
        <v>307</v>
      </c>
      <c r="BE439" s="151">
        <f>IF(N439="základní",J439,0)</f>
        <v>0</v>
      </c>
      <c r="BF439" s="151">
        <f>IF(N439="snížená",J439,0)</f>
        <v>0</v>
      </c>
      <c r="BG439" s="151">
        <f>IF(N439="zákl. přenesená",J439,0)</f>
        <v>0</v>
      </c>
      <c r="BH439" s="151">
        <f>IF(N439="sníž. přenesená",J439,0)</f>
        <v>0</v>
      </c>
      <c r="BI439" s="151">
        <f>IF(N439="nulová",J439,0)</f>
        <v>0</v>
      </c>
      <c r="BJ439" s="18" t="s">
        <v>82</v>
      </c>
      <c r="BK439" s="151">
        <f>ROUND(I439*H439,2)</f>
        <v>0</v>
      </c>
      <c r="BL439" s="18" t="s">
        <v>417</v>
      </c>
      <c r="BM439" s="150" t="s">
        <v>6623</v>
      </c>
    </row>
    <row r="440" spans="2:65" s="1" customFormat="1" ht="19.5">
      <c r="B440" s="33"/>
      <c r="D440" s="152" t="s">
        <v>316</v>
      </c>
      <c r="F440" s="153" t="s">
        <v>6622</v>
      </c>
      <c r="I440" s="154"/>
      <c r="L440" s="33"/>
      <c r="M440" s="155"/>
      <c r="T440" s="57"/>
      <c r="AT440" s="18" t="s">
        <v>316</v>
      </c>
      <c r="AU440" s="18" t="s">
        <v>163</v>
      </c>
    </row>
    <row r="441" spans="2:65" s="1" customFormat="1" ht="21.75" customHeight="1">
      <c r="B441" s="33"/>
      <c r="C441" s="139" t="s">
        <v>1014</v>
      </c>
      <c r="D441" s="139" t="s">
        <v>309</v>
      </c>
      <c r="E441" s="140" t="s">
        <v>6517</v>
      </c>
      <c r="F441" s="141" t="s">
        <v>6518</v>
      </c>
      <c r="G441" s="142" t="s">
        <v>405</v>
      </c>
      <c r="H441" s="143">
        <v>2</v>
      </c>
      <c r="I441" s="144"/>
      <c r="J441" s="145">
        <f>ROUND(I441*H441,2)</f>
        <v>0</v>
      </c>
      <c r="K441" s="141" t="s">
        <v>313</v>
      </c>
      <c r="L441" s="33"/>
      <c r="M441" s="146" t="s">
        <v>1</v>
      </c>
      <c r="N441" s="147" t="s">
        <v>40</v>
      </c>
      <c r="P441" s="148">
        <f>O441*H441</f>
        <v>0</v>
      </c>
      <c r="Q441" s="148">
        <v>9.0000000000000006E-5</v>
      </c>
      <c r="R441" s="148">
        <f>Q441*H441</f>
        <v>1.8000000000000001E-4</v>
      </c>
      <c r="S441" s="148">
        <v>0</v>
      </c>
      <c r="T441" s="149">
        <f>S441*H441</f>
        <v>0</v>
      </c>
      <c r="AR441" s="150" t="s">
        <v>417</v>
      </c>
      <c r="AT441" s="150" t="s">
        <v>309</v>
      </c>
      <c r="AU441" s="150" t="s">
        <v>163</v>
      </c>
      <c r="AY441" s="18" t="s">
        <v>307</v>
      </c>
      <c r="BE441" s="151">
        <f>IF(N441="základní",J441,0)</f>
        <v>0</v>
      </c>
      <c r="BF441" s="151">
        <f>IF(N441="snížená",J441,0)</f>
        <v>0</v>
      </c>
      <c r="BG441" s="151">
        <f>IF(N441="zákl. přenesená",J441,0)</f>
        <v>0</v>
      </c>
      <c r="BH441" s="151">
        <f>IF(N441="sníž. přenesená",J441,0)</f>
        <v>0</v>
      </c>
      <c r="BI441" s="151">
        <f>IF(N441="nulová",J441,0)</f>
        <v>0</v>
      </c>
      <c r="BJ441" s="18" t="s">
        <v>82</v>
      </c>
      <c r="BK441" s="151">
        <f>ROUND(I441*H441,2)</f>
        <v>0</v>
      </c>
      <c r="BL441" s="18" t="s">
        <v>417</v>
      </c>
      <c r="BM441" s="150" t="s">
        <v>6624</v>
      </c>
    </row>
    <row r="442" spans="2:65" s="1" customFormat="1" ht="19.5">
      <c r="B442" s="33"/>
      <c r="D442" s="152" t="s">
        <v>316</v>
      </c>
      <c r="F442" s="153" t="s">
        <v>6520</v>
      </c>
      <c r="I442" s="154"/>
      <c r="L442" s="33"/>
      <c r="M442" s="155"/>
      <c r="T442" s="57"/>
      <c r="AT442" s="18" t="s">
        <v>316</v>
      </c>
      <c r="AU442" s="18" t="s">
        <v>163</v>
      </c>
    </row>
    <row r="443" spans="2:65" s="1" customFormat="1" ht="16.5" customHeight="1">
      <c r="B443" s="33"/>
      <c r="C443" s="177" t="s">
        <v>1019</v>
      </c>
      <c r="D443" s="177" t="s">
        <v>390</v>
      </c>
      <c r="E443" s="178" t="s">
        <v>6521</v>
      </c>
      <c r="F443" s="179" t="s">
        <v>6522</v>
      </c>
      <c r="G443" s="180" t="s">
        <v>405</v>
      </c>
      <c r="H443" s="181">
        <v>2</v>
      </c>
      <c r="I443" s="182"/>
      <c r="J443" s="183">
        <f>ROUND(I443*H443,2)</f>
        <v>0</v>
      </c>
      <c r="K443" s="179" t="s">
        <v>313</v>
      </c>
      <c r="L443" s="184"/>
      <c r="M443" s="185" t="s">
        <v>1</v>
      </c>
      <c r="N443" s="186" t="s">
        <v>40</v>
      </c>
      <c r="P443" s="148">
        <f>O443*H443</f>
        <v>0</v>
      </c>
      <c r="Q443" s="148">
        <v>1.4999999999999999E-4</v>
      </c>
      <c r="R443" s="148">
        <f>Q443*H443</f>
        <v>2.9999999999999997E-4</v>
      </c>
      <c r="S443" s="148">
        <v>0</v>
      </c>
      <c r="T443" s="149">
        <f>S443*H443</f>
        <v>0</v>
      </c>
      <c r="AR443" s="150" t="s">
        <v>524</v>
      </c>
      <c r="AT443" s="150" t="s">
        <v>390</v>
      </c>
      <c r="AU443" s="150" t="s">
        <v>163</v>
      </c>
      <c r="AY443" s="18" t="s">
        <v>307</v>
      </c>
      <c r="BE443" s="151">
        <f>IF(N443="základní",J443,0)</f>
        <v>0</v>
      </c>
      <c r="BF443" s="151">
        <f>IF(N443="snížená",J443,0)</f>
        <v>0</v>
      </c>
      <c r="BG443" s="151">
        <f>IF(N443="zákl. přenesená",J443,0)</f>
        <v>0</v>
      </c>
      <c r="BH443" s="151">
        <f>IF(N443="sníž. přenesená",J443,0)</f>
        <v>0</v>
      </c>
      <c r="BI443" s="151">
        <f>IF(N443="nulová",J443,0)</f>
        <v>0</v>
      </c>
      <c r="BJ443" s="18" t="s">
        <v>82</v>
      </c>
      <c r="BK443" s="151">
        <f>ROUND(I443*H443,2)</f>
        <v>0</v>
      </c>
      <c r="BL443" s="18" t="s">
        <v>417</v>
      </c>
      <c r="BM443" s="150" t="s">
        <v>6625</v>
      </c>
    </row>
    <row r="444" spans="2:65" s="1" customFormat="1" ht="11.25">
      <c r="B444" s="33"/>
      <c r="D444" s="152" t="s">
        <v>316</v>
      </c>
      <c r="F444" s="153" t="s">
        <v>6522</v>
      </c>
      <c r="I444" s="154"/>
      <c r="L444" s="33"/>
      <c r="M444" s="155"/>
      <c r="T444" s="57"/>
      <c r="AT444" s="18" t="s">
        <v>316</v>
      </c>
      <c r="AU444" s="18" t="s">
        <v>163</v>
      </c>
    </row>
    <row r="445" spans="2:65" s="11" customFormat="1" ht="22.9" customHeight="1">
      <c r="B445" s="127"/>
      <c r="D445" s="128" t="s">
        <v>74</v>
      </c>
      <c r="E445" s="137" t="s">
        <v>6626</v>
      </c>
      <c r="F445" s="137" t="s">
        <v>6627</v>
      </c>
      <c r="I445" s="130"/>
      <c r="J445" s="138">
        <f>BK445</f>
        <v>0</v>
      </c>
      <c r="L445" s="127"/>
      <c r="M445" s="132"/>
      <c r="P445" s="133">
        <f>P446+SUM(P447:P449)+P466</f>
        <v>0</v>
      </c>
      <c r="R445" s="133">
        <f>R446+SUM(R447:R449)+R466</f>
        <v>4.1360000000000008E-2</v>
      </c>
      <c r="T445" s="134">
        <f>T446+SUM(T447:T449)+T466</f>
        <v>0</v>
      </c>
      <c r="AR445" s="128" t="s">
        <v>84</v>
      </c>
      <c r="AT445" s="135" t="s">
        <v>74</v>
      </c>
      <c r="AU445" s="135" t="s">
        <v>82</v>
      </c>
      <c r="AY445" s="128" t="s">
        <v>307</v>
      </c>
      <c r="BK445" s="136">
        <f>BK446+SUM(BK447:BK449)+BK466</f>
        <v>0</v>
      </c>
    </row>
    <row r="446" spans="2:65" s="1" customFormat="1" ht="21.75" customHeight="1">
      <c r="B446" s="33"/>
      <c r="C446" s="139" t="s">
        <v>1202</v>
      </c>
      <c r="D446" s="139" t="s">
        <v>309</v>
      </c>
      <c r="E446" s="140" t="s">
        <v>6628</v>
      </c>
      <c r="F446" s="141" t="s">
        <v>6629</v>
      </c>
      <c r="G446" s="142" t="s">
        <v>5228</v>
      </c>
      <c r="H446" s="143">
        <v>2</v>
      </c>
      <c r="I446" s="144"/>
      <c r="J446" s="145">
        <f>ROUND(I446*H446,2)</f>
        <v>0</v>
      </c>
      <c r="K446" s="141" t="s">
        <v>1</v>
      </c>
      <c r="L446" s="33"/>
      <c r="M446" s="146" t="s">
        <v>1</v>
      </c>
      <c r="N446" s="147" t="s">
        <v>40</v>
      </c>
      <c r="P446" s="148">
        <f>O446*H446</f>
        <v>0</v>
      </c>
      <c r="Q446" s="148">
        <v>0</v>
      </c>
      <c r="R446" s="148">
        <f>Q446*H446</f>
        <v>0</v>
      </c>
      <c r="S446" s="148">
        <v>0</v>
      </c>
      <c r="T446" s="149">
        <f>S446*H446</f>
        <v>0</v>
      </c>
      <c r="AR446" s="150" t="s">
        <v>417</v>
      </c>
      <c r="AT446" s="150" t="s">
        <v>309</v>
      </c>
      <c r="AU446" s="150" t="s">
        <v>84</v>
      </c>
      <c r="AY446" s="18" t="s">
        <v>307</v>
      </c>
      <c r="BE446" s="151">
        <f>IF(N446="základní",J446,0)</f>
        <v>0</v>
      </c>
      <c r="BF446" s="151">
        <f>IF(N446="snížená",J446,0)</f>
        <v>0</v>
      </c>
      <c r="BG446" s="151">
        <f>IF(N446="zákl. přenesená",J446,0)</f>
        <v>0</v>
      </c>
      <c r="BH446" s="151">
        <f>IF(N446="sníž. přenesená",J446,0)</f>
        <v>0</v>
      </c>
      <c r="BI446" s="151">
        <f>IF(N446="nulová",J446,0)</f>
        <v>0</v>
      </c>
      <c r="BJ446" s="18" t="s">
        <v>82</v>
      </c>
      <c r="BK446" s="151">
        <f>ROUND(I446*H446,2)</f>
        <v>0</v>
      </c>
      <c r="BL446" s="18" t="s">
        <v>417</v>
      </c>
      <c r="BM446" s="150" t="s">
        <v>6630</v>
      </c>
    </row>
    <row r="447" spans="2:65" s="1" customFormat="1" ht="11.25">
      <c r="B447" s="33"/>
      <c r="D447" s="152" t="s">
        <v>316</v>
      </c>
      <c r="F447" s="153" t="s">
        <v>6629</v>
      </c>
      <c r="I447" s="154"/>
      <c r="L447" s="33"/>
      <c r="M447" s="155"/>
      <c r="T447" s="57"/>
      <c r="AT447" s="18" t="s">
        <v>316</v>
      </c>
      <c r="AU447" s="18" t="s">
        <v>84</v>
      </c>
    </row>
    <row r="448" spans="2:65" s="1" customFormat="1" ht="39">
      <c r="B448" s="33"/>
      <c r="D448" s="152" t="s">
        <v>357</v>
      </c>
      <c r="F448" s="176" t="s">
        <v>6631</v>
      </c>
      <c r="I448" s="154"/>
      <c r="L448" s="33"/>
      <c r="M448" s="155"/>
      <c r="T448" s="57"/>
      <c r="AT448" s="18" t="s">
        <v>357</v>
      </c>
      <c r="AU448" s="18" t="s">
        <v>84</v>
      </c>
    </row>
    <row r="449" spans="2:65" s="11" customFormat="1" ht="20.85" customHeight="1">
      <c r="B449" s="127"/>
      <c r="D449" s="128" t="s">
        <v>74</v>
      </c>
      <c r="E449" s="137" t="s">
        <v>6632</v>
      </c>
      <c r="F449" s="137" t="s">
        <v>6633</v>
      </c>
      <c r="I449" s="130"/>
      <c r="J449" s="138">
        <f>BK449</f>
        <v>0</v>
      </c>
      <c r="L449" s="127"/>
      <c r="M449" s="132"/>
      <c r="P449" s="133">
        <f>SUM(P450:P465)</f>
        <v>0</v>
      </c>
      <c r="R449" s="133">
        <f>SUM(R450:R465)</f>
        <v>1.6560000000000002E-2</v>
      </c>
      <c r="T449" s="134">
        <f>SUM(T450:T465)</f>
        <v>0</v>
      </c>
      <c r="AR449" s="128" t="s">
        <v>84</v>
      </c>
      <c r="AT449" s="135" t="s">
        <v>74</v>
      </c>
      <c r="AU449" s="135" t="s">
        <v>84</v>
      </c>
      <c r="AY449" s="128" t="s">
        <v>307</v>
      </c>
      <c r="BK449" s="136">
        <f>SUM(BK450:BK465)</f>
        <v>0</v>
      </c>
    </row>
    <row r="450" spans="2:65" s="1" customFormat="1" ht="24.2" customHeight="1">
      <c r="B450" s="33"/>
      <c r="C450" s="139" t="s">
        <v>1024</v>
      </c>
      <c r="D450" s="139" t="s">
        <v>309</v>
      </c>
      <c r="E450" s="140" t="s">
        <v>6634</v>
      </c>
      <c r="F450" s="141" t="s">
        <v>6635</v>
      </c>
      <c r="G450" s="142" t="s">
        <v>4786</v>
      </c>
      <c r="H450" s="143">
        <v>1</v>
      </c>
      <c r="I450" s="144"/>
      <c r="J450" s="145">
        <f>ROUND(I450*H450,2)</f>
        <v>0</v>
      </c>
      <c r="K450" s="141" t="s">
        <v>313</v>
      </c>
      <c r="L450" s="33"/>
      <c r="M450" s="146" t="s">
        <v>1</v>
      </c>
      <c r="N450" s="147" t="s">
        <v>40</v>
      </c>
      <c r="P450" s="148">
        <f>O450*H450</f>
        <v>0</v>
      </c>
      <c r="Q450" s="148">
        <v>5.2900000000000004E-3</v>
      </c>
      <c r="R450" s="148">
        <f>Q450*H450</f>
        <v>5.2900000000000004E-3</v>
      </c>
      <c r="S450" s="148">
        <v>0</v>
      </c>
      <c r="T450" s="149">
        <f>S450*H450</f>
        <v>0</v>
      </c>
      <c r="AR450" s="150" t="s">
        <v>417</v>
      </c>
      <c r="AT450" s="150" t="s">
        <v>309</v>
      </c>
      <c r="AU450" s="150" t="s">
        <v>163</v>
      </c>
      <c r="AY450" s="18" t="s">
        <v>307</v>
      </c>
      <c r="BE450" s="151">
        <f>IF(N450="základní",J450,0)</f>
        <v>0</v>
      </c>
      <c r="BF450" s="151">
        <f>IF(N450="snížená",J450,0)</f>
        <v>0</v>
      </c>
      <c r="BG450" s="151">
        <f>IF(N450="zákl. přenesená",J450,0)</f>
        <v>0</v>
      </c>
      <c r="BH450" s="151">
        <f>IF(N450="sníž. přenesená",J450,0)</f>
        <v>0</v>
      </c>
      <c r="BI450" s="151">
        <f>IF(N450="nulová",J450,0)</f>
        <v>0</v>
      </c>
      <c r="BJ450" s="18" t="s">
        <v>82</v>
      </c>
      <c r="BK450" s="151">
        <f>ROUND(I450*H450,2)</f>
        <v>0</v>
      </c>
      <c r="BL450" s="18" t="s">
        <v>417</v>
      </c>
      <c r="BM450" s="150" t="s">
        <v>6636</v>
      </c>
    </row>
    <row r="451" spans="2:65" s="1" customFormat="1" ht="11.25">
      <c r="B451" s="33"/>
      <c r="D451" s="152" t="s">
        <v>316</v>
      </c>
      <c r="F451" s="153" t="s">
        <v>6637</v>
      </c>
      <c r="I451" s="154"/>
      <c r="L451" s="33"/>
      <c r="M451" s="155"/>
      <c r="T451" s="57"/>
      <c r="AT451" s="18" t="s">
        <v>316</v>
      </c>
      <c r="AU451" s="18" t="s">
        <v>163</v>
      </c>
    </row>
    <row r="452" spans="2:65" s="1" customFormat="1" ht="24.2" customHeight="1">
      <c r="B452" s="33"/>
      <c r="C452" s="139" t="s">
        <v>1029</v>
      </c>
      <c r="D452" s="139" t="s">
        <v>309</v>
      </c>
      <c r="E452" s="140" t="s">
        <v>6638</v>
      </c>
      <c r="F452" s="141" t="s">
        <v>6639</v>
      </c>
      <c r="G452" s="142" t="s">
        <v>405</v>
      </c>
      <c r="H452" s="143">
        <v>1</v>
      </c>
      <c r="I452" s="144"/>
      <c r="J452" s="145">
        <f>ROUND(I452*H452,2)</f>
        <v>0</v>
      </c>
      <c r="K452" s="141" t="s">
        <v>1</v>
      </c>
      <c r="L452" s="33"/>
      <c r="M452" s="146" t="s">
        <v>1</v>
      </c>
      <c r="N452" s="147" t="s">
        <v>40</v>
      </c>
      <c r="P452" s="148">
        <f>O452*H452</f>
        <v>0</v>
      </c>
      <c r="Q452" s="148">
        <v>5.0000000000000001E-3</v>
      </c>
      <c r="R452" s="148">
        <f>Q452*H452</f>
        <v>5.0000000000000001E-3</v>
      </c>
      <c r="S452" s="148">
        <v>0</v>
      </c>
      <c r="T452" s="149">
        <f>S452*H452</f>
        <v>0</v>
      </c>
      <c r="AR452" s="150" t="s">
        <v>417</v>
      </c>
      <c r="AT452" s="150" t="s">
        <v>309</v>
      </c>
      <c r="AU452" s="150" t="s">
        <v>163</v>
      </c>
      <c r="AY452" s="18" t="s">
        <v>307</v>
      </c>
      <c r="BE452" s="151">
        <f>IF(N452="základní",J452,0)</f>
        <v>0</v>
      </c>
      <c r="BF452" s="151">
        <f>IF(N452="snížená",J452,0)</f>
        <v>0</v>
      </c>
      <c r="BG452" s="151">
        <f>IF(N452="zákl. přenesená",J452,0)</f>
        <v>0</v>
      </c>
      <c r="BH452" s="151">
        <f>IF(N452="sníž. přenesená",J452,0)</f>
        <v>0</v>
      </c>
      <c r="BI452" s="151">
        <f>IF(N452="nulová",J452,0)</f>
        <v>0</v>
      </c>
      <c r="BJ452" s="18" t="s">
        <v>82</v>
      </c>
      <c r="BK452" s="151">
        <f>ROUND(I452*H452,2)</f>
        <v>0</v>
      </c>
      <c r="BL452" s="18" t="s">
        <v>417</v>
      </c>
      <c r="BM452" s="150" t="s">
        <v>6640</v>
      </c>
    </row>
    <row r="453" spans="2:65" s="1" customFormat="1" ht="19.5">
      <c r="B453" s="33"/>
      <c r="D453" s="152" t="s">
        <v>316</v>
      </c>
      <c r="F453" s="153" t="s">
        <v>6639</v>
      </c>
      <c r="I453" s="154"/>
      <c r="L453" s="33"/>
      <c r="M453" s="155"/>
      <c r="T453" s="57"/>
      <c r="AT453" s="18" t="s">
        <v>316</v>
      </c>
      <c r="AU453" s="18" t="s">
        <v>163</v>
      </c>
    </row>
    <row r="454" spans="2:65" s="1" customFormat="1" ht="21.75" customHeight="1">
      <c r="B454" s="33"/>
      <c r="C454" s="139" t="s">
        <v>1034</v>
      </c>
      <c r="D454" s="139" t="s">
        <v>309</v>
      </c>
      <c r="E454" s="140" t="s">
        <v>6641</v>
      </c>
      <c r="F454" s="141" t="s">
        <v>6642</v>
      </c>
      <c r="G454" s="142" t="s">
        <v>405</v>
      </c>
      <c r="H454" s="143">
        <v>1</v>
      </c>
      <c r="I454" s="144"/>
      <c r="J454" s="145">
        <f>ROUND(I454*H454,2)</f>
        <v>0</v>
      </c>
      <c r="K454" s="141" t="s">
        <v>1</v>
      </c>
      <c r="L454" s="33"/>
      <c r="M454" s="146" t="s">
        <v>1</v>
      </c>
      <c r="N454" s="147" t="s">
        <v>40</v>
      </c>
      <c r="P454" s="148">
        <f>O454*H454</f>
        <v>0</v>
      </c>
      <c r="Q454" s="148">
        <v>1.6000000000000001E-4</v>
      </c>
      <c r="R454" s="148">
        <f>Q454*H454</f>
        <v>1.6000000000000001E-4</v>
      </c>
      <c r="S454" s="148">
        <v>0</v>
      </c>
      <c r="T454" s="149">
        <f>S454*H454</f>
        <v>0</v>
      </c>
      <c r="AR454" s="150" t="s">
        <v>417</v>
      </c>
      <c r="AT454" s="150" t="s">
        <v>309</v>
      </c>
      <c r="AU454" s="150" t="s">
        <v>163</v>
      </c>
      <c r="AY454" s="18" t="s">
        <v>307</v>
      </c>
      <c r="BE454" s="151">
        <f>IF(N454="základní",J454,0)</f>
        <v>0</v>
      </c>
      <c r="BF454" s="151">
        <f>IF(N454="snížená",J454,0)</f>
        <v>0</v>
      </c>
      <c r="BG454" s="151">
        <f>IF(N454="zákl. přenesená",J454,0)</f>
        <v>0</v>
      </c>
      <c r="BH454" s="151">
        <f>IF(N454="sníž. přenesená",J454,0)</f>
        <v>0</v>
      </c>
      <c r="BI454" s="151">
        <f>IF(N454="nulová",J454,0)</f>
        <v>0</v>
      </c>
      <c r="BJ454" s="18" t="s">
        <v>82</v>
      </c>
      <c r="BK454" s="151">
        <f>ROUND(I454*H454,2)</f>
        <v>0</v>
      </c>
      <c r="BL454" s="18" t="s">
        <v>417</v>
      </c>
      <c r="BM454" s="150" t="s">
        <v>6643</v>
      </c>
    </row>
    <row r="455" spans="2:65" s="1" customFormat="1" ht="19.5">
      <c r="B455" s="33"/>
      <c r="D455" s="152" t="s">
        <v>316</v>
      </c>
      <c r="F455" s="153" t="s">
        <v>6644</v>
      </c>
      <c r="I455" s="154"/>
      <c r="L455" s="33"/>
      <c r="M455" s="155"/>
      <c r="T455" s="57"/>
      <c r="AT455" s="18" t="s">
        <v>316</v>
      </c>
      <c r="AU455" s="18" t="s">
        <v>163</v>
      </c>
    </row>
    <row r="456" spans="2:65" s="1" customFormat="1" ht="19.5">
      <c r="B456" s="33"/>
      <c r="D456" s="152" t="s">
        <v>357</v>
      </c>
      <c r="F456" s="176" t="s">
        <v>6645</v>
      </c>
      <c r="I456" s="154"/>
      <c r="L456" s="33"/>
      <c r="M456" s="155"/>
      <c r="T456" s="57"/>
      <c r="AT456" s="18" t="s">
        <v>357</v>
      </c>
      <c r="AU456" s="18" t="s">
        <v>163</v>
      </c>
    </row>
    <row r="457" spans="2:65" s="1" customFormat="1" ht="24.2" customHeight="1">
      <c r="B457" s="33"/>
      <c r="C457" s="177" t="s">
        <v>1039</v>
      </c>
      <c r="D457" s="177" t="s">
        <v>390</v>
      </c>
      <c r="E457" s="178" t="s">
        <v>6646</v>
      </c>
      <c r="F457" s="179" t="s">
        <v>6647</v>
      </c>
      <c r="G457" s="180" t="s">
        <v>405</v>
      </c>
      <c r="H457" s="181">
        <v>1</v>
      </c>
      <c r="I457" s="182"/>
      <c r="J457" s="183">
        <f>ROUND(I457*H457,2)</f>
        <v>0</v>
      </c>
      <c r="K457" s="179" t="s">
        <v>313</v>
      </c>
      <c r="L457" s="184"/>
      <c r="M457" s="185" t="s">
        <v>1</v>
      </c>
      <c r="N457" s="186" t="s">
        <v>40</v>
      </c>
      <c r="P457" s="148">
        <f>O457*H457</f>
        <v>0</v>
      </c>
      <c r="Q457" s="148">
        <v>3.8E-3</v>
      </c>
      <c r="R457" s="148">
        <f>Q457*H457</f>
        <v>3.8E-3</v>
      </c>
      <c r="S457" s="148">
        <v>0</v>
      </c>
      <c r="T457" s="149">
        <f>S457*H457</f>
        <v>0</v>
      </c>
      <c r="AR457" s="150" t="s">
        <v>524</v>
      </c>
      <c r="AT457" s="150" t="s">
        <v>390</v>
      </c>
      <c r="AU457" s="150" t="s">
        <v>163</v>
      </c>
      <c r="AY457" s="18" t="s">
        <v>307</v>
      </c>
      <c r="BE457" s="151">
        <f>IF(N457="základní",J457,0)</f>
        <v>0</v>
      </c>
      <c r="BF457" s="151">
        <f>IF(N457="snížená",J457,0)</f>
        <v>0</v>
      </c>
      <c r="BG457" s="151">
        <f>IF(N457="zákl. přenesená",J457,0)</f>
        <v>0</v>
      </c>
      <c r="BH457" s="151">
        <f>IF(N457="sníž. přenesená",J457,0)</f>
        <v>0</v>
      </c>
      <c r="BI457" s="151">
        <f>IF(N457="nulová",J457,0)</f>
        <v>0</v>
      </c>
      <c r="BJ457" s="18" t="s">
        <v>82</v>
      </c>
      <c r="BK457" s="151">
        <f>ROUND(I457*H457,2)</f>
        <v>0</v>
      </c>
      <c r="BL457" s="18" t="s">
        <v>417</v>
      </c>
      <c r="BM457" s="150" t="s">
        <v>6648</v>
      </c>
    </row>
    <row r="458" spans="2:65" s="1" customFormat="1" ht="11.25">
      <c r="B458" s="33"/>
      <c r="D458" s="152" t="s">
        <v>316</v>
      </c>
      <c r="F458" s="153" t="s">
        <v>6647</v>
      </c>
      <c r="I458" s="154"/>
      <c r="L458" s="33"/>
      <c r="M458" s="155"/>
      <c r="T458" s="57"/>
      <c r="AT458" s="18" t="s">
        <v>316</v>
      </c>
      <c r="AU458" s="18" t="s">
        <v>163</v>
      </c>
    </row>
    <row r="459" spans="2:65" s="1" customFormat="1" ht="29.25">
      <c r="B459" s="33"/>
      <c r="D459" s="152" t="s">
        <v>357</v>
      </c>
      <c r="F459" s="176" t="s">
        <v>6649</v>
      </c>
      <c r="I459" s="154"/>
      <c r="L459" s="33"/>
      <c r="M459" s="155"/>
      <c r="T459" s="57"/>
      <c r="AT459" s="18" t="s">
        <v>357</v>
      </c>
      <c r="AU459" s="18" t="s">
        <v>163</v>
      </c>
    </row>
    <row r="460" spans="2:65" s="1" customFormat="1" ht="16.5" customHeight="1">
      <c r="B460" s="33"/>
      <c r="C460" s="139" t="s">
        <v>1186</v>
      </c>
      <c r="D460" s="139" t="s">
        <v>309</v>
      </c>
      <c r="E460" s="140" t="s">
        <v>6650</v>
      </c>
      <c r="F460" s="141" t="s">
        <v>6651</v>
      </c>
      <c r="G460" s="142" t="s">
        <v>4786</v>
      </c>
      <c r="H460" s="143">
        <v>1</v>
      </c>
      <c r="I460" s="144"/>
      <c r="J460" s="145">
        <f>ROUND(I460*H460,2)</f>
        <v>0</v>
      </c>
      <c r="K460" s="141" t="s">
        <v>313</v>
      </c>
      <c r="L460" s="33"/>
      <c r="M460" s="146" t="s">
        <v>1</v>
      </c>
      <c r="N460" s="147" t="s">
        <v>40</v>
      </c>
      <c r="P460" s="148">
        <f>O460*H460</f>
        <v>0</v>
      </c>
      <c r="Q460" s="148">
        <v>2.5000000000000001E-4</v>
      </c>
      <c r="R460" s="148">
        <f>Q460*H460</f>
        <v>2.5000000000000001E-4</v>
      </c>
      <c r="S460" s="148">
        <v>0</v>
      </c>
      <c r="T460" s="149">
        <f>S460*H460</f>
        <v>0</v>
      </c>
      <c r="AR460" s="150" t="s">
        <v>417</v>
      </c>
      <c r="AT460" s="150" t="s">
        <v>309</v>
      </c>
      <c r="AU460" s="150" t="s">
        <v>163</v>
      </c>
      <c r="AY460" s="18" t="s">
        <v>307</v>
      </c>
      <c r="BE460" s="151">
        <f>IF(N460="základní",J460,0)</f>
        <v>0</v>
      </c>
      <c r="BF460" s="151">
        <f>IF(N460="snížená",J460,0)</f>
        <v>0</v>
      </c>
      <c r="BG460" s="151">
        <f>IF(N460="zákl. přenesená",J460,0)</f>
        <v>0</v>
      </c>
      <c r="BH460" s="151">
        <f>IF(N460="sníž. přenesená",J460,0)</f>
        <v>0</v>
      </c>
      <c r="BI460" s="151">
        <f>IF(N460="nulová",J460,0)</f>
        <v>0</v>
      </c>
      <c r="BJ460" s="18" t="s">
        <v>82</v>
      </c>
      <c r="BK460" s="151">
        <f>ROUND(I460*H460,2)</f>
        <v>0</v>
      </c>
      <c r="BL460" s="18" t="s">
        <v>417</v>
      </c>
      <c r="BM460" s="150" t="s">
        <v>6652</v>
      </c>
    </row>
    <row r="461" spans="2:65" s="1" customFormat="1" ht="11.25">
      <c r="B461" s="33"/>
      <c r="D461" s="152" t="s">
        <v>316</v>
      </c>
      <c r="F461" s="153" t="s">
        <v>6653</v>
      </c>
      <c r="I461" s="154"/>
      <c r="L461" s="33"/>
      <c r="M461" s="155"/>
      <c r="T461" s="57"/>
      <c r="AT461" s="18" t="s">
        <v>316</v>
      </c>
      <c r="AU461" s="18" t="s">
        <v>163</v>
      </c>
    </row>
    <row r="462" spans="2:65" s="1" customFormat="1" ht="24.2" customHeight="1">
      <c r="B462" s="33"/>
      <c r="C462" s="139" t="s">
        <v>1191</v>
      </c>
      <c r="D462" s="139" t="s">
        <v>309</v>
      </c>
      <c r="E462" s="140" t="s">
        <v>6654</v>
      </c>
      <c r="F462" s="141" t="s">
        <v>6655</v>
      </c>
      <c r="G462" s="142" t="s">
        <v>405</v>
      </c>
      <c r="H462" s="143">
        <v>2</v>
      </c>
      <c r="I462" s="144"/>
      <c r="J462" s="145">
        <f>ROUND(I462*H462,2)</f>
        <v>0</v>
      </c>
      <c r="K462" s="141" t="s">
        <v>1</v>
      </c>
      <c r="L462" s="33"/>
      <c r="M462" s="146" t="s">
        <v>1</v>
      </c>
      <c r="N462" s="147" t="s">
        <v>40</v>
      </c>
      <c r="P462" s="148">
        <f>O462*H462</f>
        <v>0</v>
      </c>
      <c r="Q462" s="148">
        <v>3.8000000000000002E-4</v>
      </c>
      <c r="R462" s="148">
        <f>Q462*H462</f>
        <v>7.6000000000000004E-4</v>
      </c>
      <c r="S462" s="148">
        <v>0</v>
      </c>
      <c r="T462" s="149">
        <f>S462*H462</f>
        <v>0</v>
      </c>
      <c r="AR462" s="150" t="s">
        <v>417</v>
      </c>
      <c r="AT462" s="150" t="s">
        <v>309</v>
      </c>
      <c r="AU462" s="150" t="s">
        <v>163</v>
      </c>
      <c r="AY462" s="18" t="s">
        <v>307</v>
      </c>
      <c r="BE462" s="151">
        <f>IF(N462="základní",J462,0)</f>
        <v>0</v>
      </c>
      <c r="BF462" s="151">
        <f>IF(N462="snížená",J462,0)</f>
        <v>0</v>
      </c>
      <c r="BG462" s="151">
        <f>IF(N462="zákl. přenesená",J462,0)</f>
        <v>0</v>
      </c>
      <c r="BH462" s="151">
        <f>IF(N462="sníž. přenesená",J462,0)</f>
        <v>0</v>
      </c>
      <c r="BI462" s="151">
        <f>IF(N462="nulová",J462,0)</f>
        <v>0</v>
      </c>
      <c r="BJ462" s="18" t="s">
        <v>82</v>
      </c>
      <c r="BK462" s="151">
        <f>ROUND(I462*H462,2)</f>
        <v>0</v>
      </c>
      <c r="BL462" s="18" t="s">
        <v>417</v>
      </c>
      <c r="BM462" s="150" t="s">
        <v>6656</v>
      </c>
    </row>
    <row r="463" spans="2:65" s="1" customFormat="1" ht="19.5">
      <c r="B463" s="33"/>
      <c r="D463" s="152" t="s">
        <v>316</v>
      </c>
      <c r="F463" s="153" t="s">
        <v>6657</v>
      </c>
      <c r="I463" s="154"/>
      <c r="L463" s="33"/>
      <c r="M463" s="155"/>
      <c r="T463" s="57"/>
      <c r="AT463" s="18" t="s">
        <v>316</v>
      </c>
      <c r="AU463" s="18" t="s">
        <v>163</v>
      </c>
    </row>
    <row r="464" spans="2:65" s="1" customFormat="1" ht="24.2" customHeight="1">
      <c r="B464" s="33"/>
      <c r="C464" s="139" t="s">
        <v>1196</v>
      </c>
      <c r="D464" s="139" t="s">
        <v>309</v>
      </c>
      <c r="E464" s="140" t="s">
        <v>6658</v>
      </c>
      <c r="F464" s="141" t="s">
        <v>6659</v>
      </c>
      <c r="G464" s="142" t="s">
        <v>405</v>
      </c>
      <c r="H464" s="143">
        <v>1</v>
      </c>
      <c r="I464" s="144"/>
      <c r="J464" s="145">
        <f>ROUND(I464*H464,2)</f>
        <v>0</v>
      </c>
      <c r="K464" s="141" t="s">
        <v>313</v>
      </c>
      <c r="L464" s="33"/>
      <c r="M464" s="146" t="s">
        <v>1</v>
      </c>
      <c r="N464" s="147" t="s">
        <v>40</v>
      </c>
      <c r="P464" s="148">
        <f>O464*H464</f>
        <v>0</v>
      </c>
      <c r="Q464" s="148">
        <v>1.2999999999999999E-3</v>
      </c>
      <c r="R464" s="148">
        <f>Q464*H464</f>
        <v>1.2999999999999999E-3</v>
      </c>
      <c r="S464" s="148">
        <v>0</v>
      </c>
      <c r="T464" s="149">
        <f>S464*H464</f>
        <v>0</v>
      </c>
      <c r="AR464" s="150" t="s">
        <v>417</v>
      </c>
      <c r="AT464" s="150" t="s">
        <v>309</v>
      </c>
      <c r="AU464" s="150" t="s">
        <v>163</v>
      </c>
      <c r="AY464" s="18" t="s">
        <v>307</v>
      </c>
      <c r="BE464" s="151">
        <f>IF(N464="základní",J464,0)</f>
        <v>0</v>
      </c>
      <c r="BF464" s="151">
        <f>IF(N464="snížená",J464,0)</f>
        <v>0</v>
      </c>
      <c r="BG464" s="151">
        <f>IF(N464="zákl. přenesená",J464,0)</f>
        <v>0</v>
      </c>
      <c r="BH464" s="151">
        <f>IF(N464="sníž. přenesená",J464,0)</f>
        <v>0</v>
      </c>
      <c r="BI464" s="151">
        <f>IF(N464="nulová",J464,0)</f>
        <v>0</v>
      </c>
      <c r="BJ464" s="18" t="s">
        <v>82</v>
      </c>
      <c r="BK464" s="151">
        <f>ROUND(I464*H464,2)</f>
        <v>0</v>
      </c>
      <c r="BL464" s="18" t="s">
        <v>417</v>
      </c>
      <c r="BM464" s="150" t="s">
        <v>6660</v>
      </c>
    </row>
    <row r="465" spans="2:65" s="1" customFormat="1" ht="19.5">
      <c r="B465" s="33"/>
      <c r="D465" s="152" t="s">
        <v>316</v>
      </c>
      <c r="F465" s="153" t="s">
        <v>6661</v>
      </c>
      <c r="I465" s="154"/>
      <c r="L465" s="33"/>
      <c r="M465" s="155"/>
      <c r="T465" s="57"/>
      <c r="AT465" s="18" t="s">
        <v>316</v>
      </c>
      <c r="AU465" s="18" t="s">
        <v>163</v>
      </c>
    </row>
    <row r="466" spans="2:65" s="11" customFormat="1" ht="20.85" customHeight="1">
      <c r="B466" s="127"/>
      <c r="D466" s="128" t="s">
        <v>74</v>
      </c>
      <c r="E466" s="137" t="s">
        <v>6662</v>
      </c>
      <c r="F466" s="137" t="s">
        <v>6663</v>
      </c>
      <c r="I466" s="130"/>
      <c r="J466" s="138">
        <f>BK466</f>
        <v>0</v>
      </c>
      <c r="L466" s="127"/>
      <c r="M466" s="132"/>
      <c r="P466" s="133">
        <f>SUM(P467:P470)</f>
        <v>0</v>
      </c>
      <c r="R466" s="133">
        <f>SUM(R467:R470)</f>
        <v>2.4800000000000003E-2</v>
      </c>
      <c r="T466" s="134">
        <f>SUM(T467:T470)</f>
        <v>0</v>
      </c>
      <c r="AR466" s="128" t="s">
        <v>84</v>
      </c>
      <c r="AT466" s="135" t="s">
        <v>74</v>
      </c>
      <c r="AU466" s="135" t="s">
        <v>84</v>
      </c>
      <c r="AY466" s="128" t="s">
        <v>307</v>
      </c>
      <c r="BK466" s="136">
        <f>SUM(BK467:BK470)</f>
        <v>0</v>
      </c>
    </row>
    <row r="467" spans="2:65" s="1" customFormat="1" ht="24.2" customHeight="1">
      <c r="B467" s="33"/>
      <c r="C467" s="139" t="s">
        <v>1044</v>
      </c>
      <c r="D467" s="139" t="s">
        <v>309</v>
      </c>
      <c r="E467" s="140" t="s">
        <v>6664</v>
      </c>
      <c r="F467" s="141" t="s">
        <v>6665</v>
      </c>
      <c r="G467" s="142" t="s">
        <v>398</v>
      </c>
      <c r="H467" s="143">
        <v>5</v>
      </c>
      <c r="I467" s="144"/>
      <c r="J467" s="145">
        <f>ROUND(I467*H467,2)</f>
        <v>0</v>
      </c>
      <c r="K467" s="141" t="s">
        <v>313</v>
      </c>
      <c r="L467" s="33"/>
      <c r="M467" s="146" t="s">
        <v>1</v>
      </c>
      <c r="N467" s="147" t="s">
        <v>40</v>
      </c>
      <c r="P467" s="148">
        <f>O467*H467</f>
        <v>0</v>
      </c>
      <c r="Q467" s="148">
        <v>4.9300000000000004E-3</v>
      </c>
      <c r="R467" s="148">
        <f>Q467*H467</f>
        <v>2.4650000000000002E-2</v>
      </c>
      <c r="S467" s="148">
        <v>0</v>
      </c>
      <c r="T467" s="149">
        <f>S467*H467</f>
        <v>0</v>
      </c>
      <c r="AR467" s="150" t="s">
        <v>417</v>
      </c>
      <c r="AT467" s="150" t="s">
        <v>309</v>
      </c>
      <c r="AU467" s="150" t="s">
        <v>163</v>
      </c>
      <c r="AY467" s="18" t="s">
        <v>307</v>
      </c>
      <c r="BE467" s="151">
        <f>IF(N467="základní",J467,0)</f>
        <v>0</v>
      </c>
      <c r="BF467" s="151">
        <f>IF(N467="snížená",J467,0)</f>
        <v>0</v>
      </c>
      <c r="BG467" s="151">
        <f>IF(N467="zákl. přenesená",J467,0)</f>
        <v>0</v>
      </c>
      <c r="BH467" s="151">
        <f>IF(N467="sníž. přenesená",J467,0)</f>
        <v>0</v>
      </c>
      <c r="BI467" s="151">
        <f>IF(N467="nulová",J467,0)</f>
        <v>0</v>
      </c>
      <c r="BJ467" s="18" t="s">
        <v>82</v>
      </c>
      <c r="BK467" s="151">
        <f>ROUND(I467*H467,2)</f>
        <v>0</v>
      </c>
      <c r="BL467" s="18" t="s">
        <v>417</v>
      </c>
      <c r="BM467" s="150" t="s">
        <v>6666</v>
      </c>
    </row>
    <row r="468" spans="2:65" s="1" customFormat="1" ht="19.5">
      <c r="B468" s="33"/>
      <c r="D468" s="152" t="s">
        <v>316</v>
      </c>
      <c r="F468" s="153" t="s">
        <v>6667</v>
      </c>
      <c r="I468" s="154"/>
      <c r="L468" s="33"/>
      <c r="M468" s="155"/>
      <c r="T468" s="57"/>
      <c r="AT468" s="18" t="s">
        <v>316</v>
      </c>
      <c r="AU468" s="18" t="s">
        <v>163</v>
      </c>
    </row>
    <row r="469" spans="2:65" s="1" customFormat="1" ht="24.2" customHeight="1">
      <c r="B469" s="33"/>
      <c r="C469" s="139" t="s">
        <v>1208</v>
      </c>
      <c r="D469" s="139" t="s">
        <v>309</v>
      </c>
      <c r="E469" s="140" t="s">
        <v>6668</v>
      </c>
      <c r="F469" s="141" t="s">
        <v>6669</v>
      </c>
      <c r="G469" s="142" t="s">
        <v>398</v>
      </c>
      <c r="H469" s="143">
        <v>5</v>
      </c>
      <c r="I469" s="144"/>
      <c r="J469" s="145">
        <f>ROUND(I469*H469,2)</f>
        <v>0</v>
      </c>
      <c r="K469" s="141" t="s">
        <v>313</v>
      </c>
      <c r="L469" s="33"/>
      <c r="M469" s="146" t="s">
        <v>1</v>
      </c>
      <c r="N469" s="147" t="s">
        <v>40</v>
      </c>
      <c r="P469" s="148">
        <f>O469*H469</f>
        <v>0</v>
      </c>
      <c r="Q469" s="148">
        <v>3.0000000000000001E-5</v>
      </c>
      <c r="R469" s="148">
        <f>Q469*H469</f>
        <v>1.5000000000000001E-4</v>
      </c>
      <c r="S469" s="148">
        <v>0</v>
      </c>
      <c r="T469" s="149">
        <f>S469*H469</f>
        <v>0</v>
      </c>
      <c r="AR469" s="150" t="s">
        <v>417</v>
      </c>
      <c r="AT469" s="150" t="s">
        <v>309</v>
      </c>
      <c r="AU469" s="150" t="s">
        <v>163</v>
      </c>
      <c r="AY469" s="18" t="s">
        <v>307</v>
      </c>
      <c r="BE469" s="151">
        <f>IF(N469="základní",J469,0)</f>
        <v>0</v>
      </c>
      <c r="BF469" s="151">
        <f>IF(N469="snížená",J469,0)</f>
        <v>0</v>
      </c>
      <c r="BG469" s="151">
        <f>IF(N469="zákl. přenesená",J469,0)</f>
        <v>0</v>
      </c>
      <c r="BH469" s="151">
        <f>IF(N469="sníž. přenesená",J469,0)</f>
        <v>0</v>
      </c>
      <c r="BI469" s="151">
        <f>IF(N469="nulová",J469,0)</f>
        <v>0</v>
      </c>
      <c r="BJ469" s="18" t="s">
        <v>82</v>
      </c>
      <c r="BK469" s="151">
        <f>ROUND(I469*H469,2)</f>
        <v>0</v>
      </c>
      <c r="BL469" s="18" t="s">
        <v>417</v>
      </c>
      <c r="BM469" s="150" t="s">
        <v>6670</v>
      </c>
    </row>
    <row r="470" spans="2:65" s="1" customFormat="1" ht="19.5">
      <c r="B470" s="33"/>
      <c r="D470" s="152" t="s">
        <v>316</v>
      </c>
      <c r="F470" s="153" t="s">
        <v>6671</v>
      </c>
      <c r="I470" s="154"/>
      <c r="L470" s="33"/>
      <c r="M470" s="155"/>
      <c r="T470" s="57"/>
      <c r="AT470" s="18" t="s">
        <v>316</v>
      </c>
      <c r="AU470" s="18" t="s">
        <v>163</v>
      </c>
    </row>
    <row r="471" spans="2:65" s="11" customFormat="1" ht="22.9" customHeight="1">
      <c r="B471" s="127"/>
      <c r="D471" s="128" t="s">
        <v>74</v>
      </c>
      <c r="E471" s="137" t="s">
        <v>6672</v>
      </c>
      <c r="F471" s="137" t="s">
        <v>6673</v>
      </c>
      <c r="I471" s="130"/>
      <c r="J471" s="138">
        <f>BK471</f>
        <v>0</v>
      </c>
      <c r="L471" s="127"/>
      <c r="M471" s="132"/>
      <c r="P471" s="133">
        <f>P472+P475</f>
        <v>0</v>
      </c>
      <c r="R471" s="133">
        <f>R472+R475</f>
        <v>0</v>
      </c>
      <c r="T471" s="134">
        <f>T472+T475</f>
        <v>5.1349999999999998</v>
      </c>
      <c r="AR471" s="128" t="s">
        <v>84</v>
      </c>
      <c r="AT471" s="135" t="s">
        <v>74</v>
      </c>
      <c r="AU471" s="135" t="s">
        <v>82</v>
      </c>
      <c r="AY471" s="128" t="s">
        <v>307</v>
      </c>
      <c r="BK471" s="136">
        <f>BK472+BK475</f>
        <v>0</v>
      </c>
    </row>
    <row r="472" spans="2:65" s="11" customFormat="1" ht="20.85" customHeight="1">
      <c r="B472" s="127"/>
      <c r="D472" s="128" t="s">
        <v>74</v>
      </c>
      <c r="E472" s="137" t="s">
        <v>6674</v>
      </c>
      <c r="F472" s="137" t="s">
        <v>6675</v>
      </c>
      <c r="I472" s="130"/>
      <c r="J472" s="138">
        <f>BK472</f>
        <v>0</v>
      </c>
      <c r="L472" s="127"/>
      <c r="M472" s="132"/>
      <c r="P472" s="133">
        <f>SUM(P473:P474)</f>
        <v>0</v>
      </c>
      <c r="R472" s="133">
        <f>SUM(R473:R474)</f>
        <v>0</v>
      </c>
      <c r="T472" s="134">
        <f>SUM(T473:T474)</f>
        <v>0</v>
      </c>
      <c r="AR472" s="128" t="s">
        <v>84</v>
      </c>
      <c r="AT472" s="135" t="s">
        <v>74</v>
      </c>
      <c r="AU472" s="135" t="s">
        <v>84</v>
      </c>
      <c r="AY472" s="128" t="s">
        <v>307</v>
      </c>
      <c r="BK472" s="136">
        <f>SUM(BK473:BK474)</f>
        <v>0</v>
      </c>
    </row>
    <row r="473" spans="2:65" s="1" customFormat="1" ht="16.5" customHeight="1">
      <c r="B473" s="33"/>
      <c r="C473" s="139" t="s">
        <v>1050</v>
      </c>
      <c r="D473" s="139" t="s">
        <v>309</v>
      </c>
      <c r="E473" s="140" t="s">
        <v>5008</v>
      </c>
      <c r="F473" s="141" t="s">
        <v>6676</v>
      </c>
      <c r="G473" s="142" t="s">
        <v>5228</v>
      </c>
      <c r="H473" s="143">
        <v>1</v>
      </c>
      <c r="I473" s="144"/>
      <c r="J473" s="145">
        <f>ROUND(I473*H473,2)</f>
        <v>0</v>
      </c>
      <c r="K473" s="141" t="s">
        <v>1</v>
      </c>
      <c r="L473" s="33"/>
      <c r="M473" s="146" t="s">
        <v>1</v>
      </c>
      <c r="N473" s="147" t="s">
        <v>40</v>
      </c>
      <c r="P473" s="148">
        <f>O473*H473</f>
        <v>0</v>
      </c>
      <c r="Q473" s="148">
        <v>0</v>
      </c>
      <c r="R473" s="148">
        <f>Q473*H473</f>
        <v>0</v>
      </c>
      <c r="S473" s="148">
        <v>0</v>
      </c>
      <c r="T473" s="149">
        <f>S473*H473</f>
        <v>0</v>
      </c>
      <c r="AR473" s="150" t="s">
        <v>417</v>
      </c>
      <c r="AT473" s="150" t="s">
        <v>309</v>
      </c>
      <c r="AU473" s="150" t="s">
        <v>163</v>
      </c>
      <c r="AY473" s="18" t="s">
        <v>307</v>
      </c>
      <c r="BE473" s="151">
        <f>IF(N473="základní",J473,0)</f>
        <v>0</v>
      </c>
      <c r="BF473" s="151">
        <f>IF(N473="snížená",J473,0)</f>
        <v>0</v>
      </c>
      <c r="BG473" s="151">
        <f>IF(N473="zákl. přenesená",J473,0)</f>
        <v>0</v>
      </c>
      <c r="BH473" s="151">
        <f>IF(N473="sníž. přenesená",J473,0)</f>
        <v>0</v>
      </c>
      <c r="BI473" s="151">
        <f>IF(N473="nulová",J473,0)</f>
        <v>0</v>
      </c>
      <c r="BJ473" s="18" t="s">
        <v>82</v>
      </c>
      <c r="BK473" s="151">
        <f>ROUND(I473*H473,2)</f>
        <v>0</v>
      </c>
      <c r="BL473" s="18" t="s">
        <v>417</v>
      </c>
      <c r="BM473" s="150" t="s">
        <v>6677</v>
      </c>
    </row>
    <row r="474" spans="2:65" s="1" customFormat="1" ht="11.25">
      <c r="B474" s="33"/>
      <c r="D474" s="152" t="s">
        <v>316</v>
      </c>
      <c r="F474" s="153" t="s">
        <v>6676</v>
      </c>
      <c r="I474" s="154"/>
      <c r="L474" s="33"/>
      <c r="M474" s="155"/>
      <c r="T474" s="57"/>
      <c r="AT474" s="18" t="s">
        <v>316</v>
      </c>
      <c r="AU474" s="18" t="s">
        <v>163</v>
      </c>
    </row>
    <row r="475" spans="2:65" s="11" customFormat="1" ht="20.85" customHeight="1">
      <c r="B475" s="127"/>
      <c r="D475" s="128" t="s">
        <v>74</v>
      </c>
      <c r="E475" s="137" t="s">
        <v>6678</v>
      </c>
      <c r="F475" s="137" t="s">
        <v>6679</v>
      </c>
      <c r="I475" s="130"/>
      <c r="J475" s="138">
        <f>BK475</f>
        <v>0</v>
      </c>
      <c r="L475" s="127"/>
      <c r="M475" s="132"/>
      <c r="P475" s="133">
        <f>SUM(P476:P479)</f>
        <v>0</v>
      </c>
      <c r="R475" s="133">
        <f>SUM(R476:R479)</f>
        <v>0</v>
      </c>
      <c r="T475" s="134">
        <f>SUM(T476:T479)</f>
        <v>5.1349999999999998</v>
      </c>
      <c r="AR475" s="128" t="s">
        <v>84</v>
      </c>
      <c r="AT475" s="135" t="s">
        <v>74</v>
      </c>
      <c r="AU475" s="135" t="s">
        <v>84</v>
      </c>
      <c r="AY475" s="128" t="s">
        <v>307</v>
      </c>
      <c r="BK475" s="136">
        <f>SUM(BK476:BK479)</f>
        <v>0</v>
      </c>
    </row>
    <row r="476" spans="2:65" s="1" customFormat="1" ht="21.75" customHeight="1">
      <c r="B476" s="33"/>
      <c r="C476" s="139" t="s">
        <v>1053</v>
      </c>
      <c r="D476" s="139" t="s">
        <v>309</v>
      </c>
      <c r="E476" s="140" t="s">
        <v>6680</v>
      </c>
      <c r="F476" s="141" t="s">
        <v>6681</v>
      </c>
      <c r="G476" s="142" t="s">
        <v>398</v>
      </c>
      <c r="H476" s="143">
        <v>250</v>
      </c>
      <c r="I476" s="144"/>
      <c r="J476" s="145">
        <f>ROUND(I476*H476,2)</f>
        <v>0</v>
      </c>
      <c r="K476" s="141" t="s">
        <v>1</v>
      </c>
      <c r="L476" s="33"/>
      <c r="M476" s="146" t="s">
        <v>1</v>
      </c>
      <c r="N476" s="147" t="s">
        <v>40</v>
      </c>
      <c r="P476" s="148">
        <f>O476*H476</f>
        <v>0</v>
      </c>
      <c r="Q476" s="148">
        <v>0</v>
      </c>
      <c r="R476" s="148">
        <f>Q476*H476</f>
        <v>0</v>
      </c>
      <c r="S476" s="148">
        <v>9.8200000000000006E-3</v>
      </c>
      <c r="T476" s="149">
        <f>S476*H476</f>
        <v>2.4550000000000001</v>
      </c>
      <c r="AR476" s="150" t="s">
        <v>417</v>
      </c>
      <c r="AT476" s="150" t="s">
        <v>309</v>
      </c>
      <c r="AU476" s="150" t="s">
        <v>163</v>
      </c>
      <c r="AY476" s="18" t="s">
        <v>307</v>
      </c>
      <c r="BE476" s="151">
        <f>IF(N476="základní",J476,0)</f>
        <v>0</v>
      </c>
      <c r="BF476" s="151">
        <f>IF(N476="snížená",J476,0)</f>
        <v>0</v>
      </c>
      <c r="BG476" s="151">
        <f>IF(N476="zákl. přenesená",J476,0)</f>
        <v>0</v>
      </c>
      <c r="BH476" s="151">
        <f>IF(N476="sníž. přenesená",J476,0)</f>
        <v>0</v>
      </c>
      <c r="BI476" s="151">
        <f>IF(N476="nulová",J476,0)</f>
        <v>0</v>
      </c>
      <c r="BJ476" s="18" t="s">
        <v>82</v>
      </c>
      <c r="BK476" s="151">
        <f>ROUND(I476*H476,2)</f>
        <v>0</v>
      </c>
      <c r="BL476" s="18" t="s">
        <v>417</v>
      </c>
      <c r="BM476" s="150" t="s">
        <v>6682</v>
      </c>
    </row>
    <row r="477" spans="2:65" s="1" customFormat="1" ht="11.25">
      <c r="B477" s="33"/>
      <c r="D477" s="152" t="s">
        <v>316</v>
      </c>
      <c r="F477" s="153" t="s">
        <v>6681</v>
      </c>
      <c r="I477" s="154"/>
      <c r="L477" s="33"/>
      <c r="M477" s="155"/>
      <c r="T477" s="57"/>
      <c r="AT477" s="18" t="s">
        <v>316</v>
      </c>
      <c r="AU477" s="18" t="s">
        <v>163</v>
      </c>
    </row>
    <row r="478" spans="2:65" s="1" customFormat="1" ht="21.75" customHeight="1">
      <c r="B478" s="33"/>
      <c r="C478" s="139" t="s">
        <v>1059</v>
      </c>
      <c r="D478" s="139" t="s">
        <v>309</v>
      </c>
      <c r="E478" s="140" t="s">
        <v>6683</v>
      </c>
      <c r="F478" s="141" t="s">
        <v>6684</v>
      </c>
      <c r="G478" s="142" t="s">
        <v>398</v>
      </c>
      <c r="H478" s="143">
        <v>400</v>
      </c>
      <c r="I478" s="144"/>
      <c r="J478" s="145">
        <f>ROUND(I478*H478,2)</f>
        <v>0</v>
      </c>
      <c r="K478" s="141" t="s">
        <v>1</v>
      </c>
      <c r="L478" s="33"/>
      <c r="M478" s="146" t="s">
        <v>1</v>
      </c>
      <c r="N478" s="147" t="s">
        <v>40</v>
      </c>
      <c r="P478" s="148">
        <f>O478*H478</f>
        <v>0</v>
      </c>
      <c r="Q478" s="148">
        <v>0</v>
      </c>
      <c r="R478" s="148">
        <f>Q478*H478</f>
        <v>0</v>
      </c>
      <c r="S478" s="148">
        <v>6.7000000000000002E-3</v>
      </c>
      <c r="T478" s="149">
        <f>S478*H478</f>
        <v>2.68</v>
      </c>
      <c r="AR478" s="150" t="s">
        <v>417</v>
      </c>
      <c r="AT478" s="150" t="s">
        <v>309</v>
      </c>
      <c r="AU478" s="150" t="s">
        <v>163</v>
      </c>
      <c r="AY478" s="18" t="s">
        <v>307</v>
      </c>
      <c r="BE478" s="151">
        <f>IF(N478="základní",J478,0)</f>
        <v>0</v>
      </c>
      <c r="BF478" s="151">
        <f>IF(N478="snížená",J478,0)</f>
        <v>0</v>
      </c>
      <c r="BG478" s="151">
        <f>IF(N478="zákl. přenesená",J478,0)</f>
        <v>0</v>
      </c>
      <c r="BH478" s="151">
        <f>IF(N478="sníž. přenesená",J478,0)</f>
        <v>0</v>
      </c>
      <c r="BI478" s="151">
        <f>IF(N478="nulová",J478,0)</f>
        <v>0</v>
      </c>
      <c r="BJ478" s="18" t="s">
        <v>82</v>
      </c>
      <c r="BK478" s="151">
        <f>ROUND(I478*H478,2)</f>
        <v>0</v>
      </c>
      <c r="BL478" s="18" t="s">
        <v>417</v>
      </c>
      <c r="BM478" s="150" t="s">
        <v>6685</v>
      </c>
    </row>
    <row r="479" spans="2:65" s="1" customFormat="1" ht="11.25">
      <c r="B479" s="33"/>
      <c r="D479" s="152" t="s">
        <v>316</v>
      </c>
      <c r="F479" s="153" t="s">
        <v>6684</v>
      </c>
      <c r="I479" s="154"/>
      <c r="L479" s="33"/>
      <c r="M479" s="155"/>
      <c r="T479" s="57"/>
      <c r="AT479" s="18" t="s">
        <v>316</v>
      </c>
      <c r="AU479" s="18" t="s">
        <v>163</v>
      </c>
    </row>
    <row r="480" spans="2:65" s="11" customFormat="1" ht="25.9" customHeight="1">
      <c r="B480" s="127"/>
      <c r="D480" s="128" t="s">
        <v>74</v>
      </c>
      <c r="E480" s="129" t="s">
        <v>5177</v>
      </c>
      <c r="F480" s="129" t="s">
        <v>5178</v>
      </c>
      <c r="I480" s="130"/>
      <c r="J480" s="131">
        <f>BK480</f>
        <v>0</v>
      </c>
      <c r="L480" s="127"/>
      <c r="M480" s="132"/>
      <c r="P480" s="133">
        <f>P481+SUM(P482:P504)+P508+P514</f>
        <v>0</v>
      </c>
      <c r="R480" s="133">
        <f>R481+SUM(R482:R504)+R508+R514</f>
        <v>2.3700000000000002E-2</v>
      </c>
      <c r="T480" s="134">
        <f>T481+SUM(T482:T504)+T508+T514</f>
        <v>0</v>
      </c>
      <c r="AR480" s="128" t="s">
        <v>314</v>
      </c>
      <c r="AT480" s="135" t="s">
        <v>74</v>
      </c>
      <c r="AU480" s="135" t="s">
        <v>75</v>
      </c>
      <c r="AY480" s="128" t="s">
        <v>307</v>
      </c>
      <c r="BK480" s="136">
        <f>BK481+SUM(BK482:BK504)+BK508+BK514</f>
        <v>0</v>
      </c>
    </row>
    <row r="481" spans="2:65" s="1" customFormat="1" ht="16.5" customHeight="1">
      <c r="B481" s="33"/>
      <c r="C481" s="139" t="s">
        <v>1068</v>
      </c>
      <c r="D481" s="139" t="s">
        <v>309</v>
      </c>
      <c r="E481" s="140" t="s">
        <v>6686</v>
      </c>
      <c r="F481" s="141" t="s">
        <v>6042</v>
      </c>
      <c r="G481" s="142" t="s">
        <v>5204</v>
      </c>
      <c r="H481" s="216"/>
      <c r="I481" s="144"/>
      <c r="J481" s="145">
        <f>ROUND(I481*H481,2)</f>
        <v>0</v>
      </c>
      <c r="K481" s="141" t="s">
        <v>1</v>
      </c>
      <c r="L481" s="33"/>
      <c r="M481" s="146" t="s">
        <v>1</v>
      </c>
      <c r="N481" s="147" t="s">
        <v>40</v>
      </c>
      <c r="P481" s="148">
        <f>O481*H481</f>
        <v>0</v>
      </c>
      <c r="Q481" s="148">
        <v>0</v>
      </c>
      <c r="R481" s="148">
        <f>Q481*H481</f>
        <v>0</v>
      </c>
      <c r="S481" s="148">
        <v>0</v>
      </c>
      <c r="T481" s="149">
        <f>S481*H481</f>
        <v>0</v>
      </c>
      <c r="AR481" s="150" t="s">
        <v>5716</v>
      </c>
      <c r="AT481" s="150" t="s">
        <v>309</v>
      </c>
      <c r="AU481" s="150" t="s">
        <v>82</v>
      </c>
      <c r="AY481" s="18" t="s">
        <v>307</v>
      </c>
      <c r="BE481" s="151">
        <f>IF(N481="základní",J481,0)</f>
        <v>0</v>
      </c>
      <c r="BF481" s="151">
        <f>IF(N481="snížená",J481,0)</f>
        <v>0</v>
      </c>
      <c r="BG481" s="151">
        <f>IF(N481="zákl. přenesená",J481,0)</f>
        <v>0</v>
      </c>
      <c r="BH481" s="151">
        <f>IF(N481="sníž. přenesená",J481,0)</f>
        <v>0</v>
      </c>
      <c r="BI481" s="151">
        <f>IF(N481="nulová",J481,0)</f>
        <v>0</v>
      </c>
      <c r="BJ481" s="18" t="s">
        <v>82</v>
      </c>
      <c r="BK481" s="151">
        <f>ROUND(I481*H481,2)</f>
        <v>0</v>
      </c>
      <c r="BL481" s="18" t="s">
        <v>5716</v>
      </c>
      <c r="BM481" s="150" t="s">
        <v>6687</v>
      </c>
    </row>
    <row r="482" spans="2:65" s="1" customFormat="1" ht="107.25">
      <c r="B482" s="33"/>
      <c r="D482" s="152" t="s">
        <v>316</v>
      </c>
      <c r="F482" s="153" t="s">
        <v>6688</v>
      </c>
      <c r="I482" s="154"/>
      <c r="L482" s="33"/>
      <c r="M482" s="155"/>
      <c r="T482" s="57"/>
      <c r="AT482" s="18" t="s">
        <v>316</v>
      </c>
      <c r="AU482" s="18" t="s">
        <v>82</v>
      </c>
    </row>
    <row r="483" spans="2:65" s="1" customFormat="1" ht="16.5" customHeight="1">
      <c r="B483" s="33"/>
      <c r="C483" s="139" t="s">
        <v>1074</v>
      </c>
      <c r="D483" s="139" t="s">
        <v>309</v>
      </c>
      <c r="E483" s="140" t="s">
        <v>5223</v>
      </c>
      <c r="F483" s="141" t="s">
        <v>5224</v>
      </c>
      <c r="G483" s="142" t="s">
        <v>405</v>
      </c>
      <c r="H483" s="143">
        <v>1</v>
      </c>
      <c r="I483" s="144"/>
      <c r="J483" s="145">
        <f>ROUND(I483*H483,2)</f>
        <v>0</v>
      </c>
      <c r="K483" s="141" t="s">
        <v>1</v>
      </c>
      <c r="L483" s="33"/>
      <c r="M483" s="146" t="s">
        <v>1</v>
      </c>
      <c r="N483" s="147" t="s">
        <v>40</v>
      </c>
      <c r="P483" s="148">
        <f>O483*H483</f>
        <v>0</v>
      </c>
      <c r="Q483" s="148">
        <v>0</v>
      </c>
      <c r="R483" s="148">
        <f>Q483*H483</f>
        <v>0</v>
      </c>
      <c r="S483" s="148">
        <v>0</v>
      </c>
      <c r="T483" s="149">
        <f>S483*H483</f>
        <v>0</v>
      </c>
      <c r="AR483" s="150" t="s">
        <v>417</v>
      </c>
      <c r="AT483" s="150" t="s">
        <v>309</v>
      </c>
      <c r="AU483" s="150" t="s">
        <v>82</v>
      </c>
      <c r="AY483" s="18" t="s">
        <v>307</v>
      </c>
      <c r="BE483" s="151">
        <f>IF(N483="základní",J483,0)</f>
        <v>0</v>
      </c>
      <c r="BF483" s="151">
        <f>IF(N483="snížená",J483,0)</f>
        <v>0</v>
      </c>
      <c r="BG483" s="151">
        <f>IF(N483="zákl. přenesená",J483,0)</f>
        <v>0</v>
      </c>
      <c r="BH483" s="151">
        <f>IF(N483="sníž. přenesená",J483,0)</f>
        <v>0</v>
      </c>
      <c r="BI483" s="151">
        <f>IF(N483="nulová",J483,0)</f>
        <v>0</v>
      </c>
      <c r="BJ483" s="18" t="s">
        <v>82</v>
      </c>
      <c r="BK483" s="151">
        <f>ROUND(I483*H483,2)</f>
        <v>0</v>
      </c>
      <c r="BL483" s="18" t="s">
        <v>417</v>
      </c>
      <c r="BM483" s="150" t="s">
        <v>6689</v>
      </c>
    </row>
    <row r="484" spans="2:65" s="1" customFormat="1" ht="16.5" customHeight="1">
      <c r="B484" s="33"/>
      <c r="C484" s="139" t="s">
        <v>1079</v>
      </c>
      <c r="D484" s="139" t="s">
        <v>309</v>
      </c>
      <c r="E484" s="140" t="s">
        <v>5233</v>
      </c>
      <c r="F484" s="141" t="s">
        <v>5234</v>
      </c>
      <c r="G484" s="142" t="s">
        <v>4747</v>
      </c>
      <c r="H484" s="143">
        <v>1</v>
      </c>
      <c r="I484" s="144"/>
      <c r="J484" s="145">
        <f>ROUND(I484*H484,2)</f>
        <v>0</v>
      </c>
      <c r="K484" s="141" t="s">
        <v>1</v>
      </c>
      <c r="L484" s="33"/>
      <c r="M484" s="146" t="s">
        <v>1</v>
      </c>
      <c r="N484" s="147" t="s">
        <v>40</v>
      </c>
      <c r="P484" s="148">
        <f>O484*H484</f>
        <v>0</v>
      </c>
      <c r="Q484" s="148">
        <v>0</v>
      </c>
      <c r="R484" s="148">
        <f>Q484*H484</f>
        <v>0</v>
      </c>
      <c r="S484" s="148">
        <v>0</v>
      </c>
      <c r="T484" s="149">
        <f>S484*H484</f>
        <v>0</v>
      </c>
      <c r="AR484" s="150" t="s">
        <v>417</v>
      </c>
      <c r="AT484" s="150" t="s">
        <v>309</v>
      </c>
      <c r="AU484" s="150" t="s">
        <v>82</v>
      </c>
      <c r="AY484" s="18" t="s">
        <v>307</v>
      </c>
      <c r="BE484" s="151">
        <f>IF(N484="základní",J484,0)</f>
        <v>0</v>
      </c>
      <c r="BF484" s="151">
        <f>IF(N484="snížená",J484,0)</f>
        <v>0</v>
      </c>
      <c r="BG484" s="151">
        <f>IF(N484="zákl. přenesená",J484,0)</f>
        <v>0</v>
      </c>
      <c r="BH484" s="151">
        <f>IF(N484="sníž. přenesená",J484,0)</f>
        <v>0</v>
      </c>
      <c r="BI484" s="151">
        <f>IF(N484="nulová",J484,0)</f>
        <v>0</v>
      </c>
      <c r="BJ484" s="18" t="s">
        <v>82</v>
      </c>
      <c r="BK484" s="151">
        <f>ROUND(I484*H484,2)</f>
        <v>0</v>
      </c>
      <c r="BL484" s="18" t="s">
        <v>417</v>
      </c>
      <c r="BM484" s="150" t="s">
        <v>6690</v>
      </c>
    </row>
    <row r="485" spans="2:65" s="1" customFormat="1" ht="97.5">
      <c r="B485" s="33"/>
      <c r="D485" s="152" t="s">
        <v>316</v>
      </c>
      <c r="F485" s="153" t="s">
        <v>6691</v>
      </c>
      <c r="I485" s="154"/>
      <c r="L485" s="33"/>
      <c r="M485" s="155"/>
      <c r="T485" s="57"/>
      <c r="AT485" s="18" t="s">
        <v>316</v>
      </c>
      <c r="AU485" s="18" t="s">
        <v>82</v>
      </c>
    </row>
    <row r="486" spans="2:65" s="1" customFormat="1" ht="16.5" customHeight="1">
      <c r="B486" s="33"/>
      <c r="C486" s="139" t="s">
        <v>1084</v>
      </c>
      <c r="D486" s="139" t="s">
        <v>309</v>
      </c>
      <c r="E486" s="140" t="s">
        <v>5226</v>
      </c>
      <c r="F486" s="141" t="s">
        <v>5227</v>
      </c>
      <c r="G486" s="142" t="s">
        <v>5228</v>
      </c>
      <c r="H486" s="143">
        <v>1</v>
      </c>
      <c r="I486" s="144"/>
      <c r="J486" s="145">
        <f>ROUND(I486*H486,2)</f>
        <v>0</v>
      </c>
      <c r="K486" s="141" t="s">
        <v>1</v>
      </c>
      <c r="L486" s="33"/>
      <c r="M486" s="146" t="s">
        <v>1</v>
      </c>
      <c r="N486" s="147" t="s">
        <v>40</v>
      </c>
      <c r="P486" s="148">
        <f>O486*H486</f>
        <v>0</v>
      </c>
      <c r="Q486" s="148">
        <v>0</v>
      </c>
      <c r="R486" s="148">
        <f>Q486*H486</f>
        <v>0</v>
      </c>
      <c r="S486" s="148">
        <v>0</v>
      </c>
      <c r="T486" s="149">
        <f>S486*H486</f>
        <v>0</v>
      </c>
      <c r="AR486" s="150" t="s">
        <v>417</v>
      </c>
      <c r="AT486" s="150" t="s">
        <v>309</v>
      </c>
      <c r="AU486" s="150" t="s">
        <v>82</v>
      </c>
      <c r="AY486" s="18" t="s">
        <v>307</v>
      </c>
      <c r="BE486" s="151">
        <f>IF(N486="základní",J486,0)</f>
        <v>0</v>
      </c>
      <c r="BF486" s="151">
        <f>IF(N486="snížená",J486,0)</f>
        <v>0</v>
      </c>
      <c r="BG486" s="151">
        <f>IF(N486="zákl. přenesená",J486,0)</f>
        <v>0</v>
      </c>
      <c r="BH486" s="151">
        <f>IF(N486="sníž. přenesená",J486,0)</f>
        <v>0</v>
      </c>
      <c r="BI486" s="151">
        <f>IF(N486="nulová",J486,0)</f>
        <v>0</v>
      </c>
      <c r="BJ486" s="18" t="s">
        <v>82</v>
      </c>
      <c r="BK486" s="151">
        <f>ROUND(I486*H486,2)</f>
        <v>0</v>
      </c>
      <c r="BL486" s="18" t="s">
        <v>417</v>
      </c>
      <c r="BM486" s="150" t="s">
        <v>6692</v>
      </c>
    </row>
    <row r="487" spans="2:65" s="1" customFormat="1" ht="11.25">
      <c r="B487" s="33"/>
      <c r="D487" s="152" t="s">
        <v>316</v>
      </c>
      <c r="F487" s="153" t="s">
        <v>5227</v>
      </c>
      <c r="I487" s="154"/>
      <c r="L487" s="33"/>
      <c r="M487" s="155"/>
      <c r="T487" s="57"/>
      <c r="AT487" s="18" t="s">
        <v>316</v>
      </c>
      <c r="AU487" s="18" t="s">
        <v>82</v>
      </c>
    </row>
    <row r="488" spans="2:65" s="1" customFormat="1" ht="16.5" customHeight="1">
      <c r="B488" s="33"/>
      <c r="C488" s="139" t="s">
        <v>1089</v>
      </c>
      <c r="D488" s="139" t="s">
        <v>309</v>
      </c>
      <c r="E488" s="140" t="s">
        <v>5230</v>
      </c>
      <c r="F488" s="141" t="s">
        <v>5231</v>
      </c>
      <c r="G488" s="142" t="s">
        <v>5228</v>
      </c>
      <c r="H488" s="143">
        <v>1</v>
      </c>
      <c r="I488" s="144"/>
      <c r="J488" s="145">
        <f>ROUND(I488*H488,2)</f>
        <v>0</v>
      </c>
      <c r="K488" s="141" t="s">
        <v>1</v>
      </c>
      <c r="L488" s="33"/>
      <c r="M488" s="146" t="s">
        <v>1</v>
      </c>
      <c r="N488" s="147" t="s">
        <v>40</v>
      </c>
      <c r="P488" s="148">
        <f>O488*H488</f>
        <v>0</v>
      </c>
      <c r="Q488" s="148">
        <v>0</v>
      </c>
      <c r="R488" s="148">
        <f>Q488*H488</f>
        <v>0</v>
      </c>
      <c r="S488" s="148">
        <v>0</v>
      </c>
      <c r="T488" s="149">
        <f>S488*H488</f>
        <v>0</v>
      </c>
      <c r="AR488" s="150" t="s">
        <v>417</v>
      </c>
      <c r="AT488" s="150" t="s">
        <v>309</v>
      </c>
      <c r="AU488" s="150" t="s">
        <v>82</v>
      </c>
      <c r="AY488" s="18" t="s">
        <v>307</v>
      </c>
      <c r="BE488" s="151">
        <f>IF(N488="základní",J488,0)</f>
        <v>0</v>
      </c>
      <c r="BF488" s="151">
        <f>IF(N488="snížená",J488,0)</f>
        <v>0</v>
      </c>
      <c r="BG488" s="151">
        <f>IF(N488="zákl. přenesená",J488,0)</f>
        <v>0</v>
      </c>
      <c r="BH488" s="151">
        <f>IF(N488="sníž. přenesená",J488,0)</f>
        <v>0</v>
      </c>
      <c r="BI488" s="151">
        <f>IF(N488="nulová",J488,0)</f>
        <v>0</v>
      </c>
      <c r="BJ488" s="18" t="s">
        <v>82</v>
      </c>
      <c r="BK488" s="151">
        <f>ROUND(I488*H488,2)</f>
        <v>0</v>
      </c>
      <c r="BL488" s="18" t="s">
        <v>417</v>
      </c>
      <c r="BM488" s="150" t="s">
        <v>6693</v>
      </c>
    </row>
    <row r="489" spans="2:65" s="1" customFormat="1" ht="11.25">
      <c r="B489" s="33"/>
      <c r="D489" s="152" t="s">
        <v>316</v>
      </c>
      <c r="F489" s="153" t="s">
        <v>5231</v>
      </c>
      <c r="I489" s="154"/>
      <c r="L489" s="33"/>
      <c r="M489" s="155"/>
      <c r="T489" s="57"/>
      <c r="AT489" s="18" t="s">
        <v>316</v>
      </c>
      <c r="AU489" s="18" t="s">
        <v>82</v>
      </c>
    </row>
    <row r="490" spans="2:65" s="1" customFormat="1" ht="16.5" customHeight="1">
      <c r="B490" s="33"/>
      <c r="C490" s="139" t="s">
        <v>1097</v>
      </c>
      <c r="D490" s="139" t="s">
        <v>309</v>
      </c>
      <c r="E490" s="140" t="s">
        <v>5546</v>
      </c>
      <c r="F490" s="141" t="s">
        <v>905</v>
      </c>
      <c r="G490" s="142" t="s">
        <v>6694</v>
      </c>
      <c r="H490" s="143">
        <v>0</v>
      </c>
      <c r="I490" s="144"/>
      <c r="J490" s="145">
        <f>ROUND(I490*H490,2)</f>
        <v>0</v>
      </c>
      <c r="K490" s="141" t="s">
        <v>1</v>
      </c>
      <c r="L490" s="33"/>
      <c r="M490" s="146" t="s">
        <v>1</v>
      </c>
      <c r="N490" s="147" t="s">
        <v>40</v>
      </c>
      <c r="P490" s="148">
        <f>O490*H490</f>
        <v>0</v>
      </c>
      <c r="Q490" s="148">
        <v>0</v>
      </c>
      <c r="R490" s="148">
        <f>Q490*H490</f>
        <v>0</v>
      </c>
      <c r="S490" s="148">
        <v>0</v>
      </c>
      <c r="T490" s="149">
        <f>S490*H490</f>
        <v>0</v>
      </c>
      <c r="AR490" s="150" t="s">
        <v>417</v>
      </c>
      <c r="AT490" s="150" t="s">
        <v>309</v>
      </c>
      <c r="AU490" s="150" t="s">
        <v>82</v>
      </c>
      <c r="AY490" s="18" t="s">
        <v>307</v>
      </c>
      <c r="BE490" s="151">
        <f>IF(N490="základní",J490,0)</f>
        <v>0</v>
      </c>
      <c r="BF490" s="151">
        <f>IF(N490="snížená",J490,0)</f>
        <v>0</v>
      </c>
      <c r="BG490" s="151">
        <f>IF(N490="zákl. přenesená",J490,0)</f>
        <v>0</v>
      </c>
      <c r="BH490" s="151">
        <f>IF(N490="sníž. přenesená",J490,0)</f>
        <v>0</v>
      </c>
      <c r="BI490" s="151">
        <f>IF(N490="nulová",J490,0)</f>
        <v>0</v>
      </c>
      <c r="BJ490" s="18" t="s">
        <v>82</v>
      </c>
      <c r="BK490" s="151">
        <f>ROUND(I490*H490,2)</f>
        <v>0</v>
      </c>
      <c r="BL490" s="18" t="s">
        <v>417</v>
      </c>
      <c r="BM490" s="150" t="s">
        <v>6695</v>
      </c>
    </row>
    <row r="491" spans="2:65" s="1" customFormat="1" ht="16.5" customHeight="1">
      <c r="B491" s="33"/>
      <c r="C491" s="139" t="s">
        <v>1100</v>
      </c>
      <c r="D491" s="139" t="s">
        <v>309</v>
      </c>
      <c r="E491" s="140" t="s">
        <v>5247</v>
      </c>
      <c r="F491" s="141" t="s">
        <v>6696</v>
      </c>
      <c r="G491" s="142" t="s">
        <v>405</v>
      </c>
      <c r="H491" s="143">
        <v>52</v>
      </c>
      <c r="I491" s="144"/>
      <c r="J491" s="145">
        <f>ROUND(I491*H491,2)</f>
        <v>0</v>
      </c>
      <c r="K491" s="141" t="s">
        <v>1</v>
      </c>
      <c r="L491" s="33"/>
      <c r="M491" s="146" t="s">
        <v>1</v>
      </c>
      <c r="N491" s="147" t="s">
        <v>40</v>
      </c>
      <c r="P491" s="148">
        <f>O491*H491</f>
        <v>0</v>
      </c>
      <c r="Q491" s="148">
        <v>0</v>
      </c>
      <c r="R491" s="148">
        <f>Q491*H491</f>
        <v>0</v>
      </c>
      <c r="S491" s="148">
        <v>0</v>
      </c>
      <c r="T491" s="149">
        <f>S491*H491</f>
        <v>0</v>
      </c>
      <c r="AR491" s="150" t="s">
        <v>417</v>
      </c>
      <c r="AT491" s="150" t="s">
        <v>309</v>
      </c>
      <c r="AU491" s="150" t="s">
        <v>82</v>
      </c>
      <c r="AY491" s="18" t="s">
        <v>307</v>
      </c>
      <c r="BE491" s="151">
        <f>IF(N491="základní",J491,0)</f>
        <v>0</v>
      </c>
      <c r="BF491" s="151">
        <f>IF(N491="snížená",J491,0)</f>
        <v>0</v>
      </c>
      <c r="BG491" s="151">
        <f>IF(N491="zákl. přenesená",J491,0)</f>
        <v>0</v>
      </c>
      <c r="BH491" s="151">
        <f>IF(N491="sníž. přenesená",J491,0)</f>
        <v>0</v>
      </c>
      <c r="BI491" s="151">
        <f>IF(N491="nulová",J491,0)</f>
        <v>0</v>
      </c>
      <c r="BJ491" s="18" t="s">
        <v>82</v>
      </c>
      <c r="BK491" s="151">
        <f>ROUND(I491*H491,2)</f>
        <v>0</v>
      </c>
      <c r="BL491" s="18" t="s">
        <v>417</v>
      </c>
      <c r="BM491" s="150" t="s">
        <v>6697</v>
      </c>
    </row>
    <row r="492" spans="2:65" s="1" customFormat="1" ht="11.25">
      <c r="B492" s="33"/>
      <c r="D492" s="152" t="s">
        <v>316</v>
      </c>
      <c r="F492" s="153" t="s">
        <v>6696</v>
      </c>
      <c r="I492" s="154"/>
      <c r="L492" s="33"/>
      <c r="M492" s="155"/>
      <c r="T492" s="57"/>
      <c r="AT492" s="18" t="s">
        <v>316</v>
      </c>
      <c r="AU492" s="18" t="s">
        <v>82</v>
      </c>
    </row>
    <row r="493" spans="2:65" s="13" customFormat="1" ht="11.25">
      <c r="B493" s="162"/>
      <c r="D493" s="152" t="s">
        <v>318</v>
      </c>
      <c r="E493" s="163" t="s">
        <v>1</v>
      </c>
      <c r="F493" s="164" t="s">
        <v>6698</v>
      </c>
      <c r="H493" s="165">
        <v>20</v>
      </c>
      <c r="I493" s="166"/>
      <c r="L493" s="162"/>
      <c r="M493" s="167"/>
      <c r="T493" s="168"/>
      <c r="AT493" s="163" t="s">
        <v>318</v>
      </c>
      <c r="AU493" s="163" t="s">
        <v>82</v>
      </c>
      <c r="AV493" s="13" t="s">
        <v>84</v>
      </c>
      <c r="AW493" s="13" t="s">
        <v>32</v>
      </c>
      <c r="AX493" s="13" t="s">
        <v>75</v>
      </c>
      <c r="AY493" s="163" t="s">
        <v>307</v>
      </c>
    </row>
    <row r="494" spans="2:65" s="13" customFormat="1" ht="11.25">
      <c r="B494" s="162"/>
      <c r="D494" s="152" t="s">
        <v>318</v>
      </c>
      <c r="E494" s="163" t="s">
        <v>1</v>
      </c>
      <c r="F494" s="164" t="s">
        <v>6699</v>
      </c>
      <c r="H494" s="165">
        <v>32</v>
      </c>
      <c r="I494" s="166"/>
      <c r="L494" s="162"/>
      <c r="M494" s="167"/>
      <c r="T494" s="168"/>
      <c r="AT494" s="163" t="s">
        <v>318</v>
      </c>
      <c r="AU494" s="163" t="s">
        <v>82</v>
      </c>
      <c r="AV494" s="13" t="s">
        <v>84</v>
      </c>
      <c r="AW494" s="13" t="s">
        <v>32</v>
      </c>
      <c r="AX494" s="13" t="s">
        <v>75</v>
      </c>
      <c r="AY494" s="163" t="s">
        <v>307</v>
      </c>
    </row>
    <row r="495" spans="2:65" s="14" customFormat="1" ht="11.25">
      <c r="B495" s="169"/>
      <c r="D495" s="152" t="s">
        <v>318</v>
      </c>
      <c r="E495" s="170" t="s">
        <v>1</v>
      </c>
      <c r="F495" s="171" t="s">
        <v>325</v>
      </c>
      <c r="H495" s="172">
        <v>52</v>
      </c>
      <c r="I495" s="173"/>
      <c r="L495" s="169"/>
      <c r="M495" s="174"/>
      <c r="T495" s="175"/>
      <c r="AT495" s="170" t="s">
        <v>318</v>
      </c>
      <c r="AU495" s="170" t="s">
        <v>82</v>
      </c>
      <c r="AV495" s="14" t="s">
        <v>314</v>
      </c>
      <c r="AW495" s="14" t="s">
        <v>32</v>
      </c>
      <c r="AX495" s="14" t="s">
        <v>82</v>
      </c>
      <c r="AY495" s="170" t="s">
        <v>307</v>
      </c>
    </row>
    <row r="496" spans="2:65" s="1" customFormat="1" ht="21.75" customHeight="1">
      <c r="B496" s="33"/>
      <c r="C496" s="139" t="s">
        <v>198</v>
      </c>
      <c r="D496" s="139" t="s">
        <v>309</v>
      </c>
      <c r="E496" s="140" t="s">
        <v>5251</v>
      </c>
      <c r="F496" s="141" t="s">
        <v>6700</v>
      </c>
      <c r="G496" s="142" t="s">
        <v>405</v>
      </c>
      <c r="H496" s="143">
        <v>15</v>
      </c>
      <c r="I496" s="144"/>
      <c r="J496" s="145">
        <f>ROUND(I496*H496,2)</f>
        <v>0</v>
      </c>
      <c r="K496" s="141" t="s">
        <v>1</v>
      </c>
      <c r="L496" s="33"/>
      <c r="M496" s="146" t="s">
        <v>1</v>
      </c>
      <c r="N496" s="147" t="s">
        <v>40</v>
      </c>
      <c r="P496" s="148">
        <f>O496*H496</f>
        <v>0</v>
      </c>
      <c r="Q496" s="148">
        <v>0</v>
      </c>
      <c r="R496" s="148">
        <f>Q496*H496</f>
        <v>0</v>
      </c>
      <c r="S496" s="148">
        <v>0</v>
      </c>
      <c r="T496" s="149">
        <f>S496*H496</f>
        <v>0</v>
      </c>
      <c r="AR496" s="150" t="s">
        <v>417</v>
      </c>
      <c r="AT496" s="150" t="s">
        <v>309</v>
      </c>
      <c r="AU496" s="150" t="s">
        <v>82</v>
      </c>
      <c r="AY496" s="18" t="s">
        <v>307</v>
      </c>
      <c r="BE496" s="151">
        <f>IF(N496="základní",J496,0)</f>
        <v>0</v>
      </c>
      <c r="BF496" s="151">
        <f>IF(N496="snížená",J496,0)</f>
        <v>0</v>
      </c>
      <c r="BG496" s="151">
        <f>IF(N496="zákl. přenesená",J496,0)</f>
        <v>0</v>
      </c>
      <c r="BH496" s="151">
        <f>IF(N496="sníž. přenesená",J496,0)</f>
        <v>0</v>
      </c>
      <c r="BI496" s="151">
        <f>IF(N496="nulová",J496,0)</f>
        <v>0</v>
      </c>
      <c r="BJ496" s="18" t="s">
        <v>82</v>
      </c>
      <c r="BK496" s="151">
        <f>ROUND(I496*H496,2)</f>
        <v>0</v>
      </c>
      <c r="BL496" s="18" t="s">
        <v>417</v>
      </c>
      <c r="BM496" s="150" t="s">
        <v>6701</v>
      </c>
    </row>
    <row r="497" spans="2:65" s="1" customFormat="1" ht="11.25">
      <c r="B497" s="33"/>
      <c r="D497" s="152" t="s">
        <v>316</v>
      </c>
      <c r="F497" s="153" t="s">
        <v>6700</v>
      </c>
      <c r="I497" s="154"/>
      <c r="L497" s="33"/>
      <c r="M497" s="155"/>
      <c r="T497" s="57"/>
      <c r="AT497" s="18" t="s">
        <v>316</v>
      </c>
      <c r="AU497" s="18" t="s">
        <v>82</v>
      </c>
    </row>
    <row r="498" spans="2:65" s="1" customFormat="1" ht="16.5" customHeight="1">
      <c r="B498" s="33"/>
      <c r="C498" s="139" t="s">
        <v>1107</v>
      </c>
      <c r="D498" s="139" t="s">
        <v>309</v>
      </c>
      <c r="E498" s="140" t="s">
        <v>5254</v>
      </c>
      <c r="F498" s="141" t="s">
        <v>6702</v>
      </c>
      <c r="G498" s="142" t="s">
        <v>312</v>
      </c>
      <c r="H498" s="143">
        <v>90</v>
      </c>
      <c r="I498" s="144"/>
      <c r="J498" s="145">
        <f>ROUND(I498*H498,2)</f>
        <v>0</v>
      </c>
      <c r="K498" s="141" t="s">
        <v>1</v>
      </c>
      <c r="L498" s="33"/>
      <c r="M498" s="146" t="s">
        <v>1</v>
      </c>
      <c r="N498" s="147" t="s">
        <v>40</v>
      </c>
      <c r="P498" s="148">
        <f>O498*H498</f>
        <v>0</v>
      </c>
      <c r="Q498" s="148">
        <v>0</v>
      </c>
      <c r="R498" s="148">
        <f>Q498*H498</f>
        <v>0</v>
      </c>
      <c r="S498" s="148">
        <v>0</v>
      </c>
      <c r="T498" s="149">
        <f>S498*H498</f>
        <v>0</v>
      </c>
      <c r="AR498" s="150" t="s">
        <v>417</v>
      </c>
      <c r="AT498" s="150" t="s">
        <v>309</v>
      </c>
      <c r="AU498" s="150" t="s">
        <v>82</v>
      </c>
      <c r="AY498" s="18" t="s">
        <v>307</v>
      </c>
      <c r="BE498" s="151">
        <f>IF(N498="základní",J498,0)</f>
        <v>0</v>
      </c>
      <c r="BF498" s="151">
        <f>IF(N498="snížená",J498,0)</f>
        <v>0</v>
      </c>
      <c r="BG498" s="151">
        <f>IF(N498="zákl. přenesená",J498,0)</f>
        <v>0</v>
      </c>
      <c r="BH498" s="151">
        <f>IF(N498="sníž. přenesená",J498,0)</f>
        <v>0</v>
      </c>
      <c r="BI498" s="151">
        <f>IF(N498="nulová",J498,0)</f>
        <v>0</v>
      </c>
      <c r="BJ498" s="18" t="s">
        <v>82</v>
      </c>
      <c r="BK498" s="151">
        <f>ROUND(I498*H498,2)</f>
        <v>0</v>
      </c>
      <c r="BL498" s="18" t="s">
        <v>417</v>
      </c>
      <c r="BM498" s="150" t="s">
        <v>6703</v>
      </c>
    </row>
    <row r="499" spans="2:65" s="1" customFormat="1" ht="11.25">
      <c r="B499" s="33"/>
      <c r="D499" s="152" t="s">
        <v>316</v>
      </c>
      <c r="F499" s="153" t="s">
        <v>6702</v>
      </c>
      <c r="I499" s="154"/>
      <c r="L499" s="33"/>
      <c r="M499" s="155"/>
      <c r="T499" s="57"/>
      <c r="AT499" s="18" t="s">
        <v>316</v>
      </c>
      <c r="AU499" s="18" t="s">
        <v>82</v>
      </c>
    </row>
    <row r="500" spans="2:65" s="1" customFormat="1" ht="16.5" customHeight="1">
      <c r="B500" s="33"/>
      <c r="C500" s="139" t="s">
        <v>1117</v>
      </c>
      <c r="D500" s="139" t="s">
        <v>309</v>
      </c>
      <c r="E500" s="140" t="s">
        <v>5554</v>
      </c>
      <c r="F500" s="141" t="s">
        <v>6704</v>
      </c>
      <c r="G500" s="142" t="s">
        <v>4747</v>
      </c>
      <c r="H500" s="143">
        <v>1</v>
      </c>
      <c r="I500" s="144"/>
      <c r="J500" s="145">
        <f>ROUND(I500*H500,2)</f>
        <v>0</v>
      </c>
      <c r="K500" s="141" t="s">
        <v>1</v>
      </c>
      <c r="L500" s="33"/>
      <c r="M500" s="146" t="s">
        <v>1</v>
      </c>
      <c r="N500" s="147" t="s">
        <v>40</v>
      </c>
      <c r="P500" s="148">
        <f>O500*H500</f>
        <v>0</v>
      </c>
      <c r="Q500" s="148">
        <v>0</v>
      </c>
      <c r="R500" s="148">
        <f>Q500*H500</f>
        <v>0</v>
      </c>
      <c r="S500" s="148">
        <v>0</v>
      </c>
      <c r="T500" s="149">
        <f>S500*H500</f>
        <v>0</v>
      </c>
      <c r="AR500" s="150" t="s">
        <v>417</v>
      </c>
      <c r="AT500" s="150" t="s">
        <v>309</v>
      </c>
      <c r="AU500" s="150" t="s">
        <v>82</v>
      </c>
      <c r="AY500" s="18" t="s">
        <v>307</v>
      </c>
      <c r="BE500" s="151">
        <f>IF(N500="základní",J500,0)</f>
        <v>0</v>
      </c>
      <c r="BF500" s="151">
        <f>IF(N500="snížená",J500,0)</f>
        <v>0</v>
      </c>
      <c r="BG500" s="151">
        <f>IF(N500="zákl. přenesená",J500,0)</f>
        <v>0</v>
      </c>
      <c r="BH500" s="151">
        <f>IF(N500="sníž. přenesená",J500,0)</f>
        <v>0</v>
      </c>
      <c r="BI500" s="151">
        <f>IF(N500="nulová",J500,0)</f>
        <v>0</v>
      </c>
      <c r="BJ500" s="18" t="s">
        <v>82</v>
      </c>
      <c r="BK500" s="151">
        <f>ROUND(I500*H500,2)</f>
        <v>0</v>
      </c>
      <c r="BL500" s="18" t="s">
        <v>417</v>
      </c>
      <c r="BM500" s="150" t="s">
        <v>6705</v>
      </c>
    </row>
    <row r="501" spans="2:65" s="1" customFormat="1" ht="11.25">
      <c r="B501" s="33"/>
      <c r="D501" s="152" t="s">
        <v>316</v>
      </c>
      <c r="F501" s="153" t="s">
        <v>6704</v>
      </c>
      <c r="I501" s="154"/>
      <c r="L501" s="33"/>
      <c r="M501" s="155"/>
      <c r="T501" s="57"/>
      <c r="AT501" s="18" t="s">
        <v>316</v>
      </c>
      <c r="AU501" s="18" t="s">
        <v>82</v>
      </c>
    </row>
    <row r="502" spans="2:65" s="1" customFormat="1" ht="24.2" customHeight="1">
      <c r="B502" s="33"/>
      <c r="C502" s="139" t="s">
        <v>1213</v>
      </c>
      <c r="D502" s="139" t="s">
        <v>309</v>
      </c>
      <c r="E502" s="140" t="s">
        <v>6706</v>
      </c>
      <c r="F502" s="141" t="s">
        <v>6707</v>
      </c>
      <c r="G502" s="142" t="s">
        <v>5204</v>
      </c>
      <c r="H502" s="216"/>
      <c r="I502" s="144"/>
      <c r="J502" s="145">
        <f>ROUND(I502*H502,2)</f>
        <v>0</v>
      </c>
      <c r="K502" s="141" t="s">
        <v>1</v>
      </c>
      <c r="L502" s="33"/>
      <c r="M502" s="146" t="s">
        <v>1</v>
      </c>
      <c r="N502" s="147" t="s">
        <v>40</v>
      </c>
      <c r="P502" s="148">
        <f>O502*H502</f>
        <v>0</v>
      </c>
      <c r="Q502" s="148">
        <v>0</v>
      </c>
      <c r="R502" s="148">
        <f>Q502*H502</f>
        <v>0</v>
      </c>
      <c r="S502" s="148">
        <v>0</v>
      </c>
      <c r="T502" s="149">
        <f>S502*H502</f>
        <v>0</v>
      </c>
      <c r="AR502" s="150" t="s">
        <v>417</v>
      </c>
      <c r="AT502" s="150" t="s">
        <v>309</v>
      </c>
      <c r="AU502" s="150" t="s">
        <v>82</v>
      </c>
      <c r="AY502" s="18" t="s">
        <v>307</v>
      </c>
      <c r="BE502" s="151">
        <f>IF(N502="základní",J502,0)</f>
        <v>0</v>
      </c>
      <c r="BF502" s="151">
        <f>IF(N502="snížená",J502,0)</f>
        <v>0</v>
      </c>
      <c r="BG502" s="151">
        <f>IF(N502="zákl. přenesená",J502,0)</f>
        <v>0</v>
      </c>
      <c r="BH502" s="151">
        <f>IF(N502="sníž. přenesená",J502,0)</f>
        <v>0</v>
      </c>
      <c r="BI502" s="151">
        <f>IF(N502="nulová",J502,0)</f>
        <v>0</v>
      </c>
      <c r="BJ502" s="18" t="s">
        <v>82</v>
      </c>
      <c r="BK502" s="151">
        <f>ROUND(I502*H502,2)</f>
        <v>0</v>
      </c>
      <c r="BL502" s="18" t="s">
        <v>417</v>
      </c>
      <c r="BM502" s="150" t="s">
        <v>6708</v>
      </c>
    </row>
    <row r="503" spans="2:65" s="1" customFormat="1" ht="29.25">
      <c r="B503" s="33"/>
      <c r="D503" s="152" t="s">
        <v>316</v>
      </c>
      <c r="F503" s="153" t="s">
        <v>6709</v>
      </c>
      <c r="I503" s="154"/>
      <c r="L503" s="33"/>
      <c r="M503" s="155"/>
      <c r="T503" s="57"/>
      <c r="AT503" s="18" t="s">
        <v>316</v>
      </c>
      <c r="AU503" s="18" t="s">
        <v>82</v>
      </c>
    </row>
    <row r="504" spans="2:65" s="11" customFormat="1" ht="22.9" customHeight="1">
      <c r="B504" s="127"/>
      <c r="D504" s="128" t="s">
        <v>74</v>
      </c>
      <c r="E504" s="137" t="s">
        <v>6710</v>
      </c>
      <c r="F504" s="137" t="s">
        <v>6711</v>
      </c>
      <c r="I504" s="130"/>
      <c r="J504" s="138">
        <f>BK504</f>
        <v>0</v>
      </c>
      <c r="L504" s="127"/>
      <c r="M504" s="132"/>
      <c r="P504" s="133">
        <f>SUM(P505:P507)</f>
        <v>0</v>
      </c>
      <c r="R504" s="133">
        <f>SUM(R505:R507)</f>
        <v>0</v>
      </c>
      <c r="T504" s="134">
        <f>SUM(T505:T507)</f>
        <v>0</v>
      </c>
      <c r="AR504" s="128" t="s">
        <v>84</v>
      </c>
      <c r="AT504" s="135" t="s">
        <v>74</v>
      </c>
      <c r="AU504" s="135" t="s">
        <v>82</v>
      </c>
      <c r="AY504" s="128" t="s">
        <v>307</v>
      </c>
      <c r="BK504" s="136">
        <f>SUM(BK505:BK507)</f>
        <v>0</v>
      </c>
    </row>
    <row r="505" spans="2:65" s="1" customFormat="1" ht="24.2" customHeight="1">
      <c r="B505" s="33"/>
      <c r="C505" s="139" t="s">
        <v>1124</v>
      </c>
      <c r="D505" s="139" t="s">
        <v>309</v>
      </c>
      <c r="E505" s="140" t="s">
        <v>6712</v>
      </c>
      <c r="F505" s="141" t="s">
        <v>6713</v>
      </c>
      <c r="G505" s="142" t="s">
        <v>5204</v>
      </c>
      <c r="H505" s="216"/>
      <c r="I505" s="144"/>
      <c r="J505" s="145">
        <f>ROUND(I505*H505,2)</f>
        <v>0</v>
      </c>
      <c r="K505" s="141" t="s">
        <v>313</v>
      </c>
      <c r="L505" s="33"/>
      <c r="M505" s="146" t="s">
        <v>1</v>
      </c>
      <c r="N505" s="147" t="s">
        <v>40</v>
      </c>
      <c r="P505" s="148">
        <f>O505*H505</f>
        <v>0</v>
      </c>
      <c r="Q505" s="148">
        <v>0</v>
      </c>
      <c r="R505" s="148">
        <f>Q505*H505</f>
        <v>0</v>
      </c>
      <c r="S505" s="148">
        <v>0</v>
      </c>
      <c r="T505" s="149">
        <f>S505*H505</f>
        <v>0</v>
      </c>
      <c r="AR505" s="150" t="s">
        <v>417</v>
      </c>
      <c r="AT505" s="150" t="s">
        <v>309</v>
      </c>
      <c r="AU505" s="150" t="s">
        <v>84</v>
      </c>
      <c r="AY505" s="18" t="s">
        <v>307</v>
      </c>
      <c r="BE505" s="151">
        <f>IF(N505="základní",J505,0)</f>
        <v>0</v>
      </c>
      <c r="BF505" s="151">
        <f>IF(N505="snížená",J505,0)</f>
        <v>0</v>
      </c>
      <c r="BG505" s="151">
        <f>IF(N505="zákl. přenesená",J505,0)</f>
        <v>0</v>
      </c>
      <c r="BH505" s="151">
        <f>IF(N505="sníž. přenesená",J505,0)</f>
        <v>0</v>
      </c>
      <c r="BI505" s="151">
        <f>IF(N505="nulová",J505,0)</f>
        <v>0</v>
      </c>
      <c r="BJ505" s="18" t="s">
        <v>82</v>
      </c>
      <c r="BK505" s="151">
        <f>ROUND(I505*H505,2)</f>
        <v>0</v>
      </c>
      <c r="BL505" s="18" t="s">
        <v>417</v>
      </c>
      <c r="BM505" s="150" t="s">
        <v>6714</v>
      </c>
    </row>
    <row r="506" spans="2:65" s="1" customFormat="1" ht="29.25">
      <c r="B506" s="33"/>
      <c r="D506" s="152" t="s">
        <v>316</v>
      </c>
      <c r="F506" s="153" t="s">
        <v>6715</v>
      </c>
      <c r="I506" s="154"/>
      <c r="L506" s="33"/>
      <c r="M506" s="155"/>
      <c r="T506" s="57"/>
      <c r="AT506" s="18" t="s">
        <v>316</v>
      </c>
      <c r="AU506" s="18" t="s">
        <v>84</v>
      </c>
    </row>
    <row r="507" spans="2:65" s="1" customFormat="1" ht="21.75" customHeight="1">
      <c r="B507" s="33"/>
      <c r="C507" s="139" t="s">
        <v>1129</v>
      </c>
      <c r="D507" s="139" t="s">
        <v>309</v>
      </c>
      <c r="E507" s="140" t="s">
        <v>6716</v>
      </c>
      <c r="F507" s="141" t="s">
        <v>6717</v>
      </c>
      <c r="G507" s="142" t="s">
        <v>5204</v>
      </c>
      <c r="H507" s="216"/>
      <c r="I507" s="144"/>
      <c r="J507" s="145">
        <f>ROUND(I507*H507,2)</f>
        <v>0</v>
      </c>
      <c r="K507" s="141" t="s">
        <v>1</v>
      </c>
      <c r="L507" s="33"/>
      <c r="M507" s="146" t="s">
        <v>1</v>
      </c>
      <c r="N507" s="147" t="s">
        <v>40</v>
      </c>
      <c r="P507" s="148">
        <f>O507*H507</f>
        <v>0</v>
      </c>
      <c r="Q507" s="148">
        <v>0</v>
      </c>
      <c r="R507" s="148">
        <f>Q507*H507</f>
        <v>0</v>
      </c>
      <c r="S507" s="148">
        <v>0</v>
      </c>
      <c r="T507" s="149">
        <f>S507*H507</f>
        <v>0</v>
      </c>
      <c r="AR507" s="150" t="s">
        <v>417</v>
      </c>
      <c r="AT507" s="150" t="s">
        <v>309</v>
      </c>
      <c r="AU507" s="150" t="s">
        <v>84</v>
      </c>
      <c r="AY507" s="18" t="s">
        <v>307</v>
      </c>
      <c r="BE507" s="151">
        <f>IF(N507="základní",J507,0)</f>
        <v>0</v>
      </c>
      <c r="BF507" s="151">
        <f>IF(N507="snížená",J507,0)</f>
        <v>0</v>
      </c>
      <c r="BG507" s="151">
        <f>IF(N507="zákl. přenesená",J507,0)</f>
        <v>0</v>
      </c>
      <c r="BH507" s="151">
        <f>IF(N507="sníž. přenesená",J507,0)</f>
        <v>0</v>
      </c>
      <c r="BI507" s="151">
        <f>IF(N507="nulová",J507,0)</f>
        <v>0</v>
      </c>
      <c r="BJ507" s="18" t="s">
        <v>82</v>
      </c>
      <c r="BK507" s="151">
        <f>ROUND(I507*H507,2)</f>
        <v>0</v>
      </c>
      <c r="BL507" s="18" t="s">
        <v>417</v>
      </c>
      <c r="BM507" s="150" t="s">
        <v>6718</v>
      </c>
    </row>
    <row r="508" spans="2:65" s="11" customFormat="1" ht="22.9" customHeight="1">
      <c r="B508" s="127"/>
      <c r="D508" s="128" t="s">
        <v>74</v>
      </c>
      <c r="E508" s="137" t="s">
        <v>6719</v>
      </c>
      <c r="F508" s="137" t="s">
        <v>6720</v>
      </c>
      <c r="I508" s="130"/>
      <c r="J508" s="138">
        <f>BK508</f>
        <v>0</v>
      </c>
      <c r="L508" s="127"/>
      <c r="M508" s="132"/>
      <c r="P508" s="133">
        <f>SUM(P509:P513)</f>
        <v>0</v>
      </c>
      <c r="R508" s="133">
        <f>SUM(R509:R513)</f>
        <v>0</v>
      </c>
      <c r="T508" s="134">
        <f>SUM(T509:T513)</f>
        <v>0</v>
      </c>
      <c r="AR508" s="128" t="s">
        <v>314</v>
      </c>
      <c r="AT508" s="135" t="s">
        <v>74</v>
      </c>
      <c r="AU508" s="135" t="s">
        <v>82</v>
      </c>
      <c r="AY508" s="128" t="s">
        <v>307</v>
      </c>
      <c r="BK508" s="136">
        <f>SUM(BK509:BK513)</f>
        <v>0</v>
      </c>
    </row>
    <row r="509" spans="2:65" s="1" customFormat="1" ht="21.75" customHeight="1">
      <c r="B509" s="33"/>
      <c r="C509" s="139" t="s">
        <v>1136</v>
      </c>
      <c r="D509" s="139" t="s">
        <v>309</v>
      </c>
      <c r="E509" s="140" t="s">
        <v>6721</v>
      </c>
      <c r="F509" s="141" t="s">
        <v>6722</v>
      </c>
      <c r="G509" s="142" t="s">
        <v>398</v>
      </c>
      <c r="H509" s="143">
        <v>385</v>
      </c>
      <c r="I509" s="144"/>
      <c r="J509" s="145">
        <f>ROUND(I509*H509,2)</f>
        <v>0</v>
      </c>
      <c r="K509" s="141" t="s">
        <v>313</v>
      </c>
      <c r="L509" s="33"/>
      <c r="M509" s="146" t="s">
        <v>1</v>
      </c>
      <c r="N509" s="147" t="s">
        <v>40</v>
      </c>
      <c r="P509" s="148">
        <f>O509*H509</f>
        <v>0</v>
      </c>
      <c r="Q509" s="148">
        <v>0</v>
      </c>
      <c r="R509" s="148">
        <f>Q509*H509</f>
        <v>0</v>
      </c>
      <c r="S509" s="148">
        <v>0</v>
      </c>
      <c r="T509" s="149">
        <f>S509*H509</f>
        <v>0</v>
      </c>
      <c r="AR509" s="150" t="s">
        <v>417</v>
      </c>
      <c r="AT509" s="150" t="s">
        <v>309</v>
      </c>
      <c r="AU509" s="150" t="s">
        <v>84</v>
      </c>
      <c r="AY509" s="18" t="s">
        <v>307</v>
      </c>
      <c r="BE509" s="151">
        <f>IF(N509="základní",J509,0)</f>
        <v>0</v>
      </c>
      <c r="BF509" s="151">
        <f>IF(N509="snížená",J509,0)</f>
        <v>0</v>
      </c>
      <c r="BG509" s="151">
        <f>IF(N509="zákl. přenesená",J509,0)</f>
        <v>0</v>
      </c>
      <c r="BH509" s="151">
        <f>IF(N509="sníž. přenesená",J509,0)</f>
        <v>0</v>
      </c>
      <c r="BI509" s="151">
        <f>IF(N509="nulová",J509,0)</f>
        <v>0</v>
      </c>
      <c r="BJ509" s="18" t="s">
        <v>82</v>
      </c>
      <c r="BK509" s="151">
        <f>ROUND(I509*H509,2)</f>
        <v>0</v>
      </c>
      <c r="BL509" s="18" t="s">
        <v>417</v>
      </c>
      <c r="BM509" s="150" t="s">
        <v>6723</v>
      </c>
    </row>
    <row r="510" spans="2:65" s="1" customFormat="1" ht="11.25">
      <c r="B510" s="33"/>
      <c r="D510" s="152" t="s">
        <v>316</v>
      </c>
      <c r="F510" s="153" t="s">
        <v>6724</v>
      </c>
      <c r="I510" s="154"/>
      <c r="L510" s="33"/>
      <c r="M510" s="155"/>
      <c r="T510" s="57"/>
      <c r="AT510" s="18" t="s">
        <v>316</v>
      </c>
      <c r="AU510" s="18" t="s">
        <v>84</v>
      </c>
    </row>
    <row r="511" spans="2:65" s="1" customFormat="1" ht="24.2" customHeight="1">
      <c r="B511" s="33"/>
      <c r="C511" s="139" t="s">
        <v>1142</v>
      </c>
      <c r="D511" s="139" t="s">
        <v>309</v>
      </c>
      <c r="E511" s="140" t="s">
        <v>6725</v>
      </c>
      <c r="F511" s="141" t="s">
        <v>6726</v>
      </c>
      <c r="G511" s="142" t="s">
        <v>5204</v>
      </c>
      <c r="H511" s="216"/>
      <c r="I511" s="144"/>
      <c r="J511" s="145">
        <f>ROUND(I511*H511,2)</f>
        <v>0</v>
      </c>
      <c r="K511" s="141" t="s">
        <v>313</v>
      </c>
      <c r="L511" s="33"/>
      <c r="M511" s="146" t="s">
        <v>1</v>
      </c>
      <c r="N511" s="147" t="s">
        <v>40</v>
      </c>
      <c r="P511" s="148">
        <f>O511*H511</f>
        <v>0</v>
      </c>
      <c r="Q511" s="148">
        <v>0</v>
      </c>
      <c r="R511" s="148">
        <f>Q511*H511</f>
        <v>0</v>
      </c>
      <c r="S511" s="148">
        <v>0</v>
      </c>
      <c r="T511" s="149">
        <f>S511*H511</f>
        <v>0</v>
      </c>
      <c r="AR511" s="150" t="s">
        <v>417</v>
      </c>
      <c r="AT511" s="150" t="s">
        <v>309</v>
      </c>
      <c r="AU511" s="150" t="s">
        <v>84</v>
      </c>
      <c r="AY511" s="18" t="s">
        <v>307</v>
      </c>
      <c r="BE511" s="151">
        <f>IF(N511="základní",J511,0)</f>
        <v>0</v>
      </c>
      <c r="BF511" s="151">
        <f>IF(N511="snížená",J511,0)</f>
        <v>0</v>
      </c>
      <c r="BG511" s="151">
        <f>IF(N511="zákl. přenesená",J511,0)</f>
        <v>0</v>
      </c>
      <c r="BH511" s="151">
        <f>IF(N511="sníž. přenesená",J511,0)</f>
        <v>0</v>
      </c>
      <c r="BI511" s="151">
        <f>IF(N511="nulová",J511,0)</f>
        <v>0</v>
      </c>
      <c r="BJ511" s="18" t="s">
        <v>82</v>
      </c>
      <c r="BK511" s="151">
        <f>ROUND(I511*H511,2)</f>
        <v>0</v>
      </c>
      <c r="BL511" s="18" t="s">
        <v>417</v>
      </c>
      <c r="BM511" s="150" t="s">
        <v>6727</v>
      </c>
    </row>
    <row r="512" spans="2:65" s="1" customFormat="1" ht="29.25">
      <c r="B512" s="33"/>
      <c r="D512" s="152" t="s">
        <v>316</v>
      </c>
      <c r="F512" s="153" t="s">
        <v>6728</v>
      </c>
      <c r="I512" s="154"/>
      <c r="L512" s="33"/>
      <c r="M512" s="155"/>
      <c r="T512" s="57"/>
      <c r="AT512" s="18" t="s">
        <v>316</v>
      </c>
      <c r="AU512" s="18" t="s">
        <v>84</v>
      </c>
    </row>
    <row r="513" spans="2:65" s="1" customFormat="1" ht="16.5" customHeight="1">
      <c r="B513" s="33"/>
      <c r="C513" s="139" t="s">
        <v>1149</v>
      </c>
      <c r="D513" s="139" t="s">
        <v>309</v>
      </c>
      <c r="E513" s="140" t="s">
        <v>6729</v>
      </c>
      <c r="F513" s="141" t="s">
        <v>6730</v>
      </c>
      <c r="G513" s="142" t="s">
        <v>5204</v>
      </c>
      <c r="H513" s="216"/>
      <c r="I513" s="144"/>
      <c r="J513" s="145">
        <f>ROUND(I513*H513,2)</f>
        <v>0</v>
      </c>
      <c r="K513" s="141" t="s">
        <v>1</v>
      </c>
      <c r="L513" s="33"/>
      <c r="M513" s="146" t="s">
        <v>1</v>
      </c>
      <c r="N513" s="147" t="s">
        <v>40</v>
      </c>
      <c r="P513" s="148">
        <f>O513*H513</f>
        <v>0</v>
      </c>
      <c r="Q513" s="148">
        <v>0</v>
      </c>
      <c r="R513" s="148">
        <f>Q513*H513</f>
        <v>0</v>
      </c>
      <c r="S513" s="148">
        <v>0</v>
      </c>
      <c r="T513" s="149">
        <f>S513*H513</f>
        <v>0</v>
      </c>
      <c r="AR513" s="150" t="s">
        <v>417</v>
      </c>
      <c r="AT513" s="150" t="s">
        <v>309</v>
      </c>
      <c r="AU513" s="150" t="s">
        <v>84</v>
      </c>
      <c r="AY513" s="18" t="s">
        <v>307</v>
      </c>
      <c r="BE513" s="151">
        <f>IF(N513="základní",J513,0)</f>
        <v>0</v>
      </c>
      <c r="BF513" s="151">
        <f>IF(N513="snížená",J513,0)</f>
        <v>0</v>
      </c>
      <c r="BG513" s="151">
        <f>IF(N513="zákl. přenesená",J513,0)</f>
        <v>0</v>
      </c>
      <c r="BH513" s="151">
        <f>IF(N513="sníž. přenesená",J513,0)</f>
        <v>0</v>
      </c>
      <c r="BI513" s="151">
        <f>IF(N513="nulová",J513,0)</f>
        <v>0</v>
      </c>
      <c r="BJ513" s="18" t="s">
        <v>82</v>
      </c>
      <c r="BK513" s="151">
        <f>ROUND(I513*H513,2)</f>
        <v>0</v>
      </c>
      <c r="BL513" s="18" t="s">
        <v>417</v>
      </c>
      <c r="BM513" s="150" t="s">
        <v>6731</v>
      </c>
    </row>
    <row r="514" spans="2:65" s="11" customFormat="1" ht="22.9" customHeight="1">
      <c r="B514" s="127"/>
      <c r="D514" s="128" t="s">
        <v>74</v>
      </c>
      <c r="E514" s="137" t="s">
        <v>6732</v>
      </c>
      <c r="F514" s="137" t="s">
        <v>6733</v>
      </c>
      <c r="I514" s="130"/>
      <c r="J514" s="138">
        <f>BK514</f>
        <v>0</v>
      </c>
      <c r="L514" s="127"/>
      <c r="M514" s="132"/>
      <c r="P514" s="133">
        <f>SUM(P515:P521)</f>
        <v>0</v>
      </c>
      <c r="R514" s="133">
        <f>SUM(R515:R521)</f>
        <v>2.3700000000000002E-2</v>
      </c>
      <c r="T514" s="134">
        <f>SUM(T515:T521)</f>
        <v>0</v>
      </c>
      <c r="AR514" s="128" t="s">
        <v>314</v>
      </c>
      <c r="AT514" s="135" t="s">
        <v>74</v>
      </c>
      <c r="AU514" s="135" t="s">
        <v>82</v>
      </c>
      <c r="AY514" s="128" t="s">
        <v>307</v>
      </c>
      <c r="BK514" s="136">
        <f>SUM(BK515:BK521)</f>
        <v>0</v>
      </c>
    </row>
    <row r="515" spans="2:65" s="1" customFormat="1" ht="21.75" customHeight="1">
      <c r="B515" s="33"/>
      <c r="C515" s="139" t="s">
        <v>1155</v>
      </c>
      <c r="D515" s="139" t="s">
        <v>309</v>
      </c>
      <c r="E515" s="140" t="s">
        <v>6734</v>
      </c>
      <c r="F515" s="141" t="s">
        <v>6735</v>
      </c>
      <c r="G515" s="142" t="s">
        <v>398</v>
      </c>
      <c r="H515" s="143">
        <v>790</v>
      </c>
      <c r="I515" s="144"/>
      <c r="J515" s="145">
        <f>ROUND(I515*H515,2)</f>
        <v>0</v>
      </c>
      <c r="K515" s="141" t="s">
        <v>313</v>
      </c>
      <c r="L515" s="33"/>
      <c r="M515" s="146" t="s">
        <v>1</v>
      </c>
      <c r="N515" s="147" t="s">
        <v>40</v>
      </c>
      <c r="P515" s="148">
        <f>O515*H515</f>
        <v>0</v>
      </c>
      <c r="Q515" s="148">
        <v>1.0000000000000001E-5</v>
      </c>
      <c r="R515" s="148">
        <f>Q515*H515</f>
        <v>7.9000000000000008E-3</v>
      </c>
      <c r="S515" s="148">
        <v>0</v>
      </c>
      <c r="T515" s="149">
        <f>S515*H515</f>
        <v>0</v>
      </c>
      <c r="AR515" s="150" t="s">
        <v>417</v>
      </c>
      <c r="AT515" s="150" t="s">
        <v>309</v>
      </c>
      <c r="AU515" s="150" t="s">
        <v>84</v>
      </c>
      <c r="AY515" s="18" t="s">
        <v>307</v>
      </c>
      <c r="BE515" s="151">
        <f>IF(N515="základní",J515,0)</f>
        <v>0</v>
      </c>
      <c r="BF515" s="151">
        <f>IF(N515="snížená",J515,0)</f>
        <v>0</v>
      </c>
      <c r="BG515" s="151">
        <f>IF(N515="zákl. přenesená",J515,0)</f>
        <v>0</v>
      </c>
      <c r="BH515" s="151">
        <f>IF(N515="sníž. přenesená",J515,0)</f>
        <v>0</v>
      </c>
      <c r="BI515" s="151">
        <f>IF(N515="nulová",J515,0)</f>
        <v>0</v>
      </c>
      <c r="BJ515" s="18" t="s">
        <v>82</v>
      </c>
      <c r="BK515" s="151">
        <f>ROUND(I515*H515,2)</f>
        <v>0</v>
      </c>
      <c r="BL515" s="18" t="s">
        <v>417</v>
      </c>
      <c r="BM515" s="150" t="s">
        <v>6736</v>
      </c>
    </row>
    <row r="516" spans="2:65" s="1" customFormat="1" ht="19.5">
      <c r="B516" s="33"/>
      <c r="D516" s="152" t="s">
        <v>316</v>
      </c>
      <c r="F516" s="153" t="s">
        <v>6737</v>
      </c>
      <c r="I516" s="154"/>
      <c r="L516" s="33"/>
      <c r="M516" s="155"/>
      <c r="T516" s="57"/>
      <c r="AT516" s="18" t="s">
        <v>316</v>
      </c>
      <c r="AU516" s="18" t="s">
        <v>84</v>
      </c>
    </row>
    <row r="517" spans="2:65" s="1" customFormat="1" ht="24.2" customHeight="1">
      <c r="B517" s="33"/>
      <c r="C517" s="139" t="s">
        <v>1162</v>
      </c>
      <c r="D517" s="139" t="s">
        <v>309</v>
      </c>
      <c r="E517" s="140" t="s">
        <v>6738</v>
      </c>
      <c r="F517" s="141" t="s">
        <v>6739</v>
      </c>
      <c r="G517" s="142" t="s">
        <v>398</v>
      </c>
      <c r="H517" s="143">
        <v>790</v>
      </c>
      <c r="I517" s="144"/>
      <c r="J517" s="145">
        <f>ROUND(I517*H517,2)</f>
        <v>0</v>
      </c>
      <c r="K517" s="141" t="s">
        <v>313</v>
      </c>
      <c r="L517" s="33"/>
      <c r="M517" s="146" t="s">
        <v>1</v>
      </c>
      <c r="N517" s="147" t="s">
        <v>40</v>
      </c>
      <c r="P517" s="148">
        <f>O517*H517</f>
        <v>0</v>
      </c>
      <c r="Q517" s="148">
        <v>2.0000000000000002E-5</v>
      </c>
      <c r="R517" s="148">
        <f>Q517*H517</f>
        <v>1.5800000000000002E-2</v>
      </c>
      <c r="S517" s="148">
        <v>0</v>
      </c>
      <c r="T517" s="149">
        <f>S517*H517</f>
        <v>0</v>
      </c>
      <c r="AR517" s="150" t="s">
        <v>417</v>
      </c>
      <c r="AT517" s="150" t="s">
        <v>309</v>
      </c>
      <c r="AU517" s="150" t="s">
        <v>84</v>
      </c>
      <c r="AY517" s="18" t="s">
        <v>307</v>
      </c>
      <c r="BE517" s="151">
        <f>IF(N517="základní",J517,0)</f>
        <v>0</v>
      </c>
      <c r="BF517" s="151">
        <f>IF(N517="snížená",J517,0)</f>
        <v>0</v>
      </c>
      <c r="BG517" s="151">
        <f>IF(N517="zákl. přenesená",J517,0)</f>
        <v>0</v>
      </c>
      <c r="BH517" s="151">
        <f>IF(N517="sníž. přenesená",J517,0)</f>
        <v>0</v>
      </c>
      <c r="BI517" s="151">
        <f>IF(N517="nulová",J517,0)</f>
        <v>0</v>
      </c>
      <c r="BJ517" s="18" t="s">
        <v>82</v>
      </c>
      <c r="BK517" s="151">
        <f>ROUND(I517*H517,2)</f>
        <v>0</v>
      </c>
      <c r="BL517" s="18" t="s">
        <v>417</v>
      </c>
      <c r="BM517" s="150" t="s">
        <v>6740</v>
      </c>
    </row>
    <row r="518" spans="2:65" s="1" customFormat="1" ht="19.5">
      <c r="B518" s="33"/>
      <c r="D518" s="152" t="s">
        <v>316</v>
      </c>
      <c r="F518" s="153" t="s">
        <v>6741</v>
      </c>
      <c r="I518" s="154"/>
      <c r="L518" s="33"/>
      <c r="M518" s="155"/>
      <c r="T518" s="57"/>
      <c r="AT518" s="18" t="s">
        <v>316</v>
      </c>
      <c r="AU518" s="18" t="s">
        <v>84</v>
      </c>
    </row>
    <row r="519" spans="2:65" s="1" customFormat="1" ht="24.2" customHeight="1">
      <c r="B519" s="33"/>
      <c r="C519" s="139" t="s">
        <v>1169</v>
      </c>
      <c r="D519" s="139" t="s">
        <v>309</v>
      </c>
      <c r="E519" s="140" t="s">
        <v>6742</v>
      </c>
      <c r="F519" s="141" t="s">
        <v>6743</v>
      </c>
      <c r="G519" s="142" t="s">
        <v>5204</v>
      </c>
      <c r="H519" s="216"/>
      <c r="I519" s="144"/>
      <c r="J519" s="145">
        <f>ROUND(I519*H519,2)</f>
        <v>0</v>
      </c>
      <c r="K519" s="141" t="s">
        <v>313</v>
      </c>
      <c r="L519" s="33"/>
      <c r="M519" s="146" t="s">
        <v>1</v>
      </c>
      <c r="N519" s="147" t="s">
        <v>40</v>
      </c>
      <c r="P519" s="148">
        <f>O519*H519</f>
        <v>0</v>
      </c>
      <c r="Q519" s="148">
        <v>0</v>
      </c>
      <c r="R519" s="148">
        <f>Q519*H519</f>
        <v>0</v>
      </c>
      <c r="S519" s="148">
        <v>0</v>
      </c>
      <c r="T519" s="149">
        <f>S519*H519</f>
        <v>0</v>
      </c>
      <c r="AR519" s="150" t="s">
        <v>417</v>
      </c>
      <c r="AT519" s="150" t="s">
        <v>309</v>
      </c>
      <c r="AU519" s="150" t="s">
        <v>84</v>
      </c>
      <c r="AY519" s="18" t="s">
        <v>307</v>
      </c>
      <c r="BE519" s="151">
        <f>IF(N519="základní",J519,0)</f>
        <v>0</v>
      </c>
      <c r="BF519" s="151">
        <f>IF(N519="snížená",J519,0)</f>
        <v>0</v>
      </c>
      <c r="BG519" s="151">
        <f>IF(N519="zákl. přenesená",J519,0)</f>
        <v>0</v>
      </c>
      <c r="BH519" s="151">
        <f>IF(N519="sníž. přenesená",J519,0)</f>
        <v>0</v>
      </c>
      <c r="BI519" s="151">
        <f>IF(N519="nulová",J519,0)</f>
        <v>0</v>
      </c>
      <c r="BJ519" s="18" t="s">
        <v>82</v>
      </c>
      <c r="BK519" s="151">
        <f>ROUND(I519*H519,2)</f>
        <v>0</v>
      </c>
      <c r="BL519" s="18" t="s">
        <v>417</v>
      </c>
      <c r="BM519" s="150" t="s">
        <v>6744</v>
      </c>
    </row>
    <row r="520" spans="2:65" s="1" customFormat="1" ht="29.25">
      <c r="B520" s="33"/>
      <c r="D520" s="152" t="s">
        <v>316</v>
      </c>
      <c r="F520" s="153" t="s">
        <v>6745</v>
      </c>
      <c r="I520" s="154"/>
      <c r="L520" s="33"/>
      <c r="M520" s="155"/>
      <c r="T520" s="57"/>
      <c r="AT520" s="18" t="s">
        <v>316</v>
      </c>
      <c r="AU520" s="18" t="s">
        <v>84</v>
      </c>
    </row>
    <row r="521" spans="2:65" s="1" customFormat="1" ht="16.5" customHeight="1">
      <c r="B521" s="33"/>
      <c r="C521" s="139" t="s">
        <v>1176</v>
      </c>
      <c r="D521" s="139" t="s">
        <v>309</v>
      </c>
      <c r="E521" s="140" t="s">
        <v>6746</v>
      </c>
      <c r="F521" s="141" t="s">
        <v>6747</v>
      </c>
      <c r="G521" s="142" t="s">
        <v>5204</v>
      </c>
      <c r="H521" s="216"/>
      <c r="I521" s="144"/>
      <c r="J521" s="145">
        <f>ROUND(I521*H521,2)</f>
        <v>0</v>
      </c>
      <c r="K521" s="141" t="s">
        <v>1</v>
      </c>
      <c r="L521" s="33"/>
      <c r="M521" s="217" t="s">
        <v>1</v>
      </c>
      <c r="N521" s="218" t="s">
        <v>40</v>
      </c>
      <c r="O521" s="205"/>
      <c r="P521" s="219">
        <f>O521*H521</f>
        <v>0</v>
      </c>
      <c r="Q521" s="219">
        <v>0</v>
      </c>
      <c r="R521" s="219">
        <f>Q521*H521</f>
        <v>0</v>
      </c>
      <c r="S521" s="219">
        <v>0</v>
      </c>
      <c r="T521" s="220">
        <f>S521*H521</f>
        <v>0</v>
      </c>
      <c r="AR521" s="150" t="s">
        <v>417</v>
      </c>
      <c r="AT521" s="150" t="s">
        <v>309</v>
      </c>
      <c r="AU521" s="150" t="s">
        <v>84</v>
      </c>
      <c r="AY521" s="18" t="s">
        <v>307</v>
      </c>
      <c r="BE521" s="151">
        <f>IF(N521="základní",J521,0)</f>
        <v>0</v>
      </c>
      <c r="BF521" s="151">
        <f>IF(N521="snížená",J521,0)</f>
        <v>0</v>
      </c>
      <c r="BG521" s="151">
        <f>IF(N521="zákl. přenesená",J521,0)</f>
        <v>0</v>
      </c>
      <c r="BH521" s="151">
        <f>IF(N521="sníž. přenesená",J521,0)</f>
        <v>0</v>
      </c>
      <c r="BI521" s="151">
        <f>IF(N521="nulová",J521,0)</f>
        <v>0</v>
      </c>
      <c r="BJ521" s="18" t="s">
        <v>82</v>
      </c>
      <c r="BK521" s="151">
        <f>ROUND(I521*H521,2)</f>
        <v>0</v>
      </c>
      <c r="BL521" s="18" t="s">
        <v>417</v>
      </c>
      <c r="BM521" s="150" t="s">
        <v>6748</v>
      </c>
    </row>
    <row r="522" spans="2:65" s="1" customFormat="1" ht="6.95" customHeight="1">
      <c r="B522" s="45"/>
      <c r="C522" s="46"/>
      <c r="D522" s="46"/>
      <c r="E522" s="46"/>
      <c r="F522" s="46"/>
      <c r="G522" s="46"/>
      <c r="H522" s="46"/>
      <c r="I522" s="46"/>
      <c r="J522" s="46"/>
      <c r="K522" s="46"/>
      <c r="L522" s="33"/>
    </row>
  </sheetData>
  <sheetProtection algorithmName="SHA-512" hashValue="pYWw+7WYvNPem4B/6fR39O77kNUlmtRro7ERU3VIhjV32pBJ8O9Jfw50f2HeiC85a3v1xmO48R028zyq1/yeyA==" saltValue="9VtNVL1sd+eWNniipQ56lC9THzdd4xEGthRf5OJjeYNMdhOkgM18jnr4JUyYIkxANNudjKphfS9ueawoqqeDIQ==" spinCount="100000" sheet="1" objects="1" scenarios="1" formatColumns="0" formatRows="0" autoFilter="0"/>
  <autoFilter ref="C144:K521" xr:uid="{00000000-0009-0000-0000-00000A000000}"/>
  <mergeCells count="12">
    <mergeCell ref="E137:H137"/>
    <mergeCell ref="L2:V2"/>
    <mergeCell ref="E85:H85"/>
    <mergeCell ref="E87:H87"/>
    <mergeCell ref="E89:H89"/>
    <mergeCell ref="E133:H133"/>
    <mergeCell ref="E135:H135"/>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2:BM532"/>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56"/>
      <c r="M2" s="256"/>
      <c r="N2" s="256"/>
      <c r="O2" s="256"/>
      <c r="P2" s="256"/>
      <c r="Q2" s="256"/>
      <c r="R2" s="256"/>
      <c r="S2" s="256"/>
      <c r="T2" s="256"/>
      <c r="U2" s="256"/>
      <c r="V2" s="256"/>
      <c r="AT2" s="18" t="s">
        <v>131</v>
      </c>
    </row>
    <row r="3" spans="2:46" ht="6.95" customHeight="1">
      <c r="B3" s="19"/>
      <c r="C3" s="20"/>
      <c r="D3" s="20"/>
      <c r="E3" s="20"/>
      <c r="F3" s="20"/>
      <c r="G3" s="20"/>
      <c r="H3" s="20"/>
      <c r="I3" s="20"/>
      <c r="J3" s="20"/>
      <c r="K3" s="20"/>
      <c r="L3" s="21"/>
      <c r="AT3" s="18" t="s">
        <v>84</v>
      </c>
    </row>
    <row r="4" spans="2:46" ht="24.95" customHeight="1">
      <c r="B4" s="21"/>
      <c r="D4" s="22" t="s">
        <v>164</v>
      </c>
      <c r="L4" s="21"/>
      <c r="M4" s="95" t="s">
        <v>10</v>
      </c>
      <c r="AT4" s="18" t="s">
        <v>4</v>
      </c>
    </row>
    <row r="5" spans="2:46" ht="6.95" customHeight="1">
      <c r="B5" s="21"/>
      <c r="L5" s="21"/>
    </row>
    <row r="6" spans="2:46" ht="12" customHeight="1">
      <c r="B6" s="21"/>
      <c r="D6" s="28" t="s">
        <v>16</v>
      </c>
      <c r="L6" s="21"/>
    </row>
    <row r="7" spans="2:46" ht="16.5" customHeight="1">
      <c r="B7" s="21"/>
      <c r="E7" s="271" t="str">
        <f>'Rekapitulace stavby'!K6</f>
        <v>ZŠ Dědina - nástavba - REVIZE č. 2</v>
      </c>
      <c r="F7" s="272"/>
      <c r="G7" s="272"/>
      <c r="H7" s="272"/>
      <c r="L7" s="21"/>
    </row>
    <row r="8" spans="2:46" ht="12" customHeight="1">
      <c r="B8" s="21"/>
      <c r="D8" s="28" t="s">
        <v>173</v>
      </c>
      <c r="L8" s="21"/>
    </row>
    <row r="9" spans="2:46" s="1" customFormat="1" ht="16.5" customHeight="1">
      <c r="B9" s="33"/>
      <c r="E9" s="271" t="s">
        <v>6243</v>
      </c>
      <c r="F9" s="273"/>
      <c r="G9" s="273"/>
      <c r="H9" s="273"/>
      <c r="L9" s="33"/>
    </row>
    <row r="10" spans="2:46" s="1" customFormat="1" ht="12" customHeight="1">
      <c r="B10" s="33"/>
      <c r="D10" s="28" t="s">
        <v>179</v>
      </c>
      <c r="L10" s="33"/>
    </row>
    <row r="11" spans="2:46" s="1" customFormat="1" ht="16.5" customHeight="1">
      <c r="B11" s="33"/>
      <c r="E11" s="236" t="s">
        <v>6749</v>
      </c>
      <c r="F11" s="273"/>
      <c r="G11" s="273"/>
      <c r="H11" s="273"/>
      <c r="L11" s="33"/>
    </row>
    <row r="12" spans="2:46" s="1" customFormat="1" ht="11.25">
      <c r="B12" s="33"/>
      <c r="L12" s="33"/>
    </row>
    <row r="13" spans="2:46" s="1" customFormat="1" ht="12" customHeight="1">
      <c r="B13" s="33"/>
      <c r="D13" s="28" t="s">
        <v>18</v>
      </c>
      <c r="F13" s="26" t="s">
        <v>1</v>
      </c>
      <c r="I13" s="28" t="s">
        <v>19</v>
      </c>
      <c r="J13" s="26" t="s">
        <v>1</v>
      </c>
      <c r="L13" s="33"/>
    </row>
    <row r="14" spans="2:46" s="1" customFormat="1" ht="12" customHeight="1">
      <c r="B14" s="33"/>
      <c r="D14" s="28" t="s">
        <v>20</v>
      </c>
      <c r="F14" s="26" t="s">
        <v>21</v>
      </c>
      <c r="I14" s="28" t="s">
        <v>22</v>
      </c>
      <c r="J14" s="53" t="str">
        <f>'Rekapitulace stavby'!AN8</f>
        <v>15. 9. 2025</v>
      </c>
      <c r="L14" s="33"/>
    </row>
    <row r="15" spans="2:46" s="1" customFormat="1" ht="10.9" customHeight="1">
      <c r="B15" s="33"/>
      <c r="L15" s="33"/>
    </row>
    <row r="16" spans="2:46" s="1" customFormat="1" ht="12" customHeight="1">
      <c r="B16" s="33"/>
      <c r="D16" s="28" t="s">
        <v>24</v>
      </c>
      <c r="I16" s="28" t="s">
        <v>25</v>
      </c>
      <c r="J16" s="26" t="str">
        <f>IF('Rekapitulace stavby'!AN10="","",'Rekapitulace stavby'!AN10)</f>
        <v/>
      </c>
      <c r="L16" s="33"/>
    </row>
    <row r="17" spans="2:12" s="1" customFormat="1" ht="18" customHeight="1">
      <c r="B17" s="33"/>
      <c r="E17" s="26" t="str">
        <f>IF('Rekapitulace stavby'!E11="","",'Rekapitulace stavby'!E11)</f>
        <v xml:space="preserve"> </v>
      </c>
      <c r="I17" s="28" t="s">
        <v>27</v>
      </c>
      <c r="J17" s="26" t="str">
        <f>IF('Rekapitulace stavby'!AN11="","",'Rekapitulace stavby'!AN11)</f>
        <v/>
      </c>
      <c r="L17" s="33"/>
    </row>
    <row r="18" spans="2:12" s="1" customFormat="1" ht="6.95" customHeight="1">
      <c r="B18" s="33"/>
      <c r="L18" s="33"/>
    </row>
    <row r="19" spans="2:12" s="1" customFormat="1" ht="12" customHeight="1">
      <c r="B19" s="33"/>
      <c r="D19" s="28" t="s">
        <v>28</v>
      </c>
      <c r="I19" s="28" t="s">
        <v>25</v>
      </c>
      <c r="J19" s="29" t="str">
        <f>'Rekapitulace stavby'!AN13</f>
        <v>Vyplň údaj</v>
      </c>
      <c r="L19" s="33"/>
    </row>
    <row r="20" spans="2:12" s="1" customFormat="1" ht="18" customHeight="1">
      <c r="B20" s="33"/>
      <c r="E20" s="274" t="str">
        <f>'Rekapitulace stavby'!E14</f>
        <v>Vyplň údaj</v>
      </c>
      <c r="F20" s="255"/>
      <c r="G20" s="255"/>
      <c r="H20" s="255"/>
      <c r="I20" s="28" t="s">
        <v>27</v>
      </c>
      <c r="J20" s="29" t="str">
        <f>'Rekapitulace stavby'!AN14</f>
        <v>Vyplň údaj</v>
      </c>
      <c r="L20" s="33"/>
    </row>
    <row r="21" spans="2:12" s="1" customFormat="1" ht="6.95" customHeight="1">
      <c r="B21" s="33"/>
      <c r="L21" s="33"/>
    </row>
    <row r="22" spans="2:12" s="1" customFormat="1" ht="12" customHeight="1">
      <c r="B22" s="33"/>
      <c r="D22" s="28" t="s">
        <v>30</v>
      </c>
      <c r="I22" s="28" t="s">
        <v>25</v>
      </c>
      <c r="J22" s="26" t="s">
        <v>1</v>
      </c>
      <c r="L22" s="33"/>
    </row>
    <row r="23" spans="2:12" s="1" customFormat="1" ht="18" customHeight="1">
      <c r="B23" s="33"/>
      <c r="E23" s="26" t="s">
        <v>31</v>
      </c>
      <c r="I23" s="28" t="s">
        <v>27</v>
      </c>
      <c r="J23" s="26" t="s">
        <v>1</v>
      </c>
      <c r="L23" s="33"/>
    </row>
    <row r="24" spans="2:12" s="1" customFormat="1" ht="6.95" customHeight="1">
      <c r="B24" s="33"/>
      <c r="L24" s="33"/>
    </row>
    <row r="25" spans="2:12" s="1" customFormat="1" ht="12" customHeight="1">
      <c r="B25" s="33"/>
      <c r="D25" s="28" t="s">
        <v>33</v>
      </c>
      <c r="I25" s="28" t="s">
        <v>25</v>
      </c>
      <c r="J25" s="26" t="str">
        <f>IF('Rekapitulace stavby'!AN19="","",'Rekapitulace stavby'!AN19)</f>
        <v/>
      </c>
      <c r="L25" s="33"/>
    </row>
    <row r="26" spans="2:12" s="1" customFormat="1" ht="18" customHeight="1">
      <c r="B26" s="33"/>
      <c r="E26" s="26" t="str">
        <f>IF('Rekapitulace stavby'!E20="","",'Rekapitulace stavby'!E20)</f>
        <v xml:space="preserve"> </v>
      </c>
      <c r="I26" s="28" t="s">
        <v>27</v>
      </c>
      <c r="J26" s="26" t="str">
        <f>IF('Rekapitulace stavby'!AN20="","",'Rekapitulace stavby'!AN20)</f>
        <v/>
      </c>
      <c r="L26" s="33"/>
    </row>
    <row r="27" spans="2:12" s="1" customFormat="1" ht="6.95" customHeight="1">
      <c r="B27" s="33"/>
      <c r="L27" s="33"/>
    </row>
    <row r="28" spans="2:12" s="1" customFormat="1" ht="12" customHeight="1">
      <c r="B28" s="33"/>
      <c r="D28" s="28" t="s">
        <v>34</v>
      </c>
      <c r="L28" s="33"/>
    </row>
    <row r="29" spans="2:12" s="7" customFormat="1" ht="16.5" customHeight="1">
      <c r="B29" s="96"/>
      <c r="E29" s="260" t="s">
        <v>1</v>
      </c>
      <c r="F29" s="260"/>
      <c r="G29" s="260"/>
      <c r="H29" s="260"/>
      <c r="L29" s="96"/>
    </row>
    <row r="30" spans="2:12" s="1" customFormat="1" ht="6.95" customHeight="1">
      <c r="B30" s="33"/>
      <c r="L30" s="33"/>
    </row>
    <row r="31" spans="2:12" s="1" customFormat="1" ht="6.95" customHeight="1">
      <c r="B31" s="33"/>
      <c r="D31" s="54"/>
      <c r="E31" s="54"/>
      <c r="F31" s="54"/>
      <c r="G31" s="54"/>
      <c r="H31" s="54"/>
      <c r="I31" s="54"/>
      <c r="J31" s="54"/>
      <c r="K31" s="54"/>
      <c r="L31" s="33"/>
    </row>
    <row r="32" spans="2:12" s="1" customFormat="1" ht="25.35" customHeight="1">
      <c r="B32" s="33"/>
      <c r="D32" s="98" t="s">
        <v>35</v>
      </c>
      <c r="J32" s="67">
        <f>ROUND(J150, 2)</f>
        <v>0</v>
      </c>
      <c r="L32" s="33"/>
    </row>
    <row r="33" spans="2:12" s="1" customFormat="1" ht="6.95" customHeight="1">
      <c r="B33" s="33"/>
      <c r="D33" s="54"/>
      <c r="E33" s="54"/>
      <c r="F33" s="54"/>
      <c r="G33" s="54"/>
      <c r="H33" s="54"/>
      <c r="I33" s="54"/>
      <c r="J33" s="54"/>
      <c r="K33" s="54"/>
      <c r="L33" s="33"/>
    </row>
    <row r="34" spans="2:12" s="1" customFormat="1" ht="14.45" customHeight="1">
      <c r="B34" s="33"/>
      <c r="F34" s="36" t="s">
        <v>37</v>
      </c>
      <c r="I34" s="36" t="s">
        <v>36</v>
      </c>
      <c r="J34" s="36" t="s">
        <v>38</v>
      </c>
      <c r="L34" s="33"/>
    </row>
    <row r="35" spans="2:12" s="1" customFormat="1" ht="14.45" customHeight="1">
      <c r="B35" s="33"/>
      <c r="D35" s="56" t="s">
        <v>39</v>
      </c>
      <c r="E35" s="28" t="s">
        <v>40</v>
      </c>
      <c r="F35" s="87">
        <f>ROUND((SUM(BE150:BE531)),  2)</f>
        <v>0</v>
      </c>
      <c r="I35" s="99">
        <v>0.21</v>
      </c>
      <c r="J35" s="87">
        <f>ROUND(((SUM(BE150:BE531))*I35),  2)</f>
        <v>0</v>
      </c>
      <c r="L35" s="33"/>
    </row>
    <row r="36" spans="2:12" s="1" customFormat="1" ht="14.45" customHeight="1">
      <c r="B36" s="33"/>
      <c r="E36" s="28" t="s">
        <v>41</v>
      </c>
      <c r="F36" s="87">
        <f>ROUND((SUM(BF150:BF531)),  2)</f>
        <v>0</v>
      </c>
      <c r="I36" s="99">
        <v>0.12</v>
      </c>
      <c r="J36" s="87">
        <f>ROUND(((SUM(BF150:BF531))*I36),  2)</f>
        <v>0</v>
      </c>
      <c r="L36" s="33"/>
    </row>
    <row r="37" spans="2:12" s="1" customFormat="1" ht="14.45" hidden="1" customHeight="1">
      <c r="B37" s="33"/>
      <c r="E37" s="28" t="s">
        <v>42</v>
      </c>
      <c r="F37" s="87">
        <f>ROUND((SUM(BG150:BG531)),  2)</f>
        <v>0</v>
      </c>
      <c r="I37" s="99">
        <v>0.21</v>
      </c>
      <c r="J37" s="87">
        <f>0</f>
        <v>0</v>
      </c>
      <c r="L37" s="33"/>
    </row>
    <row r="38" spans="2:12" s="1" customFormat="1" ht="14.45" hidden="1" customHeight="1">
      <c r="B38" s="33"/>
      <c r="E38" s="28" t="s">
        <v>43</v>
      </c>
      <c r="F38" s="87">
        <f>ROUND((SUM(BH150:BH531)),  2)</f>
        <v>0</v>
      </c>
      <c r="I38" s="99">
        <v>0.12</v>
      </c>
      <c r="J38" s="87">
        <f>0</f>
        <v>0</v>
      </c>
      <c r="L38" s="33"/>
    </row>
    <row r="39" spans="2:12" s="1" customFormat="1" ht="14.45" hidden="1" customHeight="1">
      <c r="B39" s="33"/>
      <c r="E39" s="28" t="s">
        <v>44</v>
      </c>
      <c r="F39" s="87">
        <f>ROUND((SUM(BI150:BI531)),  2)</f>
        <v>0</v>
      </c>
      <c r="I39" s="99">
        <v>0</v>
      </c>
      <c r="J39" s="87">
        <f>0</f>
        <v>0</v>
      </c>
      <c r="L39" s="33"/>
    </row>
    <row r="40" spans="2:12" s="1" customFormat="1" ht="6.95" customHeight="1">
      <c r="B40" s="33"/>
      <c r="L40" s="33"/>
    </row>
    <row r="41" spans="2:12" s="1" customFormat="1" ht="25.35" customHeight="1">
      <c r="B41" s="33"/>
      <c r="C41" s="100"/>
      <c r="D41" s="101" t="s">
        <v>45</v>
      </c>
      <c r="E41" s="58"/>
      <c r="F41" s="58"/>
      <c r="G41" s="102" t="s">
        <v>46</v>
      </c>
      <c r="H41" s="103" t="s">
        <v>47</v>
      </c>
      <c r="I41" s="58"/>
      <c r="J41" s="104">
        <f>SUM(J32:J39)</f>
        <v>0</v>
      </c>
      <c r="K41" s="105"/>
      <c r="L41" s="33"/>
    </row>
    <row r="42" spans="2:12" s="1" customFormat="1" ht="14.45" customHeight="1">
      <c r="B42" s="33"/>
      <c r="L42" s="33"/>
    </row>
    <row r="43" spans="2:12" ht="14.45" customHeight="1">
      <c r="B43" s="21"/>
      <c r="L43" s="21"/>
    </row>
    <row r="44" spans="2:12" ht="14.45" customHeight="1">
      <c r="B44" s="21"/>
      <c r="L44" s="21"/>
    </row>
    <row r="45" spans="2:12" ht="14.45" customHeight="1">
      <c r="B45" s="21"/>
      <c r="L45" s="21"/>
    </row>
    <row r="46" spans="2:12" ht="14.45" customHeight="1">
      <c r="B46" s="21"/>
      <c r="L46" s="21"/>
    </row>
    <row r="47" spans="2:12" ht="14.45" customHeight="1">
      <c r="B47" s="21"/>
      <c r="L47" s="21"/>
    </row>
    <row r="48" spans="2:12" ht="14.45" customHeight="1">
      <c r="B48" s="21"/>
      <c r="L48" s="21"/>
    </row>
    <row r="49" spans="2:12" ht="14.45" customHeight="1">
      <c r="B49" s="21"/>
      <c r="L49" s="21"/>
    </row>
    <row r="50" spans="2:12" s="1" customFormat="1" ht="14.45" customHeight="1">
      <c r="B50" s="33"/>
      <c r="D50" s="42" t="s">
        <v>48</v>
      </c>
      <c r="E50" s="43"/>
      <c r="F50" s="43"/>
      <c r="G50" s="42" t="s">
        <v>49</v>
      </c>
      <c r="H50" s="43"/>
      <c r="I50" s="43"/>
      <c r="J50" s="43"/>
      <c r="K50" s="43"/>
      <c r="L50" s="33"/>
    </row>
    <row r="51" spans="2:12" ht="11.25">
      <c r="B51" s="21"/>
      <c r="L51" s="21"/>
    </row>
    <row r="52" spans="2:12" ht="11.25">
      <c r="B52" s="21"/>
      <c r="L52" s="21"/>
    </row>
    <row r="53" spans="2:12" ht="11.25">
      <c r="B53" s="21"/>
      <c r="L53" s="21"/>
    </row>
    <row r="54" spans="2:12" ht="11.25">
      <c r="B54" s="21"/>
      <c r="L54" s="21"/>
    </row>
    <row r="55" spans="2:12" ht="11.25">
      <c r="B55" s="21"/>
      <c r="L55" s="21"/>
    </row>
    <row r="56" spans="2:12" ht="11.25">
      <c r="B56" s="21"/>
      <c r="L56" s="21"/>
    </row>
    <row r="57" spans="2:12" ht="11.25">
      <c r="B57" s="21"/>
      <c r="L57" s="21"/>
    </row>
    <row r="58" spans="2:12" ht="11.25">
      <c r="B58" s="21"/>
      <c r="L58" s="21"/>
    </row>
    <row r="59" spans="2:12" ht="11.25">
      <c r="B59" s="21"/>
      <c r="L59" s="21"/>
    </row>
    <row r="60" spans="2:12" ht="11.25">
      <c r="B60" s="21"/>
      <c r="L60" s="21"/>
    </row>
    <row r="61" spans="2:12" s="1" customFormat="1" ht="12.75">
      <c r="B61" s="33"/>
      <c r="D61" s="44" t="s">
        <v>50</v>
      </c>
      <c r="E61" s="35"/>
      <c r="F61" s="106" t="s">
        <v>51</v>
      </c>
      <c r="G61" s="44" t="s">
        <v>50</v>
      </c>
      <c r="H61" s="35"/>
      <c r="I61" s="35"/>
      <c r="J61" s="107" t="s">
        <v>51</v>
      </c>
      <c r="K61" s="35"/>
      <c r="L61" s="33"/>
    </row>
    <row r="62" spans="2:12" ht="11.25">
      <c r="B62" s="21"/>
      <c r="L62" s="21"/>
    </row>
    <row r="63" spans="2:12" ht="11.25">
      <c r="B63" s="21"/>
      <c r="L63" s="21"/>
    </row>
    <row r="64" spans="2:12" ht="11.25">
      <c r="B64" s="21"/>
      <c r="L64" s="21"/>
    </row>
    <row r="65" spans="2:12" s="1" customFormat="1" ht="12.75">
      <c r="B65" s="33"/>
      <c r="D65" s="42" t="s">
        <v>52</v>
      </c>
      <c r="E65" s="43"/>
      <c r="F65" s="43"/>
      <c r="G65" s="42" t="s">
        <v>53</v>
      </c>
      <c r="H65" s="43"/>
      <c r="I65" s="43"/>
      <c r="J65" s="43"/>
      <c r="K65" s="43"/>
      <c r="L65" s="33"/>
    </row>
    <row r="66" spans="2:12" ht="11.25">
      <c r="B66" s="21"/>
      <c r="L66" s="21"/>
    </row>
    <row r="67" spans="2:12" ht="11.25">
      <c r="B67" s="21"/>
      <c r="L67" s="21"/>
    </row>
    <row r="68" spans="2:12" ht="11.25">
      <c r="B68" s="21"/>
      <c r="L68" s="21"/>
    </row>
    <row r="69" spans="2:12" ht="11.25">
      <c r="B69" s="21"/>
      <c r="L69" s="21"/>
    </row>
    <row r="70" spans="2:12" ht="11.25">
      <c r="B70" s="21"/>
      <c r="L70" s="21"/>
    </row>
    <row r="71" spans="2:12" ht="11.25">
      <c r="B71" s="21"/>
      <c r="L71" s="21"/>
    </row>
    <row r="72" spans="2:12" ht="11.25">
      <c r="B72" s="21"/>
      <c r="L72" s="21"/>
    </row>
    <row r="73" spans="2:12" ht="11.25">
      <c r="B73" s="21"/>
      <c r="L73" s="21"/>
    </row>
    <row r="74" spans="2:12" ht="11.25">
      <c r="B74" s="21"/>
      <c r="L74" s="21"/>
    </row>
    <row r="75" spans="2:12" ht="11.25">
      <c r="B75" s="21"/>
      <c r="L75" s="21"/>
    </row>
    <row r="76" spans="2:12" s="1" customFormat="1" ht="12.75">
      <c r="B76" s="33"/>
      <c r="D76" s="44" t="s">
        <v>50</v>
      </c>
      <c r="E76" s="35"/>
      <c r="F76" s="106" t="s">
        <v>51</v>
      </c>
      <c r="G76" s="44" t="s">
        <v>50</v>
      </c>
      <c r="H76" s="35"/>
      <c r="I76" s="35"/>
      <c r="J76" s="107" t="s">
        <v>51</v>
      </c>
      <c r="K76" s="35"/>
      <c r="L76" s="33"/>
    </row>
    <row r="77" spans="2:12" s="1" customFormat="1" ht="14.45" customHeight="1">
      <c r="B77" s="45"/>
      <c r="C77" s="46"/>
      <c r="D77" s="46"/>
      <c r="E77" s="46"/>
      <c r="F77" s="46"/>
      <c r="G77" s="46"/>
      <c r="H77" s="46"/>
      <c r="I77" s="46"/>
      <c r="J77" s="46"/>
      <c r="K77" s="46"/>
      <c r="L77" s="33"/>
    </row>
    <row r="81" spans="2:12" s="1" customFormat="1" ht="6.95" customHeight="1">
      <c r="B81" s="47"/>
      <c r="C81" s="48"/>
      <c r="D81" s="48"/>
      <c r="E81" s="48"/>
      <c r="F81" s="48"/>
      <c r="G81" s="48"/>
      <c r="H81" s="48"/>
      <c r="I81" s="48"/>
      <c r="J81" s="48"/>
      <c r="K81" s="48"/>
      <c r="L81" s="33"/>
    </row>
    <row r="82" spans="2:12" s="1" customFormat="1" ht="24.95" customHeight="1">
      <c r="B82" s="33"/>
      <c r="C82" s="22" t="s">
        <v>260</v>
      </c>
      <c r="L82" s="33"/>
    </row>
    <row r="83" spans="2:12" s="1" customFormat="1" ht="6.95" customHeight="1">
      <c r="B83" s="33"/>
      <c r="L83" s="33"/>
    </row>
    <row r="84" spans="2:12" s="1" customFormat="1" ht="12" customHeight="1">
      <c r="B84" s="33"/>
      <c r="C84" s="28" t="s">
        <v>16</v>
      </c>
      <c r="L84" s="33"/>
    </row>
    <row r="85" spans="2:12" s="1" customFormat="1" ht="16.5" customHeight="1">
      <c r="B85" s="33"/>
      <c r="E85" s="271" t="str">
        <f>E7</f>
        <v>ZŠ Dědina - nástavba - REVIZE č. 2</v>
      </c>
      <c r="F85" s="272"/>
      <c r="G85" s="272"/>
      <c r="H85" s="272"/>
      <c r="L85" s="33"/>
    </row>
    <row r="86" spans="2:12" ht="12" customHeight="1">
      <c r="B86" s="21"/>
      <c r="C86" s="28" t="s">
        <v>173</v>
      </c>
      <c r="L86" s="21"/>
    </row>
    <row r="87" spans="2:12" s="1" customFormat="1" ht="16.5" customHeight="1">
      <c r="B87" s="33"/>
      <c r="E87" s="271" t="s">
        <v>6243</v>
      </c>
      <c r="F87" s="273"/>
      <c r="G87" s="273"/>
      <c r="H87" s="273"/>
      <c r="L87" s="33"/>
    </row>
    <row r="88" spans="2:12" s="1" customFormat="1" ht="12" customHeight="1">
      <c r="B88" s="33"/>
      <c r="C88" s="28" t="s">
        <v>179</v>
      </c>
      <c r="L88" s="33"/>
    </row>
    <row r="89" spans="2:12" s="1" customFormat="1" ht="16.5" customHeight="1">
      <c r="B89" s="33"/>
      <c r="E89" s="236" t="str">
        <f>E11</f>
        <v>D.1.4.Ec - Zařízení technických instalací - Pavilon C</v>
      </c>
      <c r="F89" s="273"/>
      <c r="G89" s="273"/>
      <c r="H89" s="273"/>
      <c r="L89" s="33"/>
    </row>
    <row r="90" spans="2:12" s="1" customFormat="1" ht="6.95" customHeight="1">
      <c r="B90" s="33"/>
      <c r="L90" s="33"/>
    </row>
    <row r="91" spans="2:12" s="1" customFormat="1" ht="12" customHeight="1">
      <c r="B91" s="33"/>
      <c r="C91" s="28" t="s">
        <v>20</v>
      </c>
      <c r="F91" s="26" t="str">
        <f>F14</f>
        <v>Žukovského 580, Praha 6</v>
      </c>
      <c r="I91" s="28" t="s">
        <v>22</v>
      </c>
      <c r="J91" s="53" t="str">
        <f>IF(J14="","",J14)</f>
        <v>15. 9. 2025</v>
      </c>
      <c r="L91" s="33"/>
    </row>
    <row r="92" spans="2:12" s="1" customFormat="1" ht="6.95" customHeight="1">
      <c r="B92" s="33"/>
      <c r="L92" s="33"/>
    </row>
    <row r="93" spans="2:12" s="1" customFormat="1" ht="15.2" customHeight="1">
      <c r="B93" s="33"/>
      <c r="C93" s="28" t="s">
        <v>24</v>
      </c>
      <c r="F93" s="26" t="str">
        <f>E17</f>
        <v xml:space="preserve"> </v>
      </c>
      <c r="I93" s="28" t="s">
        <v>30</v>
      </c>
      <c r="J93" s="31" t="str">
        <f>E23</f>
        <v>Digitronic CZ s.r.o.</v>
      </c>
      <c r="L93" s="33"/>
    </row>
    <row r="94" spans="2:12" s="1" customFormat="1" ht="15.2" customHeight="1">
      <c r="B94" s="33"/>
      <c r="C94" s="28" t="s">
        <v>28</v>
      </c>
      <c r="F94" s="26" t="str">
        <f>IF(E20="","",E20)</f>
        <v>Vyplň údaj</v>
      </c>
      <c r="I94" s="28" t="s">
        <v>33</v>
      </c>
      <c r="J94" s="31" t="str">
        <f>E26</f>
        <v xml:space="preserve"> </v>
      </c>
      <c r="L94" s="33"/>
    </row>
    <row r="95" spans="2:12" s="1" customFormat="1" ht="10.35" customHeight="1">
      <c r="B95" s="33"/>
      <c r="L95" s="33"/>
    </row>
    <row r="96" spans="2:12" s="1" customFormat="1" ht="29.25" customHeight="1">
      <c r="B96" s="33"/>
      <c r="C96" s="108" t="s">
        <v>261</v>
      </c>
      <c r="D96" s="100"/>
      <c r="E96" s="100"/>
      <c r="F96" s="100"/>
      <c r="G96" s="100"/>
      <c r="H96" s="100"/>
      <c r="I96" s="100"/>
      <c r="J96" s="109" t="s">
        <v>262</v>
      </c>
      <c r="K96" s="100"/>
      <c r="L96" s="33"/>
    </row>
    <row r="97" spans="2:47" s="1" customFormat="1" ht="10.35" customHeight="1">
      <c r="B97" s="33"/>
      <c r="L97" s="33"/>
    </row>
    <row r="98" spans="2:47" s="1" customFormat="1" ht="22.9" customHeight="1">
      <c r="B98" s="33"/>
      <c r="C98" s="110" t="s">
        <v>263</v>
      </c>
      <c r="J98" s="67">
        <f>J150</f>
        <v>0</v>
      </c>
      <c r="L98" s="33"/>
      <c r="AU98" s="18" t="s">
        <v>264</v>
      </c>
    </row>
    <row r="99" spans="2:47" s="8" customFormat="1" ht="24.95" customHeight="1">
      <c r="B99" s="111"/>
      <c r="D99" s="112" t="s">
        <v>6245</v>
      </c>
      <c r="E99" s="113"/>
      <c r="F99" s="113"/>
      <c r="G99" s="113"/>
      <c r="H99" s="113"/>
      <c r="I99" s="113"/>
      <c r="J99" s="114">
        <f>J151</f>
        <v>0</v>
      </c>
      <c r="L99" s="111"/>
    </row>
    <row r="100" spans="2:47" s="9" customFormat="1" ht="19.899999999999999" customHeight="1">
      <c r="B100" s="115"/>
      <c r="D100" s="116" t="s">
        <v>6750</v>
      </c>
      <c r="E100" s="117"/>
      <c r="F100" s="117"/>
      <c r="G100" s="117"/>
      <c r="H100" s="117"/>
      <c r="I100" s="117"/>
      <c r="J100" s="118">
        <f>J152</f>
        <v>0</v>
      </c>
      <c r="L100" s="115"/>
    </row>
    <row r="101" spans="2:47" s="9" customFormat="1" ht="14.85" customHeight="1">
      <c r="B101" s="115"/>
      <c r="D101" s="116" t="s">
        <v>6751</v>
      </c>
      <c r="E101" s="117"/>
      <c r="F101" s="117"/>
      <c r="G101" s="117"/>
      <c r="H101" s="117"/>
      <c r="I101" s="117"/>
      <c r="J101" s="118">
        <f>J153</f>
        <v>0</v>
      </c>
      <c r="L101" s="115"/>
    </row>
    <row r="102" spans="2:47" s="9" customFormat="1" ht="14.85" customHeight="1">
      <c r="B102" s="115"/>
      <c r="D102" s="116" t="s">
        <v>6752</v>
      </c>
      <c r="E102" s="117"/>
      <c r="F102" s="117"/>
      <c r="G102" s="117"/>
      <c r="H102" s="117"/>
      <c r="I102" s="117"/>
      <c r="J102" s="118">
        <f>J173</f>
        <v>0</v>
      </c>
      <c r="L102" s="115"/>
    </row>
    <row r="103" spans="2:47" s="9" customFormat="1" ht="14.85" customHeight="1">
      <c r="B103" s="115"/>
      <c r="D103" s="116" t="s">
        <v>6753</v>
      </c>
      <c r="E103" s="117"/>
      <c r="F103" s="117"/>
      <c r="G103" s="117"/>
      <c r="H103" s="117"/>
      <c r="I103" s="117"/>
      <c r="J103" s="118">
        <f>J182</f>
        <v>0</v>
      </c>
      <c r="L103" s="115"/>
    </row>
    <row r="104" spans="2:47" s="9" customFormat="1" ht="19.899999999999999" customHeight="1">
      <c r="B104" s="115"/>
      <c r="D104" s="116" t="s">
        <v>6246</v>
      </c>
      <c r="E104" s="117"/>
      <c r="F104" s="117"/>
      <c r="G104" s="117"/>
      <c r="H104" s="117"/>
      <c r="I104" s="117"/>
      <c r="J104" s="118">
        <f>J190</f>
        <v>0</v>
      </c>
      <c r="L104" s="115"/>
    </row>
    <row r="105" spans="2:47" s="9" customFormat="1" ht="14.85" customHeight="1">
      <c r="B105" s="115"/>
      <c r="D105" s="116" t="s">
        <v>6247</v>
      </c>
      <c r="E105" s="117"/>
      <c r="F105" s="117"/>
      <c r="G105" s="117"/>
      <c r="H105" s="117"/>
      <c r="I105" s="117"/>
      <c r="J105" s="118">
        <f>J191</f>
        <v>0</v>
      </c>
      <c r="L105" s="115"/>
    </row>
    <row r="106" spans="2:47" s="9" customFormat="1" ht="14.85" customHeight="1">
      <c r="B106" s="115"/>
      <c r="D106" s="116" t="s">
        <v>6248</v>
      </c>
      <c r="E106" s="117"/>
      <c r="F106" s="117"/>
      <c r="G106" s="117"/>
      <c r="H106" s="117"/>
      <c r="I106" s="117"/>
      <c r="J106" s="118">
        <f>J220</f>
        <v>0</v>
      </c>
      <c r="L106" s="115"/>
    </row>
    <row r="107" spans="2:47" s="9" customFormat="1" ht="19.899999999999999" customHeight="1">
      <c r="B107" s="115"/>
      <c r="D107" s="116" t="s">
        <v>6249</v>
      </c>
      <c r="E107" s="117"/>
      <c r="F107" s="117"/>
      <c r="G107" s="117"/>
      <c r="H107" s="117"/>
      <c r="I107" s="117"/>
      <c r="J107" s="118">
        <f>J258</f>
        <v>0</v>
      </c>
      <c r="L107" s="115"/>
    </row>
    <row r="108" spans="2:47" s="9" customFormat="1" ht="14.85" customHeight="1">
      <c r="B108" s="115"/>
      <c r="D108" s="116" t="s">
        <v>6250</v>
      </c>
      <c r="E108" s="117"/>
      <c r="F108" s="117"/>
      <c r="G108" s="117"/>
      <c r="H108" s="117"/>
      <c r="I108" s="117"/>
      <c r="J108" s="118">
        <f>J259</f>
        <v>0</v>
      </c>
      <c r="L108" s="115"/>
    </row>
    <row r="109" spans="2:47" s="9" customFormat="1" ht="14.85" customHeight="1">
      <c r="B109" s="115"/>
      <c r="D109" s="116" t="s">
        <v>6251</v>
      </c>
      <c r="E109" s="117"/>
      <c r="F109" s="117"/>
      <c r="G109" s="117"/>
      <c r="H109" s="117"/>
      <c r="I109" s="117"/>
      <c r="J109" s="118">
        <f>J282</f>
        <v>0</v>
      </c>
      <c r="L109" s="115"/>
    </row>
    <row r="110" spans="2:47" s="9" customFormat="1" ht="19.899999999999999" customHeight="1">
      <c r="B110" s="115"/>
      <c r="D110" s="116" t="s">
        <v>6252</v>
      </c>
      <c r="E110" s="117"/>
      <c r="F110" s="117"/>
      <c r="G110" s="117"/>
      <c r="H110" s="117"/>
      <c r="I110" s="117"/>
      <c r="J110" s="118">
        <f>J313</f>
        <v>0</v>
      </c>
      <c r="L110" s="115"/>
    </row>
    <row r="111" spans="2:47" s="9" customFormat="1" ht="14.85" customHeight="1">
      <c r="B111" s="115"/>
      <c r="D111" s="116" t="s">
        <v>6754</v>
      </c>
      <c r="E111" s="117"/>
      <c r="F111" s="117"/>
      <c r="G111" s="117"/>
      <c r="H111" s="117"/>
      <c r="I111" s="117"/>
      <c r="J111" s="118">
        <f>J323</f>
        <v>0</v>
      </c>
      <c r="L111" s="115"/>
    </row>
    <row r="112" spans="2:47" s="9" customFormat="1" ht="14.85" customHeight="1">
      <c r="B112" s="115"/>
      <c r="D112" s="116" t="s">
        <v>6755</v>
      </c>
      <c r="E112" s="117"/>
      <c r="F112" s="117"/>
      <c r="G112" s="117"/>
      <c r="H112" s="117"/>
      <c r="I112" s="117"/>
      <c r="J112" s="118">
        <f>J332</f>
        <v>0</v>
      </c>
      <c r="L112" s="115"/>
    </row>
    <row r="113" spans="2:12" s="9" customFormat="1" ht="14.85" customHeight="1">
      <c r="B113" s="115"/>
      <c r="D113" s="116" t="s">
        <v>6756</v>
      </c>
      <c r="E113" s="117"/>
      <c r="F113" s="117"/>
      <c r="G113" s="117"/>
      <c r="H113" s="117"/>
      <c r="I113" s="117"/>
      <c r="J113" s="118">
        <f>J340</f>
        <v>0</v>
      </c>
      <c r="L113" s="115"/>
    </row>
    <row r="114" spans="2:12" s="9" customFormat="1" ht="14.85" customHeight="1">
      <c r="B114" s="115"/>
      <c r="D114" s="116" t="s">
        <v>6757</v>
      </c>
      <c r="E114" s="117"/>
      <c r="F114" s="117"/>
      <c r="G114" s="117"/>
      <c r="H114" s="117"/>
      <c r="I114" s="117"/>
      <c r="J114" s="118">
        <f>J349</f>
        <v>0</v>
      </c>
      <c r="L114" s="115"/>
    </row>
    <row r="115" spans="2:12" s="9" customFormat="1" ht="14.85" customHeight="1">
      <c r="B115" s="115"/>
      <c r="D115" s="116" t="s">
        <v>6254</v>
      </c>
      <c r="E115" s="117"/>
      <c r="F115" s="117"/>
      <c r="G115" s="117"/>
      <c r="H115" s="117"/>
      <c r="I115" s="117"/>
      <c r="J115" s="118">
        <f>J354</f>
        <v>0</v>
      </c>
      <c r="L115" s="115"/>
    </row>
    <row r="116" spans="2:12" s="9" customFormat="1" ht="14.85" customHeight="1">
      <c r="B116" s="115"/>
      <c r="D116" s="116" t="s">
        <v>6255</v>
      </c>
      <c r="E116" s="117"/>
      <c r="F116" s="117"/>
      <c r="G116" s="117"/>
      <c r="H116" s="117"/>
      <c r="I116" s="117"/>
      <c r="J116" s="118">
        <f>J359</f>
        <v>0</v>
      </c>
      <c r="L116" s="115"/>
    </row>
    <row r="117" spans="2:12" s="9" customFormat="1" ht="14.85" customHeight="1">
      <c r="B117" s="115"/>
      <c r="D117" s="116" t="s">
        <v>6256</v>
      </c>
      <c r="E117" s="117"/>
      <c r="F117" s="117"/>
      <c r="G117" s="117"/>
      <c r="H117" s="117"/>
      <c r="I117" s="117"/>
      <c r="J117" s="118">
        <f>J370</f>
        <v>0</v>
      </c>
      <c r="L117" s="115"/>
    </row>
    <row r="118" spans="2:12" s="9" customFormat="1" ht="14.85" customHeight="1">
      <c r="B118" s="115"/>
      <c r="D118" s="116" t="s">
        <v>6258</v>
      </c>
      <c r="E118" s="117"/>
      <c r="F118" s="117"/>
      <c r="G118" s="117"/>
      <c r="H118" s="117"/>
      <c r="I118" s="117"/>
      <c r="J118" s="118">
        <f>J392</f>
        <v>0</v>
      </c>
      <c r="L118" s="115"/>
    </row>
    <row r="119" spans="2:12" s="9" customFormat="1" ht="14.85" customHeight="1">
      <c r="B119" s="115"/>
      <c r="D119" s="116" t="s">
        <v>6259</v>
      </c>
      <c r="E119" s="117"/>
      <c r="F119" s="117"/>
      <c r="G119" s="117"/>
      <c r="H119" s="117"/>
      <c r="I119" s="117"/>
      <c r="J119" s="118">
        <f>J401</f>
        <v>0</v>
      </c>
      <c r="L119" s="115"/>
    </row>
    <row r="120" spans="2:12" s="9" customFormat="1" ht="19.899999999999999" customHeight="1">
      <c r="B120" s="115"/>
      <c r="D120" s="116" t="s">
        <v>6260</v>
      </c>
      <c r="E120" s="117"/>
      <c r="F120" s="117"/>
      <c r="G120" s="117"/>
      <c r="H120" s="117"/>
      <c r="I120" s="117"/>
      <c r="J120" s="118">
        <f>J414</f>
        <v>0</v>
      </c>
      <c r="L120" s="115"/>
    </row>
    <row r="121" spans="2:12" s="9" customFormat="1" ht="14.85" customHeight="1">
      <c r="B121" s="115"/>
      <c r="D121" s="116" t="s">
        <v>6261</v>
      </c>
      <c r="E121" s="117"/>
      <c r="F121" s="117"/>
      <c r="G121" s="117"/>
      <c r="H121" s="117"/>
      <c r="I121" s="117"/>
      <c r="J121" s="118">
        <f>J417</f>
        <v>0</v>
      </c>
      <c r="L121" s="115"/>
    </row>
    <row r="122" spans="2:12" s="9" customFormat="1" ht="14.85" customHeight="1">
      <c r="B122" s="115"/>
      <c r="D122" s="116" t="s">
        <v>6262</v>
      </c>
      <c r="E122" s="117"/>
      <c r="F122" s="117"/>
      <c r="G122" s="117"/>
      <c r="H122" s="117"/>
      <c r="I122" s="117"/>
      <c r="J122" s="118">
        <f>J434</f>
        <v>0</v>
      </c>
      <c r="L122" s="115"/>
    </row>
    <row r="123" spans="2:12" s="9" customFormat="1" ht="19.899999999999999" customHeight="1">
      <c r="B123" s="115"/>
      <c r="D123" s="116" t="s">
        <v>6758</v>
      </c>
      <c r="E123" s="117"/>
      <c r="F123" s="117"/>
      <c r="G123" s="117"/>
      <c r="H123" s="117"/>
      <c r="I123" s="117"/>
      <c r="J123" s="118">
        <f>J450</f>
        <v>0</v>
      </c>
      <c r="L123" s="115"/>
    </row>
    <row r="124" spans="2:12" s="8" customFormat="1" ht="24.95" customHeight="1">
      <c r="B124" s="111"/>
      <c r="D124" s="112" t="s">
        <v>4697</v>
      </c>
      <c r="E124" s="113"/>
      <c r="F124" s="113"/>
      <c r="G124" s="113"/>
      <c r="H124" s="113"/>
      <c r="I124" s="113"/>
      <c r="J124" s="114">
        <f>J469</f>
        <v>0</v>
      </c>
      <c r="L124" s="111"/>
    </row>
    <row r="125" spans="2:12" s="9" customFormat="1" ht="19.899999999999999" customHeight="1">
      <c r="B125" s="115"/>
      <c r="D125" s="116" t="s">
        <v>6266</v>
      </c>
      <c r="E125" s="117"/>
      <c r="F125" s="117"/>
      <c r="G125" s="117"/>
      <c r="H125" s="117"/>
      <c r="I125" s="117"/>
      <c r="J125" s="118">
        <f>J498</f>
        <v>0</v>
      </c>
      <c r="L125" s="115"/>
    </row>
    <row r="126" spans="2:12" s="9" customFormat="1" ht="19.899999999999999" customHeight="1">
      <c r="B126" s="115"/>
      <c r="D126" s="116" t="s">
        <v>6267</v>
      </c>
      <c r="E126" s="117"/>
      <c r="F126" s="117"/>
      <c r="G126" s="117"/>
      <c r="H126" s="117"/>
      <c r="I126" s="117"/>
      <c r="J126" s="118">
        <f>J502</f>
        <v>0</v>
      </c>
      <c r="L126" s="115"/>
    </row>
    <row r="127" spans="2:12" s="9" customFormat="1" ht="19.899999999999999" customHeight="1">
      <c r="B127" s="115"/>
      <c r="D127" s="116" t="s">
        <v>6268</v>
      </c>
      <c r="E127" s="117"/>
      <c r="F127" s="117"/>
      <c r="G127" s="117"/>
      <c r="H127" s="117"/>
      <c r="I127" s="117"/>
      <c r="J127" s="118">
        <f>J515</f>
        <v>0</v>
      </c>
      <c r="L127" s="115"/>
    </row>
    <row r="128" spans="2:12" s="9" customFormat="1" ht="19.899999999999999" customHeight="1">
      <c r="B128" s="115"/>
      <c r="D128" s="116" t="s">
        <v>6759</v>
      </c>
      <c r="E128" s="117"/>
      <c r="F128" s="117"/>
      <c r="G128" s="117"/>
      <c r="H128" s="117"/>
      <c r="I128" s="117"/>
      <c r="J128" s="118">
        <f>J525</f>
        <v>0</v>
      </c>
      <c r="L128" s="115"/>
    </row>
    <row r="129" spans="2:12" s="1" customFormat="1" ht="21.75" customHeight="1">
      <c r="B129" s="33"/>
      <c r="L129" s="33"/>
    </row>
    <row r="130" spans="2:12" s="1" customFormat="1" ht="6.95" customHeight="1">
      <c r="B130" s="45"/>
      <c r="C130" s="46"/>
      <c r="D130" s="46"/>
      <c r="E130" s="46"/>
      <c r="F130" s="46"/>
      <c r="G130" s="46"/>
      <c r="H130" s="46"/>
      <c r="I130" s="46"/>
      <c r="J130" s="46"/>
      <c r="K130" s="46"/>
      <c r="L130" s="33"/>
    </row>
    <row r="134" spans="2:12" s="1" customFormat="1" ht="6.95" customHeight="1">
      <c r="B134" s="47"/>
      <c r="C134" s="48"/>
      <c r="D134" s="48"/>
      <c r="E134" s="48"/>
      <c r="F134" s="48"/>
      <c r="G134" s="48"/>
      <c r="H134" s="48"/>
      <c r="I134" s="48"/>
      <c r="J134" s="48"/>
      <c r="K134" s="48"/>
      <c r="L134" s="33"/>
    </row>
    <row r="135" spans="2:12" s="1" customFormat="1" ht="24.95" customHeight="1">
      <c r="B135" s="33"/>
      <c r="C135" s="22" t="s">
        <v>292</v>
      </c>
      <c r="L135" s="33"/>
    </row>
    <row r="136" spans="2:12" s="1" customFormat="1" ht="6.95" customHeight="1">
      <c r="B136" s="33"/>
      <c r="L136" s="33"/>
    </row>
    <row r="137" spans="2:12" s="1" customFormat="1" ht="12" customHeight="1">
      <c r="B137" s="33"/>
      <c r="C137" s="28" t="s">
        <v>16</v>
      </c>
      <c r="L137" s="33"/>
    </row>
    <row r="138" spans="2:12" s="1" customFormat="1" ht="16.5" customHeight="1">
      <c r="B138" s="33"/>
      <c r="E138" s="271" t="str">
        <f>E7</f>
        <v>ZŠ Dědina - nástavba - REVIZE č. 2</v>
      </c>
      <c r="F138" s="272"/>
      <c r="G138" s="272"/>
      <c r="H138" s="272"/>
      <c r="L138" s="33"/>
    </row>
    <row r="139" spans="2:12" ht="12" customHeight="1">
      <c r="B139" s="21"/>
      <c r="C139" s="28" t="s">
        <v>173</v>
      </c>
      <c r="L139" s="21"/>
    </row>
    <row r="140" spans="2:12" s="1" customFormat="1" ht="16.5" customHeight="1">
      <c r="B140" s="33"/>
      <c r="E140" s="271" t="s">
        <v>6243</v>
      </c>
      <c r="F140" s="273"/>
      <c r="G140" s="273"/>
      <c r="H140" s="273"/>
      <c r="L140" s="33"/>
    </row>
    <row r="141" spans="2:12" s="1" customFormat="1" ht="12" customHeight="1">
      <c r="B141" s="33"/>
      <c r="C141" s="28" t="s">
        <v>179</v>
      </c>
      <c r="L141" s="33"/>
    </row>
    <row r="142" spans="2:12" s="1" customFormat="1" ht="16.5" customHeight="1">
      <c r="B142" s="33"/>
      <c r="E142" s="236" t="str">
        <f>E11</f>
        <v>D.1.4.Ec - Zařízení technických instalací - Pavilon C</v>
      </c>
      <c r="F142" s="273"/>
      <c r="G142" s="273"/>
      <c r="H142" s="273"/>
      <c r="L142" s="33"/>
    </row>
    <row r="143" spans="2:12" s="1" customFormat="1" ht="6.95" customHeight="1">
      <c r="B143" s="33"/>
      <c r="L143" s="33"/>
    </row>
    <row r="144" spans="2:12" s="1" customFormat="1" ht="12" customHeight="1">
      <c r="B144" s="33"/>
      <c r="C144" s="28" t="s">
        <v>20</v>
      </c>
      <c r="F144" s="26" t="str">
        <f>F14</f>
        <v>Žukovského 580, Praha 6</v>
      </c>
      <c r="I144" s="28" t="s">
        <v>22</v>
      </c>
      <c r="J144" s="53" t="str">
        <f>IF(J14="","",J14)</f>
        <v>15. 9. 2025</v>
      </c>
      <c r="L144" s="33"/>
    </row>
    <row r="145" spans="2:65" s="1" customFormat="1" ht="6.95" customHeight="1">
      <c r="B145" s="33"/>
      <c r="L145" s="33"/>
    </row>
    <row r="146" spans="2:65" s="1" customFormat="1" ht="15.2" customHeight="1">
      <c r="B146" s="33"/>
      <c r="C146" s="28" t="s">
        <v>24</v>
      </c>
      <c r="F146" s="26" t="str">
        <f>E17</f>
        <v xml:space="preserve"> </v>
      </c>
      <c r="I146" s="28" t="s">
        <v>30</v>
      </c>
      <c r="J146" s="31" t="str">
        <f>E23</f>
        <v>Digitronic CZ s.r.o.</v>
      </c>
      <c r="L146" s="33"/>
    </row>
    <row r="147" spans="2:65" s="1" customFormat="1" ht="15.2" customHeight="1">
      <c r="B147" s="33"/>
      <c r="C147" s="28" t="s">
        <v>28</v>
      </c>
      <c r="F147" s="26" t="str">
        <f>IF(E20="","",E20)</f>
        <v>Vyplň údaj</v>
      </c>
      <c r="I147" s="28" t="s">
        <v>33</v>
      </c>
      <c r="J147" s="31" t="str">
        <f>E26</f>
        <v xml:space="preserve"> </v>
      </c>
      <c r="L147" s="33"/>
    </row>
    <row r="148" spans="2:65" s="1" customFormat="1" ht="10.35" customHeight="1">
      <c r="B148" s="33"/>
      <c r="L148" s="33"/>
    </row>
    <row r="149" spans="2:65" s="10" customFormat="1" ht="29.25" customHeight="1">
      <c r="B149" s="119"/>
      <c r="C149" s="120" t="s">
        <v>293</v>
      </c>
      <c r="D149" s="121" t="s">
        <v>60</v>
      </c>
      <c r="E149" s="121" t="s">
        <v>56</v>
      </c>
      <c r="F149" s="121" t="s">
        <v>57</v>
      </c>
      <c r="G149" s="121" t="s">
        <v>294</v>
      </c>
      <c r="H149" s="121" t="s">
        <v>295</v>
      </c>
      <c r="I149" s="121" t="s">
        <v>296</v>
      </c>
      <c r="J149" s="121" t="s">
        <v>262</v>
      </c>
      <c r="K149" s="122" t="s">
        <v>297</v>
      </c>
      <c r="L149" s="119"/>
      <c r="M149" s="60" t="s">
        <v>1</v>
      </c>
      <c r="N149" s="61" t="s">
        <v>39</v>
      </c>
      <c r="O149" s="61" t="s">
        <v>298</v>
      </c>
      <c r="P149" s="61" t="s">
        <v>299</v>
      </c>
      <c r="Q149" s="61" t="s">
        <v>300</v>
      </c>
      <c r="R149" s="61" t="s">
        <v>301</v>
      </c>
      <c r="S149" s="61" t="s">
        <v>302</v>
      </c>
      <c r="T149" s="62" t="s">
        <v>303</v>
      </c>
    </row>
    <row r="150" spans="2:65" s="1" customFormat="1" ht="22.9" customHeight="1">
      <c r="B150" s="33"/>
      <c r="C150" s="65" t="s">
        <v>304</v>
      </c>
      <c r="J150" s="123">
        <f>BK150</f>
        <v>0</v>
      </c>
      <c r="L150" s="33"/>
      <c r="M150" s="63"/>
      <c r="N150" s="54"/>
      <c r="O150" s="54"/>
      <c r="P150" s="124">
        <f>P151+P469</f>
        <v>0</v>
      </c>
      <c r="Q150" s="54"/>
      <c r="R150" s="124">
        <f>R151+R469</f>
        <v>2.2528100000000002</v>
      </c>
      <c r="S150" s="54"/>
      <c r="T150" s="125">
        <f>T151+T469</f>
        <v>0.79147000000000001</v>
      </c>
      <c r="AT150" s="18" t="s">
        <v>74</v>
      </c>
      <c r="AU150" s="18" t="s">
        <v>264</v>
      </c>
      <c r="BK150" s="126">
        <f>BK151+BK469</f>
        <v>0</v>
      </c>
    </row>
    <row r="151" spans="2:65" s="11" customFormat="1" ht="25.9" customHeight="1">
      <c r="B151" s="127"/>
      <c r="D151" s="128" t="s">
        <v>74</v>
      </c>
      <c r="E151" s="129" t="s">
        <v>1064</v>
      </c>
      <c r="F151" s="129" t="s">
        <v>124</v>
      </c>
      <c r="I151" s="130"/>
      <c r="J151" s="131">
        <f>BK151</f>
        <v>0</v>
      </c>
      <c r="L151" s="127"/>
      <c r="M151" s="132"/>
      <c r="P151" s="133">
        <f>P152+P190+P258+P313+P414+P450</f>
        <v>0</v>
      </c>
      <c r="R151" s="133">
        <f>R152+R190+R258+R313+R414+R450</f>
        <v>2.2338400000000003</v>
      </c>
      <c r="T151" s="134">
        <f>T152+T190+T258+T313+T414+T450</f>
        <v>0.79147000000000001</v>
      </c>
      <c r="AR151" s="128" t="s">
        <v>84</v>
      </c>
      <c r="AT151" s="135" t="s">
        <v>74</v>
      </c>
      <c r="AU151" s="135" t="s">
        <v>75</v>
      </c>
      <c r="AY151" s="128" t="s">
        <v>307</v>
      </c>
      <c r="BK151" s="136">
        <f>BK152+BK190+BK258+BK313+BK414+BK450</f>
        <v>0</v>
      </c>
    </row>
    <row r="152" spans="2:65" s="11" customFormat="1" ht="22.9" customHeight="1">
      <c r="B152" s="127"/>
      <c r="D152" s="128" t="s">
        <v>74</v>
      </c>
      <c r="E152" s="137" t="s">
        <v>305</v>
      </c>
      <c r="F152" s="137" t="s">
        <v>305</v>
      </c>
      <c r="I152" s="130"/>
      <c r="J152" s="138">
        <f>BK152</f>
        <v>0</v>
      </c>
      <c r="L152" s="127"/>
      <c r="M152" s="132"/>
      <c r="P152" s="133">
        <f>P153+P173+P182</f>
        <v>0</v>
      </c>
      <c r="R152" s="133">
        <f>R153+R173+R182</f>
        <v>0</v>
      </c>
      <c r="T152" s="134">
        <f>T153+T173+T182</f>
        <v>0</v>
      </c>
      <c r="AR152" s="128" t="s">
        <v>82</v>
      </c>
      <c r="AT152" s="135" t="s">
        <v>74</v>
      </c>
      <c r="AU152" s="135" t="s">
        <v>82</v>
      </c>
      <c r="AY152" s="128" t="s">
        <v>307</v>
      </c>
      <c r="BK152" s="136">
        <f>BK153+BK173+BK182</f>
        <v>0</v>
      </c>
    </row>
    <row r="153" spans="2:65" s="11" customFormat="1" ht="20.85" customHeight="1">
      <c r="B153" s="127"/>
      <c r="D153" s="128" t="s">
        <v>74</v>
      </c>
      <c r="E153" s="137" t="s">
        <v>82</v>
      </c>
      <c r="F153" s="137" t="s">
        <v>308</v>
      </c>
      <c r="I153" s="130"/>
      <c r="J153" s="138">
        <f>BK153</f>
        <v>0</v>
      </c>
      <c r="L153" s="127"/>
      <c r="M153" s="132"/>
      <c r="P153" s="133">
        <f>SUM(P154:P172)</f>
        <v>0</v>
      </c>
      <c r="R153" s="133">
        <f>SUM(R154:R172)</f>
        <v>0</v>
      </c>
      <c r="T153" s="134">
        <f>SUM(T154:T172)</f>
        <v>0</v>
      </c>
      <c r="AR153" s="128" t="s">
        <v>82</v>
      </c>
      <c r="AT153" s="135" t="s">
        <v>74</v>
      </c>
      <c r="AU153" s="135" t="s">
        <v>84</v>
      </c>
      <c r="AY153" s="128" t="s">
        <v>307</v>
      </c>
      <c r="BK153" s="136">
        <f>SUM(BK154:BK172)</f>
        <v>0</v>
      </c>
    </row>
    <row r="154" spans="2:65" s="1" customFormat="1" ht="24.2" customHeight="1">
      <c r="B154" s="33"/>
      <c r="C154" s="139" t="s">
        <v>82</v>
      </c>
      <c r="D154" s="139" t="s">
        <v>309</v>
      </c>
      <c r="E154" s="140" t="s">
        <v>6760</v>
      </c>
      <c r="F154" s="141" t="s">
        <v>6761</v>
      </c>
      <c r="G154" s="142" t="s">
        <v>337</v>
      </c>
      <c r="H154" s="143">
        <v>117.94799999999999</v>
      </c>
      <c r="I154" s="144"/>
      <c r="J154" s="145">
        <f>ROUND(I154*H154,2)</f>
        <v>0</v>
      </c>
      <c r="K154" s="141" t="s">
        <v>1</v>
      </c>
      <c r="L154" s="33"/>
      <c r="M154" s="146" t="s">
        <v>1</v>
      </c>
      <c r="N154" s="147" t="s">
        <v>40</v>
      </c>
      <c r="P154" s="148">
        <f>O154*H154</f>
        <v>0</v>
      </c>
      <c r="Q154" s="148">
        <v>0</v>
      </c>
      <c r="R154" s="148">
        <f>Q154*H154</f>
        <v>0</v>
      </c>
      <c r="S154" s="148">
        <v>0</v>
      </c>
      <c r="T154" s="149">
        <f>S154*H154</f>
        <v>0</v>
      </c>
      <c r="AR154" s="150" t="s">
        <v>314</v>
      </c>
      <c r="AT154" s="150" t="s">
        <v>309</v>
      </c>
      <c r="AU154" s="150" t="s">
        <v>163</v>
      </c>
      <c r="AY154" s="18" t="s">
        <v>307</v>
      </c>
      <c r="BE154" s="151">
        <f>IF(N154="základní",J154,0)</f>
        <v>0</v>
      </c>
      <c r="BF154" s="151">
        <f>IF(N154="snížená",J154,0)</f>
        <v>0</v>
      </c>
      <c r="BG154" s="151">
        <f>IF(N154="zákl. přenesená",J154,0)</f>
        <v>0</v>
      </c>
      <c r="BH154" s="151">
        <f>IF(N154="sníž. přenesená",J154,0)</f>
        <v>0</v>
      </c>
      <c r="BI154" s="151">
        <f>IF(N154="nulová",J154,0)</f>
        <v>0</v>
      </c>
      <c r="BJ154" s="18" t="s">
        <v>82</v>
      </c>
      <c r="BK154" s="151">
        <f>ROUND(I154*H154,2)</f>
        <v>0</v>
      </c>
      <c r="BL154" s="18" t="s">
        <v>314</v>
      </c>
      <c r="BM154" s="150" t="s">
        <v>6762</v>
      </c>
    </row>
    <row r="155" spans="2:65" s="1" customFormat="1" ht="19.5">
      <c r="B155" s="33"/>
      <c r="D155" s="152" t="s">
        <v>316</v>
      </c>
      <c r="F155" s="153" t="s">
        <v>6761</v>
      </c>
      <c r="I155" s="154"/>
      <c r="L155" s="33"/>
      <c r="M155" s="155"/>
      <c r="T155" s="57"/>
      <c r="AT155" s="18" t="s">
        <v>316</v>
      </c>
      <c r="AU155" s="18" t="s">
        <v>163</v>
      </c>
    </row>
    <row r="156" spans="2:65" s="13" customFormat="1" ht="11.25">
      <c r="B156" s="162"/>
      <c r="D156" s="152" t="s">
        <v>318</v>
      </c>
      <c r="E156" s="163" t="s">
        <v>1</v>
      </c>
      <c r="F156" s="164" t="s">
        <v>6763</v>
      </c>
      <c r="H156" s="165">
        <v>7.9480000000000004</v>
      </c>
      <c r="I156" s="166"/>
      <c r="L156" s="162"/>
      <c r="M156" s="167"/>
      <c r="T156" s="168"/>
      <c r="AT156" s="163" t="s">
        <v>318</v>
      </c>
      <c r="AU156" s="163" t="s">
        <v>163</v>
      </c>
      <c r="AV156" s="13" t="s">
        <v>84</v>
      </c>
      <c r="AW156" s="13" t="s">
        <v>32</v>
      </c>
      <c r="AX156" s="13" t="s">
        <v>75</v>
      </c>
      <c r="AY156" s="163" t="s">
        <v>307</v>
      </c>
    </row>
    <row r="157" spans="2:65" s="12" customFormat="1" ht="11.25">
      <c r="B157" s="156"/>
      <c r="D157" s="152" t="s">
        <v>318</v>
      </c>
      <c r="E157" s="157" t="s">
        <v>1</v>
      </c>
      <c r="F157" s="158" t="s">
        <v>5977</v>
      </c>
      <c r="H157" s="157" t="s">
        <v>1</v>
      </c>
      <c r="I157" s="159"/>
      <c r="L157" s="156"/>
      <c r="M157" s="160"/>
      <c r="T157" s="161"/>
      <c r="AT157" s="157" t="s">
        <v>318</v>
      </c>
      <c r="AU157" s="157" t="s">
        <v>163</v>
      </c>
      <c r="AV157" s="12" t="s">
        <v>82</v>
      </c>
      <c r="AW157" s="12" t="s">
        <v>32</v>
      </c>
      <c r="AX157" s="12" t="s">
        <v>75</v>
      </c>
      <c r="AY157" s="157" t="s">
        <v>307</v>
      </c>
    </row>
    <row r="158" spans="2:65" s="13" customFormat="1" ht="11.25">
      <c r="B158" s="162"/>
      <c r="D158" s="152" t="s">
        <v>318</v>
      </c>
      <c r="E158" s="163" t="s">
        <v>1</v>
      </c>
      <c r="F158" s="164" t="s">
        <v>6764</v>
      </c>
      <c r="H158" s="165">
        <v>45</v>
      </c>
      <c r="I158" s="166"/>
      <c r="L158" s="162"/>
      <c r="M158" s="167"/>
      <c r="T158" s="168"/>
      <c r="AT158" s="163" t="s">
        <v>318</v>
      </c>
      <c r="AU158" s="163" t="s">
        <v>163</v>
      </c>
      <c r="AV158" s="13" t="s">
        <v>84</v>
      </c>
      <c r="AW158" s="13" t="s">
        <v>32</v>
      </c>
      <c r="AX158" s="13" t="s">
        <v>75</v>
      </c>
      <c r="AY158" s="163" t="s">
        <v>307</v>
      </c>
    </row>
    <row r="159" spans="2:65" s="13" customFormat="1" ht="11.25">
      <c r="B159" s="162"/>
      <c r="D159" s="152" t="s">
        <v>318</v>
      </c>
      <c r="E159" s="163" t="s">
        <v>1</v>
      </c>
      <c r="F159" s="164" t="s">
        <v>6765</v>
      </c>
      <c r="H159" s="165">
        <v>21.5</v>
      </c>
      <c r="I159" s="166"/>
      <c r="L159" s="162"/>
      <c r="M159" s="167"/>
      <c r="T159" s="168"/>
      <c r="AT159" s="163" t="s">
        <v>318</v>
      </c>
      <c r="AU159" s="163" t="s">
        <v>163</v>
      </c>
      <c r="AV159" s="13" t="s">
        <v>84</v>
      </c>
      <c r="AW159" s="13" t="s">
        <v>32</v>
      </c>
      <c r="AX159" s="13" t="s">
        <v>75</v>
      </c>
      <c r="AY159" s="163" t="s">
        <v>307</v>
      </c>
    </row>
    <row r="160" spans="2:65" s="13" customFormat="1" ht="11.25">
      <c r="B160" s="162"/>
      <c r="D160" s="152" t="s">
        <v>318</v>
      </c>
      <c r="E160" s="163" t="s">
        <v>1</v>
      </c>
      <c r="F160" s="164" t="s">
        <v>6765</v>
      </c>
      <c r="H160" s="165">
        <v>21.5</v>
      </c>
      <c r="I160" s="166"/>
      <c r="L160" s="162"/>
      <c r="M160" s="167"/>
      <c r="T160" s="168"/>
      <c r="AT160" s="163" t="s">
        <v>318</v>
      </c>
      <c r="AU160" s="163" t="s">
        <v>163</v>
      </c>
      <c r="AV160" s="13" t="s">
        <v>84</v>
      </c>
      <c r="AW160" s="13" t="s">
        <v>32</v>
      </c>
      <c r="AX160" s="13" t="s">
        <v>75</v>
      </c>
      <c r="AY160" s="163" t="s">
        <v>307</v>
      </c>
    </row>
    <row r="161" spans="2:65" s="13" customFormat="1" ht="11.25">
      <c r="B161" s="162"/>
      <c r="D161" s="152" t="s">
        <v>318</v>
      </c>
      <c r="E161" s="163" t="s">
        <v>1</v>
      </c>
      <c r="F161" s="164" t="s">
        <v>6766</v>
      </c>
      <c r="H161" s="165">
        <v>22</v>
      </c>
      <c r="I161" s="166"/>
      <c r="L161" s="162"/>
      <c r="M161" s="167"/>
      <c r="T161" s="168"/>
      <c r="AT161" s="163" t="s">
        <v>318</v>
      </c>
      <c r="AU161" s="163" t="s">
        <v>163</v>
      </c>
      <c r="AV161" s="13" t="s">
        <v>84</v>
      </c>
      <c r="AW161" s="13" t="s">
        <v>32</v>
      </c>
      <c r="AX161" s="13" t="s">
        <v>75</v>
      </c>
      <c r="AY161" s="163" t="s">
        <v>307</v>
      </c>
    </row>
    <row r="162" spans="2:65" s="14" customFormat="1" ht="11.25">
      <c r="B162" s="169"/>
      <c r="D162" s="152" t="s">
        <v>318</v>
      </c>
      <c r="E162" s="170" t="s">
        <v>1</v>
      </c>
      <c r="F162" s="171" t="s">
        <v>325</v>
      </c>
      <c r="H162" s="172">
        <v>117.94800000000001</v>
      </c>
      <c r="I162" s="173"/>
      <c r="L162" s="169"/>
      <c r="M162" s="174"/>
      <c r="T162" s="175"/>
      <c r="AT162" s="170" t="s">
        <v>318</v>
      </c>
      <c r="AU162" s="170" t="s">
        <v>163</v>
      </c>
      <c r="AV162" s="14" t="s">
        <v>314</v>
      </c>
      <c r="AW162" s="14" t="s">
        <v>32</v>
      </c>
      <c r="AX162" s="14" t="s">
        <v>82</v>
      </c>
      <c r="AY162" s="170" t="s">
        <v>307</v>
      </c>
    </row>
    <row r="163" spans="2:65" s="1" customFormat="1" ht="24.2" customHeight="1">
      <c r="B163" s="33"/>
      <c r="C163" s="139" t="s">
        <v>84</v>
      </c>
      <c r="D163" s="139" t="s">
        <v>309</v>
      </c>
      <c r="E163" s="140" t="s">
        <v>6767</v>
      </c>
      <c r="F163" s="141" t="s">
        <v>6768</v>
      </c>
      <c r="G163" s="142" t="s">
        <v>337</v>
      </c>
      <c r="H163" s="143">
        <v>45.454000000000001</v>
      </c>
      <c r="I163" s="144"/>
      <c r="J163" s="145">
        <f>ROUND(I163*H163,2)</f>
        <v>0</v>
      </c>
      <c r="K163" s="141" t="s">
        <v>1</v>
      </c>
      <c r="L163" s="33"/>
      <c r="M163" s="146" t="s">
        <v>1</v>
      </c>
      <c r="N163" s="147" t="s">
        <v>40</v>
      </c>
      <c r="P163" s="148">
        <f>O163*H163</f>
        <v>0</v>
      </c>
      <c r="Q163" s="148">
        <v>0</v>
      </c>
      <c r="R163" s="148">
        <f>Q163*H163</f>
        <v>0</v>
      </c>
      <c r="S163" s="148">
        <v>0</v>
      </c>
      <c r="T163" s="149">
        <f>S163*H163</f>
        <v>0</v>
      </c>
      <c r="AR163" s="150" t="s">
        <v>314</v>
      </c>
      <c r="AT163" s="150" t="s">
        <v>309</v>
      </c>
      <c r="AU163" s="150" t="s">
        <v>163</v>
      </c>
      <c r="AY163" s="18" t="s">
        <v>307</v>
      </c>
      <c r="BE163" s="151">
        <f>IF(N163="základní",J163,0)</f>
        <v>0</v>
      </c>
      <c r="BF163" s="151">
        <f>IF(N163="snížená",J163,0)</f>
        <v>0</v>
      </c>
      <c r="BG163" s="151">
        <f>IF(N163="zákl. přenesená",J163,0)</f>
        <v>0</v>
      </c>
      <c r="BH163" s="151">
        <f>IF(N163="sníž. přenesená",J163,0)</f>
        <v>0</v>
      </c>
      <c r="BI163" s="151">
        <f>IF(N163="nulová",J163,0)</f>
        <v>0</v>
      </c>
      <c r="BJ163" s="18" t="s">
        <v>82</v>
      </c>
      <c r="BK163" s="151">
        <f>ROUND(I163*H163,2)</f>
        <v>0</v>
      </c>
      <c r="BL163" s="18" t="s">
        <v>314</v>
      </c>
      <c r="BM163" s="150" t="s">
        <v>6769</v>
      </c>
    </row>
    <row r="164" spans="2:65" s="1" customFormat="1" ht="11.25">
      <c r="B164" s="33"/>
      <c r="D164" s="152" t="s">
        <v>316</v>
      </c>
      <c r="F164" s="153" t="s">
        <v>6768</v>
      </c>
      <c r="I164" s="154"/>
      <c r="L164" s="33"/>
      <c r="M164" s="155"/>
      <c r="T164" s="57"/>
      <c r="AT164" s="18" t="s">
        <v>316</v>
      </c>
      <c r="AU164" s="18" t="s">
        <v>163</v>
      </c>
    </row>
    <row r="165" spans="2:65" s="13" customFormat="1" ht="11.25">
      <c r="B165" s="162"/>
      <c r="D165" s="152" t="s">
        <v>318</v>
      </c>
      <c r="E165" s="163" t="s">
        <v>1</v>
      </c>
      <c r="F165" s="164" t="s">
        <v>6770</v>
      </c>
      <c r="H165" s="165">
        <v>8.7539999999999996</v>
      </c>
      <c r="I165" s="166"/>
      <c r="L165" s="162"/>
      <c r="M165" s="167"/>
      <c r="T165" s="168"/>
      <c r="AT165" s="163" t="s">
        <v>318</v>
      </c>
      <c r="AU165" s="163" t="s">
        <v>163</v>
      </c>
      <c r="AV165" s="13" t="s">
        <v>84</v>
      </c>
      <c r="AW165" s="13" t="s">
        <v>32</v>
      </c>
      <c r="AX165" s="13" t="s">
        <v>75</v>
      </c>
      <c r="AY165" s="163" t="s">
        <v>307</v>
      </c>
    </row>
    <row r="166" spans="2:65" s="12" customFormat="1" ht="11.25">
      <c r="B166" s="156"/>
      <c r="D166" s="152" t="s">
        <v>318</v>
      </c>
      <c r="E166" s="157" t="s">
        <v>1</v>
      </c>
      <c r="F166" s="158" t="s">
        <v>5977</v>
      </c>
      <c r="H166" s="157" t="s">
        <v>1</v>
      </c>
      <c r="I166" s="159"/>
      <c r="L166" s="156"/>
      <c r="M166" s="160"/>
      <c r="T166" s="161"/>
      <c r="AT166" s="157" t="s">
        <v>318</v>
      </c>
      <c r="AU166" s="157" t="s">
        <v>163</v>
      </c>
      <c r="AV166" s="12" t="s">
        <v>82</v>
      </c>
      <c r="AW166" s="12" t="s">
        <v>32</v>
      </c>
      <c r="AX166" s="12" t="s">
        <v>75</v>
      </c>
      <c r="AY166" s="157" t="s">
        <v>307</v>
      </c>
    </row>
    <row r="167" spans="2:65" s="13" customFormat="1" ht="11.25">
      <c r="B167" s="162"/>
      <c r="D167" s="152" t="s">
        <v>318</v>
      </c>
      <c r="E167" s="163" t="s">
        <v>1</v>
      </c>
      <c r="F167" s="164" t="s">
        <v>6771</v>
      </c>
      <c r="H167" s="165">
        <v>18.7</v>
      </c>
      <c r="I167" s="166"/>
      <c r="L167" s="162"/>
      <c r="M167" s="167"/>
      <c r="T167" s="168"/>
      <c r="AT167" s="163" t="s">
        <v>318</v>
      </c>
      <c r="AU167" s="163" t="s">
        <v>163</v>
      </c>
      <c r="AV167" s="13" t="s">
        <v>84</v>
      </c>
      <c r="AW167" s="13" t="s">
        <v>32</v>
      </c>
      <c r="AX167" s="13" t="s">
        <v>75</v>
      </c>
      <c r="AY167" s="163" t="s">
        <v>307</v>
      </c>
    </row>
    <row r="168" spans="2:65" s="13" customFormat="1" ht="11.25">
      <c r="B168" s="162"/>
      <c r="D168" s="152" t="s">
        <v>318</v>
      </c>
      <c r="E168" s="163" t="s">
        <v>1</v>
      </c>
      <c r="F168" s="164" t="s">
        <v>6772</v>
      </c>
      <c r="H168" s="165">
        <v>18</v>
      </c>
      <c r="I168" s="166"/>
      <c r="L168" s="162"/>
      <c r="M168" s="167"/>
      <c r="T168" s="168"/>
      <c r="AT168" s="163" t="s">
        <v>318</v>
      </c>
      <c r="AU168" s="163" t="s">
        <v>163</v>
      </c>
      <c r="AV168" s="13" t="s">
        <v>84</v>
      </c>
      <c r="AW168" s="13" t="s">
        <v>32</v>
      </c>
      <c r="AX168" s="13" t="s">
        <v>75</v>
      </c>
      <c r="AY168" s="163" t="s">
        <v>307</v>
      </c>
    </row>
    <row r="169" spans="2:65" s="14" customFormat="1" ht="11.25">
      <c r="B169" s="169"/>
      <c r="D169" s="152" t="s">
        <v>318</v>
      </c>
      <c r="E169" s="170" t="s">
        <v>1</v>
      </c>
      <c r="F169" s="171" t="s">
        <v>325</v>
      </c>
      <c r="H169" s="172">
        <v>45.454000000000001</v>
      </c>
      <c r="I169" s="173"/>
      <c r="L169" s="169"/>
      <c r="M169" s="174"/>
      <c r="T169" s="175"/>
      <c r="AT169" s="170" t="s">
        <v>318</v>
      </c>
      <c r="AU169" s="170" t="s">
        <v>163</v>
      </c>
      <c r="AV169" s="14" t="s">
        <v>314</v>
      </c>
      <c r="AW169" s="14" t="s">
        <v>32</v>
      </c>
      <c r="AX169" s="14" t="s">
        <v>82</v>
      </c>
      <c r="AY169" s="170" t="s">
        <v>307</v>
      </c>
    </row>
    <row r="170" spans="2:65" s="1" customFormat="1" ht="33" customHeight="1">
      <c r="B170" s="33"/>
      <c r="C170" s="139" t="s">
        <v>163</v>
      </c>
      <c r="D170" s="139" t="s">
        <v>309</v>
      </c>
      <c r="E170" s="140" t="s">
        <v>6773</v>
      </c>
      <c r="F170" s="141" t="s">
        <v>6774</v>
      </c>
      <c r="G170" s="142" t="s">
        <v>337</v>
      </c>
      <c r="H170" s="143">
        <v>72.494</v>
      </c>
      <c r="I170" s="144"/>
      <c r="J170" s="145">
        <f>ROUND(I170*H170,2)</f>
        <v>0</v>
      </c>
      <c r="K170" s="141" t="s">
        <v>1</v>
      </c>
      <c r="L170" s="33"/>
      <c r="M170" s="146" t="s">
        <v>1</v>
      </c>
      <c r="N170" s="147" t="s">
        <v>40</v>
      </c>
      <c r="P170" s="148">
        <f>O170*H170</f>
        <v>0</v>
      </c>
      <c r="Q170" s="148">
        <v>0</v>
      </c>
      <c r="R170" s="148">
        <f>Q170*H170</f>
        <v>0</v>
      </c>
      <c r="S170" s="148">
        <v>0</v>
      </c>
      <c r="T170" s="149">
        <f>S170*H170</f>
        <v>0</v>
      </c>
      <c r="AR170" s="150" t="s">
        <v>314</v>
      </c>
      <c r="AT170" s="150" t="s">
        <v>309</v>
      </c>
      <c r="AU170" s="150" t="s">
        <v>163</v>
      </c>
      <c r="AY170" s="18" t="s">
        <v>307</v>
      </c>
      <c r="BE170" s="151">
        <f>IF(N170="základní",J170,0)</f>
        <v>0</v>
      </c>
      <c r="BF170" s="151">
        <f>IF(N170="snížená",J170,0)</f>
        <v>0</v>
      </c>
      <c r="BG170" s="151">
        <f>IF(N170="zákl. přenesená",J170,0)</f>
        <v>0</v>
      </c>
      <c r="BH170" s="151">
        <f>IF(N170="sníž. přenesená",J170,0)</f>
        <v>0</v>
      </c>
      <c r="BI170" s="151">
        <f>IF(N170="nulová",J170,0)</f>
        <v>0</v>
      </c>
      <c r="BJ170" s="18" t="s">
        <v>82</v>
      </c>
      <c r="BK170" s="151">
        <f>ROUND(I170*H170,2)</f>
        <v>0</v>
      </c>
      <c r="BL170" s="18" t="s">
        <v>314</v>
      </c>
      <c r="BM170" s="150" t="s">
        <v>6775</v>
      </c>
    </row>
    <row r="171" spans="2:65" s="1" customFormat="1" ht="19.5">
      <c r="B171" s="33"/>
      <c r="D171" s="152" t="s">
        <v>316</v>
      </c>
      <c r="F171" s="153" t="s">
        <v>6774</v>
      </c>
      <c r="I171" s="154"/>
      <c r="L171" s="33"/>
      <c r="M171" s="155"/>
      <c r="T171" s="57"/>
      <c r="AT171" s="18" t="s">
        <v>316</v>
      </c>
      <c r="AU171" s="18" t="s">
        <v>163</v>
      </c>
    </row>
    <row r="172" spans="2:65" s="13" customFormat="1" ht="11.25">
      <c r="B172" s="162"/>
      <c r="D172" s="152" t="s">
        <v>318</v>
      </c>
      <c r="E172" s="163" t="s">
        <v>1</v>
      </c>
      <c r="F172" s="164" t="s">
        <v>6776</v>
      </c>
      <c r="H172" s="165">
        <v>72.494</v>
      </c>
      <c r="I172" s="166"/>
      <c r="L172" s="162"/>
      <c r="M172" s="167"/>
      <c r="T172" s="168"/>
      <c r="AT172" s="163" t="s">
        <v>318</v>
      </c>
      <c r="AU172" s="163" t="s">
        <v>163</v>
      </c>
      <c r="AV172" s="13" t="s">
        <v>84</v>
      </c>
      <c r="AW172" s="13" t="s">
        <v>32</v>
      </c>
      <c r="AX172" s="13" t="s">
        <v>82</v>
      </c>
      <c r="AY172" s="163" t="s">
        <v>307</v>
      </c>
    </row>
    <row r="173" spans="2:65" s="11" customFormat="1" ht="20.85" customHeight="1">
      <c r="B173" s="127"/>
      <c r="D173" s="128" t="s">
        <v>74</v>
      </c>
      <c r="E173" s="137" t="s">
        <v>951</v>
      </c>
      <c r="F173" s="137" t="s">
        <v>6777</v>
      </c>
      <c r="I173" s="130"/>
      <c r="J173" s="138">
        <f>BK173</f>
        <v>0</v>
      </c>
      <c r="L173" s="127"/>
      <c r="M173" s="132"/>
      <c r="P173" s="133">
        <f>SUM(P174:P181)</f>
        <v>0</v>
      </c>
      <c r="R173" s="133">
        <f>SUM(R174:R181)</f>
        <v>0</v>
      </c>
      <c r="T173" s="134">
        <f>SUM(T174:T181)</f>
        <v>0</v>
      </c>
      <c r="AR173" s="128" t="s">
        <v>82</v>
      </c>
      <c r="AT173" s="135" t="s">
        <v>74</v>
      </c>
      <c r="AU173" s="135" t="s">
        <v>84</v>
      </c>
      <c r="AY173" s="128" t="s">
        <v>307</v>
      </c>
      <c r="BK173" s="136">
        <f>SUM(BK174:BK181)</f>
        <v>0</v>
      </c>
    </row>
    <row r="174" spans="2:65" s="1" customFormat="1" ht="24.2" customHeight="1">
      <c r="B174" s="33"/>
      <c r="C174" s="139" t="s">
        <v>314</v>
      </c>
      <c r="D174" s="139" t="s">
        <v>309</v>
      </c>
      <c r="E174" s="140" t="s">
        <v>6778</v>
      </c>
      <c r="F174" s="141" t="s">
        <v>6779</v>
      </c>
      <c r="G174" s="142" t="s">
        <v>405</v>
      </c>
      <c r="H174" s="143">
        <v>1</v>
      </c>
      <c r="I174" s="144"/>
      <c r="J174" s="145">
        <f>ROUND(I174*H174,2)</f>
        <v>0</v>
      </c>
      <c r="K174" s="141" t="s">
        <v>1</v>
      </c>
      <c r="L174" s="33"/>
      <c r="M174" s="146" t="s">
        <v>1</v>
      </c>
      <c r="N174" s="147" t="s">
        <v>40</v>
      </c>
      <c r="P174" s="148">
        <f>O174*H174</f>
        <v>0</v>
      </c>
      <c r="Q174" s="148">
        <v>0</v>
      </c>
      <c r="R174" s="148">
        <f>Q174*H174</f>
        <v>0</v>
      </c>
      <c r="S174" s="148">
        <v>0</v>
      </c>
      <c r="T174" s="149">
        <f>S174*H174</f>
        <v>0</v>
      </c>
      <c r="AR174" s="150" t="s">
        <v>314</v>
      </c>
      <c r="AT174" s="150" t="s">
        <v>309</v>
      </c>
      <c r="AU174" s="150" t="s">
        <v>163</v>
      </c>
      <c r="AY174" s="18" t="s">
        <v>307</v>
      </c>
      <c r="BE174" s="151">
        <f>IF(N174="základní",J174,0)</f>
        <v>0</v>
      </c>
      <c r="BF174" s="151">
        <f>IF(N174="snížená",J174,0)</f>
        <v>0</v>
      </c>
      <c r="BG174" s="151">
        <f>IF(N174="zákl. přenesená",J174,0)</f>
        <v>0</v>
      </c>
      <c r="BH174" s="151">
        <f>IF(N174="sníž. přenesená",J174,0)</f>
        <v>0</v>
      </c>
      <c r="BI174" s="151">
        <f>IF(N174="nulová",J174,0)</f>
        <v>0</v>
      </c>
      <c r="BJ174" s="18" t="s">
        <v>82</v>
      </c>
      <c r="BK174" s="151">
        <f>ROUND(I174*H174,2)</f>
        <v>0</v>
      </c>
      <c r="BL174" s="18" t="s">
        <v>314</v>
      </c>
      <c r="BM174" s="150" t="s">
        <v>6780</v>
      </c>
    </row>
    <row r="175" spans="2:65" s="1" customFormat="1" ht="11.25">
      <c r="B175" s="33"/>
      <c r="D175" s="152" t="s">
        <v>316</v>
      </c>
      <c r="F175" s="153" t="s">
        <v>6779</v>
      </c>
      <c r="I175" s="154"/>
      <c r="L175" s="33"/>
      <c r="M175" s="155"/>
      <c r="T175" s="57"/>
      <c r="AT175" s="18" t="s">
        <v>316</v>
      </c>
      <c r="AU175" s="18" t="s">
        <v>163</v>
      </c>
    </row>
    <row r="176" spans="2:65" s="1" customFormat="1" ht="37.9" customHeight="1">
      <c r="B176" s="33"/>
      <c r="C176" s="139" t="s">
        <v>345</v>
      </c>
      <c r="D176" s="139" t="s">
        <v>309</v>
      </c>
      <c r="E176" s="140" t="s">
        <v>6781</v>
      </c>
      <c r="F176" s="141" t="s">
        <v>6782</v>
      </c>
      <c r="G176" s="142" t="s">
        <v>405</v>
      </c>
      <c r="H176" s="143">
        <v>1</v>
      </c>
      <c r="I176" s="144"/>
      <c r="J176" s="145">
        <f>ROUND(I176*H176,2)</f>
        <v>0</v>
      </c>
      <c r="K176" s="141" t="s">
        <v>1</v>
      </c>
      <c r="L176" s="33"/>
      <c r="M176" s="146" t="s">
        <v>1</v>
      </c>
      <c r="N176" s="147" t="s">
        <v>40</v>
      </c>
      <c r="P176" s="148">
        <f>O176*H176</f>
        <v>0</v>
      </c>
      <c r="Q176" s="148">
        <v>0</v>
      </c>
      <c r="R176" s="148">
        <f>Q176*H176</f>
        <v>0</v>
      </c>
      <c r="S176" s="148">
        <v>0</v>
      </c>
      <c r="T176" s="149">
        <f>S176*H176</f>
        <v>0</v>
      </c>
      <c r="AR176" s="150" t="s">
        <v>314</v>
      </c>
      <c r="AT176" s="150" t="s">
        <v>309</v>
      </c>
      <c r="AU176" s="150" t="s">
        <v>163</v>
      </c>
      <c r="AY176" s="18" t="s">
        <v>307</v>
      </c>
      <c r="BE176" s="151">
        <f>IF(N176="základní",J176,0)</f>
        <v>0</v>
      </c>
      <c r="BF176" s="151">
        <f>IF(N176="snížená",J176,0)</f>
        <v>0</v>
      </c>
      <c r="BG176" s="151">
        <f>IF(N176="zákl. přenesená",J176,0)</f>
        <v>0</v>
      </c>
      <c r="BH176" s="151">
        <f>IF(N176="sníž. přenesená",J176,0)</f>
        <v>0</v>
      </c>
      <c r="BI176" s="151">
        <f>IF(N176="nulová",J176,0)</f>
        <v>0</v>
      </c>
      <c r="BJ176" s="18" t="s">
        <v>82</v>
      </c>
      <c r="BK176" s="151">
        <f>ROUND(I176*H176,2)</f>
        <v>0</v>
      </c>
      <c r="BL176" s="18" t="s">
        <v>314</v>
      </c>
      <c r="BM176" s="150" t="s">
        <v>6783</v>
      </c>
    </row>
    <row r="177" spans="2:65" s="1" customFormat="1" ht="48.75">
      <c r="B177" s="33"/>
      <c r="D177" s="152" t="s">
        <v>316</v>
      </c>
      <c r="F177" s="153" t="s">
        <v>6784</v>
      </c>
      <c r="I177" s="154"/>
      <c r="L177" s="33"/>
      <c r="M177" s="155"/>
      <c r="T177" s="57"/>
      <c r="AT177" s="18" t="s">
        <v>316</v>
      </c>
      <c r="AU177" s="18" t="s">
        <v>163</v>
      </c>
    </row>
    <row r="178" spans="2:65" s="1" customFormat="1" ht="24.2" customHeight="1">
      <c r="B178" s="33"/>
      <c r="C178" s="139" t="s">
        <v>352</v>
      </c>
      <c r="D178" s="139" t="s">
        <v>309</v>
      </c>
      <c r="E178" s="140" t="s">
        <v>6785</v>
      </c>
      <c r="F178" s="141" t="s">
        <v>6786</v>
      </c>
      <c r="G178" s="142" t="s">
        <v>405</v>
      </c>
      <c r="H178" s="143">
        <v>1</v>
      </c>
      <c r="I178" s="144"/>
      <c r="J178" s="145">
        <f>ROUND(I178*H178,2)</f>
        <v>0</v>
      </c>
      <c r="K178" s="141" t="s">
        <v>1</v>
      </c>
      <c r="L178" s="33"/>
      <c r="M178" s="146" t="s">
        <v>1</v>
      </c>
      <c r="N178" s="147" t="s">
        <v>40</v>
      </c>
      <c r="P178" s="148">
        <f>O178*H178</f>
        <v>0</v>
      </c>
      <c r="Q178" s="148">
        <v>0</v>
      </c>
      <c r="R178" s="148">
        <f>Q178*H178</f>
        <v>0</v>
      </c>
      <c r="S178" s="148">
        <v>0</v>
      </c>
      <c r="T178" s="149">
        <f>S178*H178</f>
        <v>0</v>
      </c>
      <c r="AR178" s="150" t="s">
        <v>417</v>
      </c>
      <c r="AT178" s="150" t="s">
        <v>309</v>
      </c>
      <c r="AU178" s="150" t="s">
        <v>163</v>
      </c>
      <c r="AY178" s="18" t="s">
        <v>307</v>
      </c>
      <c r="BE178" s="151">
        <f>IF(N178="základní",J178,0)</f>
        <v>0</v>
      </c>
      <c r="BF178" s="151">
        <f>IF(N178="snížená",J178,0)</f>
        <v>0</v>
      </c>
      <c r="BG178" s="151">
        <f>IF(N178="zákl. přenesená",J178,0)</f>
        <v>0</v>
      </c>
      <c r="BH178" s="151">
        <f>IF(N178="sníž. přenesená",J178,0)</f>
        <v>0</v>
      </c>
      <c r="BI178" s="151">
        <f>IF(N178="nulová",J178,0)</f>
        <v>0</v>
      </c>
      <c r="BJ178" s="18" t="s">
        <v>82</v>
      </c>
      <c r="BK178" s="151">
        <f>ROUND(I178*H178,2)</f>
        <v>0</v>
      </c>
      <c r="BL178" s="18" t="s">
        <v>417</v>
      </c>
      <c r="BM178" s="150" t="s">
        <v>6787</v>
      </c>
    </row>
    <row r="179" spans="2:65" s="1" customFormat="1" ht="29.25">
      <c r="B179" s="33"/>
      <c r="D179" s="152" t="s">
        <v>316</v>
      </c>
      <c r="F179" s="153" t="s">
        <v>6788</v>
      </c>
      <c r="I179" s="154"/>
      <c r="L179" s="33"/>
      <c r="M179" s="155"/>
      <c r="T179" s="57"/>
      <c r="AT179" s="18" t="s">
        <v>316</v>
      </c>
      <c r="AU179" s="18" t="s">
        <v>163</v>
      </c>
    </row>
    <row r="180" spans="2:65" s="1" customFormat="1" ht="16.5" customHeight="1">
      <c r="B180" s="33"/>
      <c r="C180" s="139" t="s">
        <v>361</v>
      </c>
      <c r="D180" s="139" t="s">
        <v>309</v>
      </c>
      <c r="E180" s="140" t="s">
        <v>6789</v>
      </c>
      <c r="F180" s="141" t="s">
        <v>6790</v>
      </c>
      <c r="G180" s="142" t="s">
        <v>405</v>
      </c>
      <c r="H180" s="143">
        <v>2</v>
      </c>
      <c r="I180" s="144"/>
      <c r="J180" s="145">
        <f>ROUND(I180*H180,2)</f>
        <v>0</v>
      </c>
      <c r="K180" s="141" t="s">
        <v>1</v>
      </c>
      <c r="L180" s="33"/>
      <c r="M180" s="146" t="s">
        <v>1</v>
      </c>
      <c r="N180" s="147" t="s">
        <v>40</v>
      </c>
      <c r="P180" s="148">
        <f>O180*H180</f>
        <v>0</v>
      </c>
      <c r="Q180" s="148">
        <v>0</v>
      </c>
      <c r="R180" s="148">
        <f>Q180*H180</f>
        <v>0</v>
      </c>
      <c r="S180" s="148">
        <v>0</v>
      </c>
      <c r="T180" s="149">
        <f>S180*H180</f>
        <v>0</v>
      </c>
      <c r="AR180" s="150" t="s">
        <v>314</v>
      </c>
      <c r="AT180" s="150" t="s">
        <v>309</v>
      </c>
      <c r="AU180" s="150" t="s">
        <v>163</v>
      </c>
      <c r="AY180" s="18" t="s">
        <v>307</v>
      </c>
      <c r="BE180" s="151">
        <f>IF(N180="základní",J180,0)</f>
        <v>0</v>
      </c>
      <c r="BF180" s="151">
        <f>IF(N180="snížená",J180,0)</f>
        <v>0</v>
      </c>
      <c r="BG180" s="151">
        <f>IF(N180="zákl. přenesená",J180,0)</f>
        <v>0</v>
      </c>
      <c r="BH180" s="151">
        <f>IF(N180="sníž. přenesená",J180,0)</f>
        <v>0</v>
      </c>
      <c r="BI180" s="151">
        <f>IF(N180="nulová",J180,0)</f>
        <v>0</v>
      </c>
      <c r="BJ180" s="18" t="s">
        <v>82</v>
      </c>
      <c r="BK180" s="151">
        <f>ROUND(I180*H180,2)</f>
        <v>0</v>
      </c>
      <c r="BL180" s="18" t="s">
        <v>314</v>
      </c>
      <c r="BM180" s="150" t="s">
        <v>6791</v>
      </c>
    </row>
    <row r="181" spans="2:65" s="1" customFormat="1" ht="11.25">
      <c r="B181" s="33"/>
      <c r="D181" s="152" t="s">
        <v>316</v>
      </c>
      <c r="F181" s="153" t="s">
        <v>6790</v>
      </c>
      <c r="I181" s="154"/>
      <c r="L181" s="33"/>
      <c r="M181" s="155"/>
      <c r="T181" s="57"/>
      <c r="AT181" s="18" t="s">
        <v>316</v>
      </c>
      <c r="AU181" s="18" t="s">
        <v>163</v>
      </c>
    </row>
    <row r="182" spans="2:65" s="11" customFormat="1" ht="20.85" customHeight="1">
      <c r="B182" s="127"/>
      <c r="D182" s="128" t="s">
        <v>74</v>
      </c>
      <c r="E182" s="137" t="s">
        <v>374</v>
      </c>
      <c r="F182" s="137" t="s">
        <v>758</v>
      </c>
      <c r="I182" s="130"/>
      <c r="J182" s="138">
        <f>BK182</f>
        <v>0</v>
      </c>
      <c r="L182" s="127"/>
      <c r="M182" s="132"/>
      <c r="P182" s="133">
        <f>SUM(P183:P189)</f>
        <v>0</v>
      </c>
      <c r="R182" s="133">
        <f>SUM(R183:R189)</f>
        <v>0</v>
      </c>
      <c r="T182" s="134">
        <f>SUM(T183:T189)</f>
        <v>0</v>
      </c>
      <c r="AR182" s="128" t="s">
        <v>82</v>
      </c>
      <c r="AT182" s="135" t="s">
        <v>74</v>
      </c>
      <c r="AU182" s="135" t="s">
        <v>84</v>
      </c>
      <c r="AY182" s="128" t="s">
        <v>307</v>
      </c>
      <c r="BK182" s="136">
        <f>SUM(BK183:BK189)</f>
        <v>0</v>
      </c>
    </row>
    <row r="183" spans="2:65" s="1" customFormat="1" ht="16.5" customHeight="1">
      <c r="B183" s="33"/>
      <c r="C183" s="139" t="s">
        <v>369</v>
      </c>
      <c r="D183" s="139" t="s">
        <v>309</v>
      </c>
      <c r="E183" s="140" t="s">
        <v>6792</v>
      </c>
      <c r="F183" s="141" t="s">
        <v>6793</v>
      </c>
      <c r="G183" s="142" t="s">
        <v>405</v>
      </c>
      <c r="H183" s="143">
        <v>1</v>
      </c>
      <c r="I183" s="144"/>
      <c r="J183" s="145">
        <f>ROUND(I183*H183,2)</f>
        <v>0</v>
      </c>
      <c r="K183" s="141" t="s">
        <v>1</v>
      </c>
      <c r="L183" s="33"/>
      <c r="M183" s="146" t="s">
        <v>1</v>
      </c>
      <c r="N183" s="147" t="s">
        <v>40</v>
      </c>
      <c r="P183" s="148">
        <f>O183*H183</f>
        <v>0</v>
      </c>
      <c r="Q183" s="148">
        <v>0</v>
      </c>
      <c r="R183" s="148">
        <f>Q183*H183</f>
        <v>0</v>
      </c>
      <c r="S183" s="148">
        <v>0</v>
      </c>
      <c r="T183" s="149">
        <f>S183*H183</f>
        <v>0</v>
      </c>
      <c r="AR183" s="150" t="s">
        <v>314</v>
      </c>
      <c r="AT183" s="150" t="s">
        <v>309</v>
      </c>
      <c r="AU183" s="150" t="s">
        <v>163</v>
      </c>
      <c r="AY183" s="18" t="s">
        <v>307</v>
      </c>
      <c r="BE183" s="151">
        <f>IF(N183="základní",J183,0)</f>
        <v>0</v>
      </c>
      <c r="BF183" s="151">
        <f>IF(N183="snížená",J183,0)</f>
        <v>0</v>
      </c>
      <c r="BG183" s="151">
        <f>IF(N183="zákl. přenesená",J183,0)</f>
        <v>0</v>
      </c>
      <c r="BH183" s="151">
        <f>IF(N183="sníž. přenesená",J183,0)</f>
        <v>0</v>
      </c>
      <c r="BI183" s="151">
        <f>IF(N183="nulová",J183,0)</f>
        <v>0</v>
      </c>
      <c r="BJ183" s="18" t="s">
        <v>82</v>
      </c>
      <c r="BK183" s="151">
        <f>ROUND(I183*H183,2)</f>
        <v>0</v>
      </c>
      <c r="BL183" s="18" t="s">
        <v>314</v>
      </c>
      <c r="BM183" s="150" t="s">
        <v>6794</v>
      </c>
    </row>
    <row r="184" spans="2:65" s="1" customFormat="1" ht="11.25">
      <c r="B184" s="33"/>
      <c r="D184" s="152" t="s">
        <v>316</v>
      </c>
      <c r="F184" s="153" t="s">
        <v>6793</v>
      </c>
      <c r="I184" s="154"/>
      <c r="L184" s="33"/>
      <c r="M184" s="155"/>
      <c r="T184" s="57"/>
      <c r="AT184" s="18" t="s">
        <v>316</v>
      </c>
      <c r="AU184" s="18" t="s">
        <v>163</v>
      </c>
    </row>
    <row r="185" spans="2:65" s="1" customFormat="1" ht="24.2" customHeight="1">
      <c r="B185" s="33"/>
      <c r="C185" s="139" t="s">
        <v>374</v>
      </c>
      <c r="D185" s="139" t="s">
        <v>309</v>
      </c>
      <c r="E185" s="140" t="s">
        <v>6795</v>
      </c>
      <c r="F185" s="141" t="s">
        <v>6796</v>
      </c>
      <c r="G185" s="142" t="s">
        <v>405</v>
      </c>
      <c r="H185" s="143">
        <v>1</v>
      </c>
      <c r="I185" s="144"/>
      <c r="J185" s="145">
        <f>ROUND(I185*H185,2)</f>
        <v>0</v>
      </c>
      <c r="K185" s="141" t="s">
        <v>1</v>
      </c>
      <c r="L185" s="33"/>
      <c r="M185" s="146" t="s">
        <v>1</v>
      </c>
      <c r="N185" s="147" t="s">
        <v>40</v>
      </c>
      <c r="P185" s="148">
        <f>O185*H185</f>
        <v>0</v>
      </c>
      <c r="Q185" s="148">
        <v>0</v>
      </c>
      <c r="R185" s="148">
        <f>Q185*H185</f>
        <v>0</v>
      </c>
      <c r="S185" s="148">
        <v>0</v>
      </c>
      <c r="T185" s="149">
        <f>S185*H185</f>
        <v>0</v>
      </c>
      <c r="AR185" s="150" t="s">
        <v>314</v>
      </c>
      <c r="AT185" s="150" t="s">
        <v>309</v>
      </c>
      <c r="AU185" s="150" t="s">
        <v>163</v>
      </c>
      <c r="AY185" s="18" t="s">
        <v>307</v>
      </c>
      <c r="BE185" s="151">
        <f>IF(N185="základní",J185,0)</f>
        <v>0</v>
      </c>
      <c r="BF185" s="151">
        <f>IF(N185="snížená",J185,0)</f>
        <v>0</v>
      </c>
      <c r="BG185" s="151">
        <f>IF(N185="zákl. přenesená",J185,0)</f>
        <v>0</v>
      </c>
      <c r="BH185" s="151">
        <f>IF(N185="sníž. přenesená",J185,0)</f>
        <v>0</v>
      </c>
      <c r="BI185" s="151">
        <f>IF(N185="nulová",J185,0)</f>
        <v>0</v>
      </c>
      <c r="BJ185" s="18" t="s">
        <v>82</v>
      </c>
      <c r="BK185" s="151">
        <f>ROUND(I185*H185,2)</f>
        <v>0</v>
      </c>
      <c r="BL185" s="18" t="s">
        <v>314</v>
      </c>
      <c r="BM185" s="150" t="s">
        <v>6797</v>
      </c>
    </row>
    <row r="186" spans="2:65" s="1" customFormat="1" ht="11.25">
      <c r="B186" s="33"/>
      <c r="D186" s="152" t="s">
        <v>316</v>
      </c>
      <c r="F186" s="153" t="s">
        <v>6796</v>
      </c>
      <c r="I186" s="154"/>
      <c r="L186" s="33"/>
      <c r="M186" s="155"/>
      <c r="T186" s="57"/>
      <c r="AT186" s="18" t="s">
        <v>316</v>
      </c>
      <c r="AU186" s="18" t="s">
        <v>163</v>
      </c>
    </row>
    <row r="187" spans="2:65" s="1" customFormat="1" ht="24.2" customHeight="1">
      <c r="B187" s="33"/>
      <c r="C187" s="139" t="s">
        <v>380</v>
      </c>
      <c r="D187" s="139" t="s">
        <v>309</v>
      </c>
      <c r="E187" s="140" t="s">
        <v>6798</v>
      </c>
      <c r="F187" s="141" t="s">
        <v>6799</v>
      </c>
      <c r="G187" s="142" t="s">
        <v>4747</v>
      </c>
      <c r="H187" s="143">
        <v>1</v>
      </c>
      <c r="I187" s="144"/>
      <c r="J187" s="145">
        <f>ROUND(I187*H187,2)</f>
        <v>0</v>
      </c>
      <c r="K187" s="141" t="s">
        <v>1</v>
      </c>
      <c r="L187" s="33"/>
      <c r="M187" s="146" t="s">
        <v>1</v>
      </c>
      <c r="N187" s="147" t="s">
        <v>40</v>
      </c>
      <c r="P187" s="148">
        <f>O187*H187</f>
        <v>0</v>
      </c>
      <c r="Q187" s="148">
        <v>0</v>
      </c>
      <c r="R187" s="148">
        <f>Q187*H187</f>
        <v>0</v>
      </c>
      <c r="S187" s="148">
        <v>0</v>
      </c>
      <c r="T187" s="149">
        <f>S187*H187</f>
        <v>0</v>
      </c>
      <c r="AR187" s="150" t="s">
        <v>314</v>
      </c>
      <c r="AT187" s="150" t="s">
        <v>309</v>
      </c>
      <c r="AU187" s="150" t="s">
        <v>163</v>
      </c>
      <c r="AY187" s="18" t="s">
        <v>307</v>
      </c>
      <c r="BE187" s="151">
        <f>IF(N187="základní",J187,0)</f>
        <v>0</v>
      </c>
      <c r="BF187" s="151">
        <f>IF(N187="snížená",J187,0)</f>
        <v>0</v>
      </c>
      <c r="BG187" s="151">
        <f>IF(N187="zákl. přenesená",J187,0)</f>
        <v>0</v>
      </c>
      <c r="BH187" s="151">
        <f>IF(N187="sníž. přenesená",J187,0)</f>
        <v>0</v>
      </c>
      <c r="BI187" s="151">
        <f>IF(N187="nulová",J187,0)</f>
        <v>0</v>
      </c>
      <c r="BJ187" s="18" t="s">
        <v>82</v>
      </c>
      <c r="BK187" s="151">
        <f>ROUND(I187*H187,2)</f>
        <v>0</v>
      </c>
      <c r="BL187" s="18" t="s">
        <v>314</v>
      </c>
      <c r="BM187" s="150" t="s">
        <v>6800</v>
      </c>
    </row>
    <row r="188" spans="2:65" s="1" customFormat="1" ht="11.25">
      <c r="B188" s="33"/>
      <c r="D188" s="152" t="s">
        <v>316</v>
      </c>
      <c r="F188" s="153" t="s">
        <v>6799</v>
      </c>
      <c r="I188" s="154"/>
      <c r="L188" s="33"/>
      <c r="M188" s="155"/>
      <c r="T188" s="57"/>
      <c r="AT188" s="18" t="s">
        <v>316</v>
      </c>
      <c r="AU188" s="18" t="s">
        <v>163</v>
      </c>
    </row>
    <row r="189" spans="2:65" s="1" customFormat="1" ht="19.5">
      <c r="B189" s="33"/>
      <c r="D189" s="152" t="s">
        <v>357</v>
      </c>
      <c r="F189" s="176" t="s">
        <v>6801</v>
      </c>
      <c r="I189" s="154"/>
      <c r="L189" s="33"/>
      <c r="M189" s="155"/>
      <c r="T189" s="57"/>
      <c r="AT189" s="18" t="s">
        <v>357</v>
      </c>
      <c r="AU189" s="18" t="s">
        <v>163</v>
      </c>
    </row>
    <row r="190" spans="2:65" s="11" customFormat="1" ht="22.9" customHeight="1">
      <c r="B190" s="127"/>
      <c r="D190" s="128" t="s">
        <v>74</v>
      </c>
      <c r="E190" s="137" t="s">
        <v>6269</v>
      </c>
      <c r="F190" s="137" t="s">
        <v>6270</v>
      </c>
      <c r="I190" s="130"/>
      <c r="J190" s="138">
        <f>BK190</f>
        <v>0</v>
      </c>
      <c r="L190" s="127"/>
      <c r="M190" s="132"/>
      <c r="P190" s="133">
        <f>P191+P220</f>
        <v>0</v>
      </c>
      <c r="R190" s="133">
        <f>R191+R220</f>
        <v>0.71200000000000019</v>
      </c>
      <c r="T190" s="134">
        <f>T191+T220</f>
        <v>0</v>
      </c>
      <c r="AR190" s="128" t="s">
        <v>84</v>
      </c>
      <c r="AT190" s="135" t="s">
        <v>74</v>
      </c>
      <c r="AU190" s="135" t="s">
        <v>82</v>
      </c>
      <c r="AY190" s="128" t="s">
        <v>307</v>
      </c>
      <c r="BK190" s="136">
        <f>BK191+BK220</f>
        <v>0</v>
      </c>
    </row>
    <row r="191" spans="2:65" s="11" customFormat="1" ht="20.85" customHeight="1">
      <c r="B191" s="127"/>
      <c r="D191" s="128" t="s">
        <v>74</v>
      </c>
      <c r="E191" s="137" t="s">
        <v>6271</v>
      </c>
      <c r="F191" s="137" t="s">
        <v>6272</v>
      </c>
      <c r="I191" s="130"/>
      <c r="J191" s="138">
        <f>BK191</f>
        <v>0</v>
      </c>
      <c r="L191" s="127"/>
      <c r="M191" s="132"/>
      <c r="P191" s="133">
        <f>SUM(P192:P219)</f>
        <v>0</v>
      </c>
      <c r="R191" s="133">
        <f>SUM(R192:R219)</f>
        <v>7.7000000000000002E-3</v>
      </c>
      <c r="T191" s="134">
        <f>SUM(T192:T219)</f>
        <v>0</v>
      </c>
      <c r="AR191" s="128" t="s">
        <v>84</v>
      </c>
      <c r="AT191" s="135" t="s">
        <v>74</v>
      </c>
      <c r="AU191" s="135" t="s">
        <v>84</v>
      </c>
      <c r="AY191" s="128" t="s">
        <v>307</v>
      </c>
      <c r="BK191" s="136">
        <f>SUM(BK192:BK219)</f>
        <v>0</v>
      </c>
    </row>
    <row r="192" spans="2:65" s="1" customFormat="1" ht="24.2" customHeight="1">
      <c r="B192" s="33"/>
      <c r="C192" s="139" t="s">
        <v>385</v>
      </c>
      <c r="D192" s="139" t="s">
        <v>309</v>
      </c>
      <c r="E192" s="140" t="s">
        <v>6273</v>
      </c>
      <c r="F192" s="141" t="s">
        <v>6274</v>
      </c>
      <c r="G192" s="142" t="s">
        <v>405</v>
      </c>
      <c r="H192" s="143">
        <v>13</v>
      </c>
      <c r="I192" s="144"/>
      <c r="J192" s="145">
        <f>ROUND(I192*H192,2)</f>
        <v>0</v>
      </c>
      <c r="K192" s="141" t="s">
        <v>313</v>
      </c>
      <c r="L192" s="33"/>
      <c r="M192" s="146" t="s">
        <v>1</v>
      </c>
      <c r="N192" s="147" t="s">
        <v>40</v>
      </c>
      <c r="P192" s="148">
        <f>O192*H192</f>
        <v>0</v>
      </c>
      <c r="Q192" s="148">
        <v>6.0000000000000002E-5</v>
      </c>
      <c r="R192" s="148">
        <f>Q192*H192</f>
        <v>7.7999999999999999E-4</v>
      </c>
      <c r="S192" s="148">
        <v>0</v>
      </c>
      <c r="T192" s="149">
        <f>S192*H192</f>
        <v>0</v>
      </c>
      <c r="AR192" s="150" t="s">
        <v>417</v>
      </c>
      <c r="AT192" s="150" t="s">
        <v>309</v>
      </c>
      <c r="AU192" s="150" t="s">
        <v>163</v>
      </c>
      <c r="AY192" s="18" t="s">
        <v>307</v>
      </c>
      <c r="BE192" s="151">
        <f>IF(N192="základní",J192,0)</f>
        <v>0</v>
      </c>
      <c r="BF192" s="151">
        <f>IF(N192="snížená",J192,0)</f>
        <v>0</v>
      </c>
      <c r="BG192" s="151">
        <f>IF(N192="zákl. přenesená",J192,0)</f>
        <v>0</v>
      </c>
      <c r="BH192" s="151">
        <f>IF(N192="sníž. přenesená",J192,0)</f>
        <v>0</v>
      </c>
      <c r="BI192" s="151">
        <f>IF(N192="nulová",J192,0)</f>
        <v>0</v>
      </c>
      <c r="BJ192" s="18" t="s">
        <v>82</v>
      </c>
      <c r="BK192" s="151">
        <f>ROUND(I192*H192,2)</f>
        <v>0</v>
      </c>
      <c r="BL192" s="18" t="s">
        <v>417</v>
      </c>
      <c r="BM192" s="150" t="s">
        <v>6802</v>
      </c>
    </row>
    <row r="193" spans="2:65" s="1" customFormat="1" ht="19.5">
      <c r="B193" s="33"/>
      <c r="D193" s="152" t="s">
        <v>316</v>
      </c>
      <c r="F193" s="153" t="s">
        <v>6276</v>
      </c>
      <c r="I193" s="154"/>
      <c r="L193" s="33"/>
      <c r="M193" s="155"/>
      <c r="T193" s="57"/>
      <c r="AT193" s="18" t="s">
        <v>316</v>
      </c>
      <c r="AU193" s="18" t="s">
        <v>163</v>
      </c>
    </row>
    <row r="194" spans="2:65" s="1" customFormat="1" ht="24.2" customHeight="1">
      <c r="B194" s="33"/>
      <c r="C194" s="177" t="s">
        <v>8</v>
      </c>
      <c r="D194" s="177" t="s">
        <v>390</v>
      </c>
      <c r="E194" s="178" t="s">
        <v>6277</v>
      </c>
      <c r="F194" s="179" t="s">
        <v>6278</v>
      </c>
      <c r="G194" s="180" t="s">
        <v>405</v>
      </c>
      <c r="H194" s="181">
        <v>12</v>
      </c>
      <c r="I194" s="182"/>
      <c r="J194" s="183">
        <f>ROUND(I194*H194,2)</f>
        <v>0</v>
      </c>
      <c r="K194" s="179" t="s">
        <v>1</v>
      </c>
      <c r="L194" s="184"/>
      <c r="M194" s="185" t="s">
        <v>1</v>
      </c>
      <c r="N194" s="186" t="s">
        <v>40</v>
      </c>
      <c r="P194" s="148">
        <f>O194*H194</f>
        <v>0</v>
      </c>
      <c r="Q194" s="148">
        <v>3.8000000000000002E-4</v>
      </c>
      <c r="R194" s="148">
        <f>Q194*H194</f>
        <v>4.5599999999999998E-3</v>
      </c>
      <c r="S194" s="148">
        <v>0</v>
      </c>
      <c r="T194" s="149">
        <f>S194*H194</f>
        <v>0</v>
      </c>
      <c r="AR194" s="150" t="s">
        <v>524</v>
      </c>
      <c r="AT194" s="150" t="s">
        <v>390</v>
      </c>
      <c r="AU194" s="150" t="s">
        <v>163</v>
      </c>
      <c r="AY194" s="18" t="s">
        <v>307</v>
      </c>
      <c r="BE194" s="151">
        <f>IF(N194="základní",J194,0)</f>
        <v>0</v>
      </c>
      <c r="BF194" s="151">
        <f>IF(N194="snížená",J194,0)</f>
        <v>0</v>
      </c>
      <c r="BG194" s="151">
        <f>IF(N194="zákl. přenesená",J194,0)</f>
        <v>0</v>
      </c>
      <c r="BH194" s="151">
        <f>IF(N194="sníž. přenesená",J194,0)</f>
        <v>0</v>
      </c>
      <c r="BI194" s="151">
        <f>IF(N194="nulová",J194,0)</f>
        <v>0</v>
      </c>
      <c r="BJ194" s="18" t="s">
        <v>82</v>
      </c>
      <c r="BK194" s="151">
        <f>ROUND(I194*H194,2)</f>
        <v>0</v>
      </c>
      <c r="BL194" s="18" t="s">
        <v>417</v>
      </c>
      <c r="BM194" s="150" t="s">
        <v>6803</v>
      </c>
    </row>
    <row r="195" spans="2:65" s="1" customFormat="1" ht="19.5">
      <c r="B195" s="33"/>
      <c r="D195" s="152" t="s">
        <v>316</v>
      </c>
      <c r="F195" s="153" t="s">
        <v>6278</v>
      </c>
      <c r="I195" s="154"/>
      <c r="L195" s="33"/>
      <c r="M195" s="155"/>
      <c r="T195" s="57"/>
      <c r="AT195" s="18" t="s">
        <v>316</v>
      </c>
      <c r="AU195" s="18" t="s">
        <v>163</v>
      </c>
    </row>
    <row r="196" spans="2:65" s="1" customFormat="1" ht="24.2" customHeight="1">
      <c r="B196" s="33"/>
      <c r="C196" s="177" t="s">
        <v>395</v>
      </c>
      <c r="D196" s="177" t="s">
        <v>390</v>
      </c>
      <c r="E196" s="178" t="s">
        <v>6804</v>
      </c>
      <c r="F196" s="179" t="s">
        <v>6805</v>
      </c>
      <c r="G196" s="180" t="s">
        <v>405</v>
      </c>
      <c r="H196" s="181">
        <v>1</v>
      </c>
      <c r="I196" s="182"/>
      <c r="J196" s="183">
        <f>ROUND(I196*H196,2)</f>
        <v>0</v>
      </c>
      <c r="K196" s="179" t="s">
        <v>1</v>
      </c>
      <c r="L196" s="184"/>
      <c r="M196" s="185" t="s">
        <v>1</v>
      </c>
      <c r="N196" s="186" t="s">
        <v>40</v>
      </c>
      <c r="P196" s="148">
        <f>O196*H196</f>
        <v>0</v>
      </c>
      <c r="Q196" s="148">
        <v>2.7999999999999998E-4</v>
      </c>
      <c r="R196" s="148">
        <f>Q196*H196</f>
        <v>2.7999999999999998E-4</v>
      </c>
      <c r="S196" s="148">
        <v>0</v>
      </c>
      <c r="T196" s="149">
        <f>S196*H196</f>
        <v>0</v>
      </c>
      <c r="AR196" s="150" t="s">
        <v>524</v>
      </c>
      <c r="AT196" s="150" t="s">
        <v>390</v>
      </c>
      <c r="AU196" s="150" t="s">
        <v>163</v>
      </c>
      <c r="AY196" s="18" t="s">
        <v>307</v>
      </c>
      <c r="BE196" s="151">
        <f>IF(N196="základní",J196,0)</f>
        <v>0</v>
      </c>
      <c r="BF196" s="151">
        <f>IF(N196="snížená",J196,0)</f>
        <v>0</v>
      </c>
      <c r="BG196" s="151">
        <f>IF(N196="zákl. přenesená",J196,0)</f>
        <v>0</v>
      </c>
      <c r="BH196" s="151">
        <f>IF(N196="sníž. přenesená",J196,0)</f>
        <v>0</v>
      </c>
      <c r="BI196" s="151">
        <f>IF(N196="nulová",J196,0)</f>
        <v>0</v>
      </c>
      <c r="BJ196" s="18" t="s">
        <v>82</v>
      </c>
      <c r="BK196" s="151">
        <f>ROUND(I196*H196,2)</f>
        <v>0</v>
      </c>
      <c r="BL196" s="18" t="s">
        <v>417</v>
      </c>
      <c r="BM196" s="150" t="s">
        <v>6806</v>
      </c>
    </row>
    <row r="197" spans="2:65" s="1" customFormat="1" ht="11.25">
      <c r="B197" s="33"/>
      <c r="D197" s="152" t="s">
        <v>316</v>
      </c>
      <c r="F197" s="153" t="s">
        <v>6805</v>
      </c>
      <c r="I197" s="154"/>
      <c r="L197" s="33"/>
      <c r="M197" s="155"/>
      <c r="T197" s="57"/>
      <c r="AT197" s="18" t="s">
        <v>316</v>
      </c>
      <c r="AU197" s="18" t="s">
        <v>163</v>
      </c>
    </row>
    <row r="198" spans="2:65" s="1" customFormat="1" ht="24.2" customHeight="1">
      <c r="B198" s="33"/>
      <c r="C198" s="139" t="s">
        <v>402</v>
      </c>
      <c r="D198" s="139" t="s">
        <v>309</v>
      </c>
      <c r="E198" s="140" t="s">
        <v>6280</v>
      </c>
      <c r="F198" s="141" t="s">
        <v>6281</v>
      </c>
      <c r="G198" s="142" t="s">
        <v>405</v>
      </c>
      <c r="H198" s="143">
        <v>4</v>
      </c>
      <c r="I198" s="144"/>
      <c r="J198" s="145">
        <f>ROUND(I198*H198,2)</f>
        <v>0</v>
      </c>
      <c r="K198" s="141" t="s">
        <v>313</v>
      </c>
      <c r="L198" s="33"/>
      <c r="M198" s="146" t="s">
        <v>1</v>
      </c>
      <c r="N198" s="147" t="s">
        <v>40</v>
      </c>
      <c r="P198" s="148">
        <f>O198*H198</f>
        <v>0</v>
      </c>
      <c r="Q198" s="148">
        <v>2.0000000000000002E-5</v>
      </c>
      <c r="R198" s="148">
        <f>Q198*H198</f>
        <v>8.0000000000000007E-5</v>
      </c>
      <c r="S198" s="148">
        <v>0</v>
      </c>
      <c r="T198" s="149">
        <f>S198*H198</f>
        <v>0</v>
      </c>
      <c r="AR198" s="150" t="s">
        <v>417</v>
      </c>
      <c r="AT198" s="150" t="s">
        <v>309</v>
      </c>
      <c r="AU198" s="150" t="s">
        <v>163</v>
      </c>
      <c r="AY198" s="18" t="s">
        <v>307</v>
      </c>
      <c r="BE198" s="151">
        <f>IF(N198="základní",J198,0)</f>
        <v>0</v>
      </c>
      <c r="BF198" s="151">
        <f>IF(N198="snížená",J198,0)</f>
        <v>0</v>
      </c>
      <c r="BG198" s="151">
        <f>IF(N198="zákl. přenesená",J198,0)</f>
        <v>0</v>
      </c>
      <c r="BH198" s="151">
        <f>IF(N198="sníž. přenesená",J198,0)</f>
        <v>0</v>
      </c>
      <c r="BI198" s="151">
        <f>IF(N198="nulová",J198,0)</f>
        <v>0</v>
      </c>
      <c r="BJ198" s="18" t="s">
        <v>82</v>
      </c>
      <c r="BK198" s="151">
        <f>ROUND(I198*H198,2)</f>
        <v>0</v>
      </c>
      <c r="BL198" s="18" t="s">
        <v>417</v>
      </c>
      <c r="BM198" s="150" t="s">
        <v>6807</v>
      </c>
    </row>
    <row r="199" spans="2:65" s="1" customFormat="1" ht="19.5">
      <c r="B199" s="33"/>
      <c r="D199" s="152" t="s">
        <v>316</v>
      </c>
      <c r="F199" s="153" t="s">
        <v>6283</v>
      </c>
      <c r="I199" s="154"/>
      <c r="L199" s="33"/>
      <c r="M199" s="155"/>
      <c r="T199" s="57"/>
      <c r="AT199" s="18" t="s">
        <v>316</v>
      </c>
      <c r="AU199" s="18" t="s">
        <v>163</v>
      </c>
    </row>
    <row r="200" spans="2:65" s="1" customFormat="1" ht="24.2" customHeight="1">
      <c r="B200" s="33"/>
      <c r="C200" s="177" t="s">
        <v>409</v>
      </c>
      <c r="D200" s="177" t="s">
        <v>390</v>
      </c>
      <c r="E200" s="178" t="s">
        <v>6284</v>
      </c>
      <c r="F200" s="179" t="s">
        <v>6285</v>
      </c>
      <c r="G200" s="180" t="s">
        <v>405</v>
      </c>
      <c r="H200" s="181">
        <v>1</v>
      </c>
      <c r="I200" s="182"/>
      <c r="J200" s="183">
        <f>ROUND(I200*H200,2)</f>
        <v>0</v>
      </c>
      <c r="K200" s="179" t="s">
        <v>1</v>
      </c>
      <c r="L200" s="184"/>
      <c r="M200" s="185" t="s">
        <v>1</v>
      </c>
      <c r="N200" s="186" t="s">
        <v>40</v>
      </c>
      <c r="P200" s="148">
        <f>O200*H200</f>
        <v>0</v>
      </c>
      <c r="Q200" s="148">
        <v>1.2999999999999999E-4</v>
      </c>
      <c r="R200" s="148">
        <f>Q200*H200</f>
        <v>1.2999999999999999E-4</v>
      </c>
      <c r="S200" s="148">
        <v>0</v>
      </c>
      <c r="T200" s="149">
        <f>S200*H200</f>
        <v>0</v>
      </c>
      <c r="AR200" s="150" t="s">
        <v>524</v>
      </c>
      <c r="AT200" s="150" t="s">
        <v>390</v>
      </c>
      <c r="AU200" s="150" t="s">
        <v>163</v>
      </c>
      <c r="AY200" s="18" t="s">
        <v>307</v>
      </c>
      <c r="BE200" s="151">
        <f>IF(N200="základní",J200,0)</f>
        <v>0</v>
      </c>
      <c r="BF200" s="151">
        <f>IF(N200="snížená",J200,0)</f>
        <v>0</v>
      </c>
      <c r="BG200" s="151">
        <f>IF(N200="zákl. přenesená",J200,0)</f>
        <v>0</v>
      </c>
      <c r="BH200" s="151">
        <f>IF(N200="sníž. přenesená",J200,0)</f>
        <v>0</v>
      </c>
      <c r="BI200" s="151">
        <f>IF(N200="nulová",J200,0)</f>
        <v>0</v>
      </c>
      <c r="BJ200" s="18" t="s">
        <v>82</v>
      </c>
      <c r="BK200" s="151">
        <f>ROUND(I200*H200,2)</f>
        <v>0</v>
      </c>
      <c r="BL200" s="18" t="s">
        <v>417</v>
      </c>
      <c r="BM200" s="150" t="s">
        <v>6808</v>
      </c>
    </row>
    <row r="201" spans="2:65" s="1" customFormat="1" ht="19.5">
      <c r="B201" s="33"/>
      <c r="D201" s="152" t="s">
        <v>316</v>
      </c>
      <c r="F201" s="153" t="s">
        <v>6285</v>
      </c>
      <c r="I201" s="154"/>
      <c r="L201" s="33"/>
      <c r="M201" s="155"/>
      <c r="T201" s="57"/>
      <c r="AT201" s="18" t="s">
        <v>316</v>
      </c>
      <c r="AU201" s="18" t="s">
        <v>163</v>
      </c>
    </row>
    <row r="202" spans="2:65" s="1" customFormat="1" ht="24.2" customHeight="1">
      <c r="B202" s="33"/>
      <c r="C202" s="177" t="s">
        <v>417</v>
      </c>
      <c r="D202" s="177" t="s">
        <v>390</v>
      </c>
      <c r="E202" s="178" t="s">
        <v>6287</v>
      </c>
      <c r="F202" s="179" t="s">
        <v>6288</v>
      </c>
      <c r="G202" s="180" t="s">
        <v>405</v>
      </c>
      <c r="H202" s="181">
        <v>3</v>
      </c>
      <c r="I202" s="182"/>
      <c r="J202" s="183">
        <f>ROUND(I202*H202,2)</f>
        <v>0</v>
      </c>
      <c r="K202" s="179" t="s">
        <v>313</v>
      </c>
      <c r="L202" s="184"/>
      <c r="M202" s="185" t="s">
        <v>1</v>
      </c>
      <c r="N202" s="186" t="s">
        <v>40</v>
      </c>
      <c r="P202" s="148">
        <f>O202*H202</f>
        <v>0</v>
      </c>
      <c r="Q202" s="148">
        <v>1.2999999999999999E-4</v>
      </c>
      <c r="R202" s="148">
        <f>Q202*H202</f>
        <v>3.8999999999999994E-4</v>
      </c>
      <c r="S202" s="148">
        <v>0</v>
      </c>
      <c r="T202" s="149">
        <f>S202*H202</f>
        <v>0</v>
      </c>
      <c r="AR202" s="150" t="s">
        <v>524</v>
      </c>
      <c r="AT202" s="150" t="s">
        <v>390</v>
      </c>
      <c r="AU202" s="150" t="s">
        <v>163</v>
      </c>
      <c r="AY202" s="18" t="s">
        <v>307</v>
      </c>
      <c r="BE202" s="151">
        <f>IF(N202="základní",J202,0)</f>
        <v>0</v>
      </c>
      <c r="BF202" s="151">
        <f>IF(N202="snížená",J202,0)</f>
        <v>0</v>
      </c>
      <c r="BG202" s="151">
        <f>IF(N202="zákl. přenesená",J202,0)</f>
        <v>0</v>
      </c>
      <c r="BH202" s="151">
        <f>IF(N202="sníž. přenesená",J202,0)</f>
        <v>0</v>
      </c>
      <c r="BI202" s="151">
        <f>IF(N202="nulová",J202,0)</f>
        <v>0</v>
      </c>
      <c r="BJ202" s="18" t="s">
        <v>82</v>
      </c>
      <c r="BK202" s="151">
        <f>ROUND(I202*H202,2)</f>
        <v>0</v>
      </c>
      <c r="BL202" s="18" t="s">
        <v>417</v>
      </c>
      <c r="BM202" s="150" t="s">
        <v>6809</v>
      </c>
    </row>
    <row r="203" spans="2:65" s="1" customFormat="1" ht="11.25">
      <c r="B203" s="33"/>
      <c r="D203" s="152" t="s">
        <v>316</v>
      </c>
      <c r="F203" s="153" t="s">
        <v>6288</v>
      </c>
      <c r="I203" s="154"/>
      <c r="L203" s="33"/>
      <c r="M203" s="155"/>
      <c r="T203" s="57"/>
      <c r="AT203" s="18" t="s">
        <v>316</v>
      </c>
      <c r="AU203" s="18" t="s">
        <v>163</v>
      </c>
    </row>
    <row r="204" spans="2:65" s="1" customFormat="1" ht="24.2" customHeight="1">
      <c r="B204" s="33"/>
      <c r="C204" s="139" t="s">
        <v>426</v>
      </c>
      <c r="D204" s="139" t="s">
        <v>309</v>
      </c>
      <c r="E204" s="140" t="s">
        <v>6810</v>
      </c>
      <c r="F204" s="141" t="s">
        <v>6811</v>
      </c>
      <c r="G204" s="142" t="s">
        <v>405</v>
      </c>
      <c r="H204" s="143">
        <v>2</v>
      </c>
      <c r="I204" s="144"/>
      <c r="J204" s="145">
        <f>ROUND(I204*H204,2)</f>
        <v>0</v>
      </c>
      <c r="K204" s="141" t="s">
        <v>313</v>
      </c>
      <c r="L204" s="33"/>
      <c r="M204" s="146" t="s">
        <v>1</v>
      </c>
      <c r="N204" s="147" t="s">
        <v>40</v>
      </c>
      <c r="P204" s="148">
        <f>O204*H204</f>
        <v>0</v>
      </c>
      <c r="Q204" s="148">
        <v>2.0000000000000002E-5</v>
      </c>
      <c r="R204" s="148">
        <f>Q204*H204</f>
        <v>4.0000000000000003E-5</v>
      </c>
      <c r="S204" s="148">
        <v>0</v>
      </c>
      <c r="T204" s="149">
        <f>S204*H204</f>
        <v>0</v>
      </c>
      <c r="AR204" s="150" t="s">
        <v>417</v>
      </c>
      <c r="AT204" s="150" t="s">
        <v>309</v>
      </c>
      <c r="AU204" s="150" t="s">
        <v>163</v>
      </c>
      <c r="AY204" s="18" t="s">
        <v>307</v>
      </c>
      <c r="BE204" s="151">
        <f>IF(N204="základní",J204,0)</f>
        <v>0</v>
      </c>
      <c r="BF204" s="151">
        <f>IF(N204="snížená",J204,0)</f>
        <v>0</v>
      </c>
      <c r="BG204" s="151">
        <f>IF(N204="zákl. přenesená",J204,0)</f>
        <v>0</v>
      </c>
      <c r="BH204" s="151">
        <f>IF(N204="sníž. přenesená",J204,0)</f>
        <v>0</v>
      </c>
      <c r="BI204" s="151">
        <f>IF(N204="nulová",J204,0)</f>
        <v>0</v>
      </c>
      <c r="BJ204" s="18" t="s">
        <v>82</v>
      </c>
      <c r="BK204" s="151">
        <f>ROUND(I204*H204,2)</f>
        <v>0</v>
      </c>
      <c r="BL204" s="18" t="s">
        <v>417</v>
      </c>
      <c r="BM204" s="150" t="s">
        <v>6812</v>
      </c>
    </row>
    <row r="205" spans="2:65" s="1" customFormat="1" ht="19.5">
      <c r="B205" s="33"/>
      <c r="D205" s="152" t="s">
        <v>316</v>
      </c>
      <c r="F205" s="153" t="s">
        <v>6813</v>
      </c>
      <c r="I205" s="154"/>
      <c r="L205" s="33"/>
      <c r="M205" s="155"/>
      <c r="T205" s="57"/>
      <c r="AT205" s="18" t="s">
        <v>316</v>
      </c>
      <c r="AU205" s="18" t="s">
        <v>163</v>
      </c>
    </row>
    <row r="206" spans="2:65" s="1" customFormat="1" ht="24.2" customHeight="1">
      <c r="B206" s="33"/>
      <c r="C206" s="177" t="s">
        <v>433</v>
      </c>
      <c r="D206" s="177" t="s">
        <v>390</v>
      </c>
      <c r="E206" s="178" t="s">
        <v>6814</v>
      </c>
      <c r="F206" s="179" t="s">
        <v>6815</v>
      </c>
      <c r="G206" s="180" t="s">
        <v>405</v>
      </c>
      <c r="H206" s="181">
        <v>2</v>
      </c>
      <c r="I206" s="182"/>
      <c r="J206" s="183">
        <f>ROUND(I206*H206,2)</f>
        <v>0</v>
      </c>
      <c r="K206" s="179" t="s">
        <v>313</v>
      </c>
      <c r="L206" s="184"/>
      <c r="M206" s="185" t="s">
        <v>1</v>
      </c>
      <c r="N206" s="186" t="s">
        <v>40</v>
      </c>
      <c r="P206" s="148">
        <f>O206*H206</f>
        <v>0</v>
      </c>
      <c r="Q206" s="148">
        <v>1.3999999999999999E-4</v>
      </c>
      <c r="R206" s="148">
        <f>Q206*H206</f>
        <v>2.7999999999999998E-4</v>
      </c>
      <c r="S206" s="148">
        <v>0</v>
      </c>
      <c r="T206" s="149">
        <f>S206*H206</f>
        <v>0</v>
      </c>
      <c r="AR206" s="150" t="s">
        <v>524</v>
      </c>
      <c r="AT206" s="150" t="s">
        <v>390</v>
      </c>
      <c r="AU206" s="150" t="s">
        <v>163</v>
      </c>
      <c r="AY206" s="18" t="s">
        <v>307</v>
      </c>
      <c r="BE206" s="151">
        <f>IF(N206="základní",J206,0)</f>
        <v>0</v>
      </c>
      <c r="BF206" s="151">
        <f>IF(N206="snížená",J206,0)</f>
        <v>0</v>
      </c>
      <c r="BG206" s="151">
        <f>IF(N206="zákl. přenesená",J206,0)</f>
        <v>0</v>
      </c>
      <c r="BH206" s="151">
        <f>IF(N206="sníž. přenesená",J206,0)</f>
        <v>0</v>
      </c>
      <c r="BI206" s="151">
        <f>IF(N206="nulová",J206,0)</f>
        <v>0</v>
      </c>
      <c r="BJ206" s="18" t="s">
        <v>82</v>
      </c>
      <c r="BK206" s="151">
        <f>ROUND(I206*H206,2)</f>
        <v>0</v>
      </c>
      <c r="BL206" s="18" t="s">
        <v>417</v>
      </c>
      <c r="BM206" s="150" t="s">
        <v>6816</v>
      </c>
    </row>
    <row r="207" spans="2:65" s="1" customFormat="1" ht="11.25">
      <c r="B207" s="33"/>
      <c r="D207" s="152" t="s">
        <v>316</v>
      </c>
      <c r="F207" s="153" t="s">
        <v>6815</v>
      </c>
      <c r="I207" s="154"/>
      <c r="L207" s="33"/>
      <c r="M207" s="155"/>
      <c r="T207" s="57"/>
      <c r="AT207" s="18" t="s">
        <v>316</v>
      </c>
      <c r="AU207" s="18" t="s">
        <v>163</v>
      </c>
    </row>
    <row r="208" spans="2:65" s="1" customFormat="1" ht="24.2" customHeight="1">
      <c r="B208" s="33"/>
      <c r="C208" s="139" t="s">
        <v>438</v>
      </c>
      <c r="D208" s="139" t="s">
        <v>309</v>
      </c>
      <c r="E208" s="140" t="s">
        <v>6817</v>
      </c>
      <c r="F208" s="141" t="s">
        <v>6818</v>
      </c>
      <c r="G208" s="142" t="s">
        <v>405</v>
      </c>
      <c r="H208" s="143">
        <v>4</v>
      </c>
      <c r="I208" s="144"/>
      <c r="J208" s="145">
        <f>ROUND(I208*H208,2)</f>
        <v>0</v>
      </c>
      <c r="K208" s="141" t="s">
        <v>313</v>
      </c>
      <c r="L208" s="33"/>
      <c r="M208" s="146" t="s">
        <v>1</v>
      </c>
      <c r="N208" s="147" t="s">
        <v>40</v>
      </c>
      <c r="P208" s="148">
        <f>O208*H208</f>
        <v>0</v>
      </c>
      <c r="Q208" s="148">
        <v>3.0000000000000001E-5</v>
      </c>
      <c r="R208" s="148">
        <f>Q208*H208</f>
        <v>1.2E-4</v>
      </c>
      <c r="S208" s="148">
        <v>0</v>
      </c>
      <c r="T208" s="149">
        <f>S208*H208</f>
        <v>0</v>
      </c>
      <c r="AR208" s="150" t="s">
        <v>417</v>
      </c>
      <c r="AT208" s="150" t="s">
        <v>309</v>
      </c>
      <c r="AU208" s="150" t="s">
        <v>163</v>
      </c>
      <c r="AY208" s="18" t="s">
        <v>307</v>
      </c>
      <c r="BE208" s="151">
        <f>IF(N208="základní",J208,0)</f>
        <v>0</v>
      </c>
      <c r="BF208" s="151">
        <f>IF(N208="snížená",J208,0)</f>
        <v>0</v>
      </c>
      <c r="BG208" s="151">
        <f>IF(N208="zákl. přenesená",J208,0)</f>
        <v>0</v>
      </c>
      <c r="BH208" s="151">
        <f>IF(N208="sníž. přenesená",J208,0)</f>
        <v>0</v>
      </c>
      <c r="BI208" s="151">
        <f>IF(N208="nulová",J208,0)</f>
        <v>0</v>
      </c>
      <c r="BJ208" s="18" t="s">
        <v>82</v>
      </c>
      <c r="BK208" s="151">
        <f>ROUND(I208*H208,2)</f>
        <v>0</v>
      </c>
      <c r="BL208" s="18" t="s">
        <v>417</v>
      </c>
      <c r="BM208" s="150" t="s">
        <v>6819</v>
      </c>
    </row>
    <row r="209" spans="2:65" s="1" customFormat="1" ht="19.5">
      <c r="B209" s="33"/>
      <c r="D209" s="152" t="s">
        <v>316</v>
      </c>
      <c r="F209" s="153" t="s">
        <v>6820</v>
      </c>
      <c r="I209" s="154"/>
      <c r="L209" s="33"/>
      <c r="M209" s="155"/>
      <c r="T209" s="57"/>
      <c r="AT209" s="18" t="s">
        <v>316</v>
      </c>
      <c r="AU209" s="18" t="s">
        <v>163</v>
      </c>
    </row>
    <row r="210" spans="2:65" s="1" customFormat="1" ht="24.2" customHeight="1">
      <c r="B210" s="33"/>
      <c r="C210" s="177" t="s">
        <v>448</v>
      </c>
      <c r="D210" s="177" t="s">
        <v>390</v>
      </c>
      <c r="E210" s="178" t="s">
        <v>6821</v>
      </c>
      <c r="F210" s="179" t="s">
        <v>6822</v>
      </c>
      <c r="G210" s="180" t="s">
        <v>405</v>
      </c>
      <c r="H210" s="181">
        <v>4</v>
      </c>
      <c r="I210" s="182"/>
      <c r="J210" s="183">
        <f>ROUND(I210*H210,2)</f>
        <v>0</v>
      </c>
      <c r="K210" s="179" t="s">
        <v>313</v>
      </c>
      <c r="L210" s="184"/>
      <c r="M210" s="185" t="s">
        <v>1</v>
      </c>
      <c r="N210" s="186" t="s">
        <v>40</v>
      </c>
      <c r="P210" s="148">
        <f>O210*H210</f>
        <v>0</v>
      </c>
      <c r="Q210" s="148">
        <v>2.5999999999999998E-4</v>
      </c>
      <c r="R210" s="148">
        <f>Q210*H210</f>
        <v>1.0399999999999999E-3</v>
      </c>
      <c r="S210" s="148">
        <v>0</v>
      </c>
      <c r="T210" s="149">
        <f>S210*H210</f>
        <v>0</v>
      </c>
      <c r="AR210" s="150" t="s">
        <v>524</v>
      </c>
      <c r="AT210" s="150" t="s">
        <v>390</v>
      </c>
      <c r="AU210" s="150" t="s">
        <v>163</v>
      </c>
      <c r="AY210" s="18" t="s">
        <v>307</v>
      </c>
      <c r="BE210" s="151">
        <f>IF(N210="základní",J210,0)</f>
        <v>0</v>
      </c>
      <c r="BF210" s="151">
        <f>IF(N210="snížená",J210,0)</f>
        <v>0</v>
      </c>
      <c r="BG210" s="151">
        <f>IF(N210="zákl. přenesená",J210,0)</f>
        <v>0</v>
      </c>
      <c r="BH210" s="151">
        <f>IF(N210="sníž. přenesená",J210,0)</f>
        <v>0</v>
      </c>
      <c r="BI210" s="151">
        <f>IF(N210="nulová",J210,0)</f>
        <v>0</v>
      </c>
      <c r="BJ210" s="18" t="s">
        <v>82</v>
      </c>
      <c r="BK210" s="151">
        <f>ROUND(I210*H210,2)</f>
        <v>0</v>
      </c>
      <c r="BL210" s="18" t="s">
        <v>417</v>
      </c>
      <c r="BM210" s="150" t="s">
        <v>6823</v>
      </c>
    </row>
    <row r="211" spans="2:65" s="1" customFormat="1" ht="11.25">
      <c r="B211" s="33"/>
      <c r="D211" s="152" t="s">
        <v>316</v>
      </c>
      <c r="F211" s="153" t="s">
        <v>6822</v>
      </c>
      <c r="I211" s="154"/>
      <c r="L211" s="33"/>
      <c r="M211" s="155"/>
      <c r="T211" s="57"/>
      <c r="AT211" s="18" t="s">
        <v>316</v>
      </c>
      <c r="AU211" s="18" t="s">
        <v>163</v>
      </c>
    </row>
    <row r="212" spans="2:65" s="1" customFormat="1" ht="16.5" customHeight="1">
      <c r="B212" s="33"/>
      <c r="C212" s="139" t="s">
        <v>7</v>
      </c>
      <c r="D212" s="139" t="s">
        <v>309</v>
      </c>
      <c r="E212" s="140" t="s">
        <v>6824</v>
      </c>
      <c r="F212" s="141" t="s">
        <v>6825</v>
      </c>
      <c r="G212" s="142" t="s">
        <v>405</v>
      </c>
      <c r="H212" s="143">
        <v>4</v>
      </c>
      <c r="I212" s="144"/>
      <c r="J212" s="145">
        <f>ROUND(I212*H212,2)</f>
        <v>0</v>
      </c>
      <c r="K212" s="141" t="s">
        <v>1</v>
      </c>
      <c r="L212" s="33"/>
      <c r="M212" s="146" t="s">
        <v>1</v>
      </c>
      <c r="N212" s="147" t="s">
        <v>40</v>
      </c>
      <c r="P212" s="148">
        <f>O212*H212</f>
        <v>0</v>
      </c>
      <c r="Q212" s="148">
        <v>0</v>
      </c>
      <c r="R212" s="148">
        <f>Q212*H212</f>
        <v>0</v>
      </c>
      <c r="S212" s="148">
        <v>0</v>
      </c>
      <c r="T212" s="149">
        <f>S212*H212</f>
        <v>0</v>
      </c>
      <c r="AR212" s="150" t="s">
        <v>417</v>
      </c>
      <c r="AT212" s="150" t="s">
        <v>309</v>
      </c>
      <c r="AU212" s="150" t="s">
        <v>163</v>
      </c>
      <c r="AY212" s="18" t="s">
        <v>307</v>
      </c>
      <c r="BE212" s="151">
        <f>IF(N212="základní",J212,0)</f>
        <v>0</v>
      </c>
      <c r="BF212" s="151">
        <f>IF(N212="snížená",J212,0)</f>
        <v>0</v>
      </c>
      <c r="BG212" s="151">
        <f>IF(N212="zákl. přenesená",J212,0)</f>
        <v>0</v>
      </c>
      <c r="BH212" s="151">
        <f>IF(N212="sníž. přenesená",J212,0)</f>
        <v>0</v>
      </c>
      <c r="BI212" s="151">
        <f>IF(N212="nulová",J212,0)</f>
        <v>0</v>
      </c>
      <c r="BJ212" s="18" t="s">
        <v>82</v>
      </c>
      <c r="BK212" s="151">
        <f>ROUND(I212*H212,2)</f>
        <v>0</v>
      </c>
      <c r="BL212" s="18" t="s">
        <v>417</v>
      </c>
      <c r="BM212" s="150" t="s">
        <v>6826</v>
      </c>
    </row>
    <row r="213" spans="2:65" s="1" customFormat="1" ht="11.25">
      <c r="B213" s="33"/>
      <c r="D213" s="152" t="s">
        <v>316</v>
      </c>
      <c r="F213" s="153" t="s">
        <v>6825</v>
      </c>
      <c r="I213" s="154"/>
      <c r="L213" s="33"/>
      <c r="M213" s="155"/>
      <c r="T213" s="57"/>
      <c r="AT213" s="18" t="s">
        <v>316</v>
      </c>
      <c r="AU213" s="18" t="s">
        <v>163</v>
      </c>
    </row>
    <row r="214" spans="2:65" s="1" customFormat="1" ht="16.5" customHeight="1">
      <c r="B214" s="33"/>
      <c r="C214" s="139" t="s">
        <v>459</v>
      </c>
      <c r="D214" s="139" t="s">
        <v>309</v>
      </c>
      <c r="E214" s="140" t="s">
        <v>6827</v>
      </c>
      <c r="F214" s="141" t="s">
        <v>6828</v>
      </c>
      <c r="G214" s="142" t="s">
        <v>405</v>
      </c>
      <c r="H214" s="143">
        <v>7</v>
      </c>
      <c r="I214" s="144"/>
      <c r="J214" s="145">
        <f>ROUND(I214*H214,2)</f>
        <v>0</v>
      </c>
      <c r="K214" s="141" t="s">
        <v>1</v>
      </c>
      <c r="L214" s="33"/>
      <c r="M214" s="146" t="s">
        <v>1</v>
      </c>
      <c r="N214" s="147" t="s">
        <v>40</v>
      </c>
      <c r="P214" s="148">
        <f>O214*H214</f>
        <v>0</v>
      </c>
      <c r="Q214" s="148">
        <v>0</v>
      </c>
      <c r="R214" s="148">
        <f>Q214*H214</f>
        <v>0</v>
      </c>
      <c r="S214" s="148">
        <v>0</v>
      </c>
      <c r="T214" s="149">
        <f>S214*H214</f>
        <v>0</v>
      </c>
      <c r="AR214" s="150" t="s">
        <v>417</v>
      </c>
      <c r="AT214" s="150" t="s">
        <v>309</v>
      </c>
      <c r="AU214" s="150" t="s">
        <v>163</v>
      </c>
      <c r="AY214" s="18" t="s">
        <v>307</v>
      </c>
      <c r="BE214" s="151">
        <f>IF(N214="základní",J214,0)</f>
        <v>0</v>
      </c>
      <c r="BF214" s="151">
        <f>IF(N214="snížená",J214,0)</f>
        <v>0</v>
      </c>
      <c r="BG214" s="151">
        <f>IF(N214="zákl. přenesená",J214,0)</f>
        <v>0</v>
      </c>
      <c r="BH214" s="151">
        <f>IF(N214="sníž. přenesená",J214,0)</f>
        <v>0</v>
      </c>
      <c r="BI214" s="151">
        <f>IF(N214="nulová",J214,0)</f>
        <v>0</v>
      </c>
      <c r="BJ214" s="18" t="s">
        <v>82</v>
      </c>
      <c r="BK214" s="151">
        <f>ROUND(I214*H214,2)</f>
        <v>0</v>
      </c>
      <c r="BL214" s="18" t="s">
        <v>417</v>
      </c>
      <c r="BM214" s="150" t="s">
        <v>6829</v>
      </c>
    </row>
    <row r="215" spans="2:65" s="1" customFormat="1" ht="11.25">
      <c r="B215" s="33"/>
      <c r="D215" s="152" t="s">
        <v>316</v>
      </c>
      <c r="F215" s="153" t="s">
        <v>6828</v>
      </c>
      <c r="I215" s="154"/>
      <c r="L215" s="33"/>
      <c r="M215" s="155"/>
      <c r="T215" s="57"/>
      <c r="AT215" s="18" t="s">
        <v>316</v>
      </c>
      <c r="AU215" s="18" t="s">
        <v>163</v>
      </c>
    </row>
    <row r="216" spans="2:65" s="1" customFormat="1" ht="16.5" customHeight="1">
      <c r="B216" s="33"/>
      <c r="C216" s="139" t="s">
        <v>464</v>
      </c>
      <c r="D216" s="139" t="s">
        <v>309</v>
      </c>
      <c r="E216" s="140" t="s">
        <v>6830</v>
      </c>
      <c r="F216" s="141" t="s">
        <v>6831</v>
      </c>
      <c r="G216" s="142" t="s">
        <v>405</v>
      </c>
      <c r="H216" s="143">
        <v>2</v>
      </c>
      <c r="I216" s="144"/>
      <c r="J216" s="145">
        <f>ROUND(I216*H216,2)</f>
        <v>0</v>
      </c>
      <c r="K216" s="141" t="s">
        <v>1</v>
      </c>
      <c r="L216" s="33"/>
      <c r="M216" s="146" t="s">
        <v>1</v>
      </c>
      <c r="N216" s="147" t="s">
        <v>40</v>
      </c>
      <c r="P216" s="148">
        <f>O216*H216</f>
        <v>0</v>
      </c>
      <c r="Q216" s="148">
        <v>0</v>
      </c>
      <c r="R216" s="148">
        <f>Q216*H216</f>
        <v>0</v>
      </c>
      <c r="S216" s="148">
        <v>0</v>
      </c>
      <c r="T216" s="149">
        <f>S216*H216</f>
        <v>0</v>
      </c>
      <c r="AR216" s="150" t="s">
        <v>417</v>
      </c>
      <c r="AT216" s="150" t="s">
        <v>309</v>
      </c>
      <c r="AU216" s="150" t="s">
        <v>163</v>
      </c>
      <c r="AY216" s="18" t="s">
        <v>307</v>
      </c>
      <c r="BE216" s="151">
        <f>IF(N216="základní",J216,0)</f>
        <v>0</v>
      </c>
      <c r="BF216" s="151">
        <f>IF(N216="snížená",J216,0)</f>
        <v>0</v>
      </c>
      <c r="BG216" s="151">
        <f>IF(N216="zákl. přenesená",J216,0)</f>
        <v>0</v>
      </c>
      <c r="BH216" s="151">
        <f>IF(N216="sníž. přenesená",J216,0)</f>
        <v>0</v>
      </c>
      <c r="BI216" s="151">
        <f>IF(N216="nulová",J216,0)</f>
        <v>0</v>
      </c>
      <c r="BJ216" s="18" t="s">
        <v>82</v>
      </c>
      <c r="BK216" s="151">
        <f>ROUND(I216*H216,2)</f>
        <v>0</v>
      </c>
      <c r="BL216" s="18" t="s">
        <v>417</v>
      </c>
      <c r="BM216" s="150" t="s">
        <v>6832</v>
      </c>
    </row>
    <row r="217" spans="2:65" s="1" customFormat="1" ht="11.25">
      <c r="B217" s="33"/>
      <c r="D217" s="152" t="s">
        <v>316</v>
      </c>
      <c r="F217" s="153" t="s">
        <v>6833</v>
      </c>
      <c r="I217" s="154"/>
      <c r="L217" s="33"/>
      <c r="M217" s="155"/>
      <c r="T217" s="57"/>
      <c r="AT217" s="18" t="s">
        <v>316</v>
      </c>
      <c r="AU217" s="18" t="s">
        <v>163</v>
      </c>
    </row>
    <row r="218" spans="2:65" s="1" customFormat="1" ht="16.5" customHeight="1">
      <c r="B218" s="33"/>
      <c r="C218" s="139" t="s">
        <v>472</v>
      </c>
      <c r="D218" s="139" t="s">
        <v>309</v>
      </c>
      <c r="E218" s="140" t="s">
        <v>6834</v>
      </c>
      <c r="F218" s="141" t="s">
        <v>6835</v>
      </c>
      <c r="G218" s="142" t="s">
        <v>405</v>
      </c>
      <c r="H218" s="143">
        <v>2</v>
      </c>
      <c r="I218" s="144"/>
      <c r="J218" s="145">
        <f>ROUND(I218*H218,2)</f>
        <v>0</v>
      </c>
      <c r="K218" s="141" t="s">
        <v>1</v>
      </c>
      <c r="L218" s="33"/>
      <c r="M218" s="146" t="s">
        <v>1</v>
      </c>
      <c r="N218" s="147" t="s">
        <v>40</v>
      </c>
      <c r="P218" s="148">
        <f>O218*H218</f>
        <v>0</v>
      </c>
      <c r="Q218" s="148">
        <v>0</v>
      </c>
      <c r="R218" s="148">
        <f>Q218*H218</f>
        <v>0</v>
      </c>
      <c r="S218" s="148">
        <v>0</v>
      </c>
      <c r="T218" s="149">
        <f>S218*H218</f>
        <v>0</v>
      </c>
      <c r="AR218" s="150" t="s">
        <v>417</v>
      </c>
      <c r="AT218" s="150" t="s">
        <v>309</v>
      </c>
      <c r="AU218" s="150" t="s">
        <v>163</v>
      </c>
      <c r="AY218" s="18" t="s">
        <v>307</v>
      </c>
      <c r="BE218" s="151">
        <f>IF(N218="základní",J218,0)</f>
        <v>0</v>
      </c>
      <c r="BF218" s="151">
        <f>IF(N218="snížená",J218,0)</f>
        <v>0</v>
      </c>
      <c r="BG218" s="151">
        <f>IF(N218="zákl. přenesená",J218,0)</f>
        <v>0</v>
      </c>
      <c r="BH218" s="151">
        <f>IF(N218="sníž. přenesená",J218,0)</f>
        <v>0</v>
      </c>
      <c r="BI218" s="151">
        <f>IF(N218="nulová",J218,0)</f>
        <v>0</v>
      </c>
      <c r="BJ218" s="18" t="s">
        <v>82</v>
      </c>
      <c r="BK218" s="151">
        <f>ROUND(I218*H218,2)</f>
        <v>0</v>
      </c>
      <c r="BL218" s="18" t="s">
        <v>417</v>
      </c>
      <c r="BM218" s="150" t="s">
        <v>6836</v>
      </c>
    </row>
    <row r="219" spans="2:65" s="1" customFormat="1" ht="11.25">
      <c r="B219" s="33"/>
      <c r="D219" s="152" t="s">
        <v>316</v>
      </c>
      <c r="F219" s="153" t="s">
        <v>6835</v>
      </c>
      <c r="I219" s="154"/>
      <c r="L219" s="33"/>
      <c r="M219" s="155"/>
      <c r="T219" s="57"/>
      <c r="AT219" s="18" t="s">
        <v>316</v>
      </c>
      <c r="AU219" s="18" t="s">
        <v>163</v>
      </c>
    </row>
    <row r="220" spans="2:65" s="11" customFormat="1" ht="20.85" customHeight="1">
      <c r="B220" s="127"/>
      <c r="D220" s="128" t="s">
        <v>74</v>
      </c>
      <c r="E220" s="137" t="s">
        <v>6290</v>
      </c>
      <c r="F220" s="137" t="s">
        <v>6291</v>
      </c>
      <c r="I220" s="130"/>
      <c r="J220" s="138">
        <f>BK220</f>
        <v>0</v>
      </c>
      <c r="L220" s="127"/>
      <c r="M220" s="132"/>
      <c r="P220" s="133">
        <f>SUM(P221:P257)</f>
        <v>0</v>
      </c>
      <c r="R220" s="133">
        <f>SUM(R221:R257)</f>
        <v>0.70430000000000015</v>
      </c>
      <c r="T220" s="134">
        <f>SUM(T221:T257)</f>
        <v>0</v>
      </c>
      <c r="AR220" s="128" t="s">
        <v>84</v>
      </c>
      <c r="AT220" s="135" t="s">
        <v>74</v>
      </c>
      <c r="AU220" s="135" t="s">
        <v>84</v>
      </c>
      <c r="AY220" s="128" t="s">
        <v>307</v>
      </c>
      <c r="BK220" s="136">
        <f>SUM(BK221:BK257)</f>
        <v>0</v>
      </c>
    </row>
    <row r="221" spans="2:65" s="1" customFormat="1" ht="16.5" customHeight="1">
      <c r="B221" s="33"/>
      <c r="C221" s="139" t="s">
        <v>480</v>
      </c>
      <c r="D221" s="139" t="s">
        <v>309</v>
      </c>
      <c r="E221" s="140" t="s">
        <v>6340</v>
      </c>
      <c r="F221" s="141" t="s">
        <v>6341</v>
      </c>
      <c r="G221" s="142" t="s">
        <v>398</v>
      </c>
      <c r="H221" s="143">
        <v>20</v>
      </c>
      <c r="I221" s="144"/>
      <c r="J221" s="145">
        <f>ROUND(I221*H221,2)</f>
        <v>0</v>
      </c>
      <c r="K221" s="141" t="s">
        <v>1</v>
      </c>
      <c r="L221" s="33"/>
      <c r="M221" s="146" t="s">
        <v>1</v>
      </c>
      <c r="N221" s="147" t="s">
        <v>40</v>
      </c>
      <c r="P221" s="148">
        <f>O221*H221</f>
        <v>0</v>
      </c>
      <c r="Q221" s="148">
        <v>0</v>
      </c>
      <c r="R221" s="148">
        <f>Q221*H221</f>
        <v>0</v>
      </c>
      <c r="S221" s="148">
        <v>0</v>
      </c>
      <c r="T221" s="149">
        <f>S221*H221</f>
        <v>0</v>
      </c>
      <c r="AR221" s="150" t="s">
        <v>417</v>
      </c>
      <c r="AT221" s="150" t="s">
        <v>309</v>
      </c>
      <c r="AU221" s="150" t="s">
        <v>163</v>
      </c>
      <c r="AY221" s="18" t="s">
        <v>307</v>
      </c>
      <c r="BE221" s="151">
        <f>IF(N221="základní",J221,0)</f>
        <v>0</v>
      </c>
      <c r="BF221" s="151">
        <f>IF(N221="snížená",J221,0)</f>
        <v>0</v>
      </c>
      <c r="BG221" s="151">
        <f>IF(N221="zákl. přenesená",J221,0)</f>
        <v>0</v>
      </c>
      <c r="BH221" s="151">
        <f>IF(N221="sníž. přenesená",J221,0)</f>
        <v>0</v>
      </c>
      <c r="BI221" s="151">
        <f>IF(N221="nulová",J221,0)</f>
        <v>0</v>
      </c>
      <c r="BJ221" s="18" t="s">
        <v>82</v>
      </c>
      <c r="BK221" s="151">
        <f>ROUND(I221*H221,2)</f>
        <v>0</v>
      </c>
      <c r="BL221" s="18" t="s">
        <v>417</v>
      </c>
      <c r="BM221" s="150" t="s">
        <v>6837</v>
      </c>
    </row>
    <row r="222" spans="2:65" s="1" customFormat="1" ht="11.25">
      <c r="B222" s="33"/>
      <c r="D222" s="152" t="s">
        <v>316</v>
      </c>
      <c r="F222" s="153" t="s">
        <v>6341</v>
      </c>
      <c r="I222" s="154"/>
      <c r="L222" s="33"/>
      <c r="M222" s="155"/>
      <c r="T222" s="57"/>
      <c r="AT222" s="18" t="s">
        <v>316</v>
      </c>
      <c r="AU222" s="18" t="s">
        <v>163</v>
      </c>
    </row>
    <row r="223" spans="2:65" s="1" customFormat="1" ht="21.75" customHeight="1">
      <c r="B223" s="33"/>
      <c r="C223" s="139" t="s">
        <v>488</v>
      </c>
      <c r="D223" s="139" t="s">
        <v>309</v>
      </c>
      <c r="E223" s="140" t="s">
        <v>6838</v>
      </c>
      <c r="F223" s="141" t="s">
        <v>6839</v>
      </c>
      <c r="G223" s="142" t="s">
        <v>398</v>
      </c>
      <c r="H223" s="143">
        <v>10</v>
      </c>
      <c r="I223" s="144"/>
      <c r="J223" s="145">
        <f>ROUND(I223*H223,2)</f>
        <v>0</v>
      </c>
      <c r="K223" s="141" t="s">
        <v>313</v>
      </c>
      <c r="L223" s="33"/>
      <c r="M223" s="146" t="s">
        <v>1</v>
      </c>
      <c r="N223" s="147" t="s">
        <v>40</v>
      </c>
      <c r="P223" s="148">
        <f>O223*H223</f>
        <v>0</v>
      </c>
      <c r="Q223" s="148">
        <v>1.42E-3</v>
      </c>
      <c r="R223" s="148">
        <f>Q223*H223</f>
        <v>1.4200000000000001E-2</v>
      </c>
      <c r="S223" s="148">
        <v>0</v>
      </c>
      <c r="T223" s="149">
        <f>S223*H223</f>
        <v>0</v>
      </c>
      <c r="AR223" s="150" t="s">
        <v>417</v>
      </c>
      <c r="AT223" s="150" t="s">
        <v>309</v>
      </c>
      <c r="AU223" s="150" t="s">
        <v>163</v>
      </c>
      <c r="AY223" s="18" t="s">
        <v>307</v>
      </c>
      <c r="BE223" s="151">
        <f>IF(N223="základní",J223,0)</f>
        <v>0</v>
      </c>
      <c r="BF223" s="151">
        <f>IF(N223="snížená",J223,0)</f>
        <v>0</v>
      </c>
      <c r="BG223" s="151">
        <f>IF(N223="zákl. přenesená",J223,0)</f>
        <v>0</v>
      </c>
      <c r="BH223" s="151">
        <f>IF(N223="sníž. přenesená",J223,0)</f>
        <v>0</v>
      </c>
      <c r="BI223" s="151">
        <f>IF(N223="nulová",J223,0)</f>
        <v>0</v>
      </c>
      <c r="BJ223" s="18" t="s">
        <v>82</v>
      </c>
      <c r="BK223" s="151">
        <f>ROUND(I223*H223,2)</f>
        <v>0</v>
      </c>
      <c r="BL223" s="18" t="s">
        <v>417</v>
      </c>
      <c r="BM223" s="150" t="s">
        <v>6840</v>
      </c>
    </row>
    <row r="224" spans="2:65" s="1" customFormat="1" ht="11.25">
      <c r="B224" s="33"/>
      <c r="D224" s="152" t="s">
        <v>316</v>
      </c>
      <c r="F224" s="153" t="s">
        <v>6841</v>
      </c>
      <c r="I224" s="154"/>
      <c r="L224" s="33"/>
      <c r="M224" s="155"/>
      <c r="T224" s="57"/>
      <c r="AT224" s="18" t="s">
        <v>316</v>
      </c>
      <c r="AU224" s="18" t="s">
        <v>163</v>
      </c>
    </row>
    <row r="225" spans="2:65" s="1" customFormat="1" ht="21.75" customHeight="1">
      <c r="B225" s="33"/>
      <c r="C225" s="139" t="s">
        <v>493</v>
      </c>
      <c r="D225" s="139" t="s">
        <v>309</v>
      </c>
      <c r="E225" s="140" t="s">
        <v>6842</v>
      </c>
      <c r="F225" s="141" t="s">
        <v>6843</v>
      </c>
      <c r="G225" s="142" t="s">
        <v>398</v>
      </c>
      <c r="H225" s="143">
        <v>35</v>
      </c>
      <c r="I225" s="144"/>
      <c r="J225" s="145">
        <f>ROUND(I225*H225,2)</f>
        <v>0</v>
      </c>
      <c r="K225" s="141" t="s">
        <v>313</v>
      </c>
      <c r="L225" s="33"/>
      <c r="M225" s="146" t="s">
        <v>1</v>
      </c>
      <c r="N225" s="147" t="s">
        <v>40</v>
      </c>
      <c r="P225" s="148">
        <f>O225*H225</f>
        <v>0</v>
      </c>
      <c r="Q225" s="148">
        <v>1.97E-3</v>
      </c>
      <c r="R225" s="148">
        <f>Q225*H225</f>
        <v>6.8949999999999997E-2</v>
      </c>
      <c r="S225" s="148">
        <v>0</v>
      </c>
      <c r="T225" s="149">
        <f>S225*H225</f>
        <v>0</v>
      </c>
      <c r="AR225" s="150" t="s">
        <v>417</v>
      </c>
      <c r="AT225" s="150" t="s">
        <v>309</v>
      </c>
      <c r="AU225" s="150" t="s">
        <v>163</v>
      </c>
      <c r="AY225" s="18" t="s">
        <v>307</v>
      </c>
      <c r="BE225" s="151">
        <f>IF(N225="základní",J225,0)</f>
        <v>0</v>
      </c>
      <c r="BF225" s="151">
        <f>IF(N225="snížená",J225,0)</f>
        <v>0</v>
      </c>
      <c r="BG225" s="151">
        <f>IF(N225="zákl. přenesená",J225,0)</f>
        <v>0</v>
      </c>
      <c r="BH225" s="151">
        <f>IF(N225="sníž. přenesená",J225,0)</f>
        <v>0</v>
      </c>
      <c r="BI225" s="151">
        <f>IF(N225="nulová",J225,0)</f>
        <v>0</v>
      </c>
      <c r="BJ225" s="18" t="s">
        <v>82</v>
      </c>
      <c r="BK225" s="151">
        <f>ROUND(I225*H225,2)</f>
        <v>0</v>
      </c>
      <c r="BL225" s="18" t="s">
        <v>417</v>
      </c>
      <c r="BM225" s="150" t="s">
        <v>6844</v>
      </c>
    </row>
    <row r="226" spans="2:65" s="1" customFormat="1" ht="11.25">
      <c r="B226" s="33"/>
      <c r="D226" s="152" t="s">
        <v>316</v>
      </c>
      <c r="F226" s="153" t="s">
        <v>6845</v>
      </c>
      <c r="I226" s="154"/>
      <c r="L226" s="33"/>
      <c r="M226" s="155"/>
      <c r="T226" s="57"/>
      <c r="AT226" s="18" t="s">
        <v>316</v>
      </c>
      <c r="AU226" s="18" t="s">
        <v>163</v>
      </c>
    </row>
    <row r="227" spans="2:65" s="1" customFormat="1" ht="21.75" customHeight="1">
      <c r="B227" s="33"/>
      <c r="C227" s="139" t="s">
        <v>499</v>
      </c>
      <c r="D227" s="139" t="s">
        <v>309</v>
      </c>
      <c r="E227" s="140" t="s">
        <v>6846</v>
      </c>
      <c r="F227" s="141" t="s">
        <v>6847</v>
      </c>
      <c r="G227" s="142" t="s">
        <v>398</v>
      </c>
      <c r="H227" s="143">
        <v>10</v>
      </c>
      <c r="I227" s="144"/>
      <c r="J227" s="145">
        <f>ROUND(I227*H227,2)</f>
        <v>0</v>
      </c>
      <c r="K227" s="141" t="s">
        <v>313</v>
      </c>
      <c r="L227" s="33"/>
      <c r="M227" s="146" t="s">
        <v>1</v>
      </c>
      <c r="N227" s="147" t="s">
        <v>40</v>
      </c>
      <c r="P227" s="148">
        <f>O227*H227</f>
        <v>0</v>
      </c>
      <c r="Q227" s="148">
        <v>3.0400000000000002E-3</v>
      </c>
      <c r="R227" s="148">
        <f>Q227*H227</f>
        <v>3.0400000000000003E-2</v>
      </c>
      <c r="S227" s="148">
        <v>0</v>
      </c>
      <c r="T227" s="149">
        <f>S227*H227</f>
        <v>0</v>
      </c>
      <c r="AR227" s="150" t="s">
        <v>417</v>
      </c>
      <c r="AT227" s="150" t="s">
        <v>309</v>
      </c>
      <c r="AU227" s="150" t="s">
        <v>163</v>
      </c>
      <c r="AY227" s="18" t="s">
        <v>307</v>
      </c>
      <c r="BE227" s="151">
        <f>IF(N227="základní",J227,0)</f>
        <v>0</v>
      </c>
      <c r="BF227" s="151">
        <f>IF(N227="snížená",J227,0)</f>
        <v>0</v>
      </c>
      <c r="BG227" s="151">
        <f>IF(N227="zákl. přenesená",J227,0)</f>
        <v>0</v>
      </c>
      <c r="BH227" s="151">
        <f>IF(N227="sníž. přenesená",J227,0)</f>
        <v>0</v>
      </c>
      <c r="BI227" s="151">
        <f>IF(N227="nulová",J227,0)</f>
        <v>0</v>
      </c>
      <c r="BJ227" s="18" t="s">
        <v>82</v>
      </c>
      <c r="BK227" s="151">
        <f>ROUND(I227*H227,2)</f>
        <v>0</v>
      </c>
      <c r="BL227" s="18" t="s">
        <v>417</v>
      </c>
      <c r="BM227" s="150" t="s">
        <v>6848</v>
      </c>
    </row>
    <row r="228" spans="2:65" s="1" customFormat="1" ht="11.25">
      <c r="B228" s="33"/>
      <c r="D228" s="152" t="s">
        <v>316</v>
      </c>
      <c r="F228" s="153" t="s">
        <v>6849</v>
      </c>
      <c r="I228" s="154"/>
      <c r="L228" s="33"/>
      <c r="M228" s="155"/>
      <c r="T228" s="57"/>
      <c r="AT228" s="18" t="s">
        <v>316</v>
      </c>
      <c r="AU228" s="18" t="s">
        <v>163</v>
      </c>
    </row>
    <row r="229" spans="2:65" s="1" customFormat="1" ht="21.75" customHeight="1">
      <c r="B229" s="33"/>
      <c r="C229" s="139" t="s">
        <v>506</v>
      </c>
      <c r="D229" s="139" t="s">
        <v>309</v>
      </c>
      <c r="E229" s="140" t="s">
        <v>6850</v>
      </c>
      <c r="F229" s="141" t="s">
        <v>6851</v>
      </c>
      <c r="G229" s="142" t="s">
        <v>398</v>
      </c>
      <c r="H229" s="143">
        <v>55</v>
      </c>
      <c r="I229" s="144"/>
      <c r="J229" s="145">
        <f>ROUND(I229*H229,2)</f>
        <v>0</v>
      </c>
      <c r="K229" s="141" t="s">
        <v>313</v>
      </c>
      <c r="L229" s="33"/>
      <c r="M229" s="146" t="s">
        <v>1</v>
      </c>
      <c r="N229" s="147" t="s">
        <v>40</v>
      </c>
      <c r="P229" s="148">
        <f>O229*H229</f>
        <v>0</v>
      </c>
      <c r="Q229" s="148">
        <v>1.91E-3</v>
      </c>
      <c r="R229" s="148">
        <f>Q229*H229</f>
        <v>0.10505</v>
      </c>
      <c r="S229" s="148">
        <v>0</v>
      </c>
      <c r="T229" s="149">
        <f>S229*H229</f>
        <v>0</v>
      </c>
      <c r="AR229" s="150" t="s">
        <v>417</v>
      </c>
      <c r="AT229" s="150" t="s">
        <v>309</v>
      </c>
      <c r="AU229" s="150" t="s">
        <v>163</v>
      </c>
      <c r="AY229" s="18" t="s">
        <v>307</v>
      </c>
      <c r="BE229" s="151">
        <f>IF(N229="základní",J229,0)</f>
        <v>0</v>
      </c>
      <c r="BF229" s="151">
        <f>IF(N229="snížená",J229,0)</f>
        <v>0</v>
      </c>
      <c r="BG229" s="151">
        <f>IF(N229="zákl. přenesená",J229,0)</f>
        <v>0</v>
      </c>
      <c r="BH229" s="151">
        <f>IF(N229="sníž. přenesená",J229,0)</f>
        <v>0</v>
      </c>
      <c r="BI229" s="151">
        <f>IF(N229="nulová",J229,0)</f>
        <v>0</v>
      </c>
      <c r="BJ229" s="18" t="s">
        <v>82</v>
      </c>
      <c r="BK229" s="151">
        <f>ROUND(I229*H229,2)</f>
        <v>0</v>
      </c>
      <c r="BL229" s="18" t="s">
        <v>417</v>
      </c>
      <c r="BM229" s="150" t="s">
        <v>6852</v>
      </c>
    </row>
    <row r="230" spans="2:65" s="1" customFormat="1" ht="11.25">
      <c r="B230" s="33"/>
      <c r="D230" s="152" t="s">
        <v>316</v>
      </c>
      <c r="F230" s="153" t="s">
        <v>6853</v>
      </c>
      <c r="I230" s="154"/>
      <c r="L230" s="33"/>
      <c r="M230" s="155"/>
      <c r="T230" s="57"/>
      <c r="AT230" s="18" t="s">
        <v>316</v>
      </c>
      <c r="AU230" s="18" t="s">
        <v>163</v>
      </c>
    </row>
    <row r="231" spans="2:65" s="1" customFormat="1" ht="21.75" customHeight="1">
      <c r="B231" s="33"/>
      <c r="C231" s="139" t="s">
        <v>511</v>
      </c>
      <c r="D231" s="139" t="s">
        <v>309</v>
      </c>
      <c r="E231" s="140" t="s">
        <v>6854</v>
      </c>
      <c r="F231" s="141" t="s">
        <v>6855</v>
      </c>
      <c r="G231" s="142" t="s">
        <v>398</v>
      </c>
      <c r="H231" s="143">
        <v>10</v>
      </c>
      <c r="I231" s="144"/>
      <c r="J231" s="145">
        <f>ROUND(I231*H231,2)</f>
        <v>0</v>
      </c>
      <c r="K231" s="141" t="s">
        <v>313</v>
      </c>
      <c r="L231" s="33"/>
      <c r="M231" s="146" t="s">
        <v>1</v>
      </c>
      <c r="N231" s="147" t="s">
        <v>40</v>
      </c>
      <c r="P231" s="148">
        <f>O231*H231</f>
        <v>0</v>
      </c>
      <c r="Q231" s="148">
        <v>3.0799999999999998E-3</v>
      </c>
      <c r="R231" s="148">
        <f>Q231*H231</f>
        <v>3.0799999999999998E-2</v>
      </c>
      <c r="S231" s="148">
        <v>0</v>
      </c>
      <c r="T231" s="149">
        <f>S231*H231</f>
        <v>0</v>
      </c>
      <c r="AR231" s="150" t="s">
        <v>417</v>
      </c>
      <c r="AT231" s="150" t="s">
        <v>309</v>
      </c>
      <c r="AU231" s="150" t="s">
        <v>163</v>
      </c>
      <c r="AY231" s="18" t="s">
        <v>307</v>
      </c>
      <c r="BE231" s="151">
        <f>IF(N231="základní",J231,0)</f>
        <v>0</v>
      </c>
      <c r="BF231" s="151">
        <f>IF(N231="snížená",J231,0)</f>
        <v>0</v>
      </c>
      <c r="BG231" s="151">
        <f>IF(N231="zákl. přenesená",J231,0)</f>
        <v>0</v>
      </c>
      <c r="BH231" s="151">
        <f>IF(N231="sníž. přenesená",J231,0)</f>
        <v>0</v>
      </c>
      <c r="BI231" s="151">
        <f>IF(N231="nulová",J231,0)</f>
        <v>0</v>
      </c>
      <c r="BJ231" s="18" t="s">
        <v>82</v>
      </c>
      <c r="BK231" s="151">
        <f>ROUND(I231*H231,2)</f>
        <v>0</v>
      </c>
      <c r="BL231" s="18" t="s">
        <v>417</v>
      </c>
      <c r="BM231" s="150" t="s">
        <v>6856</v>
      </c>
    </row>
    <row r="232" spans="2:65" s="1" customFormat="1" ht="11.25">
      <c r="B232" s="33"/>
      <c r="D232" s="152" t="s">
        <v>316</v>
      </c>
      <c r="F232" s="153" t="s">
        <v>6857</v>
      </c>
      <c r="I232" s="154"/>
      <c r="L232" s="33"/>
      <c r="M232" s="155"/>
      <c r="T232" s="57"/>
      <c r="AT232" s="18" t="s">
        <v>316</v>
      </c>
      <c r="AU232" s="18" t="s">
        <v>163</v>
      </c>
    </row>
    <row r="233" spans="2:65" s="1" customFormat="1" ht="24.2" customHeight="1">
      <c r="B233" s="33"/>
      <c r="C233" s="139" t="s">
        <v>518</v>
      </c>
      <c r="D233" s="139" t="s">
        <v>309</v>
      </c>
      <c r="E233" s="140" t="s">
        <v>6324</v>
      </c>
      <c r="F233" s="141" t="s">
        <v>6325</v>
      </c>
      <c r="G233" s="142" t="s">
        <v>398</v>
      </c>
      <c r="H233" s="143">
        <v>25</v>
      </c>
      <c r="I233" s="144"/>
      <c r="J233" s="145">
        <f>ROUND(I233*H233,2)</f>
        <v>0</v>
      </c>
      <c r="K233" s="141" t="s">
        <v>313</v>
      </c>
      <c r="L233" s="33"/>
      <c r="M233" s="146" t="s">
        <v>1</v>
      </c>
      <c r="N233" s="147" t="s">
        <v>40</v>
      </c>
      <c r="P233" s="148">
        <f>O233*H233</f>
        <v>0</v>
      </c>
      <c r="Q233" s="148">
        <v>2.3900000000000002E-3</v>
      </c>
      <c r="R233" s="148">
        <f>Q233*H233</f>
        <v>5.9750000000000004E-2</v>
      </c>
      <c r="S233" s="148">
        <v>0</v>
      </c>
      <c r="T233" s="149">
        <f>S233*H233</f>
        <v>0</v>
      </c>
      <c r="AR233" s="150" t="s">
        <v>417</v>
      </c>
      <c r="AT233" s="150" t="s">
        <v>309</v>
      </c>
      <c r="AU233" s="150" t="s">
        <v>163</v>
      </c>
      <c r="AY233" s="18" t="s">
        <v>307</v>
      </c>
      <c r="BE233" s="151">
        <f>IF(N233="základní",J233,0)</f>
        <v>0</v>
      </c>
      <c r="BF233" s="151">
        <f>IF(N233="snížená",J233,0)</f>
        <v>0</v>
      </c>
      <c r="BG233" s="151">
        <f>IF(N233="zákl. přenesená",J233,0)</f>
        <v>0</v>
      </c>
      <c r="BH233" s="151">
        <f>IF(N233="sníž. přenesená",J233,0)</f>
        <v>0</v>
      </c>
      <c r="BI233" s="151">
        <f>IF(N233="nulová",J233,0)</f>
        <v>0</v>
      </c>
      <c r="BJ233" s="18" t="s">
        <v>82</v>
      </c>
      <c r="BK233" s="151">
        <f>ROUND(I233*H233,2)</f>
        <v>0</v>
      </c>
      <c r="BL233" s="18" t="s">
        <v>417</v>
      </c>
      <c r="BM233" s="150" t="s">
        <v>6858</v>
      </c>
    </row>
    <row r="234" spans="2:65" s="1" customFormat="1" ht="11.25">
      <c r="B234" s="33"/>
      <c r="D234" s="152" t="s">
        <v>316</v>
      </c>
      <c r="F234" s="153" t="s">
        <v>6327</v>
      </c>
      <c r="I234" s="154"/>
      <c r="L234" s="33"/>
      <c r="M234" s="155"/>
      <c r="T234" s="57"/>
      <c r="AT234" s="18" t="s">
        <v>316</v>
      </c>
      <c r="AU234" s="18" t="s">
        <v>163</v>
      </c>
    </row>
    <row r="235" spans="2:65" s="1" customFormat="1" ht="24.2" customHeight="1">
      <c r="B235" s="33"/>
      <c r="C235" s="139" t="s">
        <v>524</v>
      </c>
      <c r="D235" s="139" t="s">
        <v>309</v>
      </c>
      <c r="E235" s="140" t="s">
        <v>6328</v>
      </c>
      <c r="F235" s="141" t="s">
        <v>6329</v>
      </c>
      <c r="G235" s="142" t="s">
        <v>398</v>
      </c>
      <c r="H235" s="143">
        <v>25</v>
      </c>
      <c r="I235" s="144"/>
      <c r="J235" s="145">
        <f>ROUND(I235*H235,2)</f>
        <v>0</v>
      </c>
      <c r="K235" s="141" t="s">
        <v>313</v>
      </c>
      <c r="L235" s="33"/>
      <c r="M235" s="146" t="s">
        <v>1</v>
      </c>
      <c r="N235" s="147" t="s">
        <v>40</v>
      </c>
      <c r="P235" s="148">
        <f>O235*H235</f>
        <v>0</v>
      </c>
      <c r="Q235" s="148">
        <v>3.6700000000000001E-3</v>
      </c>
      <c r="R235" s="148">
        <f>Q235*H235</f>
        <v>9.1749999999999998E-2</v>
      </c>
      <c r="S235" s="148">
        <v>0</v>
      </c>
      <c r="T235" s="149">
        <f>S235*H235</f>
        <v>0</v>
      </c>
      <c r="AR235" s="150" t="s">
        <v>417</v>
      </c>
      <c r="AT235" s="150" t="s">
        <v>309</v>
      </c>
      <c r="AU235" s="150" t="s">
        <v>163</v>
      </c>
      <c r="AY235" s="18" t="s">
        <v>307</v>
      </c>
      <c r="BE235" s="151">
        <f>IF(N235="základní",J235,0)</f>
        <v>0</v>
      </c>
      <c r="BF235" s="151">
        <f>IF(N235="snížená",J235,0)</f>
        <v>0</v>
      </c>
      <c r="BG235" s="151">
        <f>IF(N235="zákl. přenesená",J235,0)</f>
        <v>0</v>
      </c>
      <c r="BH235" s="151">
        <f>IF(N235="sníž. přenesená",J235,0)</f>
        <v>0</v>
      </c>
      <c r="BI235" s="151">
        <f>IF(N235="nulová",J235,0)</f>
        <v>0</v>
      </c>
      <c r="BJ235" s="18" t="s">
        <v>82</v>
      </c>
      <c r="BK235" s="151">
        <f>ROUND(I235*H235,2)</f>
        <v>0</v>
      </c>
      <c r="BL235" s="18" t="s">
        <v>417</v>
      </c>
      <c r="BM235" s="150" t="s">
        <v>6859</v>
      </c>
    </row>
    <row r="236" spans="2:65" s="1" customFormat="1" ht="11.25">
      <c r="B236" s="33"/>
      <c r="D236" s="152" t="s">
        <v>316</v>
      </c>
      <c r="F236" s="153" t="s">
        <v>6331</v>
      </c>
      <c r="I236" s="154"/>
      <c r="L236" s="33"/>
      <c r="M236" s="155"/>
      <c r="T236" s="57"/>
      <c r="AT236" s="18" t="s">
        <v>316</v>
      </c>
      <c r="AU236" s="18" t="s">
        <v>163</v>
      </c>
    </row>
    <row r="237" spans="2:65" s="1" customFormat="1" ht="16.5" customHeight="1">
      <c r="B237" s="33"/>
      <c r="C237" s="139" t="s">
        <v>533</v>
      </c>
      <c r="D237" s="139" t="s">
        <v>309</v>
      </c>
      <c r="E237" s="140" t="s">
        <v>6308</v>
      </c>
      <c r="F237" s="141" t="s">
        <v>6309</v>
      </c>
      <c r="G237" s="142" t="s">
        <v>398</v>
      </c>
      <c r="H237" s="143">
        <v>50</v>
      </c>
      <c r="I237" s="144"/>
      <c r="J237" s="145">
        <f>ROUND(I237*H237,2)</f>
        <v>0</v>
      </c>
      <c r="K237" s="141" t="s">
        <v>313</v>
      </c>
      <c r="L237" s="33"/>
      <c r="M237" s="146" t="s">
        <v>1</v>
      </c>
      <c r="N237" s="147" t="s">
        <v>40</v>
      </c>
      <c r="P237" s="148">
        <f>O237*H237</f>
        <v>0</v>
      </c>
      <c r="Q237" s="148">
        <v>5.0000000000000001E-4</v>
      </c>
      <c r="R237" s="148">
        <f>Q237*H237</f>
        <v>2.5000000000000001E-2</v>
      </c>
      <c r="S237" s="148">
        <v>0</v>
      </c>
      <c r="T237" s="149">
        <f>S237*H237</f>
        <v>0</v>
      </c>
      <c r="AR237" s="150" t="s">
        <v>417</v>
      </c>
      <c r="AT237" s="150" t="s">
        <v>309</v>
      </c>
      <c r="AU237" s="150" t="s">
        <v>163</v>
      </c>
      <c r="AY237" s="18" t="s">
        <v>307</v>
      </c>
      <c r="BE237" s="151">
        <f>IF(N237="základní",J237,0)</f>
        <v>0</v>
      </c>
      <c r="BF237" s="151">
        <f>IF(N237="snížená",J237,0)</f>
        <v>0</v>
      </c>
      <c r="BG237" s="151">
        <f>IF(N237="zákl. přenesená",J237,0)</f>
        <v>0</v>
      </c>
      <c r="BH237" s="151">
        <f>IF(N237="sníž. přenesená",J237,0)</f>
        <v>0</v>
      </c>
      <c r="BI237" s="151">
        <f>IF(N237="nulová",J237,0)</f>
        <v>0</v>
      </c>
      <c r="BJ237" s="18" t="s">
        <v>82</v>
      </c>
      <c r="BK237" s="151">
        <f>ROUND(I237*H237,2)</f>
        <v>0</v>
      </c>
      <c r="BL237" s="18" t="s">
        <v>417</v>
      </c>
      <c r="BM237" s="150" t="s">
        <v>6860</v>
      </c>
    </row>
    <row r="238" spans="2:65" s="1" customFormat="1" ht="11.25">
      <c r="B238" s="33"/>
      <c r="D238" s="152" t="s">
        <v>316</v>
      </c>
      <c r="F238" s="153" t="s">
        <v>6311</v>
      </c>
      <c r="I238" s="154"/>
      <c r="L238" s="33"/>
      <c r="M238" s="155"/>
      <c r="T238" s="57"/>
      <c r="AT238" s="18" t="s">
        <v>316</v>
      </c>
      <c r="AU238" s="18" t="s">
        <v>163</v>
      </c>
    </row>
    <row r="239" spans="2:65" s="1" customFormat="1" ht="16.5" customHeight="1">
      <c r="B239" s="33"/>
      <c r="C239" s="139" t="s">
        <v>560</v>
      </c>
      <c r="D239" s="139" t="s">
        <v>309</v>
      </c>
      <c r="E239" s="140" t="s">
        <v>6316</v>
      </c>
      <c r="F239" s="141" t="s">
        <v>6317</v>
      </c>
      <c r="G239" s="142" t="s">
        <v>398</v>
      </c>
      <c r="H239" s="143">
        <v>5</v>
      </c>
      <c r="I239" s="144"/>
      <c r="J239" s="145">
        <f>ROUND(I239*H239,2)</f>
        <v>0</v>
      </c>
      <c r="K239" s="141" t="s">
        <v>313</v>
      </c>
      <c r="L239" s="33"/>
      <c r="M239" s="146" t="s">
        <v>1</v>
      </c>
      <c r="N239" s="147" t="s">
        <v>40</v>
      </c>
      <c r="P239" s="148">
        <f>O239*H239</f>
        <v>0</v>
      </c>
      <c r="Q239" s="148">
        <v>7.6000000000000004E-4</v>
      </c>
      <c r="R239" s="148">
        <f>Q239*H239</f>
        <v>3.8000000000000004E-3</v>
      </c>
      <c r="S239" s="148">
        <v>0</v>
      </c>
      <c r="T239" s="149">
        <f>S239*H239</f>
        <v>0</v>
      </c>
      <c r="AR239" s="150" t="s">
        <v>417</v>
      </c>
      <c r="AT239" s="150" t="s">
        <v>309</v>
      </c>
      <c r="AU239" s="150" t="s">
        <v>163</v>
      </c>
      <c r="AY239" s="18" t="s">
        <v>307</v>
      </c>
      <c r="BE239" s="151">
        <f>IF(N239="základní",J239,0)</f>
        <v>0</v>
      </c>
      <c r="BF239" s="151">
        <f>IF(N239="snížená",J239,0)</f>
        <v>0</v>
      </c>
      <c r="BG239" s="151">
        <f>IF(N239="zákl. přenesená",J239,0)</f>
        <v>0</v>
      </c>
      <c r="BH239" s="151">
        <f>IF(N239="sníž. přenesená",J239,0)</f>
        <v>0</v>
      </c>
      <c r="BI239" s="151">
        <f>IF(N239="nulová",J239,0)</f>
        <v>0</v>
      </c>
      <c r="BJ239" s="18" t="s">
        <v>82</v>
      </c>
      <c r="BK239" s="151">
        <f>ROUND(I239*H239,2)</f>
        <v>0</v>
      </c>
      <c r="BL239" s="18" t="s">
        <v>417</v>
      </c>
      <c r="BM239" s="150" t="s">
        <v>6861</v>
      </c>
    </row>
    <row r="240" spans="2:65" s="1" customFormat="1" ht="11.25">
      <c r="B240" s="33"/>
      <c r="D240" s="152" t="s">
        <v>316</v>
      </c>
      <c r="F240" s="153" t="s">
        <v>6319</v>
      </c>
      <c r="I240" s="154"/>
      <c r="L240" s="33"/>
      <c r="M240" s="155"/>
      <c r="T240" s="57"/>
      <c r="AT240" s="18" t="s">
        <v>316</v>
      </c>
      <c r="AU240" s="18" t="s">
        <v>163</v>
      </c>
    </row>
    <row r="241" spans="2:65" s="1" customFormat="1" ht="16.5" customHeight="1">
      <c r="B241" s="33"/>
      <c r="C241" s="139" t="s">
        <v>571</v>
      </c>
      <c r="D241" s="139" t="s">
        <v>309</v>
      </c>
      <c r="E241" s="140" t="s">
        <v>6320</v>
      </c>
      <c r="F241" s="141" t="s">
        <v>6321</v>
      </c>
      <c r="G241" s="142" t="s">
        <v>398</v>
      </c>
      <c r="H241" s="143">
        <v>20</v>
      </c>
      <c r="I241" s="144"/>
      <c r="J241" s="145">
        <f>ROUND(I241*H241,2)</f>
        <v>0</v>
      </c>
      <c r="K241" s="141" t="s">
        <v>313</v>
      </c>
      <c r="L241" s="33"/>
      <c r="M241" s="146" t="s">
        <v>1</v>
      </c>
      <c r="N241" s="147" t="s">
        <v>40</v>
      </c>
      <c r="P241" s="148">
        <f>O241*H241</f>
        <v>0</v>
      </c>
      <c r="Q241" s="148">
        <v>1.5299999999999999E-3</v>
      </c>
      <c r="R241" s="148">
        <f>Q241*H241</f>
        <v>3.0599999999999999E-2</v>
      </c>
      <c r="S241" s="148">
        <v>0</v>
      </c>
      <c r="T241" s="149">
        <f>S241*H241</f>
        <v>0</v>
      </c>
      <c r="AR241" s="150" t="s">
        <v>417</v>
      </c>
      <c r="AT241" s="150" t="s">
        <v>309</v>
      </c>
      <c r="AU241" s="150" t="s">
        <v>163</v>
      </c>
      <c r="AY241" s="18" t="s">
        <v>307</v>
      </c>
      <c r="BE241" s="151">
        <f>IF(N241="základní",J241,0)</f>
        <v>0</v>
      </c>
      <c r="BF241" s="151">
        <f>IF(N241="snížená",J241,0)</f>
        <v>0</v>
      </c>
      <c r="BG241" s="151">
        <f>IF(N241="zákl. přenesená",J241,0)</f>
        <v>0</v>
      </c>
      <c r="BH241" s="151">
        <f>IF(N241="sníž. přenesená",J241,0)</f>
        <v>0</v>
      </c>
      <c r="BI241" s="151">
        <f>IF(N241="nulová",J241,0)</f>
        <v>0</v>
      </c>
      <c r="BJ241" s="18" t="s">
        <v>82</v>
      </c>
      <c r="BK241" s="151">
        <f>ROUND(I241*H241,2)</f>
        <v>0</v>
      </c>
      <c r="BL241" s="18" t="s">
        <v>417</v>
      </c>
      <c r="BM241" s="150" t="s">
        <v>6862</v>
      </c>
    </row>
    <row r="242" spans="2:65" s="1" customFormat="1" ht="11.25">
      <c r="B242" s="33"/>
      <c r="D242" s="152" t="s">
        <v>316</v>
      </c>
      <c r="F242" s="153" t="s">
        <v>6323</v>
      </c>
      <c r="I242" s="154"/>
      <c r="L242" s="33"/>
      <c r="M242" s="155"/>
      <c r="T242" s="57"/>
      <c r="AT242" s="18" t="s">
        <v>316</v>
      </c>
      <c r="AU242" s="18" t="s">
        <v>163</v>
      </c>
    </row>
    <row r="243" spans="2:65" s="1" customFormat="1" ht="24.2" customHeight="1">
      <c r="B243" s="33"/>
      <c r="C243" s="139" t="s">
        <v>576</v>
      </c>
      <c r="D243" s="139" t="s">
        <v>309</v>
      </c>
      <c r="E243" s="140" t="s">
        <v>6863</v>
      </c>
      <c r="F243" s="141" t="s">
        <v>6864</v>
      </c>
      <c r="G243" s="142" t="s">
        <v>398</v>
      </c>
      <c r="H243" s="143">
        <v>70</v>
      </c>
      <c r="I243" s="144"/>
      <c r="J243" s="145">
        <f>ROUND(I243*H243,2)</f>
        <v>0</v>
      </c>
      <c r="K243" s="141" t="s">
        <v>313</v>
      </c>
      <c r="L243" s="33"/>
      <c r="M243" s="146" t="s">
        <v>1</v>
      </c>
      <c r="N243" s="147" t="s">
        <v>40</v>
      </c>
      <c r="P243" s="148">
        <f>O243*H243</f>
        <v>0</v>
      </c>
      <c r="Q243" s="148">
        <v>3.3400000000000001E-3</v>
      </c>
      <c r="R243" s="148">
        <f>Q243*H243</f>
        <v>0.23380000000000001</v>
      </c>
      <c r="S243" s="148">
        <v>0</v>
      </c>
      <c r="T243" s="149">
        <f>S243*H243</f>
        <v>0</v>
      </c>
      <c r="AR243" s="150" t="s">
        <v>417</v>
      </c>
      <c r="AT243" s="150" t="s">
        <v>309</v>
      </c>
      <c r="AU243" s="150" t="s">
        <v>163</v>
      </c>
      <c r="AY243" s="18" t="s">
        <v>307</v>
      </c>
      <c r="BE243" s="151">
        <f>IF(N243="základní",J243,0)</f>
        <v>0</v>
      </c>
      <c r="BF243" s="151">
        <f>IF(N243="snížená",J243,0)</f>
        <v>0</v>
      </c>
      <c r="BG243" s="151">
        <f>IF(N243="zákl. přenesená",J243,0)</f>
        <v>0</v>
      </c>
      <c r="BH243" s="151">
        <f>IF(N243="sníž. přenesená",J243,0)</f>
        <v>0</v>
      </c>
      <c r="BI243" s="151">
        <f>IF(N243="nulová",J243,0)</f>
        <v>0</v>
      </c>
      <c r="BJ243" s="18" t="s">
        <v>82</v>
      </c>
      <c r="BK243" s="151">
        <f>ROUND(I243*H243,2)</f>
        <v>0</v>
      </c>
      <c r="BL243" s="18" t="s">
        <v>417</v>
      </c>
      <c r="BM243" s="150" t="s">
        <v>6865</v>
      </c>
    </row>
    <row r="244" spans="2:65" s="1" customFormat="1" ht="11.25">
      <c r="B244" s="33"/>
      <c r="D244" s="152" t="s">
        <v>316</v>
      </c>
      <c r="F244" s="153" t="s">
        <v>6866</v>
      </c>
      <c r="I244" s="154"/>
      <c r="L244" s="33"/>
      <c r="M244" s="155"/>
      <c r="T244" s="57"/>
      <c r="AT244" s="18" t="s">
        <v>316</v>
      </c>
      <c r="AU244" s="18" t="s">
        <v>163</v>
      </c>
    </row>
    <row r="245" spans="2:65" s="1" customFormat="1" ht="16.5" customHeight="1">
      <c r="B245" s="33"/>
      <c r="C245" s="139" t="s">
        <v>581</v>
      </c>
      <c r="D245" s="139" t="s">
        <v>309</v>
      </c>
      <c r="E245" s="140" t="s">
        <v>6346</v>
      </c>
      <c r="F245" s="141" t="s">
        <v>905</v>
      </c>
      <c r="G245" s="142" t="s">
        <v>398</v>
      </c>
      <c r="H245" s="143">
        <v>0</v>
      </c>
      <c r="I245" s="144"/>
      <c r="J245" s="145">
        <f>ROUND(I245*H245,2)</f>
        <v>0</v>
      </c>
      <c r="K245" s="141" t="s">
        <v>1</v>
      </c>
      <c r="L245" s="33"/>
      <c r="M245" s="146" t="s">
        <v>1</v>
      </c>
      <c r="N245" s="147" t="s">
        <v>40</v>
      </c>
      <c r="P245" s="148">
        <f>O245*H245</f>
        <v>0</v>
      </c>
      <c r="Q245" s="148">
        <v>0</v>
      </c>
      <c r="R245" s="148">
        <f>Q245*H245</f>
        <v>0</v>
      </c>
      <c r="S245" s="148">
        <v>0</v>
      </c>
      <c r="T245" s="149">
        <f>S245*H245</f>
        <v>0</v>
      </c>
      <c r="AR245" s="150" t="s">
        <v>417</v>
      </c>
      <c r="AT245" s="150" t="s">
        <v>309</v>
      </c>
      <c r="AU245" s="150" t="s">
        <v>163</v>
      </c>
      <c r="AY245" s="18" t="s">
        <v>307</v>
      </c>
      <c r="BE245" s="151">
        <f>IF(N245="základní",J245,0)</f>
        <v>0</v>
      </c>
      <c r="BF245" s="151">
        <f>IF(N245="snížená",J245,0)</f>
        <v>0</v>
      </c>
      <c r="BG245" s="151">
        <f>IF(N245="zákl. přenesená",J245,0)</f>
        <v>0</v>
      </c>
      <c r="BH245" s="151">
        <f>IF(N245="sníž. přenesená",J245,0)</f>
        <v>0</v>
      </c>
      <c r="BI245" s="151">
        <f>IF(N245="nulová",J245,0)</f>
        <v>0</v>
      </c>
      <c r="BJ245" s="18" t="s">
        <v>82</v>
      </c>
      <c r="BK245" s="151">
        <f>ROUND(I245*H245,2)</f>
        <v>0</v>
      </c>
      <c r="BL245" s="18" t="s">
        <v>417</v>
      </c>
      <c r="BM245" s="150" t="s">
        <v>6867</v>
      </c>
    </row>
    <row r="246" spans="2:65" s="1" customFormat="1" ht="16.5" customHeight="1">
      <c r="B246" s="33"/>
      <c r="C246" s="139" t="s">
        <v>1241</v>
      </c>
      <c r="D246" s="139" t="s">
        <v>309</v>
      </c>
      <c r="E246" s="140" t="s">
        <v>6348</v>
      </c>
      <c r="F246" s="141" t="s">
        <v>6349</v>
      </c>
      <c r="G246" s="142" t="s">
        <v>398</v>
      </c>
      <c r="H246" s="143">
        <v>10</v>
      </c>
      <c r="I246" s="144"/>
      <c r="J246" s="145">
        <f>ROUND(I246*H246,2)</f>
        <v>0</v>
      </c>
      <c r="K246" s="141" t="s">
        <v>1</v>
      </c>
      <c r="L246" s="33"/>
      <c r="M246" s="146" t="s">
        <v>1</v>
      </c>
      <c r="N246" s="147" t="s">
        <v>40</v>
      </c>
      <c r="P246" s="148">
        <f>O246*H246</f>
        <v>0</v>
      </c>
      <c r="Q246" s="148">
        <v>0</v>
      </c>
      <c r="R246" s="148">
        <f>Q246*H246</f>
        <v>0</v>
      </c>
      <c r="S246" s="148">
        <v>0</v>
      </c>
      <c r="T246" s="149">
        <f>S246*H246</f>
        <v>0</v>
      </c>
      <c r="AR246" s="150" t="s">
        <v>417</v>
      </c>
      <c r="AT246" s="150" t="s">
        <v>309</v>
      </c>
      <c r="AU246" s="150" t="s">
        <v>163</v>
      </c>
      <c r="AY246" s="18" t="s">
        <v>307</v>
      </c>
      <c r="BE246" s="151">
        <f>IF(N246="základní",J246,0)</f>
        <v>0</v>
      </c>
      <c r="BF246" s="151">
        <f>IF(N246="snížená",J246,0)</f>
        <v>0</v>
      </c>
      <c r="BG246" s="151">
        <f>IF(N246="zákl. přenesená",J246,0)</f>
        <v>0</v>
      </c>
      <c r="BH246" s="151">
        <f>IF(N246="sníž. přenesená",J246,0)</f>
        <v>0</v>
      </c>
      <c r="BI246" s="151">
        <f>IF(N246="nulová",J246,0)</f>
        <v>0</v>
      </c>
      <c r="BJ246" s="18" t="s">
        <v>82</v>
      </c>
      <c r="BK246" s="151">
        <f>ROUND(I246*H246,2)</f>
        <v>0</v>
      </c>
      <c r="BL246" s="18" t="s">
        <v>417</v>
      </c>
      <c r="BM246" s="150" t="s">
        <v>6868</v>
      </c>
    </row>
    <row r="247" spans="2:65" s="1" customFormat="1" ht="11.25">
      <c r="B247" s="33"/>
      <c r="D247" s="152" t="s">
        <v>316</v>
      </c>
      <c r="F247" s="153" t="s">
        <v>6349</v>
      </c>
      <c r="I247" s="154"/>
      <c r="L247" s="33"/>
      <c r="M247" s="155"/>
      <c r="T247" s="57"/>
      <c r="AT247" s="18" t="s">
        <v>316</v>
      </c>
      <c r="AU247" s="18" t="s">
        <v>163</v>
      </c>
    </row>
    <row r="248" spans="2:65" s="1" customFormat="1" ht="33" customHeight="1">
      <c r="B248" s="33"/>
      <c r="C248" s="139" t="s">
        <v>588</v>
      </c>
      <c r="D248" s="139" t="s">
        <v>309</v>
      </c>
      <c r="E248" s="140" t="s">
        <v>4706</v>
      </c>
      <c r="F248" s="141" t="s">
        <v>4707</v>
      </c>
      <c r="G248" s="142" t="s">
        <v>398</v>
      </c>
      <c r="H248" s="143">
        <v>10</v>
      </c>
      <c r="I248" s="144"/>
      <c r="J248" s="145">
        <f>ROUND(I248*H248,2)</f>
        <v>0</v>
      </c>
      <c r="K248" s="141" t="s">
        <v>313</v>
      </c>
      <c r="L248" s="33"/>
      <c r="M248" s="146" t="s">
        <v>1</v>
      </c>
      <c r="N248" s="147" t="s">
        <v>40</v>
      </c>
      <c r="P248" s="148">
        <f>O248*H248</f>
        <v>0</v>
      </c>
      <c r="Q248" s="148">
        <v>1.9000000000000001E-4</v>
      </c>
      <c r="R248" s="148">
        <f>Q248*H248</f>
        <v>1.9000000000000002E-3</v>
      </c>
      <c r="S248" s="148">
        <v>0</v>
      </c>
      <c r="T248" s="149">
        <f>S248*H248</f>
        <v>0</v>
      </c>
      <c r="AR248" s="150" t="s">
        <v>417</v>
      </c>
      <c r="AT248" s="150" t="s">
        <v>309</v>
      </c>
      <c r="AU248" s="150" t="s">
        <v>163</v>
      </c>
      <c r="AY248" s="18" t="s">
        <v>307</v>
      </c>
      <c r="BE248" s="151">
        <f>IF(N248="základní",J248,0)</f>
        <v>0</v>
      </c>
      <c r="BF248" s="151">
        <f>IF(N248="snížená",J248,0)</f>
        <v>0</v>
      </c>
      <c r="BG248" s="151">
        <f>IF(N248="zákl. přenesená",J248,0)</f>
        <v>0</v>
      </c>
      <c r="BH248" s="151">
        <f>IF(N248="sníž. přenesená",J248,0)</f>
        <v>0</v>
      </c>
      <c r="BI248" s="151">
        <f>IF(N248="nulová",J248,0)</f>
        <v>0</v>
      </c>
      <c r="BJ248" s="18" t="s">
        <v>82</v>
      </c>
      <c r="BK248" s="151">
        <f>ROUND(I248*H248,2)</f>
        <v>0</v>
      </c>
      <c r="BL248" s="18" t="s">
        <v>417</v>
      </c>
      <c r="BM248" s="150" t="s">
        <v>6869</v>
      </c>
    </row>
    <row r="249" spans="2:65" s="1" customFormat="1" ht="39">
      <c r="B249" s="33"/>
      <c r="D249" s="152" t="s">
        <v>316</v>
      </c>
      <c r="F249" s="153" t="s">
        <v>4709</v>
      </c>
      <c r="I249" s="154"/>
      <c r="L249" s="33"/>
      <c r="M249" s="155"/>
      <c r="T249" s="57"/>
      <c r="AT249" s="18" t="s">
        <v>316</v>
      </c>
      <c r="AU249" s="18" t="s">
        <v>163</v>
      </c>
    </row>
    <row r="250" spans="2:65" s="1" customFormat="1" ht="24.2" customHeight="1">
      <c r="B250" s="33"/>
      <c r="C250" s="177" t="s">
        <v>596</v>
      </c>
      <c r="D250" s="177" t="s">
        <v>390</v>
      </c>
      <c r="E250" s="178" t="s">
        <v>4722</v>
      </c>
      <c r="F250" s="179" t="s">
        <v>4723</v>
      </c>
      <c r="G250" s="180" t="s">
        <v>398</v>
      </c>
      <c r="H250" s="181">
        <v>10</v>
      </c>
      <c r="I250" s="182"/>
      <c r="J250" s="183">
        <f>ROUND(I250*H250,2)</f>
        <v>0</v>
      </c>
      <c r="K250" s="179" t="s">
        <v>313</v>
      </c>
      <c r="L250" s="184"/>
      <c r="M250" s="185" t="s">
        <v>1</v>
      </c>
      <c r="N250" s="186" t="s">
        <v>40</v>
      </c>
      <c r="P250" s="148">
        <f>O250*H250</f>
        <v>0</v>
      </c>
      <c r="Q250" s="148">
        <v>8.3000000000000001E-4</v>
      </c>
      <c r="R250" s="148">
        <f>Q250*H250</f>
        <v>8.3000000000000001E-3</v>
      </c>
      <c r="S250" s="148">
        <v>0</v>
      </c>
      <c r="T250" s="149">
        <f>S250*H250</f>
        <v>0</v>
      </c>
      <c r="AR250" s="150" t="s">
        <v>524</v>
      </c>
      <c r="AT250" s="150" t="s">
        <v>390</v>
      </c>
      <c r="AU250" s="150" t="s">
        <v>163</v>
      </c>
      <c r="AY250" s="18" t="s">
        <v>307</v>
      </c>
      <c r="BE250" s="151">
        <f>IF(N250="základní",J250,0)</f>
        <v>0</v>
      </c>
      <c r="BF250" s="151">
        <f>IF(N250="snížená",J250,0)</f>
        <v>0</v>
      </c>
      <c r="BG250" s="151">
        <f>IF(N250="zákl. přenesená",J250,0)</f>
        <v>0</v>
      </c>
      <c r="BH250" s="151">
        <f>IF(N250="sníž. přenesená",J250,0)</f>
        <v>0</v>
      </c>
      <c r="BI250" s="151">
        <f>IF(N250="nulová",J250,0)</f>
        <v>0</v>
      </c>
      <c r="BJ250" s="18" t="s">
        <v>82</v>
      </c>
      <c r="BK250" s="151">
        <f>ROUND(I250*H250,2)</f>
        <v>0</v>
      </c>
      <c r="BL250" s="18" t="s">
        <v>417</v>
      </c>
      <c r="BM250" s="150" t="s">
        <v>6870</v>
      </c>
    </row>
    <row r="251" spans="2:65" s="1" customFormat="1" ht="19.5">
      <c r="B251" s="33"/>
      <c r="D251" s="152" t="s">
        <v>316</v>
      </c>
      <c r="F251" s="153" t="s">
        <v>4723</v>
      </c>
      <c r="I251" s="154"/>
      <c r="L251" s="33"/>
      <c r="M251" s="155"/>
      <c r="T251" s="57"/>
      <c r="AT251" s="18" t="s">
        <v>316</v>
      </c>
      <c r="AU251" s="18" t="s">
        <v>163</v>
      </c>
    </row>
    <row r="252" spans="2:65" s="1" customFormat="1" ht="16.5" customHeight="1">
      <c r="B252" s="33"/>
      <c r="C252" s="139" t="s">
        <v>603</v>
      </c>
      <c r="D252" s="139" t="s">
        <v>309</v>
      </c>
      <c r="E252" s="140" t="s">
        <v>6481</v>
      </c>
      <c r="F252" s="141" t="s">
        <v>6482</v>
      </c>
      <c r="G252" s="142" t="s">
        <v>405</v>
      </c>
      <c r="H252" s="143">
        <v>31</v>
      </c>
      <c r="I252" s="144"/>
      <c r="J252" s="145">
        <f>ROUND(I252*H252,2)</f>
        <v>0</v>
      </c>
      <c r="K252" s="141" t="s">
        <v>313</v>
      </c>
      <c r="L252" s="33"/>
      <c r="M252" s="146" t="s">
        <v>1</v>
      </c>
      <c r="N252" s="147" t="s">
        <v>40</v>
      </c>
      <c r="P252" s="148">
        <f>O252*H252</f>
        <v>0</v>
      </c>
      <c r="Q252" s="148">
        <v>0</v>
      </c>
      <c r="R252" s="148">
        <f>Q252*H252</f>
        <v>0</v>
      </c>
      <c r="S252" s="148">
        <v>0</v>
      </c>
      <c r="T252" s="149">
        <f>S252*H252</f>
        <v>0</v>
      </c>
      <c r="AR252" s="150" t="s">
        <v>417</v>
      </c>
      <c r="AT252" s="150" t="s">
        <v>309</v>
      </c>
      <c r="AU252" s="150" t="s">
        <v>163</v>
      </c>
      <c r="AY252" s="18" t="s">
        <v>307</v>
      </c>
      <c r="BE252" s="151">
        <f>IF(N252="základní",J252,0)</f>
        <v>0</v>
      </c>
      <c r="BF252" s="151">
        <f>IF(N252="snížená",J252,0)</f>
        <v>0</v>
      </c>
      <c r="BG252" s="151">
        <f>IF(N252="zákl. přenesená",J252,0)</f>
        <v>0</v>
      </c>
      <c r="BH252" s="151">
        <f>IF(N252="sníž. přenesená",J252,0)</f>
        <v>0</v>
      </c>
      <c r="BI252" s="151">
        <f>IF(N252="nulová",J252,0)</f>
        <v>0</v>
      </c>
      <c r="BJ252" s="18" t="s">
        <v>82</v>
      </c>
      <c r="BK252" s="151">
        <f>ROUND(I252*H252,2)</f>
        <v>0</v>
      </c>
      <c r="BL252" s="18" t="s">
        <v>417</v>
      </c>
      <c r="BM252" s="150" t="s">
        <v>6871</v>
      </c>
    </row>
    <row r="253" spans="2:65" s="1" customFormat="1" ht="19.5">
      <c r="B253" s="33"/>
      <c r="D253" s="152" t="s">
        <v>316</v>
      </c>
      <c r="F253" s="153" t="s">
        <v>6484</v>
      </c>
      <c r="I253" s="154"/>
      <c r="L253" s="33"/>
      <c r="M253" s="155"/>
      <c r="T253" s="57"/>
      <c r="AT253" s="18" t="s">
        <v>316</v>
      </c>
      <c r="AU253" s="18" t="s">
        <v>163</v>
      </c>
    </row>
    <row r="254" spans="2:65" s="1" customFormat="1" ht="16.5" customHeight="1">
      <c r="B254" s="33"/>
      <c r="C254" s="139" t="s">
        <v>586</v>
      </c>
      <c r="D254" s="139" t="s">
        <v>309</v>
      </c>
      <c r="E254" s="140" t="s">
        <v>6488</v>
      </c>
      <c r="F254" s="141" t="s">
        <v>6489</v>
      </c>
      <c r="G254" s="142" t="s">
        <v>405</v>
      </c>
      <c r="H254" s="143">
        <v>4</v>
      </c>
      <c r="I254" s="144"/>
      <c r="J254" s="145">
        <f>ROUND(I254*H254,2)</f>
        <v>0</v>
      </c>
      <c r="K254" s="141" t="s">
        <v>313</v>
      </c>
      <c r="L254" s="33"/>
      <c r="M254" s="146" t="s">
        <v>1</v>
      </c>
      <c r="N254" s="147" t="s">
        <v>40</v>
      </c>
      <c r="P254" s="148">
        <f>O254*H254</f>
        <v>0</v>
      </c>
      <c r="Q254" s="148">
        <v>0</v>
      </c>
      <c r="R254" s="148">
        <f>Q254*H254</f>
        <v>0</v>
      </c>
      <c r="S254" s="148">
        <v>0</v>
      </c>
      <c r="T254" s="149">
        <f>S254*H254</f>
        <v>0</v>
      </c>
      <c r="AR254" s="150" t="s">
        <v>417</v>
      </c>
      <c r="AT254" s="150" t="s">
        <v>309</v>
      </c>
      <c r="AU254" s="150" t="s">
        <v>163</v>
      </c>
      <c r="AY254" s="18" t="s">
        <v>307</v>
      </c>
      <c r="BE254" s="151">
        <f>IF(N254="základní",J254,0)</f>
        <v>0</v>
      </c>
      <c r="BF254" s="151">
        <f>IF(N254="snížená",J254,0)</f>
        <v>0</v>
      </c>
      <c r="BG254" s="151">
        <f>IF(N254="zákl. přenesená",J254,0)</f>
        <v>0</v>
      </c>
      <c r="BH254" s="151">
        <f>IF(N254="sníž. přenesená",J254,0)</f>
        <v>0</v>
      </c>
      <c r="BI254" s="151">
        <f>IF(N254="nulová",J254,0)</f>
        <v>0</v>
      </c>
      <c r="BJ254" s="18" t="s">
        <v>82</v>
      </c>
      <c r="BK254" s="151">
        <f>ROUND(I254*H254,2)</f>
        <v>0</v>
      </c>
      <c r="BL254" s="18" t="s">
        <v>417</v>
      </c>
      <c r="BM254" s="150" t="s">
        <v>6872</v>
      </c>
    </row>
    <row r="255" spans="2:65" s="1" customFormat="1" ht="19.5">
      <c r="B255" s="33"/>
      <c r="D255" s="152" t="s">
        <v>316</v>
      </c>
      <c r="F255" s="153" t="s">
        <v>6491</v>
      </c>
      <c r="I255" s="154"/>
      <c r="L255" s="33"/>
      <c r="M255" s="155"/>
      <c r="T255" s="57"/>
      <c r="AT255" s="18" t="s">
        <v>316</v>
      </c>
      <c r="AU255" s="18" t="s">
        <v>163</v>
      </c>
    </row>
    <row r="256" spans="2:65" s="1" customFormat="1" ht="21.75" customHeight="1">
      <c r="B256" s="33"/>
      <c r="C256" s="139" t="s">
        <v>615</v>
      </c>
      <c r="D256" s="139" t="s">
        <v>309</v>
      </c>
      <c r="E256" s="140" t="s">
        <v>6493</v>
      </c>
      <c r="F256" s="141" t="s">
        <v>6494</v>
      </c>
      <c r="G256" s="142" t="s">
        <v>405</v>
      </c>
      <c r="H256" s="143">
        <v>10</v>
      </c>
      <c r="I256" s="144"/>
      <c r="J256" s="145">
        <f>ROUND(I256*H256,2)</f>
        <v>0</v>
      </c>
      <c r="K256" s="141" t="s">
        <v>313</v>
      </c>
      <c r="L256" s="33"/>
      <c r="M256" s="146" t="s">
        <v>1</v>
      </c>
      <c r="N256" s="147" t="s">
        <v>40</v>
      </c>
      <c r="P256" s="148">
        <f>O256*H256</f>
        <v>0</v>
      </c>
      <c r="Q256" s="148">
        <v>0</v>
      </c>
      <c r="R256" s="148">
        <f>Q256*H256</f>
        <v>0</v>
      </c>
      <c r="S256" s="148">
        <v>0</v>
      </c>
      <c r="T256" s="149">
        <f>S256*H256</f>
        <v>0</v>
      </c>
      <c r="AR256" s="150" t="s">
        <v>417</v>
      </c>
      <c r="AT256" s="150" t="s">
        <v>309</v>
      </c>
      <c r="AU256" s="150" t="s">
        <v>163</v>
      </c>
      <c r="AY256" s="18" t="s">
        <v>307</v>
      </c>
      <c r="BE256" s="151">
        <f>IF(N256="základní",J256,0)</f>
        <v>0</v>
      </c>
      <c r="BF256" s="151">
        <f>IF(N256="snížená",J256,0)</f>
        <v>0</v>
      </c>
      <c r="BG256" s="151">
        <f>IF(N256="zákl. přenesená",J256,0)</f>
        <v>0</v>
      </c>
      <c r="BH256" s="151">
        <f>IF(N256="sníž. přenesená",J256,0)</f>
        <v>0</v>
      </c>
      <c r="BI256" s="151">
        <f>IF(N256="nulová",J256,0)</f>
        <v>0</v>
      </c>
      <c r="BJ256" s="18" t="s">
        <v>82</v>
      </c>
      <c r="BK256" s="151">
        <f>ROUND(I256*H256,2)</f>
        <v>0</v>
      </c>
      <c r="BL256" s="18" t="s">
        <v>417</v>
      </c>
      <c r="BM256" s="150" t="s">
        <v>6873</v>
      </c>
    </row>
    <row r="257" spans="2:65" s="1" customFormat="1" ht="19.5">
      <c r="B257" s="33"/>
      <c r="D257" s="152" t="s">
        <v>316</v>
      </c>
      <c r="F257" s="153" t="s">
        <v>6496</v>
      </c>
      <c r="I257" s="154"/>
      <c r="L257" s="33"/>
      <c r="M257" s="155"/>
      <c r="T257" s="57"/>
      <c r="AT257" s="18" t="s">
        <v>316</v>
      </c>
      <c r="AU257" s="18" t="s">
        <v>163</v>
      </c>
    </row>
    <row r="258" spans="2:65" s="11" customFormat="1" ht="22.9" customHeight="1">
      <c r="B258" s="127"/>
      <c r="D258" s="128" t="s">
        <v>74</v>
      </c>
      <c r="E258" s="137" t="s">
        <v>6364</v>
      </c>
      <c r="F258" s="137" t="s">
        <v>6365</v>
      </c>
      <c r="I258" s="130"/>
      <c r="J258" s="138">
        <f>BK258</f>
        <v>0</v>
      </c>
      <c r="L258" s="127"/>
      <c r="M258" s="132"/>
      <c r="P258" s="133">
        <f>P259+P282</f>
        <v>0</v>
      </c>
      <c r="R258" s="133">
        <f>R259+R282</f>
        <v>0.75937999999999994</v>
      </c>
      <c r="T258" s="134">
        <f>T259+T282</f>
        <v>0</v>
      </c>
      <c r="AR258" s="128" t="s">
        <v>84</v>
      </c>
      <c r="AT258" s="135" t="s">
        <v>74</v>
      </c>
      <c r="AU258" s="135" t="s">
        <v>82</v>
      </c>
      <c r="AY258" s="128" t="s">
        <v>307</v>
      </c>
      <c r="BK258" s="136">
        <f>BK259+BK282</f>
        <v>0</v>
      </c>
    </row>
    <row r="259" spans="2:65" s="11" customFormat="1" ht="20.85" customHeight="1">
      <c r="B259" s="127"/>
      <c r="D259" s="128" t="s">
        <v>74</v>
      </c>
      <c r="E259" s="137" t="s">
        <v>6366</v>
      </c>
      <c r="F259" s="137" t="s">
        <v>6367</v>
      </c>
      <c r="I259" s="130"/>
      <c r="J259" s="138">
        <f>BK259</f>
        <v>0</v>
      </c>
      <c r="L259" s="127"/>
      <c r="M259" s="132"/>
      <c r="P259" s="133">
        <f>SUM(P260:P281)</f>
        <v>0</v>
      </c>
      <c r="R259" s="133">
        <f>SUM(R260:R281)</f>
        <v>2.8979999999999999E-2</v>
      </c>
      <c r="T259" s="134">
        <f>SUM(T260:T281)</f>
        <v>0</v>
      </c>
      <c r="AR259" s="128" t="s">
        <v>84</v>
      </c>
      <c r="AT259" s="135" t="s">
        <v>74</v>
      </c>
      <c r="AU259" s="135" t="s">
        <v>84</v>
      </c>
      <c r="AY259" s="128" t="s">
        <v>307</v>
      </c>
      <c r="BK259" s="136">
        <f>SUM(BK260:BK281)</f>
        <v>0</v>
      </c>
    </row>
    <row r="260" spans="2:65" s="1" customFormat="1" ht="24.2" customHeight="1">
      <c r="B260" s="33"/>
      <c r="C260" s="139" t="s">
        <v>621</v>
      </c>
      <c r="D260" s="139" t="s">
        <v>309</v>
      </c>
      <c r="E260" s="140" t="s">
        <v>6368</v>
      </c>
      <c r="F260" s="141" t="s">
        <v>6369</v>
      </c>
      <c r="G260" s="142" t="s">
        <v>405</v>
      </c>
      <c r="H260" s="143">
        <v>2</v>
      </c>
      <c r="I260" s="144"/>
      <c r="J260" s="145">
        <f>ROUND(I260*H260,2)</f>
        <v>0</v>
      </c>
      <c r="K260" s="141" t="s">
        <v>313</v>
      </c>
      <c r="L260" s="33"/>
      <c r="M260" s="146" t="s">
        <v>1</v>
      </c>
      <c r="N260" s="147" t="s">
        <v>40</v>
      </c>
      <c r="P260" s="148">
        <f>O260*H260</f>
        <v>0</v>
      </c>
      <c r="Q260" s="148">
        <v>2.2000000000000001E-4</v>
      </c>
      <c r="R260" s="148">
        <f>Q260*H260</f>
        <v>4.4000000000000002E-4</v>
      </c>
      <c r="S260" s="148">
        <v>0</v>
      </c>
      <c r="T260" s="149">
        <f>S260*H260</f>
        <v>0</v>
      </c>
      <c r="AR260" s="150" t="s">
        <v>417</v>
      </c>
      <c r="AT260" s="150" t="s">
        <v>309</v>
      </c>
      <c r="AU260" s="150" t="s">
        <v>163</v>
      </c>
      <c r="AY260" s="18" t="s">
        <v>307</v>
      </c>
      <c r="BE260" s="151">
        <f>IF(N260="základní",J260,0)</f>
        <v>0</v>
      </c>
      <c r="BF260" s="151">
        <f>IF(N260="snížená",J260,0)</f>
        <v>0</v>
      </c>
      <c r="BG260" s="151">
        <f>IF(N260="zákl. přenesená",J260,0)</f>
        <v>0</v>
      </c>
      <c r="BH260" s="151">
        <f>IF(N260="sníž. přenesená",J260,0)</f>
        <v>0</v>
      </c>
      <c r="BI260" s="151">
        <f>IF(N260="nulová",J260,0)</f>
        <v>0</v>
      </c>
      <c r="BJ260" s="18" t="s">
        <v>82</v>
      </c>
      <c r="BK260" s="151">
        <f>ROUND(I260*H260,2)</f>
        <v>0</v>
      </c>
      <c r="BL260" s="18" t="s">
        <v>417</v>
      </c>
      <c r="BM260" s="150" t="s">
        <v>6874</v>
      </c>
    </row>
    <row r="261" spans="2:65" s="1" customFormat="1" ht="19.5">
      <c r="B261" s="33"/>
      <c r="D261" s="152" t="s">
        <v>316</v>
      </c>
      <c r="F261" s="153" t="s">
        <v>6371</v>
      </c>
      <c r="I261" s="154"/>
      <c r="L261" s="33"/>
      <c r="M261" s="155"/>
      <c r="T261" s="57"/>
      <c r="AT261" s="18" t="s">
        <v>316</v>
      </c>
      <c r="AU261" s="18" t="s">
        <v>163</v>
      </c>
    </row>
    <row r="262" spans="2:65" s="1" customFormat="1" ht="21.75" customHeight="1">
      <c r="B262" s="33"/>
      <c r="C262" s="139" t="s">
        <v>627</v>
      </c>
      <c r="D262" s="139" t="s">
        <v>309</v>
      </c>
      <c r="E262" s="140" t="s">
        <v>6875</v>
      </c>
      <c r="F262" s="141" t="s">
        <v>6876</v>
      </c>
      <c r="G262" s="142" t="s">
        <v>405</v>
      </c>
      <c r="H262" s="143">
        <v>3</v>
      </c>
      <c r="I262" s="144"/>
      <c r="J262" s="145">
        <f>ROUND(I262*H262,2)</f>
        <v>0</v>
      </c>
      <c r="K262" s="141" t="s">
        <v>313</v>
      </c>
      <c r="L262" s="33"/>
      <c r="M262" s="146" t="s">
        <v>1</v>
      </c>
      <c r="N262" s="147" t="s">
        <v>40</v>
      </c>
      <c r="P262" s="148">
        <f>O262*H262</f>
        <v>0</v>
      </c>
      <c r="Q262" s="148">
        <v>1.6800000000000001E-3</v>
      </c>
      <c r="R262" s="148">
        <f>Q262*H262</f>
        <v>5.0400000000000002E-3</v>
      </c>
      <c r="S262" s="148">
        <v>0</v>
      </c>
      <c r="T262" s="149">
        <f>S262*H262</f>
        <v>0</v>
      </c>
      <c r="AR262" s="150" t="s">
        <v>417</v>
      </c>
      <c r="AT262" s="150" t="s">
        <v>309</v>
      </c>
      <c r="AU262" s="150" t="s">
        <v>163</v>
      </c>
      <c r="AY262" s="18" t="s">
        <v>307</v>
      </c>
      <c r="BE262" s="151">
        <f>IF(N262="základní",J262,0)</f>
        <v>0</v>
      </c>
      <c r="BF262" s="151">
        <f>IF(N262="snížená",J262,0)</f>
        <v>0</v>
      </c>
      <c r="BG262" s="151">
        <f>IF(N262="zákl. přenesená",J262,0)</f>
        <v>0</v>
      </c>
      <c r="BH262" s="151">
        <f>IF(N262="sníž. přenesená",J262,0)</f>
        <v>0</v>
      </c>
      <c r="BI262" s="151">
        <f>IF(N262="nulová",J262,0)</f>
        <v>0</v>
      </c>
      <c r="BJ262" s="18" t="s">
        <v>82</v>
      </c>
      <c r="BK262" s="151">
        <f>ROUND(I262*H262,2)</f>
        <v>0</v>
      </c>
      <c r="BL262" s="18" t="s">
        <v>417</v>
      </c>
      <c r="BM262" s="150" t="s">
        <v>6877</v>
      </c>
    </row>
    <row r="263" spans="2:65" s="1" customFormat="1" ht="19.5">
      <c r="B263" s="33"/>
      <c r="D263" s="152" t="s">
        <v>316</v>
      </c>
      <c r="F263" s="153" t="s">
        <v>6878</v>
      </c>
      <c r="I263" s="154"/>
      <c r="L263" s="33"/>
      <c r="M263" s="155"/>
      <c r="T263" s="57"/>
      <c r="AT263" s="18" t="s">
        <v>316</v>
      </c>
      <c r="AU263" s="18" t="s">
        <v>163</v>
      </c>
    </row>
    <row r="264" spans="2:65" s="1" customFormat="1" ht="24.2" customHeight="1">
      <c r="B264" s="33"/>
      <c r="C264" s="139" t="s">
        <v>632</v>
      </c>
      <c r="D264" s="139" t="s">
        <v>309</v>
      </c>
      <c r="E264" s="140" t="s">
        <v>4956</v>
      </c>
      <c r="F264" s="141" t="s">
        <v>4957</v>
      </c>
      <c r="G264" s="142" t="s">
        <v>405</v>
      </c>
      <c r="H264" s="143">
        <v>2</v>
      </c>
      <c r="I264" s="144"/>
      <c r="J264" s="145">
        <f>ROUND(I264*H264,2)</f>
        <v>0</v>
      </c>
      <c r="K264" s="141" t="s">
        <v>313</v>
      </c>
      <c r="L264" s="33"/>
      <c r="M264" s="146" t="s">
        <v>1</v>
      </c>
      <c r="N264" s="147" t="s">
        <v>40</v>
      </c>
      <c r="P264" s="148">
        <f>O264*H264</f>
        <v>0</v>
      </c>
      <c r="Q264" s="148">
        <v>6.6E-4</v>
      </c>
      <c r="R264" s="148">
        <f>Q264*H264</f>
        <v>1.32E-3</v>
      </c>
      <c r="S264" s="148">
        <v>0</v>
      </c>
      <c r="T264" s="149">
        <f>S264*H264</f>
        <v>0</v>
      </c>
      <c r="AR264" s="150" t="s">
        <v>417</v>
      </c>
      <c r="AT264" s="150" t="s">
        <v>309</v>
      </c>
      <c r="AU264" s="150" t="s">
        <v>163</v>
      </c>
      <c r="AY264" s="18" t="s">
        <v>307</v>
      </c>
      <c r="BE264" s="151">
        <f>IF(N264="základní",J264,0)</f>
        <v>0</v>
      </c>
      <c r="BF264" s="151">
        <f>IF(N264="snížená",J264,0)</f>
        <v>0</v>
      </c>
      <c r="BG264" s="151">
        <f>IF(N264="zákl. přenesená",J264,0)</f>
        <v>0</v>
      </c>
      <c r="BH264" s="151">
        <f>IF(N264="sníž. přenesená",J264,0)</f>
        <v>0</v>
      </c>
      <c r="BI264" s="151">
        <f>IF(N264="nulová",J264,0)</f>
        <v>0</v>
      </c>
      <c r="BJ264" s="18" t="s">
        <v>82</v>
      </c>
      <c r="BK264" s="151">
        <f>ROUND(I264*H264,2)</f>
        <v>0</v>
      </c>
      <c r="BL264" s="18" t="s">
        <v>417</v>
      </c>
      <c r="BM264" s="150" t="s">
        <v>6879</v>
      </c>
    </row>
    <row r="265" spans="2:65" s="1" customFormat="1" ht="19.5">
      <c r="B265" s="33"/>
      <c r="D265" s="152" t="s">
        <v>316</v>
      </c>
      <c r="F265" s="153" t="s">
        <v>4959</v>
      </c>
      <c r="I265" s="154"/>
      <c r="L265" s="33"/>
      <c r="M265" s="155"/>
      <c r="T265" s="57"/>
      <c r="AT265" s="18" t="s">
        <v>316</v>
      </c>
      <c r="AU265" s="18" t="s">
        <v>163</v>
      </c>
    </row>
    <row r="266" spans="2:65" s="1" customFormat="1" ht="24.2" customHeight="1">
      <c r="B266" s="33"/>
      <c r="C266" s="139" t="s">
        <v>637</v>
      </c>
      <c r="D266" s="139" t="s">
        <v>309</v>
      </c>
      <c r="E266" s="140" t="s">
        <v>4952</v>
      </c>
      <c r="F266" s="141" t="s">
        <v>4953</v>
      </c>
      <c r="G266" s="142" t="s">
        <v>405</v>
      </c>
      <c r="H266" s="143">
        <v>4</v>
      </c>
      <c r="I266" s="144"/>
      <c r="J266" s="145">
        <f>ROUND(I266*H266,2)</f>
        <v>0</v>
      </c>
      <c r="K266" s="141" t="s">
        <v>313</v>
      </c>
      <c r="L266" s="33"/>
      <c r="M266" s="146" t="s">
        <v>1</v>
      </c>
      <c r="N266" s="147" t="s">
        <v>40</v>
      </c>
      <c r="P266" s="148">
        <f>O266*H266</f>
        <v>0</v>
      </c>
      <c r="Q266" s="148">
        <v>7.6999999999999996E-4</v>
      </c>
      <c r="R266" s="148">
        <f>Q266*H266</f>
        <v>3.0799999999999998E-3</v>
      </c>
      <c r="S266" s="148">
        <v>0</v>
      </c>
      <c r="T266" s="149">
        <f>S266*H266</f>
        <v>0</v>
      </c>
      <c r="AR266" s="150" t="s">
        <v>417</v>
      </c>
      <c r="AT266" s="150" t="s">
        <v>309</v>
      </c>
      <c r="AU266" s="150" t="s">
        <v>163</v>
      </c>
      <c r="AY266" s="18" t="s">
        <v>307</v>
      </c>
      <c r="BE266" s="151">
        <f>IF(N266="základní",J266,0)</f>
        <v>0</v>
      </c>
      <c r="BF266" s="151">
        <f>IF(N266="snížená",J266,0)</f>
        <v>0</v>
      </c>
      <c r="BG266" s="151">
        <f>IF(N266="zákl. přenesená",J266,0)</f>
        <v>0</v>
      </c>
      <c r="BH266" s="151">
        <f>IF(N266="sníž. přenesená",J266,0)</f>
        <v>0</v>
      </c>
      <c r="BI266" s="151">
        <f>IF(N266="nulová",J266,0)</f>
        <v>0</v>
      </c>
      <c r="BJ266" s="18" t="s">
        <v>82</v>
      </c>
      <c r="BK266" s="151">
        <f>ROUND(I266*H266,2)</f>
        <v>0</v>
      </c>
      <c r="BL266" s="18" t="s">
        <v>417</v>
      </c>
      <c r="BM266" s="150" t="s">
        <v>6880</v>
      </c>
    </row>
    <row r="267" spans="2:65" s="1" customFormat="1" ht="19.5">
      <c r="B267" s="33"/>
      <c r="D267" s="152" t="s">
        <v>316</v>
      </c>
      <c r="F267" s="153" t="s">
        <v>4955</v>
      </c>
      <c r="I267" s="154"/>
      <c r="L267" s="33"/>
      <c r="M267" s="155"/>
      <c r="T267" s="57"/>
      <c r="AT267" s="18" t="s">
        <v>316</v>
      </c>
      <c r="AU267" s="18" t="s">
        <v>163</v>
      </c>
    </row>
    <row r="268" spans="2:65" s="1" customFormat="1" ht="24.2" customHeight="1">
      <c r="B268" s="33"/>
      <c r="C268" s="139" t="s">
        <v>653</v>
      </c>
      <c r="D268" s="139" t="s">
        <v>309</v>
      </c>
      <c r="E268" s="140" t="s">
        <v>6881</v>
      </c>
      <c r="F268" s="141" t="s">
        <v>6882</v>
      </c>
      <c r="G268" s="142" t="s">
        <v>405</v>
      </c>
      <c r="H268" s="143">
        <v>2</v>
      </c>
      <c r="I268" s="144"/>
      <c r="J268" s="145">
        <f>ROUND(I268*H268,2)</f>
        <v>0</v>
      </c>
      <c r="K268" s="141" t="s">
        <v>313</v>
      </c>
      <c r="L268" s="33"/>
      <c r="M268" s="146" t="s">
        <v>1</v>
      </c>
      <c r="N268" s="147" t="s">
        <v>40</v>
      </c>
      <c r="P268" s="148">
        <f>O268*H268</f>
        <v>0</v>
      </c>
      <c r="Q268" s="148">
        <v>2.7E-4</v>
      </c>
      <c r="R268" s="148">
        <f>Q268*H268</f>
        <v>5.4000000000000001E-4</v>
      </c>
      <c r="S268" s="148">
        <v>0</v>
      </c>
      <c r="T268" s="149">
        <f>S268*H268</f>
        <v>0</v>
      </c>
      <c r="AR268" s="150" t="s">
        <v>417</v>
      </c>
      <c r="AT268" s="150" t="s">
        <v>309</v>
      </c>
      <c r="AU268" s="150" t="s">
        <v>163</v>
      </c>
      <c r="AY268" s="18" t="s">
        <v>307</v>
      </c>
      <c r="BE268" s="151">
        <f>IF(N268="základní",J268,0)</f>
        <v>0</v>
      </c>
      <c r="BF268" s="151">
        <f>IF(N268="snížená",J268,0)</f>
        <v>0</v>
      </c>
      <c r="BG268" s="151">
        <f>IF(N268="zákl. přenesená",J268,0)</f>
        <v>0</v>
      </c>
      <c r="BH268" s="151">
        <f>IF(N268="sníž. přenesená",J268,0)</f>
        <v>0</v>
      </c>
      <c r="BI268" s="151">
        <f>IF(N268="nulová",J268,0)</f>
        <v>0</v>
      </c>
      <c r="BJ268" s="18" t="s">
        <v>82</v>
      </c>
      <c r="BK268" s="151">
        <f>ROUND(I268*H268,2)</f>
        <v>0</v>
      </c>
      <c r="BL268" s="18" t="s">
        <v>417</v>
      </c>
      <c r="BM268" s="150" t="s">
        <v>6883</v>
      </c>
    </row>
    <row r="269" spans="2:65" s="1" customFormat="1" ht="19.5">
      <c r="B269" s="33"/>
      <c r="D269" s="152" t="s">
        <v>316</v>
      </c>
      <c r="F269" s="153" t="s">
        <v>6884</v>
      </c>
      <c r="I269" s="154"/>
      <c r="L269" s="33"/>
      <c r="M269" s="155"/>
      <c r="T269" s="57"/>
      <c r="AT269" s="18" t="s">
        <v>316</v>
      </c>
      <c r="AU269" s="18" t="s">
        <v>163</v>
      </c>
    </row>
    <row r="270" spans="2:65" s="1" customFormat="1" ht="24.2" customHeight="1">
      <c r="B270" s="33"/>
      <c r="C270" s="139" t="s">
        <v>659</v>
      </c>
      <c r="D270" s="139" t="s">
        <v>309</v>
      </c>
      <c r="E270" s="140" t="s">
        <v>6885</v>
      </c>
      <c r="F270" s="141" t="s">
        <v>6886</v>
      </c>
      <c r="G270" s="142" t="s">
        <v>405</v>
      </c>
      <c r="H270" s="143">
        <v>8</v>
      </c>
      <c r="I270" s="144"/>
      <c r="J270" s="145">
        <f>ROUND(I270*H270,2)</f>
        <v>0</v>
      </c>
      <c r="K270" s="141" t="s">
        <v>313</v>
      </c>
      <c r="L270" s="33"/>
      <c r="M270" s="146" t="s">
        <v>1</v>
      </c>
      <c r="N270" s="147" t="s">
        <v>40</v>
      </c>
      <c r="P270" s="148">
        <f>O270*H270</f>
        <v>0</v>
      </c>
      <c r="Q270" s="148">
        <v>4.0000000000000002E-4</v>
      </c>
      <c r="R270" s="148">
        <f>Q270*H270</f>
        <v>3.2000000000000002E-3</v>
      </c>
      <c r="S270" s="148">
        <v>0</v>
      </c>
      <c r="T270" s="149">
        <f>S270*H270</f>
        <v>0</v>
      </c>
      <c r="AR270" s="150" t="s">
        <v>417</v>
      </c>
      <c r="AT270" s="150" t="s">
        <v>309</v>
      </c>
      <c r="AU270" s="150" t="s">
        <v>163</v>
      </c>
      <c r="AY270" s="18" t="s">
        <v>307</v>
      </c>
      <c r="BE270" s="151">
        <f>IF(N270="základní",J270,0)</f>
        <v>0</v>
      </c>
      <c r="BF270" s="151">
        <f>IF(N270="snížená",J270,0)</f>
        <v>0</v>
      </c>
      <c r="BG270" s="151">
        <f>IF(N270="zákl. přenesená",J270,0)</f>
        <v>0</v>
      </c>
      <c r="BH270" s="151">
        <f>IF(N270="sníž. přenesená",J270,0)</f>
        <v>0</v>
      </c>
      <c r="BI270" s="151">
        <f>IF(N270="nulová",J270,0)</f>
        <v>0</v>
      </c>
      <c r="BJ270" s="18" t="s">
        <v>82</v>
      </c>
      <c r="BK270" s="151">
        <f>ROUND(I270*H270,2)</f>
        <v>0</v>
      </c>
      <c r="BL270" s="18" t="s">
        <v>417</v>
      </c>
      <c r="BM270" s="150" t="s">
        <v>6887</v>
      </c>
    </row>
    <row r="271" spans="2:65" s="1" customFormat="1" ht="19.5">
      <c r="B271" s="33"/>
      <c r="D271" s="152" t="s">
        <v>316</v>
      </c>
      <c r="F271" s="153" t="s">
        <v>6888</v>
      </c>
      <c r="I271" s="154"/>
      <c r="L271" s="33"/>
      <c r="M271" s="155"/>
      <c r="T271" s="57"/>
      <c r="AT271" s="18" t="s">
        <v>316</v>
      </c>
      <c r="AU271" s="18" t="s">
        <v>163</v>
      </c>
    </row>
    <row r="272" spans="2:65" s="1" customFormat="1" ht="24.2" customHeight="1">
      <c r="B272" s="33"/>
      <c r="C272" s="139" t="s">
        <v>664</v>
      </c>
      <c r="D272" s="139" t="s">
        <v>309</v>
      </c>
      <c r="E272" s="140" t="s">
        <v>6889</v>
      </c>
      <c r="F272" s="141" t="s">
        <v>6890</v>
      </c>
      <c r="G272" s="142" t="s">
        <v>405</v>
      </c>
      <c r="H272" s="143">
        <v>8</v>
      </c>
      <c r="I272" s="144"/>
      <c r="J272" s="145">
        <f>ROUND(I272*H272,2)</f>
        <v>0</v>
      </c>
      <c r="K272" s="141" t="s">
        <v>313</v>
      </c>
      <c r="L272" s="33"/>
      <c r="M272" s="146" t="s">
        <v>1</v>
      </c>
      <c r="N272" s="147" t="s">
        <v>40</v>
      </c>
      <c r="P272" s="148">
        <f>O272*H272</f>
        <v>0</v>
      </c>
      <c r="Q272" s="148">
        <v>5.6999999999999998E-4</v>
      </c>
      <c r="R272" s="148">
        <f>Q272*H272</f>
        <v>4.5599999999999998E-3</v>
      </c>
      <c r="S272" s="148">
        <v>0</v>
      </c>
      <c r="T272" s="149">
        <f>S272*H272</f>
        <v>0</v>
      </c>
      <c r="AR272" s="150" t="s">
        <v>417</v>
      </c>
      <c r="AT272" s="150" t="s">
        <v>309</v>
      </c>
      <c r="AU272" s="150" t="s">
        <v>163</v>
      </c>
      <c r="AY272" s="18" t="s">
        <v>307</v>
      </c>
      <c r="BE272" s="151">
        <f>IF(N272="základní",J272,0)</f>
        <v>0</v>
      </c>
      <c r="BF272" s="151">
        <f>IF(N272="snížená",J272,0)</f>
        <v>0</v>
      </c>
      <c r="BG272" s="151">
        <f>IF(N272="zákl. přenesená",J272,0)</f>
        <v>0</v>
      </c>
      <c r="BH272" s="151">
        <f>IF(N272="sníž. přenesená",J272,0)</f>
        <v>0</v>
      </c>
      <c r="BI272" s="151">
        <f>IF(N272="nulová",J272,0)</f>
        <v>0</v>
      </c>
      <c r="BJ272" s="18" t="s">
        <v>82</v>
      </c>
      <c r="BK272" s="151">
        <f>ROUND(I272*H272,2)</f>
        <v>0</v>
      </c>
      <c r="BL272" s="18" t="s">
        <v>417</v>
      </c>
      <c r="BM272" s="150" t="s">
        <v>6891</v>
      </c>
    </row>
    <row r="273" spans="2:65" s="1" customFormat="1" ht="19.5">
      <c r="B273" s="33"/>
      <c r="D273" s="152" t="s">
        <v>316</v>
      </c>
      <c r="F273" s="153" t="s">
        <v>6892</v>
      </c>
      <c r="I273" s="154"/>
      <c r="L273" s="33"/>
      <c r="M273" s="155"/>
      <c r="T273" s="57"/>
      <c r="AT273" s="18" t="s">
        <v>316</v>
      </c>
      <c r="AU273" s="18" t="s">
        <v>163</v>
      </c>
    </row>
    <row r="274" spans="2:65" s="1" customFormat="1" ht="24.2" customHeight="1">
      <c r="B274" s="33"/>
      <c r="C274" s="139" t="s">
        <v>675</v>
      </c>
      <c r="D274" s="139" t="s">
        <v>309</v>
      </c>
      <c r="E274" s="140" t="s">
        <v>6893</v>
      </c>
      <c r="F274" s="141" t="s">
        <v>6894</v>
      </c>
      <c r="G274" s="142" t="s">
        <v>405</v>
      </c>
      <c r="H274" s="143">
        <v>1</v>
      </c>
      <c r="I274" s="144"/>
      <c r="J274" s="145">
        <f>ROUND(I274*H274,2)</f>
        <v>0</v>
      </c>
      <c r="K274" s="141" t="s">
        <v>313</v>
      </c>
      <c r="L274" s="33"/>
      <c r="M274" s="146" t="s">
        <v>1</v>
      </c>
      <c r="N274" s="147" t="s">
        <v>40</v>
      </c>
      <c r="P274" s="148">
        <f>O274*H274</f>
        <v>0</v>
      </c>
      <c r="Q274" s="148">
        <v>1.1999999999999999E-3</v>
      </c>
      <c r="R274" s="148">
        <f>Q274*H274</f>
        <v>1.1999999999999999E-3</v>
      </c>
      <c r="S274" s="148">
        <v>0</v>
      </c>
      <c r="T274" s="149">
        <f>S274*H274</f>
        <v>0</v>
      </c>
      <c r="AR274" s="150" t="s">
        <v>417</v>
      </c>
      <c r="AT274" s="150" t="s">
        <v>309</v>
      </c>
      <c r="AU274" s="150" t="s">
        <v>163</v>
      </c>
      <c r="AY274" s="18" t="s">
        <v>307</v>
      </c>
      <c r="BE274" s="151">
        <f>IF(N274="základní",J274,0)</f>
        <v>0</v>
      </c>
      <c r="BF274" s="151">
        <f>IF(N274="snížená",J274,0)</f>
        <v>0</v>
      </c>
      <c r="BG274" s="151">
        <f>IF(N274="zákl. přenesená",J274,0)</f>
        <v>0</v>
      </c>
      <c r="BH274" s="151">
        <f>IF(N274="sníž. přenesená",J274,0)</f>
        <v>0</v>
      </c>
      <c r="BI274" s="151">
        <f>IF(N274="nulová",J274,0)</f>
        <v>0</v>
      </c>
      <c r="BJ274" s="18" t="s">
        <v>82</v>
      </c>
      <c r="BK274" s="151">
        <f>ROUND(I274*H274,2)</f>
        <v>0</v>
      </c>
      <c r="BL274" s="18" t="s">
        <v>417</v>
      </c>
      <c r="BM274" s="150" t="s">
        <v>6895</v>
      </c>
    </row>
    <row r="275" spans="2:65" s="1" customFormat="1" ht="19.5">
      <c r="B275" s="33"/>
      <c r="D275" s="152" t="s">
        <v>316</v>
      </c>
      <c r="F275" s="153" t="s">
        <v>6896</v>
      </c>
      <c r="I275" s="154"/>
      <c r="L275" s="33"/>
      <c r="M275" s="155"/>
      <c r="T275" s="57"/>
      <c r="AT275" s="18" t="s">
        <v>316</v>
      </c>
      <c r="AU275" s="18" t="s">
        <v>163</v>
      </c>
    </row>
    <row r="276" spans="2:65" s="1" customFormat="1" ht="16.5" customHeight="1">
      <c r="B276" s="33"/>
      <c r="C276" s="139" t="s">
        <v>680</v>
      </c>
      <c r="D276" s="139" t="s">
        <v>309</v>
      </c>
      <c r="E276" s="140" t="s">
        <v>6897</v>
      </c>
      <c r="F276" s="141" t="s">
        <v>6898</v>
      </c>
      <c r="G276" s="142" t="s">
        <v>405</v>
      </c>
      <c r="H276" s="143">
        <v>1</v>
      </c>
      <c r="I276" s="144"/>
      <c r="J276" s="145">
        <f>ROUND(I276*H276,2)</f>
        <v>0</v>
      </c>
      <c r="K276" s="141" t="s">
        <v>1</v>
      </c>
      <c r="L276" s="33"/>
      <c r="M276" s="146" t="s">
        <v>1</v>
      </c>
      <c r="N276" s="147" t="s">
        <v>40</v>
      </c>
      <c r="P276" s="148">
        <f>O276*H276</f>
        <v>0</v>
      </c>
      <c r="Q276" s="148">
        <v>0</v>
      </c>
      <c r="R276" s="148">
        <f>Q276*H276</f>
        <v>0</v>
      </c>
      <c r="S276" s="148">
        <v>0</v>
      </c>
      <c r="T276" s="149">
        <f>S276*H276</f>
        <v>0</v>
      </c>
      <c r="AR276" s="150" t="s">
        <v>417</v>
      </c>
      <c r="AT276" s="150" t="s">
        <v>309</v>
      </c>
      <c r="AU276" s="150" t="s">
        <v>163</v>
      </c>
      <c r="AY276" s="18" t="s">
        <v>307</v>
      </c>
      <c r="BE276" s="151">
        <f>IF(N276="základní",J276,0)</f>
        <v>0</v>
      </c>
      <c r="BF276" s="151">
        <f>IF(N276="snížená",J276,0)</f>
        <v>0</v>
      </c>
      <c r="BG276" s="151">
        <f>IF(N276="zákl. přenesená",J276,0)</f>
        <v>0</v>
      </c>
      <c r="BH276" s="151">
        <f>IF(N276="sníž. přenesená",J276,0)</f>
        <v>0</v>
      </c>
      <c r="BI276" s="151">
        <f>IF(N276="nulová",J276,0)</f>
        <v>0</v>
      </c>
      <c r="BJ276" s="18" t="s">
        <v>82</v>
      </c>
      <c r="BK276" s="151">
        <f>ROUND(I276*H276,2)</f>
        <v>0</v>
      </c>
      <c r="BL276" s="18" t="s">
        <v>417</v>
      </c>
      <c r="BM276" s="150" t="s">
        <v>6899</v>
      </c>
    </row>
    <row r="277" spans="2:65" s="1" customFormat="1" ht="11.25">
      <c r="B277" s="33"/>
      <c r="D277" s="152" t="s">
        <v>316</v>
      </c>
      <c r="F277" s="153" t="s">
        <v>6898</v>
      </c>
      <c r="I277" s="154"/>
      <c r="L277" s="33"/>
      <c r="M277" s="155"/>
      <c r="T277" s="57"/>
      <c r="AT277" s="18" t="s">
        <v>316</v>
      </c>
      <c r="AU277" s="18" t="s">
        <v>163</v>
      </c>
    </row>
    <row r="278" spans="2:65" s="1" customFormat="1" ht="21.75" customHeight="1">
      <c r="B278" s="33"/>
      <c r="C278" s="139" t="s">
        <v>687</v>
      </c>
      <c r="D278" s="139" t="s">
        <v>309</v>
      </c>
      <c r="E278" s="140" t="s">
        <v>6517</v>
      </c>
      <c r="F278" s="141" t="s">
        <v>6518</v>
      </c>
      <c r="G278" s="142" t="s">
        <v>405</v>
      </c>
      <c r="H278" s="143">
        <v>40</v>
      </c>
      <c r="I278" s="144"/>
      <c r="J278" s="145">
        <f>ROUND(I278*H278,2)</f>
        <v>0</v>
      </c>
      <c r="K278" s="141" t="s">
        <v>313</v>
      </c>
      <c r="L278" s="33"/>
      <c r="M278" s="146" t="s">
        <v>1</v>
      </c>
      <c r="N278" s="147" t="s">
        <v>40</v>
      </c>
      <c r="P278" s="148">
        <f>O278*H278</f>
        <v>0</v>
      </c>
      <c r="Q278" s="148">
        <v>9.0000000000000006E-5</v>
      </c>
      <c r="R278" s="148">
        <f>Q278*H278</f>
        <v>3.6000000000000003E-3</v>
      </c>
      <c r="S278" s="148">
        <v>0</v>
      </c>
      <c r="T278" s="149">
        <f>S278*H278</f>
        <v>0</v>
      </c>
      <c r="AR278" s="150" t="s">
        <v>417</v>
      </c>
      <c r="AT278" s="150" t="s">
        <v>309</v>
      </c>
      <c r="AU278" s="150" t="s">
        <v>163</v>
      </c>
      <c r="AY278" s="18" t="s">
        <v>307</v>
      </c>
      <c r="BE278" s="151">
        <f>IF(N278="základní",J278,0)</f>
        <v>0</v>
      </c>
      <c r="BF278" s="151">
        <f>IF(N278="snížená",J278,0)</f>
        <v>0</v>
      </c>
      <c r="BG278" s="151">
        <f>IF(N278="zákl. přenesená",J278,0)</f>
        <v>0</v>
      </c>
      <c r="BH278" s="151">
        <f>IF(N278="sníž. přenesená",J278,0)</f>
        <v>0</v>
      </c>
      <c r="BI278" s="151">
        <f>IF(N278="nulová",J278,0)</f>
        <v>0</v>
      </c>
      <c r="BJ278" s="18" t="s">
        <v>82</v>
      </c>
      <c r="BK278" s="151">
        <f>ROUND(I278*H278,2)</f>
        <v>0</v>
      </c>
      <c r="BL278" s="18" t="s">
        <v>417</v>
      </c>
      <c r="BM278" s="150" t="s">
        <v>6900</v>
      </c>
    </row>
    <row r="279" spans="2:65" s="1" customFormat="1" ht="19.5">
      <c r="B279" s="33"/>
      <c r="D279" s="152" t="s">
        <v>316</v>
      </c>
      <c r="F279" s="153" t="s">
        <v>6520</v>
      </c>
      <c r="I279" s="154"/>
      <c r="L279" s="33"/>
      <c r="M279" s="155"/>
      <c r="T279" s="57"/>
      <c r="AT279" s="18" t="s">
        <v>316</v>
      </c>
      <c r="AU279" s="18" t="s">
        <v>163</v>
      </c>
    </row>
    <row r="280" spans="2:65" s="1" customFormat="1" ht="16.5" customHeight="1">
      <c r="B280" s="33"/>
      <c r="C280" s="177" t="s">
        <v>692</v>
      </c>
      <c r="D280" s="177" t="s">
        <v>390</v>
      </c>
      <c r="E280" s="178" t="s">
        <v>6521</v>
      </c>
      <c r="F280" s="179" t="s">
        <v>6522</v>
      </c>
      <c r="G280" s="180" t="s">
        <v>405</v>
      </c>
      <c r="H280" s="181">
        <v>40</v>
      </c>
      <c r="I280" s="182"/>
      <c r="J280" s="183">
        <f>ROUND(I280*H280,2)</f>
        <v>0</v>
      </c>
      <c r="K280" s="179" t="s">
        <v>313</v>
      </c>
      <c r="L280" s="184"/>
      <c r="M280" s="185" t="s">
        <v>1</v>
      </c>
      <c r="N280" s="186" t="s">
        <v>40</v>
      </c>
      <c r="P280" s="148">
        <f>O280*H280</f>
        <v>0</v>
      </c>
      <c r="Q280" s="148">
        <v>1.4999999999999999E-4</v>
      </c>
      <c r="R280" s="148">
        <f>Q280*H280</f>
        <v>5.9999999999999993E-3</v>
      </c>
      <c r="S280" s="148">
        <v>0</v>
      </c>
      <c r="T280" s="149">
        <f>S280*H280</f>
        <v>0</v>
      </c>
      <c r="AR280" s="150" t="s">
        <v>524</v>
      </c>
      <c r="AT280" s="150" t="s">
        <v>390</v>
      </c>
      <c r="AU280" s="150" t="s">
        <v>163</v>
      </c>
      <c r="AY280" s="18" t="s">
        <v>307</v>
      </c>
      <c r="BE280" s="151">
        <f>IF(N280="základní",J280,0)</f>
        <v>0</v>
      </c>
      <c r="BF280" s="151">
        <f>IF(N280="snížená",J280,0)</f>
        <v>0</v>
      </c>
      <c r="BG280" s="151">
        <f>IF(N280="zákl. přenesená",J280,0)</f>
        <v>0</v>
      </c>
      <c r="BH280" s="151">
        <f>IF(N280="sníž. přenesená",J280,0)</f>
        <v>0</v>
      </c>
      <c r="BI280" s="151">
        <f>IF(N280="nulová",J280,0)</f>
        <v>0</v>
      </c>
      <c r="BJ280" s="18" t="s">
        <v>82</v>
      </c>
      <c r="BK280" s="151">
        <f>ROUND(I280*H280,2)</f>
        <v>0</v>
      </c>
      <c r="BL280" s="18" t="s">
        <v>417</v>
      </c>
      <c r="BM280" s="150" t="s">
        <v>6901</v>
      </c>
    </row>
    <row r="281" spans="2:65" s="1" customFormat="1" ht="11.25">
      <c r="B281" s="33"/>
      <c r="D281" s="152" t="s">
        <v>316</v>
      </c>
      <c r="F281" s="153" t="s">
        <v>6522</v>
      </c>
      <c r="I281" s="154"/>
      <c r="L281" s="33"/>
      <c r="M281" s="155"/>
      <c r="T281" s="57"/>
      <c r="AT281" s="18" t="s">
        <v>316</v>
      </c>
      <c r="AU281" s="18" t="s">
        <v>163</v>
      </c>
    </row>
    <row r="282" spans="2:65" s="11" customFormat="1" ht="20.85" customHeight="1">
      <c r="B282" s="127"/>
      <c r="D282" s="128" t="s">
        <v>74</v>
      </c>
      <c r="E282" s="137" t="s">
        <v>6380</v>
      </c>
      <c r="F282" s="137" t="s">
        <v>6291</v>
      </c>
      <c r="I282" s="130"/>
      <c r="J282" s="138">
        <f>BK282</f>
        <v>0</v>
      </c>
      <c r="L282" s="127"/>
      <c r="M282" s="132"/>
      <c r="P282" s="133">
        <f>SUM(P283:P312)</f>
        <v>0</v>
      </c>
      <c r="R282" s="133">
        <f>SUM(R283:R312)</f>
        <v>0.73039999999999994</v>
      </c>
      <c r="T282" s="134">
        <f>SUM(T283:T312)</f>
        <v>0</v>
      </c>
      <c r="AR282" s="128" t="s">
        <v>84</v>
      </c>
      <c r="AT282" s="135" t="s">
        <v>74</v>
      </c>
      <c r="AU282" s="135" t="s">
        <v>84</v>
      </c>
      <c r="AY282" s="128" t="s">
        <v>307</v>
      </c>
      <c r="BK282" s="136">
        <f>SUM(BK283:BK312)</f>
        <v>0</v>
      </c>
    </row>
    <row r="283" spans="2:65" s="1" customFormat="1" ht="24.2" customHeight="1">
      <c r="B283" s="33"/>
      <c r="C283" s="139" t="s">
        <v>697</v>
      </c>
      <c r="D283" s="139" t="s">
        <v>309</v>
      </c>
      <c r="E283" s="140" t="s">
        <v>6393</v>
      </c>
      <c r="F283" s="141" t="s">
        <v>6394</v>
      </c>
      <c r="G283" s="142" t="s">
        <v>398</v>
      </c>
      <c r="H283" s="143">
        <v>45</v>
      </c>
      <c r="I283" s="144"/>
      <c r="J283" s="145">
        <f>ROUND(I283*H283,2)</f>
        <v>0</v>
      </c>
      <c r="K283" s="141" t="s">
        <v>313</v>
      </c>
      <c r="L283" s="33"/>
      <c r="M283" s="146" t="s">
        <v>1</v>
      </c>
      <c r="N283" s="147" t="s">
        <v>40</v>
      </c>
      <c r="P283" s="148">
        <f>O283*H283</f>
        <v>0</v>
      </c>
      <c r="Q283" s="148">
        <v>7.5000000000000002E-4</v>
      </c>
      <c r="R283" s="148">
        <f>Q283*H283</f>
        <v>3.3750000000000002E-2</v>
      </c>
      <c r="S283" s="148">
        <v>0</v>
      </c>
      <c r="T283" s="149">
        <f>S283*H283</f>
        <v>0</v>
      </c>
      <c r="AR283" s="150" t="s">
        <v>417</v>
      </c>
      <c r="AT283" s="150" t="s">
        <v>309</v>
      </c>
      <c r="AU283" s="150" t="s">
        <v>163</v>
      </c>
      <c r="AY283" s="18" t="s">
        <v>307</v>
      </c>
      <c r="BE283" s="151">
        <f>IF(N283="základní",J283,0)</f>
        <v>0</v>
      </c>
      <c r="BF283" s="151">
        <f>IF(N283="snížená",J283,0)</f>
        <v>0</v>
      </c>
      <c r="BG283" s="151">
        <f>IF(N283="zákl. přenesená",J283,0)</f>
        <v>0</v>
      </c>
      <c r="BH283" s="151">
        <f>IF(N283="sníž. přenesená",J283,0)</f>
        <v>0</v>
      </c>
      <c r="BI283" s="151">
        <f>IF(N283="nulová",J283,0)</f>
        <v>0</v>
      </c>
      <c r="BJ283" s="18" t="s">
        <v>82</v>
      </c>
      <c r="BK283" s="151">
        <f>ROUND(I283*H283,2)</f>
        <v>0</v>
      </c>
      <c r="BL283" s="18" t="s">
        <v>417</v>
      </c>
      <c r="BM283" s="150" t="s">
        <v>6902</v>
      </c>
    </row>
    <row r="284" spans="2:65" s="1" customFormat="1" ht="19.5">
      <c r="B284" s="33"/>
      <c r="D284" s="152" t="s">
        <v>316</v>
      </c>
      <c r="F284" s="153" t="s">
        <v>6396</v>
      </c>
      <c r="I284" s="154"/>
      <c r="L284" s="33"/>
      <c r="M284" s="155"/>
      <c r="T284" s="57"/>
      <c r="AT284" s="18" t="s">
        <v>316</v>
      </c>
      <c r="AU284" s="18" t="s">
        <v>163</v>
      </c>
    </row>
    <row r="285" spans="2:65" s="1" customFormat="1" ht="24.2" customHeight="1">
      <c r="B285" s="33"/>
      <c r="C285" s="139" t="s">
        <v>702</v>
      </c>
      <c r="D285" s="139" t="s">
        <v>309</v>
      </c>
      <c r="E285" s="140" t="s">
        <v>6397</v>
      </c>
      <c r="F285" s="141" t="s">
        <v>6398</v>
      </c>
      <c r="G285" s="142" t="s">
        <v>398</v>
      </c>
      <c r="H285" s="143">
        <v>40</v>
      </c>
      <c r="I285" s="144"/>
      <c r="J285" s="145">
        <f>ROUND(I285*H285,2)</f>
        <v>0</v>
      </c>
      <c r="K285" s="141" t="s">
        <v>313</v>
      </c>
      <c r="L285" s="33"/>
      <c r="M285" s="146" t="s">
        <v>1</v>
      </c>
      <c r="N285" s="147" t="s">
        <v>40</v>
      </c>
      <c r="P285" s="148">
        <f>O285*H285</f>
        <v>0</v>
      </c>
      <c r="Q285" s="148">
        <v>1.15E-3</v>
      </c>
      <c r="R285" s="148">
        <f>Q285*H285</f>
        <v>4.5999999999999999E-2</v>
      </c>
      <c r="S285" s="148">
        <v>0</v>
      </c>
      <c r="T285" s="149">
        <f>S285*H285</f>
        <v>0</v>
      </c>
      <c r="AR285" s="150" t="s">
        <v>417</v>
      </c>
      <c r="AT285" s="150" t="s">
        <v>309</v>
      </c>
      <c r="AU285" s="150" t="s">
        <v>163</v>
      </c>
      <c r="AY285" s="18" t="s">
        <v>307</v>
      </c>
      <c r="BE285" s="151">
        <f>IF(N285="základní",J285,0)</f>
        <v>0</v>
      </c>
      <c r="BF285" s="151">
        <f>IF(N285="snížená",J285,0)</f>
        <v>0</v>
      </c>
      <c r="BG285" s="151">
        <f>IF(N285="zákl. přenesená",J285,0)</f>
        <v>0</v>
      </c>
      <c r="BH285" s="151">
        <f>IF(N285="sníž. přenesená",J285,0)</f>
        <v>0</v>
      </c>
      <c r="BI285" s="151">
        <f>IF(N285="nulová",J285,0)</f>
        <v>0</v>
      </c>
      <c r="BJ285" s="18" t="s">
        <v>82</v>
      </c>
      <c r="BK285" s="151">
        <f>ROUND(I285*H285,2)</f>
        <v>0</v>
      </c>
      <c r="BL285" s="18" t="s">
        <v>417</v>
      </c>
      <c r="BM285" s="150" t="s">
        <v>6903</v>
      </c>
    </row>
    <row r="286" spans="2:65" s="1" customFormat="1" ht="19.5">
      <c r="B286" s="33"/>
      <c r="D286" s="152" t="s">
        <v>316</v>
      </c>
      <c r="F286" s="153" t="s">
        <v>6400</v>
      </c>
      <c r="I286" s="154"/>
      <c r="L286" s="33"/>
      <c r="M286" s="155"/>
      <c r="T286" s="57"/>
      <c r="AT286" s="18" t="s">
        <v>316</v>
      </c>
      <c r="AU286" s="18" t="s">
        <v>163</v>
      </c>
    </row>
    <row r="287" spans="2:65" s="1" customFormat="1" ht="24.2" customHeight="1">
      <c r="B287" s="33"/>
      <c r="C287" s="139" t="s">
        <v>707</v>
      </c>
      <c r="D287" s="139" t="s">
        <v>309</v>
      </c>
      <c r="E287" s="140" t="s">
        <v>6401</v>
      </c>
      <c r="F287" s="141" t="s">
        <v>6402</v>
      </c>
      <c r="G287" s="142" t="s">
        <v>398</v>
      </c>
      <c r="H287" s="143">
        <v>30</v>
      </c>
      <c r="I287" s="144"/>
      <c r="J287" s="145">
        <f>ROUND(I287*H287,2)</f>
        <v>0</v>
      </c>
      <c r="K287" s="141" t="s">
        <v>313</v>
      </c>
      <c r="L287" s="33"/>
      <c r="M287" s="146" t="s">
        <v>1</v>
      </c>
      <c r="N287" s="147" t="s">
        <v>40</v>
      </c>
      <c r="P287" s="148">
        <f>O287*H287</f>
        <v>0</v>
      </c>
      <c r="Q287" s="148">
        <v>1.2999999999999999E-3</v>
      </c>
      <c r="R287" s="148">
        <f>Q287*H287</f>
        <v>3.9E-2</v>
      </c>
      <c r="S287" s="148">
        <v>0</v>
      </c>
      <c r="T287" s="149">
        <f>S287*H287</f>
        <v>0</v>
      </c>
      <c r="AR287" s="150" t="s">
        <v>417</v>
      </c>
      <c r="AT287" s="150" t="s">
        <v>309</v>
      </c>
      <c r="AU287" s="150" t="s">
        <v>163</v>
      </c>
      <c r="AY287" s="18" t="s">
        <v>307</v>
      </c>
      <c r="BE287" s="151">
        <f>IF(N287="základní",J287,0)</f>
        <v>0</v>
      </c>
      <c r="BF287" s="151">
        <f>IF(N287="snížená",J287,0)</f>
        <v>0</v>
      </c>
      <c r="BG287" s="151">
        <f>IF(N287="zákl. přenesená",J287,0)</f>
        <v>0</v>
      </c>
      <c r="BH287" s="151">
        <f>IF(N287="sníž. přenesená",J287,0)</f>
        <v>0</v>
      </c>
      <c r="BI287" s="151">
        <f>IF(N287="nulová",J287,0)</f>
        <v>0</v>
      </c>
      <c r="BJ287" s="18" t="s">
        <v>82</v>
      </c>
      <c r="BK287" s="151">
        <f>ROUND(I287*H287,2)</f>
        <v>0</v>
      </c>
      <c r="BL287" s="18" t="s">
        <v>417</v>
      </c>
      <c r="BM287" s="150" t="s">
        <v>6904</v>
      </c>
    </row>
    <row r="288" spans="2:65" s="1" customFormat="1" ht="19.5">
      <c r="B288" s="33"/>
      <c r="D288" s="152" t="s">
        <v>316</v>
      </c>
      <c r="F288" s="153" t="s">
        <v>6404</v>
      </c>
      <c r="I288" s="154"/>
      <c r="L288" s="33"/>
      <c r="M288" s="155"/>
      <c r="T288" s="57"/>
      <c r="AT288" s="18" t="s">
        <v>316</v>
      </c>
      <c r="AU288" s="18" t="s">
        <v>163</v>
      </c>
    </row>
    <row r="289" spans="2:65" s="1" customFormat="1" ht="24.2" customHeight="1">
      <c r="B289" s="33"/>
      <c r="C289" s="139" t="s">
        <v>712</v>
      </c>
      <c r="D289" s="139" t="s">
        <v>309</v>
      </c>
      <c r="E289" s="140" t="s">
        <v>6405</v>
      </c>
      <c r="F289" s="141" t="s">
        <v>6406</v>
      </c>
      <c r="G289" s="142" t="s">
        <v>398</v>
      </c>
      <c r="H289" s="143">
        <v>35</v>
      </c>
      <c r="I289" s="144"/>
      <c r="J289" s="145">
        <f>ROUND(I289*H289,2)</f>
        <v>0</v>
      </c>
      <c r="K289" s="141" t="s">
        <v>313</v>
      </c>
      <c r="L289" s="33"/>
      <c r="M289" s="146" t="s">
        <v>1</v>
      </c>
      <c r="N289" s="147" t="s">
        <v>40</v>
      </c>
      <c r="P289" s="148">
        <f>O289*H289</f>
        <v>0</v>
      </c>
      <c r="Q289" s="148">
        <v>2.5500000000000002E-3</v>
      </c>
      <c r="R289" s="148">
        <f>Q289*H289</f>
        <v>8.925000000000001E-2</v>
      </c>
      <c r="S289" s="148">
        <v>0</v>
      </c>
      <c r="T289" s="149">
        <f>S289*H289</f>
        <v>0</v>
      </c>
      <c r="AR289" s="150" t="s">
        <v>417</v>
      </c>
      <c r="AT289" s="150" t="s">
        <v>309</v>
      </c>
      <c r="AU289" s="150" t="s">
        <v>163</v>
      </c>
      <c r="AY289" s="18" t="s">
        <v>307</v>
      </c>
      <c r="BE289" s="151">
        <f>IF(N289="základní",J289,0)</f>
        <v>0</v>
      </c>
      <c r="BF289" s="151">
        <f>IF(N289="snížená",J289,0)</f>
        <v>0</v>
      </c>
      <c r="BG289" s="151">
        <f>IF(N289="zákl. přenesená",J289,0)</f>
        <v>0</v>
      </c>
      <c r="BH289" s="151">
        <f>IF(N289="sníž. přenesená",J289,0)</f>
        <v>0</v>
      </c>
      <c r="BI289" s="151">
        <f>IF(N289="nulová",J289,0)</f>
        <v>0</v>
      </c>
      <c r="BJ289" s="18" t="s">
        <v>82</v>
      </c>
      <c r="BK289" s="151">
        <f>ROUND(I289*H289,2)</f>
        <v>0</v>
      </c>
      <c r="BL289" s="18" t="s">
        <v>417</v>
      </c>
      <c r="BM289" s="150" t="s">
        <v>6905</v>
      </c>
    </row>
    <row r="290" spans="2:65" s="1" customFormat="1" ht="19.5">
      <c r="B290" s="33"/>
      <c r="D290" s="152" t="s">
        <v>316</v>
      </c>
      <c r="F290" s="153" t="s">
        <v>6408</v>
      </c>
      <c r="I290" s="154"/>
      <c r="L290" s="33"/>
      <c r="M290" s="155"/>
      <c r="T290" s="57"/>
      <c r="AT290" s="18" t="s">
        <v>316</v>
      </c>
      <c r="AU290" s="18" t="s">
        <v>163</v>
      </c>
    </row>
    <row r="291" spans="2:65" s="1" customFormat="1" ht="24.2" customHeight="1">
      <c r="B291" s="33"/>
      <c r="C291" s="139" t="s">
        <v>717</v>
      </c>
      <c r="D291" s="139" t="s">
        <v>309</v>
      </c>
      <c r="E291" s="140" t="s">
        <v>6409</v>
      </c>
      <c r="F291" s="141" t="s">
        <v>6410</v>
      </c>
      <c r="G291" s="142" t="s">
        <v>398</v>
      </c>
      <c r="H291" s="143">
        <v>20</v>
      </c>
      <c r="I291" s="144"/>
      <c r="J291" s="145">
        <f>ROUND(I291*H291,2)</f>
        <v>0</v>
      </c>
      <c r="K291" s="141" t="s">
        <v>313</v>
      </c>
      <c r="L291" s="33"/>
      <c r="M291" s="146" t="s">
        <v>1</v>
      </c>
      <c r="N291" s="147" t="s">
        <v>40</v>
      </c>
      <c r="P291" s="148">
        <f>O291*H291</f>
        <v>0</v>
      </c>
      <c r="Q291" s="148">
        <v>3.62E-3</v>
      </c>
      <c r="R291" s="148">
        <f>Q291*H291</f>
        <v>7.2399999999999992E-2</v>
      </c>
      <c r="S291" s="148">
        <v>0</v>
      </c>
      <c r="T291" s="149">
        <f>S291*H291</f>
        <v>0</v>
      </c>
      <c r="AR291" s="150" t="s">
        <v>417</v>
      </c>
      <c r="AT291" s="150" t="s">
        <v>309</v>
      </c>
      <c r="AU291" s="150" t="s">
        <v>163</v>
      </c>
      <c r="AY291" s="18" t="s">
        <v>307</v>
      </c>
      <c r="BE291" s="151">
        <f>IF(N291="základní",J291,0)</f>
        <v>0</v>
      </c>
      <c r="BF291" s="151">
        <f>IF(N291="snížená",J291,0)</f>
        <v>0</v>
      </c>
      <c r="BG291" s="151">
        <f>IF(N291="zákl. přenesená",J291,0)</f>
        <v>0</v>
      </c>
      <c r="BH291" s="151">
        <f>IF(N291="sníž. přenesená",J291,0)</f>
        <v>0</v>
      </c>
      <c r="BI291" s="151">
        <f>IF(N291="nulová",J291,0)</f>
        <v>0</v>
      </c>
      <c r="BJ291" s="18" t="s">
        <v>82</v>
      </c>
      <c r="BK291" s="151">
        <f>ROUND(I291*H291,2)</f>
        <v>0</v>
      </c>
      <c r="BL291" s="18" t="s">
        <v>417</v>
      </c>
      <c r="BM291" s="150" t="s">
        <v>6906</v>
      </c>
    </row>
    <row r="292" spans="2:65" s="1" customFormat="1" ht="19.5">
      <c r="B292" s="33"/>
      <c r="D292" s="152" t="s">
        <v>316</v>
      </c>
      <c r="F292" s="153" t="s">
        <v>6412</v>
      </c>
      <c r="I292" s="154"/>
      <c r="L292" s="33"/>
      <c r="M292" s="155"/>
      <c r="T292" s="57"/>
      <c r="AT292" s="18" t="s">
        <v>316</v>
      </c>
      <c r="AU292" s="18" t="s">
        <v>163</v>
      </c>
    </row>
    <row r="293" spans="2:65" s="1" customFormat="1" ht="24.2" customHeight="1">
      <c r="B293" s="33"/>
      <c r="C293" s="139" t="s">
        <v>722</v>
      </c>
      <c r="D293" s="139" t="s">
        <v>309</v>
      </c>
      <c r="E293" s="140" t="s">
        <v>6413</v>
      </c>
      <c r="F293" s="141" t="s">
        <v>6414</v>
      </c>
      <c r="G293" s="142" t="s">
        <v>398</v>
      </c>
      <c r="H293" s="143">
        <v>60</v>
      </c>
      <c r="I293" s="144"/>
      <c r="J293" s="145">
        <f>ROUND(I293*H293,2)</f>
        <v>0</v>
      </c>
      <c r="K293" s="141" t="s">
        <v>313</v>
      </c>
      <c r="L293" s="33"/>
      <c r="M293" s="146" t="s">
        <v>1</v>
      </c>
      <c r="N293" s="147" t="s">
        <v>40</v>
      </c>
      <c r="P293" s="148">
        <f>O293*H293</f>
        <v>0</v>
      </c>
      <c r="Q293" s="148">
        <v>8.0000000000000004E-4</v>
      </c>
      <c r="R293" s="148">
        <f>Q293*H293</f>
        <v>4.8000000000000001E-2</v>
      </c>
      <c r="S293" s="148">
        <v>0</v>
      </c>
      <c r="T293" s="149">
        <f>S293*H293</f>
        <v>0</v>
      </c>
      <c r="AR293" s="150" t="s">
        <v>417</v>
      </c>
      <c r="AT293" s="150" t="s">
        <v>309</v>
      </c>
      <c r="AU293" s="150" t="s">
        <v>163</v>
      </c>
      <c r="AY293" s="18" t="s">
        <v>307</v>
      </c>
      <c r="BE293" s="151">
        <f>IF(N293="základní",J293,0)</f>
        <v>0</v>
      </c>
      <c r="BF293" s="151">
        <f>IF(N293="snížená",J293,0)</f>
        <v>0</v>
      </c>
      <c r="BG293" s="151">
        <f>IF(N293="zákl. přenesená",J293,0)</f>
        <v>0</v>
      </c>
      <c r="BH293" s="151">
        <f>IF(N293="sníž. přenesená",J293,0)</f>
        <v>0</v>
      </c>
      <c r="BI293" s="151">
        <f>IF(N293="nulová",J293,0)</f>
        <v>0</v>
      </c>
      <c r="BJ293" s="18" t="s">
        <v>82</v>
      </c>
      <c r="BK293" s="151">
        <f>ROUND(I293*H293,2)</f>
        <v>0</v>
      </c>
      <c r="BL293" s="18" t="s">
        <v>417</v>
      </c>
      <c r="BM293" s="150" t="s">
        <v>6907</v>
      </c>
    </row>
    <row r="294" spans="2:65" s="1" customFormat="1" ht="19.5">
      <c r="B294" s="33"/>
      <c r="D294" s="152" t="s">
        <v>316</v>
      </c>
      <c r="F294" s="153" t="s">
        <v>6416</v>
      </c>
      <c r="I294" s="154"/>
      <c r="L294" s="33"/>
      <c r="M294" s="155"/>
      <c r="T294" s="57"/>
      <c r="AT294" s="18" t="s">
        <v>316</v>
      </c>
      <c r="AU294" s="18" t="s">
        <v>163</v>
      </c>
    </row>
    <row r="295" spans="2:65" s="1" customFormat="1" ht="24.2" customHeight="1">
      <c r="B295" s="33"/>
      <c r="C295" s="139" t="s">
        <v>736</v>
      </c>
      <c r="D295" s="139" t="s">
        <v>309</v>
      </c>
      <c r="E295" s="140" t="s">
        <v>6418</v>
      </c>
      <c r="F295" s="141" t="s">
        <v>6419</v>
      </c>
      <c r="G295" s="142" t="s">
        <v>398</v>
      </c>
      <c r="H295" s="143">
        <v>70</v>
      </c>
      <c r="I295" s="144"/>
      <c r="J295" s="145">
        <f>ROUND(I295*H295,2)</f>
        <v>0</v>
      </c>
      <c r="K295" s="141" t="s">
        <v>313</v>
      </c>
      <c r="L295" s="33"/>
      <c r="M295" s="146" t="s">
        <v>1</v>
      </c>
      <c r="N295" s="147" t="s">
        <v>40</v>
      </c>
      <c r="P295" s="148">
        <f>O295*H295</f>
        <v>0</v>
      </c>
      <c r="Q295" s="148">
        <v>1.2600000000000001E-3</v>
      </c>
      <c r="R295" s="148">
        <f>Q295*H295</f>
        <v>8.8200000000000001E-2</v>
      </c>
      <c r="S295" s="148">
        <v>0</v>
      </c>
      <c r="T295" s="149">
        <f>S295*H295</f>
        <v>0</v>
      </c>
      <c r="AR295" s="150" t="s">
        <v>417</v>
      </c>
      <c r="AT295" s="150" t="s">
        <v>309</v>
      </c>
      <c r="AU295" s="150" t="s">
        <v>163</v>
      </c>
      <c r="AY295" s="18" t="s">
        <v>307</v>
      </c>
      <c r="BE295" s="151">
        <f>IF(N295="základní",J295,0)</f>
        <v>0</v>
      </c>
      <c r="BF295" s="151">
        <f>IF(N295="snížená",J295,0)</f>
        <v>0</v>
      </c>
      <c r="BG295" s="151">
        <f>IF(N295="zákl. přenesená",J295,0)</f>
        <v>0</v>
      </c>
      <c r="BH295" s="151">
        <f>IF(N295="sníž. přenesená",J295,0)</f>
        <v>0</v>
      </c>
      <c r="BI295" s="151">
        <f>IF(N295="nulová",J295,0)</f>
        <v>0</v>
      </c>
      <c r="BJ295" s="18" t="s">
        <v>82</v>
      </c>
      <c r="BK295" s="151">
        <f>ROUND(I295*H295,2)</f>
        <v>0</v>
      </c>
      <c r="BL295" s="18" t="s">
        <v>417</v>
      </c>
      <c r="BM295" s="150" t="s">
        <v>6908</v>
      </c>
    </row>
    <row r="296" spans="2:65" s="1" customFormat="1" ht="19.5">
      <c r="B296" s="33"/>
      <c r="D296" s="152" t="s">
        <v>316</v>
      </c>
      <c r="F296" s="153" t="s">
        <v>6421</v>
      </c>
      <c r="I296" s="154"/>
      <c r="L296" s="33"/>
      <c r="M296" s="155"/>
      <c r="T296" s="57"/>
      <c r="AT296" s="18" t="s">
        <v>316</v>
      </c>
      <c r="AU296" s="18" t="s">
        <v>163</v>
      </c>
    </row>
    <row r="297" spans="2:65" s="1" customFormat="1" ht="24.2" customHeight="1">
      <c r="B297" s="33"/>
      <c r="C297" s="139" t="s">
        <v>741</v>
      </c>
      <c r="D297" s="139" t="s">
        <v>309</v>
      </c>
      <c r="E297" s="140" t="s">
        <v>6422</v>
      </c>
      <c r="F297" s="141" t="s">
        <v>6423</v>
      </c>
      <c r="G297" s="142" t="s">
        <v>398</v>
      </c>
      <c r="H297" s="143">
        <v>80</v>
      </c>
      <c r="I297" s="144"/>
      <c r="J297" s="145">
        <f>ROUND(I297*H297,2)</f>
        <v>0</v>
      </c>
      <c r="K297" s="141" t="s">
        <v>313</v>
      </c>
      <c r="L297" s="33"/>
      <c r="M297" s="146" t="s">
        <v>1</v>
      </c>
      <c r="N297" s="147" t="s">
        <v>40</v>
      </c>
      <c r="P297" s="148">
        <f>O297*H297</f>
        <v>0</v>
      </c>
      <c r="Q297" s="148">
        <v>1.3799999999999999E-3</v>
      </c>
      <c r="R297" s="148">
        <f>Q297*H297</f>
        <v>0.1104</v>
      </c>
      <c r="S297" s="148">
        <v>0</v>
      </c>
      <c r="T297" s="149">
        <f>S297*H297</f>
        <v>0</v>
      </c>
      <c r="AR297" s="150" t="s">
        <v>417</v>
      </c>
      <c r="AT297" s="150" t="s">
        <v>309</v>
      </c>
      <c r="AU297" s="150" t="s">
        <v>163</v>
      </c>
      <c r="AY297" s="18" t="s">
        <v>307</v>
      </c>
      <c r="BE297" s="151">
        <f>IF(N297="základní",J297,0)</f>
        <v>0</v>
      </c>
      <c r="BF297" s="151">
        <f>IF(N297="snížená",J297,0)</f>
        <v>0</v>
      </c>
      <c r="BG297" s="151">
        <f>IF(N297="zákl. přenesená",J297,0)</f>
        <v>0</v>
      </c>
      <c r="BH297" s="151">
        <f>IF(N297="sníž. přenesená",J297,0)</f>
        <v>0</v>
      </c>
      <c r="BI297" s="151">
        <f>IF(N297="nulová",J297,0)</f>
        <v>0</v>
      </c>
      <c r="BJ297" s="18" t="s">
        <v>82</v>
      </c>
      <c r="BK297" s="151">
        <f>ROUND(I297*H297,2)</f>
        <v>0</v>
      </c>
      <c r="BL297" s="18" t="s">
        <v>417</v>
      </c>
      <c r="BM297" s="150" t="s">
        <v>6909</v>
      </c>
    </row>
    <row r="298" spans="2:65" s="1" customFormat="1" ht="19.5">
      <c r="B298" s="33"/>
      <c r="D298" s="152" t="s">
        <v>316</v>
      </c>
      <c r="F298" s="153" t="s">
        <v>6425</v>
      </c>
      <c r="I298" s="154"/>
      <c r="L298" s="33"/>
      <c r="M298" s="155"/>
      <c r="T298" s="57"/>
      <c r="AT298" s="18" t="s">
        <v>316</v>
      </c>
      <c r="AU298" s="18" t="s">
        <v>163</v>
      </c>
    </row>
    <row r="299" spans="2:65" s="1" customFormat="1" ht="24.2" customHeight="1">
      <c r="B299" s="33"/>
      <c r="C299" s="139" t="s">
        <v>752</v>
      </c>
      <c r="D299" s="139" t="s">
        <v>309</v>
      </c>
      <c r="E299" s="140" t="s">
        <v>6427</v>
      </c>
      <c r="F299" s="141" t="s">
        <v>6428</v>
      </c>
      <c r="G299" s="142" t="s">
        <v>398</v>
      </c>
      <c r="H299" s="143">
        <v>50</v>
      </c>
      <c r="I299" s="144"/>
      <c r="J299" s="145">
        <f>ROUND(I299*H299,2)</f>
        <v>0</v>
      </c>
      <c r="K299" s="141" t="s">
        <v>313</v>
      </c>
      <c r="L299" s="33"/>
      <c r="M299" s="146" t="s">
        <v>1</v>
      </c>
      <c r="N299" s="147" t="s">
        <v>40</v>
      </c>
      <c r="P299" s="148">
        <f>O299*H299</f>
        <v>0</v>
      </c>
      <c r="Q299" s="148">
        <v>2.6199999999999999E-3</v>
      </c>
      <c r="R299" s="148">
        <f>Q299*H299</f>
        <v>0.13100000000000001</v>
      </c>
      <c r="S299" s="148">
        <v>0</v>
      </c>
      <c r="T299" s="149">
        <f>S299*H299</f>
        <v>0</v>
      </c>
      <c r="AR299" s="150" t="s">
        <v>417</v>
      </c>
      <c r="AT299" s="150" t="s">
        <v>309</v>
      </c>
      <c r="AU299" s="150" t="s">
        <v>163</v>
      </c>
      <c r="AY299" s="18" t="s">
        <v>307</v>
      </c>
      <c r="BE299" s="151">
        <f>IF(N299="základní",J299,0)</f>
        <v>0</v>
      </c>
      <c r="BF299" s="151">
        <f>IF(N299="snížená",J299,0)</f>
        <v>0</v>
      </c>
      <c r="BG299" s="151">
        <f>IF(N299="zákl. přenesená",J299,0)</f>
        <v>0</v>
      </c>
      <c r="BH299" s="151">
        <f>IF(N299="sníž. přenesená",J299,0)</f>
        <v>0</v>
      </c>
      <c r="BI299" s="151">
        <f>IF(N299="nulová",J299,0)</f>
        <v>0</v>
      </c>
      <c r="BJ299" s="18" t="s">
        <v>82</v>
      </c>
      <c r="BK299" s="151">
        <f>ROUND(I299*H299,2)</f>
        <v>0</v>
      </c>
      <c r="BL299" s="18" t="s">
        <v>417</v>
      </c>
      <c r="BM299" s="150" t="s">
        <v>6910</v>
      </c>
    </row>
    <row r="300" spans="2:65" s="1" customFormat="1" ht="19.5">
      <c r="B300" s="33"/>
      <c r="D300" s="152" t="s">
        <v>316</v>
      </c>
      <c r="F300" s="153" t="s">
        <v>6430</v>
      </c>
      <c r="I300" s="154"/>
      <c r="L300" s="33"/>
      <c r="M300" s="155"/>
      <c r="T300" s="57"/>
      <c r="AT300" s="18" t="s">
        <v>316</v>
      </c>
      <c r="AU300" s="18" t="s">
        <v>163</v>
      </c>
    </row>
    <row r="301" spans="2:65" s="1" customFormat="1" ht="37.9" customHeight="1">
      <c r="B301" s="33"/>
      <c r="C301" s="139" t="s">
        <v>759</v>
      </c>
      <c r="D301" s="139" t="s">
        <v>309</v>
      </c>
      <c r="E301" s="140" t="s">
        <v>6435</v>
      </c>
      <c r="F301" s="141" t="s">
        <v>6436</v>
      </c>
      <c r="G301" s="142" t="s">
        <v>398</v>
      </c>
      <c r="H301" s="143">
        <v>45</v>
      </c>
      <c r="I301" s="144"/>
      <c r="J301" s="145">
        <f>ROUND(I301*H301,2)</f>
        <v>0</v>
      </c>
      <c r="K301" s="141" t="s">
        <v>313</v>
      </c>
      <c r="L301" s="33"/>
      <c r="M301" s="146" t="s">
        <v>1</v>
      </c>
      <c r="N301" s="147" t="s">
        <v>40</v>
      </c>
      <c r="P301" s="148">
        <f>O301*H301</f>
        <v>0</v>
      </c>
      <c r="Q301" s="148">
        <v>4.0000000000000003E-5</v>
      </c>
      <c r="R301" s="148">
        <f>Q301*H301</f>
        <v>1.8000000000000002E-3</v>
      </c>
      <c r="S301" s="148">
        <v>0</v>
      </c>
      <c r="T301" s="149">
        <f>S301*H301</f>
        <v>0</v>
      </c>
      <c r="AR301" s="150" t="s">
        <v>417</v>
      </c>
      <c r="AT301" s="150" t="s">
        <v>309</v>
      </c>
      <c r="AU301" s="150" t="s">
        <v>163</v>
      </c>
      <c r="AY301" s="18" t="s">
        <v>307</v>
      </c>
      <c r="BE301" s="151">
        <f>IF(N301="základní",J301,0)</f>
        <v>0</v>
      </c>
      <c r="BF301" s="151">
        <f>IF(N301="snížená",J301,0)</f>
        <v>0</v>
      </c>
      <c r="BG301" s="151">
        <f>IF(N301="zákl. přenesená",J301,0)</f>
        <v>0</v>
      </c>
      <c r="BH301" s="151">
        <f>IF(N301="sníž. přenesená",J301,0)</f>
        <v>0</v>
      </c>
      <c r="BI301" s="151">
        <f>IF(N301="nulová",J301,0)</f>
        <v>0</v>
      </c>
      <c r="BJ301" s="18" t="s">
        <v>82</v>
      </c>
      <c r="BK301" s="151">
        <f>ROUND(I301*H301,2)</f>
        <v>0</v>
      </c>
      <c r="BL301" s="18" t="s">
        <v>417</v>
      </c>
      <c r="BM301" s="150" t="s">
        <v>6911</v>
      </c>
    </row>
    <row r="302" spans="2:65" s="1" customFormat="1" ht="29.25">
      <c r="B302" s="33"/>
      <c r="D302" s="152" t="s">
        <v>316</v>
      </c>
      <c r="F302" s="153" t="s">
        <v>6438</v>
      </c>
      <c r="I302" s="154"/>
      <c r="L302" s="33"/>
      <c r="M302" s="155"/>
      <c r="T302" s="57"/>
      <c r="AT302" s="18" t="s">
        <v>316</v>
      </c>
      <c r="AU302" s="18" t="s">
        <v>163</v>
      </c>
    </row>
    <row r="303" spans="2:65" s="1" customFormat="1" ht="37.9" customHeight="1">
      <c r="B303" s="33"/>
      <c r="C303" s="139" t="s">
        <v>766</v>
      </c>
      <c r="D303" s="139" t="s">
        <v>309</v>
      </c>
      <c r="E303" s="140" t="s">
        <v>6439</v>
      </c>
      <c r="F303" s="141" t="s">
        <v>6440</v>
      </c>
      <c r="G303" s="142" t="s">
        <v>398</v>
      </c>
      <c r="H303" s="143">
        <v>105</v>
      </c>
      <c r="I303" s="144"/>
      <c r="J303" s="145">
        <f>ROUND(I303*H303,2)</f>
        <v>0</v>
      </c>
      <c r="K303" s="141" t="s">
        <v>313</v>
      </c>
      <c r="L303" s="33"/>
      <c r="M303" s="146" t="s">
        <v>1</v>
      </c>
      <c r="N303" s="147" t="s">
        <v>40</v>
      </c>
      <c r="P303" s="148">
        <f>O303*H303</f>
        <v>0</v>
      </c>
      <c r="Q303" s="148">
        <v>8.0000000000000007E-5</v>
      </c>
      <c r="R303" s="148">
        <f>Q303*H303</f>
        <v>8.4000000000000012E-3</v>
      </c>
      <c r="S303" s="148">
        <v>0</v>
      </c>
      <c r="T303" s="149">
        <f>S303*H303</f>
        <v>0</v>
      </c>
      <c r="AR303" s="150" t="s">
        <v>417</v>
      </c>
      <c r="AT303" s="150" t="s">
        <v>309</v>
      </c>
      <c r="AU303" s="150" t="s">
        <v>163</v>
      </c>
      <c r="AY303" s="18" t="s">
        <v>307</v>
      </c>
      <c r="BE303" s="151">
        <f>IF(N303="základní",J303,0)</f>
        <v>0</v>
      </c>
      <c r="BF303" s="151">
        <f>IF(N303="snížená",J303,0)</f>
        <v>0</v>
      </c>
      <c r="BG303" s="151">
        <f>IF(N303="zákl. přenesená",J303,0)</f>
        <v>0</v>
      </c>
      <c r="BH303" s="151">
        <f>IF(N303="sníž. přenesená",J303,0)</f>
        <v>0</v>
      </c>
      <c r="BI303" s="151">
        <f>IF(N303="nulová",J303,0)</f>
        <v>0</v>
      </c>
      <c r="BJ303" s="18" t="s">
        <v>82</v>
      </c>
      <c r="BK303" s="151">
        <f>ROUND(I303*H303,2)</f>
        <v>0</v>
      </c>
      <c r="BL303" s="18" t="s">
        <v>417</v>
      </c>
      <c r="BM303" s="150" t="s">
        <v>6912</v>
      </c>
    </row>
    <row r="304" spans="2:65" s="1" customFormat="1" ht="29.25">
      <c r="B304" s="33"/>
      <c r="D304" s="152" t="s">
        <v>316</v>
      </c>
      <c r="F304" s="153" t="s">
        <v>6442</v>
      </c>
      <c r="I304" s="154"/>
      <c r="L304" s="33"/>
      <c r="M304" s="155"/>
      <c r="T304" s="57"/>
      <c r="AT304" s="18" t="s">
        <v>316</v>
      </c>
      <c r="AU304" s="18" t="s">
        <v>163</v>
      </c>
    </row>
    <row r="305" spans="2:65" s="1" customFormat="1" ht="37.9" customHeight="1">
      <c r="B305" s="33"/>
      <c r="C305" s="139" t="s">
        <v>772</v>
      </c>
      <c r="D305" s="139" t="s">
        <v>309</v>
      </c>
      <c r="E305" s="140" t="s">
        <v>6443</v>
      </c>
      <c r="F305" s="141" t="s">
        <v>6444</v>
      </c>
      <c r="G305" s="142" t="s">
        <v>398</v>
      </c>
      <c r="H305" s="143">
        <v>20</v>
      </c>
      <c r="I305" s="144"/>
      <c r="J305" s="145">
        <f>ROUND(I305*H305,2)</f>
        <v>0</v>
      </c>
      <c r="K305" s="141" t="s">
        <v>313</v>
      </c>
      <c r="L305" s="33"/>
      <c r="M305" s="146" t="s">
        <v>1</v>
      </c>
      <c r="N305" s="147" t="s">
        <v>40</v>
      </c>
      <c r="P305" s="148">
        <f>O305*H305</f>
        <v>0</v>
      </c>
      <c r="Q305" s="148">
        <v>1.1E-4</v>
      </c>
      <c r="R305" s="148">
        <f>Q305*H305</f>
        <v>2.2000000000000001E-3</v>
      </c>
      <c r="S305" s="148">
        <v>0</v>
      </c>
      <c r="T305" s="149">
        <f>S305*H305</f>
        <v>0</v>
      </c>
      <c r="AR305" s="150" t="s">
        <v>417</v>
      </c>
      <c r="AT305" s="150" t="s">
        <v>309</v>
      </c>
      <c r="AU305" s="150" t="s">
        <v>163</v>
      </c>
      <c r="AY305" s="18" t="s">
        <v>307</v>
      </c>
      <c r="BE305" s="151">
        <f>IF(N305="základní",J305,0)</f>
        <v>0</v>
      </c>
      <c r="BF305" s="151">
        <f>IF(N305="snížená",J305,0)</f>
        <v>0</v>
      </c>
      <c r="BG305" s="151">
        <f>IF(N305="zákl. přenesená",J305,0)</f>
        <v>0</v>
      </c>
      <c r="BH305" s="151">
        <f>IF(N305="sníž. přenesená",J305,0)</f>
        <v>0</v>
      </c>
      <c r="BI305" s="151">
        <f>IF(N305="nulová",J305,0)</f>
        <v>0</v>
      </c>
      <c r="BJ305" s="18" t="s">
        <v>82</v>
      </c>
      <c r="BK305" s="151">
        <f>ROUND(I305*H305,2)</f>
        <v>0</v>
      </c>
      <c r="BL305" s="18" t="s">
        <v>417</v>
      </c>
      <c r="BM305" s="150" t="s">
        <v>6913</v>
      </c>
    </row>
    <row r="306" spans="2:65" s="1" customFormat="1" ht="29.25">
      <c r="B306" s="33"/>
      <c r="D306" s="152" t="s">
        <v>316</v>
      </c>
      <c r="F306" s="153" t="s">
        <v>6446</v>
      </c>
      <c r="I306" s="154"/>
      <c r="L306" s="33"/>
      <c r="M306" s="155"/>
      <c r="T306" s="57"/>
      <c r="AT306" s="18" t="s">
        <v>316</v>
      </c>
      <c r="AU306" s="18" t="s">
        <v>163</v>
      </c>
    </row>
    <row r="307" spans="2:65" s="1" customFormat="1" ht="37.9" customHeight="1">
      <c r="B307" s="33"/>
      <c r="C307" s="139" t="s">
        <v>783</v>
      </c>
      <c r="D307" s="139" t="s">
        <v>309</v>
      </c>
      <c r="E307" s="140" t="s">
        <v>6447</v>
      </c>
      <c r="F307" s="141" t="s">
        <v>6448</v>
      </c>
      <c r="G307" s="142" t="s">
        <v>398</v>
      </c>
      <c r="H307" s="143">
        <v>60</v>
      </c>
      <c r="I307" s="144"/>
      <c r="J307" s="145">
        <f>ROUND(I307*H307,2)</f>
        <v>0</v>
      </c>
      <c r="K307" s="141" t="s">
        <v>313</v>
      </c>
      <c r="L307" s="33"/>
      <c r="M307" s="146" t="s">
        <v>1</v>
      </c>
      <c r="N307" s="147" t="s">
        <v>40</v>
      </c>
      <c r="P307" s="148">
        <f>O307*H307</f>
        <v>0</v>
      </c>
      <c r="Q307" s="148">
        <v>2.0000000000000001E-4</v>
      </c>
      <c r="R307" s="148">
        <f>Q307*H307</f>
        <v>1.2E-2</v>
      </c>
      <c r="S307" s="148">
        <v>0</v>
      </c>
      <c r="T307" s="149">
        <f>S307*H307</f>
        <v>0</v>
      </c>
      <c r="AR307" s="150" t="s">
        <v>417</v>
      </c>
      <c r="AT307" s="150" t="s">
        <v>309</v>
      </c>
      <c r="AU307" s="150" t="s">
        <v>163</v>
      </c>
      <c r="AY307" s="18" t="s">
        <v>307</v>
      </c>
      <c r="BE307" s="151">
        <f>IF(N307="základní",J307,0)</f>
        <v>0</v>
      </c>
      <c r="BF307" s="151">
        <f>IF(N307="snížená",J307,0)</f>
        <v>0</v>
      </c>
      <c r="BG307" s="151">
        <f>IF(N307="zákl. přenesená",J307,0)</f>
        <v>0</v>
      </c>
      <c r="BH307" s="151">
        <f>IF(N307="sníž. přenesená",J307,0)</f>
        <v>0</v>
      </c>
      <c r="BI307" s="151">
        <f>IF(N307="nulová",J307,0)</f>
        <v>0</v>
      </c>
      <c r="BJ307" s="18" t="s">
        <v>82</v>
      </c>
      <c r="BK307" s="151">
        <f>ROUND(I307*H307,2)</f>
        <v>0</v>
      </c>
      <c r="BL307" s="18" t="s">
        <v>417</v>
      </c>
      <c r="BM307" s="150" t="s">
        <v>6914</v>
      </c>
    </row>
    <row r="308" spans="2:65" s="1" customFormat="1" ht="29.25">
      <c r="B308" s="33"/>
      <c r="D308" s="152" t="s">
        <v>316</v>
      </c>
      <c r="F308" s="153" t="s">
        <v>6450</v>
      </c>
      <c r="I308" s="154"/>
      <c r="L308" s="33"/>
      <c r="M308" s="155"/>
      <c r="T308" s="57"/>
      <c r="AT308" s="18" t="s">
        <v>316</v>
      </c>
      <c r="AU308" s="18" t="s">
        <v>163</v>
      </c>
    </row>
    <row r="309" spans="2:65" s="1" customFormat="1" ht="37.9" customHeight="1">
      <c r="B309" s="33"/>
      <c r="C309" s="139" t="s">
        <v>791</v>
      </c>
      <c r="D309" s="139" t="s">
        <v>309</v>
      </c>
      <c r="E309" s="140" t="s">
        <v>6451</v>
      </c>
      <c r="F309" s="141" t="s">
        <v>6452</v>
      </c>
      <c r="G309" s="142" t="s">
        <v>398</v>
      </c>
      <c r="H309" s="143">
        <v>200</v>
      </c>
      <c r="I309" s="144"/>
      <c r="J309" s="145">
        <f>ROUND(I309*H309,2)</f>
        <v>0</v>
      </c>
      <c r="K309" s="141" t="s">
        <v>313</v>
      </c>
      <c r="L309" s="33"/>
      <c r="M309" s="146" t="s">
        <v>1</v>
      </c>
      <c r="N309" s="147" t="s">
        <v>40</v>
      </c>
      <c r="P309" s="148">
        <f>O309*H309</f>
        <v>0</v>
      </c>
      <c r="Q309" s="148">
        <v>2.4000000000000001E-4</v>
      </c>
      <c r="R309" s="148">
        <f>Q309*H309</f>
        <v>4.8000000000000001E-2</v>
      </c>
      <c r="S309" s="148">
        <v>0</v>
      </c>
      <c r="T309" s="149">
        <f>S309*H309</f>
        <v>0</v>
      </c>
      <c r="AR309" s="150" t="s">
        <v>417</v>
      </c>
      <c r="AT309" s="150" t="s">
        <v>309</v>
      </c>
      <c r="AU309" s="150" t="s">
        <v>163</v>
      </c>
      <c r="AY309" s="18" t="s">
        <v>307</v>
      </c>
      <c r="BE309" s="151">
        <f>IF(N309="základní",J309,0)</f>
        <v>0</v>
      </c>
      <c r="BF309" s="151">
        <f>IF(N309="snížená",J309,0)</f>
        <v>0</v>
      </c>
      <c r="BG309" s="151">
        <f>IF(N309="zákl. přenesená",J309,0)</f>
        <v>0</v>
      </c>
      <c r="BH309" s="151">
        <f>IF(N309="sníž. přenesená",J309,0)</f>
        <v>0</v>
      </c>
      <c r="BI309" s="151">
        <f>IF(N309="nulová",J309,0)</f>
        <v>0</v>
      </c>
      <c r="BJ309" s="18" t="s">
        <v>82</v>
      </c>
      <c r="BK309" s="151">
        <f>ROUND(I309*H309,2)</f>
        <v>0</v>
      </c>
      <c r="BL309" s="18" t="s">
        <v>417</v>
      </c>
      <c r="BM309" s="150" t="s">
        <v>6915</v>
      </c>
    </row>
    <row r="310" spans="2:65" s="1" customFormat="1" ht="29.25">
      <c r="B310" s="33"/>
      <c r="D310" s="152" t="s">
        <v>316</v>
      </c>
      <c r="F310" s="153" t="s">
        <v>6454</v>
      </c>
      <c r="I310" s="154"/>
      <c r="L310" s="33"/>
      <c r="M310" s="155"/>
      <c r="T310" s="57"/>
      <c r="AT310" s="18" t="s">
        <v>316</v>
      </c>
      <c r="AU310" s="18" t="s">
        <v>163</v>
      </c>
    </row>
    <row r="311" spans="2:65" s="1" customFormat="1" ht="16.5" customHeight="1">
      <c r="B311" s="33"/>
      <c r="C311" s="139" t="s">
        <v>797</v>
      </c>
      <c r="D311" s="139" t="s">
        <v>309</v>
      </c>
      <c r="E311" s="140" t="s">
        <v>6498</v>
      </c>
      <c r="F311" s="141" t="s">
        <v>6499</v>
      </c>
      <c r="G311" s="142" t="s">
        <v>405</v>
      </c>
      <c r="H311" s="143">
        <v>71</v>
      </c>
      <c r="I311" s="144"/>
      <c r="J311" s="145">
        <f>ROUND(I311*H311,2)</f>
        <v>0</v>
      </c>
      <c r="K311" s="141" t="s">
        <v>313</v>
      </c>
      <c r="L311" s="33"/>
      <c r="M311" s="146" t="s">
        <v>1</v>
      </c>
      <c r="N311" s="147" t="s">
        <v>40</v>
      </c>
      <c r="P311" s="148">
        <f>O311*H311</f>
        <v>0</v>
      </c>
      <c r="Q311" s="148">
        <v>0</v>
      </c>
      <c r="R311" s="148">
        <f>Q311*H311</f>
        <v>0</v>
      </c>
      <c r="S311" s="148">
        <v>0</v>
      </c>
      <c r="T311" s="149">
        <f>S311*H311</f>
        <v>0</v>
      </c>
      <c r="AR311" s="150" t="s">
        <v>417</v>
      </c>
      <c r="AT311" s="150" t="s">
        <v>309</v>
      </c>
      <c r="AU311" s="150" t="s">
        <v>163</v>
      </c>
      <c r="AY311" s="18" t="s">
        <v>307</v>
      </c>
      <c r="BE311" s="151">
        <f>IF(N311="základní",J311,0)</f>
        <v>0</v>
      </c>
      <c r="BF311" s="151">
        <f>IF(N311="snížená",J311,0)</f>
        <v>0</v>
      </c>
      <c r="BG311" s="151">
        <f>IF(N311="zákl. přenesená",J311,0)</f>
        <v>0</v>
      </c>
      <c r="BH311" s="151">
        <f>IF(N311="sníž. přenesená",J311,0)</f>
        <v>0</v>
      </c>
      <c r="BI311" s="151">
        <f>IF(N311="nulová",J311,0)</f>
        <v>0</v>
      </c>
      <c r="BJ311" s="18" t="s">
        <v>82</v>
      </c>
      <c r="BK311" s="151">
        <f>ROUND(I311*H311,2)</f>
        <v>0</v>
      </c>
      <c r="BL311" s="18" t="s">
        <v>417</v>
      </c>
      <c r="BM311" s="150" t="s">
        <v>6916</v>
      </c>
    </row>
    <row r="312" spans="2:65" s="1" customFormat="1" ht="19.5">
      <c r="B312" s="33"/>
      <c r="D312" s="152" t="s">
        <v>316</v>
      </c>
      <c r="F312" s="153" t="s">
        <v>6501</v>
      </c>
      <c r="I312" s="154"/>
      <c r="L312" s="33"/>
      <c r="M312" s="155"/>
      <c r="T312" s="57"/>
      <c r="AT312" s="18" t="s">
        <v>316</v>
      </c>
      <c r="AU312" s="18" t="s">
        <v>163</v>
      </c>
    </row>
    <row r="313" spans="2:65" s="11" customFormat="1" ht="22.9" customHeight="1">
      <c r="B313" s="127"/>
      <c r="D313" s="128" t="s">
        <v>74</v>
      </c>
      <c r="E313" s="137" t="s">
        <v>6459</v>
      </c>
      <c r="F313" s="137" t="s">
        <v>6460</v>
      </c>
      <c r="I313" s="130"/>
      <c r="J313" s="138">
        <f>BK313</f>
        <v>0</v>
      </c>
      <c r="L313" s="127"/>
      <c r="M313" s="132"/>
      <c r="P313" s="133">
        <f>P314+SUM(P315:P323)+P332+P340+P349+P354+P359+P370+P392+P401</f>
        <v>0</v>
      </c>
      <c r="R313" s="133">
        <f>R314+SUM(R315:R323)+R332+R340+R349+R354+R359+R370+R392+R401</f>
        <v>0.62133000000000005</v>
      </c>
      <c r="T313" s="134">
        <f>T314+SUM(T315:T323)+T332+T340+T349+T354+T359+T370+T392+T401</f>
        <v>0</v>
      </c>
      <c r="AR313" s="128" t="s">
        <v>84</v>
      </c>
      <c r="AT313" s="135" t="s">
        <v>74</v>
      </c>
      <c r="AU313" s="135" t="s">
        <v>82</v>
      </c>
      <c r="AY313" s="128" t="s">
        <v>307</v>
      </c>
      <c r="BK313" s="136">
        <f>BK314+SUM(BK315:BK323)+BK332+BK340+BK349+BK354+BK359+BK370+BK392+BK401</f>
        <v>0</v>
      </c>
    </row>
    <row r="314" spans="2:65" s="1" customFormat="1" ht="16.5" customHeight="1">
      <c r="B314" s="33"/>
      <c r="C314" s="139" t="s">
        <v>806</v>
      </c>
      <c r="D314" s="139" t="s">
        <v>309</v>
      </c>
      <c r="E314" s="140" t="s">
        <v>6461</v>
      </c>
      <c r="F314" s="141" t="s">
        <v>6462</v>
      </c>
      <c r="G314" s="142" t="s">
        <v>4786</v>
      </c>
      <c r="H314" s="143">
        <v>6</v>
      </c>
      <c r="I314" s="144"/>
      <c r="J314" s="145">
        <f>ROUND(I314*H314,2)</f>
        <v>0</v>
      </c>
      <c r="K314" s="141" t="s">
        <v>313</v>
      </c>
      <c r="L314" s="33"/>
      <c r="M314" s="146" t="s">
        <v>1</v>
      </c>
      <c r="N314" s="147" t="s">
        <v>40</v>
      </c>
      <c r="P314" s="148">
        <f>O314*H314</f>
        <v>0</v>
      </c>
      <c r="Q314" s="148">
        <v>1.2999999999999999E-4</v>
      </c>
      <c r="R314" s="148">
        <f>Q314*H314</f>
        <v>7.7999999999999988E-4</v>
      </c>
      <c r="S314" s="148">
        <v>0</v>
      </c>
      <c r="T314" s="149">
        <f>S314*H314</f>
        <v>0</v>
      </c>
      <c r="AR314" s="150" t="s">
        <v>417</v>
      </c>
      <c r="AT314" s="150" t="s">
        <v>309</v>
      </c>
      <c r="AU314" s="150" t="s">
        <v>84</v>
      </c>
      <c r="AY314" s="18" t="s">
        <v>307</v>
      </c>
      <c r="BE314" s="151">
        <f>IF(N314="základní",J314,0)</f>
        <v>0</v>
      </c>
      <c r="BF314" s="151">
        <f>IF(N314="snížená",J314,0)</f>
        <v>0</v>
      </c>
      <c r="BG314" s="151">
        <f>IF(N314="zákl. přenesená",J314,0)</f>
        <v>0</v>
      </c>
      <c r="BH314" s="151">
        <f>IF(N314="sníž. přenesená",J314,0)</f>
        <v>0</v>
      </c>
      <c r="BI314" s="151">
        <f>IF(N314="nulová",J314,0)</f>
        <v>0</v>
      </c>
      <c r="BJ314" s="18" t="s">
        <v>82</v>
      </c>
      <c r="BK314" s="151">
        <f>ROUND(I314*H314,2)</f>
        <v>0</v>
      </c>
      <c r="BL314" s="18" t="s">
        <v>417</v>
      </c>
      <c r="BM314" s="150" t="s">
        <v>6917</v>
      </c>
    </row>
    <row r="315" spans="2:65" s="1" customFormat="1" ht="11.25">
      <c r="B315" s="33"/>
      <c r="D315" s="152" t="s">
        <v>316</v>
      </c>
      <c r="F315" s="153" t="s">
        <v>6464</v>
      </c>
      <c r="I315" s="154"/>
      <c r="L315" s="33"/>
      <c r="M315" s="155"/>
      <c r="T315" s="57"/>
      <c r="AT315" s="18" t="s">
        <v>316</v>
      </c>
      <c r="AU315" s="18" t="s">
        <v>84</v>
      </c>
    </row>
    <row r="316" spans="2:65" s="1" customFormat="1" ht="19.5">
      <c r="B316" s="33"/>
      <c r="D316" s="152" t="s">
        <v>357</v>
      </c>
      <c r="F316" s="176" t="s">
        <v>6465</v>
      </c>
      <c r="I316" s="154"/>
      <c r="L316" s="33"/>
      <c r="M316" s="155"/>
      <c r="T316" s="57"/>
      <c r="AT316" s="18" t="s">
        <v>357</v>
      </c>
      <c r="AU316" s="18" t="s">
        <v>84</v>
      </c>
    </row>
    <row r="317" spans="2:65" s="1" customFormat="1" ht="16.5" customHeight="1">
      <c r="B317" s="33"/>
      <c r="C317" s="177" t="s">
        <v>813</v>
      </c>
      <c r="D317" s="177" t="s">
        <v>390</v>
      </c>
      <c r="E317" s="178" t="s">
        <v>6466</v>
      </c>
      <c r="F317" s="179" t="s">
        <v>6467</v>
      </c>
      <c r="G317" s="180" t="s">
        <v>405</v>
      </c>
      <c r="H317" s="181">
        <v>6</v>
      </c>
      <c r="I317" s="182"/>
      <c r="J317" s="183">
        <f>ROUND(I317*H317,2)</f>
        <v>0</v>
      </c>
      <c r="K317" s="179" t="s">
        <v>313</v>
      </c>
      <c r="L317" s="184"/>
      <c r="M317" s="185" t="s">
        <v>1</v>
      </c>
      <c r="N317" s="186" t="s">
        <v>40</v>
      </c>
      <c r="P317" s="148">
        <f>O317*H317</f>
        <v>0</v>
      </c>
      <c r="Q317" s="148">
        <v>5.0000000000000001E-4</v>
      </c>
      <c r="R317" s="148">
        <f>Q317*H317</f>
        <v>3.0000000000000001E-3</v>
      </c>
      <c r="S317" s="148">
        <v>0</v>
      </c>
      <c r="T317" s="149">
        <f>S317*H317</f>
        <v>0</v>
      </c>
      <c r="AR317" s="150" t="s">
        <v>524</v>
      </c>
      <c r="AT317" s="150" t="s">
        <v>390</v>
      </c>
      <c r="AU317" s="150" t="s">
        <v>84</v>
      </c>
      <c r="AY317" s="18" t="s">
        <v>307</v>
      </c>
      <c r="BE317" s="151">
        <f>IF(N317="základní",J317,0)</f>
        <v>0</v>
      </c>
      <c r="BF317" s="151">
        <f>IF(N317="snížená",J317,0)</f>
        <v>0</v>
      </c>
      <c r="BG317" s="151">
        <f>IF(N317="zákl. přenesená",J317,0)</f>
        <v>0</v>
      </c>
      <c r="BH317" s="151">
        <f>IF(N317="sníž. přenesená",J317,0)</f>
        <v>0</v>
      </c>
      <c r="BI317" s="151">
        <f>IF(N317="nulová",J317,0)</f>
        <v>0</v>
      </c>
      <c r="BJ317" s="18" t="s">
        <v>82</v>
      </c>
      <c r="BK317" s="151">
        <f>ROUND(I317*H317,2)</f>
        <v>0</v>
      </c>
      <c r="BL317" s="18" t="s">
        <v>417</v>
      </c>
      <c r="BM317" s="150" t="s">
        <v>6918</v>
      </c>
    </row>
    <row r="318" spans="2:65" s="1" customFormat="1" ht="11.25">
      <c r="B318" s="33"/>
      <c r="D318" s="152" t="s">
        <v>316</v>
      </c>
      <c r="F318" s="153" t="s">
        <v>6467</v>
      </c>
      <c r="I318" s="154"/>
      <c r="L318" s="33"/>
      <c r="M318" s="155"/>
      <c r="T318" s="57"/>
      <c r="AT318" s="18" t="s">
        <v>316</v>
      </c>
      <c r="AU318" s="18" t="s">
        <v>84</v>
      </c>
    </row>
    <row r="319" spans="2:65" s="1" customFormat="1" ht="19.5">
      <c r="B319" s="33"/>
      <c r="D319" s="152" t="s">
        <v>357</v>
      </c>
      <c r="F319" s="176" t="s">
        <v>6465</v>
      </c>
      <c r="I319" s="154"/>
      <c r="L319" s="33"/>
      <c r="M319" s="155"/>
      <c r="T319" s="57"/>
      <c r="AT319" s="18" t="s">
        <v>357</v>
      </c>
      <c r="AU319" s="18" t="s">
        <v>84</v>
      </c>
    </row>
    <row r="320" spans="2:65" s="13" customFormat="1" ht="11.25">
      <c r="B320" s="162"/>
      <c r="D320" s="152" t="s">
        <v>318</v>
      </c>
      <c r="E320" s="163" t="s">
        <v>1</v>
      </c>
      <c r="F320" s="164" t="s">
        <v>6919</v>
      </c>
      <c r="H320" s="165">
        <v>3</v>
      </c>
      <c r="I320" s="166"/>
      <c r="L320" s="162"/>
      <c r="M320" s="167"/>
      <c r="T320" s="168"/>
      <c r="AT320" s="163" t="s">
        <v>318</v>
      </c>
      <c r="AU320" s="163" t="s">
        <v>84</v>
      </c>
      <c r="AV320" s="13" t="s">
        <v>84</v>
      </c>
      <c r="AW320" s="13" t="s">
        <v>32</v>
      </c>
      <c r="AX320" s="13" t="s">
        <v>75</v>
      </c>
      <c r="AY320" s="163" t="s">
        <v>307</v>
      </c>
    </row>
    <row r="321" spans="2:65" s="13" customFormat="1" ht="11.25">
      <c r="B321" s="162"/>
      <c r="D321" s="152" t="s">
        <v>318</v>
      </c>
      <c r="E321" s="163" t="s">
        <v>1</v>
      </c>
      <c r="F321" s="164" t="s">
        <v>6920</v>
      </c>
      <c r="H321" s="165">
        <v>3</v>
      </c>
      <c r="I321" s="166"/>
      <c r="L321" s="162"/>
      <c r="M321" s="167"/>
      <c r="T321" s="168"/>
      <c r="AT321" s="163" t="s">
        <v>318</v>
      </c>
      <c r="AU321" s="163" t="s">
        <v>84</v>
      </c>
      <c r="AV321" s="13" t="s">
        <v>84</v>
      </c>
      <c r="AW321" s="13" t="s">
        <v>32</v>
      </c>
      <c r="AX321" s="13" t="s">
        <v>75</v>
      </c>
      <c r="AY321" s="163" t="s">
        <v>307</v>
      </c>
    </row>
    <row r="322" spans="2:65" s="14" customFormat="1" ht="11.25">
      <c r="B322" s="169"/>
      <c r="D322" s="152" t="s">
        <v>318</v>
      </c>
      <c r="E322" s="170" t="s">
        <v>1</v>
      </c>
      <c r="F322" s="171" t="s">
        <v>325</v>
      </c>
      <c r="H322" s="172">
        <v>6</v>
      </c>
      <c r="I322" s="173"/>
      <c r="L322" s="169"/>
      <c r="M322" s="174"/>
      <c r="T322" s="175"/>
      <c r="AT322" s="170" t="s">
        <v>318</v>
      </c>
      <c r="AU322" s="170" t="s">
        <v>84</v>
      </c>
      <c r="AV322" s="14" t="s">
        <v>314</v>
      </c>
      <c r="AW322" s="14" t="s">
        <v>32</v>
      </c>
      <c r="AX322" s="14" t="s">
        <v>82</v>
      </c>
      <c r="AY322" s="170" t="s">
        <v>307</v>
      </c>
    </row>
    <row r="323" spans="2:65" s="11" customFormat="1" ht="20.85" customHeight="1">
      <c r="B323" s="127"/>
      <c r="D323" s="128" t="s">
        <v>74</v>
      </c>
      <c r="E323" s="137" t="s">
        <v>6921</v>
      </c>
      <c r="F323" s="137" t="s">
        <v>6922</v>
      </c>
      <c r="I323" s="130"/>
      <c r="J323" s="138">
        <f>BK323</f>
        <v>0</v>
      </c>
      <c r="L323" s="127"/>
      <c r="M323" s="132"/>
      <c r="P323" s="133">
        <f>SUM(P324:P331)</f>
        <v>0</v>
      </c>
      <c r="R323" s="133">
        <f>SUM(R324:R331)</f>
        <v>3.3229999999999996E-2</v>
      </c>
      <c r="T323" s="134">
        <f>SUM(T324:T331)</f>
        <v>0</v>
      </c>
      <c r="AR323" s="128" t="s">
        <v>84</v>
      </c>
      <c r="AT323" s="135" t="s">
        <v>74</v>
      </c>
      <c r="AU323" s="135" t="s">
        <v>84</v>
      </c>
      <c r="AY323" s="128" t="s">
        <v>307</v>
      </c>
      <c r="BK323" s="136">
        <f>SUM(BK324:BK331)</f>
        <v>0</v>
      </c>
    </row>
    <row r="324" spans="2:65" s="1" customFormat="1" ht="24.2" customHeight="1">
      <c r="B324" s="33"/>
      <c r="C324" s="139" t="s">
        <v>819</v>
      </c>
      <c r="D324" s="139" t="s">
        <v>309</v>
      </c>
      <c r="E324" s="140" t="s">
        <v>6923</v>
      </c>
      <c r="F324" s="141" t="s">
        <v>6924</v>
      </c>
      <c r="G324" s="142" t="s">
        <v>405</v>
      </c>
      <c r="H324" s="143">
        <v>1</v>
      </c>
      <c r="I324" s="144"/>
      <c r="J324" s="145">
        <f>ROUND(I324*H324,2)</f>
        <v>0</v>
      </c>
      <c r="K324" s="141" t="s">
        <v>1</v>
      </c>
      <c r="L324" s="33"/>
      <c r="M324" s="146" t="s">
        <v>1</v>
      </c>
      <c r="N324" s="147" t="s">
        <v>40</v>
      </c>
      <c r="P324" s="148">
        <f>O324*H324</f>
        <v>0</v>
      </c>
      <c r="Q324" s="148">
        <v>1.7389999999999999E-2</v>
      </c>
      <c r="R324" s="148">
        <f>Q324*H324</f>
        <v>1.7389999999999999E-2</v>
      </c>
      <c r="S324" s="148">
        <v>0</v>
      </c>
      <c r="T324" s="149">
        <f>S324*H324</f>
        <v>0</v>
      </c>
      <c r="AR324" s="150" t="s">
        <v>417</v>
      </c>
      <c r="AT324" s="150" t="s">
        <v>309</v>
      </c>
      <c r="AU324" s="150" t="s">
        <v>163</v>
      </c>
      <c r="AY324" s="18" t="s">
        <v>307</v>
      </c>
      <c r="BE324" s="151">
        <f>IF(N324="základní",J324,0)</f>
        <v>0</v>
      </c>
      <c r="BF324" s="151">
        <f>IF(N324="snížená",J324,0)</f>
        <v>0</v>
      </c>
      <c r="BG324" s="151">
        <f>IF(N324="zákl. přenesená",J324,0)</f>
        <v>0</v>
      </c>
      <c r="BH324" s="151">
        <f>IF(N324="sníž. přenesená",J324,0)</f>
        <v>0</v>
      </c>
      <c r="BI324" s="151">
        <f>IF(N324="nulová",J324,0)</f>
        <v>0</v>
      </c>
      <c r="BJ324" s="18" t="s">
        <v>82</v>
      </c>
      <c r="BK324" s="151">
        <f>ROUND(I324*H324,2)</f>
        <v>0</v>
      </c>
      <c r="BL324" s="18" t="s">
        <v>417</v>
      </c>
      <c r="BM324" s="150" t="s">
        <v>6925</v>
      </c>
    </row>
    <row r="325" spans="2:65" s="1" customFormat="1" ht="19.5">
      <c r="B325" s="33"/>
      <c r="D325" s="152" t="s">
        <v>316</v>
      </c>
      <c r="F325" s="153" t="s">
        <v>6926</v>
      </c>
      <c r="I325" s="154"/>
      <c r="L325" s="33"/>
      <c r="M325" s="155"/>
      <c r="T325" s="57"/>
      <c r="AT325" s="18" t="s">
        <v>316</v>
      </c>
      <c r="AU325" s="18" t="s">
        <v>163</v>
      </c>
    </row>
    <row r="326" spans="2:65" s="1" customFormat="1" ht="16.5" customHeight="1">
      <c r="B326" s="33"/>
      <c r="C326" s="177" t="s">
        <v>824</v>
      </c>
      <c r="D326" s="177" t="s">
        <v>390</v>
      </c>
      <c r="E326" s="178" t="s">
        <v>6927</v>
      </c>
      <c r="F326" s="179" t="s">
        <v>6928</v>
      </c>
      <c r="G326" s="180" t="s">
        <v>405</v>
      </c>
      <c r="H326" s="181">
        <v>1</v>
      </c>
      <c r="I326" s="182"/>
      <c r="J326" s="183">
        <f>ROUND(I326*H326,2)</f>
        <v>0</v>
      </c>
      <c r="K326" s="179" t="s">
        <v>1</v>
      </c>
      <c r="L326" s="184"/>
      <c r="M326" s="185" t="s">
        <v>1</v>
      </c>
      <c r="N326" s="186" t="s">
        <v>40</v>
      </c>
      <c r="P326" s="148">
        <f>O326*H326</f>
        <v>0</v>
      </c>
      <c r="Q326" s="148">
        <v>1.8E-3</v>
      </c>
      <c r="R326" s="148">
        <f>Q326*H326</f>
        <v>1.8E-3</v>
      </c>
      <c r="S326" s="148">
        <v>0</v>
      </c>
      <c r="T326" s="149">
        <f>S326*H326</f>
        <v>0</v>
      </c>
      <c r="AR326" s="150" t="s">
        <v>524</v>
      </c>
      <c r="AT326" s="150" t="s">
        <v>390</v>
      </c>
      <c r="AU326" s="150" t="s">
        <v>163</v>
      </c>
      <c r="AY326" s="18" t="s">
        <v>307</v>
      </c>
      <c r="BE326" s="151">
        <f>IF(N326="základní",J326,0)</f>
        <v>0</v>
      </c>
      <c r="BF326" s="151">
        <f>IF(N326="snížená",J326,0)</f>
        <v>0</v>
      </c>
      <c r="BG326" s="151">
        <f>IF(N326="zákl. přenesená",J326,0)</f>
        <v>0</v>
      </c>
      <c r="BH326" s="151">
        <f>IF(N326="sníž. přenesená",J326,0)</f>
        <v>0</v>
      </c>
      <c r="BI326" s="151">
        <f>IF(N326="nulová",J326,0)</f>
        <v>0</v>
      </c>
      <c r="BJ326" s="18" t="s">
        <v>82</v>
      </c>
      <c r="BK326" s="151">
        <f>ROUND(I326*H326,2)</f>
        <v>0</v>
      </c>
      <c r="BL326" s="18" t="s">
        <v>417</v>
      </c>
      <c r="BM326" s="150" t="s">
        <v>6929</v>
      </c>
    </row>
    <row r="327" spans="2:65" s="1" customFormat="1" ht="11.25">
      <c r="B327" s="33"/>
      <c r="D327" s="152" t="s">
        <v>316</v>
      </c>
      <c r="F327" s="153" t="s">
        <v>6928</v>
      </c>
      <c r="I327" s="154"/>
      <c r="L327" s="33"/>
      <c r="M327" s="155"/>
      <c r="T327" s="57"/>
      <c r="AT327" s="18" t="s">
        <v>316</v>
      </c>
      <c r="AU327" s="18" t="s">
        <v>163</v>
      </c>
    </row>
    <row r="328" spans="2:65" s="1" customFormat="1" ht="24.2" customHeight="1">
      <c r="B328" s="33"/>
      <c r="C328" s="139" t="s">
        <v>1246</v>
      </c>
      <c r="D328" s="139" t="s">
        <v>309</v>
      </c>
      <c r="E328" s="140" t="s">
        <v>6930</v>
      </c>
      <c r="F328" s="141" t="s">
        <v>6931</v>
      </c>
      <c r="G328" s="142" t="s">
        <v>405</v>
      </c>
      <c r="H328" s="143">
        <v>1</v>
      </c>
      <c r="I328" s="144"/>
      <c r="J328" s="145">
        <f>ROUND(I328*H328,2)</f>
        <v>0</v>
      </c>
      <c r="K328" s="141" t="s">
        <v>313</v>
      </c>
      <c r="L328" s="33"/>
      <c r="M328" s="146" t="s">
        <v>1</v>
      </c>
      <c r="N328" s="147" t="s">
        <v>40</v>
      </c>
      <c r="P328" s="148">
        <f>O328*H328</f>
        <v>0</v>
      </c>
      <c r="Q328" s="148">
        <v>4.0000000000000003E-5</v>
      </c>
      <c r="R328" s="148">
        <f>Q328*H328</f>
        <v>4.0000000000000003E-5</v>
      </c>
      <c r="S328" s="148">
        <v>0</v>
      </c>
      <c r="T328" s="149">
        <f>S328*H328</f>
        <v>0</v>
      </c>
      <c r="AR328" s="150" t="s">
        <v>417</v>
      </c>
      <c r="AT328" s="150" t="s">
        <v>309</v>
      </c>
      <c r="AU328" s="150" t="s">
        <v>163</v>
      </c>
      <c r="AY328" s="18" t="s">
        <v>307</v>
      </c>
      <c r="BE328" s="151">
        <f>IF(N328="základní",J328,0)</f>
        <v>0</v>
      </c>
      <c r="BF328" s="151">
        <f>IF(N328="snížená",J328,0)</f>
        <v>0</v>
      </c>
      <c r="BG328" s="151">
        <f>IF(N328="zákl. přenesená",J328,0)</f>
        <v>0</v>
      </c>
      <c r="BH328" s="151">
        <f>IF(N328="sníž. přenesená",J328,0)</f>
        <v>0</v>
      </c>
      <c r="BI328" s="151">
        <f>IF(N328="nulová",J328,0)</f>
        <v>0</v>
      </c>
      <c r="BJ328" s="18" t="s">
        <v>82</v>
      </c>
      <c r="BK328" s="151">
        <f>ROUND(I328*H328,2)</f>
        <v>0</v>
      </c>
      <c r="BL328" s="18" t="s">
        <v>417</v>
      </c>
      <c r="BM328" s="150" t="s">
        <v>6932</v>
      </c>
    </row>
    <row r="329" spans="2:65" s="1" customFormat="1" ht="19.5">
      <c r="B329" s="33"/>
      <c r="D329" s="152" t="s">
        <v>316</v>
      </c>
      <c r="F329" s="153" t="s">
        <v>6933</v>
      </c>
      <c r="I329" s="154"/>
      <c r="L329" s="33"/>
      <c r="M329" s="155"/>
      <c r="T329" s="57"/>
      <c r="AT329" s="18" t="s">
        <v>316</v>
      </c>
      <c r="AU329" s="18" t="s">
        <v>163</v>
      </c>
    </row>
    <row r="330" spans="2:65" s="1" customFormat="1" ht="24.2" customHeight="1">
      <c r="B330" s="33"/>
      <c r="C330" s="139" t="s">
        <v>1251</v>
      </c>
      <c r="D330" s="139" t="s">
        <v>309</v>
      </c>
      <c r="E330" s="140" t="s">
        <v>6934</v>
      </c>
      <c r="F330" s="141" t="s">
        <v>6935</v>
      </c>
      <c r="G330" s="142" t="s">
        <v>4786</v>
      </c>
      <c r="H330" s="143">
        <v>1</v>
      </c>
      <c r="I330" s="144"/>
      <c r="J330" s="145">
        <f>ROUND(I330*H330,2)</f>
        <v>0</v>
      </c>
      <c r="K330" s="141" t="s">
        <v>313</v>
      </c>
      <c r="L330" s="33"/>
      <c r="M330" s="146" t="s">
        <v>1</v>
      </c>
      <c r="N330" s="147" t="s">
        <v>40</v>
      </c>
      <c r="P330" s="148">
        <f>O330*H330</f>
        <v>0</v>
      </c>
      <c r="Q330" s="148">
        <v>1.4E-2</v>
      </c>
      <c r="R330" s="148">
        <f>Q330*H330</f>
        <v>1.4E-2</v>
      </c>
      <c r="S330" s="148">
        <v>0</v>
      </c>
      <c r="T330" s="149">
        <f>S330*H330</f>
        <v>0</v>
      </c>
      <c r="AR330" s="150" t="s">
        <v>417</v>
      </c>
      <c r="AT330" s="150" t="s">
        <v>309</v>
      </c>
      <c r="AU330" s="150" t="s">
        <v>163</v>
      </c>
      <c r="AY330" s="18" t="s">
        <v>307</v>
      </c>
      <c r="BE330" s="151">
        <f>IF(N330="základní",J330,0)</f>
        <v>0</v>
      </c>
      <c r="BF330" s="151">
        <f>IF(N330="snížená",J330,0)</f>
        <v>0</v>
      </c>
      <c r="BG330" s="151">
        <f>IF(N330="zákl. přenesená",J330,0)</f>
        <v>0</v>
      </c>
      <c r="BH330" s="151">
        <f>IF(N330="sníž. přenesená",J330,0)</f>
        <v>0</v>
      </c>
      <c r="BI330" s="151">
        <f>IF(N330="nulová",J330,0)</f>
        <v>0</v>
      </c>
      <c r="BJ330" s="18" t="s">
        <v>82</v>
      </c>
      <c r="BK330" s="151">
        <f>ROUND(I330*H330,2)</f>
        <v>0</v>
      </c>
      <c r="BL330" s="18" t="s">
        <v>417</v>
      </c>
      <c r="BM330" s="150" t="s">
        <v>6936</v>
      </c>
    </row>
    <row r="331" spans="2:65" s="1" customFormat="1" ht="19.5">
      <c r="B331" s="33"/>
      <c r="D331" s="152" t="s">
        <v>316</v>
      </c>
      <c r="F331" s="153" t="s">
        <v>6937</v>
      </c>
      <c r="I331" s="154"/>
      <c r="L331" s="33"/>
      <c r="M331" s="155"/>
      <c r="T331" s="57"/>
      <c r="AT331" s="18" t="s">
        <v>316</v>
      </c>
      <c r="AU331" s="18" t="s">
        <v>163</v>
      </c>
    </row>
    <row r="332" spans="2:65" s="11" customFormat="1" ht="20.85" customHeight="1">
      <c r="B332" s="127"/>
      <c r="D332" s="128" t="s">
        <v>74</v>
      </c>
      <c r="E332" s="137" t="s">
        <v>6938</v>
      </c>
      <c r="F332" s="137" t="s">
        <v>6939</v>
      </c>
      <c r="I332" s="130"/>
      <c r="J332" s="138">
        <f>BK332</f>
        <v>0</v>
      </c>
      <c r="L332" s="127"/>
      <c r="M332" s="132"/>
      <c r="P332" s="133">
        <f>SUM(P333:P339)</f>
        <v>0</v>
      </c>
      <c r="R332" s="133">
        <f>SUM(R333:R339)</f>
        <v>2.2430000000000002E-2</v>
      </c>
      <c r="T332" s="134">
        <f>SUM(T333:T339)</f>
        <v>0</v>
      </c>
      <c r="AR332" s="128" t="s">
        <v>82</v>
      </c>
      <c r="AT332" s="135" t="s">
        <v>74</v>
      </c>
      <c r="AU332" s="135" t="s">
        <v>84</v>
      </c>
      <c r="AY332" s="128" t="s">
        <v>307</v>
      </c>
      <c r="BK332" s="136">
        <f>SUM(BK333:BK339)</f>
        <v>0</v>
      </c>
    </row>
    <row r="333" spans="2:65" s="1" customFormat="1" ht="24.2" customHeight="1">
      <c r="B333" s="33"/>
      <c r="C333" s="139" t="s">
        <v>831</v>
      </c>
      <c r="D333" s="139" t="s">
        <v>309</v>
      </c>
      <c r="E333" s="140" t="s">
        <v>6940</v>
      </c>
      <c r="F333" s="141" t="s">
        <v>6941</v>
      </c>
      <c r="G333" s="142" t="s">
        <v>405</v>
      </c>
      <c r="H333" s="143">
        <v>1</v>
      </c>
      <c r="I333" s="144"/>
      <c r="J333" s="145">
        <f>ROUND(I333*H333,2)</f>
        <v>0</v>
      </c>
      <c r="K333" s="141" t="s">
        <v>313</v>
      </c>
      <c r="L333" s="33"/>
      <c r="M333" s="146" t="s">
        <v>1</v>
      </c>
      <c r="N333" s="147" t="s">
        <v>40</v>
      </c>
      <c r="P333" s="148">
        <f>O333*H333</f>
        <v>0</v>
      </c>
      <c r="Q333" s="148">
        <v>2.0070000000000001E-2</v>
      </c>
      <c r="R333" s="148">
        <f>Q333*H333</f>
        <v>2.0070000000000001E-2</v>
      </c>
      <c r="S333" s="148">
        <v>0</v>
      </c>
      <c r="T333" s="149">
        <f>S333*H333</f>
        <v>0</v>
      </c>
      <c r="AR333" s="150" t="s">
        <v>417</v>
      </c>
      <c r="AT333" s="150" t="s">
        <v>309</v>
      </c>
      <c r="AU333" s="150" t="s">
        <v>163</v>
      </c>
      <c r="AY333" s="18" t="s">
        <v>307</v>
      </c>
      <c r="BE333" s="151">
        <f>IF(N333="základní",J333,0)</f>
        <v>0</v>
      </c>
      <c r="BF333" s="151">
        <f>IF(N333="snížená",J333,0)</f>
        <v>0</v>
      </c>
      <c r="BG333" s="151">
        <f>IF(N333="zákl. přenesená",J333,0)</f>
        <v>0</v>
      </c>
      <c r="BH333" s="151">
        <f>IF(N333="sníž. přenesená",J333,0)</f>
        <v>0</v>
      </c>
      <c r="BI333" s="151">
        <f>IF(N333="nulová",J333,0)</f>
        <v>0</v>
      </c>
      <c r="BJ333" s="18" t="s">
        <v>82</v>
      </c>
      <c r="BK333" s="151">
        <f>ROUND(I333*H333,2)</f>
        <v>0</v>
      </c>
      <c r="BL333" s="18" t="s">
        <v>417</v>
      </c>
      <c r="BM333" s="150" t="s">
        <v>6942</v>
      </c>
    </row>
    <row r="334" spans="2:65" s="1" customFormat="1" ht="19.5">
      <c r="B334" s="33"/>
      <c r="D334" s="152" t="s">
        <v>316</v>
      </c>
      <c r="F334" s="153" t="s">
        <v>6943</v>
      </c>
      <c r="I334" s="154"/>
      <c r="L334" s="33"/>
      <c r="M334" s="155"/>
      <c r="T334" s="57"/>
      <c r="AT334" s="18" t="s">
        <v>316</v>
      </c>
      <c r="AU334" s="18" t="s">
        <v>163</v>
      </c>
    </row>
    <row r="335" spans="2:65" s="1" customFormat="1" ht="16.5" customHeight="1">
      <c r="B335" s="33"/>
      <c r="C335" s="139" t="s">
        <v>837</v>
      </c>
      <c r="D335" s="139" t="s">
        <v>309</v>
      </c>
      <c r="E335" s="140" t="s">
        <v>6944</v>
      </c>
      <c r="F335" s="141" t="s">
        <v>905</v>
      </c>
      <c r="G335" s="142" t="s">
        <v>405</v>
      </c>
      <c r="H335" s="143">
        <v>0</v>
      </c>
      <c r="I335" s="144"/>
      <c r="J335" s="145">
        <f>ROUND(I335*H335,2)</f>
        <v>0</v>
      </c>
      <c r="K335" s="141" t="s">
        <v>1</v>
      </c>
      <c r="L335" s="33"/>
      <c r="M335" s="146" t="s">
        <v>1</v>
      </c>
      <c r="N335" s="147" t="s">
        <v>40</v>
      </c>
      <c r="P335" s="148">
        <f>O335*H335</f>
        <v>0</v>
      </c>
      <c r="Q335" s="148">
        <v>1.3999999999999999E-4</v>
      </c>
      <c r="R335" s="148">
        <f>Q335*H335</f>
        <v>0</v>
      </c>
      <c r="S335" s="148">
        <v>0</v>
      </c>
      <c r="T335" s="149">
        <f>S335*H335</f>
        <v>0</v>
      </c>
      <c r="AR335" s="150" t="s">
        <v>417</v>
      </c>
      <c r="AT335" s="150" t="s">
        <v>309</v>
      </c>
      <c r="AU335" s="150" t="s">
        <v>163</v>
      </c>
      <c r="AY335" s="18" t="s">
        <v>307</v>
      </c>
      <c r="BE335" s="151">
        <f>IF(N335="základní",J335,0)</f>
        <v>0</v>
      </c>
      <c r="BF335" s="151">
        <f>IF(N335="snížená",J335,0)</f>
        <v>0</v>
      </c>
      <c r="BG335" s="151">
        <f>IF(N335="zákl. přenesená",J335,0)</f>
        <v>0</v>
      </c>
      <c r="BH335" s="151">
        <f>IF(N335="sníž. přenesená",J335,0)</f>
        <v>0</v>
      </c>
      <c r="BI335" s="151">
        <f>IF(N335="nulová",J335,0)</f>
        <v>0</v>
      </c>
      <c r="BJ335" s="18" t="s">
        <v>82</v>
      </c>
      <c r="BK335" s="151">
        <f>ROUND(I335*H335,2)</f>
        <v>0</v>
      </c>
      <c r="BL335" s="18" t="s">
        <v>417</v>
      </c>
      <c r="BM335" s="150" t="s">
        <v>6945</v>
      </c>
    </row>
    <row r="336" spans="2:65" s="1" customFormat="1" ht="11.25">
      <c r="B336" s="33"/>
      <c r="D336" s="152" t="s">
        <v>316</v>
      </c>
      <c r="F336" s="153" t="s">
        <v>905</v>
      </c>
      <c r="I336" s="154"/>
      <c r="L336" s="33"/>
      <c r="M336" s="155"/>
      <c r="T336" s="57"/>
      <c r="AT336" s="18" t="s">
        <v>316</v>
      </c>
      <c r="AU336" s="18" t="s">
        <v>163</v>
      </c>
    </row>
    <row r="337" spans="2:65" s="1" customFormat="1" ht="16.5" customHeight="1">
      <c r="B337" s="33"/>
      <c r="C337" s="177" t="s">
        <v>845</v>
      </c>
      <c r="D337" s="177" t="s">
        <v>390</v>
      </c>
      <c r="E337" s="178" t="s">
        <v>6946</v>
      </c>
      <c r="F337" s="179" t="s">
        <v>905</v>
      </c>
      <c r="G337" s="180" t="s">
        <v>405</v>
      </c>
      <c r="H337" s="181">
        <v>0</v>
      </c>
      <c r="I337" s="182"/>
      <c r="J337" s="183">
        <f>ROUND(I337*H337,2)</f>
        <v>0</v>
      </c>
      <c r="K337" s="179" t="s">
        <v>1</v>
      </c>
      <c r="L337" s="184"/>
      <c r="M337" s="185" t="s">
        <v>1</v>
      </c>
      <c r="N337" s="186" t="s">
        <v>40</v>
      </c>
      <c r="P337" s="148">
        <f>O337*H337</f>
        <v>0</v>
      </c>
      <c r="Q337" s="148">
        <v>5.3800000000000002E-3</v>
      </c>
      <c r="R337" s="148">
        <f>Q337*H337</f>
        <v>0</v>
      </c>
      <c r="S337" s="148">
        <v>0</v>
      </c>
      <c r="T337" s="149">
        <f>S337*H337</f>
        <v>0</v>
      </c>
      <c r="AR337" s="150" t="s">
        <v>524</v>
      </c>
      <c r="AT337" s="150" t="s">
        <v>390</v>
      </c>
      <c r="AU337" s="150" t="s">
        <v>163</v>
      </c>
      <c r="AY337" s="18" t="s">
        <v>307</v>
      </c>
      <c r="BE337" s="151">
        <f>IF(N337="základní",J337,0)</f>
        <v>0</v>
      </c>
      <c r="BF337" s="151">
        <f>IF(N337="snížená",J337,0)</f>
        <v>0</v>
      </c>
      <c r="BG337" s="151">
        <f>IF(N337="zákl. přenesená",J337,0)</f>
        <v>0</v>
      </c>
      <c r="BH337" s="151">
        <f>IF(N337="sníž. přenesená",J337,0)</f>
        <v>0</v>
      </c>
      <c r="BI337" s="151">
        <f>IF(N337="nulová",J337,0)</f>
        <v>0</v>
      </c>
      <c r="BJ337" s="18" t="s">
        <v>82</v>
      </c>
      <c r="BK337" s="151">
        <f>ROUND(I337*H337,2)</f>
        <v>0</v>
      </c>
      <c r="BL337" s="18" t="s">
        <v>417</v>
      </c>
      <c r="BM337" s="150" t="s">
        <v>6947</v>
      </c>
    </row>
    <row r="338" spans="2:65" s="1" customFormat="1" ht="24.2" customHeight="1">
      <c r="B338" s="33"/>
      <c r="C338" s="139" t="s">
        <v>1263</v>
      </c>
      <c r="D338" s="139" t="s">
        <v>309</v>
      </c>
      <c r="E338" s="140" t="s">
        <v>6948</v>
      </c>
      <c r="F338" s="141" t="s">
        <v>6949</v>
      </c>
      <c r="G338" s="142" t="s">
        <v>4786</v>
      </c>
      <c r="H338" s="143">
        <v>1</v>
      </c>
      <c r="I338" s="144"/>
      <c r="J338" s="145">
        <f>ROUND(I338*H338,2)</f>
        <v>0</v>
      </c>
      <c r="K338" s="141" t="s">
        <v>313</v>
      </c>
      <c r="L338" s="33"/>
      <c r="M338" s="146" t="s">
        <v>1</v>
      </c>
      <c r="N338" s="147" t="s">
        <v>40</v>
      </c>
      <c r="P338" s="148">
        <f>O338*H338</f>
        <v>0</v>
      </c>
      <c r="Q338" s="148">
        <v>2.3600000000000001E-3</v>
      </c>
      <c r="R338" s="148">
        <f>Q338*H338</f>
        <v>2.3600000000000001E-3</v>
      </c>
      <c r="S338" s="148">
        <v>0</v>
      </c>
      <c r="T338" s="149">
        <f>S338*H338</f>
        <v>0</v>
      </c>
      <c r="AR338" s="150" t="s">
        <v>417</v>
      </c>
      <c r="AT338" s="150" t="s">
        <v>309</v>
      </c>
      <c r="AU338" s="150" t="s">
        <v>163</v>
      </c>
      <c r="AY338" s="18" t="s">
        <v>307</v>
      </c>
      <c r="BE338" s="151">
        <f>IF(N338="základní",J338,0)</f>
        <v>0</v>
      </c>
      <c r="BF338" s="151">
        <f>IF(N338="snížená",J338,0)</f>
        <v>0</v>
      </c>
      <c r="BG338" s="151">
        <f>IF(N338="zákl. přenesená",J338,0)</f>
        <v>0</v>
      </c>
      <c r="BH338" s="151">
        <f>IF(N338="sníž. přenesená",J338,0)</f>
        <v>0</v>
      </c>
      <c r="BI338" s="151">
        <f>IF(N338="nulová",J338,0)</f>
        <v>0</v>
      </c>
      <c r="BJ338" s="18" t="s">
        <v>82</v>
      </c>
      <c r="BK338" s="151">
        <f>ROUND(I338*H338,2)</f>
        <v>0</v>
      </c>
      <c r="BL338" s="18" t="s">
        <v>417</v>
      </c>
      <c r="BM338" s="150" t="s">
        <v>6950</v>
      </c>
    </row>
    <row r="339" spans="2:65" s="1" customFormat="1" ht="19.5">
      <c r="B339" s="33"/>
      <c r="D339" s="152" t="s">
        <v>316</v>
      </c>
      <c r="F339" s="153" t="s">
        <v>6951</v>
      </c>
      <c r="I339" s="154"/>
      <c r="L339" s="33"/>
      <c r="M339" s="155"/>
      <c r="T339" s="57"/>
      <c r="AT339" s="18" t="s">
        <v>316</v>
      </c>
      <c r="AU339" s="18" t="s">
        <v>163</v>
      </c>
    </row>
    <row r="340" spans="2:65" s="11" customFormat="1" ht="20.85" customHeight="1">
      <c r="B340" s="127"/>
      <c r="D340" s="128" t="s">
        <v>74</v>
      </c>
      <c r="E340" s="137" t="s">
        <v>74</v>
      </c>
      <c r="F340" s="137" t="s">
        <v>6952</v>
      </c>
      <c r="I340" s="130"/>
      <c r="J340" s="138">
        <f>BK340</f>
        <v>0</v>
      </c>
      <c r="L340" s="127"/>
      <c r="M340" s="132"/>
      <c r="P340" s="133">
        <f>SUM(P341:P348)</f>
        <v>0</v>
      </c>
      <c r="R340" s="133">
        <f>SUM(R341:R348)</f>
        <v>3.7699999999999999E-3</v>
      </c>
      <c r="T340" s="134">
        <f>SUM(T341:T348)</f>
        <v>0</v>
      </c>
      <c r="AR340" s="128" t="s">
        <v>84</v>
      </c>
      <c r="AT340" s="135" t="s">
        <v>74</v>
      </c>
      <c r="AU340" s="135" t="s">
        <v>84</v>
      </c>
      <c r="AY340" s="128" t="s">
        <v>307</v>
      </c>
      <c r="BK340" s="136">
        <f>SUM(BK341:BK348)</f>
        <v>0</v>
      </c>
    </row>
    <row r="341" spans="2:65" s="1" customFormat="1" ht="24.2" customHeight="1">
      <c r="B341" s="33"/>
      <c r="C341" s="139" t="s">
        <v>852</v>
      </c>
      <c r="D341" s="139" t="s">
        <v>309</v>
      </c>
      <c r="E341" s="140" t="s">
        <v>6953</v>
      </c>
      <c r="F341" s="141" t="s">
        <v>6954</v>
      </c>
      <c r="G341" s="142" t="s">
        <v>405</v>
      </c>
      <c r="H341" s="143">
        <v>5</v>
      </c>
      <c r="I341" s="144"/>
      <c r="J341" s="145">
        <f>ROUND(I341*H341,2)</f>
        <v>0</v>
      </c>
      <c r="K341" s="141" t="s">
        <v>313</v>
      </c>
      <c r="L341" s="33"/>
      <c r="M341" s="146" t="s">
        <v>1</v>
      </c>
      <c r="N341" s="147" t="s">
        <v>40</v>
      </c>
      <c r="P341" s="148">
        <f>O341*H341</f>
        <v>0</v>
      </c>
      <c r="Q341" s="148">
        <v>6.0000000000000002E-5</v>
      </c>
      <c r="R341" s="148">
        <f>Q341*H341</f>
        <v>3.0000000000000003E-4</v>
      </c>
      <c r="S341" s="148">
        <v>0</v>
      </c>
      <c r="T341" s="149">
        <f>S341*H341</f>
        <v>0</v>
      </c>
      <c r="AR341" s="150" t="s">
        <v>417</v>
      </c>
      <c r="AT341" s="150" t="s">
        <v>309</v>
      </c>
      <c r="AU341" s="150" t="s">
        <v>163</v>
      </c>
      <c r="AY341" s="18" t="s">
        <v>307</v>
      </c>
      <c r="BE341" s="151">
        <f>IF(N341="základní",J341,0)</f>
        <v>0</v>
      </c>
      <c r="BF341" s="151">
        <f>IF(N341="snížená",J341,0)</f>
        <v>0</v>
      </c>
      <c r="BG341" s="151">
        <f>IF(N341="zákl. přenesená",J341,0)</f>
        <v>0</v>
      </c>
      <c r="BH341" s="151">
        <f>IF(N341="sníž. přenesená",J341,0)</f>
        <v>0</v>
      </c>
      <c r="BI341" s="151">
        <f>IF(N341="nulová",J341,0)</f>
        <v>0</v>
      </c>
      <c r="BJ341" s="18" t="s">
        <v>82</v>
      </c>
      <c r="BK341" s="151">
        <f>ROUND(I341*H341,2)</f>
        <v>0</v>
      </c>
      <c r="BL341" s="18" t="s">
        <v>417</v>
      </c>
      <c r="BM341" s="150" t="s">
        <v>6955</v>
      </c>
    </row>
    <row r="342" spans="2:65" s="1" customFormat="1" ht="19.5">
      <c r="B342" s="33"/>
      <c r="D342" s="152" t="s">
        <v>316</v>
      </c>
      <c r="F342" s="153" t="s">
        <v>6956</v>
      </c>
      <c r="I342" s="154"/>
      <c r="L342" s="33"/>
      <c r="M342" s="155"/>
      <c r="T342" s="57"/>
      <c r="AT342" s="18" t="s">
        <v>316</v>
      </c>
      <c r="AU342" s="18" t="s">
        <v>163</v>
      </c>
    </row>
    <row r="343" spans="2:65" s="1" customFormat="1" ht="16.5" customHeight="1">
      <c r="B343" s="33"/>
      <c r="C343" s="177" t="s">
        <v>860</v>
      </c>
      <c r="D343" s="177" t="s">
        <v>390</v>
      </c>
      <c r="E343" s="178" t="s">
        <v>6957</v>
      </c>
      <c r="F343" s="179" t="s">
        <v>6958</v>
      </c>
      <c r="G343" s="180" t="s">
        <v>405</v>
      </c>
      <c r="H343" s="181">
        <v>5</v>
      </c>
      <c r="I343" s="182"/>
      <c r="J343" s="183">
        <f>ROUND(I343*H343,2)</f>
        <v>0</v>
      </c>
      <c r="K343" s="179" t="s">
        <v>313</v>
      </c>
      <c r="L343" s="184"/>
      <c r="M343" s="185" t="s">
        <v>1</v>
      </c>
      <c r="N343" s="186" t="s">
        <v>40</v>
      </c>
      <c r="P343" s="148">
        <f>O343*H343</f>
        <v>0</v>
      </c>
      <c r="Q343" s="148">
        <v>2.9999999999999997E-4</v>
      </c>
      <c r="R343" s="148">
        <f>Q343*H343</f>
        <v>1.4999999999999998E-3</v>
      </c>
      <c r="S343" s="148">
        <v>0</v>
      </c>
      <c r="T343" s="149">
        <f>S343*H343</f>
        <v>0</v>
      </c>
      <c r="AR343" s="150" t="s">
        <v>524</v>
      </c>
      <c r="AT343" s="150" t="s">
        <v>390</v>
      </c>
      <c r="AU343" s="150" t="s">
        <v>163</v>
      </c>
      <c r="AY343" s="18" t="s">
        <v>307</v>
      </c>
      <c r="BE343" s="151">
        <f>IF(N343="základní",J343,0)</f>
        <v>0</v>
      </c>
      <c r="BF343" s="151">
        <f>IF(N343="snížená",J343,0)</f>
        <v>0</v>
      </c>
      <c r="BG343" s="151">
        <f>IF(N343="zákl. přenesená",J343,0)</f>
        <v>0</v>
      </c>
      <c r="BH343" s="151">
        <f>IF(N343="sníž. přenesená",J343,0)</f>
        <v>0</v>
      </c>
      <c r="BI343" s="151">
        <f>IF(N343="nulová",J343,0)</f>
        <v>0</v>
      </c>
      <c r="BJ343" s="18" t="s">
        <v>82</v>
      </c>
      <c r="BK343" s="151">
        <f>ROUND(I343*H343,2)</f>
        <v>0</v>
      </c>
      <c r="BL343" s="18" t="s">
        <v>417</v>
      </c>
      <c r="BM343" s="150" t="s">
        <v>6959</v>
      </c>
    </row>
    <row r="344" spans="2:65" s="1" customFormat="1" ht="11.25">
      <c r="B344" s="33"/>
      <c r="D344" s="152" t="s">
        <v>316</v>
      </c>
      <c r="F344" s="153" t="s">
        <v>6958</v>
      </c>
      <c r="I344" s="154"/>
      <c r="L344" s="33"/>
      <c r="M344" s="155"/>
      <c r="T344" s="57"/>
      <c r="AT344" s="18" t="s">
        <v>316</v>
      </c>
      <c r="AU344" s="18" t="s">
        <v>163</v>
      </c>
    </row>
    <row r="345" spans="2:65" s="1" customFormat="1" ht="16.5" customHeight="1">
      <c r="B345" s="33"/>
      <c r="C345" s="139" t="s">
        <v>867</v>
      </c>
      <c r="D345" s="139" t="s">
        <v>309</v>
      </c>
      <c r="E345" s="140" t="s">
        <v>6960</v>
      </c>
      <c r="F345" s="141" t="s">
        <v>6961</v>
      </c>
      <c r="G345" s="142" t="s">
        <v>405</v>
      </c>
      <c r="H345" s="143">
        <v>2</v>
      </c>
      <c r="I345" s="144"/>
      <c r="J345" s="145">
        <f>ROUND(I345*H345,2)</f>
        <v>0</v>
      </c>
      <c r="K345" s="141" t="s">
        <v>313</v>
      </c>
      <c r="L345" s="33"/>
      <c r="M345" s="146" t="s">
        <v>1</v>
      </c>
      <c r="N345" s="147" t="s">
        <v>40</v>
      </c>
      <c r="P345" s="148">
        <f>O345*H345</f>
        <v>0</v>
      </c>
      <c r="Q345" s="148">
        <v>2.7999999999999998E-4</v>
      </c>
      <c r="R345" s="148">
        <f>Q345*H345</f>
        <v>5.5999999999999995E-4</v>
      </c>
      <c r="S345" s="148">
        <v>0</v>
      </c>
      <c r="T345" s="149">
        <f>S345*H345</f>
        <v>0</v>
      </c>
      <c r="AR345" s="150" t="s">
        <v>417</v>
      </c>
      <c r="AT345" s="150" t="s">
        <v>309</v>
      </c>
      <c r="AU345" s="150" t="s">
        <v>163</v>
      </c>
      <c r="AY345" s="18" t="s">
        <v>307</v>
      </c>
      <c r="BE345" s="151">
        <f>IF(N345="základní",J345,0)</f>
        <v>0</v>
      </c>
      <c r="BF345" s="151">
        <f>IF(N345="snížená",J345,0)</f>
        <v>0</v>
      </c>
      <c r="BG345" s="151">
        <f>IF(N345="zákl. přenesená",J345,0)</f>
        <v>0</v>
      </c>
      <c r="BH345" s="151">
        <f>IF(N345="sníž. přenesená",J345,0)</f>
        <v>0</v>
      </c>
      <c r="BI345" s="151">
        <f>IF(N345="nulová",J345,0)</f>
        <v>0</v>
      </c>
      <c r="BJ345" s="18" t="s">
        <v>82</v>
      </c>
      <c r="BK345" s="151">
        <f>ROUND(I345*H345,2)</f>
        <v>0</v>
      </c>
      <c r="BL345" s="18" t="s">
        <v>417</v>
      </c>
      <c r="BM345" s="150" t="s">
        <v>6962</v>
      </c>
    </row>
    <row r="346" spans="2:65" s="1" customFormat="1" ht="11.25">
      <c r="B346" s="33"/>
      <c r="D346" s="152" t="s">
        <v>316</v>
      </c>
      <c r="F346" s="153" t="s">
        <v>6963</v>
      </c>
      <c r="I346" s="154"/>
      <c r="L346" s="33"/>
      <c r="M346" s="155"/>
      <c r="T346" s="57"/>
      <c r="AT346" s="18" t="s">
        <v>316</v>
      </c>
      <c r="AU346" s="18" t="s">
        <v>163</v>
      </c>
    </row>
    <row r="347" spans="2:65" s="1" customFormat="1" ht="24.2" customHeight="1">
      <c r="B347" s="33"/>
      <c r="C347" s="139" t="s">
        <v>875</v>
      </c>
      <c r="D347" s="139" t="s">
        <v>309</v>
      </c>
      <c r="E347" s="140" t="s">
        <v>6964</v>
      </c>
      <c r="F347" s="141" t="s">
        <v>6965</v>
      </c>
      <c r="G347" s="142" t="s">
        <v>405</v>
      </c>
      <c r="H347" s="143">
        <v>3</v>
      </c>
      <c r="I347" s="144"/>
      <c r="J347" s="145">
        <f>ROUND(I347*H347,2)</f>
        <v>0</v>
      </c>
      <c r="K347" s="141" t="s">
        <v>313</v>
      </c>
      <c r="L347" s="33"/>
      <c r="M347" s="146" t="s">
        <v>1</v>
      </c>
      <c r="N347" s="147" t="s">
        <v>40</v>
      </c>
      <c r="P347" s="148">
        <f>O347*H347</f>
        <v>0</v>
      </c>
      <c r="Q347" s="148">
        <v>4.6999999999999999E-4</v>
      </c>
      <c r="R347" s="148">
        <f>Q347*H347</f>
        <v>1.41E-3</v>
      </c>
      <c r="S347" s="148">
        <v>0</v>
      </c>
      <c r="T347" s="149">
        <f>S347*H347</f>
        <v>0</v>
      </c>
      <c r="AR347" s="150" t="s">
        <v>417</v>
      </c>
      <c r="AT347" s="150" t="s">
        <v>309</v>
      </c>
      <c r="AU347" s="150" t="s">
        <v>163</v>
      </c>
      <c r="AY347" s="18" t="s">
        <v>307</v>
      </c>
      <c r="BE347" s="151">
        <f>IF(N347="základní",J347,0)</f>
        <v>0</v>
      </c>
      <c r="BF347" s="151">
        <f>IF(N347="snížená",J347,0)</f>
        <v>0</v>
      </c>
      <c r="BG347" s="151">
        <f>IF(N347="zákl. přenesená",J347,0)</f>
        <v>0</v>
      </c>
      <c r="BH347" s="151">
        <f>IF(N347="sníž. přenesená",J347,0)</f>
        <v>0</v>
      </c>
      <c r="BI347" s="151">
        <f>IF(N347="nulová",J347,0)</f>
        <v>0</v>
      </c>
      <c r="BJ347" s="18" t="s">
        <v>82</v>
      </c>
      <c r="BK347" s="151">
        <f>ROUND(I347*H347,2)</f>
        <v>0</v>
      </c>
      <c r="BL347" s="18" t="s">
        <v>417</v>
      </c>
      <c r="BM347" s="150" t="s">
        <v>6966</v>
      </c>
    </row>
    <row r="348" spans="2:65" s="1" customFormat="1" ht="19.5">
      <c r="B348" s="33"/>
      <c r="D348" s="152" t="s">
        <v>316</v>
      </c>
      <c r="F348" s="153" t="s">
        <v>6967</v>
      </c>
      <c r="I348" s="154"/>
      <c r="L348" s="33"/>
      <c r="M348" s="155"/>
      <c r="T348" s="57"/>
      <c r="AT348" s="18" t="s">
        <v>316</v>
      </c>
      <c r="AU348" s="18" t="s">
        <v>163</v>
      </c>
    </row>
    <row r="349" spans="2:65" s="11" customFormat="1" ht="20.85" customHeight="1">
      <c r="B349" s="127"/>
      <c r="D349" s="128" t="s">
        <v>74</v>
      </c>
      <c r="E349" s="137" t="s">
        <v>357</v>
      </c>
      <c r="F349" s="137" t="s">
        <v>6968</v>
      </c>
      <c r="I349" s="130"/>
      <c r="J349" s="138">
        <f>BK349</f>
        <v>0</v>
      </c>
      <c r="L349" s="127"/>
      <c r="M349" s="132"/>
      <c r="P349" s="133">
        <f>SUM(P350:P353)</f>
        <v>0</v>
      </c>
      <c r="R349" s="133">
        <f>SUM(R350:R353)</f>
        <v>4.2320000000000003E-2</v>
      </c>
      <c r="T349" s="134">
        <f>SUM(T350:T353)</f>
        <v>0</v>
      </c>
      <c r="AR349" s="128" t="s">
        <v>84</v>
      </c>
      <c r="AT349" s="135" t="s">
        <v>74</v>
      </c>
      <c r="AU349" s="135" t="s">
        <v>84</v>
      </c>
      <c r="AY349" s="128" t="s">
        <v>307</v>
      </c>
      <c r="BK349" s="136">
        <f>SUM(BK350:BK353)</f>
        <v>0</v>
      </c>
    </row>
    <row r="350" spans="2:65" s="1" customFormat="1" ht="16.5" customHeight="1">
      <c r="B350" s="33"/>
      <c r="C350" s="139" t="s">
        <v>881</v>
      </c>
      <c r="D350" s="139" t="s">
        <v>309</v>
      </c>
      <c r="E350" s="140" t="s">
        <v>6969</v>
      </c>
      <c r="F350" s="141" t="s">
        <v>6970</v>
      </c>
      <c r="G350" s="142" t="s">
        <v>405</v>
      </c>
      <c r="H350" s="143">
        <v>4</v>
      </c>
      <c r="I350" s="144"/>
      <c r="J350" s="145">
        <f>ROUND(I350*H350,2)</f>
        <v>0</v>
      </c>
      <c r="K350" s="141" t="s">
        <v>313</v>
      </c>
      <c r="L350" s="33"/>
      <c r="M350" s="146" t="s">
        <v>1</v>
      </c>
      <c r="N350" s="147" t="s">
        <v>40</v>
      </c>
      <c r="P350" s="148">
        <f>O350*H350</f>
        <v>0</v>
      </c>
      <c r="Q350" s="148">
        <v>8.0000000000000007E-5</v>
      </c>
      <c r="R350" s="148">
        <f>Q350*H350</f>
        <v>3.2000000000000003E-4</v>
      </c>
      <c r="S350" s="148">
        <v>0</v>
      </c>
      <c r="T350" s="149">
        <f>S350*H350</f>
        <v>0</v>
      </c>
      <c r="AR350" s="150" t="s">
        <v>417</v>
      </c>
      <c r="AT350" s="150" t="s">
        <v>309</v>
      </c>
      <c r="AU350" s="150" t="s">
        <v>163</v>
      </c>
      <c r="AY350" s="18" t="s">
        <v>307</v>
      </c>
      <c r="BE350" s="151">
        <f>IF(N350="základní",J350,0)</f>
        <v>0</v>
      </c>
      <c r="BF350" s="151">
        <f>IF(N350="snížená",J350,0)</f>
        <v>0</v>
      </c>
      <c r="BG350" s="151">
        <f>IF(N350="zákl. přenesená",J350,0)</f>
        <v>0</v>
      </c>
      <c r="BH350" s="151">
        <f>IF(N350="sníž. přenesená",J350,0)</f>
        <v>0</v>
      </c>
      <c r="BI350" s="151">
        <f>IF(N350="nulová",J350,0)</f>
        <v>0</v>
      </c>
      <c r="BJ350" s="18" t="s">
        <v>82</v>
      </c>
      <c r="BK350" s="151">
        <f>ROUND(I350*H350,2)</f>
        <v>0</v>
      </c>
      <c r="BL350" s="18" t="s">
        <v>417</v>
      </c>
      <c r="BM350" s="150" t="s">
        <v>6971</v>
      </c>
    </row>
    <row r="351" spans="2:65" s="1" customFormat="1" ht="11.25">
      <c r="B351" s="33"/>
      <c r="D351" s="152" t="s">
        <v>316</v>
      </c>
      <c r="F351" s="153" t="s">
        <v>6972</v>
      </c>
      <c r="I351" s="154"/>
      <c r="L351" s="33"/>
      <c r="M351" s="155"/>
      <c r="T351" s="57"/>
      <c r="AT351" s="18" t="s">
        <v>316</v>
      </c>
      <c r="AU351" s="18" t="s">
        <v>163</v>
      </c>
    </row>
    <row r="352" spans="2:65" s="1" customFormat="1" ht="16.5" customHeight="1">
      <c r="B352" s="33"/>
      <c r="C352" s="177" t="s">
        <v>887</v>
      </c>
      <c r="D352" s="177" t="s">
        <v>390</v>
      </c>
      <c r="E352" s="178" t="s">
        <v>6973</v>
      </c>
      <c r="F352" s="179" t="s">
        <v>6974</v>
      </c>
      <c r="G352" s="180" t="s">
        <v>405</v>
      </c>
      <c r="H352" s="181">
        <v>4</v>
      </c>
      <c r="I352" s="182"/>
      <c r="J352" s="183">
        <f>ROUND(I352*H352,2)</f>
        <v>0</v>
      </c>
      <c r="K352" s="179" t="s">
        <v>313</v>
      </c>
      <c r="L352" s="184"/>
      <c r="M352" s="185" t="s">
        <v>1</v>
      </c>
      <c r="N352" s="186" t="s">
        <v>40</v>
      </c>
      <c r="P352" s="148">
        <f>O352*H352</f>
        <v>0</v>
      </c>
      <c r="Q352" s="148">
        <v>1.0500000000000001E-2</v>
      </c>
      <c r="R352" s="148">
        <f>Q352*H352</f>
        <v>4.2000000000000003E-2</v>
      </c>
      <c r="S352" s="148">
        <v>0</v>
      </c>
      <c r="T352" s="149">
        <f>S352*H352</f>
        <v>0</v>
      </c>
      <c r="AR352" s="150" t="s">
        <v>524</v>
      </c>
      <c r="AT352" s="150" t="s">
        <v>390</v>
      </c>
      <c r="AU352" s="150" t="s">
        <v>163</v>
      </c>
      <c r="AY352" s="18" t="s">
        <v>307</v>
      </c>
      <c r="BE352" s="151">
        <f>IF(N352="základní",J352,0)</f>
        <v>0</v>
      </c>
      <c r="BF352" s="151">
        <f>IF(N352="snížená",J352,0)</f>
        <v>0</v>
      </c>
      <c r="BG352" s="151">
        <f>IF(N352="zákl. přenesená",J352,0)</f>
        <v>0</v>
      </c>
      <c r="BH352" s="151">
        <f>IF(N352="sníž. přenesená",J352,0)</f>
        <v>0</v>
      </c>
      <c r="BI352" s="151">
        <f>IF(N352="nulová",J352,0)</f>
        <v>0</v>
      </c>
      <c r="BJ352" s="18" t="s">
        <v>82</v>
      </c>
      <c r="BK352" s="151">
        <f>ROUND(I352*H352,2)</f>
        <v>0</v>
      </c>
      <c r="BL352" s="18" t="s">
        <v>417</v>
      </c>
      <c r="BM352" s="150" t="s">
        <v>6975</v>
      </c>
    </row>
    <row r="353" spans="2:65" s="1" customFormat="1" ht="97.5">
      <c r="B353" s="33"/>
      <c r="D353" s="152" t="s">
        <v>316</v>
      </c>
      <c r="F353" s="153" t="s">
        <v>6976</v>
      </c>
      <c r="I353" s="154"/>
      <c r="L353" s="33"/>
      <c r="M353" s="155"/>
      <c r="T353" s="57"/>
      <c r="AT353" s="18" t="s">
        <v>316</v>
      </c>
      <c r="AU353" s="18" t="s">
        <v>163</v>
      </c>
    </row>
    <row r="354" spans="2:65" s="11" customFormat="1" ht="20.85" customHeight="1">
      <c r="B354" s="127"/>
      <c r="D354" s="128" t="s">
        <v>74</v>
      </c>
      <c r="E354" s="137" t="s">
        <v>6528</v>
      </c>
      <c r="F354" s="137" t="s">
        <v>6529</v>
      </c>
      <c r="I354" s="130"/>
      <c r="J354" s="138">
        <f>BK354</f>
        <v>0</v>
      </c>
      <c r="L354" s="127"/>
      <c r="M354" s="132"/>
      <c r="P354" s="133">
        <f>SUM(P355:P358)</f>
        <v>0</v>
      </c>
      <c r="R354" s="133">
        <f>SUM(R355:R358)</f>
        <v>1.7699999999999999E-3</v>
      </c>
      <c r="T354" s="134">
        <f>SUM(T355:T358)</f>
        <v>0</v>
      </c>
      <c r="AR354" s="128" t="s">
        <v>84</v>
      </c>
      <c r="AT354" s="135" t="s">
        <v>74</v>
      </c>
      <c r="AU354" s="135" t="s">
        <v>84</v>
      </c>
      <c r="AY354" s="128" t="s">
        <v>307</v>
      </c>
      <c r="BK354" s="136">
        <f>SUM(BK355:BK358)</f>
        <v>0</v>
      </c>
    </row>
    <row r="355" spans="2:65" s="1" customFormat="1" ht="16.5" customHeight="1">
      <c r="B355" s="33"/>
      <c r="C355" s="139" t="s">
        <v>893</v>
      </c>
      <c r="D355" s="139" t="s">
        <v>309</v>
      </c>
      <c r="E355" s="140" t="s">
        <v>6977</v>
      </c>
      <c r="F355" s="141" t="s">
        <v>6978</v>
      </c>
      <c r="G355" s="142" t="s">
        <v>405</v>
      </c>
      <c r="H355" s="143">
        <v>1</v>
      </c>
      <c r="I355" s="144"/>
      <c r="J355" s="145">
        <f>ROUND(I355*H355,2)</f>
        <v>0</v>
      </c>
      <c r="K355" s="141" t="s">
        <v>313</v>
      </c>
      <c r="L355" s="33"/>
      <c r="M355" s="146" t="s">
        <v>1</v>
      </c>
      <c r="N355" s="147" t="s">
        <v>40</v>
      </c>
      <c r="P355" s="148">
        <f>O355*H355</f>
        <v>0</v>
      </c>
      <c r="Q355" s="148">
        <v>5.6999999999999998E-4</v>
      </c>
      <c r="R355" s="148">
        <f>Q355*H355</f>
        <v>5.6999999999999998E-4</v>
      </c>
      <c r="S355" s="148">
        <v>0</v>
      </c>
      <c r="T355" s="149">
        <f>S355*H355</f>
        <v>0</v>
      </c>
      <c r="AR355" s="150" t="s">
        <v>417</v>
      </c>
      <c r="AT355" s="150" t="s">
        <v>309</v>
      </c>
      <c r="AU355" s="150" t="s">
        <v>163</v>
      </c>
      <c r="AY355" s="18" t="s">
        <v>307</v>
      </c>
      <c r="BE355" s="151">
        <f>IF(N355="základní",J355,0)</f>
        <v>0</v>
      </c>
      <c r="BF355" s="151">
        <f>IF(N355="snížená",J355,0)</f>
        <v>0</v>
      </c>
      <c r="BG355" s="151">
        <f>IF(N355="zákl. přenesená",J355,0)</f>
        <v>0</v>
      </c>
      <c r="BH355" s="151">
        <f>IF(N355="sníž. přenesená",J355,0)</f>
        <v>0</v>
      </c>
      <c r="BI355" s="151">
        <f>IF(N355="nulová",J355,0)</f>
        <v>0</v>
      </c>
      <c r="BJ355" s="18" t="s">
        <v>82</v>
      </c>
      <c r="BK355" s="151">
        <f>ROUND(I355*H355,2)</f>
        <v>0</v>
      </c>
      <c r="BL355" s="18" t="s">
        <v>417</v>
      </c>
      <c r="BM355" s="150" t="s">
        <v>6979</v>
      </c>
    </row>
    <row r="356" spans="2:65" s="1" customFormat="1" ht="19.5">
      <c r="B356" s="33"/>
      <c r="D356" s="152" t="s">
        <v>316</v>
      </c>
      <c r="F356" s="153" t="s">
        <v>6980</v>
      </c>
      <c r="I356" s="154"/>
      <c r="L356" s="33"/>
      <c r="M356" s="155"/>
      <c r="T356" s="57"/>
      <c r="AT356" s="18" t="s">
        <v>316</v>
      </c>
      <c r="AU356" s="18" t="s">
        <v>163</v>
      </c>
    </row>
    <row r="357" spans="2:65" s="1" customFormat="1" ht="24.2" customHeight="1">
      <c r="B357" s="33"/>
      <c r="C357" s="177" t="s">
        <v>899</v>
      </c>
      <c r="D357" s="177" t="s">
        <v>390</v>
      </c>
      <c r="E357" s="178" t="s">
        <v>6981</v>
      </c>
      <c r="F357" s="179" t="s">
        <v>6982</v>
      </c>
      <c r="G357" s="180" t="s">
        <v>405</v>
      </c>
      <c r="H357" s="181">
        <v>1</v>
      </c>
      <c r="I357" s="182"/>
      <c r="J357" s="183">
        <f>ROUND(I357*H357,2)</f>
        <v>0</v>
      </c>
      <c r="K357" s="179" t="s">
        <v>313</v>
      </c>
      <c r="L357" s="184"/>
      <c r="M357" s="185" t="s">
        <v>1</v>
      </c>
      <c r="N357" s="186" t="s">
        <v>40</v>
      </c>
      <c r="P357" s="148">
        <f>O357*H357</f>
        <v>0</v>
      </c>
      <c r="Q357" s="148">
        <v>1.1999999999999999E-3</v>
      </c>
      <c r="R357" s="148">
        <f>Q357*H357</f>
        <v>1.1999999999999999E-3</v>
      </c>
      <c r="S357" s="148">
        <v>0</v>
      </c>
      <c r="T357" s="149">
        <f>S357*H357</f>
        <v>0</v>
      </c>
      <c r="AR357" s="150" t="s">
        <v>524</v>
      </c>
      <c r="AT357" s="150" t="s">
        <v>390</v>
      </c>
      <c r="AU357" s="150" t="s">
        <v>163</v>
      </c>
      <c r="AY357" s="18" t="s">
        <v>307</v>
      </c>
      <c r="BE357" s="151">
        <f>IF(N357="základní",J357,0)</f>
        <v>0</v>
      </c>
      <c r="BF357" s="151">
        <f>IF(N357="snížená",J357,0)</f>
        <v>0</v>
      </c>
      <c r="BG357" s="151">
        <f>IF(N357="zákl. přenesená",J357,0)</f>
        <v>0</v>
      </c>
      <c r="BH357" s="151">
        <f>IF(N357="sníž. přenesená",J357,0)</f>
        <v>0</v>
      </c>
      <c r="BI357" s="151">
        <f>IF(N357="nulová",J357,0)</f>
        <v>0</v>
      </c>
      <c r="BJ357" s="18" t="s">
        <v>82</v>
      </c>
      <c r="BK357" s="151">
        <f>ROUND(I357*H357,2)</f>
        <v>0</v>
      </c>
      <c r="BL357" s="18" t="s">
        <v>417</v>
      </c>
      <c r="BM357" s="150" t="s">
        <v>6983</v>
      </c>
    </row>
    <row r="358" spans="2:65" s="1" customFormat="1" ht="19.5">
      <c r="B358" s="33"/>
      <c r="D358" s="152" t="s">
        <v>316</v>
      </c>
      <c r="F358" s="153" t="s">
        <v>6982</v>
      </c>
      <c r="I358" s="154"/>
      <c r="L358" s="33"/>
      <c r="M358" s="155"/>
      <c r="T358" s="57"/>
      <c r="AT358" s="18" t="s">
        <v>316</v>
      </c>
      <c r="AU358" s="18" t="s">
        <v>163</v>
      </c>
    </row>
    <row r="359" spans="2:65" s="11" customFormat="1" ht="20.85" customHeight="1">
      <c r="B359" s="127"/>
      <c r="D359" s="128" t="s">
        <v>74</v>
      </c>
      <c r="E359" s="137" t="s">
        <v>6533</v>
      </c>
      <c r="F359" s="137" t="s">
        <v>6534</v>
      </c>
      <c r="I359" s="130"/>
      <c r="J359" s="138">
        <f>BK359</f>
        <v>0</v>
      </c>
      <c r="L359" s="127"/>
      <c r="M359" s="132"/>
      <c r="P359" s="133">
        <f>SUM(P360:P369)</f>
        <v>0</v>
      </c>
      <c r="R359" s="133">
        <f>SUM(R360:R369)</f>
        <v>7.3709999999999998E-2</v>
      </c>
      <c r="T359" s="134">
        <f>SUM(T360:T369)</f>
        <v>0</v>
      </c>
      <c r="AR359" s="128" t="s">
        <v>84</v>
      </c>
      <c r="AT359" s="135" t="s">
        <v>74</v>
      </c>
      <c r="AU359" s="135" t="s">
        <v>84</v>
      </c>
      <c r="AY359" s="128" t="s">
        <v>307</v>
      </c>
      <c r="BK359" s="136">
        <f>SUM(BK360:BK369)</f>
        <v>0</v>
      </c>
    </row>
    <row r="360" spans="2:65" s="1" customFormat="1" ht="24.2" customHeight="1">
      <c r="B360" s="33"/>
      <c r="C360" s="139" t="s">
        <v>903</v>
      </c>
      <c r="D360" s="139" t="s">
        <v>309</v>
      </c>
      <c r="E360" s="140" t="s">
        <v>6984</v>
      </c>
      <c r="F360" s="141" t="s">
        <v>6985</v>
      </c>
      <c r="G360" s="142" t="s">
        <v>405</v>
      </c>
      <c r="H360" s="143">
        <v>3</v>
      </c>
      <c r="I360" s="144"/>
      <c r="J360" s="145">
        <f>ROUND(I360*H360,2)</f>
        <v>0</v>
      </c>
      <c r="K360" s="141" t="s">
        <v>502</v>
      </c>
      <c r="L360" s="33"/>
      <c r="M360" s="146" t="s">
        <v>1</v>
      </c>
      <c r="N360" s="147" t="s">
        <v>40</v>
      </c>
      <c r="P360" s="148">
        <f>O360*H360</f>
        <v>0</v>
      </c>
      <c r="Q360" s="148">
        <v>3.8999999999999998E-3</v>
      </c>
      <c r="R360" s="148">
        <f>Q360*H360</f>
        <v>1.1699999999999999E-2</v>
      </c>
      <c r="S360" s="148">
        <v>0</v>
      </c>
      <c r="T360" s="149">
        <f>S360*H360</f>
        <v>0</v>
      </c>
      <c r="AR360" s="150" t="s">
        <v>417</v>
      </c>
      <c r="AT360" s="150" t="s">
        <v>309</v>
      </c>
      <c r="AU360" s="150" t="s">
        <v>163</v>
      </c>
      <c r="AY360" s="18" t="s">
        <v>307</v>
      </c>
      <c r="BE360" s="151">
        <f>IF(N360="základní",J360,0)</f>
        <v>0</v>
      </c>
      <c r="BF360" s="151">
        <f>IF(N360="snížená",J360,0)</f>
        <v>0</v>
      </c>
      <c r="BG360" s="151">
        <f>IF(N360="zákl. přenesená",J360,0)</f>
        <v>0</v>
      </c>
      <c r="BH360" s="151">
        <f>IF(N360="sníž. přenesená",J360,0)</f>
        <v>0</v>
      </c>
      <c r="BI360" s="151">
        <f>IF(N360="nulová",J360,0)</f>
        <v>0</v>
      </c>
      <c r="BJ360" s="18" t="s">
        <v>82</v>
      </c>
      <c r="BK360" s="151">
        <f>ROUND(I360*H360,2)</f>
        <v>0</v>
      </c>
      <c r="BL360" s="18" t="s">
        <v>417</v>
      </c>
      <c r="BM360" s="150" t="s">
        <v>6986</v>
      </c>
    </row>
    <row r="361" spans="2:65" s="1" customFormat="1" ht="19.5">
      <c r="B361" s="33"/>
      <c r="D361" s="152" t="s">
        <v>316</v>
      </c>
      <c r="F361" s="153" t="s">
        <v>6987</v>
      </c>
      <c r="I361" s="154"/>
      <c r="L361" s="33"/>
      <c r="M361" s="155"/>
      <c r="T361" s="57"/>
      <c r="AT361" s="18" t="s">
        <v>316</v>
      </c>
      <c r="AU361" s="18" t="s">
        <v>163</v>
      </c>
    </row>
    <row r="362" spans="2:65" s="1" customFormat="1" ht="24.2" customHeight="1">
      <c r="B362" s="33"/>
      <c r="C362" s="139" t="s">
        <v>918</v>
      </c>
      <c r="D362" s="139" t="s">
        <v>309</v>
      </c>
      <c r="E362" s="140" t="s">
        <v>6988</v>
      </c>
      <c r="F362" s="141" t="s">
        <v>6989</v>
      </c>
      <c r="G362" s="142" t="s">
        <v>405</v>
      </c>
      <c r="H362" s="143">
        <v>3</v>
      </c>
      <c r="I362" s="144"/>
      <c r="J362" s="145">
        <f>ROUND(I362*H362,2)</f>
        <v>0</v>
      </c>
      <c r="K362" s="141" t="s">
        <v>502</v>
      </c>
      <c r="L362" s="33"/>
      <c r="M362" s="146" t="s">
        <v>1</v>
      </c>
      <c r="N362" s="147" t="s">
        <v>40</v>
      </c>
      <c r="P362" s="148">
        <f>O362*H362</f>
        <v>0</v>
      </c>
      <c r="Q362" s="148">
        <v>1.4999999999999999E-4</v>
      </c>
      <c r="R362" s="148">
        <f>Q362*H362</f>
        <v>4.4999999999999999E-4</v>
      </c>
      <c r="S362" s="148">
        <v>0</v>
      </c>
      <c r="T362" s="149">
        <f>S362*H362</f>
        <v>0</v>
      </c>
      <c r="AR362" s="150" t="s">
        <v>417</v>
      </c>
      <c r="AT362" s="150" t="s">
        <v>309</v>
      </c>
      <c r="AU362" s="150" t="s">
        <v>163</v>
      </c>
      <c r="AY362" s="18" t="s">
        <v>307</v>
      </c>
      <c r="BE362" s="151">
        <f>IF(N362="základní",J362,0)</f>
        <v>0</v>
      </c>
      <c r="BF362" s="151">
        <f>IF(N362="snížená",J362,0)</f>
        <v>0</v>
      </c>
      <c r="BG362" s="151">
        <f>IF(N362="zákl. přenesená",J362,0)</f>
        <v>0</v>
      </c>
      <c r="BH362" s="151">
        <f>IF(N362="sníž. přenesená",J362,0)</f>
        <v>0</v>
      </c>
      <c r="BI362" s="151">
        <f>IF(N362="nulová",J362,0)</f>
        <v>0</v>
      </c>
      <c r="BJ362" s="18" t="s">
        <v>82</v>
      </c>
      <c r="BK362" s="151">
        <f>ROUND(I362*H362,2)</f>
        <v>0</v>
      </c>
      <c r="BL362" s="18" t="s">
        <v>417</v>
      </c>
      <c r="BM362" s="150" t="s">
        <v>6990</v>
      </c>
    </row>
    <row r="363" spans="2:65" s="1" customFormat="1" ht="19.5">
      <c r="B363" s="33"/>
      <c r="D363" s="152" t="s">
        <v>316</v>
      </c>
      <c r="F363" s="153" t="s">
        <v>6991</v>
      </c>
      <c r="I363" s="154"/>
      <c r="L363" s="33"/>
      <c r="M363" s="155"/>
      <c r="T363" s="57"/>
      <c r="AT363" s="18" t="s">
        <v>316</v>
      </c>
      <c r="AU363" s="18" t="s">
        <v>163</v>
      </c>
    </row>
    <row r="364" spans="2:65" s="1" customFormat="1" ht="44.25" customHeight="1">
      <c r="B364" s="33"/>
      <c r="C364" s="177" t="s">
        <v>930</v>
      </c>
      <c r="D364" s="177" t="s">
        <v>390</v>
      </c>
      <c r="E364" s="178" t="s">
        <v>6992</v>
      </c>
      <c r="F364" s="179" t="s">
        <v>6993</v>
      </c>
      <c r="G364" s="180" t="s">
        <v>405</v>
      </c>
      <c r="H364" s="181">
        <v>3</v>
      </c>
      <c r="I364" s="182"/>
      <c r="J364" s="183">
        <f>ROUND(I364*H364,2)</f>
        <v>0</v>
      </c>
      <c r="K364" s="179" t="s">
        <v>1</v>
      </c>
      <c r="L364" s="184"/>
      <c r="M364" s="185" t="s">
        <v>1</v>
      </c>
      <c r="N364" s="186" t="s">
        <v>40</v>
      </c>
      <c r="P364" s="148">
        <f>O364*H364</f>
        <v>0</v>
      </c>
      <c r="Q364" s="148">
        <v>1.4999999999999999E-2</v>
      </c>
      <c r="R364" s="148">
        <f>Q364*H364</f>
        <v>4.4999999999999998E-2</v>
      </c>
      <c r="S364" s="148">
        <v>0</v>
      </c>
      <c r="T364" s="149">
        <f>S364*H364</f>
        <v>0</v>
      </c>
      <c r="AR364" s="150" t="s">
        <v>524</v>
      </c>
      <c r="AT364" s="150" t="s">
        <v>390</v>
      </c>
      <c r="AU364" s="150" t="s">
        <v>163</v>
      </c>
      <c r="AY364" s="18" t="s">
        <v>307</v>
      </c>
      <c r="BE364" s="151">
        <f>IF(N364="základní",J364,0)</f>
        <v>0</v>
      </c>
      <c r="BF364" s="151">
        <f>IF(N364="snížená",J364,0)</f>
        <v>0</v>
      </c>
      <c r="BG364" s="151">
        <f>IF(N364="zákl. přenesená",J364,0)</f>
        <v>0</v>
      </c>
      <c r="BH364" s="151">
        <f>IF(N364="sníž. přenesená",J364,0)</f>
        <v>0</v>
      </c>
      <c r="BI364" s="151">
        <f>IF(N364="nulová",J364,0)</f>
        <v>0</v>
      </c>
      <c r="BJ364" s="18" t="s">
        <v>82</v>
      </c>
      <c r="BK364" s="151">
        <f>ROUND(I364*H364,2)</f>
        <v>0</v>
      </c>
      <c r="BL364" s="18" t="s">
        <v>417</v>
      </c>
      <c r="BM364" s="150" t="s">
        <v>6994</v>
      </c>
    </row>
    <row r="365" spans="2:65" s="1" customFormat="1" ht="29.25">
      <c r="B365" s="33"/>
      <c r="D365" s="152" t="s">
        <v>316</v>
      </c>
      <c r="F365" s="153" t="s">
        <v>6993</v>
      </c>
      <c r="I365" s="154"/>
      <c r="L365" s="33"/>
      <c r="M365" s="155"/>
      <c r="T365" s="57"/>
      <c r="AT365" s="18" t="s">
        <v>316</v>
      </c>
      <c r="AU365" s="18" t="s">
        <v>163</v>
      </c>
    </row>
    <row r="366" spans="2:65" s="1" customFormat="1" ht="24.2" customHeight="1">
      <c r="B366" s="33"/>
      <c r="C366" s="139" t="s">
        <v>939</v>
      </c>
      <c r="D366" s="139" t="s">
        <v>309</v>
      </c>
      <c r="E366" s="140" t="s">
        <v>6547</v>
      </c>
      <c r="F366" s="141" t="s">
        <v>6548</v>
      </c>
      <c r="G366" s="142" t="s">
        <v>405</v>
      </c>
      <c r="H366" s="143">
        <v>3</v>
      </c>
      <c r="I366" s="144"/>
      <c r="J366" s="145">
        <f>ROUND(I366*H366,2)</f>
        <v>0</v>
      </c>
      <c r="K366" s="141" t="s">
        <v>313</v>
      </c>
      <c r="L366" s="33"/>
      <c r="M366" s="146" t="s">
        <v>1</v>
      </c>
      <c r="N366" s="147" t="s">
        <v>40</v>
      </c>
      <c r="P366" s="148">
        <f>O366*H366</f>
        <v>0</v>
      </c>
      <c r="Q366" s="148">
        <v>1.3999999999999999E-4</v>
      </c>
      <c r="R366" s="148">
        <f>Q366*H366</f>
        <v>4.1999999999999996E-4</v>
      </c>
      <c r="S366" s="148">
        <v>0</v>
      </c>
      <c r="T366" s="149">
        <f>S366*H366</f>
        <v>0</v>
      </c>
      <c r="AR366" s="150" t="s">
        <v>417</v>
      </c>
      <c r="AT366" s="150" t="s">
        <v>309</v>
      </c>
      <c r="AU366" s="150" t="s">
        <v>163</v>
      </c>
      <c r="AY366" s="18" t="s">
        <v>307</v>
      </c>
      <c r="BE366" s="151">
        <f>IF(N366="základní",J366,0)</f>
        <v>0</v>
      </c>
      <c r="BF366" s="151">
        <f>IF(N366="snížená",J366,0)</f>
        <v>0</v>
      </c>
      <c r="BG366" s="151">
        <f>IF(N366="zákl. přenesená",J366,0)</f>
        <v>0</v>
      </c>
      <c r="BH366" s="151">
        <f>IF(N366="sníž. přenesená",J366,0)</f>
        <v>0</v>
      </c>
      <c r="BI366" s="151">
        <f>IF(N366="nulová",J366,0)</f>
        <v>0</v>
      </c>
      <c r="BJ366" s="18" t="s">
        <v>82</v>
      </c>
      <c r="BK366" s="151">
        <f>ROUND(I366*H366,2)</f>
        <v>0</v>
      </c>
      <c r="BL366" s="18" t="s">
        <v>417</v>
      </c>
      <c r="BM366" s="150" t="s">
        <v>6995</v>
      </c>
    </row>
    <row r="367" spans="2:65" s="1" customFormat="1" ht="19.5">
      <c r="B367" s="33"/>
      <c r="D367" s="152" t="s">
        <v>316</v>
      </c>
      <c r="F367" s="153" t="s">
        <v>6550</v>
      </c>
      <c r="I367" s="154"/>
      <c r="L367" s="33"/>
      <c r="M367" s="155"/>
      <c r="T367" s="57"/>
      <c r="AT367" s="18" t="s">
        <v>316</v>
      </c>
      <c r="AU367" s="18" t="s">
        <v>163</v>
      </c>
    </row>
    <row r="368" spans="2:65" s="1" customFormat="1" ht="24.2" customHeight="1">
      <c r="B368" s="33"/>
      <c r="C368" s="177" t="s">
        <v>946</v>
      </c>
      <c r="D368" s="177" t="s">
        <v>390</v>
      </c>
      <c r="E368" s="178" t="s">
        <v>6551</v>
      </c>
      <c r="F368" s="179" t="s">
        <v>6552</v>
      </c>
      <c r="G368" s="180" t="s">
        <v>405</v>
      </c>
      <c r="H368" s="181">
        <v>3</v>
      </c>
      <c r="I368" s="182"/>
      <c r="J368" s="183">
        <f>ROUND(I368*H368,2)</f>
        <v>0</v>
      </c>
      <c r="K368" s="179" t="s">
        <v>313</v>
      </c>
      <c r="L368" s="184"/>
      <c r="M368" s="185" t="s">
        <v>1</v>
      </c>
      <c r="N368" s="186" t="s">
        <v>40</v>
      </c>
      <c r="P368" s="148">
        <f>O368*H368</f>
        <v>0</v>
      </c>
      <c r="Q368" s="148">
        <v>5.3800000000000002E-3</v>
      </c>
      <c r="R368" s="148">
        <f>Q368*H368</f>
        <v>1.6140000000000002E-2</v>
      </c>
      <c r="S368" s="148">
        <v>0</v>
      </c>
      <c r="T368" s="149">
        <f>S368*H368</f>
        <v>0</v>
      </c>
      <c r="AR368" s="150" t="s">
        <v>524</v>
      </c>
      <c r="AT368" s="150" t="s">
        <v>390</v>
      </c>
      <c r="AU368" s="150" t="s">
        <v>163</v>
      </c>
      <c r="AY368" s="18" t="s">
        <v>307</v>
      </c>
      <c r="BE368" s="151">
        <f>IF(N368="základní",J368,0)</f>
        <v>0</v>
      </c>
      <c r="BF368" s="151">
        <f>IF(N368="snížená",J368,0)</f>
        <v>0</v>
      </c>
      <c r="BG368" s="151">
        <f>IF(N368="zákl. přenesená",J368,0)</f>
        <v>0</v>
      </c>
      <c r="BH368" s="151">
        <f>IF(N368="sníž. přenesená",J368,0)</f>
        <v>0</v>
      </c>
      <c r="BI368" s="151">
        <f>IF(N368="nulová",J368,0)</f>
        <v>0</v>
      </c>
      <c r="BJ368" s="18" t="s">
        <v>82</v>
      </c>
      <c r="BK368" s="151">
        <f>ROUND(I368*H368,2)</f>
        <v>0</v>
      </c>
      <c r="BL368" s="18" t="s">
        <v>417</v>
      </c>
      <c r="BM368" s="150" t="s">
        <v>6996</v>
      </c>
    </row>
    <row r="369" spans="2:65" s="1" customFormat="1" ht="11.25">
      <c r="B369" s="33"/>
      <c r="D369" s="152" t="s">
        <v>316</v>
      </c>
      <c r="F369" s="153" t="s">
        <v>6552</v>
      </c>
      <c r="I369" s="154"/>
      <c r="L369" s="33"/>
      <c r="M369" s="155"/>
      <c r="T369" s="57"/>
      <c r="AT369" s="18" t="s">
        <v>316</v>
      </c>
      <c r="AU369" s="18" t="s">
        <v>163</v>
      </c>
    </row>
    <row r="370" spans="2:65" s="11" customFormat="1" ht="20.85" customHeight="1">
      <c r="B370" s="127"/>
      <c r="D370" s="128" t="s">
        <v>74</v>
      </c>
      <c r="E370" s="137" t="s">
        <v>6556</v>
      </c>
      <c r="F370" s="137" t="s">
        <v>6557</v>
      </c>
      <c r="I370" s="130"/>
      <c r="J370" s="138">
        <f>BK370</f>
        <v>0</v>
      </c>
      <c r="L370" s="127"/>
      <c r="M370" s="132"/>
      <c r="P370" s="133">
        <f>SUM(P371:P391)</f>
        <v>0</v>
      </c>
      <c r="R370" s="133">
        <f>SUM(R371:R391)</f>
        <v>9.0039999999999995E-2</v>
      </c>
      <c r="T370" s="134">
        <f>SUM(T371:T391)</f>
        <v>0</v>
      </c>
      <c r="AR370" s="128" t="s">
        <v>84</v>
      </c>
      <c r="AT370" s="135" t="s">
        <v>74</v>
      </c>
      <c r="AU370" s="135" t="s">
        <v>84</v>
      </c>
      <c r="AY370" s="128" t="s">
        <v>307</v>
      </c>
      <c r="BK370" s="136">
        <f>SUM(BK371:BK391)</f>
        <v>0</v>
      </c>
    </row>
    <row r="371" spans="2:65" s="1" customFormat="1" ht="21.75" customHeight="1">
      <c r="B371" s="33"/>
      <c r="C371" s="139" t="s">
        <v>951</v>
      </c>
      <c r="D371" s="139" t="s">
        <v>309</v>
      </c>
      <c r="E371" s="140" t="s">
        <v>6558</v>
      </c>
      <c r="F371" s="141" t="s">
        <v>6559</v>
      </c>
      <c r="G371" s="142" t="s">
        <v>405</v>
      </c>
      <c r="H371" s="143">
        <v>5</v>
      </c>
      <c r="I371" s="144"/>
      <c r="J371" s="145">
        <f>ROUND(I371*H371,2)</f>
        <v>0</v>
      </c>
      <c r="K371" s="141" t="s">
        <v>313</v>
      </c>
      <c r="L371" s="33"/>
      <c r="M371" s="146" t="s">
        <v>1</v>
      </c>
      <c r="N371" s="147" t="s">
        <v>40</v>
      </c>
      <c r="P371" s="148">
        <f>O371*H371</f>
        <v>0</v>
      </c>
      <c r="Q371" s="148">
        <v>2.2300000000000002E-3</v>
      </c>
      <c r="R371" s="148">
        <f>Q371*H371</f>
        <v>1.115E-2</v>
      </c>
      <c r="S371" s="148">
        <v>0</v>
      </c>
      <c r="T371" s="149">
        <f>S371*H371</f>
        <v>0</v>
      </c>
      <c r="AR371" s="150" t="s">
        <v>417</v>
      </c>
      <c r="AT371" s="150" t="s">
        <v>309</v>
      </c>
      <c r="AU371" s="150" t="s">
        <v>163</v>
      </c>
      <c r="AY371" s="18" t="s">
        <v>307</v>
      </c>
      <c r="BE371" s="151">
        <f>IF(N371="základní",J371,0)</f>
        <v>0</v>
      </c>
      <c r="BF371" s="151">
        <f>IF(N371="snížená",J371,0)</f>
        <v>0</v>
      </c>
      <c r="BG371" s="151">
        <f>IF(N371="zákl. přenesená",J371,0)</f>
        <v>0</v>
      </c>
      <c r="BH371" s="151">
        <f>IF(N371="sníž. přenesená",J371,0)</f>
        <v>0</v>
      </c>
      <c r="BI371" s="151">
        <f>IF(N371="nulová",J371,0)</f>
        <v>0</v>
      </c>
      <c r="BJ371" s="18" t="s">
        <v>82</v>
      </c>
      <c r="BK371" s="151">
        <f>ROUND(I371*H371,2)</f>
        <v>0</v>
      </c>
      <c r="BL371" s="18" t="s">
        <v>417</v>
      </c>
      <c r="BM371" s="150" t="s">
        <v>6997</v>
      </c>
    </row>
    <row r="372" spans="2:65" s="1" customFormat="1" ht="11.25">
      <c r="B372" s="33"/>
      <c r="D372" s="152" t="s">
        <v>316</v>
      </c>
      <c r="F372" s="153" t="s">
        <v>6561</v>
      </c>
      <c r="I372" s="154"/>
      <c r="L372" s="33"/>
      <c r="M372" s="155"/>
      <c r="T372" s="57"/>
      <c r="AT372" s="18" t="s">
        <v>316</v>
      </c>
      <c r="AU372" s="18" t="s">
        <v>163</v>
      </c>
    </row>
    <row r="373" spans="2:65" s="13" customFormat="1" ht="11.25">
      <c r="B373" s="162"/>
      <c r="D373" s="152" t="s">
        <v>318</v>
      </c>
      <c r="E373" s="163" t="s">
        <v>1</v>
      </c>
      <c r="F373" s="164" t="s">
        <v>6998</v>
      </c>
      <c r="H373" s="165">
        <v>1</v>
      </c>
      <c r="I373" s="166"/>
      <c r="L373" s="162"/>
      <c r="M373" s="167"/>
      <c r="T373" s="168"/>
      <c r="AT373" s="163" t="s">
        <v>318</v>
      </c>
      <c r="AU373" s="163" t="s">
        <v>163</v>
      </c>
      <c r="AV373" s="13" t="s">
        <v>84</v>
      </c>
      <c r="AW373" s="13" t="s">
        <v>32</v>
      </c>
      <c r="AX373" s="13" t="s">
        <v>75</v>
      </c>
      <c r="AY373" s="163" t="s">
        <v>307</v>
      </c>
    </row>
    <row r="374" spans="2:65" s="13" customFormat="1" ht="11.25">
      <c r="B374" s="162"/>
      <c r="D374" s="152" t="s">
        <v>318</v>
      </c>
      <c r="E374" s="163" t="s">
        <v>1</v>
      </c>
      <c r="F374" s="164" t="s">
        <v>6999</v>
      </c>
      <c r="H374" s="165">
        <v>4</v>
      </c>
      <c r="I374" s="166"/>
      <c r="L374" s="162"/>
      <c r="M374" s="167"/>
      <c r="T374" s="168"/>
      <c r="AT374" s="163" t="s">
        <v>318</v>
      </c>
      <c r="AU374" s="163" t="s">
        <v>163</v>
      </c>
      <c r="AV374" s="13" t="s">
        <v>84</v>
      </c>
      <c r="AW374" s="13" t="s">
        <v>32</v>
      </c>
      <c r="AX374" s="13" t="s">
        <v>75</v>
      </c>
      <c r="AY374" s="163" t="s">
        <v>307</v>
      </c>
    </row>
    <row r="375" spans="2:65" s="14" customFormat="1" ht="11.25">
      <c r="B375" s="169"/>
      <c r="D375" s="152" t="s">
        <v>318</v>
      </c>
      <c r="E375" s="170" t="s">
        <v>1</v>
      </c>
      <c r="F375" s="171" t="s">
        <v>325</v>
      </c>
      <c r="H375" s="172">
        <v>5</v>
      </c>
      <c r="I375" s="173"/>
      <c r="L375" s="169"/>
      <c r="M375" s="174"/>
      <c r="T375" s="175"/>
      <c r="AT375" s="170" t="s">
        <v>318</v>
      </c>
      <c r="AU375" s="170" t="s">
        <v>163</v>
      </c>
      <c r="AV375" s="14" t="s">
        <v>314</v>
      </c>
      <c r="AW375" s="14" t="s">
        <v>32</v>
      </c>
      <c r="AX375" s="14" t="s">
        <v>82</v>
      </c>
      <c r="AY375" s="170" t="s">
        <v>307</v>
      </c>
    </row>
    <row r="376" spans="2:65" s="1" customFormat="1" ht="16.5" customHeight="1">
      <c r="B376" s="33"/>
      <c r="C376" s="177" t="s">
        <v>956</v>
      </c>
      <c r="D376" s="177" t="s">
        <v>390</v>
      </c>
      <c r="E376" s="178" t="s">
        <v>6562</v>
      </c>
      <c r="F376" s="179" t="s">
        <v>6563</v>
      </c>
      <c r="G376" s="180" t="s">
        <v>405</v>
      </c>
      <c r="H376" s="181">
        <v>5</v>
      </c>
      <c r="I376" s="182"/>
      <c r="J376" s="183">
        <f>ROUND(I376*H376,2)</f>
        <v>0</v>
      </c>
      <c r="K376" s="179" t="s">
        <v>1</v>
      </c>
      <c r="L376" s="184"/>
      <c r="M376" s="185" t="s">
        <v>1</v>
      </c>
      <c r="N376" s="186" t="s">
        <v>40</v>
      </c>
      <c r="P376" s="148">
        <f>O376*H376</f>
        <v>0</v>
      </c>
      <c r="Q376" s="148">
        <v>1.35E-2</v>
      </c>
      <c r="R376" s="148">
        <f>Q376*H376</f>
        <v>6.7500000000000004E-2</v>
      </c>
      <c r="S376" s="148">
        <v>0</v>
      </c>
      <c r="T376" s="149">
        <f>S376*H376</f>
        <v>0</v>
      </c>
      <c r="AR376" s="150" t="s">
        <v>524</v>
      </c>
      <c r="AT376" s="150" t="s">
        <v>390</v>
      </c>
      <c r="AU376" s="150" t="s">
        <v>163</v>
      </c>
      <c r="AY376" s="18" t="s">
        <v>307</v>
      </c>
      <c r="BE376" s="151">
        <f>IF(N376="základní",J376,0)</f>
        <v>0</v>
      </c>
      <c r="BF376" s="151">
        <f>IF(N376="snížená",J376,0)</f>
        <v>0</v>
      </c>
      <c r="BG376" s="151">
        <f>IF(N376="zákl. přenesená",J376,0)</f>
        <v>0</v>
      </c>
      <c r="BH376" s="151">
        <f>IF(N376="sníž. přenesená",J376,0)</f>
        <v>0</v>
      </c>
      <c r="BI376" s="151">
        <f>IF(N376="nulová",J376,0)</f>
        <v>0</v>
      </c>
      <c r="BJ376" s="18" t="s">
        <v>82</v>
      </c>
      <c r="BK376" s="151">
        <f>ROUND(I376*H376,2)</f>
        <v>0</v>
      </c>
      <c r="BL376" s="18" t="s">
        <v>417</v>
      </c>
      <c r="BM376" s="150" t="s">
        <v>7000</v>
      </c>
    </row>
    <row r="377" spans="2:65" s="1" customFormat="1" ht="11.25">
      <c r="B377" s="33"/>
      <c r="D377" s="152" t="s">
        <v>316</v>
      </c>
      <c r="F377" s="153" t="s">
        <v>6565</v>
      </c>
      <c r="I377" s="154"/>
      <c r="L377" s="33"/>
      <c r="M377" s="155"/>
      <c r="T377" s="57"/>
      <c r="AT377" s="18" t="s">
        <v>316</v>
      </c>
      <c r="AU377" s="18" t="s">
        <v>163</v>
      </c>
    </row>
    <row r="378" spans="2:65" s="1" customFormat="1" ht="24.2" customHeight="1">
      <c r="B378" s="33"/>
      <c r="C378" s="139" t="s">
        <v>961</v>
      </c>
      <c r="D378" s="139" t="s">
        <v>309</v>
      </c>
      <c r="E378" s="140" t="s">
        <v>6566</v>
      </c>
      <c r="F378" s="141" t="s">
        <v>6567</v>
      </c>
      <c r="G378" s="142" t="s">
        <v>405</v>
      </c>
      <c r="H378" s="143">
        <v>5</v>
      </c>
      <c r="I378" s="144"/>
      <c r="J378" s="145">
        <f>ROUND(I378*H378,2)</f>
        <v>0</v>
      </c>
      <c r="K378" s="141" t="s">
        <v>313</v>
      </c>
      <c r="L378" s="33"/>
      <c r="M378" s="146" t="s">
        <v>1</v>
      </c>
      <c r="N378" s="147" t="s">
        <v>40</v>
      </c>
      <c r="P378" s="148">
        <f>O378*H378</f>
        <v>0</v>
      </c>
      <c r="Q378" s="148">
        <v>4.0000000000000003E-5</v>
      </c>
      <c r="R378" s="148">
        <f>Q378*H378</f>
        <v>2.0000000000000001E-4</v>
      </c>
      <c r="S378" s="148">
        <v>0</v>
      </c>
      <c r="T378" s="149">
        <f>S378*H378</f>
        <v>0</v>
      </c>
      <c r="AR378" s="150" t="s">
        <v>417</v>
      </c>
      <c r="AT378" s="150" t="s">
        <v>309</v>
      </c>
      <c r="AU378" s="150" t="s">
        <v>163</v>
      </c>
      <c r="AY378" s="18" t="s">
        <v>307</v>
      </c>
      <c r="BE378" s="151">
        <f>IF(N378="základní",J378,0)</f>
        <v>0</v>
      </c>
      <c r="BF378" s="151">
        <f>IF(N378="snížená",J378,0)</f>
        <v>0</v>
      </c>
      <c r="BG378" s="151">
        <f>IF(N378="zákl. přenesená",J378,0)</f>
        <v>0</v>
      </c>
      <c r="BH378" s="151">
        <f>IF(N378="sníž. přenesená",J378,0)</f>
        <v>0</v>
      </c>
      <c r="BI378" s="151">
        <f>IF(N378="nulová",J378,0)</f>
        <v>0</v>
      </c>
      <c r="BJ378" s="18" t="s">
        <v>82</v>
      </c>
      <c r="BK378" s="151">
        <f>ROUND(I378*H378,2)</f>
        <v>0</v>
      </c>
      <c r="BL378" s="18" t="s">
        <v>417</v>
      </c>
      <c r="BM378" s="150" t="s">
        <v>7001</v>
      </c>
    </row>
    <row r="379" spans="2:65" s="1" customFormat="1" ht="11.25">
      <c r="B379" s="33"/>
      <c r="D379" s="152" t="s">
        <v>316</v>
      </c>
      <c r="F379" s="153" t="s">
        <v>6569</v>
      </c>
      <c r="I379" s="154"/>
      <c r="L379" s="33"/>
      <c r="M379" s="155"/>
      <c r="T379" s="57"/>
      <c r="AT379" s="18" t="s">
        <v>316</v>
      </c>
      <c r="AU379" s="18" t="s">
        <v>163</v>
      </c>
    </row>
    <row r="380" spans="2:65" s="1" customFormat="1" ht="16.5" customHeight="1">
      <c r="B380" s="33"/>
      <c r="C380" s="177" t="s">
        <v>966</v>
      </c>
      <c r="D380" s="177" t="s">
        <v>390</v>
      </c>
      <c r="E380" s="178" t="s">
        <v>6570</v>
      </c>
      <c r="F380" s="179" t="s">
        <v>6571</v>
      </c>
      <c r="G380" s="180" t="s">
        <v>405</v>
      </c>
      <c r="H380" s="181">
        <v>5</v>
      </c>
      <c r="I380" s="182"/>
      <c r="J380" s="183">
        <f>ROUND(I380*H380,2)</f>
        <v>0</v>
      </c>
      <c r="K380" s="179" t="s">
        <v>313</v>
      </c>
      <c r="L380" s="184"/>
      <c r="M380" s="185" t="s">
        <v>1</v>
      </c>
      <c r="N380" s="186" t="s">
        <v>40</v>
      </c>
      <c r="P380" s="148">
        <f>O380*H380</f>
        <v>0</v>
      </c>
      <c r="Q380" s="148">
        <v>1.47E-3</v>
      </c>
      <c r="R380" s="148">
        <f>Q380*H380</f>
        <v>7.3499999999999998E-3</v>
      </c>
      <c r="S380" s="148">
        <v>0</v>
      </c>
      <c r="T380" s="149">
        <f>S380*H380</f>
        <v>0</v>
      </c>
      <c r="AR380" s="150" t="s">
        <v>524</v>
      </c>
      <c r="AT380" s="150" t="s">
        <v>390</v>
      </c>
      <c r="AU380" s="150" t="s">
        <v>163</v>
      </c>
      <c r="AY380" s="18" t="s">
        <v>307</v>
      </c>
      <c r="BE380" s="151">
        <f>IF(N380="základní",J380,0)</f>
        <v>0</v>
      </c>
      <c r="BF380" s="151">
        <f>IF(N380="snížená",J380,0)</f>
        <v>0</v>
      </c>
      <c r="BG380" s="151">
        <f>IF(N380="zákl. přenesená",J380,0)</f>
        <v>0</v>
      </c>
      <c r="BH380" s="151">
        <f>IF(N380="sníž. přenesená",J380,0)</f>
        <v>0</v>
      </c>
      <c r="BI380" s="151">
        <f>IF(N380="nulová",J380,0)</f>
        <v>0</v>
      </c>
      <c r="BJ380" s="18" t="s">
        <v>82</v>
      </c>
      <c r="BK380" s="151">
        <f>ROUND(I380*H380,2)</f>
        <v>0</v>
      </c>
      <c r="BL380" s="18" t="s">
        <v>417</v>
      </c>
      <c r="BM380" s="150" t="s">
        <v>7002</v>
      </c>
    </row>
    <row r="381" spans="2:65" s="1" customFormat="1" ht="11.25">
      <c r="B381" s="33"/>
      <c r="D381" s="152" t="s">
        <v>316</v>
      </c>
      <c r="F381" s="153" t="s">
        <v>6571</v>
      </c>
      <c r="I381" s="154"/>
      <c r="L381" s="33"/>
      <c r="M381" s="155"/>
      <c r="T381" s="57"/>
      <c r="AT381" s="18" t="s">
        <v>316</v>
      </c>
      <c r="AU381" s="18" t="s">
        <v>163</v>
      </c>
    </row>
    <row r="382" spans="2:65" s="1" customFormat="1" ht="16.5" customHeight="1">
      <c r="B382" s="33"/>
      <c r="C382" s="139" t="s">
        <v>971</v>
      </c>
      <c r="D382" s="139" t="s">
        <v>309</v>
      </c>
      <c r="E382" s="140" t="s">
        <v>6573</v>
      </c>
      <c r="F382" s="141" t="s">
        <v>6574</v>
      </c>
      <c r="G382" s="142" t="s">
        <v>405</v>
      </c>
      <c r="H382" s="143">
        <v>12</v>
      </c>
      <c r="I382" s="144"/>
      <c r="J382" s="145">
        <f>ROUND(I382*H382,2)</f>
        <v>0</v>
      </c>
      <c r="K382" s="141" t="s">
        <v>1</v>
      </c>
      <c r="L382" s="33"/>
      <c r="M382" s="146" t="s">
        <v>1</v>
      </c>
      <c r="N382" s="147" t="s">
        <v>40</v>
      </c>
      <c r="P382" s="148">
        <f>O382*H382</f>
        <v>0</v>
      </c>
      <c r="Q382" s="148">
        <v>2.4000000000000001E-4</v>
      </c>
      <c r="R382" s="148">
        <f>Q382*H382</f>
        <v>2.8800000000000002E-3</v>
      </c>
      <c r="S382" s="148">
        <v>0</v>
      </c>
      <c r="T382" s="149">
        <f>S382*H382</f>
        <v>0</v>
      </c>
      <c r="AR382" s="150" t="s">
        <v>417</v>
      </c>
      <c r="AT382" s="150" t="s">
        <v>309</v>
      </c>
      <c r="AU382" s="150" t="s">
        <v>163</v>
      </c>
      <c r="AY382" s="18" t="s">
        <v>307</v>
      </c>
      <c r="BE382" s="151">
        <f>IF(N382="základní",J382,0)</f>
        <v>0</v>
      </c>
      <c r="BF382" s="151">
        <f>IF(N382="snížená",J382,0)</f>
        <v>0</v>
      </c>
      <c r="BG382" s="151">
        <f>IF(N382="zákl. přenesená",J382,0)</f>
        <v>0</v>
      </c>
      <c r="BH382" s="151">
        <f>IF(N382="sníž. přenesená",J382,0)</f>
        <v>0</v>
      </c>
      <c r="BI382" s="151">
        <f>IF(N382="nulová",J382,0)</f>
        <v>0</v>
      </c>
      <c r="BJ382" s="18" t="s">
        <v>82</v>
      </c>
      <c r="BK382" s="151">
        <f>ROUND(I382*H382,2)</f>
        <v>0</v>
      </c>
      <c r="BL382" s="18" t="s">
        <v>417</v>
      </c>
      <c r="BM382" s="150" t="s">
        <v>7003</v>
      </c>
    </row>
    <row r="383" spans="2:65" s="1" customFormat="1" ht="11.25">
      <c r="B383" s="33"/>
      <c r="D383" s="152" t="s">
        <v>316</v>
      </c>
      <c r="F383" s="153" t="s">
        <v>6574</v>
      </c>
      <c r="I383" s="154"/>
      <c r="L383" s="33"/>
      <c r="M383" s="155"/>
      <c r="T383" s="57"/>
      <c r="AT383" s="18" t="s">
        <v>316</v>
      </c>
      <c r="AU383" s="18" t="s">
        <v>163</v>
      </c>
    </row>
    <row r="384" spans="2:65" s="13" customFormat="1" ht="11.25">
      <c r="B384" s="162"/>
      <c r="D384" s="152" t="s">
        <v>318</v>
      </c>
      <c r="E384" s="163" t="s">
        <v>1</v>
      </c>
      <c r="F384" s="164" t="s">
        <v>6998</v>
      </c>
      <c r="H384" s="165">
        <v>1</v>
      </c>
      <c r="I384" s="166"/>
      <c r="L384" s="162"/>
      <c r="M384" s="167"/>
      <c r="T384" s="168"/>
      <c r="AT384" s="163" t="s">
        <v>318</v>
      </c>
      <c r="AU384" s="163" t="s">
        <v>163</v>
      </c>
      <c r="AV384" s="13" t="s">
        <v>84</v>
      </c>
      <c r="AW384" s="13" t="s">
        <v>32</v>
      </c>
      <c r="AX384" s="13" t="s">
        <v>75</v>
      </c>
      <c r="AY384" s="163" t="s">
        <v>307</v>
      </c>
    </row>
    <row r="385" spans="2:65" s="13" customFormat="1" ht="11.25">
      <c r="B385" s="162"/>
      <c r="D385" s="152" t="s">
        <v>318</v>
      </c>
      <c r="E385" s="163" t="s">
        <v>1</v>
      </c>
      <c r="F385" s="164" t="s">
        <v>7004</v>
      </c>
      <c r="H385" s="165">
        <v>3</v>
      </c>
      <c r="I385" s="166"/>
      <c r="L385" s="162"/>
      <c r="M385" s="167"/>
      <c r="T385" s="168"/>
      <c r="AT385" s="163" t="s">
        <v>318</v>
      </c>
      <c r="AU385" s="163" t="s">
        <v>163</v>
      </c>
      <c r="AV385" s="13" t="s">
        <v>84</v>
      </c>
      <c r="AW385" s="13" t="s">
        <v>32</v>
      </c>
      <c r="AX385" s="13" t="s">
        <v>75</v>
      </c>
      <c r="AY385" s="163" t="s">
        <v>307</v>
      </c>
    </row>
    <row r="386" spans="2:65" s="13" customFormat="1" ht="11.25">
      <c r="B386" s="162"/>
      <c r="D386" s="152" t="s">
        <v>318</v>
      </c>
      <c r="E386" s="163" t="s">
        <v>1</v>
      </c>
      <c r="F386" s="164" t="s">
        <v>6999</v>
      </c>
      <c r="H386" s="165">
        <v>4</v>
      </c>
      <c r="I386" s="166"/>
      <c r="L386" s="162"/>
      <c r="M386" s="167"/>
      <c r="T386" s="168"/>
      <c r="AT386" s="163" t="s">
        <v>318</v>
      </c>
      <c r="AU386" s="163" t="s">
        <v>163</v>
      </c>
      <c r="AV386" s="13" t="s">
        <v>84</v>
      </c>
      <c r="AW386" s="13" t="s">
        <v>32</v>
      </c>
      <c r="AX386" s="13" t="s">
        <v>75</v>
      </c>
      <c r="AY386" s="163" t="s">
        <v>307</v>
      </c>
    </row>
    <row r="387" spans="2:65" s="13" customFormat="1" ht="11.25">
      <c r="B387" s="162"/>
      <c r="D387" s="152" t="s">
        <v>318</v>
      </c>
      <c r="E387" s="163" t="s">
        <v>1</v>
      </c>
      <c r="F387" s="164" t="s">
        <v>7005</v>
      </c>
      <c r="H387" s="165">
        <v>4</v>
      </c>
      <c r="I387" s="166"/>
      <c r="L387" s="162"/>
      <c r="M387" s="167"/>
      <c r="T387" s="168"/>
      <c r="AT387" s="163" t="s">
        <v>318</v>
      </c>
      <c r="AU387" s="163" t="s">
        <v>163</v>
      </c>
      <c r="AV387" s="13" t="s">
        <v>84</v>
      </c>
      <c r="AW387" s="13" t="s">
        <v>32</v>
      </c>
      <c r="AX387" s="13" t="s">
        <v>75</v>
      </c>
      <c r="AY387" s="163" t="s">
        <v>307</v>
      </c>
    </row>
    <row r="388" spans="2:65" s="14" customFormat="1" ht="11.25">
      <c r="B388" s="169"/>
      <c r="D388" s="152" t="s">
        <v>318</v>
      </c>
      <c r="E388" s="170" t="s">
        <v>1</v>
      </c>
      <c r="F388" s="171" t="s">
        <v>325</v>
      </c>
      <c r="H388" s="172">
        <v>12</v>
      </c>
      <c r="I388" s="173"/>
      <c r="L388" s="169"/>
      <c r="M388" s="174"/>
      <c r="T388" s="175"/>
      <c r="AT388" s="170" t="s">
        <v>318</v>
      </c>
      <c r="AU388" s="170" t="s">
        <v>163</v>
      </c>
      <c r="AV388" s="14" t="s">
        <v>314</v>
      </c>
      <c r="AW388" s="14" t="s">
        <v>32</v>
      </c>
      <c r="AX388" s="14" t="s">
        <v>82</v>
      </c>
      <c r="AY388" s="170" t="s">
        <v>307</v>
      </c>
    </row>
    <row r="389" spans="2:65" s="1" customFormat="1" ht="24.2" customHeight="1">
      <c r="B389" s="33"/>
      <c r="C389" s="139" t="s">
        <v>928</v>
      </c>
      <c r="D389" s="139" t="s">
        <v>309</v>
      </c>
      <c r="E389" s="140" t="s">
        <v>7006</v>
      </c>
      <c r="F389" s="141" t="s">
        <v>7007</v>
      </c>
      <c r="G389" s="142" t="s">
        <v>405</v>
      </c>
      <c r="H389" s="143">
        <v>4</v>
      </c>
      <c r="I389" s="144"/>
      <c r="J389" s="145">
        <f>ROUND(I389*H389,2)</f>
        <v>0</v>
      </c>
      <c r="K389" s="141" t="s">
        <v>1</v>
      </c>
      <c r="L389" s="33"/>
      <c r="M389" s="146" t="s">
        <v>1</v>
      </c>
      <c r="N389" s="147" t="s">
        <v>40</v>
      </c>
      <c r="P389" s="148">
        <f>O389*H389</f>
        <v>0</v>
      </c>
      <c r="Q389" s="148">
        <v>2.4000000000000001E-4</v>
      </c>
      <c r="R389" s="148">
        <f>Q389*H389</f>
        <v>9.6000000000000002E-4</v>
      </c>
      <c r="S389" s="148">
        <v>0</v>
      </c>
      <c r="T389" s="149">
        <f>S389*H389</f>
        <v>0</v>
      </c>
      <c r="AR389" s="150" t="s">
        <v>417</v>
      </c>
      <c r="AT389" s="150" t="s">
        <v>309</v>
      </c>
      <c r="AU389" s="150" t="s">
        <v>163</v>
      </c>
      <c r="AY389" s="18" t="s">
        <v>307</v>
      </c>
      <c r="BE389" s="151">
        <f>IF(N389="základní",J389,0)</f>
        <v>0</v>
      </c>
      <c r="BF389" s="151">
        <f>IF(N389="snížená",J389,0)</f>
        <v>0</v>
      </c>
      <c r="BG389" s="151">
        <f>IF(N389="zákl. přenesená",J389,0)</f>
        <v>0</v>
      </c>
      <c r="BH389" s="151">
        <f>IF(N389="sníž. přenesená",J389,0)</f>
        <v>0</v>
      </c>
      <c r="BI389" s="151">
        <f>IF(N389="nulová",J389,0)</f>
        <v>0</v>
      </c>
      <c r="BJ389" s="18" t="s">
        <v>82</v>
      </c>
      <c r="BK389" s="151">
        <f>ROUND(I389*H389,2)</f>
        <v>0</v>
      </c>
      <c r="BL389" s="18" t="s">
        <v>417</v>
      </c>
      <c r="BM389" s="150" t="s">
        <v>7008</v>
      </c>
    </row>
    <row r="390" spans="2:65" s="1" customFormat="1" ht="19.5">
      <c r="B390" s="33"/>
      <c r="D390" s="152" t="s">
        <v>316</v>
      </c>
      <c r="F390" s="153" t="s">
        <v>7007</v>
      </c>
      <c r="I390" s="154"/>
      <c r="L390" s="33"/>
      <c r="M390" s="155"/>
      <c r="T390" s="57"/>
      <c r="AT390" s="18" t="s">
        <v>316</v>
      </c>
      <c r="AU390" s="18" t="s">
        <v>163</v>
      </c>
    </row>
    <row r="391" spans="2:65" s="13" customFormat="1" ht="11.25">
      <c r="B391" s="162"/>
      <c r="D391" s="152" t="s">
        <v>318</v>
      </c>
      <c r="E391" s="163" t="s">
        <v>1</v>
      </c>
      <c r="F391" s="164" t="s">
        <v>7009</v>
      </c>
      <c r="H391" s="165">
        <v>4</v>
      </c>
      <c r="I391" s="166"/>
      <c r="L391" s="162"/>
      <c r="M391" s="167"/>
      <c r="T391" s="168"/>
      <c r="AT391" s="163" t="s">
        <v>318</v>
      </c>
      <c r="AU391" s="163" t="s">
        <v>163</v>
      </c>
      <c r="AV391" s="13" t="s">
        <v>84</v>
      </c>
      <c r="AW391" s="13" t="s">
        <v>32</v>
      </c>
      <c r="AX391" s="13" t="s">
        <v>82</v>
      </c>
      <c r="AY391" s="163" t="s">
        <v>307</v>
      </c>
    </row>
    <row r="392" spans="2:65" s="11" customFormat="1" ht="20.85" customHeight="1">
      <c r="B392" s="127"/>
      <c r="D392" s="128" t="s">
        <v>74</v>
      </c>
      <c r="E392" s="137" t="s">
        <v>6593</v>
      </c>
      <c r="F392" s="137" t="s">
        <v>6594</v>
      </c>
      <c r="I392" s="130"/>
      <c r="J392" s="138">
        <f>BK392</f>
        <v>0</v>
      </c>
      <c r="L392" s="127"/>
      <c r="M392" s="132"/>
      <c r="P392" s="133">
        <f>SUM(P393:P400)</f>
        <v>0</v>
      </c>
      <c r="R392" s="133">
        <f>SUM(R393:R400)</f>
        <v>3.4200000000000001E-2</v>
      </c>
      <c r="T392" s="134">
        <f>SUM(T393:T400)</f>
        <v>0</v>
      </c>
      <c r="AR392" s="128" t="s">
        <v>84</v>
      </c>
      <c r="AT392" s="135" t="s">
        <v>74</v>
      </c>
      <c r="AU392" s="135" t="s">
        <v>84</v>
      </c>
      <c r="AY392" s="128" t="s">
        <v>307</v>
      </c>
      <c r="BK392" s="136">
        <f>SUM(BK393:BK400)</f>
        <v>0</v>
      </c>
    </row>
    <row r="393" spans="2:65" s="1" customFormat="1" ht="16.5" customHeight="1">
      <c r="B393" s="33"/>
      <c r="C393" s="139" t="s">
        <v>982</v>
      </c>
      <c r="D393" s="139" t="s">
        <v>309</v>
      </c>
      <c r="E393" s="140" t="s">
        <v>6595</v>
      </c>
      <c r="F393" s="141" t="s">
        <v>6596</v>
      </c>
      <c r="G393" s="142" t="s">
        <v>405</v>
      </c>
      <c r="H393" s="143">
        <v>2</v>
      </c>
      <c r="I393" s="144"/>
      <c r="J393" s="145">
        <f>ROUND(I393*H393,2)</f>
        <v>0</v>
      </c>
      <c r="K393" s="141" t="s">
        <v>313</v>
      </c>
      <c r="L393" s="33"/>
      <c r="M393" s="146" t="s">
        <v>1</v>
      </c>
      <c r="N393" s="147" t="s">
        <v>40</v>
      </c>
      <c r="P393" s="148">
        <f>O393*H393</f>
        <v>0</v>
      </c>
      <c r="Q393" s="148">
        <v>1.14E-3</v>
      </c>
      <c r="R393" s="148">
        <f>Q393*H393</f>
        <v>2.2799999999999999E-3</v>
      </c>
      <c r="S393" s="148">
        <v>0</v>
      </c>
      <c r="T393" s="149">
        <f>S393*H393</f>
        <v>0</v>
      </c>
      <c r="AR393" s="150" t="s">
        <v>417</v>
      </c>
      <c r="AT393" s="150" t="s">
        <v>309</v>
      </c>
      <c r="AU393" s="150" t="s">
        <v>163</v>
      </c>
      <c r="AY393" s="18" t="s">
        <v>307</v>
      </c>
      <c r="BE393" s="151">
        <f>IF(N393="základní",J393,0)</f>
        <v>0</v>
      </c>
      <c r="BF393" s="151">
        <f>IF(N393="snížená",J393,0)</f>
        <v>0</v>
      </c>
      <c r="BG393" s="151">
        <f>IF(N393="zákl. přenesená",J393,0)</f>
        <v>0</v>
      </c>
      <c r="BH393" s="151">
        <f>IF(N393="sníž. přenesená",J393,0)</f>
        <v>0</v>
      </c>
      <c r="BI393" s="151">
        <f>IF(N393="nulová",J393,0)</f>
        <v>0</v>
      </c>
      <c r="BJ393" s="18" t="s">
        <v>82</v>
      </c>
      <c r="BK393" s="151">
        <f>ROUND(I393*H393,2)</f>
        <v>0</v>
      </c>
      <c r="BL393" s="18" t="s">
        <v>417</v>
      </c>
      <c r="BM393" s="150" t="s">
        <v>7010</v>
      </c>
    </row>
    <row r="394" spans="2:65" s="1" customFormat="1" ht="11.25">
      <c r="B394" s="33"/>
      <c r="D394" s="152" t="s">
        <v>316</v>
      </c>
      <c r="F394" s="153" t="s">
        <v>6598</v>
      </c>
      <c r="I394" s="154"/>
      <c r="L394" s="33"/>
      <c r="M394" s="155"/>
      <c r="T394" s="57"/>
      <c r="AT394" s="18" t="s">
        <v>316</v>
      </c>
      <c r="AU394" s="18" t="s">
        <v>163</v>
      </c>
    </row>
    <row r="395" spans="2:65" s="1" customFormat="1" ht="16.5" customHeight="1">
      <c r="B395" s="33"/>
      <c r="C395" s="177" t="s">
        <v>988</v>
      </c>
      <c r="D395" s="177" t="s">
        <v>390</v>
      </c>
      <c r="E395" s="178" t="s">
        <v>6599</v>
      </c>
      <c r="F395" s="179" t="s">
        <v>6600</v>
      </c>
      <c r="G395" s="180" t="s">
        <v>405</v>
      </c>
      <c r="H395" s="181">
        <v>2</v>
      </c>
      <c r="I395" s="182"/>
      <c r="J395" s="183">
        <f>ROUND(I395*H395,2)</f>
        <v>0</v>
      </c>
      <c r="K395" s="179" t="s">
        <v>313</v>
      </c>
      <c r="L395" s="184"/>
      <c r="M395" s="185" t="s">
        <v>1</v>
      </c>
      <c r="N395" s="186" t="s">
        <v>40</v>
      </c>
      <c r="P395" s="148">
        <f>O395*H395</f>
        <v>0</v>
      </c>
      <c r="Q395" s="148">
        <v>1.4E-2</v>
      </c>
      <c r="R395" s="148">
        <f>Q395*H395</f>
        <v>2.8000000000000001E-2</v>
      </c>
      <c r="S395" s="148">
        <v>0</v>
      </c>
      <c r="T395" s="149">
        <f>S395*H395</f>
        <v>0</v>
      </c>
      <c r="AR395" s="150" t="s">
        <v>524</v>
      </c>
      <c r="AT395" s="150" t="s">
        <v>390</v>
      </c>
      <c r="AU395" s="150" t="s">
        <v>163</v>
      </c>
      <c r="AY395" s="18" t="s">
        <v>307</v>
      </c>
      <c r="BE395" s="151">
        <f>IF(N395="základní",J395,0)</f>
        <v>0</v>
      </c>
      <c r="BF395" s="151">
        <f>IF(N395="snížená",J395,0)</f>
        <v>0</v>
      </c>
      <c r="BG395" s="151">
        <f>IF(N395="zákl. přenesená",J395,0)</f>
        <v>0</v>
      </c>
      <c r="BH395" s="151">
        <f>IF(N395="sníž. přenesená",J395,0)</f>
        <v>0</v>
      </c>
      <c r="BI395" s="151">
        <f>IF(N395="nulová",J395,0)</f>
        <v>0</v>
      </c>
      <c r="BJ395" s="18" t="s">
        <v>82</v>
      </c>
      <c r="BK395" s="151">
        <f>ROUND(I395*H395,2)</f>
        <v>0</v>
      </c>
      <c r="BL395" s="18" t="s">
        <v>417</v>
      </c>
      <c r="BM395" s="150" t="s">
        <v>7011</v>
      </c>
    </row>
    <row r="396" spans="2:65" s="1" customFormat="1" ht="11.25">
      <c r="B396" s="33"/>
      <c r="D396" s="152" t="s">
        <v>316</v>
      </c>
      <c r="F396" s="153" t="s">
        <v>6600</v>
      </c>
      <c r="I396" s="154"/>
      <c r="L396" s="33"/>
      <c r="M396" s="155"/>
      <c r="T396" s="57"/>
      <c r="AT396" s="18" t="s">
        <v>316</v>
      </c>
      <c r="AU396" s="18" t="s">
        <v>163</v>
      </c>
    </row>
    <row r="397" spans="2:65" s="1" customFormat="1" ht="21.75" customHeight="1">
      <c r="B397" s="33"/>
      <c r="C397" s="139" t="s">
        <v>993</v>
      </c>
      <c r="D397" s="139" t="s">
        <v>309</v>
      </c>
      <c r="E397" s="140" t="s">
        <v>6602</v>
      </c>
      <c r="F397" s="141" t="s">
        <v>6603</v>
      </c>
      <c r="G397" s="142" t="s">
        <v>405</v>
      </c>
      <c r="H397" s="143">
        <v>2</v>
      </c>
      <c r="I397" s="144"/>
      <c r="J397" s="145">
        <f>ROUND(I397*H397,2)</f>
        <v>0</v>
      </c>
      <c r="K397" s="141" t="s">
        <v>313</v>
      </c>
      <c r="L397" s="33"/>
      <c r="M397" s="146" t="s">
        <v>1</v>
      </c>
      <c r="N397" s="147" t="s">
        <v>40</v>
      </c>
      <c r="P397" s="148">
        <f>O397*H397</f>
        <v>0</v>
      </c>
      <c r="Q397" s="148">
        <v>1.6000000000000001E-4</v>
      </c>
      <c r="R397" s="148">
        <f>Q397*H397</f>
        <v>3.2000000000000003E-4</v>
      </c>
      <c r="S397" s="148">
        <v>0</v>
      </c>
      <c r="T397" s="149">
        <f>S397*H397</f>
        <v>0</v>
      </c>
      <c r="AR397" s="150" t="s">
        <v>417</v>
      </c>
      <c r="AT397" s="150" t="s">
        <v>309</v>
      </c>
      <c r="AU397" s="150" t="s">
        <v>163</v>
      </c>
      <c r="AY397" s="18" t="s">
        <v>307</v>
      </c>
      <c r="BE397" s="151">
        <f>IF(N397="základní",J397,0)</f>
        <v>0</v>
      </c>
      <c r="BF397" s="151">
        <f>IF(N397="snížená",J397,0)</f>
        <v>0</v>
      </c>
      <c r="BG397" s="151">
        <f>IF(N397="zákl. přenesená",J397,0)</f>
        <v>0</v>
      </c>
      <c r="BH397" s="151">
        <f>IF(N397="sníž. přenesená",J397,0)</f>
        <v>0</v>
      </c>
      <c r="BI397" s="151">
        <f>IF(N397="nulová",J397,0)</f>
        <v>0</v>
      </c>
      <c r="BJ397" s="18" t="s">
        <v>82</v>
      </c>
      <c r="BK397" s="151">
        <f>ROUND(I397*H397,2)</f>
        <v>0</v>
      </c>
      <c r="BL397" s="18" t="s">
        <v>417</v>
      </c>
      <c r="BM397" s="150" t="s">
        <v>7012</v>
      </c>
    </row>
    <row r="398" spans="2:65" s="1" customFormat="1" ht="19.5">
      <c r="B398" s="33"/>
      <c r="D398" s="152" t="s">
        <v>316</v>
      </c>
      <c r="F398" s="153" t="s">
        <v>6605</v>
      </c>
      <c r="I398" s="154"/>
      <c r="L398" s="33"/>
      <c r="M398" s="155"/>
      <c r="T398" s="57"/>
      <c r="AT398" s="18" t="s">
        <v>316</v>
      </c>
      <c r="AU398" s="18" t="s">
        <v>163</v>
      </c>
    </row>
    <row r="399" spans="2:65" s="1" customFormat="1" ht="24.2" customHeight="1">
      <c r="B399" s="33"/>
      <c r="C399" s="177" t="s">
        <v>999</v>
      </c>
      <c r="D399" s="177" t="s">
        <v>390</v>
      </c>
      <c r="E399" s="178" t="s">
        <v>6606</v>
      </c>
      <c r="F399" s="179" t="s">
        <v>6607</v>
      </c>
      <c r="G399" s="180" t="s">
        <v>405</v>
      </c>
      <c r="H399" s="181">
        <v>2</v>
      </c>
      <c r="I399" s="182"/>
      <c r="J399" s="183">
        <f>ROUND(I399*H399,2)</f>
        <v>0</v>
      </c>
      <c r="K399" s="179" t="s">
        <v>313</v>
      </c>
      <c r="L399" s="184"/>
      <c r="M399" s="185" t="s">
        <v>1</v>
      </c>
      <c r="N399" s="186" t="s">
        <v>40</v>
      </c>
      <c r="P399" s="148">
        <f>O399*H399</f>
        <v>0</v>
      </c>
      <c r="Q399" s="148">
        <v>1.8E-3</v>
      </c>
      <c r="R399" s="148">
        <f>Q399*H399</f>
        <v>3.5999999999999999E-3</v>
      </c>
      <c r="S399" s="148">
        <v>0</v>
      </c>
      <c r="T399" s="149">
        <f>S399*H399</f>
        <v>0</v>
      </c>
      <c r="AR399" s="150" t="s">
        <v>524</v>
      </c>
      <c r="AT399" s="150" t="s">
        <v>390</v>
      </c>
      <c r="AU399" s="150" t="s">
        <v>163</v>
      </c>
      <c r="AY399" s="18" t="s">
        <v>307</v>
      </c>
      <c r="BE399" s="151">
        <f>IF(N399="základní",J399,0)</f>
        <v>0</v>
      </c>
      <c r="BF399" s="151">
        <f>IF(N399="snížená",J399,0)</f>
        <v>0</v>
      </c>
      <c r="BG399" s="151">
        <f>IF(N399="zákl. přenesená",J399,0)</f>
        <v>0</v>
      </c>
      <c r="BH399" s="151">
        <f>IF(N399="sníž. přenesená",J399,0)</f>
        <v>0</v>
      </c>
      <c r="BI399" s="151">
        <f>IF(N399="nulová",J399,0)</f>
        <v>0</v>
      </c>
      <c r="BJ399" s="18" t="s">
        <v>82</v>
      </c>
      <c r="BK399" s="151">
        <f>ROUND(I399*H399,2)</f>
        <v>0</v>
      </c>
      <c r="BL399" s="18" t="s">
        <v>417</v>
      </c>
      <c r="BM399" s="150" t="s">
        <v>7013</v>
      </c>
    </row>
    <row r="400" spans="2:65" s="1" customFormat="1" ht="11.25">
      <c r="B400" s="33"/>
      <c r="D400" s="152" t="s">
        <v>316</v>
      </c>
      <c r="F400" s="153" t="s">
        <v>6607</v>
      </c>
      <c r="I400" s="154"/>
      <c r="L400" s="33"/>
      <c r="M400" s="155"/>
      <c r="T400" s="57"/>
      <c r="AT400" s="18" t="s">
        <v>316</v>
      </c>
      <c r="AU400" s="18" t="s">
        <v>163</v>
      </c>
    </row>
    <row r="401" spans="2:65" s="11" customFormat="1" ht="20.85" customHeight="1">
      <c r="B401" s="127"/>
      <c r="D401" s="128" t="s">
        <v>74</v>
      </c>
      <c r="E401" s="137" t="s">
        <v>6612</v>
      </c>
      <c r="F401" s="137" t="s">
        <v>6613</v>
      </c>
      <c r="I401" s="130"/>
      <c r="J401" s="138">
        <f>BK401</f>
        <v>0</v>
      </c>
      <c r="L401" s="127"/>
      <c r="M401" s="132"/>
      <c r="P401" s="133">
        <f>SUM(P402:P413)</f>
        <v>0</v>
      </c>
      <c r="R401" s="133">
        <f>SUM(R402:R413)</f>
        <v>0.31608000000000003</v>
      </c>
      <c r="T401" s="134">
        <f>SUM(T402:T413)</f>
        <v>0</v>
      </c>
      <c r="AR401" s="128" t="s">
        <v>84</v>
      </c>
      <c r="AT401" s="135" t="s">
        <v>74</v>
      </c>
      <c r="AU401" s="135" t="s">
        <v>84</v>
      </c>
      <c r="AY401" s="128" t="s">
        <v>307</v>
      </c>
      <c r="BK401" s="136">
        <f>SUM(BK402:BK413)</f>
        <v>0</v>
      </c>
    </row>
    <row r="402" spans="2:65" s="1" customFormat="1" ht="21.75" customHeight="1">
      <c r="B402" s="33"/>
      <c r="C402" s="139" t="s">
        <v>1004</v>
      </c>
      <c r="D402" s="139" t="s">
        <v>309</v>
      </c>
      <c r="E402" s="140" t="s">
        <v>7014</v>
      </c>
      <c r="F402" s="141" t="s">
        <v>7015</v>
      </c>
      <c r="G402" s="142" t="s">
        <v>405</v>
      </c>
      <c r="H402" s="143">
        <v>9</v>
      </c>
      <c r="I402" s="144"/>
      <c r="J402" s="145">
        <f>ROUND(I402*H402,2)</f>
        <v>0</v>
      </c>
      <c r="K402" s="141" t="s">
        <v>313</v>
      </c>
      <c r="L402" s="33"/>
      <c r="M402" s="146" t="s">
        <v>1</v>
      </c>
      <c r="N402" s="147" t="s">
        <v>40</v>
      </c>
      <c r="P402" s="148">
        <f>O402*H402</f>
        <v>0</v>
      </c>
      <c r="Q402" s="148">
        <v>1.2700000000000001E-3</v>
      </c>
      <c r="R402" s="148">
        <f>Q402*H402</f>
        <v>1.1430000000000001E-2</v>
      </c>
      <c r="S402" s="148">
        <v>0</v>
      </c>
      <c r="T402" s="149">
        <f>S402*H402</f>
        <v>0</v>
      </c>
      <c r="AR402" s="150" t="s">
        <v>417</v>
      </c>
      <c r="AT402" s="150" t="s">
        <v>309</v>
      </c>
      <c r="AU402" s="150" t="s">
        <v>163</v>
      </c>
      <c r="AY402" s="18" t="s">
        <v>307</v>
      </c>
      <c r="BE402" s="151">
        <f>IF(N402="základní",J402,0)</f>
        <v>0</v>
      </c>
      <c r="BF402" s="151">
        <f>IF(N402="snížená",J402,0)</f>
        <v>0</v>
      </c>
      <c r="BG402" s="151">
        <f>IF(N402="zákl. přenesená",J402,0)</f>
        <v>0</v>
      </c>
      <c r="BH402" s="151">
        <f>IF(N402="sníž. přenesená",J402,0)</f>
        <v>0</v>
      </c>
      <c r="BI402" s="151">
        <f>IF(N402="nulová",J402,0)</f>
        <v>0</v>
      </c>
      <c r="BJ402" s="18" t="s">
        <v>82</v>
      </c>
      <c r="BK402" s="151">
        <f>ROUND(I402*H402,2)</f>
        <v>0</v>
      </c>
      <c r="BL402" s="18" t="s">
        <v>417</v>
      </c>
      <c r="BM402" s="150" t="s">
        <v>7016</v>
      </c>
    </row>
    <row r="403" spans="2:65" s="1" customFormat="1" ht="19.5">
      <c r="B403" s="33"/>
      <c r="D403" s="152" t="s">
        <v>316</v>
      </c>
      <c r="F403" s="153" t="s">
        <v>7017</v>
      </c>
      <c r="I403" s="154"/>
      <c r="L403" s="33"/>
      <c r="M403" s="155"/>
      <c r="T403" s="57"/>
      <c r="AT403" s="18" t="s">
        <v>316</v>
      </c>
      <c r="AU403" s="18" t="s">
        <v>163</v>
      </c>
    </row>
    <row r="404" spans="2:65" s="1" customFormat="1" ht="24.2" customHeight="1">
      <c r="B404" s="33"/>
      <c r="C404" s="177" t="s">
        <v>1009</v>
      </c>
      <c r="D404" s="177" t="s">
        <v>390</v>
      </c>
      <c r="E404" s="178" t="s">
        <v>7018</v>
      </c>
      <c r="F404" s="179" t="s">
        <v>7019</v>
      </c>
      <c r="G404" s="180" t="s">
        <v>405</v>
      </c>
      <c r="H404" s="181">
        <v>9</v>
      </c>
      <c r="I404" s="182"/>
      <c r="J404" s="183">
        <f>ROUND(I404*H404,2)</f>
        <v>0</v>
      </c>
      <c r="K404" s="179" t="s">
        <v>1</v>
      </c>
      <c r="L404" s="184"/>
      <c r="M404" s="185" t="s">
        <v>1</v>
      </c>
      <c r="N404" s="186" t="s">
        <v>40</v>
      </c>
      <c r="P404" s="148">
        <f>O404*H404</f>
        <v>0</v>
      </c>
      <c r="Q404" s="148">
        <v>1.4999999999999999E-2</v>
      </c>
      <c r="R404" s="148">
        <f>Q404*H404</f>
        <v>0.13500000000000001</v>
      </c>
      <c r="S404" s="148">
        <v>0</v>
      </c>
      <c r="T404" s="149">
        <f>S404*H404</f>
        <v>0</v>
      </c>
      <c r="AR404" s="150" t="s">
        <v>524</v>
      </c>
      <c r="AT404" s="150" t="s">
        <v>390</v>
      </c>
      <c r="AU404" s="150" t="s">
        <v>163</v>
      </c>
      <c r="AY404" s="18" t="s">
        <v>307</v>
      </c>
      <c r="BE404" s="151">
        <f>IF(N404="základní",J404,0)</f>
        <v>0</v>
      </c>
      <c r="BF404" s="151">
        <f>IF(N404="snížená",J404,0)</f>
        <v>0</v>
      </c>
      <c r="BG404" s="151">
        <f>IF(N404="zákl. přenesená",J404,0)</f>
        <v>0</v>
      </c>
      <c r="BH404" s="151">
        <f>IF(N404="sníž. přenesená",J404,0)</f>
        <v>0</v>
      </c>
      <c r="BI404" s="151">
        <f>IF(N404="nulová",J404,0)</f>
        <v>0</v>
      </c>
      <c r="BJ404" s="18" t="s">
        <v>82</v>
      </c>
      <c r="BK404" s="151">
        <f>ROUND(I404*H404,2)</f>
        <v>0</v>
      </c>
      <c r="BL404" s="18" t="s">
        <v>417</v>
      </c>
      <c r="BM404" s="150" t="s">
        <v>7020</v>
      </c>
    </row>
    <row r="405" spans="2:65" s="1" customFormat="1" ht="19.5">
      <c r="B405" s="33"/>
      <c r="D405" s="152" t="s">
        <v>316</v>
      </c>
      <c r="F405" s="153" t="s">
        <v>7021</v>
      </c>
      <c r="I405" s="154"/>
      <c r="L405" s="33"/>
      <c r="M405" s="155"/>
      <c r="T405" s="57"/>
      <c r="AT405" s="18" t="s">
        <v>316</v>
      </c>
      <c r="AU405" s="18" t="s">
        <v>163</v>
      </c>
    </row>
    <row r="406" spans="2:65" s="1" customFormat="1" ht="16.5" customHeight="1">
      <c r="B406" s="33"/>
      <c r="C406" s="139" t="s">
        <v>1014</v>
      </c>
      <c r="D406" s="139" t="s">
        <v>309</v>
      </c>
      <c r="E406" s="140" t="s">
        <v>7022</v>
      </c>
      <c r="F406" s="141" t="s">
        <v>7023</v>
      </c>
      <c r="G406" s="142" t="s">
        <v>405</v>
      </c>
      <c r="H406" s="143">
        <v>9</v>
      </c>
      <c r="I406" s="144"/>
      <c r="J406" s="145">
        <f>ROUND(I406*H406,2)</f>
        <v>0</v>
      </c>
      <c r="K406" s="141" t="s">
        <v>313</v>
      </c>
      <c r="L406" s="33"/>
      <c r="M406" s="146" t="s">
        <v>1</v>
      </c>
      <c r="N406" s="147" t="s">
        <v>40</v>
      </c>
      <c r="P406" s="148">
        <f>O406*H406</f>
        <v>0</v>
      </c>
      <c r="Q406" s="148">
        <v>0</v>
      </c>
      <c r="R406" s="148">
        <f>Q406*H406</f>
        <v>0</v>
      </c>
      <c r="S406" s="148">
        <v>0</v>
      </c>
      <c r="T406" s="149">
        <f>S406*H406</f>
        <v>0</v>
      </c>
      <c r="AR406" s="150" t="s">
        <v>417</v>
      </c>
      <c r="AT406" s="150" t="s">
        <v>309</v>
      </c>
      <c r="AU406" s="150" t="s">
        <v>163</v>
      </c>
      <c r="AY406" s="18" t="s">
        <v>307</v>
      </c>
      <c r="BE406" s="151">
        <f>IF(N406="základní",J406,0)</f>
        <v>0</v>
      </c>
      <c r="BF406" s="151">
        <f>IF(N406="snížená",J406,0)</f>
        <v>0</v>
      </c>
      <c r="BG406" s="151">
        <f>IF(N406="zákl. přenesená",J406,0)</f>
        <v>0</v>
      </c>
      <c r="BH406" s="151">
        <f>IF(N406="sníž. přenesená",J406,0)</f>
        <v>0</v>
      </c>
      <c r="BI406" s="151">
        <f>IF(N406="nulová",J406,0)</f>
        <v>0</v>
      </c>
      <c r="BJ406" s="18" t="s">
        <v>82</v>
      </c>
      <c r="BK406" s="151">
        <f>ROUND(I406*H406,2)</f>
        <v>0</v>
      </c>
      <c r="BL406" s="18" t="s">
        <v>417</v>
      </c>
      <c r="BM406" s="150" t="s">
        <v>7024</v>
      </c>
    </row>
    <row r="407" spans="2:65" s="1" customFormat="1" ht="11.25">
      <c r="B407" s="33"/>
      <c r="D407" s="152" t="s">
        <v>316</v>
      </c>
      <c r="F407" s="153" t="s">
        <v>7025</v>
      </c>
      <c r="I407" s="154"/>
      <c r="L407" s="33"/>
      <c r="M407" s="155"/>
      <c r="T407" s="57"/>
      <c r="AT407" s="18" t="s">
        <v>316</v>
      </c>
      <c r="AU407" s="18" t="s">
        <v>163</v>
      </c>
    </row>
    <row r="408" spans="2:65" s="1" customFormat="1" ht="16.5" customHeight="1">
      <c r="B408" s="33"/>
      <c r="C408" s="177" t="s">
        <v>1019</v>
      </c>
      <c r="D408" s="177" t="s">
        <v>390</v>
      </c>
      <c r="E408" s="178" t="s">
        <v>7026</v>
      </c>
      <c r="F408" s="179" t="s">
        <v>7027</v>
      </c>
      <c r="G408" s="180" t="s">
        <v>405</v>
      </c>
      <c r="H408" s="181">
        <v>9</v>
      </c>
      <c r="I408" s="182"/>
      <c r="J408" s="183">
        <f>ROUND(I408*H408,2)</f>
        <v>0</v>
      </c>
      <c r="K408" s="179" t="s">
        <v>313</v>
      </c>
      <c r="L408" s="184"/>
      <c r="M408" s="185" t="s">
        <v>1</v>
      </c>
      <c r="N408" s="186" t="s">
        <v>40</v>
      </c>
      <c r="P408" s="148">
        <f>O408*H408</f>
        <v>0</v>
      </c>
      <c r="Q408" s="148">
        <v>2.2000000000000001E-3</v>
      </c>
      <c r="R408" s="148">
        <f>Q408*H408</f>
        <v>1.9800000000000002E-2</v>
      </c>
      <c r="S408" s="148">
        <v>0</v>
      </c>
      <c r="T408" s="149">
        <f>S408*H408</f>
        <v>0</v>
      </c>
      <c r="AR408" s="150" t="s">
        <v>524</v>
      </c>
      <c r="AT408" s="150" t="s">
        <v>390</v>
      </c>
      <c r="AU408" s="150" t="s">
        <v>163</v>
      </c>
      <c r="AY408" s="18" t="s">
        <v>307</v>
      </c>
      <c r="BE408" s="151">
        <f>IF(N408="základní",J408,0)</f>
        <v>0</v>
      </c>
      <c r="BF408" s="151">
        <f>IF(N408="snížená",J408,0)</f>
        <v>0</v>
      </c>
      <c r="BG408" s="151">
        <f>IF(N408="zákl. přenesená",J408,0)</f>
        <v>0</v>
      </c>
      <c r="BH408" s="151">
        <f>IF(N408="sníž. přenesená",J408,0)</f>
        <v>0</v>
      </c>
      <c r="BI408" s="151">
        <f>IF(N408="nulová",J408,0)</f>
        <v>0</v>
      </c>
      <c r="BJ408" s="18" t="s">
        <v>82</v>
      </c>
      <c r="BK408" s="151">
        <f>ROUND(I408*H408,2)</f>
        <v>0</v>
      </c>
      <c r="BL408" s="18" t="s">
        <v>417</v>
      </c>
      <c r="BM408" s="150" t="s">
        <v>7028</v>
      </c>
    </row>
    <row r="409" spans="2:65" s="1" customFormat="1" ht="11.25">
      <c r="B409" s="33"/>
      <c r="D409" s="152" t="s">
        <v>316</v>
      </c>
      <c r="F409" s="153" t="s">
        <v>7027</v>
      </c>
      <c r="I409" s="154"/>
      <c r="L409" s="33"/>
      <c r="M409" s="155"/>
      <c r="T409" s="57"/>
      <c r="AT409" s="18" t="s">
        <v>316</v>
      </c>
      <c r="AU409" s="18" t="s">
        <v>163</v>
      </c>
    </row>
    <row r="410" spans="2:65" s="1" customFormat="1" ht="33" customHeight="1">
      <c r="B410" s="33"/>
      <c r="C410" s="139" t="s">
        <v>1024</v>
      </c>
      <c r="D410" s="139" t="s">
        <v>309</v>
      </c>
      <c r="E410" s="140" t="s">
        <v>7029</v>
      </c>
      <c r="F410" s="141" t="s">
        <v>7030</v>
      </c>
      <c r="G410" s="142" t="s">
        <v>405</v>
      </c>
      <c r="H410" s="143">
        <v>9</v>
      </c>
      <c r="I410" s="144"/>
      <c r="J410" s="145">
        <f>ROUND(I410*H410,2)</f>
        <v>0</v>
      </c>
      <c r="K410" s="141" t="s">
        <v>313</v>
      </c>
      <c r="L410" s="33"/>
      <c r="M410" s="146" t="s">
        <v>1</v>
      </c>
      <c r="N410" s="147" t="s">
        <v>40</v>
      </c>
      <c r="P410" s="148">
        <f>O410*H410</f>
        <v>0</v>
      </c>
      <c r="Q410" s="148">
        <v>1.6650000000000002E-2</v>
      </c>
      <c r="R410" s="148">
        <f>Q410*H410</f>
        <v>0.14985000000000001</v>
      </c>
      <c r="S410" s="148">
        <v>0</v>
      </c>
      <c r="T410" s="149">
        <f>S410*H410</f>
        <v>0</v>
      </c>
      <c r="AR410" s="150" t="s">
        <v>417</v>
      </c>
      <c r="AT410" s="150" t="s">
        <v>309</v>
      </c>
      <c r="AU410" s="150" t="s">
        <v>163</v>
      </c>
      <c r="AY410" s="18" t="s">
        <v>307</v>
      </c>
      <c r="BE410" s="151">
        <f>IF(N410="základní",J410,0)</f>
        <v>0</v>
      </c>
      <c r="BF410" s="151">
        <f>IF(N410="snížená",J410,0)</f>
        <v>0</v>
      </c>
      <c r="BG410" s="151">
        <f>IF(N410="zákl. přenesená",J410,0)</f>
        <v>0</v>
      </c>
      <c r="BH410" s="151">
        <f>IF(N410="sníž. přenesená",J410,0)</f>
        <v>0</v>
      </c>
      <c r="BI410" s="151">
        <f>IF(N410="nulová",J410,0)</f>
        <v>0</v>
      </c>
      <c r="BJ410" s="18" t="s">
        <v>82</v>
      </c>
      <c r="BK410" s="151">
        <f>ROUND(I410*H410,2)</f>
        <v>0</v>
      </c>
      <c r="BL410" s="18" t="s">
        <v>417</v>
      </c>
      <c r="BM410" s="150" t="s">
        <v>7031</v>
      </c>
    </row>
    <row r="411" spans="2:65" s="1" customFormat="1" ht="29.25">
      <c r="B411" s="33"/>
      <c r="D411" s="152" t="s">
        <v>316</v>
      </c>
      <c r="F411" s="153" t="s">
        <v>7032</v>
      </c>
      <c r="I411" s="154"/>
      <c r="L411" s="33"/>
      <c r="M411" s="155"/>
      <c r="T411" s="57"/>
      <c r="AT411" s="18" t="s">
        <v>316</v>
      </c>
      <c r="AU411" s="18" t="s">
        <v>163</v>
      </c>
    </row>
    <row r="412" spans="2:65" s="1" customFormat="1" ht="24.2" customHeight="1">
      <c r="B412" s="33"/>
      <c r="C412" s="139" t="s">
        <v>1029</v>
      </c>
      <c r="D412" s="139" t="s">
        <v>309</v>
      </c>
      <c r="E412" s="140" t="s">
        <v>7033</v>
      </c>
      <c r="F412" s="141" t="s">
        <v>7034</v>
      </c>
      <c r="G412" s="142" t="s">
        <v>405</v>
      </c>
      <c r="H412" s="143">
        <v>9</v>
      </c>
      <c r="I412" s="144"/>
      <c r="J412" s="145">
        <f>ROUND(I412*H412,2)</f>
        <v>0</v>
      </c>
      <c r="K412" s="141" t="s">
        <v>313</v>
      </c>
      <c r="L412" s="33"/>
      <c r="M412" s="146" t="s">
        <v>1</v>
      </c>
      <c r="N412" s="147" t="s">
        <v>40</v>
      </c>
      <c r="P412" s="148">
        <f>O412*H412</f>
        <v>0</v>
      </c>
      <c r="Q412" s="148">
        <v>0</v>
      </c>
      <c r="R412" s="148">
        <f>Q412*H412</f>
        <v>0</v>
      </c>
      <c r="S412" s="148">
        <v>0</v>
      </c>
      <c r="T412" s="149">
        <f>S412*H412</f>
        <v>0</v>
      </c>
      <c r="AR412" s="150" t="s">
        <v>417</v>
      </c>
      <c r="AT412" s="150" t="s">
        <v>309</v>
      </c>
      <c r="AU412" s="150" t="s">
        <v>163</v>
      </c>
      <c r="AY412" s="18" t="s">
        <v>307</v>
      </c>
      <c r="BE412" s="151">
        <f>IF(N412="základní",J412,0)</f>
        <v>0</v>
      </c>
      <c r="BF412" s="151">
        <f>IF(N412="snížená",J412,0)</f>
        <v>0</v>
      </c>
      <c r="BG412" s="151">
        <f>IF(N412="zákl. přenesená",J412,0)</f>
        <v>0</v>
      </c>
      <c r="BH412" s="151">
        <f>IF(N412="sníž. přenesená",J412,0)</f>
        <v>0</v>
      </c>
      <c r="BI412" s="151">
        <f>IF(N412="nulová",J412,0)</f>
        <v>0</v>
      </c>
      <c r="BJ412" s="18" t="s">
        <v>82</v>
      </c>
      <c r="BK412" s="151">
        <f>ROUND(I412*H412,2)</f>
        <v>0</v>
      </c>
      <c r="BL412" s="18" t="s">
        <v>417</v>
      </c>
      <c r="BM412" s="150" t="s">
        <v>7035</v>
      </c>
    </row>
    <row r="413" spans="2:65" s="1" customFormat="1" ht="19.5">
      <c r="B413" s="33"/>
      <c r="D413" s="152" t="s">
        <v>316</v>
      </c>
      <c r="F413" s="153" t="s">
        <v>7036</v>
      </c>
      <c r="I413" s="154"/>
      <c r="L413" s="33"/>
      <c r="M413" s="155"/>
      <c r="T413" s="57"/>
      <c r="AT413" s="18" t="s">
        <v>316</v>
      </c>
      <c r="AU413" s="18" t="s">
        <v>163</v>
      </c>
    </row>
    <row r="414" spans="2:65" s="11" customFormat="1" ht="22.9" customHeight="1">
      <c r="B414" s="127"/>
      <c r="D414" s="128" t="s">
        <v>74</v>
      </c>
      <c r="E414" s="137" t="s">
        <v>6626</v>
      </c>
      <c r="F414" s="137" t="s">
        <v>6627</v>
      </c>
      <c r="I414" s="130"/>
      <c r="J414" s="138">
        <f>BK414</f>
        <v>0</v>
      </c>
      <c r="L414" s="127"/>
      <c r="M414" s="132"/>
      <c r="P414" s="133">
        <f>P415+P416+P417+P434</f>
        <v>0</v>
      </c>
      <c r="R414" s="133">
        <f>R415+R416+R417+R434</f>
        <v>0.12928000000000001</v>
      </c>
      <c r="T414" s="134">
        <f>T415+T416+T417+T434</f>
        <v>0</v>
      </c>
      <c r="AR414" s="128" t="s">
        <v>84</v>
      </c>
      <c r="AT414" s="135" t="s">
        <v>74</v>
      </c>
      <c r="AU414" s="135" t="s">
        <v>82</v>
      </c>
      <c r="AY414" s="128" t="s">
        <v>307</v>
      </c>
      <c r="BK414" s="136">
        <f>BK415+BK416+BK417+BK434</f>
        <v>0</v>
      </c>
    </row>
    <row r="415" spans="2:65" s="1" customFormat="1" ht="21.75" customHeight="1">
      <c r="B415" s="33"/>
      <c r="C415" s="139" t="s">
        <v>1280</v>
      </c>
      <c r="D415" s="139" t="s">
        <v>309</v>
      </c>
      <c r="E415" s="140" t="s">
        <v>6628</v>
      </c>
      <c r="F415" s="141" t="s">
        <v>7037</v>
      </c>
      <c r="G415" s="142" t="s">
        <v>5228</v>
      </c>
      <c r="H415" s="143">
        <v>1</v>
      </c>
      <c r="I415" s="144"/>
      <c r="J415" s="145">
        <f>ROUND(I415*H415,2)</f>
        <v>0</v>
      </c>
      <c r="K415" s="141" t="s">
        <v>1</v>
      </c>
      <c r="L415" s="33"/>
      <c r="M415" s="146" t="s">
        <v>1</v>
      </c>
      <c r="N415" s="147" t="s">
        <v>40</v>
      </c>
      <c r="P415" s="148">
        <f>O415*H415</f>
        <v>0</v>
      </c>
      <c r="Q415" s="148">
        <v>0</v>
      </c>
      <c r="R415" s="148">
        <f>Q415*H415</f>
        <v>0</v>
      </c>
      <c r="S415" s="148">
        <v>0</v>
      </c>
      <c r="T415" s="149">
        <f>S415*H415</f>
        <v>0</v>
      </c>
      <c r="AR415" s="150" t="s">
        <v>417</v>
      </c>
      <c r="AT415" s="150" t="s">
        <v>309</v>
      </c>
      <c r="AU415" s="150" t="s">
        <v>84</v>
      </c>
      <c r="AY415" s="18" t="s">
        <v>307</v>
      </c>
      <c r="BE415" s="151">
        <f>IF(N415="základní",J415,0)</f>
        <v>0</v>
      </c>
      <c r="BF415" s="151">
        <f>IF(N415="snížená",J415,0)</f>
        <v>0</v>
      </c>
      <c r="BG415" s="151">
        <f>IF(N415="zákl. přenesená",J415,0)</f>
        <v>0</v>
      </c>
      <c r="BH415" s="151">
        <f>IF(N415="sníž. přenesená",J415,0)</f>
        <v>0</v>
      </c>
      <c r="BI415" s="151">
        <f>IF(N415="nulová",J415,0)</f>
        <v>0</v>
      </c>
      <c r="BJ415" s="18" t="s">
        <v>82</v>
      </c>
      <c r="BK415" s="151">
        <f>ROUND(I415*H415,2)</f>
        <v>0</v>
      </c>
      <c r="BL415" s="18" t="s">
        <v>417</v>
      </c>
      <c r="BM415" s="150" t="s">
        <v>7038</v>
      </c>
    </row>
    <row r="416" spans="2:65" s="1" customFormat="1" ht="11.25">
      <c r="B416" s="33"/>
      <c r="D416" s="152" t="s">
        <v>316</v>
      </c>
      <c r="F416" s="153" t="s">
        <v>7037</v>
      </c>
      <c r="I416" s="154"/>
      <c r="L416" s="33"/>
      <c r="M416" s="155"/>
      <c r="T416" s="57"/>
      <c r="AT416" s="18" t="s">
        <v>316</v>
      </c>
      <c r="AU416" s="18" t="s">
        <v>84</v>
      </c>
    </row>
    <row r="417" spans="2:65" s="11" customFormat="1" ht="20.85" customHeight="1">
      <c r="B417" s="127"/>
      <c r="D417" s="128" t="s">
        <v>74</v>
      </c>
      <c r="E417" s="137" t="s">
        <v>6632</v>
      </c>
      <c r="F417" s="137" t="s">
        <v>6633</v>
      </c>
      <c r="I417" s="130"/>
      <c r="J417" s="138">
        <f>BK417</f>
        <v>0</v>
      </c>
      <c r="L417" s="127"/>
      <c r="M417" s="132"/>
      <c r="P417" s="133">
        <f>SUM(P418:P433)</f>
        <v>0</v>
      </c>
      <c r="R417" s="133">
        <f>SUM(R418:R433)</f>
        <v>1.457E-2</v>
      </c>
      <c r="T417" s="134">
        <f>SUM(T418:T433)</f>
        <v>0</v>
      </c>
      <c r="AR417" s="128" t="s">
        <v>84</v>
      </c>
      <c r="AT417" s="135" t="s">
        <v>74</v>
      </c>
      <c r="AU417" s="135" t="s">
        <v>84</v>
      </c>
      <c r="AY417" s="128" t="s">
        <v>307</v>
      </c>
      <c r="BK417" s="136">
        <f>SUM(BK418:BK433)</f>
        <v>0</v>
      </c>
    </row>
    <row r="418" spans="2:65" s="1" customFormat="1" ht="24.2" customHeight="1">
      <c r="B418" s="33"/>
      <c r="C418" s="139" t="s">
        <v>1034</v>
      </c>
      <c r="D418" s="139" t="s">
        <v>309</v>
      </c>
      <c r="E418" s="140" t="s">
        <v>7039</v>
      </c>
      <c r="F418" s="141" t="s">
        <v>7040</v>
      </c>
      <c r="G418" s="142" t="s">
        <v>405</v>
      </c>
      <c r="H418" s="143">
        <v>3</v>
      </c>
      <c r="I418" s="144"/>
      <c r="J418" s="145">
        <f>ROUND(I418*H418,2)</f>
        <v>0</v>
      </c>
      <c r="K418" s="141" t="s">
        <v>313</v>
      </c>
      <c r="L418" s="33"/>
      <c r="M418" s="146" t="s">
        <v>1</v>
      </c>
      <c r="N418" s="147" t="s">
        <v>40</v>
      </c>
      <c r="P418" s="148">
        <f>O418*H418</f>
        <v>0</v>
      </c>
      <c r="Q418" s="148">
        <v>0</v>
      </c>
      <c r="R418" s="148">
        <f>Q418*H418</f>
        <v>0</v>
      </c>
      <c r="S418" s="148">
        <v>0</v>
      </c>
      <c r="T418" s="149">
        <f>S418*H418</f>
        <v>0</v>
      </c>
      <c r="AR418" s="150" t="s">
        <v>417</v>
      </c>
      <c r="AT418" s="150" t="s">
        <v>309</v>
      </c>
      <c r="AU418" s="150" t="s">
        <v>163</v>
      </c>
      <c r="AY418" s="18" t="s">
        <v>307</v>
      </c>
      <c r="BE418" s="151">
        <f>IF(N418="základní",J418,0)</f>
        <v>0</v>
      </c>
      <c r="BF418" s="151">
        <f>IF(N418="snížená",J418,0)</f>
        <v>0</v>
      </c>
      <c r="BG418" s="151">
        <f>IF(N418="zákl. přenesená",J418,0)</f>
        <v>0</v>
      </c>
      <c r="BH418" s="151">
        <f>IF(N418="sníž. přenesená",J418,0)</f>
        <v>0</v>
      </c>
      <c r="BI418" s="151">
        <f>IF(N418="nulová",J418,0)</f>
        <v>0</v>
      </c>
      <c r="BJ418" s="18" t="s">
        <v>82</v>
      </c>
      <c r="BK418" s="151">
        <f>ROUND(I418*H418,2)</f>
        <v>0</v>
      </c>
      <c r="BL418" s="18" t="s">
        <v>417</v>
      </c>
      <c r="BM418" s="150" t="s">
        <v>7041</v>
      </c>
    </row>
    <row r="419" spans="2:65" s="1" customFormat="1" ht="19.5">
      <c r="B419" s="33"/>
      <c r="D419" s="152" t="s">
        <v>316</v>
      </c>
      <c r="F419" s="153" t="s">
        <v>7042</v>
      </c>
      <c r="I419" s="154"/>
      <c r="L419" s="33"/>
      <c r="M419" s="155"/>
      <c r="T419" s="57"/>
      <c r="AT419" s="18" t="s">
        <v>316</v>
      </c>
      <c r="AU419" s="18" t="s">
        <v>163</v>
      </c>
    </row>
    <row r="420" spans="2:65" s="1" customFormat="1" ht="24.2" customHeight="1">
      <c r="B420" s="33"/>
      <c r="C420" s="139" t="s">
        <v>1039</v>
      </c>
      <c r="D420" s="139" t="s">
        <v>309</v>
      </c>
      <c r="E420" s="140" t="s">
        <v>7043</v>
      </c>
      <c r="F420" s="141" t="s">
        <v>7044</v>
      </c>
      <c r="G420" s="142" t="s">
        <v>405</v>
      </c>
      <c r="H420" s="143">
        <v>3</v>
      </c>
      <c r="I420" s="144"/>
      <c r="J420" s="145">
        <f>ROUND(I420*H420,2)</f>
        <v>0</v>
      </c>
      <c r="K420" s="141" t="s">
        <v>313</v>
      </c>
      <c r="L420" s="33"/>
      <c r="M420" s="146" t="s">
        <v>1</v>
      </c>
      <c r="N420" s="147" t="s">
        <v>40</v>
      </c>
      <c r="P420" s="148">
        <f>O420*H420</f>
        <v>0</v>
      </c>
      <c r="Q420" s="148">
        <v>3.8000000000000002E-4</v>
      </c>
      <c r="R420" s="148">
        <f>Q420*H420</f>
        <v>1.14E-3</v>
      </c>
      <c r="S420" s="148">
        <v>0</v>
      </c>
      <c r="T420" s="149">
        <f>S420*H420</f>
        <v>0</v>
      </c>
      <c r="AR420" s="150" t="s">
        <v>417</v>
      </c>
      <c r="AT420" s="150" t="s">
        <v>309</v>
      </c>
      <c r="AU420" s="150" t="s">
        <v>163</v>
      </c>
      <c r="AY420" s="18" t="s">
        <v>307</v>
      </c>
      <c r="BE420" s="151">
        <f>IF(N420="základní",J420,0)</f>
        <v>0</v>
      </c>
      <c r="BF420" s="151">
        <f>IF(N420="snížená",J420,0)</f>
        <v>0</v>
      </c>
      <c r="BG420" s="151">
        <f>IF(N420="zákl. přenesená",J420,0)</f>
        <v>0</v>
      </c>
      <c r="BH420" s="151">
        <f>IF(N420="sníž. přenesená",J420,0)</f>
        <v>0</v>
      </c>
      <c r="BI420" s="151">
        <f>IF(N420="nulová",J420,0)</f>
        <v>0</v>
      </c>
      <c r="BJ420" s="18" t="s">
        <v>82</v>
      </c>
      <c r="BK420" s="151">
        <f>ROUND(I420*H420,2)</f>
        <v>0</v>
      </c>
      <c r="BL420" s="18" t="s">
        <v>417</v>
      </c>
      <c r="BM420" s="150" t="s">
        <v>7045</v>
      </c>
    </row>
    <row r="421" spans="2:65" s="1" customFormat="1" ht="19.5">
      <c r="B421" s="33"/>
      <c r="D421" s="152" t="s">
        <v>316</v>
      </c>
      <c r="F421" s="153" t="s">
        <v>7046</v>
      </c>
      <c r="I421" s="154"/>
      <c r="L421" s="33"/>
      <c r="M421" s="155"/>
      <c r="T421" s="57"/>
      <c r="AT421" s="18" t="s">
        <v>316</v>
      </c>
      <c r="AU421" s="18" t="s">
        <v>163</v>
      </c>
    </row>
    <row r="422" spans="2:65" s="1" customFormat="1" ht="37.9" customHeight="1">
      <c r="B422" s="33"/>
      <c r="C422" s="139" t="s">
        <v>1044</v>
      </c>
      <c r="D422" s="139" t="s">
        <v>309</v>
      </c>
      <c r="E422" s="140" t="s">
        <v>7047</v>
      </c>
      <c r="F422" s="141" t="s">
        <v>7048</v>
      </c>
      <c r="G422" s="142" t="s">
        <v>405</v>
      </c>
      <c r="H422" s="143">
        <v>1</v>
      </c>
      <c r="I422" s="144"/>
      <c r="J422" s="145">
        <f>ROUND(I422*H422,2)</f>
        <v>0</v>
      </c>
      <c r="K422" s="141" t="s">
        <v>1</v>
      </c>
      <c r="L422" s="33"/>
      <c r="M422" s="146" t="s">
        <v>1</v>
      </c>
      <c r="N422" s="147" t="s">
        <v>40</v>
      </c>
      <c r="P422" s="148">
        <f>O422*H422</f>
        <v>0</v>
      </c>
      <c r="Q422" s="148">
        <v>5.0000000000000001E-3</v>
      </c>
      <c r="R422" s="148">
        <f>Q422*H422</f>
        <v>5.0000000000000001E-3</v>
      </c>
      <c r="S422" s="148">
        <v>0</v>
      </c>
      <c r="T422" s="149">
        <f>S422*H422</f>
        <v>0</v>
      </c>
      <c r="AR422" s="150" t="s">
        <v>417</v>
      </c>
      <c r="AT422" s="150" t="s">
        <v>309</v>
      </c>
      <c r="AU422" s="150" t="s">
        <v>163</v>
      </c>
      <c r="AY422" s="18" t="s">
        <v>307</v>
      </c>
      <c r="BE422" s="151">
        <f>IF(N422="základní",J422,0)</f>
        <v>0</v>
      </c>
      <c r="BF422" s="151">
        <f>IF(N422="snížená",J422,0)</f>
        <v>0</v>
      </c>
      <c r="BG422" s="151">
        <f>IF(N422="zákl. přenesená",J422,0)</f>
        <v>0</v>
      </c>
      <c r="BH422" s="151">
        <f>IF(N422="sníž. přenesená",J422,0)</f>
        <v>0</v>
      </c>
      <c r="BI422" s="151">
        <f>IF(N422="nulová",J422,0)</f>
        <v>0</v>
      </c>
      <c r="BJ422" s="18" t="s">
        <v>82</v>
      </c>
      <c r="BK422" s="151">
        <f>ROUND(I422*H422,2)</f>
        <v>0</v>
      </c>
      <c r="BL422" s="18" t="s">
        <v>417</v>
      </c>
      <c r="BM422" s="150" t="s">
        <v>7049</v>
      </c>
    </row>
    <row r="423" spans="2:65" s="1" customFormat="1" ht="19.5">
      <c r="B423" s="33"/>
      <c r="D423" s="152" t="s">
        <v>316</v>
      </c>
      <c r="F423" s="153" t="s">
        <v>7048</v>
      </c>
      <c r="I423" s="154"/>
      <c r="L423" s="33"/>
      <c r="M423" s="155"/>
      <c r="T423" s="57"/>
      <c r="AT423" s="18" t="s">
        <v>316</v>
      </c>
      <c r="AU423" s="18" t="s">
        <v>163</v>
      </c>
    </row>
    <row r="424" spans="2:65" s="1" customFormat="1" ht="24.2" customHeight="1">
      <c r="B424" s="33"/>
      <c r="C424" s="139" t="s">
        <v>1050</v>
      </c>
      <c r="D424" s="139" t="s">
        <v>309</v>
      </c>
      <c r="E424" s="140" t="s">
        <v>7050</v>
      </c>
      <c r="F424" s="141" t="s">
        <v>7051</v>
      </c>
      <c r="G424" s="142" t="s">
        <v>4786</v>
      </c>
      <c r="H424" s="143">
        <v>1</v>
      </c>
      <c r="I424" s="144"/>
      <c r="J424" s="145">
        <f>ROUND(I424*H424,2)</f>
        <v>0</v>
      </c>
      <c r="K424" s="141" t="s">
        <v>313</v>
      </c>
      <c r="L424" s="33"/>
      <c r="M424" s="146" t="s">
        <v>1</v>
      </c>
      <c r="N424" s="147" t="s">
        <v>40</v>
      </c>
      <c r="P424" s="148">
        <f>O424*H424</f>
        <v>0</v>
      </c>
      <c r="Q424" s="148">
        <v>4.5500000000000002E-3</v>
      </c>
      <c r="R424" s="148">
        <f>Q424*H424</f>
        <v>4.5500000000000002E-3</v>
      </c>
      <c r="S424" s="148">
        <v>0</v>
      </c>
      <c r="T424" s="149">
        <f>S424*H424</f>
        <v>0</v>
      </c>
      <c r="AR424" s="150" t="s">
        <v>417</v>
      </c>
      <c r="AT424" s="150" t="s">
        <v>309</v>
      </c>
      <c r="AU424" s="150" t="s">
        <v>163</v>
      </c>
      <c r="AY424" s="18" t="s">
        <v>307</v>
      </c>
      <c r="BE424" s="151">
        <f>IF(N424="základní",J424,0)</f>
        <v>0</v>
      </c>
      <c r="BF424" s="151">
        <f>IF(N424="snížená",J424,0)</f>
        <v>0</v>
      </c>
      <c r="BG424" s="151">
        <f>IF(N424="zákl. přenesená",J424,0)</f>
        <v>0</v>
      </c>
      <c r="BH424" s="151">
        <f>IF(N424="sníž. přenesená",J424,0)</f>
        <v>0</v>
      </c>
      <c r="BI424" s="151">
        <f>IF(N424="nulová",J424,0)</f>
        <v>0</v>
      </c>
      <c r="BJ424" s="18" t="s">
        <v>82</v>
      </c>
      <c r="BK424" s="151">
        <f>ROUND(I424*H424,2)</f>
        <v>0</v>
      </c>
      <c r="BL424" s="18" t="s">
        <v>417</v>
      </c>
      <c r="BM424" s="150" t="s">
        <v>7052</v>
      </c>
    </row>
    <row r="425" spans="2:65" s="1" customFormat="1" ht="11.25">
      <c r="B425" s="33"/>
      <c r="D425" s="152" t="s">
        <v>316</v>
      </c>
      <c r="F425" s="153" t="s">
        <v>7053</v>
      </c>
      <c r="I425" s="154"/>
      <c r="L425" s="33"/>
      <c r="M425" s="155"/>
      <c r="T425" s="57"/>
      <c r="AT425" s="18" t="s">
        <v>316</v>
      </c>
      <c r="AU425" s="18" t="s">
        <v>163</v>
      </c>
    </row>
    <row r="426" spans="2:65" s="1" customFormat="1" ht="21.75" customHeight="1">
      <c r="B426" s="33"/>
      <c r="C426" s="139" t="s">
        <v>1053</v>
      </c>
      <c r="D426" s="139" t="s">
        <v>309</v>
      </c>
      <c r="E426" s="140" t="s">
        <v>7054</v>
      </c>
      <c r="F426" s="141" t="s">
        <v>7055</v>
      </c>
      <c r="G426" s="142" t="s">
        <v>405</v>
      </c>
      <c r="H426" s="143">
        <v>1</v>
      </c>
      <c r="I426" s="144"/>
      <c r="J426" s="145">
        <f>ROUND(I426*H426,2)</f>
        <v>0</v>
      </c>
      <c r="K426" s="141" t="s">
        <v>313</v>
      </c>
      <c r="L426" s="33"/>
      <c r="M426" s="146" t="s">
        <v>1</v>
      </c>
      <c r="N426" s="147" t="s">
        <v>40</v>
      </c>
      <c r="P426" s="148">
        <f>O426*H426</f>
        <v>0</v>
      </c>
      <c r="Q426" s="148">
        <v>1.6000000000000001E-4</v>
      </c>
      <c r="R426" s="148">
        <f>Q426*H426</f>
        <v>1.6000000000000001E-4</v>
      </c>
      <c r="S426" s="148">
        <v>0</v>
      </c>
      <c r="T426" s="149">
        <f>S426*H426</f>
        <v>0</v>
      </c>
      <c r="AR426" s="150" t="s">
        <v>417</v>
      </c>
      <c r="AT426" s="150" t="s">
        <v>309</v>
      </c>
      <c r="AU426" s="150" t="s">
        <v>163</v>
      </c>
      <c r="AY426" s="18" t="s">
        <v>307</v>
      </c>
      <c r="BE426" s="151">
        <f>IF(N426="základní",J426,0)</f>
        <v>0</v>
      </c>
      <c r="BF426" s="151">
        <f>IF(N426="snížená",J426,0)</f>
        <v>0</v>
      </c>
      <c r="BG426" s="151">
        <f>IF(N426="zákl. přenesená",J426,0)</f>
        <v>0</v>
      </c>
      <c r="BH426" s="151">
        <f>IF(N426="sníž. přenesená",J426,0)</f>
        <v>0</v>
      </c>
      <c r="BI426" s="151">
        <f>IF(N426="nulová",J426,0)</f>
        <v>0</v>
      </c>
      <c r="BJ426" s="18" t="s">
        <v>82</v>
      </c>
      <c r="BK426" s="151">
        <f>ROUND(I426*H426,2)</f>
        <v>0</v>
      </c>
      <c r="BL426" s="18" t="s">
        <v>417</v>
      </c>
      <c r="BM426" s="150" t="s">
        <v>7056</v>
      </c>
    </row>
    <row r="427" spans="2:65" s="1" customFormat="1" ht="19.5">
      <c r="B427" s="33"/>
      <c r="D427" s="152" t="s">
        <v>316</v>
      </c>
      <c r="F427" s="153" t="s">
        <v>6644</v>
      </c>
      <c r="I427" s="154"/>
      <c r="L427" s="33"/>
      <c r="M427" s="155"/>
      <c r="T427" s="57"/>
      <c r="AT427" s="18" t="s">
        <v>316</v>
      </c>
      <c r="AU427" s="18" t="s">
        <v>163</v>
      </c>
    </row>
    <row r="428" spans="2:65" s="1" customFormat="1" ht="19.5">
      <c r="B428" s="33"/>
      <c r="D428" s="152" t="s">
        <v>357</v>
      </c>
      <c r="F428" s="176" t="s">
        <v>6645</v>
      </c>
      <c r="I428" s="154"/>
      <c r="L428" s="33"/>
      <c r="M428" s="155"/>
      <c r="T428" s="57"/>
      <c r="AT428" s="18" t="s">
        <v>357</v>
      </c>
      <c r="AU428" s="18" t="s">
        <v>163</v>
      </c>
    </row>
    <row r="429" spans="2:65" s="1" customFormat="1" ht="33" customHeight="1">
      <c r="B429" s="33"/>
      <c r="C429" s="177" t="s">
        <v>1059</v>
      </c>
      <c r="D429" s="177" t="s">
        <v>390</v>
      </c>
      <c r="E429" s="178" t="s">
        <v>7057</v>
      </c>
      <c r="F429" s="179" t="s">
        <v>7058</v>
      </c>
      <c r="G429" s="180" t="s">
        <v>405</v>
      </c>
      <c r="H429" s="181">
        <v>1</v>
      </c>
      <c r="I429" s="182"/>
      <c r="J429" s="183">
        <f>ROUND(I429*H429,2)</f>
        <v>0</v>
      </c>
      <c r="K429" s="179" t="s">
        <v>1</v>
      </c>
      <c r="L429" s="184"/>
      <c r="M429" s="185" t="s">
        <v>1</v>
      </c>
      <c r="N429" s="186" t="s">
        <v>40</v>
      </c>
      <c r="P429" s="148">
        <f>O429*H429</f>
        <v>0</v>
      </c>
      <c r="Q429" s="148">
        <v>3.5000000000000001E-3</v>
      </c>
      <c r="R429" s="148">
        <f>Q429*H429</f>
        <v>3.5000000000000001E-3</v>
      </c>
      <c r="S429" s="148">
        <v>0</v>
      </c>
      <c r="T429" s="149">
        <f>S429*H429</f>
        <v>0</v>
      </c>
      <c r="AR429" s="150" t="s">
        <v>524</v>
      </c>
      <c r="AT429" s="150" t="s">
        <v>390</v>
      </c>
      <c r="AU429" s="150" t="s">
        <v>163</v>
      </c>
      <c r="AY429" s="18" t="s">
        <v>307</v>
      </c>
      <c r="BE429" s="151">
        <f>IF(N429="základní",J429,0)</f>
        <v>0</v>
      </c>
      <c r="BF429" s="151">
        <f>IF(N429="snížená",J429,0)</f>
        <v>0</v>
      </c>
      <c r="BG429" s="151">
        <f>IF(N429="zákl. přenesená",J429,0)</f>
        <v>0</v>
      </c>
      <c r="BH429" s="151">
        <f>IF(N429="sníž. přenesená",J429,0)</f>
        <v>0</v>
      </c>
      <c r="BI429" s="151">
        <f>IF(N429="nulová",J429,0)</f>
        <v>0</v>
      </c>
      <c r="BJ429" s="18" t="s">
        <v>82</v>
      </c>
      <c r="BK429" s="151">
        <f>ROUND(I429*H429,2)</f>
        <v>0</v>
      </c>
      <c r="BL429" s="18" t="s">
        <v>417</v>
      </c>
      <c r="BM429" s="150" t="s">
        <v>7059</v>
      </c>
    </row>
    <row r="430" spans="2:65" s="1" customFormat="1" ht="19.5">
      <c r="B430" s="33"/>
      <c r="D430" s="152" t="s">
        <v>316</v>
      </c>
      <c r="F430" s="153" t="s">
        <v>7058</v>
      </c>
      <c r="I430" s="154"/>
      <c r="L430" s="33"/>
      <c r="M430" s="155"/>
      <c r="T430" s="57"/>
      <c r="AT430" s="18" t="s">
        <v>316</v>
      </c>
      <c r="AU430" s="18" t="s">
        <v>163</v>
      </c>
    </row>
    <row r="431" spans="2:65" s="1" customFormat="1" ht="19.5">
      <c r="B431" s="33"/>
      <c r="D431" s="152" t="s">
        <v>357</v>
      </c>
      <c r="F431" s="176" t="s">
        <v>6645</v>
      </c>
      <c r="I431" s="154"/>
      <c r="L431" s="33"/>
      <c r="M431" s="155"/>
      <c r="T431" s="57"/>
      <c r="AT431" s="18" t="s">
        <v>357</v>
      </c>
      <c r="AU431" s="18" t="s">
        <v>163</v>
      </c>
    </row>
    <row r="432" spans="2:65" s="1" customFormat="1" ht="16.5" customHeight="1">
      <c r="B432" s="33"/>
      <c r="C432" s="139" t="s">
        <v>1271</v>
      </c>
      <c r="D432" s="139" t="s">
        <v>309</v>
      </c>
      <c r="E432" s="140" t="s">
        <v>7060</v>
      </c>
      <c r="F432" s="141" t="s">
        <v>7061</v>
      </c>
      <c r="G432" s="142" t="s">
        <v>4786</v>
      </c>
      <c r="H432" s="143">
        <v>1</v>
      </c>
      <c r="I432" s="144"/>
      <c r="J432" s="145">
        <f>ROUND(I432*H432,2)</f>
        <v>0</v>
      </c>
      <c r="K432" s="141" t="s">
        <v>313</v>
      </c>
      <c r="L432" s="33"/>
      <c r="M432" s="146" t="s">
        <v>1</v>
      </c>
      <c r="N432" s="147" t="s">
        <v>40</v>
      </c>
      <c r="P432" s="148">
        <f>O432*H432</f>
        <v>0</v>
      </c>
      <c r="Q432" s="148">
        <v>2.2000000000000001E-4</v>
      </c>
      <c r="R432" s="148">
        <f>Q432*H432</f>
        <v>2.2000000000000001E-4</v>
      </c>
      <c r="S432" s="148">
        <v>0</v>
      </c>
      <c r="T432" s="149">
        <f>S432*H432</f>
        <v>0</v>
      </c>
      <c r="AR432" s="150" t="s">
        <v>417</v>
      </c>
      <c r="AT432" s="150" t="s">
        <v>309</v>
      </c>
      <c r="AU432" s="150" t="s">
        <v>163</v>
      </c>
      <c r="AY432" s="18" t="s">
        <v>307</v>
      </c>
      <c r="BE432" s="151">
        <f>IF(N432="základní",J432,0)</f>
        <v>0</v>
      </c>
      <c r="BF432" s="151">
        <f>IF(N432="snížená",J432,0)</f>
        <v>0</v>
      </c>
      <c r="BG432" s="151">
        <f>IF(N432="zákl. přenesená",J432,0)</f>
        <v>0</v>
      </c>
      <c r="BH432" s="151">
        <f>IF(N432="sníž. přenesená",J432,0)</f>
        <v>0</v>
      </c>
      <c r="BI432" s="151">
        <f>IF(N432="nulová",J432,0)</f>
        <v>0</v>
      </c>
      <c r="BJ432" s="18" t="s">
        <v>82</v>
      </c>
      <c r="BK432" s="151">
        <f>ROUND(I432*H432,2)</f>
        <v>0</v>
      </c>
      <c r="BL432" s="18" t="s">
        <v>417</v>
      </c>
      <c r="BM432" s="150" t="s">
        <v>7062</v>
      </c>
    </row>
    <row r="433" spans="2:65" s="1" customFormat="1" ht="11.25">
      <c r="B433" s="33"/>
      <c r="D433" s="152" t="s">
        <v>316</v>
      </c>
      <c r="F433" s="153" t="s">
        <v>7063</v>
      </c>
      <c r="I433" s="154"/>
      <c r="L433" s="33"/>
      <c r="M433" s="155"/>
      <c r="T433" s="57"/>
      <c r="AT433" s="18" t="s">
        <v>316</v>
      </c>
      <c r="AU433" s="18" t="s">
        <v>163</v>
      </c>
    </row>
    <row r="434" spans="2:65" s="11" customFormat="1" ht="20.85" customHeight="1">
      <c r="B434" s="127"/>
      <c r="D434" s="128" t="s">
        <v>74</v>
      </c>
      <c r="E434" s="137" t="s">
        <v>6662</v>
      </c>
      <c r="F434" s="137" t="s">
        <v>6663</v>
      </c>
      <c r="I434" s="130"/>
      <c r="J434" s="138">
        <f>BK434</f>
        <v>0</v>
      </c>
      <c r="L434" s="127"/>
      <c r="M434" s="132"/>
      <c r="P434" s="133">
        <f>SUM(P435:P449)</f>
        <v>0</v>
      </c>
      <c r="R434" s="133">
        <f>SUM(R435:R449)</f>
        <v>0.11471000000000002</v>
      </c>
      <c r="T434" s="134">
        <f>SUM(T435:T449)</f>
        <v>0</v>
      </c>
      <c r="AR434" s="128" t="s">
        <v>84</v>
      </c>
      <c r="AT434" s="135" t="s">
        <v>74</v>
      </c>
      <c r="AU434" s="135" t="s">
        <v>84</v>
      </c>
      <c r="AY434" s="128" t="s">
        <v>307</v>
      </c>
      <c r="BK434" s="136">
        <f>SUM(BK435:BK449)</f>
        <v>0</v>
      </c>
    </row>
    <row r="435" spans="2:65" s="1" customFormat="1" ht="24.2" customHeight="1">
      <c r="B435" s="33"/>
      <c r="C435" s="139" t="s">
        <v>1068</v>
      </c>
      <c r="D435" s="139" t="s">
        <v>309</v>
      </c>
      <c r="E435" s="140" t="s">
        <v>7064</v>
      </c>
      <c r="F435" s="141" t="s">
        <v>7065</v>
      </c>
      <c r="G435" s="142" t="s">
        <v>398</v>
      </c>
      <c r="H435" s="143">
        <v>20</v>
      </c>
      <c r="I435" s="144"/>
      <c r="J435" s="145">
        <f>ROUND(I435*H435,2)</f>
        <v>0</v>
      </c>
      <c r="K435" s="141" t="s">
        <v>313</v>
      </c>
      <c r="L435" s="33"/>
      <c r="M435" s="146" t="s">
        <v>1</v>
      </c>
      <c r="N435" s="147" t="s">
        <v>40</v>
      </c>
      <c r="P435" s="148">
        <f>O435*H435</f>
        <v>0</v>
      </c>
      <c r="Q435" s="148">
        <v>2.2000000000000001E-3</v>
      </c>
      <c r="R435" s="148">
        <f>Q435*H435</f>
        <v>4.4000000000000004E-2</v>
      </c>
      <c r="S435" s="148">
        <v>0</v>
      </c>
      <c r="T435" s="149">
        <f>S435*H435</f>
        <v>0</v>
      </c>
      <c r="AR435" s="150" t="s">
        <v>417</v>
      </c>
      <c r="AT435" s="150" t="s">
        <v>309</v>
      </c>
      <c r="AU435" s="150" t="s">
        <v>163</v>
      </c>
      <c r="AY435" s="18" t="s">
        <v>307</v>
      </c>
      <c r="BE435" s="151">
        <f>IF(N435="základní",J435,0)</f>
        <v>0</v>
      </c>
      <c r="BF435" s="151">
        <f>IF(N435="snížená",J435,0)</f>
        <v>0</v>
      </c>
      <c r="BG435" s="151">
        <f>IF(N435="zákl. přenesená",J435,0)</f>
        <v>0</v>
      </c>
      <c r="BH435" s="151">
        <f>IF(N435="sníž. přenesená",J435,0)</f>
        <v>0</v>
      </c>
      <c r="BI435" s="151">
        <f>IF(N435="nulová",J435,0)</f>
        <v>0</v>
      </c>
      <c r="BJ435" s="18" t="s">
        <v>82</v>
      </c>
      <c r="BK435" s="151">
        <f>ROUND(I435*H435,2)</f>
        <v>0</v>
      </c>
      <c r="BL435" s="18" t="s">
        <v>417</v>
      </c>
      <c r="BM435" s="150" t="s">
        <v>7066</v>
      </c>
    </row>
    <row r="436" spans="2:65" s="1" customFormat="1" ht="19.5">
      <c r="B436" s="33"/>
      <c r="D436" s="152" t="s">
        <v>316</v>
      </c>
      <c r="F436" s="153" t="s">
        <v>7067</v>
      </c>
      <c r="I436" s="154"/>
      <c r="L436" s="33"/>
      <c r="M436" s="155"/>
      <c r="T436" s="57"/>
      <c r="AT436" s="18" t="s">
        <v>316</v>
      </c>
      <c r="AU436" s="18" t="s">
        <v>163</v>
      </c>
    </row>
    <row r="437" spans="2:65" s="1" customFormat="1" ht="24.2" customHeight="1">
      <c r="B437" s="33"/>
      <c r="C437" s="139" t="s">
        <v>1074</v>
      </c>
      <c r="D437" s="139" t="s">
        <v>309</v>
      </c>
      <c r="E437" s="140" t="s">
        <v>7068</v>
      </c>
      <c r="F437" s="141" t="s">
        <v>7069</v>
      </c>
      <c r="G437" s="142" t="s">
        <v>398</v>
      </c>
      <c r="H437" s="143">
        <v>10</v>
      </c>
      <c r="I437" s="144"/>
      <c r="J437" s="145">
        <f>ROUND(I437*H437,2)</f>
        <v>0</v>
      </c>
      <c r="K437" s="141" t="s">
        <v>313</v>
      </c>
      <c r="L437" s="33"/>
      <c r="M437" s="146" t="s">
        <v>1</v>
      </c>
      <c r="N437" s="147" t="s">
        <v>40</v>
      </c>
      <c r="P437" s="148">
        <f>O437*H437</f>
        <v>0</v>
      </c>
      <c r="Q437" s="148">
        <v>2.4199999999999998E-3</v>
      </c>
      <c r="R437" s="148">
        <f>Q437*H437</f>
        <v>2.4199999999999999E-2</v>
      </c>
      <c r="S437" s="148">
        <v>0</v>
      </c>
      <c r="T437" s="149">
        <f>S437*H437</f>
        <v>0</v>
      </c>
      <c r="AR437" s="150" t="s">
        <v>417</v>
      </c>
      <c r="AT437" s="150" t="s">
        <v>309</v>
      </c>
      <c r="AU437" s="150" t="s">
        <v>163</v>
      </c>
      <c r="AY437" s="18" t="s">
        <v>307</v>
      </c>
      <c r="BE437" s="151">
        <f>IF(N437="základní",J437,0)</f>
        <v>0</v>
      </c>
      <c r="BF437" s="151">
        <f>IF(N437="snížená",J437,0)</f>
        <v>0</v>
      </c>
      <c r="BG437" s="151">
        <f>IF(N437="zákl. přenesená",J437,0)</f>
        <v>0</v>
      </c>
      <c r="BH437" s="151">
        <f>IF(N437="sníž. přenesená",J437,0)</f>
        <v>0</v>
      </c>
      <c r="BI437" s="151">
        <f>IF(N437="nulová",J437,0)</f>
        <v>0</v>
      </c>
      <c r="BJ437" s="18" t="s">
        <v>82</v>
      </c>
      <c r="BK437" s="151">
        <f>ROUND(I437*H437,2)</f>
        <v>0</v>
      </c>
      <c r="BL437" s="18" t="s">
        <v>417</v>
      </c>
      <c r="BM437" s="150" t="s">
        <v>7070</v>
      </c>
    </row>
    <row r="438" spans="2:65" s="1" customFormat="1" ht="19.5">
      <c r="B438" s="33"/>
      <c r="D438" s="152" t="s">
        <v>316</v>
      </c>
      <c r="F438" s="153" t="s">
        <v>7071</v>
      </c>
      <c r="I438" s="154"/>
      <c r="L438" s="33"/>
      <c r="M438" s="155"/>
      <c r="T438" s="57"/>
      <c r="AT438" s="18" t="s">
        <v>316</v>
      </c>
      <c r="AU438" s="18" t="s">
        <v>163</v>
      </c>
    </row>
    <row r="439" spans="2:65" s="1" customFormat="1" ht="24.2" customHeight="1">
      <c r="B439" s="33"/>
      <c r="C439" s="139" t="s">
        <v>1079</v>
      </c>
      <c r="D439" s="139" t="s">
        <v>309</v>
      </c>
      <c r="E439" s="140" t="s">
        <v>7072</v>
      </c>
      <c r="F439" s="141" t="s">
        <v>7073</v>
      </c>
      <c r="G439" s="142" t="s">
        <v>398</v>
      </c>
      <c r="H439" s="143">
        <v>15</v>
      </c>
      <c r="I439" s="144"/>
      <c r="J439" s="145">
        <f>ROUND(I439*H439,2)</f>
        <v>0</v>
      </c>
      <c r="K439" s="141" t="s">
        <v>313</v>
      </c>
      <c r="L439" s="33"/>
      <c r="M439" s="146" t="s">
        <v>1</v>
      </c>
      <c r="N439" s="147" t="s">
        <v>40</v>
      </c>
      <c r="P439" s="148">
        <f>O439*H439</f>
        <v>0</v>
      </c>
      <c r="Q439" s="148">
        <v>2.8400000000000001E-3</v>
      </c>
      <c r="R439" s="148">
        <f>Q439*H439</f>
        <v>4.2599999999999999E-2</v>
      </c>
      <c r="S439" s="148">
        <v>0</v>
      </c>
      <c r="T439" s="149">
        <f>S439*H439</f>
        <v>0</v>
      </c>
      <c r="AR439" s="150" t="s">
        <v>417</v>
      </c>
      <c r="AT439" s="150" t="s">
        <v>309</v>
      </c>
      <c r="AU439" s="150" t="s">
        <v>163</v>
      </c>
      <c r="AY439" s="18" t="s">
        <v>307</v>
      </c>
      <c r="BE439" s="151">
        <f>IF(N439="základní",J439,0)</f>
        <v>0</v>
      </c>
      <c r="BF439" s="151">
        <f>IF(N439="snížená",J439,0)</f>
        <v>0</v>
      </c>
      <c r="BG439" s="151">
        <f>IF(N439="zákl. přenesená",J439,0)</f>
        <v>0</v>
      </c>
      <c r="BH439" s="151">
        <f>IF(N439="sníž. přenesená",J439,0)</f>
        <v>0</v>
      </c>
      <c r="BI439" s="151">
        <f>IF(N439="nulová",J439,0)</f>
        <v>0</v>
      </c>
      <c r="BJ439" s="18" t="s">
        <v>82</v>
      </c>
      <c r="BK439" s="151">
        <f>ROUND(I439*H439,2)</f>
        <v>0</v>
      </c>
      <c r="BL439" s="18" t="s">
        <v>417</v>
      </c>
      <c r="BM439" s="150" t="s">
        <v>7074</v>
      </c>
    </row>
    <row r="440" spans="2:65" s="1" customFormat="1" ht="19.5">
      <c r="B440" s="33"/>
      <c r="D440" s="152" t="s">
        <v>316</v>
      </c>
      <c r="F440" s="153" t="s">
        <v>7075</v>
      </c>
      <c r="I440" s="154"/>
      <c r="L440" s="33"/>
      <c r="M440" s="155"/>
      <c r="T440" s="57"/>
      <c r="AT440" s="18" t="s">
        <v>316</v>
      </c>
      <c r="AU440" s="18" t="s">
        <v>163</v>
      </c>
    </row>
    <row r="441" spans="2:65" s="13" customFormat="1" ht="11.25">
      <c r="B441" s="162"/>
      <c r="D441" s="152" t="s">
        <v>318</v>
      </c>
      <c r="E441" s="163" t="s">
        <v>1</v>
      </c>
      <c r="F441" s="164" t="s">
        <v>7076</v>
      </c>
      <c r="H441" s="165">
        <v>6</v>
      </c>
      <c r="I441" s="166"/>
      <c r="L441" s="162"/>
      <c r="M441" s="167"/>
      <c r="T441" s="168"/>
      <c r="AT441" s="163" t="s">
        <v>318</v>
      </c>
      <c r="AU441" s="163" t="s">
        <v>163</v>
      </c>
      <c r="AV441" s="13" t="s">
        <v>84</v>
      </c>
      <c r="AW441" s="13" t="s">
        <v>32</v>
      </c>
      <c r="AX441" s="13" t="s">
        <v>75</v>
      </c>
      <c r="AY441" s="163" t="s">
        <v>307</v>
      </c>
    </row>
    <row r="442" spans="2:65" s="13" customFormat="1" ht="11.25">
      <c r="B442" s="162"/>
      <c r="D442" s="152" t="s">
        <v>318</v>
      </c>
      <c r="E442" s="163" t="s">
        <v>1</v>
      </c>
      <c r="F442" s="164" t="s">
        <v>7077</v>
      </c>
      <c r="H442" s="165">
        <v>9</v>
      </c>
      <c r="I442" s="166"/>
      <c r="L442" s="162"/>
      <c r="M442" s="167"/>
      <c r="T442" s="168"/>
      <c r="AT442" s="163" t="s">
        <v>318</v>
      </c>
      <c r="AU442" s="163" t="s">
        <v>163</v>
      </c>
      <c r="AV442" s="13" t="s">
        <v>84</v>
      </c>
      <c r="AW442" s="13" t="s">
        <v>32</v>
      </c>
      <c r="AX442" s="13" t="s">
        <v>75</v>
      </c>
      <c r="AY442" s="163" t="s">
        <v>307</v>
      </c>
    </row>
    <row r="443" spans="2:65" s="14" customFormat="1" ht="11.25">
      <c r="B443" s="169"/>
      <c r="D443" s="152" t="s">
        <v>318</v>
      </c>
      <c r="E443" s="170" t="s">
        <v>1</v>
      </c>
      <c r="F443" s="171" t="s">
        <v>325</v>
      </c>
      <c r="H443" s="172">
        <v>15</v>
      </c>
      <c r="I443" s="173"/>
      <c r="L443" s="169"/>
      <c r="M443" s="174"/>
      <c r="T443" s="175"/>
      <c r="AT443" s="170" t="s">
        <v>318</v>
      </c>
      <c r="AU443" s="170" t="s">
        <v>163</v>
      </c>
      <c r="AV443" s="14" t="s">
        <v>314</v>
      </c>
      <c r="AW443" s="14" t="s">
        <v>32</v>
      </c>
      <c r="AX443" s="14" t="s">
        <v>82</v>
      </c>
      <c r="AY443" s="170" t="s">
        <v>307</v>
      </c>
    </row>
    <row r="444" spans="2:65" s="1" customFormat="1" ht="16.5" customHeight="1">
      <c r="B444" s="33"/>
      <c r="C444" s="139" t="s">
        <v>1084</v>
      </c>
      <c r="D444" s="139" t="s">
        <v>309</v>
      </c>
      <c r="E444" s="140" t="s">
        <v>7078</v>
      </c>
      <c r="F444" s="141" t="s">
        <v>7079</v>
      </c>
      <c r="G444" s="142" t="s">
        <v>398</v>
      </c>
      <c r="H444" s="143">
        <v>1</v>
      </c>
      <c r="I444" s="144"/>
      <c r="J444" s="145">
        <f>ROUND(I444*H444,2)</f>
        <v>0</v>
      </c>
      <c r="K444" s="141" t="s">
        <v>313</v>
      </c>
      <c r="L444" s="33"/>
      <c r="M444" s="146" t="s">
        <v>1</v>
      </c>
      <c r="N444" s="147" t="s">
        <v>40</v>
      </c>
      <c r="P444" s="148">
        <f>O444*H444</f>
        <v>0</v>
      </c>
      <c r="Q444" s="148">
        <v>2.5600000000000002E-3</v>
      </c>
      <c r="R444" s="148">
        <f>Q444*H444</f>
        <v>2.5600000000000002E-3</v>
      </c>
      <c r="S444" s="148">
        <v>0</v>
      </c>
      <c r="T444" s="149">
        <f>S444*H444</f>
        <v>0</v>
      </c>
      <c r="AR444" s="150" t="s">
        <v>417</v>
      </c>
      <c r="AT444" s="150" t="s">
        <v>309</v>
      </c>
      <c r="AU444" s="150" t="s">
        <v>163</v>
      </c>
      <c r="AY444" s="18" t="s">
        <v>307</v>
      </c>
      <c r="BE444" s="151">
        <f>IF(N444="základní",J444,0)</f>
        <v>0</v>
      </c>
      <c r="BF444" s="151">
        <f>IF(N444="snížená",J444,0)</f>
        <v>0</v>
      </c>
      <c r="BG444" s="151">
        <f>IF(N444="zákl. přenesená",J444,0)</f>
        <v>0</v>
      </c>
      <c r="BH444" s="151">
        <f>IF(N444="sníž. přenesená",J444,0)</f>
        <v>0</v>
      </c>
      <c r="BI444" s="151">
        <f>IF(N444="nulová",J444,0)</f>
        <v>0</v>
      </c>
      <c r="BJ444" s="18" t="s">
        <v>82</v>
      </c>
      <c r="BK444" s="151">
        <f>ROUND(I444*H444,2)</f>
        <v>0</v>
      </c>
      <c r="BL444" s="18" t="s">
        <v>417</v>
      </c>
      <c r="BM444" s="150" t="s">
        <v>7080</v>
      </c>
    </row>
    <row r="445" spans="2:65" s="1" customFormat="1" ht="19.5">
      <c r="B445" s="33"/>
      <c r="D445" s="152" t="s">
        <v>316</v>
      </c>
      <c r="F445" s="153" t="s">
        <v>7081</v>
      </c>
      <c r="I445" s="154"/>
      <c r="L445" s="33"/>
      <c r="M445" s="155"/>
      <c r="T445" s="57"/>
      <c r="AT445" s="18" t="s">
        <v>316</v>
      </c>
      <c r="AU445" s="18" t="s">
        <v>163</v>
      </c>
    </row>
    <row r="446" spans="2:65" s="1" customFormat="1" ht="16.5" customHeight="1">
      <c r="B446" s="33"/>
      <c r="C446" s="139" t="s">
        <v>1275</v>
      </c>
      <c r="D446" s="139" t="s">
        <v>309</v>
      </c>
      <c r="E446" s="140" t="s">
        <v>7082</v>
      </c>
      <c r="F446" s="141" t="s">
        <v>7083</v>
      </c>
      <c r="G446" s="142" t="s">
        <v>405</v>
      </c>
      <c r="H446" s="143">
        <v>3</v>
      </c>
      <c r="I446" s="144"/>
      <c r="J446" s="145">
        <f>ROUND(I446*H446,2)</f>
        <v>0</v>
      </c>
      <c r="K446" s="141" t="s">
        <v>313</v>
      </c>
      <c r="L446" s="33"/>
      <c r="M446" s="146" t="s">
        <v>1</v>
      </c>
      <c r="N446" s="147" t="s">
        <v>40</v>
      </c>
      <c r="P446" s="148">
        <f>O446*H446</f>
        <v>0</v>
      </c>
      <c r="Q446" s="148">
        <v>0</v>
      </c>
      <c r="R446" s="148">
        <f>Q446*H446</f>
        <v>0</v>
      </c>
      <c r="S446" s="148">
        <v>0</v>
      </c>
      <c r="T446" s="149">
        <f>S446*H446</f>
        <v>0</v>
      </c>
      <c r="AR446" s="150" t="s">
        <v>417</v>
      </c>
      <c r="AT446" s="150" t="s">
        <v>309</v>
      </c>
      <c r="AU446" s="150" t="s">
        <v>163</v>
      </c>
      <c r="AY446" s="18" t="s">
        <v>307</v>
      </c>
      <c r="BE446" s="151">
        <f>IF(N446="základní",J446,0)</f>
        <v>0</v>
      </c>
      <c r="BF446" s="151">
        <f>IF(N446="snížená",J446,0)</f>
        <v>0</v>
      </c>
      <c r="BG446" s="151">
        <f>IF(N446="zákl. přenesená",J446,0)</f>
        <v>0</v>
      </c>
      <c r="BH446" s="151">
        <f>IF(N446="sníž. přenesená",J446,0)</f>
        <v>0</v>
      </c>
      <c r="BI446" s="151">
        <f>IF(N446="nulová",J446,0)</f>
        <v>0</v>
      </c>
      <c r="BJ446" s="18" t="s">
        <v>82</v>
      </c>
      <c r="BK446" s="151">
        <f>ROUND(I446*H446,2)</f>
        <v>0</v>
      </c>
      <c r="BL446" s="18" t="s">
        <v>417</v>
      </c>
      <c r="BM446" s="150" t="s">
        <v>7084</v>
      </c>
    </row>
    <row r="447" spans="2:65" s="1" customFormat="1" ht="19.5">
      <c r="B447" s="33"/>
      <c r="D447" s="152" t="s">
        <v>316</v>
      </c>
      <c r="F447" s="153" t="s">
        <v>7085</v>
      </c>
      <c r="I447" s="154"/>
      <c r="L447" s="33"/>
      <c r="M447" s="155"/>
      <c r="T447" s="57"/>
      <c r="AT447" s="18" t="s">
        <v>316</v>
      </c>
      <c r="AU447" s="18" t="s">
        <v>163</v>
      </c>
    </row>
    <row r="448" spans="2:65" s="1" customFormat="1" ht="24.2" customHeight="1">
      <c r="B448" s="33"/>
      <c r="C448" s="139" t="s">
        <v>1312</v>
      </c>
      <c r="D448" s="139" t="s">
        <v>309</v>
      </c>
      <c r="E448" s="140" t="s">
        <v>6668</v>
      </c>
      <c r="F448" s="141" t="s">
        <v>6669</v>
      </c>
      <c r="G448" s="142" t="s">
        <v>398</v>
      </c>
      <c r="H448" s="143">
        <v>45</v>
      </c>
      <c r="I448" s="144"/>
      <c r="J448" s="145">
        <f>ROUND(I448*H448,2)</f>
        <v>0</v>
      </c>
      <c r="K448" s="141" t="s">
        <v>313</v>
      </c>
      <c r="L448" s="33"/>
      <c r="M448" s="146" t="s">
        <v>1</v>
      </c>
      <c r="N448" s="147" t="s">
        <v>40</v>
      </c>
      <c r="P448" s="148">
        <f>O448*H448</f>
        <v>0</v>
      </c>
      <c r="Q448" s="148">
        <v>3.0000000000000001E-5</v>
      </c>
      <c r="R448" s="148">
        <f>Q448*H448</f>
        <v>1.3500000000000001E-3</v>
      </c>
      <c r="S448" s="148">
        <v>0</v>
      </c>
      <c r="T448" s="149">
        <f>S448*H448</f>
        <v>0</v>
      </c>
      <c r="AR448" s="150" t="s">
        <v>417</v>
      </c>
      <c r="AT448" s="150" t="s">
        <v>309</v>
      </c>
      <c r="AU448" s="150" t="s">
        <v>163</v>
      </c>
      <c r="AY448" s="18" t="s">
        <v>307</v>
      </c>
      <c r="BE448" s="151">
        <f>IF(N448="základní",J448,0)</f>
        <v>0</v>
      </c>
      <c r="BF448" s="151">
        <f>IF(N448="snížená",J448,0)</f>
        <v>0</v>
      </c>
      <c r="BG448" s="151">
        <f>IF(N448="zákl. přenesená",J448,0)</f>
        <v>0</v>
      </c>
      <c r="BH448" s="151">
        <f>IF(N448="sníž. přenesená",J448,0)</f>
        <v>0</v>
      </c>
      <c r="BI448" s="151">
        <f>IF(N448="nulová",J448,0)</f>
        <v>0</v>
      </c>
      <c r="BJ448" s="18" t="s">
        <v>82</v>
      </c>
      <c r="BK448" s="151">
        <f>ROUND(I448*H448,2)</f>
        <v>0</v>
      </c>
      <c r="BL448" s="18" t="s">
        <v>417</v>
      </c>
      <c r="BM448" s="150" t="s">
        <v>7086</v>
      </c>
    </row>
    <row r="449" spans="2:65" s="1" customFormat="1" ht="19.5">
      <c r="B449" s="33"/>
      <c r="D449" s="152" t="s">
        <v>316</v>
      </c>
      <c r="F449" s="153" t="s">
        <v>6671</v>
      </c>
      <c r="I449" s="154"/>
      <c r="L449" s="33"/>
      <c r="M449" s="155"/>
      <c r="T449" s="57"/>
      <c r="AT449" s="18" t="s">
        <v>316</v>
      </c>
      <c r="AU449" s="18" t="s">
        <v>163</v>
      </c>
    </row>
    <row r="450" spans="2:65" s="11" customFormat="1" ht="22.9" customHeight="1">
      <c r="B450" s="127"/>
      <c r="D450" s="128" t="s">
        <v>74</v>
      </c>
      <c r="E450" s="137" t="s">
        <v>7087</v>
      </c>
      <c r="F450" s="137" t="s">
        <v>7088</v>
      </c>
      <c r="I450" s="130"/>
      <c r="J450" s="138">
        <f>BK450</f>
        <v>0</v>
      </c>
      <c r="L450" s="127"/>
      <c r="M450" s="132"/>
      <c r="P450" s="133">
        <f>SUM(P451:P468)</f>
        <v>0</v>
      </c>
      <c r="R450" s="133">
        <f>SUM(R451:R468)</f>
        <v>1.1850000000000001E-2</v>
      </c>
      <c r="T450" s="134">
        <f>SUM(T451:T468)</f>
        <v>0.79147000000000001</v>
      </c>
      <c r="AR450" s="128" t="s">
        <v>84</v>
      </c>
      <c r="AT450" s="135" t="s">
        <v>74</v>
      </c>
      <c r="AU450" s="135" t="s">
        <v>82</v>
      </c>
      <c r="AY450" s="128" t="s">
        <v>307</v>
      </c>
      <c r="BK450" s="136">
        <f>SUM(BK451:BK468)</f>
        <v>0</v>
      </c>
    </row>
    <row r="451" spans="2:65" s="1" customFormat="1" ht="21.75" customHeight="1">
      <c r="B451" s="33"/>
      <c r="C451" s="139" t="s">
        <v>1089</v>
      </c>
      <c r="D451" s="139" t="s">
        <v>309</v>
      </c>
      <c r="E451" s="140" t="s">
        <v>7089</v>
      </c>
      <c r="F451" s="141" t="s">
        <v>7090</v>
      </c>
      <c r="G451" s="142" t="s">
        <v>398</v>
      </c>
      <c r="H451" s="143">
        <v>35</v>
      </c>
      <c r="I451" s="144"/>
      <c r="J451" s="145">
        <f>ROUND(I451*H451,2)</f>
        <v>0</v>
      </c>
      <c r="K451" s="141" t="s">
        <v>313</v>
      </c>
      <c r="L451" s="33"/>
      <c r="M451" s="146" t="s">
        <v>1</v>
      </c>
      <c r="N451" s="147" t="s">
        <v>40</v>
      </c>
      <c r="P451" s="148">
        <f>O451*H451</f>
        <v>0</v>
      </c>
      <c r="Q451" s="148">
        <v>2.4000000000000001E-4</v>
      </c>
      <c r="R451" s="148">
        <f>Q451*H451</f>
        <v>8.3999999999999995E-3</v>
      </c>
      <c r="S451" s="148">
        <v>2.5400000000000002E-3</v>
      </c>
      <c r="T451" s="149">
        <f>S451*H451</f>
        <v>8.8900000000000007E-2</v>
      </c>
      <c r="AR451" s="150" t="s">
        <v>417</v>
      </c>
      <c r="AT451" s="150" t="s">
        <v>309</v>
      </c>
      <c r="AU451" s="150" t="s">
        <v>84</v>
      </c>
      <c r="AY451" s="18" t="s">
        <v>307</v>
      </c>
      <c r="BE451" s="151">
        <f>IF(N451="základní",J451,0)</f>
        <v>0</v>
      </c>
      <c r="BF451" s="151">
        <f>IF(N451="snížená",J451,0)</f>
        <v>0</v>
      </c>
      <c r="BG451" s="151">
        <f>IF(N451="zákl. přenesená",J451,0)</f>
        <v>0</v>
      </c>
      <c r="BH451" s="151">
        <f>IF(N451="sníž. přenesená",J451,0)</f>
        <v>0</v>
      </c>
      <c r="BI451" s="151">
        <f>IF(N451="nulová",J451,0)</f>
        <v>0</v>
      </c>
      <c r="BJ451" s="18" t="s">
        <v>82</v>
      </c>
      <c r="BK451" s="151">
        <f>ROUND(I451*H451,2)</f>
        <v>0</v>
      </c>
      <c r="BL451" s="18" t="s">
        <v>417</v>
      </c>
      <c r="BM451" s="150" t="s">
        <v>7091</v>
      </c>
    </row>
    <row r="452" spans="2:65" s="1" customFormat="1" ht="19.5">
      <c r="B452" s="33"/>
      <c r="D452" s="152" t="s">
        <v>316</v>
      </c>
      <c r="F452" s="153" t="s">
        <v>7092</v>
      </c>
      <c r="I452" s="154"/>
      <c r="L452" s="33"/>
      <c r="M452" s="155"/>
      <c r="T452" s="57"/>
      <c r="AT452" s="18" t="s">
        <v>316</v>
      </c>
      <c r="AU452" s="18" t="s">
        <v>84</v>
      </c>
    </row>
    <row r="453" spans="2:65" s="1" customFormat="1" ht="16.5" customHeight="1">
      <c r="B453" s="33"/>
      <c r="C453" s="139" t="s">
        <v>1307</v>
      </c>
      <c r="D453" s="139" t="s">
        <v>309</v>
      </c>
      <c r="E453" s="140" t="s">
        <v>7093</v>
      </c>
      <c r="F453" s="141" t="s">
        <v>7094</v>
      </c>
      <c r="G453" s="142" t="s">
        <v>398</v>
      </c>
      <c r="H453" s="143">
        <v>10</v>
      </c>
      <c r="I453" s="144"/>
      <c r="J453" s="145">
        <f>ROUND(I453*H453,2)</f>
        <v>0</v>
      </c>
      <c r="K453" s="141" t="s">
        <v>1</v>
      </c>
      <c r="L453" s="33"/>
      <c r="M453" s="146" t="s">
        <v>1</v>
      </c>
      <c r="N453" s="147" t="s">
        <v>40</v>
      </c>
      <c r="P453" s="148">
        <f>O453*H453</f>
        <v>0</v>
      </c>
      <c r="Q453" s="148">
        <v>2.4000000000000001E-4</v>
      </c>
      <c r="R453" s="148">
        <f>Q453*H453</f>
        <v>2.4000000000000002E-3</v>
      </c>
      <c r="S453" s="148">
        <v>2.5400000000000002E-3</v>
      </c>
      <c r="T453" s="149">
        <f>S453*H453</f>
        <v>2.5400000000000002E-2</v>
      </c>
      <c r="AR453" s="150" t="s">
        <v>417</v>
      </c>
      <c r="AT453" s="150" t="s">
        <v>309</v>
      </c>
      <c r="AU453" s="150" t="s">
        <v>84</v>
      </c>
      <c r="AY453" s="18" t="s">
        <v>307</v>
      </c>
      <c r="BE453" s="151">
        <f>IF(N453="základní",J453,0)</f>
        <v>0</v>
      </c>
      <c r="BF453" s="151">
        <f>IF(N453="snížená",J453,0)</f>
        <v>0</v>
      </c>
      <c r="BG453" s="151">
        <f>IF(N453="zákl. přenesená",J453,0)</f>
        <v>0</v>
      </c>
      <c r="BH453" s="151">
        <f>IF(N453="sníž. přenesená",J453,0)</f>
        <v>0</v>
      </c>
      <c r="BI453" s="151">
        <f>IF(N453="nulová",J453,0)</f>
        <v>0</v>
      </c>
      <c r="BJ453" s="18" t="s">
        <v>82</v>
      </c>
      <c r="BK453" s="151">
        <f>ROUND(I453*H453,2)</f>
        <v>0</v>
      </c>
      <c r="BL453" s="18" t="s">
        <v>417</v>
      </c>
      <c r="BM453" s="150" t="s">
        <v>7095</v>
      </c>
    </row>
    <row r="454" spans="2:65" s="1" customFormat="1" ht="11.25">
      <c r="B454" s="33"/>
      <c r="D454" s="152" t="s">
        <v>316</v>
      </c>
      <c r="F454" s="153" t="s">
        <v>7094</v>
      </c>
      <c r="I454" s="154"/>
      <c r="L454" s="33"/>
      <c r="M454" s="155"/>
      <c r="T454" s="57"/>
      <c r="AT454" s="18" t="s">
        <v>316</v>
      </c>
      <c r="AU454" s="18" t="s">
        <v>84</v>
      </c>
    </row>
    <row r="455" spans="2:65" s="1" customFormat="1" ht="24.2" customHeight="1">
      <c r="B455" s="33"/>
      <c r="C455" s="139" t="s">
        <v>1287</v>
      </c>
      <c r="D455" s="139" t="s">
        <v>309</v>
      </c>
      <c r="E455" s="140" t="s">
        <v>7096</v>
      </c>
      <c r="F455" s="141" t="s">
        <v>7097</v>
      </c>
      <c r="G455" s="142" t="s">
        <v>405</v>
      </c>
      <c r="H455" s="143">
        <v>1</v>
      </c>
      <c r="I455" s="144"/>
      <c r="J455" s="145">
        <f>ROUND(I455*H455,2)</f>
        <v>0</v>
      </c>
      <c r="K455" s="141" t="s">
        <v>313</v>
      </c>
      <c r="L455" s="33"/>
      <c r="M455" s="146" t="s">
        <v>1</v>
      </c>
      <c r="N455" s="147" t="s">
        <v>40</v>
      </c>
      <c r="P455" s="148">
        <f>O455*H455</f>
        <v>0</v>
      </c>
      <c r="Q455" s="148">
        <v>1.7000000000000001E-4</v>
      </c>
      <c r="R455" s="148">
        <f>Q455*H455</f>
        <v>1.7000000000000001E-4</v>
      </c>
      <c r="S455" s="148">
        <v>0.35625000000000001</v>
      </c>
      <c r="T455" s="149">
        <f>S455*H455</f>
        <v>0.35625000000000001</v>
      </c>
      <c r="AR455" s="150" t="s">
        <v>417</v>
      </c>
      <c r="AT455" s="150" t="s">
        <v>309</v>
      </c>
      <c r="AU455" s="150" t="s">
        <v>84</v>
      </c>
      <c r="AY455" s="18" t="s">
        <v>307</v>
      </c>
      <c r="BE455" s="151">
        <f>IF(N455="základní",J455,0)</f>
        <v>0</v>
      </c>
      <c r="BF455" s="151">
        <f>IF(N455="snížená",J455,0)</f>
        <v>0</v>
      </c>
      <c r="BG455" s="151">
        <f>IF(N455="zákl. přenesená",J455,0)</f>
        <v>0</v>
      </c>
      <c r="BH455" s="151">
        <f>IF(N455="sníž. přenesená",J455,0)</f>
        <v>0</v>
      </c>
      <c r="BI455" s="151">
        <f>IF(N455="nulová",J455,0)</f>
        <v>0</v>
      </c>
      <c r="BJ455" s="18" t="s">
        <v>82</v>
      </c>
      <c r="BK455" s="151">
        <f>ROUND(I455*H455,2)</f>
        <v>0</v>
      </c>
      <c r="BL455" s="18" t="s">
        <v>417</v>
      </c>
      <c r="BM455" s="150" t="s">
        <v>7098</v>
      </c>
    </row>
    <row r="456" spans="2:65" s="1" customFormat="1" ht="19.5">
      <c r="B456" s="33"/>
      <c r="D456" s="152" t="s">
        <v>316</v>
      </c>
      <c r="F456" s="153" t="s">
        <v>7099</v>
      </c>
      <c r="I456" s="154"/>
      <c r="L456" s="33"/>
      <c r="M456" s="155"/>
      <c r="T456" s="57"/>
      <c r="AT456" s="18" t="s">
        <v>316</v>
      </c>
      <c r="AU456" s="18" t="s">
        <v>84</v>
      </c>
    </row>
    <row r="457" spans="2:65" s="1" customFormat="1" ht="16.5" customHeight="1">
      <c r="B457" s="33"/>
      <c r="C457" s="139" t="s">
        <v>1292</v>
      </c>
      <c r="D457" s="139" t="s">
        <v>309</v>
      </c>
      <c r="E457" s="140" t="s">
        <v>7100</v>
      </c>
      <c r="F457" s="141" t="s">
        <v>7101</v>
      </c>
      <c r="G457" s="142" t="s">
        <v>405</v>
      </c>
      <c r="H457" s="143">
        <v>1</v>
      </c>
      <c r="I457" s="144"/>
      <c r="J457" s="145">
        <f>ROUND(I457*H457,2)</f>
        <v>0</v>
      </c>
      <c r="K457" s="141" t="s">
        <v>1</v>
      </c>
      <c r="L457" s="33"/>
      <c r="M457" s="146" t="s">
        <v>1</v>
      </c>
      <c r="N457" s="147" t="s">
        <v>40</v>
      </c>
      <c r="P457" s="148">
        <f>O457*H457</f>
        <v>0</v>
      </c>
      <c r="Q457" s="148">
        <v>0</v>
      </c>
      <c r="R457" s="148">
        <f>Q457*H457</f>
        <v>0</v>
      </c>
      <c r="S457" s="148">
        <v>0.29980000000000001</v>
      </c>
      <c r="T457" s="149">
        <f>S457*H457</f>
        <v>0.29980000000000001</v>
      </c>
      <c r="AR457" s="150" t="s">
        <v>417</v>
      </c>
      <c r="AT457" s="150" t="s">
        <v>309</v>
      </c>
      <c r="AU457" s="150" t="s">
        <v>84</v>
      </c>
      <c r="AY457" s="18" t="s">
        <v>307</v>
      </c>
      <c r="BE457" s="151">
        <f>IF(N457="základní",J457,0)</f>
        <v>0</v>
      </c>
      <c r="BF457" s="151">
        <f>IF(N457="snížená",J457,0)</f>
        <v>0</v>
      </c>
      <c r="BG457" s="151">
        <f>IF(N457="zákl. přenesená",J457,0)</f>
        <v>0</v>
      </c>
      <c r="BH457" s="151">
        <f>IF(N457="sníž. přenesená",J457,0)</f>
        <v>0</v>
      </c>
      <c r="BI457" s="151">
        <f>IF(N457="nulová",J457,0)</f>
        <v>0</v>
      </c>
      <c r="BJ457" s="18" t="s">
        <v>82</v>
      </c>
      <c r="BK457" s="151">
        <f>ROUND(I457*H457,2)</f>
        <v>0</v>
      </c>
      <c r="BL457" s="18" t="s">
        <v>417</v>
      </c>
      <c r="BM457" s="150" t="s">
        <v>7102</v>
      </c>
    </row>
    <row r="458" spans="2:65" s="1" customFormat="1" ht="11.25">
      <c r="B458" s="33"/>
      <c r="D458" s="152" t="s">
        <v>316</v>
      </c>
      <c r="F458" s="153" t="s">
        <v>7101</v>
      </c>
      <c r="I458" s="154"/>
      <c r="L458" s="33"/>
      <c r="M458" s="155"/>
      <c r="T458" s="57"/>
      <c r="AT458" s="18" t="s">
        <v>316</v>
      </c>
      <c r="AU458" s="18" t="s">
        <v>84</v>
      </c>
    </row>
    <row r="459" spans="2:65" s="1" customFormat="1" ht="24.2" customHeight="1">
      <c r="B459" s="33"/>
      <c r="C459" s="139" t="s">
        <v>1297</v>
      </c>
      <c r="D459" s="139" t="s">
        <v>309</v>
      </c>
      <c r="E459" s="140" t="s">
        <v>7103</v>
      </c>
      <c r="F459" s="141" t="s">
        <v>7104</v>
      </c>
      <c r="G459" s="142" t="s">
        <v>405</v>
      </c>
      <c r="H459" s="143">
        <v>10</v>
      </c>
      <c r="I459" s="144"/>
      <c r="J459" s="145">
        <f>ROUND(I459*H459,2)</f>
        <v>0</v>
      </c>
      <c r="K459" s="141" t="s">
        <v>313</v>
      </c>
      <c r="L459" s="33"/>
      <c r="M459" s="146" t="s">
        <v>1</v>
      </c>
      <c r="N459" s="147" t="s">
        <v>40</v>
      </c>
      <c r="P459" s="148">
        <f>O459*H459</f>
        <v>0</v>
      </c>
      <c r="Q459" s="148">
        <v>6.0000000000000002E-5</v>
      </c>
      <c r="R459" s="148">
        <f>Q459*H459</f>
        <v>6.0000000000000006E-4</v>
      </c>
      <c r="S459" s="148">
        <v>1.1000000000000001E-3</v>
      </c>
      <c r="T459" s="149">
        <f>S459*H459</f>
        <v>1.1000000000000001E-2</v>
      </c>
      <c r="AR459" s="150" t="s">
        <v>417</v>
      </c>
      <c r="AT459" s="150" t="s">
        <v>309</v>
      </c>
      <c r="AU459" s="150" t="s">
        <v>84</v>
      </c>
      <c r="AY459" s="18" t="s">
        <v>307</v>
      </c>
      <c r="BE459" s="151">
        <f>IF(N459="základní",J459,0)</f>
        <v>0</v>
      </c>
      <c r="BF459" s="151">
        <f>IF(N459="snížená",J459,0)</f>
        <v>0</v>
      </c>
      <c r="BG459" s="151">
        <f>IF(N459="zákl. přenesená",J459,0)</f>
        <v>0</v>
      </c>
      <c r="BH459" s="151">
        <f>IF(N459="sníž. přenesená",J459,0)</f>
        <v>0</v>
      </c>
      <c r="BI459" s="151">
        <f>IF(N459="nulová",J459,0)</f>
        <v>0</v>
      </c>
      <c r="BJ459" s="18" t="s">
        <v>82</v>
      </c>
      <c r="BK459" s="151">
        <f>ROUND(I459*H459,2)</f>
        <v>0</v>
      </c>
      <c r="BL459" s="18" t="s">
        <v>417</v>
      </c>
      <c r="BM459" s="150" t="s">
        <v>7105</v>
      </c>
    </row>
    <row r="460" spans="2:65" s="1" customFormat="1" ht="11.25">
      <c r="B460" s="33"/>
      <c r="D460" s="152" t="s">
        <v>316</v>
      </c>
      <c r="F460" s="153" t="s">
        <v>7106</v>
      </c>
      <c r="I460" s="154"/>
      <c r="L460" s="33"/>
      <c r="M460" s="155"/>
      <c r="T460" s="57"/>
      <c r="AT460" s="18" t="s">
        <v>316</v>
      </c>
      <c r="AU460" s="18" t="s">
        <v>84</v>
      </c>
    </row>
    <row r="461" spans="2:65" s="1" customFormat="1" ht="24.2" customHeight="1">
      <c r="B461" s="33"/>
      <c r="C461" s="139" t="s">
        <v>1097</v>
      </c>
      <c r="D461" s="139" t="s">
        <v>309</v>
      </c>
      <c r="E461" s="140" t="s">
        <v>7107</v>
      </c>
      <c r="F461" s="141" t="s">
        <v>7108</v>
      </c>
      <c r="G461" s="142" t="s">
        <v>7109</v>
      </c>
      <c r="H461" s="143">
        <v>1</v>
      </c>
      <c r="I461" s="144"/>
      <c r="J461" s="145">
        <f>ROUND(I461*H461,2)</f>
        <v>0</v>
      </c>
      <c r="K461" s="141" t="s">
        <v>313</v>
      </c>
      <c r="L461" s="33"/>
      <c r="M461" s="146" t="s">
        <v>1</v>
      </c>
      <c r="N461" s="147" t="s">
        <v>40</v>
      </c>
      <c r="P461" s="148">
        <f>O461*H461</f>
        <v>0</v>
      </c>
      <c r="Q461" s="148">
        <v>0</v>
      </c>
      <c r="R461" s="148">
        <f>Q461*H461</f>
        <v>0</v>
      </c>
      <c r="S461" s="148">
        <v>5.13E-3</v>
      </c>
      <c r="T461" s="149">
        <f>S461*H461</f>
        <v>5.13E-3</v>
      </c>
      <c r="AR461" s="150" t="s">
        <v>417</v>
      </c>
      <c r="AT461" s="150" t="s">
        <v>309</v>
      </c>
      <c r="AU461" s="150" t="s">
        <v>84</v>
      </c>
      <c r="AY461" s="18" t="s">
        <v>307</v>
      </c>
      <c r="BE461" s="151">
        <f>IF(N461="základní",J461,0)</f>
        <v>0</v>
      </c>
      <c r="BF461" s="151">
        <f>IF(N461="snížená",J461,0)</f>
        <v>0</v>
      </c>
      <c r="BG461" s="151">
        <f>IF(N461="zákl. přenesená",J461,0)</f>
        <v>0</v>
      </c>
      <c r="BH461" s="151">
        <f>IF(N461="sníž. přenesená",J461,0)</f>
        <v>0</v>
      </c>
      <c r="BI461" s="151">
        <f>IF(N461="nulová",J461,0)</f>
        <v>0</v>
      </c>
      <c r="BJ461" s="18" t="s">
        <v>82</v>
      </c>
      <c r="BK461" s="151">
        <f>ROUND(I461*H461,2)</f>
        <v>0</v>
      </c>
      <c r="BL461" s="18" t="s">
        <v>417</v>
      </c>
      <c r="BM461" s="150" t="s">
        <v>7110</v>
      </c>
    </row>
    <row r="462" spans="2:65" s="1" customFormat="1" ht="19.5">
      <c r="B462" s="33"/>
      <c r="D462" s="152" t="s">
        <v>316</v>
      </c>
      <c r="F462" s="153" t="s">
        <v>7111</v>
      </c>
      <c r="I462" s="154"/>
      <c r="L462" s="33"/>
      <c r="M462" s="155"/>
      <c r="T462" s="57"/>
      <c r="AT462" s="18" t="s">
        <v>316</v>
      </c>
      <c r="AU462" s="18" t="s">
        <v>84</v>
      </c>
    </row>
    <row r="463" spans="2:65" s="1" customFormat="1" ht="16.5" customHeight="1">
      <c r="B463" s="33"/>
      <c r="C463" s="139" t="s">
        <v>1100</v>
      </c>
      <c r="D463" s="139" t="s">
        <v>309</v>
      </c>
      <c r="E463" s="140" t="s">
        <v>7112</v>
      </c>
      <c r="F463" s="141" t="s">
        <v>7113</v>
      </c>
      <c r="G463" s="142" t="s">
        <v>405</v>
      </c>
      <c r="H463" s="143">
        <v>1</v>
      </c>
      <c r="I463" s="144"/>
      <c r="J463" s="145">
        <f>ROUND(I463*H463,2)</f>
        <v>0</v>
      </c>
      <c r="K463" s="141" t="s">
        <v>313</v>
      </c>
      <c r="L463" s="33"/>
      <c r="M463" s="146" t="s">
        <v>1</v>
      </c>
      <c r="N463" s="147" t="s">
        <v>40</v>
      </c>
      <c r="P463" s="148">
        <f>O463*H463</f>
        <v>0</v>
      </c>
      <c r="Q463" s="148">
        <v>0</v>
      </c>
      <c r="R463" s="148">
        <f>Q463*H463</f>
        <v>0</v>
      </c>
      <c r="S463" s="148">
        <v>8.8999999999999995E-4</v>
      </c>
      <c r="T463" s="149">
        <f>S463*H463</f>
        <v>8.8999999999999995E-4</v>
      </c>
      <c r="AR463" s="150" t="s">
        <v>417</v>
      </c>
      <c r="AT463" s="150" t="s">
        <v>309</v>
      </c>
      <c r="AU463" s="150" t="s">
        <v>84</v>
      </c>
      <c r="AY463" s="18" t="s">
        <v>307</v>
      </c>
      <c r="BE463" s="151">
        <f>IF(N463="základní",J463,0)</f>
        <v>0</v>
      </c>
      <c r="BF463" s="151">
        <f>IF(N463="snížená",J463,0)</f>
        <v>0</v>
      </c>
      <c r="BG463" s="151">
        <f>IF(N463="zákl. přenesená",J463,0)</f>
        <v>0</v>
      </c>
      <c r="BH463" s="151">
        <f>IF(N463="sníž. přenesená",J463,0)</f>
        <v>0</v>
      </c>
      <c r="BI463" s="151">
        <f>IF(N463="nulová",J463,0)</f>
        <v>0</v>
      </c>
      <c r="BJ463" s="18" t="s">
        <v>82</v>
      </c>
      <c r="BK463" s="151">
        <f>ROUND(I463*H463,2)</f>
        <v>0</v>
      </c>
      <c r="BL463" s="18" t="s">
        <v>417</v>
      </c>
      <c r="BM463" s="150" t="s">
        <v>7114</v>
      </c>
    </row>
    <row r="464" spans="2:65" s="1" customFormat="1" ht="11.25">
      <c r="B464" s="33"/>
      <c r="D464" s="152" t="s">
        <v>316</v>
      </c>
      <c r="F464" s="153" t="s">
        <v>7115</v>
      </c>
      <c r="I464" s="154"/>
      <c r="L464" s="33"/>
      <c r="M464" s="155"/>
      <c r="T464" s="57"/>
      <c r="AT464" s="18" t="s">
        <v>316</v>
      </c>
      <c r="AU464" s="18" t="s">
        <v>84</v>
      </c>
    </row>
    <row r="465" spans="2:65" s="1" customFormat="1" ht="24.2" customHeight="1">
      <c r="B465" s="33"/>
      <c r="C465" s="139" t="s">
        <v>198</v>
      </c>
      <c r="D465" s="139" t="s">
        <v>309</v>
      </c>
      <c r="E465" s="140" t="s">
        <v>7116</v>
      </c>
      <c r="F465" s="141" t="s">
        <v>7117</v>
      </c>
      <c r="G465" s="142" t="s">
        <v>405</v>
      </c>
      <c r="H465" s="143">
        <v>1</v>
      </c>
      <c r="I465" s="144"/>
      <c r="J465" s="145">
        <f>ROUND(I465*H465,2)</f>
        <v>0</v>
      </c>
      <c r="K465" s="141" t="s">
        <v>313</v>
      </c>
      <c r="L465" s="33"/>
      <c r="M465" s="146" t="s">
        <v>1</v>
      </c>
      <c r="N465" s="147" t="s">
        <v>40</v>
      </c>
      <c r="P465" s="148">
        <f>O465*H465</f>
        <v>0</v>
      </c>
      <c r="Q465" s="148">
        <v>2.7999999999999998E-4</v>
      </c>
      <c r="R465" s="148">
        <f>Q465*H465</f>
        <v>2.7999999999999998E-4</v>
      </c>
      <c r="S465" s="148">
        <v>4.1000000000000003E-3</v>
      </c>
      <c r="T465" s="149">
        <f>S465*H465</f>
        <v>4.1000000000000003E-3</v>
      </c>
      <c r="AR465" s="150" t="s">
        <v>417</v>
      </c>
      <c r="AT465" s="150" t="s">
        <v>309</v>
      </c>
      <c r="AU465" s="150" t="s">
        <v>84</v>
      </c>
      <c r="AY465" s="18" t="s">
        <v>307</v>
      </c>
      <c r="BE465" s="151">
        <f>IF(N465="základní",J465,0)</f>
        <v>0</v>
      </c>
      <c r="BF465" s="151">
        <f>IF(N465="snížená",J465,0)</f>
        <v>0</v>
      </c>
      <c r="BG465" s="151">
        <f>IF(N465="zákl. přenesená",J465,0)</f>
        <v>0</v>
      </c>
      <c r="BH465" s="151">
        <f>IF(N465="sníž. přenesená",J465,0)</f>
        <v>0</v>
      </c>
      <c r="BI465" s="151">
        <f>IF(N465="nulová",J465,0)</f>
        <v>0</v>
      </c>
      <c r="BJ465" s="18" t="s">
        <v>82</v>
      </c>
      <c r="BK465" s="151">
        <f>ROUND(I465*H465,2)</f>
        <v>0</v>
      </c>
      <c r="BL465" s="18" t="s">
        <v>417</v>
      </c>
      <c r="BM465" s="150" t="s">
        <v>7118</v>
      </c>
    </row>
    <row r="466" spans="2:65" s="1" customFormat="1" ht="11.25">
      <c r="B466" s="33"/>
      <c r="D466" s="152" t="s">
        <v>316</v>
      </c>
      <c r="F466" s="153" t="s">
        <v>7119</v>
      </c>
      <c r="I466" s="154"/>
      <c r="L466" s="33"/>
      <c r="M466" s="155"/>
      <c r="T466" s="57"/>
      <c r="AT466" s="18" t="s">
        <v>316</v>
      </c>
      <c r="AU466" s="18" t="s">
        <v>84</v>
      </c>
    </row>
    <row r="467" spans="2:65" s="1" customFormat="1" ht="16.5" customHeight="1">
      <c r="B467" s="33"/>
      <c r="C467" s="139" t="s">
        <v>1107</v>
      </c>
      <c r="D467" s="139" t="s">
        <v>309</v>
      </c>
      <c r="E467" s="140" t="s">
        <v>7120</v>
      </c>
      <c r="F467" s="141" t="s">
        <v>7121</v>
      </c>
      <c r="G467" s="142" t="s">
        <v>405</v>
      </c>
      <c r="H467" s="143">
        <v>1</v>
      </c>
      <c r="I467" s="144"/>
      <c r="J467" s="145">
        <f>ROUND(I467*H467,2)</f>
        <v>0</v>
      </c>
      <c r="K467" s="141" t="s">
        <v>1</v>
      </c>
      <c r="L467" s="33"/>
      <c r="M467" s="146" t="s">
        <v>1</v>
      </c>
      <c r="N467" s="147" t="s">
        <v>40</v>
      </c>
      <c r="P467" s="148">
        <f>O467*H467</f>
        <v>0</v>
      </c>
      <c r="Q467" s="148">
        <v>0</v>
      </c>
      <c r="R467" s="148">
        <f>Q467*H467</f>
        <v>0</v>
      </c>
      <c r="S467" s="148">
        <v>0</v>
      </c>
      <c r="T467" s="149">
        <f>S467*H467</f>
        <v>0</v>
      </c>
      <c r="AR467" s="150" t="s">
        <v>417</v>
      </c>
      <c r="AT467" s="150" t="s">
        <v>309</v>
      </c>
      <c r="AU467" s="150" t="s">
        <v>84</v>
      </c>
      <c r="AY467" s="18" t="s">
        <v>307</v>
      </c>
      <c r="BE467" s="151">
        <f>IF(N467="základní",J467,0)</f>
        <v>0</v>
      </c>
      <c r="BF467" s="151">
        <f>IF(N467="snížená",J467,0)</f>
        <v>0</v>
      </c>
      <c r="BG467" s="151">
        <f>IF(N467="zákl. přenesená",J467,0)</f>
        <v>0</v>
      </c>
      <c r="BH467" s="151">
        <f>IF(N467="sníž. přenesená",J467,0)</f>
        <v>0</v>
      </c>
      <c r="BI467" s="151">
        <f>IF(N467="nulová",J467,0)</f>
        <v>0</v>
      </c>
      <c r="BJ467" s="18" t="s">
        <v>82</v>
      </c>
      <c r="BK467" s="151">
        <f>ROUND(I467*H467,2)</f>
        <v>0</v>
      </c>
      <c r="BL467" s="18" t="s">
        <v>417</v>
      </c>
      <c r="BM467" s="150" t="s">
        <v>7122</v>
      </c>
    </row>
    <row r="468" spans="2:65" s="1" customFormat="1" ht="11.25">
      <c r="B468" s="33"/>
      <c r="D468" s="152" t="s">
        <v>316</v>
      </c>
      <c r="F468" s="153" t="s">
        <v>7121</v>
      </c>
      <c r="I468" s="154"/>
      <c r="L468" s="33"/>
      <c r="M468" s="155"/>
      <c r="T468" s="57"/>
      <c r="AT468" s="18" t="s">
        <v>316</v>
      </c>
      <c r="AU468" s="18" t="s">
        <v>84</v>
      </c>
    </row>
    <row r="469" spans="2:65" s="11" customFormat="1" ht="25.9" customHeight="1">
      <c r="B469" s="127"/>
      <c r="D469" s="128" t="s">
        <v>74</v>
      </c>
      <c r="E469" s="129" t="s">
        <v>5177</v>
      </c>
      <c r="F469" s="129" t="s">
        <v>5178</v>
      </c>
      <c r="I469" s="130"/>
      <c r="J469" s="131">
        <f>BK469</f>
        <v>0</v>
      </c>
      <c r="L469" s="127"/>
      <c r="M469" s="132"/>
      <c r="P469" s="133">
        <f>P470+SUM(P471:P498)+P502+P515+P525</f>
        <v>0</v>
      </c>
      <c r="R469" s="133">
        <f>R470+SUM(R471:R498)+R502+R515+R525</f>
        <v>1.8970000000000001E-2</v>
      </c>
      <c r="T469" s="134">
        <f>T470+SUM(T471:T498)+T502+T515+T525</f>
        <v>0</v>
      </c>
      <c r="AR469" s="128" t="s">
        <v>314</v>
      </c>
      <c r="AT469" s="135" t="s">
        <v>74</v>
      </c>
      <c r="AU469" s="135" t="s">
        <v>75</v>
      </c>
      <c r="AY469" s="128" t="s">
        <v>307</v>
      </c>
      <c r="BK469" s="136">
        <f>BK470+SUM(BK471:BK498)+BK502+BK515+BK525</f>
        <v>0</v>
      </c>
    </row>
    <row r="470" spans="2:65" s="1" customFormat="1" ht="16.5" customHeight="1">
      <c r="B470" s="33"/>
      <c r="C470" s="139" t="s">
        <v>1117</v>
      </c>
      <c r="D470" s="139" t="s">
        <v>309</v>
      </c>
      <c r="E470" s="140" t="s">
        <v>7123</v>
      </c>
      <c r="F470" s="141" t="s">
        <v>905</v>
      </c>
      <c r="G470" s="142" t="s">
        <v>5228</v>
      </c>
      <c r="H470" s="143">
        <v>0</v>
      </c>
      <c r="I470" s="144"/>
      <c r="J470" s="145">
        <f>ROUND(I470*H470,2)</f>
        <v>0</v>
      </c>
      <c r="K470" s="141" t="s">
        <v>1</v>
      </c>
      <c r="L470" s="33"/>
      <c r="M470" s="146" t="s">
        <v>1</v>
      </c>
      <c r="N470" s="147" t="s">
        <v>40</v>
      </c>
      <c r="P470" s="148">
        <f>O470*H470</f>
        <v>0</v>
      </c>
      <c r="Q470" s="148">
        <v>1.14E-3</v>
      </c>
      <c r="R470" s="148">
        <f>Q470*H470</f>
        <v>0</v>
      </c>
      <c r="S470" s="148">
        <v>0</v>
      </c>
      <c r="T470" s="149">
        <f>S470*H470</f>
        <v>0</v>
      </c>
      <c r="AR470" s="150" t="s">
        <v>417</v>
      </c>
      <c r="AT470" s="150" t="s">
        <v>309</v>
      </c>
      <c r="AU470" s="150" t="s">
        <v>82</v>
      </c>
      <c r="AY470" s="18" t="s">
        <v>307</v>
      </c>
      <c r="BE470" s="151">
        <f>IF(N470="základní",J470,0)</f>
        <v>0</v>
      </c>
      <c r="BF470" s="151">
        <f>IF(N470="snížená",J470,0)</f>
        <v>0</v>
      </c>
      <c r="BG470" s="151">
        <f>IF(N470="zákl. přenesená",J470,0)</f>
        <v>0</v>
      </c>
      <c r="BH470" s="151">
        <f>IF(N470="sníž. přenesená",J470,0)</f>
        <v>0</v>
      </c>
      <c r="BI470" s="151">
        <f>IF(N470="nulová",J470,0)</f>
        <v>0</v>
      </c>
      <c r="BJ470" s="18" t="s">
        <v>82</v>
      </c>
      <c r="BK470" s="151">
        <f>ROUND(I470*H470,2)</f>
        <v>0</v>
      </c>
      <c r="BL470" s="18" t="s">
        <v>417</v>
      </c>
      <c r="BM470" s="150" t="s">
        <v>7124</v>
      </c>
    </row>
    <row r="471" spans="2:65" s="1" customFormat="1" ht="24.2" customHeight="1">
      <c r="B471" s="33"/>
      <c r="C471" s="139" t="s">
        <v>1318</v>
      </c>
      <c r="D471" s="139" t="s">
        <v>309</v>
      </c>
      <c r="E471" s="140" t="s">
        <v>7125</v>
      </c>
      <c r="F471" s="141" t="s">
        <v>7126</v>
      </c>
      <c r="G471" s="142" t="s">
        <v>405</v>
      </c>
      <c r="H471" s="143">
        <v>7</v>
      </c>
      <c r="I471" s="144"/>
      <c r="J471" s="145">
        <f>ROUND(I471*H471,2)</f>
        <v>0</v>
      </c>
      <c r="K471" s="141" t="s">
        <v>1</v>
      </c>
      <c r="L471" s="33"/>
      <c r="M471" s="146" t="s">
        <v>1</v>
      </c>
      <c r="N471" s="147" t="s">
        <v>40</v>
      </c>
      <c r="P471" s="148">
        <f>O471*H471</f>
        <v>0</v>
      </c>
      <c r="Q471" s="148">
        <v>1.0000000000000001E-5</v>
      </c>
      <c r="R471" s="148">
        <f>Q471*H471</f>
        <v>7.0000000000000007E-5</v>
      </c>
      <c r="S471" s="148">
        <v>0</v>
      </c>
      <c r="T471" s="149">
        <f>S471*H471</f>
        <v>0</v>
      </c>
      <c r="AR471" s="150" t="s">
        <v>417</v>
      </c>
      <c r="AT471" s="150" t="s">
        <v>309</v>
      </c>
      <c r="AU471" s="150" t="s">
        <v>82</v>
      </c>
      <c r="AY471" s="18" t="s">
        <v>307</v>
      </c>
      <c r="BE471" s="151">
        <f>IF(N471="základní",J471,0)</f>
        <v>0</v>
      </c>
      <c r="BF471" s="151">
        <f>IF(N471="snížená",J471,0)</f>
        <v>0</v>
      </c>
      <c r="BG471" s="151">
        <f>IF(N471="zákl. přenesená",J471,0)</f>
        <v>0</v>
      </c>
      <c r="BH471" s="151">
        <f>IF(N471="sníž. přenesená",J471,0)</f>
        <v>0</v>
      </c>
      <c r="BI471" s="151">
        <f>IF(N471="nulová",J471,0)</f>
        <v>0</v>
      </c>
      <c r="BJ471" s="18" t="s">
        <v>82</v>
      </c>
      <c r="BK471" s="151">
        <f>ROUND(I471*H471,2)</f>
        <v>0</v>
      </c>
      <c r="BL471" s="18" t="s">
        <v>417</v>
      </c>
      <c r="BM471" s="150" t="s">
        <v>7127</v>
      </c>
    </row>
    <row r="472" spans="2:65" s="1" customFormat="1" ht="11.25">
      <c r="B472" s="33"/>
      <c r="D472" s="152" t="s">
        <v>316</v>
      </c>
      <c r="F472" s="153" t="s">
        <v>7128</v>
      </c>
      <c r="I472" s="154"/>
      <c r="L472" s="33"/>
      <c r="M472" s="155"/>
      <c r="T472" s="57"/>
      <c r="AT472" s="18" t="s">
        <v>316</v>
      </c>
      <c r="AU472" s="18" t="s">
        <v>82</v>
      </c>
    </row>
    <row r="473" spans="2:65" s="1" customFormat="1" ht="19.5">
      <c r="B473" s="33"/>
      <c r="D473" s="152" t="s">
        <v>357</v>
      </c>
      <c r="F473" s="176" t="s">
        <v>7129</v>
      </c>
      <c r="I473" s="154"/>
      <c r="L473" s="33"/>
      <c r="M473" s="155"/>
      <c r="T473" s="57"/>
      <c r="AT473" s="18" t="s">
        <v>357</v>
      </c>
      <c r="AU473" s="18" t="s">
        <v>82</v>
      </c>
    </row>
    <row r="474" spans="2:65" s="1" customFormat="1" ht="24.2" customHeight="1">
      <c r="B474" s="33"/>
      <c r="C474" s="139" t="s">
        <v>1323</v>
      </c>
      <c r="D474" s="139" t="s">
        <v>309</v>
      </c>
      <c r="E474" s="140" t="s">
        <v>7130</v>
      </c>
      <c r="F474" s="141" t="s">
        <v>7131</v>
      </c>
      <c r="G474" s="142" t="s">
        <v>405</v>
      </c>
      <c r="H474" s="143">
        <v>12</v>
      </c>
      <c r="I474" s="144"/>
      <c r="J474" s="145">
        <f>ROUND(I474*H474,2)</f>
        <v>0</v>
      </c>
      <c r="K474" s="141" t="s">
        <v>1</v>
      </c>
      <c r="L474" s="33"/>
      <c r="M474" s="146" t="s">
        <v>1</v>
      </c>
      <c r="N474" s="147" t="s">
        <v>40</v>
      </c>
      <c r="P474" s="148">
        <f>O474*H474</f>
        <v>0</v>
      </c>
      <c r="Q474" s="148">
        <v>1.0000000000000001E-5</v>
      </c>
      <c r="R474" s="148">
        <f>Q474*H474</f>
        <v>1.2000000000000002E-4</v>
      </c>
      <c r="S474" s="148">
        <v>0</v>
      </c>
      <c r="T474" s="149">
        <f>S474*H474</f>
        <v>0</v>
      </c>
      <c r="AR474" s="150" t="s">
        <v>417</v>
      </c>
      <c r="AT474" s="150" t="s">
        <v>309</v>
      </c>
      <c r="AU474" s="150" t="s">
        <v>82</v>
      </c>
      <c r="AY474" s="18" t="s">
        <v>307</v>
      </c>
      <c r="BE474" s="151">
        <f>IF(N474="základní",J474,0)</f>
        <v>0</v>
      </c>
      <c r="BF474" s="151">
        <f>IF(N474="snížená",J474,0)</f>
        <v>0</v>
      </c>
      <c r="BG474" s="151">
        <f>IF(N474="zákl. přenesená",J474,0)</f>
        <v>0</v>
      </c>
      <c r="BH474" s="151">
        <f>IF(N474="sníž. přenesená",J474,0)</f>
        <v>0</v>
      </c>
      <c r="BI474" s="151">
        <f>IF(N474="nulová",J474,0)</f>
        <v>0</v>
      </c>
      <c r="BJ474" s="18" t="s">
        <v>82</v>
      </c>
      <c r="BK474" s="151">
        <f>ROUND(I474*H474,2)</f>
        <v>0</v>
      </c>
      <c r="BL474" s="18" t="s">
        <v>417</v>
      </c>
      <c r="BM474" s="150" t="s">
        <v>7132</v>
      </c>
    </row>
    <row r="475" spans="2:65" s="1" customFormat="1" ht="11.25">
      <c r="B475" s="33"/>
      <c r="D475" s="152" t="s">
        <v>316</v>
      </c>
      <c r="F475" s="153" t="s">
        <v>7133</v>
      </c>
      <c r="I475" s="154"/>
      <c r="L475" s="33"/>
      <c r="M475" s="155"/>
      <c r="T475" s="57"/>
      <c r="AT475" s="18" t="s">
        <v>316</v>
      </c>
      <c r="AU475" s="18" t="s">
        <v>82</v>
      </c>
    </row>
    <row r="476" spans="2:65" s="1" customFormat="1" ht="19.5">
      <c r="B476" s="33"/>
      <c r="D476" s="152" t="s">
        <v>357</v>
      </c>
      <c r="F476" s="176" t="s">
        <v>7129</v>
      </c>
      <c r="I476" s="154"/>
      <c r="L476" s="33"/>
      <c r="M476" s="155"/>
      <c r="T476" s="57"/>
      <c r="AT476" s="18" t="s">
        <v>357</v>
      </c>
      <c r="AU476" s="18" t="s">
        <v>82</v>
      </c>
    </row>
    <row r="477" spans="2:65" s="1" customFormat="1" ht="24.2" customHeight="1">
      <c r="B477" s="33"/>
      <c r="C477" s="139" t="s">
        <v>1328</v>
      </c>
      <c r="D477" s="139" t="s">
        <v>309</v>
      </c>
      <c r="E477" s="140" t="s">
        <v>7134</v>
      </c>
      <c r="F477" s="141" t="s">
        <v>7135</v>
      </c>
      <c r="G477" s="142" t="s">
        <v>405</v>
      </c>
      <c r="H477" s="143">
        <v>4</v>
      </c>
      <c r="I477" s="144"/>
      <c r="J477" s="145">
        <f>ROUND(I477*H477,2)</f>
        <v>0</v>
      </c>
      <c r="K477" s="141" t="s">
        <v>1</v>
      </c>
      <c r="L477" s="33"/>
      <c r="M477" s="146" t="s">
        <v>1</v>
      </c>
      <c r="N477" s="147" t="s">
        <v>40</v>
      </c>
      <c r="P477" s="148">
        <f>O477*H477</f>
        <v>0</v>
      </c>
      <c r="Q477" s="148">
        <v>1.0000000000000001E-5</v>
      </c>
      <c r="R477" s="148">
        <f>Q477*H477</f>
        <v>4.0000000000000003E-5</v>
      </c>
      <c r="S477" s="148">
        <v>0</v>
      </c>
      <c r="T477" s="149">
        <f>S477*H477</f>
        <v>0</v>
      </c>
      <c r="AR477" s="150" t="s">
        <v>417</v>
      </c>
      <c r="AT477" s="150" t="s">
        <v>309</v>
      </c>
      <c r="AU477" s="150" t="s">
        <v>82</v>
      </c>
      <c r="AY477" s="18" t="s">
        <v>307</v>
      </c>
      <c r="BE477" s="151">
        <f>IF(N477="základní",J477,0)</f>
        <v>0</v>
      </c>
      <c r="BF477" s="151">
        <f>IF(N477="snížená",J477,0)</f>
        <v>0</v>
      </c>
      <c r="BG477" s="151">
        <f>IF(N477="zákl. přenesená",J477,0)</f>
        <v>0</v>
      </c>
      <c r="BH477" s="151">
        <f>IF(N477="sníž. přenesená",J477,0)</f>
        <v>0</v>
      </c>
      <c r="BI477" s="151">
        <f>IF(N477="nulová",J477,0)</f>
        <v>0</v>
      </c>
      <c r="BJ477" s="18" t="s">
        <v>82</v>
      </c>
      <c r="BK477" s="151">
        <f>ROUND(I477*H477,2)</f>
        <v>0</v>
      </c>
      <c r="BL477" s="18" t="s">
        <v>417</v>
      </c>
      <c r="BM477" s="150" t="s">
        <v>7136</v>
      </c>
    </row>
    <row r="478" spans="2:65" s="1" customFormat="1" ht="11.25">
      <c r="B478" s="33"/>
      <c r="D478" s="152" t="s">
        <v>316</v>
      </c>
      <c r="F478" s="153" t="s">
        <v>7137</v>
      </c>
      <c r="I478" s="154"/>
      <c r="L478" s="33"/>
      <c r="M478" s="155"/>
      <c r="T478" s="57"/>
      <c r="AT478" s="18" t="s">
        <v>316</v>
      </c>
      <c r="AU478" s="18" t="s">
        <v>82</v>
      </c>
    </row>
    <row r="479" spans="2:65" s="1" customFormat="1" ht="19.5">
      <c r="B479" s="33"/>
      <c r="D479" s="152" t="s">
        <v>357</v>
      </c>
      <c r="F479" s="176" t="s">
        <v>7129</v>
      </c>
      <c r="I479" s="154"/>
      <c r="L479" s="33"/>
      <c r="M479" s="155"/>
      <c r="T479" s="57"/>
      <c r="AT479" s="18" t="s">
        <v>357</v>
      </c>
      <c r="AU479" s="18" t="s">
        <v>82</v>
      </c>
    </row>
    <row r="480" spans="2:65" s="1" customFormat="1" ht="24.2" customHeight="1">
      <c r="B480" s="33"/>
      <c r="C480" s="139" t="s">
        <v>1330</v>
      </c>
      <c r="D480" s="139" t="s">
        <v>309</v>
      </c>
      <c r="E480" s="140" t="s">
        <v>7138</v>
      </c>
      <c r="F480" s="141" t="s">
        <v>7139</v>
      </c>
      <c r="G480" s="142" t="s">
        <v>405</v>
      </c>
      <c r="H480" s="143">
        <v>2</v>
      </c>
      <c r="I480" s="144"/>
      <c r="J480" s="145">
        <f>ROUND(I480*H480,2)</f>
        <v>0</v>
      </c>
      <c r="K480" s="141" t="s">
        <v>1</v>
      </c>
      <c r="L480" s="33"/>
      <c r="M480" s="146" t="s">
        <v>1</v>
      </c>
      <c r="N480" s="147" t="s">
        <v>40</v>
      </c>
      <c r="P480" s="148">
        <f>O480*H480</f>
        <v>0</v>
      </c>
      <c r="Q480" s="148">
        <v>2.0000000000000002E-5</v>
      </c>
      <c r="R480" s="148">
        <f>Q480*H480</f>
        <v>4.0000000000000003E-5</v>
      </c>
      <c r="S480" s="148">
        <v>0</v>
      </c>
      <c r="T480" s="149">
        <f>S480*H480</f>
        <v>0</v>
      </c>
      <c r="AR480" s="150" t="s">
        <v>417</v>
      </c>
      <c r="AT480" s="150" t="s">
        <v>309</v>
      </c>
      <c r="AU480" s="150" t="s">
        <v>82</v>
      </c>
      <c r="AY480" s="18" t="s">
        <v>307</v>
      </c>
      <c r="BE480" s="151">
        <f>IF(N480="základní",J480,0)</f>
        <v>0</v>
      </c>
      <c r="BF480" s="151">
        <f>IF(N480="snížená",J480,0)</f>
        <v>0</v>
      </c>
      <c r="BG480" s="151">
        <f>IF(N480="zákl. přenesená",J480,0)</f>
        <v>0</v>
      </c>
      <c r="BH480" s="151">
        <f>IF(N480="sníž. přenesená",J480,0)</f>
        <v>0</v>
      </c>
      <c r="BI480" s="151">
        <f>IF(N480="nulová",J480,0)</f>
        <v>0</v>
      </c>
      <c r="BJ480" s="18" t="s">
        <v>82</v>
      </c>
      <c r="BK480" s="151">
        <f>ROUND(I480*H480,2)</f>
        <v>0</v>
      </c>
      <c r="BL480" s="18" t="s">
        <v>417</v>
      </c>
      <c r="BM480" s="150" t="s">
        <v>7140</v>
      </c>
    </row>
    <row r="481" spans="2:65" s="1" customFormat="1" ht="11.25">
      <c r="B481" s="33"/>
      <c r="D481" s="152" t="s">
        <v>316</v>
      </c>
      <c r="F481" s="153" t="s">
        <v>7137</v>
      </c>
      <c r="I481" s="154"/>
      <c r="L481" s="33"/>
      <c r="M481" s="155"/>
      <c r="T481" s="57"/>
      <c r="AT481" s="18" t="s">
        <v>316</v>
      </c>
      <c r="AU481" s="18" t="s">
        <v>82</v>
      </c>
    </row>
    <row r="482" spans="2:65" s="1" customFormat="1" ht="19.5">
      <c r="B482" s="33"/>
      <c r="D482" s="152" t="s">
        <v>357</v>
      </c>
      <c r="F482" s="176" t="s">
        <v>7129</v>
      </c>
      <c r="I482" s="154"/>
      <c r="L482" s="33"/>
      <c r="M482" s="155"/>
      <c r="T482" s="57"/>
      <c r="AT482" s="18" t="s">
        <v>357</v>
      </c>
      <c r="AU482" s="18" t="s">
        <v>82</v>
      </c>
    </row>
    <row r="483" spans="2:65" s="1" customFormat="1" ht="24.2" customHeight="1">
      <c r="B483" s="33"/>
      <c r="C483" s="139" t="s">
        <v>1335</v>
      </c>
      <c r="D483" s="139" t="s">
        <v>309</v>
      </c>
      <c r="E483" s="140" t="s">
        <v>7141</v>
      </c>
      <c r="F483" s="141" t="s">
        <v>7142</v>
      </c>
      <c r="G483" s="142" t="s">
        <v>405</v>
      </c>
      <c r="H483" s="143">
        <v>10</v>
      </c>
      <c r="I483" s="144"/>
      <c r="J483" s="145">
        <f>ROUND(I483*H483,2)</f>
        <v>0</v>
      </c>
      <c r="K483" s="141" t="s">
        <v>1</v>
      </c>
      <c r="L483" s="33"/>
      <c r="M483" s="146" t="s">
        <v>1</v>
      </c>
      <c r="N483" s="147" t="s">
        <v>40</v>
      </c>
      <c r="P483" s="148">
        <f>O483*H483</f>
        <v>0</v>
      </c>
      <c r="Q483" s="148">
        <v>2.0000000000000002E-5</v>
      </c>
      <c r="R483" s="148">
        <f>Q483*H483</f>
        <v>2.0000000000000001E-4</v>
      </c>
      <c r="S483" s="148">
        <v>0</v>
      </c>
      <c r="T483" s="149">
        <f>S483*H483</f>
        <v>0</v>
      </c>
      <c r="AR483" s="150" t="s">
        <v>417</v>
      </c>
      <c r="AT483" s="150" t="s">
        <v>309</v>
      </c>
      <c r="AU483" s="150" t="s">
        <v>82</v>
      </c>
      <c r="AY483" s="18" t="s">
        <v>307</v>
      </c>
      <c r="BE483" s="151">
        <f>IF(N483="základní",J483,0)</f>
        <v>0</v>
      </c>
      <c r="BF483" s="151">
        <f>IF(N483="snížená",J483,0)</f>
        <v>0</v>
      </c>
      <c r="BG483" s="151">
        <f>IF(N483="zákl. přenesená",J483,0)</f>
        <v>0</v>
      </c>
      <c r="BH483" s="151">
        <f>IF(N483="sníž. přenesená",J483,0)</f>
        <v>0</v>
      </c>
      <c r="BI483" s="151">
        <f>IF(N483="nulová",J483,0)</f>
        <v>0</v>
      </c>
      <c r="BJ483" s="18" t="s">
        <v>82</v>
      </c>
      <c r="BK483" s="151">
        <f>ROUND(I483*H483,2)</f>
        <v>0</v>
      </c>
      <c r="BL483" s="18" t="s">
        <v>417</v>
      </c>
      <c r="BM483" s="150" t="s">
        <v>7143</v>
      </c>
    </row>
    <row r="484" spans="2:65" s="1" customFormat="1" ht="11.25">
      <c r="B484" s="33"/>
      <c r="D484" s="152" t="s">
        <v>316</v>
      </c>
      <c r="F484" s="153" t="s">
        <v>7133</v>
      </c>
      <c r="I484" s="154"/>
      <c r="L484" s="33"/>
      <c r="M484" s="155"/>
      <c r="T484" s="57"/>
      <c r="AT484" s="18" t="s">
        <v>316</v>
      </c>
      <c r="AU484" s="18" t="s">
        <v>82</v>
      </c>
    </row>
    <row r="485" spans="2:65" s="1" customFormat="1" ht="19.5">
      <c r="B485" s="33"/>
      <c r="D485" s="152" t="s">
        <v>357</v>
      </c>
      <c r="F485" s="176" t="s">
        <v>7129</v>
      </c>
      <c r="I485" s="154"/>
      <c r="L485" s="33"/>
      <c r="M485" s="155"/>
      <c r="T485" s="57"/>
      <c r="AT485" s="18" t="s">
        <v>357</v>
      </c>
      <c r="AU485" s="18" t="s">
        <v>82</v>
      </c>
    </row>
    <row r="486" spans="2:65" s="1" customFormat="1" ht="24.2" customHeight="1">
      <c r="B486" s="33"/>
      <c r="C486" s="139" t="s">
        <v>229</v>
      </c>
      <c r="D486" s="139" t="s">
        <v>309</v>
      </c>
      <c r="E486" s="140" t="s">
        <v>7144</v>
      </c>
      <c r="F486" s="141" t="s">
        <v>7145</v>
      </c>
      <c r="G486" s="142" t="s">
        <v>405</v>
      </c>
      <c r="H486" s="143">
        <v>8</v>
      </c>
      <c r="I486" s="144"/>
      <c r="J486" s="145">
        <f>ROUND(I486*H486,2)</f>
        <v>0</v>
      </c>
      <c r="K486" s="141" t="s">
        <v>313</v>
      </c>
      <c r="L486" s="33"/>
      <c r="M486" s="146" t="s">
        <v>1</v>
      </c>
      <c r="N486" s="147" t="s">
        <v>40</v>
      </c>
      <c r="P486" s="148">
        <f>O486*H486</f>
        <v>0</v>
      </c>
      <c r="Q486" s="148">
        <v>6.9999999999999999E-4</v>
      </c>
      <c r="R486" s="148">
        <f>Q486*H486</f>
        <v>5.5999999999999999E-3</v>
      </c>
      <c r="S486" s="148">
        <v>0</v>
      </c>
      <c r="T486" s="149">
        <f>S486*H486</f>
        <v>0</v>
      </c>
      <c r="AR486" s="150" t="s">
        <v>417</v>
      </c>
      <c r="AT486" s="150" t="s">
        <v>309</v>
      </c>
      <c r="AU486" s="150" t="s">
        <v>82</v>
      </c>
      <c r="AY486" s="18" t="s">
        <v>307</v>
      </c>
      <c r="BE486" s="151">
        <f>IF(N486="základní",J486,0)</f>
        <v>0</v>
      </c>
      <c r="BF486" s="151">
        <f>IF(N486="snížená",J486,0)</f>
        <v>0</v>
      </c>
      <c r="BG486" s="151">
        <f>IF(N486="zákl. přenesená",J486,0)</f>
        <v>0</v>
      </c>
      <c r="BH486" s="151">
        <f>IF(N486="sníž. přenesená",J486,0)</f>
        <v>0</v>
      </c>
      <c r="BI486" s="151">
        <f>IF(N486="nulová",J486,0)</f>
        <v>0</v>
      </c>
      <c r="BJ486" s="18" t="s">
        <v>82</v>
      </c>
      <c r="BK486" s="151">
        <f>ROUND(I486*H486,2)</f>
        <v>0</v>
      </c>
      <c r="BL486" s="18" t="s">
        <v>417</v>
      </c>
      <c r="BM486" s="150" t="s">
        <v>7146</v>
      </c>
    </row>
    <row r="487" spans="2:65" s="1" customFormat="1" ht="11.25">
      <c r="B487" s="33"/>
      <c r="D487" s="152" t="s">
        <v>316</v>
      </c>
      <c r="F487" s="153" t="s">
        <v>7147</v>
      </c>
      <c r="I487" s="154"/>
      <c r="L487" s="33"/>
      <c r="M487" s="155"/>
      <c r="T487" s="57"/>
      <c r="AT487" s="18" t="s">
        <v>316</v>
      </c>
      <c r="AU487" s="18" t="s">
        <v>82</v>
      </c>
    </row>
    <row r="488" spans="2:65" s="1" customFormat="1" ht="19.5">
      <c r="B488" s="33"/>
      <c r="D488" s="152" t="s">
        <v>357</v>
      </c>
      <c r="F488" s="176" t="s">
        <v>7129</v>
      </c>
      <c r="I488" s="154"/>
      <c r="L488" s="33"/>
      <c r="M488" s="155"/>
      <c r="T488" s="57"/>
      <c r="AT488" s="18" t="s">
        <v>357</v>
      </c>
      <c r="AU488" s="18" t="s">
        <v>82</v>
      </c>
    </row>
    <row r="489" spans="2:65" s="1" customFormat="1" ht="16.5" customHeight="1">
      <c r="B489" s="33"/>
      <c r="C489" s="139" t="s">
        <v>1124</v>
      </c>
      <c r="D489" s="139" t="s">
        <v>309</v>
      </c>
      <c r="E489" s="140" t="s">
        <v>6686</v>
      </c>
      <c r="F489" s="141" t="s">
        <v>6042</v>
      </c>
      <c r="G489" s="142" t="s">
        <v>5204</v>
      </c>
      <c r="H489" s="216"/>
      <c r="I489" s="144"/>
      <c r="J489" s="145">
        <f>ROUND(I489*H489,2)</f>
        <v>0</v>
      </c>
      <c r="K489" s="141" t="s">
        <v>1</v>
      </c>
      <c r="L489" s="33"/>
      <c r="M489" s="146" t="s">
        <v>1</v>
      </c>
      <c r="N489" s="147" t="s">
        <v>40</v>
      </c>
      <c r="P489" s="148">
        <f>O489*H489</f>
        <v>0</v>
      </c>
      <c r="Q489" s="148">
        <v>0</v>
      </c>
      <c r="R489" s="148">
        <f>Q489*H489</f>
        <v>0</v>
      </c>
      <c r="S489" s="148">
        <v>0</v>
      </c>
      <c r="T489" s="149">
        <f>S489*H489</f>
        <v>0</v>
      </c>
      <c r="AR489" s="150" t="s">
        <v>5716</v>
      </c>
      <c r="AT489" s="150" t="s">
        <v>309</v>
      </c>
      <c r="AU489" s="150" t="s">
        <v>82</v>
      </c>
      <c r="AY489" s="18" t="s">
        <v>307</v>
      </c>
      <c r="BE489" s="151">
        <f>IF(N489="základní",J489,0)</f>
        <v>0</v>
      </c>
      <c r="BF489" s="151">
        <f>IF(N489="snížená",J489,0)</f>
        <v>0</v>
      </c>
      <c r="BG489" s="151">
        <f>IF(N489="zákl. přenesená",J489,0)</f>
        <v>0</v>
      </c>
      <c r="BH489" s="151">
        <f>IF(N489="sníž. přenesená",J489,0)</f>
        <v>0</v>
      </c>
      <c r="BI489" s="151">
        <f>IF(N489="nulová",J489,0)</f>
        <v>0</v>
      </c>
      <c r="BJ489" s="18" t="s">
        <v>82</v>
      </c>
      <c r="BK489" s="151">
        <f>ROUND(I489*H489,2)</f>
        <v>0</v>
      </c>
      <c r="BL489" s="18" t="s">
        <v>5716</v>
      </c>
      <c r="BM489" s="150" t="s">
        <v>7148</v>
      </c>
    </row>
    <row r="490" spans="2:65" s="1" customFormat="1" ht="107.25">
      <c r="B490" s="33"/>
      <c r="D490" s="152" t="s">
        <v>316</v>
      </c>
      <c r="F490" s="153" t="s">
        <v>6688</v>
      </c>
      <c r="I490" s="154"/>
      <c r="L490" s="33"/>
      <c r="M490" s="155"/>
      <c r="T490" s="57"/>
      <c r="AT490" s="18" t="s">
        <v>316</v>
      </c>
      <c r="AU490" s="18" t="s">
        <v>82</v>
      </c>
    </row>
    <row r="491" spans="2:65" s="1" customFormat="1" ht="16.5" customHeight="1">
      <c r="B491" s="33"/>
      <c r="C491" s="139" t="s">
        <v>1129</v>
      </c>
      <c r="D491" s="139" t="s">
        <v>309</v>
      </c>
      <c r="E491" s="140" t="s">
        <v>5223</v>
      </c>
      <c r="F491" s="141" t="s">
        <v>5224</v>
      </c>
      <c r="G491" s="142" t="s">
        <v>405</v>
      </c>
      <c r="H491" s="143">
        <v>1</v>
      </c>
      <c r="I491" s="144"/>
      <c r="J491" s="145">
        <f>ROUND(I491*H491,2)</f>
        <v>0</v>
      </c>
      <c r="K491" s="141" t="s">
        <v>1</v>
      </c>
      <c r="L491" s="33"/>
      <c r="M491" s="146" t="s">
        <v>1</v>
      </c>
      <c r="N491" s="147" t="s">
        <v>40</v>
      </c>
      <c r="P491" s="148">
        <f>O491*H491</f>
        <v>0</v>
      </c>
      <c r="Q491" s="148">
        <v>0</v>
      </c>
      <c r="R491" s="148">
        <f>Q491*H491</f>
        <v>0</v>
      </c>
      <c r="S491" s="148">
        <v>0</v>
      </c>
      <c r="T491" s="149">
        <f>S491*H491</f>
        <v>0</v>
      </c>
      <c r="AR491" s="150" t="s">
        <v>417</v>
      </c>
      <c r="AT491" s="150" t="s">
        <v>309</v>
      </c>
      <c r="AU491" s="150" t="s">
        <v>82</v>
      </c>
      <c r="AY491" s="18" t="s">
        <v>307</v>
      </c>
      <c r="BE491" s="151">
        <f>IF(N491="základní",J491,0)</f>
        <v>0</v>
      </c>
      <c r="BF491" s="151">
        <f>IF(N491="snížená",J491,0)</f>
        <v>0</v>
      </c>
      <c r="BG491" s="151">
        <f>IF(N491="zákl. přenesená",J491,0)</f>
        <v>0</v>
      </c>
      <c r="BH491" s="151">
        <f>IF(N491="sníž. přenesená",J491,0)</f>
        <v>0</v>
      </c>
      <c r="BI491" s="151">
        <f>IF(N491="nulová",J491,0)</f>
        <v>0</v>
      </c>
      <c r="BJ491" s="18" t="s">
        <v>82</v>
      </c>
      <c r="BK491" s="151">
        <f>ROUND(I491*H491,2)</f>
        <v>0</v>
      </c>
      <c r="BL491" s="18" t="s">
        <v>417</v>
      </c>
      <c r="BM491" s="150" t="s">
        <v>7149</v>
      </c>
    </row>
    <row r="492" spans="2:65" s="1" customFormat="1" ht="16.5" customHeight="1">
      <c r="B492" s="33"/>
      <c r="C492" s="139" t="s">
        <v>1136</v>
      </c>
      <c r="D492" s="139" t="s">
        <v>309</v>
      </c>
      <c r="E492" s="140" t="s">
        <v>5226</v>
      </c>
      <c r="F492" s="141" t="s">
        <v>5234</v>
      </c>
      <c r="G492" s="142" t="s">
        <v>4747</v>
      </c>
      <c r="H492" s="143">
        <v>1</v>
      </c>
      <c r="I492" s="144"/>
      <c r="J492" s="145">
        <f>ROUND(I492*H492,2)</f>
        <v>0</v>
      </c>
      <c r="K492" s="141" t="s">
        <v>1</v>
      </c>
      <c r="L492" s="33"/>
      <c r="M492" s="146" t="s">
        <v>1</v>
      </c>
      <c r="N492" s="147" t="s">
        <v>40</v>
      </c>
      <c r="P492" s="148">
        <f>O492*H492</f>
        <v>0</v>
      </c>
      <c r="Q492" s="148">
        <v>0</v>
      </c>
      <c r="R492" s="148">
        <f>Q492*H492</f>
        <v>0</v>
      </c>
      <c r="S492" s="148">
        <v>0</v>
      </c>
      <c r="T492" s="149">
        <f>S492*H492</f>
        <v>0</v>
      </c>
      <c r="AR492" s="150" t="s">
        <v>417</v>
      </c>
      <c r="AT492" s="150" t="s">
        <v>309</v>
      </c>
      <c r="AU492" s="150" t="s">
        <v>82</v>
      </c>
      <c r="AY492" s="18" t="s">
        <v>307</v>
      </c>
      <c r="BE492" s="151">
        <f>IF(N492="základní",J492,0)</f>
        <v>0</v>
      </c>
      <c r="BF492" s="151">
        <f>IF(N492="snížená",J492,0)</f>
        <v>0</v>
      </c>
      <c r="BG492" s="151">
        <f>IF(N492="zákl. přenesená",J492,0)</f>
        <v>0</v>
      </c>
      <c r="BH492" s="151">
        <f>IF(N492="sníž. přenesená",J492,0)</f>
        <v>0</v>
      </c>
      <c r="BI492" s="151">
        <f>IF(N492="nulová",J492,0)</f>
        <v>0</v>
      </c>
      <c r="BJ492" s="18" t="s">
        <v>82</v>
      </c>
      <c r="BK492" s="151">
        <f>ROUND(I492*H492,2)</f>
        <v>0</v>
      </c>
      <c r="BL492" s="18" t="s">
        <v>417</v>
      </c>
      <c r="BM492" s="150" t="s">
        <v>7150</v>
      </c>
    </row>
    <row r="493" spans="2:65" s="1" customFormat="1" ht="97.5">
      <c r="B493" s="33"/>
      <c r="D493" s="152" t="s">
        <v>316</v>
      </c>
      <c r="F493" s="153" t="s">
        <v>6691</v>
      </c>
      <c r="I493" s="154"/>
      <c r="L493" s="33"/>
      <c r="M493" s="155"/>
      <c r="T493" s="57"/>
      <c r="AT493" s="18" t="s">
        <v>316</v>
      </c>
      <c r="AU493" s="18" t="s">
        <v>82</v>
      </c>
    </row>
    <row r="494" spans="2:65" s="1" customFormat="1" ht="16.5" customHeight="1">
      <c r="B494" s="33"/>
      <c r="C494" s="139" t="s">
        <v>1142</v>
      </c>
      <c r="D494" s="139" t="s">
        <v>309</v>
      </c>
      <c r="E494" s="140" t="s">
        <v>5554</v>
      </c>
      <c r="F494" s="141" t="s">
        <v>7151</v>
      </c>
      <c r="G494" s="142" t="s">
        <v>4747</v>
      </c>
      <c r="H494" s="143">
        <v>1</v>
      </c>
      <c r="I494" s="144"/>
      <c r="J494" s="145">
        <f>ROUND(I494*H494,2)</f>
        <v>0</v>
      </c>
      <c r="K494" s="141" t="s">
        <v>1</v>
      </c>
      <c r="L494" s="33"/>
      <c r="M494" s="146" t="s">
        <v>1</v>
      </c>
      <c r="N494" s="147" t="s">
        <v>40</v>
      </c>
      <c r="P494" s="148">
        <f>O494*H494</f>
        <v>0</v>
      </c>
      <c r="Q494" s="148">
        <v>0</v>
      </c>
      <c r="R494" s="148">
        <f>Q494*H494</f>
        <v>0</v>
      </c>
      <c r="S494" s="148">
        <v>0</v>
      </c>
      <c r="T494" s="149">
        <f>S494*H494</f>
        <v>0</v>
      </c>
      <c r="AR494" s="150" t="s">
        <v>417</v>
      </c>
      <c r="AT494" s="150" t="s">
        <v>309</v>
      </c>
      <c r="AU494" s="150" t="s">
        <v>82</v>
      </c>
      <c r="AY494" s="18" t="s">
        <v>307</v>
      </c>
      <c r="BE494" s="151">
        <f>IF(N494="základní",J494,0)</f>
        <v>0</v>
      </c>
      <c r="BF494" s="151">
        <f>IF(N494="snížená",J494,0)</f>
        <v>0</v>
      </c>
      <c r="BG494" s="151">
        <f>IF(N494="zákl. přenesená",J494,0)</f>
        <v>0</v>
      </c>
      <c r="BH494" s="151">
        <f>IF(N494="sníž. přenesená",J494,0)</f>
        <v>0</v>
      </c>
      <c r="BI494" s="151">
        <f>IF(N494="nulová",J494,0)</f>
        <v>0</v>
      </c>
      <c r="BJ494" s="18" t="s">
        <v>82</v>
      </c>
      <c r="BK494" s="151">
        <f>ROUND(I494*H494,2)</f>
        <v>0</v>
      </c>
      <c r="BL494" s="18" t="s">
        <v>417</v>
      </c>
      <c r="BM494" s="150" t="s">
        <v>7152</v>
      </c>
    </row>
    <row r="495" spans="2:65" s="1" customFormat="1" ht="11.25">
      <c r="B495" s="33"/>
      <c r="D495" s="152" t="s">
        <v>316</v>
      </c>
      <c r="F495" s="153" t="s">
        <v>6704</v>
      </c>
      <c r="I495" s="154"/>
      <c r="L495" s="33"/>
      <c r="M495" s="155"/>
      <c r="T495" s="57"/>
      <c r="AT495" s="18" t="s">
        <v>316</v>
      </c>
      <c r="AU495" s="18" t="s">
        <v>82</v>
      </c>
    </row>
    <row r="496" spans="2:65" s="1" customFormat="1" ht="24.2" customHeight="1">
      <c r="B496" s="33"/>
      <c r="C496" s="139" t="s">
        <v>1314</v>
      </c>
      <c r="D496" s="139" t="s">
        <v>309</v>
      </c>
      <c r="E496" s="140" t="s">
        <v>6706</v>
      </c>
      <c r="F496" s="141" t="s">
        <v>6707</v>
      </c>
      <c r="G496" s="142" t="s">
        <v>5204</v>
      </c>
      <c r="H496" s="216"/>
      <c r="I496" s="144"/>
      <c r="J496" s="145">
        <f>ROUND(I496*H496,2)</f>
        <v>0</v>
      </c>
      <c r="K496" s="141" t="s">
        <v>1</v>
      </c>
      <c r="L496" s="33"/>
      <c r="M496" s="146" t="s">
        <v>1</v>
      </c>
      <c r="N496" s="147" t="s">
        <v>40</v>
      </c>
      <c r="P496" s="148">
        <f>O496*H496</f>
        <v>0</v>
      </c>
      <c r="Q496" s="148">
        <v>0</v>
      </c>
      <c r="R496" s="148">
        <f>Q496*H496</f>
        <v>0</v>
      </c>
      <c r="S496" s="148">
        <v>0</v>
      </c>
      <c r="T496" s="149">
        <f>S496*H496</f>
        <v>0</v>
      </c>
      <c r="AR496" s="150" t="s">
        <v>417</v>
      </c>
      <c r="AT496" s="150" t="s">
        <v>309</v>
      </c>
      <c r="AU496" s="150" t="s">
        <v>82</v>
      </c>
      <c r="AY496" s="18" t="s">
        <v>307</v>
      </c>
      <c r="BE496" s="151">
        <f>IF(N496="základní",J496,0)</f>
        <v>0</v>
      </c>
      <c r="BF496" s="151">
        <f>IF(N496="snížená",J496,0)</f>
        <v>0</v>
      </c>
      <c r="BG496" s="151">
        <f>IF(N496="zákl. přenesená",J496,0)</f>
        <v>0</v>
      </c>
      <c r="BH496" s="151">
        <f>IF(N496="sníž. přenesená",J496,0)</f>
        <v>0</v>
      </c>
      <c r="BI496" s="151">
        <f>IF(N496="nulová",J496,0)</f>
        <v>0</v>
      </c>
      <c r="BJ496" s="18" t="s">
        <v>82</v>
      </c>
      <c r="BK496" s="151">
        <f>ROUND(I496*H496,2)</f>
        <v>0</v>
      </c>
      <c r="BL496" s="18" t="s">
        <v>417</v>
      </c>
      <c r="BM496" s="150" t="s">
        <v>7153</v>
      </c>
    </row>
    <row r="497" spans="2:65" s="1" customFormat="1" ht="29.25">
      <c r="B497" s="33"/>
      <c r="D497" s="152" t="s">
        <v>316</v>
      </c>
      <c r="F497" s="153" t="s">
        <v>6709</v>
      </c>
      <c r="I497" s="154"/>
      <c r="L497" s="33"/>
      <c r="M497" s="155"/>
      <c r="T497" s="57"/>
      <c r="AT497" s="18" t="s">
        <v>316</v>
      </c>
      <c r="AU497" s="18" t="s">
        <v>82</v>
      </c>
    </row>
    <row r="498" spans="2:65" s="11" customFormat="1" ht="22.9" customHeight="1">
      <c r="B498" s="127"/>
      <c r="D498" s="128" t="s">
        <v>74</v>
      </c>
      <c r="E498" s="137" t="s">
        <v>6710</v>
      </c>
      <c r="F498" s="137" t="s">
        <v>6711</v>
      </c>
      <c r="I498" s="130"/>
      <c r="J498" s="138">
        <f>BK498</f>
        <v>0</v>
      </c>
      <c r="L498" s="127"/>
      <c r="M498" s="132"/>
      <c r="P498" s="133">
        <f>SUM(P499:P501)</f>
        <v>0</v>
      </c>
      <c r="R498" s="133">
        <f>SUM(R499:R501)</f>
        <v>0</v>
      </c>
      <c r="T498" s="134">
        <f>SUM(T499:T501)</f>
        <v>0</v>
      </c>
      <c r="AR498" s="128" t="s">
        <v>84</v>
      </c>
      <c r="AT498" s="135" t="s">
        <v>74</v>
      </c>
      <c r="AU498" s="135" t="s">
        <v>82</v>
      </c>
      <c r="AY498" s="128" t="s">
        <v>307</v>
      </c>
      <c r="BK498" s="136">
        <f>SUM(BK499:BK501)</f>
        <v>0</v>
      </c>
    </row>
    <row r="499" spans="2:65" s="1" customFormat="1" ht="24.2" customHeight="1">
      <c r="B499" s="33"/>
      <c r="C499" s="139" t="s">
        <v>1149</v>
      </c>
      <c r="D499" s="139" t="s">
        <v>309</v>
      </c>
      <c r="E499" s="140" t="s">
        <v>6712</v>
      </c>
      <c r="F499" s="141" t="s">
        <v>6713</v>
      </c>
      <c r="G499" s="142" t="s">
        <v>5204</v>
      </c>
      <c r="H499" s="216"/>
      <c r="I499" s="144"/>
      <c r="J499" s="145">
        <f>ROUND(I499*H499,2)</f>
        <v>0</v>
      </c>
      <c r="K499" s="141" t="s">
        <v>313</v>
      </c>
      <c r="L499" s="33"/>
      <c r="M499" s="146" t="s">
        <v>1</v>
      </c>
      <c r="N499" s="147" t="s">
        <v>40</v>
      </c>
      <c r="P499" s="148">
        <f>O499*H499</f>
        <v>0</v>
      </c>
      <c r="Q499" s="148">
        <v>0</v>
      </c>
      <c r="R499" s="148">
        <f>Q499*H499</f>
        <v>0</v>
      </c>
      <c r="S499" s="148">
        <v>0</v>
      </c>
      <c r="T499" s="149">
        <f>S499*H499</f>
        <v>0</v>
      </c>
      <c r="AR499" s="150" t="s">
        <v>417</v>
      </c>
      <c r="AT499" s="150" t="s">
        <v>309</v>
      </c>
      <c r="AU499" s="150" t="s">
        <v>84</v>
      </c>
      <c r="AY499" s="18" t="s">
        <v>307</v>
      </c>
      <c r="BE499" s="151">
        <f>IF(N499="základní",J499,0)</f>
        <v>0</v>
      </c>
      <c r="BF499" s="151">
        <f>IF(N499="snížená",J499,0)</f>
        <v>0</v>
      </c>
      <c r="BG499" s="151">
        <f>IF(N499="zákl. přenesená",J499,0)</f>
        <v>0</v>
      </c>
      <c r="BH499" s="151">
        <f>IF(N499="sníž. přenesená",J499,0)</f>
        <v>0</v>
      </c>
      <c r="BI499" s="151">
        <f>IF(N499="nulová",J499,0)</f>
        <v>0</v>
      </c>
      <c r="BJ499" s="18" t="s">
        <v>82</v>
      </c>
      <c r="BK499" s="151">
        <f>ROUND(I499*H499,2)</f>
        <v>0</v>
      </c>
      <c r="BL499" s="18" t="s">
        <v>417</v>
      </c>
      <c r="BM499" s="150" t="s">
        <v>7154</v>
      </c>
    </row>
    <row r="500" spans="2:65" s="1" customFormat="1" ht="29.25">
      <c r="B500" s="33"/>
      <c r="D500" s="152" t="s">
        <v>316</v>
      </c>
      <c r="F500" s="153" t="s">
        <v>6715</v>
      </c>
      <c r="I500" s="154"/>
      <c r="L500" s="33"/>
      <c r="M500" s="155"/>
      <c r="T500" s="57"/>
      <c r="AT500" s="18" t="s">
        <v>316</v>
      </c>
      <c r="AU500" s="18" t="s">
        <v>84</v>
      </c>
    </row>
    <row r="501" spans="2:65" s="1" customFormat="1" ht="21.75" customHeight="1">
      <c r="B501" s="33"/>
      <c r="C501" s="139" t="s">
        <v>1155</v>
      </c>
      <c r="D501" s="139" t="s">
        <v>309</v>
      </c>
      <c r="E501" s="140" t="s">
        <v>6716</v>
      </c>
      <c r="F501" s="141" t="s">
        <v>6717</v>
      </c>
      <c r="G501" s="142" t="s">
        <v>5204</v>
      </c>
      <c r="H501" s="216"/>
      <c r="I501" s="144"/>
      <c r="J501" s="145">
        <f>ROUND(I501*H501,2)</f>
        <v>0</v>
      </c>
      <c r="K501" s="141" t="s">
        <v>1</v>
      </c>
      <c r="L501" s="33"/>
      <c r="M501" s="146" t="s">
        <v>1</v>
      </c>
      <c r="N501" s="147" t="s">
        <v>40</v>
      </c>
      <c r="P501" s="148">
        <f>O501*H501</f>
        <v>0</v>
      </c>
      <c r="Q501" s="148">
        <v>0</v>
      </c>
      <c r="R501" s="148">
        <f>Q501*H501</f>
        <v>0</v>
      </c>
      <c r="S501" s="148">
        <v>0</v>
      </c>
      <c r="T501" s="149">
        <f>S501*H501</f>
        <v>0</v>
      </c>
      <c r="AR501" s="150" t="s">
        <v>417</v>
      </c>
      <c r="AT501" s="150" t="s">
        <v>309</v>
      </c>
      <c r="AU501" s="150" t="s">
        <v>84</v>
      </c>
      <c r="AY501" s="18" t="s">
        <v>307</v>
      </c>
      <c r="BE501" s="151">
        <f>IF(N501="základní",J501,0)</f>
        <v>0</v>
      </c>
      <c r="BF501" s="151">
        <f>IF(N501="snížená",J501,0)</f>
        <v>0</v>
      </c>
      <c r="BG501" s="151">
        <f>IF(N501="zákl. přenesená",J501,0)</f>
        <v>0</v>
      </c>
      <c r="BH501" s="151">
        <f>IF(N501="sníž. přenesená",J501,0)</f>
        <v>0</v>
      </c>
      <c r="BI501" s="151">
        <f>IF(N501="nulová",J501,0)</f>
        <v>0</v>
      </c>
      <c r="BJ501" s="18" t="s">
        <v>82</v>
      </c>
      <c r="BK501" s="151">
        <f>ROUND(I501*H501,2)</f>
        <v>0</v>
      </c>
      <c r="BL501" s="18" t="s">
        <v>417</v>
      </c>
      <c r="BM501" s="150" t="s">
        <v>7155</v>
      </c>
    </row>
    <row r="502" spans="2:65" s="11" customFormat="1" ht="22.9" customHeight="1">
      <c r="B502" s="127"/>
      <c r="D502" s="128" t="s">
        <v>74</v>
      </c>
      <c r="E502" s="137" t="s">
        <v>6719</v>
      </c>
      <c r="F502" s="137" t="s">
        <v>6720</v>
      </c>
      <c r="I502" s="130"/>
      <c r="J502" s="138">
        <f>BK502</f>
        <v>0</v>
      </c>
      <c r="L502" s="127"/>
      <c r="M502" s="132"/>
      <c r="P502" s="133">
        <f>SUM(P503:P514)</f>
        <v>0</v>
      </c>
      <c r="R502" s="133">
        <f>SUM(R503:R514)</f>
        <v>0</v>
      </c>
      <c r="T502" s="134">
        <f>SUM(T503:T514)</f>
        <v>0</v>
      </c>
      <c r="AR502" s="128" t="s">
        <v>314</v>
      </c>
      <c r="AT502" s="135" t="s">
        <v>74</v>
      </c>
      <c r="AU502" s="135" t="s">
        <v>82</v>
      </c>
      <c r="AY502" s="128" t="s">
        <v>307</v>
      </c>
      <c r="BK502" s="136">
        <f>SUM(BK503:BK514)</f>
        <v>0</v>
      </c>
    </row>
    <row r="503" spans="2:65" s="1" customFormat="1" ht="21.75" customHeight="1">
      <c r="B503" s="33"/>
      <c r="C503" s="139" t="s">
        <v>1162</v>
      </c>
      <c r="D503" s="139" t="s">
        <v>309</v>
      </c>
      <c r="E503" s="140" t="s">
        <v>6721</v>
      </c>
      <c r="F503" s="141" t="s">
        <v>6722</v>
      </c>
      <c r="G503" s="142" t="s">
        <v>398</v>
      </c>
      <c r="H503" s="143">
        <v>315</v>
      </c>
      <c r="I503" s="144"/>
      <c r="J503" s="145">
        <f>ROUND(I503*H503,2)</f>
        <v>0</v>
      </c>
      <c r="K503" s="141" t="s">
        <v>313</v>
      </c>
      <c r="L503" s="33"/>
      <c r="M503" s="146" t="s">
        <v>1</v>
      </c>
      <c r="N503" s="147" t="s">
        <v>40</v>
      </c>
      <c r="P503" s="148">
        <f>O503*H503</f>
        <v>0</v>
      </c>
      <c r="Q503" s="148">
        <v>0</v>
      </c>
      <c r="R503" s="148">
        <f>Q503*H503</f>
        <v>0</v>
      </c>
      <c r="S503" s="148">
        <v>0</v>
      </c>
      <c r="T503" s="149">
        <f>S503*H503</f>
        <v>0</v>
      </c>
      <c r="AR503" s="150" t="s">
        <v>417</v>
      </c>
      <c r="AT503" s="150" t="s">
        <v>309</v>
      </c>
      <c r="AU503" s="150" t="s">
        <v>84</v>
      </c>
      <c r="AY503" s="18" t="s">
        <v>307</v>
      </c>
      <c r="BE503" s="151">
        <f>IF(N503="základní",J503,0)</f>
        <v>0</v>
      </c>
      <c r="BF503" s="151">
        <f>IF(N503="snížená",J503,0)</f>
        <v>0</v>
      </c>
      <c r="BG503" s="151">
        <f>IF(N503="zákl. přenesená",J503,0)</f>
        <v>0</v>
      </c>
      <c r="BH503" s="151">
        <f>IF(N503="sníž. přenesená",J503,0)</f>
        <v>0</v>
      </c>
      <c r="BI503" s="151">
        <f>IF(N503="nulová",J503,0)</f>
        <v>0</v>
      </c>
      <c r="BJ503" s="18" t="s">
        <v>82</v>
      </c>
      <c r="BK503" s="151">
        <f>ROUND(I503*H503,2)</f>
        <v>0</v>
      </c>
      <c r="BL503" s="18" t="s">
        <v>417</v>
      </c>
      <c r="BM503" s="150" t="s">
        <v>7156</v>
      </c>
    </row>
    <row r="504" spans="2:65" s="1" customFormat="1" ht="11.25">
      <c r="B504" s="33"/>
      <c r="D504" s="152" t="s">
        <v>316</v>
      </c>
      <c r="F504" s="153" t="s">
        <v>6724</v>
      </c>
      <c r="I504" s="154"/>
      <c r="L504" s="33"/>
      <c r="M504" s="155"/>
      <c r="T504" s="57"/>
      <c r="AT504" s="18" t="s">
        <v>316</v>
      </c>
      <c r="AU504" s="18" t="s">
        <v>84</v>
      </c>
    </row>
    <row r="505" spans="2:65" s="1" customFormat="1" ht="24.2" customHeight="1">
      <c r="B505" s="33"/>
      <c r="C505" s="139" t="s">
        <v>1169</v>
      </c>
      <c r="D505" s="139" t="s">
        <v>309</v>
      </c>
      <c r="E505" s="140" t="s">
        <v>7157</v>
      </c>
      <c r="F505" s="141" t="s">
        <v>7158</v>
      </c>
      <c r="G505" s="142" t="s">
        <v>398</v>
      </c>
      <c r="H505" s="143">
        <v>20</v>
      </c>
      <c r="I505" s="144"/>
      <c r="J505" s="145">
        <f>ROUND(I505*H505,2)</f>
        <v>0</v>
      </c>
      <c r="K505" s="141" t="s">
        <v>313</v>
      </c>
      <c r="L505" s="33"/>
      <c r="M505" s="146" t="s">
        <v>1</v>
      </c>
      <c r="N505" s="147" t="s">
        <v>40</v>
      </c>
      <c r="P505" s="148">
        <f>O505*H505</f>
        <v>0</v>
      </c>
      <c r="Q505" s="148">
        <v>0</v>
      </c>
      <c r="R505" s="148">
        <f>Q505*H505</f>
        <v>0</v>
      </c>
      <c r="S505" s="148">
        <v>0</v>
      </c>
      <c r="T505" s="149">
        <f>S505*H505</f>
        <v>0</v>
      </c>
      <c r="AR505" s="150" t="s">
        <v>417</v>
      </c>
      <c r="AT505" s="150" t="s">
        <v>309</v>
      </c>
      <c r="AU505" s="150" t="s">
        <v>84</v>
      </c>
      <c r="AY505" s="18" t="s">
        <v>307</v>
      </c>
      <c r="BE505" s="151">
        <f>IF(N505="základní",J505,0)</f>
        <v>0</v>
      </c>
      <c r="BF505" s="151">
        <f>IF(N505="snížená",J505,0)</f>
        <v>0</v>
      </c>
      <c r="BG505" s="151">
        <f>IF(N505="zákl. přenesená",J505,0)</f>
        <v>0</v>
      </c>
      <c r="BH505" s="151">
        <f>IF(N505="sníž. přenesená",J505,0)</f>
        <v>0</v>
      </c>
      <c r="BI505" s="151">
        <f>IF(N505="nulová",J505,0)</f>
        <v>0</v>
      </c>
      <c r="BJ505" s="18" t="s">
        <v>82</v>
      </c>
      <c r="BK505" s="151">
        <f>ROUND(I505*H505,2)</f>
        <v>0</v>
      </c>
      <c r="BL505" s="18" t="s">
        <v>417</v>
      </c>
      <c r="BM505" s="150" t="s">
        <v>7159</v>
      </c>
    </row>
    <row r="506" spans="2:65" s="1" customFormat="1" ht="19.5">
      <c r="B506" s="33"/>
      <c r="D506" s="152" t="s">
        <v>316</v>
      </c>
      <c r="F506" s="153" t="s">
        <v>7160</v>
      </c>
      <c r="I506" s="154"/>
      <c r="L506" s="33"/>
      <c r="M506" s="155"/>
      <c r="T506" s="57"/>
      <c r="AT506" s="18" t="s">
        <v>316</v>
      </c>
      <c r="AU506" s="18" t="s">
        <v>84</v>
      </c>
    </row>
    <row r="507" spans="2:65" s="1" customFormat="1" ht="24.2" customHeight="1">
      <c r="B507" s="33"/>
      <c r="C507" s="139" t="s">
        <v>1176</v>
      </c>
      <c r="D507" s="139" t="s">
        <v>309</v>
      </c>
      <c r="E507" s="140" t="s">
        <v>7161</v>
      </c>
      <c r="F507" s="141" t="s">
        <v>7162</v>
      </c>
      <c r="G507" s="142" t="s">
        <v>5204</v>
      </c>
      <c r="H507" s="216"/>
      <c r="I507" s="144"/>
      <c r="J507" s="145">
        <f>ROUND(I507*H507,2)</f>
        <v>0</v>
      </c>
      <c r="K507" s="141" t="s">
        <v>313</v>
      </c>
      <c r="L507" s="33"/>
      <c r="M507" s="146" t="s">
        <v>1</v>
      </c>
      <c r="N507" s="147" t="s">
        <v>40</v>
      </c>
      <c r="P507" s="148">
        <f>O507*H507</f>
        <v>0</v>
      </c>
      <c r="Q507" s="148">
        <v>0</v>
      </c>
      <c r="R507" s="148">
        <f>Q507*H507</f>
        <v>0</v>
      </c>
      <c r="S507" s="148">
        <v>0</v>
      </c>
      <c r="T507" s="149">
        <f>S507*H507</f>
        <v>0</v>
      </c>
      <c r="AR507" s="150" t="s">
        <v>417</v>
      </c>
      <c r="AT507" s="150" t="s">
        <v>309</v>
      </c>
      <c r="AU507" s="150" t="s">
        <v>84</v>
      </c>
      <c r="AY507" s="18" t="s">
        <v>307</v>
      </c>
      <c r="BE507" s="151">
        <f>IF(N507="základní",J507,0)</f>
        <v>0</v>
      </c>
      <c r="BF507" s="151">
        <f>IF(N507="snížená",J507,0)</f>
        <v>0</v>
      </c>
      <c r="BG507" s="151">
        <f>IF(N507="zákl. přenesená",J507,0)</f>
        <v>0</v>
      </c>
      <c r="BH507" s="151">
        <f>IF(N507="sníž. přenesená",J507,0)</f>
        <v>0</v>
      </c>
      <c r="BI507" s="151">
        <f>IF(N507="nulová",J507,0)</f>
        <v>0</v>
      </c>
      <c r="BJ507" s="18" t="s">
        <v>82</v>
      </c>
      <c r="BK507" s="151">
        <f>ROUND(I507*H507,2)</f>
        <v>0</v>
      </c>
      <c r="BL507" s="18" t="s">
        <v>417</v>
      </c>
      <c r="BM507" s="150" t="s">
        <v>7163</v>
      </c>
    </row>
    <row r="508" spans="2:65" s="1" customFormat="1" ht="29.25">
      <c r="B508" s="33"/>
      <c r="D508" s="152" t="s">
        <v>316</v>
      </c>
      <c r="F508" s="153" t="s">
        <v>7164</v>
      </c>
      <c r="I508" s="154"/>
      <c r="L508" s="33"/>
      <c r="M508" s="155"/>
      <c r="T508" s="57"/>
      <c r="AT508" s="18" t="s">
        <v>316</v>
      </c>
      <c r="AU508" s="18" t="s">
        <v>84</v>
      </c>
    </row>
    <row r="509" spans="2:65" s="1" customFormat="1" ht="16.5" customHeight="1">
      <c r="B509" s="33"/>
      <c r="C509" s="139" t="s">
        <v>1181</v>
      </c>
      <c r="D509" s="139" t="s">
        <v>309</v>
      </c>
      <c r="E509" s="140" t="s">
        <v>6729</v>
      </c>
      <c r="F509" s="141" t="s">
        <v>6730</v>
      </c>
      <c r="G509" s="142" t="s">
        <v>5204</v>
      </c>
      <c r="H509" s="216"/>
      <c r="I509" s="144"/>
      <c r="J509" s="145">
        <f>ROUND(I509*H509,2)</f>
        <v>0</v>
      </c>
      <c r="K509" s="141" t="s">
        <v>1</v>
      </c>
      <c r="L509" s="33"/>
      <c r="M509" s="146" t="s">
        <v>1</v>
      </c>
      <c r="N509" s="147" t="s">
        <v>40</v>
      </c>
      <c r="P509" s="148">
        <f>O509*H509</f>
        <v>0</v>
      </c>
      <c r="Q509" s="148">
        <v>0</v>
      </c>
      <c r="R509" s="148">
        <f>Q509*H509</f>
        <v>0</v>
      </c>
      <c r="S509" s="148">
        <v>0</v>
      </c>
      <c r="T509" s="149">
        <f>S509*H509</f>
        <v>0</v>
      </c>
      <c r="AR509" s="150" t="s">
        <v>417</v>
      </c>
      <c r="AT509" s="150" t="s">
        <v>309</v>
      </c>
      <c r="AU509" s="150" t="s">
        <v>84</v>
      </c>
      <c r="AY509" s="18" t="s">
        <v>307</v>
      </c>
      <c r="BE509" s="151">
        <f>IF(N509="základní",J509,0)</f>
        <v>0</v>
      </c>
      <c r="BF509" s="151">
        <f>IF(N509="snížená",J509,0)</f>
        <v>0</v>
      </c>
      <c r="BG509" s="151">
        <f>IF(N509="zákl. přenesená",J509,0)</f>
        <v>0</v>
      </c>
      <c r="BH509" s="151">
        <f>IF(N509="sníž. přenesená",J509,0)</f>
        <v>0</v>
      </c>
      <c r="BI509" s="151">
        <f>IF(N509="nulová",J509,0)</f>
        <v>0</v>
      </c>
      <c r="BJ509" s="18" t="s">
        <v>82</v>
      </c>
      <c r="BK509" s="151">
        <f>ROUND(I509*H509,2)</f>
        <v>0</v>
      </c>
      <c r="BL509" s="18" t="s">
        <v>417</v>
      </c>
      <c r="BM509" s="150" t="s">
        <v>7165</v>
      </c>
    </row>
    <row r="510" spans="2:65" s="1" customFormat="1" ht="24.2" customHeight="1">
      <c r="B510" s="33"/>
      <c r="C510" s="139" t="s">
        <v>1186</v>
      </c>
      <c r="D510" s="139" t="s">
        <v>309</v>
      </c>
      <c r="E510" s="140" t="s">
        <v>7166</v>
      </c>
      <c r="F510" s="141" t="s">
        <v>7167</v>
      </c>
      <c r="G510" s="142" t="s">
        <v>5228</v>
      </c>
      <c r="H510" s="143">
        <v>2</v>
      </c>
      <c r="I510" s="144"/>
      <c r="J510" s="145">
        <f>ROUND(I510*H510,2)</f>
        <v>0</v>
      </c>
      <c r="K510" s="141" t="s">
        <v>1</v>
      </c>
      <c r="L510" s="33"/>
      <c r="M510" s="146" t="s">
        <v>1</v>
      </c>
      <c r="N510" s="147" t="s">
        <v>40</v>
      </c>
      <c r="P510" s="148">
        <f>O510*H510</f>
        <v>0</v>
      </c>
      <c r="Q510" s="148">
        <v>0</v>
      </c>
      <c r="R510" s="148">
        <f>Q510*H510</f>
        <v>0</v>
      </c>
      <c r="S510" s="148">
        <v>0</v>
      </c>
      <c r="T510" s="149">
        <f>S510*H510</f>
        <v>0</v>
      </c>
      <c r="AR510" s="150" t="s">
        <v>417</v>
      </c>
      <c r="AT510" s="150" t="s">
        <v>309</v>
      </c>
      <c r="AU510" s="150" t="s">
        <v>84</v>
      </c>
      <c r="AY510" s="18" t="s">
        <v>307</v>
      </c>
      <c r="BE510" s="151">
        <f>IF(N510="základní",J510,0)</f>
        <v>0</v>
      </c>
      <c r="BF510" s="151">
        <f>IF(N510="snížená",J510,0)</f>
        <v>0</v>
      </c>
      <c r="BG510" s="151">
        <f>IF(N510="zákl. přenesená",J510,0)</f>
        <v>0</v>
      </c>
      <c r="BH510" s="151">
        <f>IF(N510="sníž. přenesená",J510,0)</f>
        <v>0</v>
      </c>
      <c r="BI510" s="151">
        <f>IF(N510="nulová",J510,0)</f>
        <v>0</v>
      </c>
      <c r="BJ510" s="18" t="s">
        <v>82</v>
      </c>
      <c r="BK510" s="151">
        <f>ROUND(I510*H510,2)</f>
        <v>0</v>
      </c>
      <c r="BL510" s="18" t="s">
        <v>417</v>
      </c>
      <c r="BM510" s="150" t="s">
        <v>7168</v>
      </c>
    </row>
    <row r="511" spans="2:65" s="1" customFormat="1" ht="19.5">
      <c r="B511" s="33"/>
      <c r="D511" s="152" t="s">
        <v>316</v>
      </c>
      <c r="F511" s="153" t="s">
        <v>7167</v>
      </c>
      <c r="I511" s="154"/>
      <c r="L511" s="33"/>
      <c r="M511" s="155"/>
      <c r="T511" s="57"/>
      <c r="AT511" s="18" t="s">
        <v>316</v>
      </c>
      <c r="AU511" s="18" t="s">
        <v>84</v>
      </c>
    </row>
    <row r="512" spans="2:65" s="1" customFormat="1" ht="19.5">
      <c r="B512" s="33"/>
      <c r="D512" s="152" t="s">
        <v>357</v>
      </c>
      <c r="F512" s="176" t="s">
        <v>7169</v>
      </c>
      <c r="I512" s="154"/>
      <c r="L512" s="33"/>
      <c r="M512" s="155"/>
      <c r="T512" s="57"/>
      <c r="AT512" s="18" t="s">
        <v>357</v>
      </c>
      <c r="AU512" s="18" t="s">
        <v>84</v>
      </c>
    </row>
    <row r="513" spans="2:65" s="1" customFormat="1" ht="16.5" customHeight="1">
      <c r="B513" s="33"/>
      <c r="C513" s="139" t="s">
        <v>1191</v>
      </c>
      <c r="D513" s="139" t="s">
        <v>309</v>
      </c>
      <c r="E513" s="140" t="s">
        <v>7170</v>
      </c>
      <c r="F513" s="141" t="s">
        <v>7171</v>
      </c>
      <c r="G513" s="142" t="s">
        <v>5242</v>
      </c>
      <c r="H513" s="143">
        <v>8</v>
      </c>
      <c r="I513" s="144"/>
      <c r="J513" s="145">
        <f>ROUND(I513*H513,2)</f>
        <v>0</v>
      </c>
      <c r="K513" s="141" t="s">
        <v>1</v>
      </c>
      <c r="L513" s="33"/>
      <c r="M513" s="146" t="s">
        <v>1</v>
      </c>
      <c r="N513" s="147" t="s">
        <v>40</v>
      </c>
      <c r="P513" s="148">
        <f>O513*H513</f>
        <v>0</v>
      </c>
      <c r="Q513" s="148">
        <v>0</v>
      </c>
      <c r="R513" s="148">
        <f>Q513*H513</f>
        <v>0</v>
      </c>
      <c r="S513" s="148">
        <v>0</v>
      </c>
      <c r="T513" s="149">
        <f>S513*H513</f>
        <v>0</v>
      </c>
      <c r="AR513" s="150" t="s">
        <v>417</v>
      </c>
      <c r="AT513" s="150" t="s">
        <v>309</v>
      </c>
      <c r="AU513" s="150" t="s">
        <v>84</v>
      </c>
      <c r="AY513" s="18" t="s">
        <v>307</v>
      </c>
      <c r="BE513" s="151">
        <f>IF(N513="základní",J513,0)</f>
        <v>0</v>
      </c>
      <c r="BF513" s="151">
        <f>IF(N513="snížená",J513,0)</f>
        <v>0</v>
      </c>
      <c r="BG513" s="151">
        <f>IF(N513="zákl. přenesená",J513,0)</f>
        <v>0</v>
      </c>
      <c r="BH513" s="151">
        <f>IF(N513="sníž. přenesená",J513,0)</f>
        <v>0</v>
      </c>
      <c r="BI513" s="151">
        <f>IF(N513="nulová",J513,0)</f>
        <v>0</v>
      </c>
      <c r="BJ513" s="18" t="s">
        <v>82</v>
      </c>
      <c r="BK513" s="151">
        <f>ROUND(I513*H513,2)</f>
        <v>0</v>
      </c>
      <c r="BL513" s="18" t="s">
        <v>417</v>
      </c>
      <c r="BM513" s="150" t="s">
        <v>7172</v>
      </c>
    </row>
    <row r="514" spans="2:65" s="1" customFormat="1" ht="11.25">
      <c r="B514" s="33"/>
      <c r="D514" s="152" t="s">
        <v>316</v>
      </c>
      <c r="F514" s="153" t="s">
        <v>7171</v>
      </c>
      <c r="I514" s="154"/>
      <c r="L514" s="33"/>
      <c r="M514" s="155"/>
      <c r="T514" s="57"/>
      <c r="AT514" s="18" t="s">
        <v>316</v>
      </c>
      <c r="AU514" s="18" t="s">
        <v>84</v>
      </c>
    </row>
    <row r="515" spans="2:65" s="11" customFormat="1" ht="22.9" customHeight="1">
      <c r="B515" s="127"/>
      <c r="D515" s="128" t="s">
        <v>74</v>
      </c>
      <c r="E515" s="137" t="s">
        <v>6732</v>
      </c>
      <c r="F515" s="137" t="s">
        <v>6733</v>
      </c>
      <c r="I515" s="130"/>
      <c r="J515" s="138">
        <f>BK515</f>
        <v>0</v>
      </c>
      <c r="L515" s="127"/>
      <c r="M515" s="132"/>
      <c r="P515" s="133">
        <f>SUM(P516:P524)</f>
        <v>0</v>
      </c>
      <c r="R515" s="133">
        <f>SUM(R516:R524)</f>
        <v>1.29E-2</v>
      </c>
      <c r="T515" s="134">
        <f>SUM(T516:T524)</f>
        <v>0</v>
      </c>
      <c r="AR515" s="128" t="s">
        <v>314</v>
      </c>
      <c r="AT515" s="135" t="s">
        <v>74</v>
      </c>
      <c r="AU515" s="135" t="s">
        <v>82</v>
      </c>
      <c r="AY515" s="128" t="s">
        <v>307</v>
      </c>
      <c r="BK515" s="136">
        <f>SUM(BK516:BK524)</f>
        <v>0</v>
      </c>
    </row>
    <row r="516" spans="2:65" s="1" customFormat="1" ht="21.75" customHeight="1">
      <c r="B516" s="33"/>
      <c r="C516" s="139" t="s">
        <v>1196</v>
      </c>
      <c r="D516" s="139" t="s">
        <v>309</v>
      </c>
      <c r="E516" s="140" t="s">
        <v>6734</v>
      </c>
      <c r="F516" s="141" t="s">
        <v>6735</v>
      </c>
      <c r="G516" s="142" t="s">
        <v>398</v>
      </c>
      <c r="H516" s="143">
        <v>430</v>
      </c>
      <c r="I516" s="144"/>
      <c r="J516" s="145">
        <f>ROUND(I516*H516,2)</f>
        <v>0</v>
      </c>
      <c r="K516" s="141" t="s">
        <v>313</v>
      </c>
      <c r="L516" s="33"/>
      <c r="M516" s="146" t="s">
        <v>1</v>
      </c>
      <c r="N516" s="147" t="s">
        <v>40</v>
      </c>
      <c r="P516" s="148">
        <f>O516*H516</f>
        <v>0</v>
      </c>
      <c r="Q516" s="148">
        <v>1.0000000000000001E-5</v>
      </c>
      <c r="R516" s="148">
        <f>Q516*H516</f>
        <v>4.3E-3</v>
      </c>
      <c r="S516" s="148">
        <v>0</v>
      </c>
      <c r="T516" s="149">
        <f>S516*H516</f>
        <v>0</v>
      </c>
      <c r="AR516" s="150" t="s">
        <v>417</v>
      </c>
      <c r="AT516" s="150" t="s">
        <v>309</v>
      </c>
      <c r="AU516" s="150" t="s">
        <v>84</v>
      </c>
      <c r="AY516" s="18" t="s">
        <v>307</v>
      </c>
      <c r="BE516" s="151">
        <f>IF(N516="základní",J516,0)</f>
        <v>0</v>
      </c>
      <c r="BF516" s="151">
        <f>IF(N516="snížená",J516,0)</f>
        <v>0</v>
      </c>
      <c r="BG516" s="151">
        <f>IF(N516="zákl. přenesená",J516,0)</f>
        <v>0</v>
      </c>
      <c r="BH516" s="151">
        <f>IF(N516="sníž. přenesená",J516,0)</f>
        <v>0</v>
      </c>
      <c r="BI516" s="151">
        <f>IF(N516="nulová",J516,0)</f>
        <v>0</v>
      </c>
      <c r="BJ516" s="18" t="s">
        <v>82</v>
      </c>
      <c r="BK516" s="151">
        <f>ROUND(I516*H516,2)</f>
        <v>0</v>
      </c>
      <c r="BL516" s="18" t="s">
        <v>417</v>
      </c>
      <c r="BM516" s="150" t="s">
        <v>7173</v>
      </c>
    </row>
    <row r="517" spans="2:65" s="1" customFormat="1" ht="19.5">
      <c r="B517" s="33"/>
      <c r="D517" s="152" t="s">
        <v>316</v>
      </c>
      <c r="F517" s="153" t="s">
        <v>6737</v>
      </c>
      <c r="I517" s="154"/>
      <c r="L517" s="33"/>
      <c r="M517" s="155"/>
      <c r="T517" s="57"/>
      <c r="AT517" s="18" t="s">
        <v>316</v>
      </c>
      <c r="AU517" s="18" t="s">
        <v>84</v>
      </c>
    </row>
    <row r="518" spans="2:65" s="1" customFormat="1" ht="24.2" customHeight="1">
      <c r="B518" s="33"/>
      <c r="C518" s="139" t="s">
        <v>1202</v>
      </c>
      <c r="D518" s="139" t="s">
        <v>309</v>
      </c>
      <c r="E518" s="140" t="s">
        <v>6738</v>
      </c>
      <c r="F518" s="141" t="s">
        <v>6739</v>
      </c>
      <c r="G518" s="142" t="s">
        <v>398</v>
      </c>
      <c r="H518" s="143">
        <v>430</v>
      </c>
      <c r="I518" s="144"/>
      <c r="J518" s="145">
        <f>ROUND(I518*H518,2)</f>
        <v>0</v>
      </c>
      <c r="K518" s="141" t="s">
        <v>313</v>
      </c>
      <c r="L518" s="33"/>
      <c r="M518" s="146" t="s">
        <v>1</v>
      </c>
      <c r="N518" s="147" t="s">
        <v>40</v>
      </c>
      <c r="P518" s="148">
        <f>O518*H518</f>
        <v>0</v>
      </c>
      <c r="Q518" s="148">
        <v>2.0000000000000002E-5</v>
      </c>
      <c r="R518" s="148">
        <f>Q518*H518</f>
        <v>8.6E-3</v>
      </c>
      <c r="S518" s="148">
        <v>0</v>
      </c>
      <c r="T518" s="149">
        <f>S518*H518</f>
        <v>0</v>
      </c>
      <c r="AR518" s="150" t="s">
        <v>417</v>
      </c>
      <c r="AT518" s="150" t="s">
        <v>309</v>
      </c>
      <c r="AU518" s="150" t="s">
        <v>84</v>
      </c>
      <c r="AY518" s="18" t="s">
        <v>307</v>
      </c>
      <c r="BE518" s="151">
        <f>IF(N518="základní",J518,0)</f>
        <v>0</v>
      </c>
      <c r="BF518" s="151">
        <f>IF(N518="snížená",J518,0)</f>
        <v>0</v>
      </c>
      <c r="BG518" s="151">
        <f>IF(N518="zákl. přenesená",J518,0)</f>
        <v>0</v>
      </c>
      <c r="BH518" s="151">
        <f>IF(N518="sníž. přenesená",J518,0)</f>
        <v>0</v>
      </c>
      <c r="BI518" s="151">
        <f>IF(N518="nulová",J518,0)</f>
        <v>0</v>
      </c>
      <c r="BJ518" s="18" t="s">
        <v>82</v>
      </c>
      <c r="BK518" s="151">
        <f>ROUND(I518*H518,2)</f>
        <v>0</v>
      </c>
      <c r="BL518" s="18" t="s">
        <v>417</v>
      </c>
      <c r="BM518" s="150" t="s">
        <v>7174</v>
      </c>
    </row>
    <row r="519" spans="2:65" s="1" customFormat="1" ht="19.5">
      <c r="B519" s="33"/>
      <c r="D519" s="152" t="s">
        <v>316</v>
      </c>
      <c r="F519" s="153" t="s">
        <v>6741</v>
      </c>
      <c r="I519" s="154"/>
      <c r="L519" s="33"/>
      <c r="M519" s="155"/>
      <c r="T519" s="57"/>
      <c r="AT519" s="18" t="s">
        <v>316</v>
      </c>
      <c r="AU519" s="18" t="s">
        <v>84</v>
      </c>
    </row>
    <row r="520" spans="2:65" s="1" customFormat="1" ht="24.2" customHeight="1">
      <c r="B520" s="33"/>
      <c r="C520" s="139" t="s">
        <v>1208</v>
      </c>
      <c r="D520" s="139" t="s">
        <v>309</v>
      </c>
      <c r="E520" s="140" t="s">
        <v>7175</v>
      </c>
      <c r="F520" s="141" t="s">
        <v>7176</v>
      </c>
      <c r="G520" s="142" t="s">
        <v>5204</v>
      </c>
      <c r="H520" s="216"/>
      <c r="I520" s="144"/>
      <c r="J520" s="145">
        <f>ROUND(I520*H520,2)</f>
        <v>0</v>
      </c>
      <c r="K520" s="141" t="s">
        <v>313</v>
      </c>
      <c r="L520" s="33"/>
      <c r="M520" s="146" t="s">
        <v>1</v>
      </c>
      <c r="N520" s="147" t="s">
        <v>40</v>
      </c>
      <c r="P520" s="148">
        <f>O520*H520</f>
        <v>0</v>
      </c>
      <c r="Q520" s="148">
        <v>0</v>
      </c>
      <c r="R520" s="148">
        <f>Q520*H520</f>
        <v>0</v>
      </c>
      <c r="S520" s="148">
        <v>0</v>
      </c>
      <c r="T520" s="149">
        <f>S520*H520</f>
        <v>0</v>
      </c>
      <c r="AR520" s="150" t="s">
        <v>417</v>
      </c>
      <c r="AT520" s="150" t="s">
        <v>309</v>
      </c>
      <c r="AU520" s="150" t="s">
        <v>84</v>
      </c>
      <c r="AY520" s="18" t="s">
        <v>307</v>
      </c>
      <c r="BE520" s="151">
        <f>IF(N520="základní",J520,0)</f>
        <v>0</v>
      </c>
      <c r="BF520" s="151">
        <f>IF(N520="snížená",J520,0)</f>
        <v>0</v>
      </c>
      <c r="BG520" s="151">
        <f>IF(N520="zákl. přenesená",J520,0)</f>
        <v>0</v>
      </c>
      <c r="BH520" s="151">
        <f>IF(N520="sníž. přenesená",J520,0)</f>
        <v>0</v>
      </c>
      <c r="BI520" s="151">
        <f>IF(N520="nulová",J520,0)</f>
        <v>0</v>
      </c>
      <c r="BJ520" s="18" t="s">
        <v>82</v>
      </c>
      <c r="BK520" s="151">
        <f>ROUND(I520*H520,2)</f>
        <v>0</v>
      </c>
      <c r="BL520" s="18" t="s">
        <v>417</v>
      </c>
      <c r="BM520" s="150" t="s">
        <v>7177</v>
      </c>
    </row>
    <row r="521" spans="2:65" s="1" customFormat="1" ht="29.25">
      <c r="B521" s="33"/>
      <c r="D521" s="152" t="s">
        <v>316</v>
      </c>
      <c r="F521" s="153" t="s">
        <v>7178</v>
      </c>
      <c r="I521" s="154"/>
      <c r="L521" s="33"/>
      <c r="M521" s="155"/>
      <c r="T521" s="57"/>
      <c r="AT521" s="18" t="s">
        <v>316</v>
      </c>
      <c r="AU521" s="18" t="s">
        <v>84</v>
      </c>
    </row>
    <row r="522" spans="2:65" s="1" customFormat="1" ht="16.5" customHeight="1">
      <c r="B522" s="33"/>
      <c r="C522" s="139" t="s">
        <v>1213</v>
      </c>
      <c r="D522" s="139" t="s">
        <v>309</v>
      </c>
      <c r="E522" s="140" t="s">
        <v>6746</v>
      </c>
      <c r="F522" s="141" t="s">
        <v>6747</v>
      </c>
      <c r="G522" s="142" t="s">
        <v>5204</v>
      </c>
      <c r="H522" s="216"/>
      <c r="I522" s="144"/>
      <c r="J522" s="145">
        <f>ROUND(I522*H522,2)</f>
        <v>0</v>
      </c>
      <c r="K522" s="141" t="s">
        <v>1</v>
      </c>
      <c r="L522" s="33"/>
      <c r="M522" s="146" t="s">
        <v>1</v>
      </c>
      <c r="N522" s="147" t="s">
        <v>40</v>
      </c>
      <c r="P522" s="148">
        <f>O522*H522</f>
        <v>0</v>
      </c>
      <c r="Q522" s="148">
        <v>0</v>
      </c>
      <c r="R522" s="148">
        <f>Q522*H522</f>
        <v>0</v>
      </c>
      <c r="S522" s="148">
        <v>0</v>
      </c>
      <c r="T522" s="149">
        <f>S522*H522</f>
        <v>0</v>
      </c>
      <c r="AR522" s="150" t="s">
        <v>417</v>
      </c>
      <c r="AT522" s="150" t="s">
        <v>309</v>
      </c>
      <c r="AU522" s="150" t="s">
        <v>84</v>
      </c>
      <c r="AY522" s="18" t="s">
        <v>307</v>
      </c>
      <c r="BE522" s="151">
        <f>IF(N522="základní",J522,0)</f>
        <v>0</v>
      </c>
      <c r="BF522" s="151">
        <f>IF(N522="snížená",J522,0)</f>
        <v>0</v>
      </c>
      <c r="BG522" s="151">
        <f>IF(N522="zákl. přenesená",J522,0)</f>
        <v>0</v>
      </c>
      <c r="BH522" s="151">
        <f>IF(N522="sníž. přenesená",J522,0)</f>
        <v>0</v>
      </c>
      <c r="BI522" s="151">
        <f>IF(N522="nulová",J522,0)</f>
        <v>0</v>
      </c>
      <c r="BJ522" s="18" t="s">
        <v>82</v>
      </c>
      <c r="BK522" s="151">
        <f>ROUND(I522*H522,2)</f>
        <v>0</v>
      </c>
      <c r="BL522" s="18" t="s">
        <v>417</v>
      </c>
      <c r="BM522" s="150" t="s">
        <v>7179</v>
      </c>
    </row>
    <row r="523" spans="2:65" s="1" customFormat="1" ht="16.5" customHeight="1">
      <c r="B523" s="33"/>
      <c r="C523" s="139" t="s">
        <v>1219</v>
      </c>
      <c r="D523" s="139" t="s">
        <v>309</v>
      </c>
      <c r="E523" s="140" t="s">
        <v>7180</v>
      </c>
      <c r="F523" s="141" t="s">
        <v>7181</v>
      </c>
      <c r="G523" s="142" t="s">
        <v>4747</v>
      </c>
      <c r="H523" s="143">
        <v>1</v>
      </c>
      <c r="I523" s="144"/>
      <c r="J523" s="145">
        <f>ROUND(I523*H523,2)</f>
        <v>0</v>
      </c>
      <c r="K523" s="141" t="s">
        <v>1</v>
      </c>
      <c r="L523" s="33"/>
      <c r="M523" s="146" t="s">
        <v>1</v>
      </c>
      <c r="N523" s="147" t="s">
        <v>40</v>
      </c>
      <c r="P523" s="148">
        <f>O523*H523</f>
        <v>0</v>
      </c>
      <c r="Q523" s="148">
        <v>0</v>
      </c>
      <c r="R523" s="148">
        <f>Q523*H523</f>
        <v>0</v>
      </c>
      <c r="S523" s="148">
        <v>0</v>
      </c>
      <c r="T523" s="149">
        <f>S523*H523</f>
        <v>0</v>
      </c>
      <c r="AR523" s="150" t="s">
        <v>417</v>
      </c>
      <c r="AT523" s="150" t="s">
        <v>309</v>
      </c>
      <c r="AU523" s="150" t="s">
        <v>84</v>
      </c>
      <c r="AY523" s="18" t="s">
        <v>307</v>
      </c>
      <c r="BE523" s="151">
        <f>IF(N523="základní",J523,0)</f>
        <v>0</v>
      </c>
      <c r="BF523" s="151">
        <f>IF(N523="snížená",J523,0)</f>
        <v>0</v>
      </c>
      <c r="BG523" s="151">
        <f>IF(N523="zákl. přenesená",J523,0)</f>
        <v>0</v>
      </c>
      <c r="BH523" s="151">
        <f>IF(N523="sníž. přenesená",J523,0)</f>
        <v>0</v>
      </c>
      <c r="BI523" s="151">
        <f>IF(N523="nulová",J523,0)</f>
        <v>0</v>
      </c>
      <c r="BJ523" s="18" t="s">
        <v>82</v>
      </c>
      <c r="BK523" s="151">
        <f>ROUND(I523*H523,2)</f>
        <v>0</v>
      </c>
      <c r="BL523" s="18" t="s">
        <v>417</v>
      </c>
      <c r="BM523" s="150" t="s">
        <v>7182</v>
      </c>
    </row>
    <row r="524" spans="2:65" s="1" customFormat="1" ht="58.5">
      <c r="B524" s="33"/>
      <c r="D524" s="152" t="s">
        <v>316</v>
      </c>
      <c r="F524" s="153" t="s">
        <v>7183</v>
      </c>
      <c r="I524" s="154"/>
      <c r="L524" s="33"/>
      <c r="M524" s="155"/>
      <c r="T524" s="57"/>
      <c r="AT524" s="18" t="s">
        <v>316</v>
      </c>
      <c r="AU524" s="18" t="s">
        <v>84</v>
      </c>
    </row>
    <row r="525" spans="2:65" s="11" customFormat="1" ht="22.9" customHeight="1">
      <c r="B525" s="127"/>
      <c r="D525" s="128" t="s">
        <v>74</v>
      </c>
      <c r="E525" s="137" t="s">
        <v>7184</v>
      </c>
      <c r="F525" s="137" t="s">
        <v>7185</v>
      </c>
      <c r="I525" s="130"/>
      <c r="J525" s="138">
        <f>BK525</f>
        <v>0</v>
      </c>
      <c r="L525" s="127"/>
      <c r="M525" s="132"/>
      <c r="P525" s="133">
        <f>SUM(P526:P531)</f>
        <v>0</v>
      </c>
      <c r="R525" s="133">
        <f>SUM(R526:R531)</f>
        <v>0</v>
      </c>
      <c r="T525" s="134">
        <f>SUM(T526:T531)</f>
        <v>0</v>
      </c>
      <c r="AR525" s="128" t="s">
        <v>84</v>
      </c>
      <c r="AT525" s="135" t="s">
        <v>74</v>
      </c>
      <c r="AU525" s="135" t="s">
        <v>82</v>
      </c>
      <c r="AY525" s="128" t="s">
        <v>307</v>
      </c>
      <c r="BK525" s="136">
        <f>SUM(BK526:BK531)</f>
        <v>0</v>
      </c>
    </row>
    <row r="526" spans="2:65" s="1" customFormat="1" ht="24.2" customHeight="1">
      <c r="B526" s="33"/>
      <c r="C526" s="139" t="s">
        <v>1224</v>
      </c>
      <c r="D526" s="139" t="s">
        <v>309</v>
      </c>
      <c r="E526" s="140" t="s">
        <v>7186</v>
      </c>
      <c r="F526" s="141" t="s">
        <v>7187</v>
      </c>
      <c r="G526" s="142" t="s">
        <v>5204</v>
      </c>
      <c r="H526" s="216"/>
      <c r="I526" s="144"/>
      <c r="J526" s="145">
        <f>ROUND(I526*H526,2)</f>
        <v>0</v>
      </c>
      <c r="K526" s="141" t="s">
        <v>313</v>
      </c>
      <c r="L526" s="33"/>
      <c r="M526" s="146" t="s">
        <v>1</v>
      </c>
      <c r="N526" s="147" t="s">
        <v>40</v>
      </c>
      <c r="P526" s="148">
        <f>O526*H526</f>
        <v>0</v>
      </c>
      <c r="Q526" s="148">
        <v>0</v>
      </c>
      <c r="R526" s="148">
        <f>Q526*H526</f>
        <v>0</v>
      </c>
      <c r="S526" s="148">
        <v>0</v>
      </c>
      <c r="T526" s="149">
        <f>S526*H526</f>
        <v>0</v>
      </c>
      <c r="AR526" s="150" t="s">
        <v>417</v>
      </c>
      <c r="AT526" s="150" t="s">
        <v>309</v>
      </c>
      <c r="AU526" s="150" t="s">
        <v>84</v>
      </c>
      <c r="AY526" s="18" t="s">
        <v>307</v>
      </c>
      <c r="BE526" s="151">
        <f>IF(N526="základní",J526,0)</f>
        <v>0</v>
      </c>
      <c r="BF526" s="151">
        <f>IF(N526="snížená",J526,0)</f>
        <v>0</v>
      </c>
      <c r="BG526" s="151">
        <f>IF(N526="zákl. přenesená",J526,0)</f>
        <v>0</v>
      </c>
      <c r="BH526" s="151">
        <f>IF(N526="sníž. přenesená",J526,0)</f>
        <v>0</v>
      </c>
      <c r="BI526" s="151">
        <f>IF(N526="nulová",J526,0)</f>
        <v>0</v>
      </c>
      <c r="BJ526" s="18" t="s">
        <v>82</v>
      </c>
      <c r="BK526" s="151">
        <f>ROUND(I526*H526,2)</f>
        <v>0</v>
      </c>
      <c r="BL526" s="18" t="s">
        <v>417</v>
      </c>
      <c r="BM526" s="150" t="s">
        <v>7188</v>
      </c>
    </row>
    <row r="527" spans="2:65" s="1" customFormat="1" ht="29.25">
      <c r="B527" s="33"/>
      <c r="D527" s="152" t="s">
        <v>316</v>
      </c>
      <c r="F527" s="153" t="s">
        <v>7189</v>
      </c>
      <c r="I527" s="154"/>
      <c r="L527" s="33"/>
      <c r="M527" s="155"/>
      <c r="T527" s="57"/>
      <c r="AT527" s="18" t="s">
        <v>316</v>
      </c>
      <c r="AU527" s="18" t="s">
        <v>84</v>
      </c>
    </row>
    <row r="528" spans="2:65" s="1" customFormat="1" ht="16.5" customHeight="1">
      <c r="B528" s="33"/>
      <c r="C528" s="139" t="s">
        <v>1229</v>
      </c>
      <c r="D528" s="139" t="s">
        <v>309</v>
      </c>
      <c r="E528" s="140" t="s">
        <v>7190</v>
      </c>
      <c r="F528" s="141" t="s">
        <v>7191</v>
      </c>
      <c r="G528" s="142" t="s">
        <v>5204</v>
      </c>
      <c r="H528" s="216"/>
      <c r="I528" s="144"/>
      <c r="J528" s="145">
        <f>ROUND(I528*H528,2)</f>
        <v>0</v>
      </c>
      <c r="K528" s="141" t="s">
        <v>1</v>
      </c>
      <c r="L528" s="33"/>
      <c r="M528" s="146" t="s">
        <v>1</v>
      </c>
      <c r="N528" s="147" t="s">
        <v>40</v>
      </c>
      <c r="P528" s="148">
        <f>O528*H528</f>
        <v>0</v>
      </c>
      <c r="Q528" s="148">
        <v>0</v>
      </c>
      <c r="R528" s="148">
        <f>Q528*H528</f>
        <v>0</v>
      </c>
      <c r="S528" s="148">
        <v>0</v>
      </c>
      <c r="T528" s="149">
        <f>S528*H528</f>
        <v>0</v>
      </c>
      <c r="AR528" s="150" t="s">
        <v>417</v>
      </c>
      <c r="AT528" s="150" t="s">
        <v>309</v>
      </c>
      <c r="AU528" s="150" t="s">
        <v>84</v>
      </c>
      <c r="AY528" s="18" t="s">
        <v>307</v>
      </c>
      <c r="BE528" s="151">
        <f>IF(N528="základní",J528,0)</f>
        <v>0</v>
      </c>
      <c r="BF528" s="151">
        <f>IF(N528="snížená",J528,0)</f>
        <v>0</v>
      </c>
      <c r="BG528" s="151">
        <f>IF(N528="zákl. přenesená",J528,0)</f>
        <v>0</v>
      </c>
      <c r="BH528" s="151">
        <f>IF(N528="sníž. přenesená",J528,0)</f>
        <v>0</v>
      </c>
      <c r="BI528" s="151">
        <f>IF(N528="nulová",J528,0)</f>
        <v>0</v>
      </c>
      <c r="BJ528" s="18" t="s">
        <v>82</v>
      </c>
      <c r="BK528" s="151">
        <f>ROUND(I528*H528,2)</f>
        <v>0</v>
      </c>
      <c r="BL528" s="18" t="s">
        <v>417</v>
      </c>
      <c r="BM528" s="150" t="s">
        <v>7192</v>
      </c>
    </row>
    <row r="529" spans="2:65" s="1" customFormat="1" ht="11.25">
      <c r="B529" s="33"/>
      <c r="D529" s="152" t="s">
        <v>316</v>
      </c>
      <c r="F529" s="153" t="s">
        <v>7191</v>
      </c>
      <c r="I529" s="154"/>
      <c r="L529" s="33"/>
      <c r="M529" s="155"/>
      <c r="T529" s="57"/>
      <c r="AT529" s="18" t="s">
        <v>316</v>
      </c>
      <c r="AU529" s="18" t="s">
        <v>84</v>
      </c>
    </row>
    <row r="530" spans="2:65" s="1" customFormat="1" ht="16.5" customHeight="1">
      <c r="B530" s="33"/>
      <c r="C530" s="139" t="s">
        <v>1236</v>
      </c>
      <c r="D530" s="139" t="s">
        <v>309</v>
      </c>
      <c r="E530" s="140" t="s">
        <v>7193</v>
      </c>
      <c r="F530" s="141" t="s">
        <v>7194</v>
      </c>
      <c r="G530" s="142" t="s">
        <v>4747</v>
      </c>
      <c r="H530" s="143">
        <v>1</v>
      </c>
      <c r="I530" s="144"/>
      <c r="J530" s="145">
        <f>ROUND(I530*H530,2)</f>
        <v>0</v>
      </c>
      <c r="K530" s="141" t="s">
        <v>1</v>
      </c>
      <c r="L530" s="33"/>
      <c r="M530" s="146" t="s">
        <v>1</v>
      </c>
      <c r="N530" s="147" t="s">
        <v>40</v>
      </c>
      <c r="P530" s="148">
        <f>O530*H530</f>
        <v>0</v>
      </c>
      <c r="Q530" s="148">
        <v>0</v>
      </c>
      <c r="R530" s="148">
        <f>Q530*H530</f>
        <v>0</v>
      </c>
      <c r="S530" s="148">
        <v>0</v>
      </c>
      <c r="T530" s="149">
        <f>S530*H530</f>
        <v>0</v>
      </c>
      <c r="AR530" s="150" t="s">
        <v>417</v>
      </c>
      <c r="AT530" s="150" t="s">
        <v>309</v>
      </c>
      <c r="AU530" s="150" t="s">
        <v>84</v>
      </c>
      <c r="AY530" s="18" t="s">
        <v>307</v>
      </c>
      <c r="BE530" s="151">
        <f>IF(N530="základní",J530,0)</f>
        <v>0</v>
      </c>
      <c r="BF530" s="151">
        <f>IF(N530="snížená",J530,0)</f>
        <v>0</v>
      </c>
      <c r="BG530" s="151">
        <f>IF(N530="zákl. přenesená",J530,0)</f>
        <v>0</v>
      </c>
      <c r="BH530" s="151">
        <f>IF(N530="sníž. přenesená",J530,0)</f>
        <v>0</v>
      </c>
      <c r="BI530" s="151">
        <f>IF(N530="nulová",J530,0)</f>
        <v>0</v>
      </c>
      <c r="BJ530" s="18" t="s">
        <v>82</v>
      </c>
      <c r="BK530" s="151">
        <f>ROUND(I530*H530,2)</f>
        <v>0</v>
      </c>
      <c r="BL530" s="18" t="s">
        <v>417</v>
      </c>
      <c r="BM530" s="150" t="s">
        <v>7195</v>
      </c>
    </row>
    <row r="531" spans="2:65" s="1" customFormat="1" ht="11.25">
      <c r="B531" s="33"/>
      <c r="D531" s="152" t="s">
        <v>316</v>
      </c>
      <c r="F531" s="153" t="s">
        <v>7194</v>
      </c>
      <c r="I531" s="154"/>
      <c r="L531" s="33"/>
      <c r="M531" s="204"/>
      <c r="N531" s="205"/>
      <c r="O531" s="205"/>
      <c r="P531" s="205"/>
      <c r="Q531" s="205"/>
      <c r="R531" s="205"/>
      <c r="S531" s="205"/>
      <c r="T531" s="206"/>
      <c r="AT531" s="18" t="s">
        <v>316</v>
      </c>
      <c r="AU531" s="18" t="s">
        <v>84</v>
      </c>
    </row>
    <row r="532" spans="2:65" s="1" customFormat="1" ht="6.95" customHeight="1">
      <c r="B532" s="45"/>
      <c r="C532" s="46"/>
      <c r="D532" s="46"/>
      <c r="E532" s="46"/>
      <c r="F532" s="46"/>
      <c r="G532" s="46"/>
      <c r="H532" s="46"/>
      <c r="I532" s="46"/>
      <c r="J532" s="46"/>
      <c r="K532" s="46"/>
      <c r="L532" s="33"/>
    </row>
  </sheetData>
  <sheetProtection algorithmName="SHA-512" hashValue="gUDe0IPfRDJ76xGdlVpQ2rVZoab5mJkWLaA8RB87EnTUg5ypuUaSnYkrpG3/aexJn91hnOOyWgCM53wDtVrtlw==" saltValue="+CdPBgTC2N67wXGS7MyrW9keR38/fMnEUMtUJwhnrGG4fOn2Cpgf5uqCRzKbil683SJgzTo1Te8rYgn8mRlAAg==" spinCount="100000" sheet="1" objects="1" scenarios="1" formatColumns="0" formatRows="0" autoFilter="0"/>
  <autoFilter ref="C149:K531" xr:uid="{00000000-0009-0000-0000-00000B000000}"/>
  <mergeCells count="12">
    <mergeCell ref="E142:H142"/>
    <mergeCell ref="L2:V2"/>
    <mergeCell ref="E85:H85"/>
    <mergeCell ref="E87:H87"/>
    <mergeCell ref="E89:H89"/>
    <mergeCell ref="E138:H138"/>
    <mergeCell ref="E140:H140"/>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2:BM1279"/>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56"/>
      <c r="M2" s="256"/>
      <c r="N2" s="256"/>
      <c r="O2" s="256"/>
      <c r="P2" s="256"/>
      <c r="Q2" s="256"/>
      <c r="R2" s="256"/>
      <c r="S2" s="256"/>
      <c r="T2" s="256"/>
      <c r="U2" s="256"/>
      <c r="V2" s="256"/>
      <c r="AT2" s="18" t="s">
        <v>134</v>
      </c>
    </row>
    <row r="3" spans="2:46" ht="6.95" customHeight="1">
      <c r="B3" s="19"/>
      <c r="C3" s="20"/>
      <c r="D3" s="20"/>
      <c r="E3" s="20"/>
      <c r="F3" s="20"/>
      <c r="G3" s="20"/>
      <c r="H3" s="20"/>
      <c r="I3" s="20"/>
      <c r="J3" s="20"/>
      <c r="K3" s="20"/>
      <c r="L3" s="21"/>
      <c r="AT3" s="18" t="s">
        <v>84</v>
      </c>
    </row>
    <row r="4" spans="2:46" ht="24.95" customHeight="1">
      <c r="B4" s="21"/>
      <c r="D4" s="22" t="s">
        <v>164</v>
      </c>
      <c r="L4" s="21"/>
      <c r="M4" s="95" t="s">
        <v>10</v>
      </c>
      <c r="AT4" s="18" t="s">
        <v>4</v>
      </c>
    </row>
    <row r="5" spans="2:46" ht="6.95" customHeight="1">
      <c r="B5" s="21"/>
      <c r="L5" s="21"/>
    </row>
    <row r="6" spans="2:46" ht="12" customHeight="1">
      <c r="B6" s="21"/>
      <c r="D6" s="28" t="s">
        <v>16</v>
      </c>
      <c r="L6" s="21"/>
    </row>
    <row r="7" spans="2:46" ht="16.5" customHeight="1">
      <c r="B7" s="21"/>
      <c r="E7" s="271" t="str">
        <f>'Rekapitulace stavby'!K6</f>
        <v>ZŠ Dědina - nástavba - REVIZE č. 2</v>
      </c>
      <c r="F7" s="272"/>
      <c r="G7" s="272"/>
      <c r="H7" s="272"/>
      <c r="L7" s="21"/>
    </row>
    <row r="8" spans="2:46" s="1" customFormat="1" ht="12" customHeight="1">
      <c r="B8" s="33"/>
      <c r="D8" s="28" t="s">
        <v>173</v>
      </c>
      <c r="L8" s="33"/>
    </row>
    <row r="9" spans="2:46" s="1" customFormat="1" ht="16.5" customHeight="1">
      <c r="B9" s="33"/>
      <c r="E9" s="236" t="s">
        <v>7196</v>
      </c>
      <c r="F9" s="273"/>
      <c r="G9" s="273"/>
      <c r="H9" s="273"/>
      <c r="L9" s="33"/>
    </row>
    <row r="10" spans="2:46" s="1" customFormat="1" ht="11.25">
      <c r="B10" s="33"/>
      <c r="L10" s="33"/>
    </row>
    <row r="11" spans="2:46" s="1" customFormat="1" ht="12" customHeight="1">
      <c r="B11" s="33"/>
      <c r="D11" s="28" t="s">
        <v>18</v>
      </c>
      <c r="F11" s="26" t="s">
        <v>1</v>
      </c>
      <c r="I11" s="28" t="s">
        <v>19</v>
      </c>
      <c r="J11" s="26" t="s">
        <v>1</v>
      </c>
      <c r="L11" s="33"/>
    </row>
    <row r="12" spans="2:46" s="1" customFormat="1" ht="12" customHeight="1">
      <c r="B12" s="33"/>
      <c r="D12" s="28" t="s">
        <v>20</v>
      </c>
      <c r="F12" s="26" t="s">
        <v>21</v>
      </c>
      <c r="I12" s="28" t="s">
        <v>22</v>
      </c>
      <c r="J12" s="53" t="str">
        <f>'Rekapitulace stavby'!AN8</f>
        <v>15. 9. 2025</v>
      </c>
      <c r="L12" s="33"/>
    </row>
    <row r="13" spans="2:46" s="1" customFormat="1" ht="10.9" customHeight="1">
      <c r="B13" s="33"/>
      <c r="L13" s="33"/>
    </row>
    <row r="14" spans="2:46" s="1" customFormat="1" ht="12" customHeight="1">
      <c r="B14" s="33"/>
      <c r="D14" s="28" t="s">
        <v>24</v>
      </c>
      <c r="I14" s="28" t="s">
        <v>25</v>
      </c>
      <c r="J14" s="26" t="str">
        <f>IF('Rekapitulace stavby'!AN10="","",'Rekapitulace stavby'!AN10)</f>
        <v/>
      </c>
      <c r="L14" s="33"/>
    </row>
    <row r="15" spans="2:46" s="1" customFormat="1" ht="18" customHeight="1">
      <c r="B15" s="33"/>
      <c r="E15" s="26" t="str">
        <f>IF('Rekapitulace stavby'!E11="","",'Rekapitulace stavby'!E11)</f>
        <v xml:space="preserve"> </v>
      </c>
      <c r="I15" s="28" t="s">
        <v>27</v>
      </c>
      <c r="J15" s="26" t="str">
        <f>IF('Rekapitulace stavby'!AN11="","",'Rekapitulace stavby'!AN11)</f>
        <v/>
      </c>
      <c r="L15" s="33"/>
    </row>
    <row r="16" spans="2:46" s="1" customFormat="1" ht="6.95" customHeight="1">
      <c r="B16" s="33"/>
      <c r="L16" s="33"/>
    </row>
    <row r="17" spans="2:12" s="1" customFormat="1" ht="12" customHeight="1">
      <c r="B17" s="33"/>
      <c r="D17" s="28" t="s">
        <v>28</v>
      </c>
      <c r="I17" s="28" t="s">
        <v>25</v>
      </c>
      <c r="J17" s="29" t="str">
        <f>'Rekapitulace stavby'!AN13</f>
        <v>Vyplň údaj</v>
      </c>
      <c r="L17" s="33"/>
    </row>
    <row r="18" spans="2:12" s="1" customFormat="1" ht="18" customHeight="1">
      <c r="B18" s="33"/>
      <c r="E18" s="274" t="str">
        <f>'Rekapitulace stavby'!E14</f>
        <v>Vyplň údaj</v>
      </c>
      <c r="F18" s="255"/>
      <c r="G18" s="255"/>
      <c r="H18" s="255"/>
      <c r="I18" s="28" t="s">
        <v>27</v>
      </c>
      <c r="J18" s="29" t="str">
        <f>'Rekapitulace stavby'!AN14</f>
        <v>Vyplň údaj</v>
      </c>
      <c r="L18" s="33"/>
    </row>
    <row r="19" spans="2:12" s="1" customFormat="1" ht="6.95" customHeight="1">
      <c r="B19" s="33"/>
      <c r="L19" s="33"/>
    </row>
    <row r="20" spans="2:12" s="1" customFormat="1" ht="12" customHeight="1">
      <c r="B20" s="33"/>
      <c r="D20" s="28" t="s">
        <v>30</v>
      </c>
      <c r="I20" s="28" t="s">
        <v>25</v>
      </c>
      <c r="J20" s="26" t="s">
        <v>1</v>
      </c>
      <c r="L20" s="33"/>
    </row>
    <row r="21" spans="2:12" s="1" customFormat="1" ht="18" customHeight="1">
      <c r="B21" s="33"/>
      <c r="E21" s="26" t="s">
        <v>31</v>
      </c>
      <c r="I21" s="28" t="s">
        <v>27</v>
      </c>
      <c r="J21" s="26" t="s">
        <v>1</v>
      </c>
      <c r="L21" s="33"/>
    </row>
    <row r="22" spans="2:12" s="1" customFormat="1" ht="6.95" customHeight="1">
      <c r="B22" s="33"/>
      <c r="L22" s="33"/>
    </row>
    <row r="23" spans="2:12" s="1" customFormat="1" ht="12" customHeight="1">
      <c r="B23" s="33"/>
      <c r="D23" s="28" t="s">
        <v>33</v>
      </c>
      <c r="I23" s="28" t="s">
        <v>25</v>
      </c>
      <c r="J23" s="26" t="str">
        <f>IF('Rekapitulace stavby'!AN19="","",'Rekapitulace stavby'!AN19)</f>
        <v/>
      </c>
      <c r="L23" s="33"/>
    </row>
    <row r="24" spans="2:12" s="1" customFormat="1" ht="18" customHeight="1">
      <c r="B24" s="33"/>
      <c r="E24" s="26" t="str">
        <f>IF('Rekapitulace stavby'!E20="","",'Rekapitulace stavby'!E20)</f>
        <v xml:space="preserve"> </v>
      </c>
      <c r="I24" s="28" t="s">
        <v>27</v>
      </c>
      <c r="J24" s="26" t="str">
        <f>IF('Rekapitulace stavby'!AN20="","",'Rekapitulace stavby'!AN20)</f>
        <v/>
      </c>
      <c r="L24" s="33"/>
    </row>
    <row r="25" spans="2:12" s="1" customFormat="1" ht="6.95" customHeight="1">
      <c r="B25" s="33"/>
      <c r="L25" s="33"/>
    </row>
    <row r="26" spans="2:12" s="1" customFormat="1" ht="12" customHeight="1">
      <c r="B26" s="33"/>
      <c r="D26" s="28" t="s">
        <v>34</v>
      </c>
      <c r="L26" s="33"/>
    </row>
    <row r="27" spans="2:12" s="7" customFormat="1" ht="16.5" customHeight="1">
      <c r="B27" s="96"/>
      <c r="E27" s="260" t="s">
        <v>1</v>
      </c>
      <c r="F27" s="260"/>
      <c r="G27" s="260"/>
      <c r="H27" s="260"/>
      <c r="L27" s="96"/>
    </row>
    <row r="28" spans="2:12" s="1" customFormat="1" ht="6.95" customHeight="1">
      <c r="B28" s="33"/>
      <c r="L28" s="33"/>
    </row>
    <row r="29" spans="2:12" s="1" customFormat="1" ht="6.95" customHeight="1">
      <c r="B29" s="33"/>
      <c r="D29" s="54"/>
      <c r="E29" s="54"/>
      <c r="F29" s="54"/>
      <c r="G29" s="54"/>
      <c r="H29" s="54"/>
      <c r="I29" s="54"/>
      <c r="J29" s="54"/>
      <c r="K29" s="54"/>
      <c r="L29" s="33"/>
    </row>
    <row r="30" spans="2:12" s="1" customFormat="1" ht="25.35" customHeight="1">
      <c r="B30" s="33"/>
      <c r="D30" s="98" t="s">
        <v>35</v>
      </c>
      <c r="J30" s="67">
        <f>ROUND(J222, 2)</f>
        <v>0</v>
      </c>
      <c r="L30" s="33"/>
    </row>
    <row r="31" spans="2:12" s="1" customFormat="1" ht="6.95" customHeight="1">
      <c r="B31" s="33"/>
      <c r="D31" s="54"/>
      <c r="E31" s="54"/>
      <c r="F31" s="54"/>
      <c r="G31" s="54"/>
      <c r="H31" s="54"/>
      <c r="I31" s="54"/>
      <c r="J31" s="54"/>
      <c r="K31" s="54"/>
      <c r="L31" s="33"/>
    </row>
    <row r="32" spans="2:12" s="1" customFormat="1" ht="14.45" customHeight="1">
      <c r="B32" s="33"/>
      <c r="F32" s="36" t="s">
        <v>37</v>
      </c>
      <c r="I32" s="36" t="s">
        <v>36</v>
      </c>
      <c r="J32" s="36" t="s">
        <v>38</v>
      </c>
      <c r="L32" s="33"/>
    </row>
    <row r="33" spans="2:12" s="1" customFormat="1" ht="14.45" customHeight="1">
      <c r="B33" s="33"/>
      <c r="D33" s="56" t="s">
        <v>39</v>
      </c>
      <c r="E33" s="28" t="s">
        <v>40</v>
      </c>
      <c r="F33" s="87">
        <f>ROUND((SUM(BE222:BE1278)),  2)</f>
        <v>0</v>
      </c>
      <c r="I33" s="99">
        <v>0.21</v>
      </c>
      <c r="J33" s="87">
        <f>ROUND(((SUM(BE222:BE1278))*I33),  2)</f>
        <v>0</v>
      </c>
      <c r="L33" s="33"/>
    </row>
    <row r="34" spans="2:12" s="1" customFormat="1" ht="14.45" customHeight="1">
      <c r="B34" s="33"/>
      <c r="E34" s="28" t="s">
        <v>41</v>
      </c>
      <c r="F34" s="87">
        <f>ROUND((SUM(BF222:BF1278)),  2)</f>
        <v>0</v>
      </c>
      <c r="I34" s="99">
        <v>0.12</v>
      </c>
      <c r="J34" s="87">
        <f>ROUND(((SUM(BF222:BF1278))*I34),  2)</f>
        <v>0</v>
      </c>
      <c r="L34" s="33"/>
    </row>
    <row r="35" spans="2:12" s="1" customFormat="1" ht="14.45" hidden="1" customHeight="1">
      <c r="B35" s="33"/>
      <c r="E35" s="28" t="s">
        <v>42</v>
      </c>
      <c r="F35" s="87">
        <f>ROUND((SUM(BG222:BG1278)),  2)</f>
        <v>0</v>
      </c>
      <c r="I35" s="99">
        <v>0.21</v>
      </c>
      <c r="J35" s="87">
        <f>0</f>
        <v>0</v>
      </c>
      <c r="L35" s="33"/>
    </row>
    <row r="36" spans="2:12" s="1" customFormat="1" ht="14.45" hidden="1" customHeight="1">
      <c r="B36" s="33"/>
      <c r="E36" s="28" t="s">
        <v>43</v>
      </c>
      <c r="F36" s="87">
        <f>ROUND((SUM(BH222:BH1278)),  2)</f>
        <v>0</v>
      </c>
      <c r="I36" s="99">
        <v>0.12</v>
      </c>
      <c r="J36" s="87">
        <f>0</f>
        <v>0</v>
      </c>
      <c r="L36" s="33"/>
    </row>
    <row r="37" spans="2:12" s="1" customFormat="1" ht="14.45" hidden="1" customHeight="1">
      <c r="B37" s="33"/>
      <c r="E37" s="28" t="s">
        <v>44</v>
      </c>
      <c r="F37" s="87">
        <f>ROUND((SUM(BI222:BI1278)),  2)</f>
        <v>0</v>
      </c>
      <c r="I37" s="99">
        <v>0</v>
      </c>
      <c r="J37" s="87">
        <f>0</f>
        <v>0</v>
      </c>
      <c r="L37" s="33"/>
    </row>
    <row r="38" spans="2:12" s="1" customFormat="1" ht="6.95" customHeight="1">
      <c r="B38" s="33"/>
      <c r="L38" s="33"/>
    </row>
    <row r="39" spans="2:12" s="1" customFormat="1" ht="25.35" customHeight="1">
      <c r="B39" s="33"/>
      <c r="C39" s="100"/>
      <c r="D39" s="101" t="s">
        <v>45</v>
      </c>
      <c r="E39" s="58"/>
      <c r="F39" s="58"/>
      <c r="G39" s="102" t="s">
        <v>46</v>
      </c>
      <c r="H39" s="103" t="s">
        <v>47</v>
      </c>
      <c r="I39" s="58"/>
      <c r="J39" s="104">
        <f>SUM(J30:J37)</f>
        <v>0</v>
      </c>
      <c r="K39" s="105"/>
      <c r="L39" s="33"/>
    </row>
    <row r="40" spans="2:12" s="1" customFormat="1" ht="14.45" customHeight="1">
      <c r="B40" s="33"/>
      <c r="L40" s="33"/>
    </row>
    <row r="41" spans="2:12" ht="14.45" customHeight="1">
      <c r="B41" s="21"/>
      <c r="L41" s="21"/>
    </row>
    <row r="42" spans="2:12" ht="14.45" customHeight="1">
      <c r="B42" s="21"/>
      <c r="L42" s="21"/>
    </row>
    <row r="43" spans="2:12" ht="14.45" customHeight="1">
      <c r="B43" s="21"/>
      <c r="L43" s="21"/>
    </row>
    <row r="44" spans="2:12" ht="14.45" customHeight="1">
      <c r="B44" s="21"/>
      <c r="L44" s="21"/>
    </row>
    <row r="45" spans="2:12" ht="14.45" customHeight="1">
      <c r="B45" s="21"/>
      <c r="L45" s="21"/>
    </row>
    <row r="46" spans="2:12" ht="14.45" customHeight="1">
      <c r="B46" s="21"/>
      <c r="L46" s="21"/>
    </row>
    <row r="47" spans="2:12" ht="14.45" customHeight="1">
      <c r="B47" s="21"/>
      <c r="L47" s="21"/>
    </row>
    <row r="48" spans="2:12" ht="14.45" customHeight="1">
      <c r="B48" s="21"/>
      <c r="L48" s="21"/>
    </row>
    <row r="49" spans="2:12" ht="14.45" customHeight="1">
      <c r="B49" s="21"/>
      <c r="L49" s="21"/>
    </row>
    <row r="50" spans="2:12" s="1" customFormat="1" ht="14.45" customHeight="1">
      <c r="B50" s="33"/>
      <c r="D50" s="42" t="s">
        <v>48</v>
      </c>
      <c r="E50" s="43"/>
      <c r="F50" s="43"/>
      <c r="G50" s="42" t="s">
        <v>49</v>
      </c>
      <c r="H50" s="43"/>
      <c r="I50" s="43"/>
      <c r="J50" s="43"/>
      <c r="K50" s="43"/>
      <c r="L50" s="33"/>
    </row>
    <row r="51" spans="2:12" ht="11.25">
      <c r="B51" s="21"/>
      <c r="L51" s="21"/>
    </row>
    <row r="52" spans="2:12" ht="11.25">
      <c r="B52" s="21"/>
      <c r="L52" s="21"/>
    </row>
    <row r="53" spans="2:12" ht="11.25">
      <c r="B53" s="21"/>
      <c r="L53" s="21"/>
    </row>
    <row r="54" spans="2:12" ht="11.25">
      <c r="B54" s="21"/>
      <c r="L54" s="21"/>
    </row>
    <row r="55" spans="2:12" ht="11.25">
      <c r="B55" s="21"/>
      <c r="L55" s="21"/>
    </row>
    <row r="56" spans="2:12" ht="11.25">
      <c r="B56" s="21"/>
      <c r="L56" s="21"/>
    </row>
    <row r="57" spans="2:12" ht="11.25">
      <c r="B57" s="21"/>
      <c r="L57" s="21"/>
    </row>
    <row r="58" spans="2:12" ht="11.25">
      <c r="B58" s="21"/>
      <c r="L58" s="21"/>
    </row>
    <row r="59" spans="2:12" ht="11.25">
      <c r="B59" s="21"/>
      <c r="L59" s="21"/>
    </row>
    <row r="60" spans="2:12" ht="11.25">
      <c r="B60" s="21"/>
      <c r="L60" s="21"/>
    </row>
    <row r="61" spans="2:12" s="1" customFormat="1" ht="12.75">
      <c r="B61" s="33"/>
      <c r="D61" s="44" t="s">
        <v>50</v>
      </c>
      <c r="E61" s="35"/>
      <c r="F61" s="106" t="s">
        <v>51</v>
      </c>
      <c r="G61" s="44" t="s">
        <v>50</v>
      </c>
      <c r="H61" s="35"/>
      <c r="I61" s="35"/>
      <c r="J61" s="107" t="s">
        <v>51</v>
      </c>
      <c r="K61" s="35"/>
      <c r="L61" s="33"/>
    </row>
    <row r="62" spans="2:12" ht="11.25">
      <c r="B62" s="21"/>
      <c r="L62" s="21"/>
    </row>
    <row r="63" spans="2:12" ht="11.25">
      <c r="B63" s="21"/>
      <c r="L63" s="21"/>
    </row>
    <row r="64" spans="2:12" ht="11.25">
      <c r="B64" s="21"/>
      <c r="L64" s="21"/>
    </row>
    <row r="65" spans="2:12" s="1" customFormat="1" ht="12.75">
      <c r="B65" s="33"/>
      <c r="D65" s="42" t="s">
        <v>52</v>
      </c>
      <c r="E65" s="43"/>
      <c r="F65" s="43"/>
      <c r="G65" s="42" t="s">
        <v>53</v>
      </c>
      <c r="H65" s="43"/>
      <c r="I65" s="43"/>
      <c r="J65" s="43"/>
      <c r="K65" s="43"/>
      <c r="L65" s="33"/>
    </row>
    <row r="66" spans="2:12" ht="11.25">
      <c r="B66" s="21"/>
      <c r="L66" s="21"/>
    </row>
    <row r="67" spans="2:12" ht="11.25">
      <c r="B67" s="21"/>
      <c r="L67" s="21"/>
    </row>
    <row r="68" spans="2:12" ht="11.25">
      <c r="B68" s="21"/>
      <c r="L68" s="21"/>
    </row>
    <row r="69" spans="2:12" ht="11.25">
      <c r="B69" s="21"/>
      <c r="L69" s="21"/>
    </row>
    <row r="70" spans="2:12" ht="11.25">
      <c r="B70" s="21"/>
      <c r="L70" s="21"/>
    </row>
    <row r="71" spans="2:12" ht="11.25">
      <c r="B71" s="21"/>
      <c r="L71" s="21"/>
    </row>
    <row r="72" spans="2:12" ht="11.25">
      <c r="B72" s="21"/>
      <c r="L72" s="21"/>
    </row>
    <row r="73" spans="2:12" ht="11.25">
      <c r="B73" s="21"/>
      <c r="L73" s="21"/>
    </row>
    <row r="74" spans="2:12" ht="11.25">
      <c r="B74" s="21"/>
      <c r="L74" s="21"/>
    </row>
    <row r="75" spans="2:12" ht="11.25">
      <c r="B75" s="21"/>
      <c r="L75" s="21"/>
    </row>
    <row r="76" spans="2:12" s="1" customFormat="1" ht="12.75">
      <c r="B76" s="33"/>
      <c r="D76" s="44" t="s">
        <v>50</v>
      </c>
      <c r="E76" s="35"/>
      <c r="F76" s="106" t="s">
        <v>51</v>
      </c>
      <c r="G76" s="44" t="s">
        <v>50</v>
      </c>
      <c r="H76" s="35"/>
      <c r="I76" s="35"/>
      <c r="J76" s="107" t="s">
        <v>51</v>
      </c>
      <c r="K76" s="35"/>
      <c r="L76" s="33"/>
    </row>
    <row r="77" spans="2:12" s="1" customFormat="1" ht="14.45" customHeight="1">
      <c r="B77" s="45"/>
      <c r="C77" s="46"/>
      <c r="D77" s="46"/>
      <c r="E77" s="46"/>
      <c r="F77" s="46"/>
      <c r="G77" s="46"/>
      <c r="H77" s="46"/>
      <c r="I77" s="46"/>
      <c r="J77" s="46"/>
      <c r="K77" s="46"/>
      <c r="L77" s="33"/>
    </row>
    <row r="81" spans="2:47" s="1" customFormat="1" ht="6.95" customHeight="1">
      <c r="B81" s="47"/>
      <c r="C81" s="48"/>
      <c r="D81" s="48"/>
      <c r="E81" s="48"/>
      <c r="F81" s="48"/>
      <c r="G81" s="48"/>
      <c r="H81" s="48"/>
      <c r="I81" s="48"/>
      <c r="J81" s="48"/>
      <c r="K81" s="48"/>
      <c r="L81" s="33"/>
    </row>
    <row r="82" spans="2:47" s="1" customFormat="1" ht="24.95" customHeight="1">
      <c r="B82" s="33"/>
      <c r="C82" s="22" t="s">
        <v>260</v>
      </c>
      <c r="L82" s="33"/>
    </row>
    <row r="83" spans="2:47" s="1" customFormat="1" ht="6.95" customHeight="1">
      <c r="B83" s="33"/>
      <c r="L83" s="33"/>
    </row>
    <row r="84" spans="2:47" s="1" customFormat="1" ht="12" customHeight="1">
      <c r="B84" s="33"/>
      <c r="C84" s="28" t="s">
        <v>16</v>
      </c>
      <c r="L84" s="33"/>
    </row>
    <row r="85" spans="2:47" s="1" customFormat="1" ht="16.5" customHeight="1">
      <c r="B85" s="33"/>
      <c r="E85" s="271" t="str">
        <f>E7</f>
        <v>ZŠ Dědina - nástavba - REVIZE č. 2</v>
      </c>
      <c r="F85" s="272"/>
      <c r="G85" s="272"/>
      <c r="H85" s="272"/>
      <c r="L85" s="33"/>
    </row>
    <row r="86" spans="2:47" s="1" customFormat="1" ht="12" customHeight="1">
      <c r="B86" s="33"/>
      <c r="C86" s="28" t="s">
        <v>173</v>
      </c>
      <c r="L86" s="33"/>
    </row>
    <row r="87" spans="2:47" s="1" customFormat="1" ht="16.5" customHeight="1">
      <c r="B87" s="33"/>
      <c r="E87" s="236" t="str">
        <f>E9</f>
        <v>D.1.4.F - Slaboproud</v>
      </c>
      <c r="F87" s="273"/>
      <c r="G87" s="273"/>
      <c r="H87" s="273"/>
      <c r="L87" s="33"/>
    </row>
    <row r="88" spans="2:47" s="1" customFormat="1" ht="6.95" customHeight="1">
      <c r="B88" s="33"/>
      <c r="L88" s="33"/>
    </row>
    <row r="89" spans="2:47" s="1" customFormat="1" ht="12" customHeight="1">
      <c r="B89" s="33"/>
      <c r="C89" s="28" t="s">
        <v>20</v>
      </c>
      <c r="F89" s="26" t="str">
        <f>F12</f>
        <v>Žukovského 580, Praha 6</v>
      </c>
      <c r="I89" s="28" t="s">
        <v>22</v>
      </c>
      <c r="J89" s="53" t="str">
        <f>IF(J12="","",J12)</f>
        <v>15. 9. 2025</v>
      </c>
      <c r="L89" s="33"/>
    </row>
    <row r="90" spans="2:47" s="1" customFormat="1" ht="6.95" customHeight="1">
      <c r="B90" s="33"/>
      <c r="L90" s="33"/>
    </row>
    <row r="91" spans="2:47" s="1" customFormat="1" ht="15.2" customHeight="1">
      <c r="B91" s="33"/>
      <c r="C91" s="28" t="s">
        <v>24</v>
      </c>
      <c r="F91" s="26" t="str">
        <f>E15</f>
        <v xml:space="preserve"> </v>
      </c>
      <c r="I91" s="28" t="s">
        <v>30</v>
      </c>
      <c r="J91" s="31" t="str">
        <f>E21</f>
        <v>Digitronic CZ s.r.o.</v>
      </c>
      <c r="L91" s="33"/>
    </row>
    <row r="92" spans="2:47" s="1" customFormat="1" ht="15.2" customHeight="1">
      <c r="B92" s="33"/>
      <c r="C92" s="28" t="s">
        <v>28</v>
      </c>
      <c r="F92" s="26" t="str">
        <f>IF(E18="","",E18)</f>
        <v>Vyplň údaj</v>
      </c>
      <c r="I92" s="28" t="s">
        <v>33</v>
      </c>
      <c r="J92" s="31" t="str">
        <f>E24</f>
        <v xml:space="preserve"> </v>
      </c>
      <c r="L92" s="33"/>
    </row>
    <row r="93" spans="2:47" s="1" customFormat="1" ht="10.35" customHeight="1">
      <c r="B93" s="33"/>
      <c r="L93" s="33"/>
    </row>
    <row r="94" spans="2:47" s="1" customFormat="1" ht="29.25" customHeight="1">
      <c r="B94" s="33"/>
      <c r="C94" s="108" t="s">
        <v>261</v>
      </c>
      <c r="D94" s="100"/>
      <c r="E94" s="100"/>
      <c r="F94" s="100"/>
      <c r="G94" s="100"/>
      <c r="H94" s="100"/>
      <c r="I94" s="100"/>
      <c r="J94" s="109" t="s">
        <v>262</v>
      </c>
      <c r="K94" s="100"/>
      <c r="L94" s="33"/>
    </row>
    <row r="95" spans="2:47" s="1" customFormat="1" ht="10.35" customHeight="1">
      <c r="B95" s="33"/>
      <c r="L95" s="33"/>
    </row>
    <row r="96" spans="2:47" s="1" customFormat="1" ht="22.9" customHeight="1">
      <c r="B96" s="33"/>
      <c r="C96" s="110" t="s">
        <v>263</v>
      </c>
      <c r="J96" s="67">
        <f>J222</f>
        <v>0</v>
      </c>
      <c r="L96" s="33"/>
      <c r="AU96" s="18" t="s">
        <v>264</v>
      </c>
    </row>
    <row r="97" spans="2:12" s="8" customFormat="1" ht="24.95" customHeight="1">
      <c r="B97" s="111"/>
      <c r="D97" s="112" t="s">
        <v>7197</v>
      </c>
      <c r="E97" s="113"/>
      <c r="F97" s="113"/>
      <c r="G97" s="113"/>
      <c r="H97" s="113"/>
      <c r="I97" s="113"/>
      <c r="J97" s="114">
        <f>J223</f>
        <v>0</v>
      </c>
      <c r="L97" s="111"/>
    </row>
    <row r="98" spans="2:12" s="9" customFormat="1" ht="19.899999999999999" customHeight="1">
      <c r="B98" s="115"/>
      <c r="D98" s="116" t="s">
        <v>7198</v>
      </c>
      <c r="E98" s="117"/>
      <c r="F98" s="117"/>
      <c r="G98" s="117"/>
      <c r="H98" s="117"/>
      <c r="I98" s="117"/>
      <c r="J98" s="118">
        <f>J224</f>
        <v>0</v>
      </c>
      <c r="L98" s="115"/>
    </row>
    <row r="99" spans="2:12" s="9" customFormat="1" ht="14.85" customHeight="1">
      <c r="B99" s="115"/>
      <c r="D99" s="116" t="s">
        <v>7199</v>
      </c>
      <c r="E99" s="117"/>
      <c r="F99" s="117"/>
      <c r="G99" s="117"/>
      <c r="H99" s="117"/>
      <c r="I99" s="117"/>
      <c r="J99" s="118">
        <f>J225</f>
        <v>0</v>
      </c>
      <c r="L99" s="115"/>
    </row>
    <row r="100" spans="2:12" s="9" customFormat="1" ht="21.75" customHeight="1">
      <c r="B100" s="115"/>
      <c r="D100" s="116" t="s">
        <v>7200</v>
      </c>
      <c r="E100" s="117"/>
      <c r="F100" s="117"/>
      <c r="G100" s="117"/>
      <c r="H100" s="117"/>
      <c r="I100" s="117"/>
      <c r="J100" s="118">
        <f>J236</f>
        <v>0</v>
      </c>
      <c r="L100" s="115"/>
    </row>
    <row r="101" spans="2:12" s="9" customFormat="1" ht="21.75" customHeight="1">
      <c r="B101" s="115"/>
      <c r="D101" s="116" t="s">
        <v>7201</v>
      </c>
      <c r="E101" s="117"/>
      <c r="F101" s="117"/>
      <c r="G101" s="117"/>
      <c r="H101" s="117"/>
      <c r="I101" s="117"/>
      <c r="J101" s="118">
        <f>J243</f>
        <v>0</v>
      </c>
      <c r="L101" s="115"/>
    </row>
    <row r="102" spans="2:12" s="9" customFormat="1" ht="21.75" customHeight="1">
      <c r="B102" s="115"/>
      <c r="D102" s="116" t="s">
        <v>7202</v>
      </c>
      <c r="E102" s="117"/>
      <c r="F102" s="117"/>
      <c r="G102" s="117"/>
      <c r="H102" s="117"/>
      <c r="I102" s="117"/>
      <c r="J102" s="118">
        <f>J246</f>
        <v>0</v>
      </c>
      <c r="L102" s="115"/>
    </row>
    <row r="103" spans="2:12" s="9" customFormat="1" ht="21.75" customHeight="1">
      <c r="B103" s="115"/>
      <c r="D103" s="116" t="s">
        <v>7203</v>
      </c>
      <c r="E103" s="117"/>
      <c r="F103" s="117"/>
      <c r="G103" s="117"/>
      <c r="H103" s="117"/>
      <c r="I103" s="117"/>
      <c r="J103" s="118">
        <f>J265</f>
        <v>0</v>
      </c>
      <c r="L103" s="115"/>
    </row>
    <row r="104" spans="2:12" s="9" customFormat="1" ht="21.75" customHeight="1">
      <c r="B104" s="115"/>
      <c r="D104" s="116" t="s">
        <v>7204</v>
      </c>
      <c r="E104" s="117"/>
      <c r="F104" s="117"/>
      <c r="G104" s="117"/>
      <c r="H104" s="117"/>
      <c r="I104" s="117"/>
      <c r="J104" s="118">
        <f>J270</f>
        <v>0</v>
      </c>
      <c r="L104" s="115"/>
    </row>
    <row r="105" spans="2:12" s="9" customFormat="1" ht="21.75" customHeight="1">
      <c r="B105" s="115"/>
      <c r="D105" s="116" t="s">
        <v>7205</v>
      </c>
      <c r="E105" s="117"/>
      <c r="F105" s="117"/>
      <c r="G105" s="117"/>
      <c r="H105" s="117"/>
      <c r="I105" s="117"/>
      <c r="J105" s="118">
        <f>J277</f>
        <v>0</v>
      </c>
      <c r="L105" s="115"/>
    </row>
    <row r="106" spans="2:12" s="9" customFormat="1" ht="21.75" customHeight="1">
      <c r="B106" s="115"/>
      <c r="D106" s="116" t="s">
        <v>7206</v>
      </c>
      <c r="E106" s="117"/>
      <c r="F106" s="117"/>
      <c r="G106" s="117"/>
      <c r="H106" s="117"/>
      <c r="I106" s="117"/>
      <c r="J106" s="118">
        <f>J284</f>
        <v>0</v>
      </c>
      <c r="L106" s="115"/>
    </row>
    <row r="107" spans="2:12" s="9" customFormat="1" ht="21.75" customHeight="1">
      <c r="B107" s="115"/>
      <c r="D107" s="116" t="s">
        <v>7207</v>
      </c>
      <c r="E107" s="117"/>
      <c r="F107" s="117"/>
      <c r="G107" s="117"/>
      <c r="H107" s="117"/>
      <c r="I107" s="117"/>
      <c r="J107" s="118">
        <f>J307</f>
        <v>0</v>
      </c>
      <c r="L107" s="115"/>
    </row>
    <row r="108" spans="2:12" s="9" customFormat="1" ht="14.85" customHeight="1">
      <c r="B108" s="115"/>
      <c r="D108" s="116" t="s">
        <v>7208</v>
      </c>
      <c r="E108" s="117"/>
      <c r="F108" s="117"/>
      <c r="G108" s="117"/>
      <c r="H108" s="117"/>
      <c r="I108" s="117"/>
      <c r="J108" s="118">
        <f>J354</f>
        <v>0</v>
      </c>
      <c r="L108" s="115"/>
    </row>
    <row r="109" spans="2:12" s="9" customFormat="1" ht="21.75" customHeight="1">
      <c r="B109" s="115"/>
      <c r="D109" s="116" t="s">
        <v>7209</v>
      </c>
      <c r="E109" s="117"/>
      <c r="F109" s="117"/>
      <c r="G109" s="117"/>
      <c r="H109" s="117"/>
      <c r="I109" s="117"/>
      <c r="J109" s="118">
        <f>J357</f>
        <v>0</v>
      </c>
      <c r="L109" s="115"/>
    </row>
    <row r="110" spans="2:12" s="9" customFormat="1" ht="19.899999999999999" customHeight="1">
      <c r="B110" s="115"/>
      <c r="D110" s="116" t="s">
        <v>7210</v>
      </c>
      <c r="E110" s="117"/>
      <c r="F110" s="117"/>
      <c r="G110" s="117"/>
      <c r="H110" s="117"/>
      <c r="I110" s="117"/>
      <c r="J110" s="118">
        <f>J362</f>
        <v>0</v>
      </c>
      <c r="L110" s="115"/>
    </row>
    <row r="111" spans="2:12" s="9" customFormat="1" ht="14.85" customHeight="1">
      <c r="B111" s="115"/>
      <c r="D111" s="116" t="s">
        <v>7211</v>
      </c>
      <c r="E111" s="117"/>
      <c r="F111" s="117"/>
      <c r="G111" s="117"/>
      <c r="H111" s="117"/>
      <c r="I111" s="117"/>
      <c r="J111" s="118">
        <f>J369</f>
        <v>0</v>
      </c>
      <c r="L111" s="115"/>
    </row>
    <row r="112" spans="2:12" s="9" customFormat="1" ht="21.75" customHeight="1">
      <c r="B112" s="115"/>
      <c r="D112" s="116" t="s">
        <v>7212</v>
      </c>
      <c r="E112" s="117"/>
      <c r="F112" s="117"/>
      <c r="G112" s="117"/>
      <c r="H112" s="117"/>
      <c r="I112" s="117"/>
      <c r="J112" s="118">
        <f>J396</f>
        <v>0</v>
      </c>
      <c r="L112" s="115"/>
    </row>
    <row r="113" spans="2:12" s="9" customFormat="1" ht="21.75" customHeight="1">
      <c r="B113" s="115"/>
      <c r="D113" s="116" t="s">
        <v>7213</v>
      </c>
      <c r="E113" s="117"/>
      <c r="F113" s="117"/>
      <c r="G113" s="117"/>
      <c r="H113" s="117"/>
      <c r="I113" s="117"/>
      <c r="J113" s="118">
        <f>J411</f>
        <v>0</v>
      </c>
      <c r="L113" s="115"/>
    </row>
    <row r="114" spans="2:12" s="9" customFormat="1" ht="21.75" customHeight="1">
      <c r="B114" s="115"/>
      <c r="D114" s="116" t="s">
        <v>7214</v>
      </c>
      <c r="E114" s="117"/>
      <c r="F114" s="117"/>
      <c r="G114" s="117"/>
      <c r="H114" s="117"/>
      <c r="I114" s="117"/>
      <c r="J114" s="118">
        <f>J418</f>
        <v>0</v>
      </c>
      <c r="L114" s="115"/>
    </row>
    <row r="115" spans="2:12" s="9" customFormat="1" ht="21.75" customHeight="1">
      <c r="B115" s="115"/>
      <c r="D115" s="116" t="s">
        <v>7215</v>
      </c>
      <c r="E115" s="117"/>
      <c r="F115" s="117"/>
      <c r="G115" s="117"/>
      <c r="H115" s="117"/>
      <c r="I115" s="117"/>
      <c r="J115" s="118">
        <f>J421</f>
        <v>0</v>
      </c>
      <c r="L115" s="115"/>
    </row>
    <row r="116" spans="2:12" s="9" customFormat="1" ht="21.75" customHeight="1">
      <c r="B116" s="115"/>
      <c r="D116" s="116" t="s">
        <v>7216</v>
      </c>
      <c r="E116" s="117"/>
      <c r="F116" s="117"/>
      <c r="G116" s="117"/>
      <c r="H116" s="117"/>
      <c r="I116" s="117"/>
      <c r="J116" s="118">
        <f>J428</f>
        <v>0</v>
      </c>
      <c r="L116" s="115"/>
    </row>
    <row r="117" spans="2:12" s="9" customFormat="1" ht="14.85" customHeight="1">
      <c r="B117" s="115"/>
      <c r="D117" s="116" t="s">
        <v>7217</v>
      </c>
      <c r="E117" s="117"/>
      <c r="F117" s="117"/>
      <c r="G117" s="117"/>
      <c r="H117" s="117"/>
      <c r="I117" s="117"/>
      <c r="J117" s="118">
        <f>J431</f>
        <v>0</v>
      </c>
      <c r="L117" s="115"/>
    </row>
    <row r="118" spans="2:12" s="9" customFormat="1" ht="21.75" customHeight="1">
      <c r="B118" s="115"/>
      <c r="D118" s="116" t="s">
        <v>7218</v>
      </c>
      <c r="E118" s="117"/>
      <c r="F118" s="117"/>
      <c r="G118" s="117"/>
      <c r="H118" s="117"/>
      <c r="I118" s="117"/>
      <c r="J118" s="118">
        <f>J454</f>
        <v>0</v>
      </c>
      <c r="L118" s="115"/>
    </row>
    <row r="119" spans="2:12" s="9" customFormat="1" ht="21.75" customHeight="1">
      <c r="B119" s="115"/>
      <c r="D119" s="116" t="s">
        <v>7219</v>
      </c>
      <c r="E119" s="117"/>
      <c r="F119" s="117"/>
      <c r="G119" s="117"/>
      <c r="H119" s="117"/>
      <c r="I119" s="117"/>
      <c r="J119" s="118">
        <f>J457</f>
        <v>0</v>
      </c>
      <c r="L119" s="115"/>
    </row>
    <row r="120" spans="2:12" s="9" customFormat="1" ht="21.75" customHeight="1">
      <c r="B120" s="115"/>
      <c r="D120" s="116" t="s">
        <v>7220</v>
      </c>
      <c r="E120" s="117"/>
      <c r="F120" s="117"/>
      <c r="G120" s="117"/>
      <c r="H120" s="117"/>
      <c r="I120" s="117"/>
      <c r="J120" s="118">
        <f>J460</f>
        <v>0</v>
      </c>
      <c r="L120" s="115"/>
    </row>
    <row r="121" spans="2:12" s="9" customFormat="1" ht="21.75" customHeight="1">
      <c r="B121" s="115"/>
      <c r="D121" s="116" t="s">
        <v>7221</v>
      </c>
      <c r="E121" s="117"/>
      <c r="F121" s="117"/>
      <c r="G121" s="117"/>
      <c r="H121" s="117"/>
      <c r="I121" s="117"/>
      <c r="J121" s="118">
        <f>J465</f>
        <v>0</v>
      </c>
      <c r="L121" s="115"/>
    </row>
    <row r="122" spans="2:12" s="9" customFormat="1" ht="14.85" customHeight="1">
      <c r="B122" s="115"/>
      <c r="D122" s="116" t="s">
        <v>7222</v>
      </c>
      <c r="E122" s="117"/>
      <c r="F122" s="117"/>
      <c r="G122" s="117"/>
      <c r="H122" s="117"/>
      <c r="I122" s="117"/>
      <c r="J122" s="118">
        <f>J468</f>
        <v>0</v>
      </c>
      <c r="L122" s="115"/>
    </row>
    <row r="123" spans="2:12" s="9" customFormat="1" ht="21.75" customHeight="1">
      <c r="B123" s="115"/>
      <c r="D123" s="116" t="s">
        <v>7223</v>
      </c>
      <c r="E123" s="117"/>
      <c r="F123" s="117"/>
      <c r="G123" s="117"/>
      <c r="H123" s="117"/>
      <c r="I123" s="117"/>
      <c r="J123" s="118">
        <f>J495</f>
        <v>0</v>
      </c>
      <c r="L123" s="115"/>
    </row>
    <row r="124" spans="2:12" s="9" customFormat="1" ht="21.75" customHeight="1">
      <c r="B124" s="115"/>
      <c r="D124" s="116" t="s">
        <v>7224</v>
      </c>
      <c r="E124" s="117"/>
      <c r="F124" s="117"/>
      <c r="G124" s="117"/>
      <c r="H124" s="117"/>
      <c r="I124" s="117"/>
      <c r="J124" s="118">
        <f>J510</f>
        <v>0</v>
      </c>
      <c r="L124" s="115"/>
    </row>
    <row r="125" spans="2:12" s="9" customFormat="1" ht="21.75" customHeight="1">
      <c r="B125" s="115"/>
      <c r="D125" s="116" t="s">
        <v>7225</v>
      </c>
      <c r="E125" s="117"/>
      <c r="F125" s="117"/>
      <c r="G125" s="117"/>
      <c r="H125" s="117"/>
      <c r="I125" s="117"/>
      <c r="J125" s="118">
        <f>J515</f>
        <v>0</v>
      </c>
      <c r="L125" s="115"/>
    </row>
    <row r="126" spans="2:12" s="9" customFormat="1" ht="21.75" customHeight="1">
      <c r="B126" s="115"/>
      <c r="D126" s="116" t="s">
        <v>7226</v>
      </c>
      <c r="E126" s="117"/>
      <c r="F126" s="117"/>
      <c r="G126" s="117"/>
      <c r="H126" s="117"/>
      <c r="I126" s="117"/>
      <c r="J126" s="118">
        <f>J518</f>
        <v>0</v>
      </c>
      <c r="L126" s="115"/>
    </row>
    <row r="127" spans="2:12" s="9" customFormat="1" ht="21.75" customHeight="1">
      <c r="B127" s="115"/>
      <c r="D127" s="116" t="s">
        <v>7227</v>
      </c>
      <c r="E127" s="117"/>
      <c r="F127" s="117"/>
      <c r="G127" s="117"/>
      <c r="H127" s="117"/>
      <c r="I127" s="117"/>
      <c r="J127" s="118">
        <f>J525</f>
        <v>0</v>
      </c>
      <c r="L127" s="115"/>
    </row>
    <row r="128" spans="2:12" s="9" customFormat="1" ht="14.85" customHeight="1">
      <c r="B128" s="115"/>
      <c r="D128" s="116" t="s">
        <v>7228</v>
      </c>
      <c r="E128" s="117"/>
      <c r="F128" s="117"/>
      <c r="G128" s="117"/>
      <c r="H128" s="117"/>
      <c r="I128" s="117"/>
      <c r="J128" s="118">
        <f>J528</f>
        <v>0</v>
      </c>
      <c r="L128" s="115"/>
    </row>
    <row r="129" spans="2:12" s="9" customFormat="1" ht="21.75" customHeight="1">
      <c r="B129" s="115"/>
      <c r="D129" s="116" t="s">
        <v>7229</v>
      </c>
      <c r="E129" s="117"/>
      <c r="F129" s="117"/>
      <c r="G129" s="117"/>
      <c r="H129" s="117"/>
      <c r="I129" s="117"/>
      <c r="J129" s="118">
        <f>J551</f>
        <v>0</v>
      </c>
      <c r="L129" s="115"/>
    </row>
    <row r="130" spans="2:12" s="9" customFormat="1" ht="21.75" customHeight="1">
      <c r="B130" s="115"/>
      <c r="D130" s="116" t="s">
        <v>7230</v>
      </c>
      <c r="E130" s="117"/>
      <c r="F130" s="117"/>
      <c r="G130" s="117"/>
      <c r="H130" s="117"/>
      <c r="I130" s="117"/>
      <c r="J130" s="118">
        <f>J556</f>
        <v>0</v>
      </c>
      <c r="L130" s="115"/>
    </row>
    <row r="131" spans="2:12" s="9" customFormat="1" ht="21.75" customHeight="1">
      <c r="B131" s="115"/>
      <c r="D131" s="116" t="s">
        <v>7231</v>
      </c>
      <c r="E131" s="117"/>
      <c r="F131" s="117"/>
      <c r="G131" s="117"/>
      <c r="H131" s="117"/>
      <c r="I131" s="117"/>
      <c r="J131" s="118">
        <f>J559</f>
        <v>0</v>
      </c>
      <c r="L131" s="115"/>
    </row>
    <row r="132" spans="2:12" s="9" customFormat="1" ht="21.75" customHeight="1">
      <c r="B132" s="115"/>
      <c r="D132" s="116" t="s">
        <v>7232</v>
      </c>
      <c r="E132" s="117"/>
      <c r="F132" s="117"/>
      <c r="G132" s="117"/>
      <c r="H132" s="117"/>
      <c r="I132" s="117"/>
      <c r="J132" s="118">
        <f>J566</f>
        <v>0</v>
      </c>
      <c r="L132" s="115"/>
    </row>
    <row r="133" spans="2:12" s="9" customFormat="1" ht="21.75" customHeight="1">
      <c r="B133" s="115"/>
      <c r="D133" s="116" t="s">
        <v>7233</v>
      </c>
      <c r="E133" s="117"/>
      <c r="F133" s="117"/>
      <c r="G133" s="117"/>
      <c r="H133" s="117"/>
      <c r="I133" s="117"/>
      <c r="J133" s="118">
        <f>J569</f>
        <v>0</v>
      </c>
      <c r="L133" s="115"/>
    </row>
    <row r="134" spans="2:12" s="9" customFormat="1" ht="14.85" customHeight="1">
      <c r="B134" s="115"/>
      <c r="D134" s="116" t="s">
        <v>7234</v>
      </c>
      <c r="E134" s="117"/>
      <c r="F134" s="117"/>
      <c r="G134" s="117"/>
      <c r="H134" s="117"/>
      <c r="I134" s="117"/>
      <c r="J134" s="118">
        <f>J572</f>
        <v>0</v>
      </c>
      <c r="L134" s="115"/>
    </row>
    <row r="135" spans="2:12" s="9" customFormat="1" ht="21.75" customHeight="1">
      <c r="B135" s="115"/>
      <c r="D135" s="116" t="s">
        <v>7235</v>
      </c>
      <c r="E135" s="117"/>
      <c r="F135" s="117"/>
      <c r="G135" s="117"/>
      <c r="H135" s="117"/>
      <c r="I135" s="117"/>
      <c r="J135" s="118">
        <f>J601</f>
        <v>0</v>
      </c>
      <c r="L135" s="115"/>
    </row>
    <row r="136" spans="2:12" s="9" customFormat="1" ht="21.75" customHeight="1">
      <c r="B136" s="115"/>
      <c r="D136" s="116" t="s">
        <v>7236</v>
      </c>
      <c r="E136" s="117"/>
      <c r="F136" s="117"/>
      <c r="G136" s="117"/>
      <c r="H136" s="117"/>
      <c r="I136" s="117"/>
      <c r="J136" s="118">
        <f>J616</f>
        <v>0</v>
      </c>
      <c r="L136" s="115"/>
    </row>
    <row r="137" spans="2:12" s="9" customFormat="1" ht="21.75" customHeight="1">
      <c r="B137" s="115"/>
      <c r="D137" s="116" t="s">
        <v>7237</v>
      </c>
      <c r="E137" s="117"/>
      <c r="F137" s="117"/>
      <c r="G137" s="117"/>
      <c r="H137" s="117"/>
      <c r="I137" s="117"/>
      <c r="J137" s="118">
        <f>J621</f>
        <v>0</v>
      </c>
      <c r="L137" s="115"/>
    </row>
    <row r="138" spans="2:12" s="9" customFormat="1" ht="21.75" customHeight="1">
      <c r="B138" s="115"/>
      <c r="D138" s="116" t="s">
        <v>7238</v>
      </c>
      <c r="E138" s="117"/>
      <c r="F138" s="117"/>
      <c r="G138" s="117"/>
      <c r="H138" s="117"/>
      <c r="I138" s="117"/>
      <c r="J138" s="118">
        <f>J624</f>
        <v>0</v>
      </c>
      <c r="L138" s="115"/>
    </row>
    <row r="139" spans="2:12" s="9" customFormat="1" ht="21.75" customHeight="1">
      <c r="B139" s="115"/>
      <c r="D139" s="116" t="s">
        <v>7239</v>
      </c>
      <c r="E139" s="117"/>
      <c r="F139" s="117"/>
      <c r="G139" s="117"/>
      <c r="H139" s="117"/>
      <c r="I139" s="117"/>
      <c r="J139" s="118">
        <f>J631</f>
        <v>0</v>
      </c>
      <c r="L139" s="115"/>
    </row>
    <row r="140" spans="2:12" s="9" customFormat="1" ht="14.85" customHeight="1">
      <c r="B140" s="115"/>
      <c r="D140" s="116" t="s">
        <v>7240</v>
      </c>
      <c r="E140" s="117"/>
      <c r="F140" s="117"/>
      <c r="G140" s="117"/>
      <c r="H140" s="117"/>
      <c r="I140" s="117"/>
      <c r="J140" s="118">
        <f>J634</f>
        <v>0</v>
      </c>
      <c r="L140" s="115"/>
    </row>
    <row r="141" spans="2:12" s="9" customFormat="1" ht="21.75" customHeight="1">
      <c r="B141" s="115"/>
      <c r="D141" s="116" t="s">
        <v>7241</v>
      </c>
      <c r="E141" s="117"/>
      <c r="F141" s="117"/>
      <c r="G141" s="117"/>
      <c r="H141" s="117"/>
      <c r="I141" s="117"/>
      <c r="J141" s="118">
        <f>J661</f>
        <v>0</v>
      </c>
      <c r="L141" s="115"/>
    </row>
    <row r="142" spans="2:12" s="9" customFormat="1" ht="21.75" customHeight="1">
      <c r="B142" s="115"/>
      <c r="D142" s="116" t="s">
        <v>7242</v>
      </c>
      <c r="E142" s="117"/>
      <c r="F142" s="117"/>
      <c r="G142" s="117"/>
      <c r="H142" s="117"/>
      <c r="I142" s="117"/>
      <c r="J142" s="118">
        <f>J666</f>
        <v>0</v>
      </c>
      <c r="L142" s="115"/>
    </row>
    <row r="143" spans="2:12" s="9" customFormat="1" ht="21.75" customHeight="1">
      <c r="B143" s="115"/>
      <c r="D143" s="116" t="s">
        <v>7243</v>
      </c>
      <c r="E143" s="117"/>
      <c r="F143" s="117"/>
      <c r="G143" s="117"/>
      <c r="H143" s="117"/>
      <c r="I143" s="117"/>
      <c r="J143" s="118">
        <f>J669</f>
        <v>0</v>
      </c>
      <c r="L143" s="115"/>
    </row>
    <row r="144" spans="2:12" s="9" customFormat="1" ht="21.75" customHeight="1">
      <c r="B144" s="115"/>
      <c r="D144" s="116" t="s">
        <v>7244</v>
      </c>
      <c r="E144" s="117"/>
      <c r="F144" s="117"/>
      <c r="G144" s="117"/>
      <c r="H144" s="117"/>
      <c r="I144" s="117"/>
      <c r="J144" s="118">
        <f>J676</f>
        <v>0</v>
      </c>
      <c r="L144" s="115"/>
    </row>
    <row r="145" spans="2:12" s="9" customFormat="1" ht="21.75" customHeight="1">
      <c r="B145" s="115"/>
      <c r="D145" s="116" t="s">
        <v>7245</v>
      </c>
      <c r="E145" s="117"/>
      <c r="F145" s="117"/>
      <c r="G145" s="117"/>
      <c r="H145" s="117"/>
      <c r="I145" s="117"/>
      <c r="J145" s="118">
        <f>J679</f>
        <v>0</v>
      </c>
      <c r="L145" s="115"/>
    </row>
    <row r="146" spans="2:12" s="9" customFormat="1" ht="14.85" customHeight="1">
      <c r="B146" s="115"/>
      <c r="D146" s="116" t="s">
        <v>7246</v>
      </c>
      <c r="E146" s="117"/>
      <c r="F146" s="117"/>
      <c r="G146" s="117"/>
      <c r="H146" s="117"/>
      <c r="I146" s="117"/>
      <c r="J146" s="118">
        <f>J682</f>
        <v>0</v>
      </c>
      <c r="L146" s="115"/>
    </row>
    <row r="147" spans="2:12" s="9" customFormat="1" ht="21.75" customHeight="1">
      <c r="B147" s="115"/>
      <c r="D147" s="116" t="s">
        <v>7247</v>
      </c>
      <c r="E147" s="117"/>
      <c r="F147" s="117"/>
      <c r="G147" s="117"/>
      <c r="H147" s="117"/>
      <c r="I147" s="117"/>
      <c r="J147" s="118">
        <f>J709</f>
        <v>0</v>
      </c>
      <c r="L147" s="115"/>
    </row>
    <row r="148" spans="2:12" s="9" customFormat="1" ht="21.75" customHeight="1">
      <c r="B148" s="115"/>
      <c r="D148" s="116" t="s">
        <v>7248</v>
      </c>
      <c r="E148" s="117"/>
      <c r="F148" s="117"/>
      <c r="G148" s="117"/>
      <c r="H148" s="117"/>
      <c r="I148" s="117"/>
      <c r="J148" s="118">
        <f>J724</f>
        <v>0</v>
      </c>
      <c r="L148" s="115"/>
    </row>
    <row r="149" spans="2:12" s="9" customFormat="1" ht="21.75" customHeight="1">
      <c r="B149" s="115"/>
      <c r="D149" s="116" t="s">
        <v>7249</v>
      </c>
      <c r="E149" s="117"/>
      <c r="F149" s="117"/>
      <c r="G149" s="117"/>
      <c r="H149" s="117"/>
      <c r="I149" s="117"/>
      <c r="J149" s="118">
        <f>J729</f>
        <v>0</v>
      </c>
      <c r="L149" s="115"/>
    </row>
    <row r="150" spans="2:12" s="9" customFormat="1" ht="21.75" customHeight="1">
      <c r="B150" s="115"/>
      <c r="D150" s="116" t="s">
        <v>7250</v>
      </c>
      <c r="E150" s="117"/>
      <c r="F150" s="117"/>
      <c r="G150" s="117"/>
      <c r="H150" s="117"/>
      <c r="I150" s="117"/>
      <c r="J150" s="118">
        <f>J732</f>
        <v>0</v>
      </c>
      <c r="L150" s="115"/>
    </row>
    <row r="151" spans="2:12" s="9" customFormat="1" ht="21.75" customHeight="1">
      <c r="B151" s="115"/>
      <c r="D151" s="116" t="s">
        <v>7251</v>
      </c>
      <c r="E151" s="117"/>
      <c r="F151" s="117"/>
      <c r="G151" s="117"/>
      <c r="H151" s="117"/>
      <c r="I151" s="117"/>
      <c r="J151" s="118">
        <f>J739</f>
        <v>0</v>
      </c>
      <c r="L151" s="115"/>
    </row>
    <row r="152" spans="2:12" s="9" customFormat="1" ht="21.75" customHeight="1">
      <c r="B152" s="115"/>
      <c r="D152" s="116" t="s">
        <v>7252</v>
      </c>
      <c r="E152" s="117"/>
      <c r="F152" s="117"/>
      <c r="G152" s="117"/>
      <c r="H152" s="117"/>
      <c r="I152" s="117"/>
      <c r="J152" s="118">
        <f>J742</f>
        <v>0</v>
      </c>
      <c r="L152" s="115"/>
    </row>
    <row r="153" spans="2:12" s="9" customFormat="1" ht="14.85" customHeight="1">
      <c r="B153" s="115"/>
      <c r="D153" s="116" t="s">
        <v>7253</v>
      </c>
      <c r="E153" s="117"/>
      <c r="F153" s="117"/>
      <c r="G153" s="117"/>
      <c r="H153" s="117"/>
      <c r="I153" s="117"/>
      <c r="J153" s="118">
        <f>J749</f>
        <v>0</v>
      </c>
      <c r="L153" s="115"/>
    </row>
    <row r="154" spans="2:12" s="9" customFormat="1" ht="14.85" customHeight="1">
      <c r="B154" s="115"/>
      <c r="D154" s="116" t="s">
        <v>7254</v>
      </c>
      <c r="E154" s="117"/>
      <c r="F154" s="117"/>
      <c r="G154" s="117"/>
      <c r="H154" s="117"/>
      <c r="I154" s="117"/>
      <c r="J154" s="118">
        <f>J756</f>
        <v>0</v>
      </c>
      <c r="L154" s="115"/>
    </row>
    <row r="155" spans="2:12" s="9" customFormat="1" ht="19.899999999999999" customHeight="1">
      <c r="B155" s="115"/>
      <c r="D155" s="116" t="s">
        <v>7255</v>
      </c>
      <c r="E155" s="117"/>
      <c r="F155" s="117"/>
      <c r="G155" s="117"/>
      <c r="H155" s="117"/>
      <c r="I155" s="117"/>
      <c r="J155" s="118">
        <f>J825</f>
        <v>0</v>
      </c>
      <c r="L155" s="115"/>
    </row>
    <row r="156" spans="2:12" s="9" customFormat="1" ht="14.85" customHeight="1">
      <c r="B156" s="115"/>
      <c r="D156" s="116" t="s">
        <v>7256</v>
      </c>
      <c r="E156" s="117"/>
      <c r="F156" s="117"/>
      <c r="G156" s="117"/>
      <c r="H156" s="117"/>
      <c r="I156" s="117"/>
      <c r="J156" s="118">
        <f>J826</f>
        <v>0</v>
      </c>
      <c r="L156" s="115"/>
    </row>
    <row r="157" spans="2:12" s="9" customFormat="1" ht="21.75" customHeight="1">
      <c r="B157" s="115"/>
      <c r="D157" s="116" t="s">
        <v>7257</v>
      </c>
      <c r="E157" s="117"/>
      <c r="F157" s="117"/>
      <c r="G157" s="117"/>
      <c r="H157" s="117"/>
      <c r="I157" s="117"/>
      <c r="J157" s="118">
        <f>J827</f>
        <v>0</v>
      </c>
      <c r="L157" s="115"/>
    </row>
    <row r="158" spans="2:12" s="9" customFormat="1" ht="14.85" customHeight="1">
      <c r="B158" s="115"/>
      <c r="D158" s="116" t="s">
        <v>7258</v>
      </c>
      <c r="E158" s="117"/>
      <c r="F158" s="117"/>
      <c r="G158" s="117"/>
      <c r="H158" s="117"/>
      <c r="I158" s="117"/>
      <c r="J158" s="118">
        <f>J838</f>
        <v>0</v>
      </c>
      <c r="L158" s="115"/>
    </row>
    <row r="159" spans="2:12" s="9" customFormat="1" ht="21.75" customHeight="1">
      <c r="B159" s="115"/>
      <c r="D159" s="116" t="s">
        <v>7259</v>
      </c>
      <c r="E159" s="117"/>
      <c r="F159" s="117"/>
      <c r="G159" s="117"/>
      <c r="H159" s="117"/>
      <c r="I159" s="117"/>
      <c r="J159" s="118">
        <f>J847</f>
        <v>0</v>
      </c>
      <c r="L159" s="115"/>
    </row>
    <row r="160" spans="2:12" s="9" customFormat="1" ht="21.75" customHeight="1">
      <c r="B160" s="115"/>
      <c r="D160" s="116" t="s">
        <v>7260</v>
      </c>
      <c r="E160" s="117"/>
      <c r="F160" s="117"/>
      <c r="G160" s="117"/>
      <c r="H160" s="117"/>
      <c r="I160" s="117"/>
      <c r="J160" s="118">
        <f>J850</f>
        <v>0</v>
      </c>
      <c r="L160" s="115"/>
    </row>
    <row r="161" spans="2:12" s="9" customFormat="1" ht="21.75" customHeight="1">
      <c r="B161" s="115"/>
      <c r="D161" s="116" t="s">
        <v>7261</v>
      </c>
      <c r="E161" s="117"/>
      <c r="F161" s="117"/>
      <c r="G161" s="117"/>
      <c r="H161" s="117"/>
      <c r="I161" s="117"/>
      <c r="J161" s="118">
        <f>J853</f>
        <v>0</v>
      </c>
      <c r="L161" s="115"/>
    </row>
    <row r="162" spans="2:12" s="9" customFormat="1" ht="21.75" customHeight="1">
      <c r="B162" s="115"/>
      <c r="D162" s="116" t="s">
        <v>7262</v>
      </c>
      <c r="E162" s="117"/>
      <c r="F162" s="117"/>
      <c r="G162" s="117"/>
      <c r="H162" s="117"/>
      <c r="I162" s="117"/>
      <c r="J162" s="118">
        <f>J856</f>
        <v>0</v>
      </c>
      <c r="L162" s="115"/>
    </row>
    <row r="163" spans="2:12" s="9" customFormat="1" ht="14.85" customHeight="1">
      <c r="B163" s="115"/>
      <c r="D163" s="116" t="s">
        <v>7263</v>
      </c>
      <c r="E163" s="117"/>
      <c r="F163" s="117"/>
      <c r="G163" s="117"/>
      <c r="H163" s="117"/>
      <c r="I163" s="117"/>
      <c r="J163" s="118">
        <f>J869</f>
        <v>0</v>
      </c>
      <c r="L163" s="115"/>
    </row>
    <row r="164" spans="2:12" s="9" customFormat="1" ht="19.899999999999999" customHeight="1">
      <c r="B164" s="115"/>
      <c r="D164" s="116" t="s">
        <v>7264</v>
      </c>
      <c r="E164" s="117"/>
      <c r="F164" s="117"/>
      <c r="G164" s="117"/>
      <c r="H164" s="117"/>
      <c r="I164" s="117"/>
      <c r="J164" s="118">
        <f>J888</f>
        <v>0</v>
      </c>
      <c r="L164" s="115"/>
    </row>
    <row r="165" spans="2:12" s="9" customFormat="1" ht="14.85" customHeight="1">
      <c r="B165" s="115"/>
      <c r="D165" s="116" t="s">
        <v>7265</v>
      </c>
      <c r="E165" s="117"/>
      <c r="F165" s="117"/>
      <c r="G165" s="117"/>
      <c r="H165" s="117"/>
      <c r="I165" s="117"/>
      <c r="J165" s="118">
        <f>J899</f>
        <v>0</v>
      </c>
      <c r="L165" s="115"/>
    </row>
    <row r="166" spans="2:12" s="9" customFormat="1" ht="14.85" customHeight="1">
      <c r="B166" s="115"/>
      <c r="D166" s="116" t="s">
        <v>7266</v>
      </c>
      <c r="E166" s="117"/>
      <c r="F166" s="117"/>
      <c r="G166" s="117"/>
      <c r="H166" s="117"/>
      <c r="I166" s="117"/>
      <c r="J166" s="118">
        <f>J904</f>
        <v>0</v>
      </c>
      <c r="L166" s="115"/>
    </row>
    <row r="167" spans="2:12" s="9" customFormat="1" ht="19.899999999999999" customHeight="1">
      <c r="B167" s="115"/>
      <c r="D167" s="116" t="s">
        <v>7267</v>
      </c>
      <c r="E167" s="117"/>
      <c r="F167" s="117"/>
      <c r="G167" s="117"/>
      <c r="H167" s="117"/>
      <c r="I167" s="117"/>
      <c r="J167" s="118">
        <f>J907</f>
        <v>0</v>
      </c>
      <c r="L167" s="115"/>
    </row>
    <row r="168" spans="2:12" s="9" customFormat="1" ht="14.85" customHeight="1">
      <c r="B168" s="115"/>
      <c r="D168" s="116" t="s">
        <v>7268</v>
      </c>
      <c r="E168" s="117"/>
      <c r="F168" s="117"/>
      <c r="G168" s="117"/>
      <c r="H168" s="117"/>
      <c r="I168" s="117"/>
      <c r="J168" s="118">
        <f>J908</f>
        <v>0</v>
      </c>
      <c r="L168" s="115"/>
    </row>
    <row r="169" spans="2:12" s="9" customFormat="1" ht="14.85" customHeight="1">
      <c r="B169" s="115"/>
      <c r="D169" s="116" t="s">
        <v>7269</v>
      </c>
      <c r="E169" s="117"/>
      <c r="F169" s="117"/>
      <c r="G169" s="117"/>
      <c r="H169" s="117"/>
      <c r="I169" s="117"/>
      <c r="J169" s="118">
        <f>J923</f>
        <v>0</v>
      </c>
      <c r="L169" s="115"/>
    </row>
    <row r="170" spans="2:12" s="9" customFormat="1" ht="14.85" customHeight="1">
      <c r="B170" s="115"/>
      <c r="D170" s="116" t="s">
        <v>7270</v>
      </c>
      <c r="E170" s="117"/>
      <c r="F170" s="117"/>
      <c r="G170" s="117"/>
      <c r="H170" s="117"/>
      <c r="I170" s="117"/>
      <c r="J170" s="118">
        <f>J926</f>
        <v>0</v>
      </c>
      <c r="L170" s="115"/>
    </row>
    <row r="171" spans="2:12" s="9" customFormat="1" ht="14.85" customHeight="1">
      <c r="B171" s="115"/>
      <c r="D171" s="116" t="s">
        <v>7271</v>
      </c>
      <c r="E171" s="117"/>
      <c r="F171" s="117"/>
      <c r="G171" s="117"/>
      <c r="H171" s="117"/>
      <c r="I171" s="117"/>
      <c r="J171" s="118">
        <f>J931</f>
        <v>0</v>
      </c>
      <c r="L171" s="115"/>
    </row>
    <row r="172" spans="2:12" s="9" customFormat="1" ht="14.85" customHeight="1">
      <c r="B172" s="115"/>
      <c r="D172" s="116" t="s">
        <v>7272</v>
      </c>
      <c r="E172" s="117"/>
      <c r="F172" s="117"/>
      <c r="G172" s="117"/>
      <c r="H172" s="117"/>
      <c r="I172" s="117"/>
      <c r="J172" s="118">
        <f>J938</f>
        <v>0</v>
      </c>
      <c r="L172" s="115"/>
    </row>
    <row r="173" spans="2:12" s="9" customFormat="1" ht="14.85" customHeight="1">
      <c r="B173" s="115"/>
      <c r="D173" s="116" t="s">
        <v>7273</v>
      </c>
      <c r="E173" s="117"/>
      <c r="F173" s="117"/>
      <c r="G173" s="117"/>
      <c r="H173" s="117"/>
      <c r="I173" s="117"/>
      <c r="J173" s="118">
        <f>J943</f>
        <v>0</v>
      </c>
      <c r="L173" s="115"/>
    </row>
    <row r="174" spans="2:12" s="9" customFormat="1" ht="14.85" customHeight="1">
      <c r="B174" s="115"/>
      <c r="D174" s="116" t="s">
        <v>7274</v>
      </c>
      <c r="E174" s="117"/>
      <c r="F174" s="117"/>
      <c r="G174" s="117"/>
      <c r="H174" s="117"/>
      <c r="I174" s="117"/>
      <c r="J174" s="118">
        <f>J946</f>
        <v>0</v>
      </c>
      <c r="L174" s="115"/>
    </row>
    <row r="175" spans="2:12" s="9" customFormat="1" ht="14.85" customHeight="1">
      <c r="B175" s="115"/>
      <c r="D175" s="116" t="s">
        <v>7275</v>
      </c>
      <c r="E175" s="117"/>
      <c r="F175" s="117"/>
      <c r="G175" s="117"/>
      <c r="H175" s="117"/>
      <c r="I175" s="117"/>
      <c r="J175" s="118">
        <f>J955</f>
        <v>0</v>
      </c>
      <c r="L175" s="115"/>
    </row>
    <row r="176" spans="2:12" s="9" customFormat="1" ht="14.85" customHeight="1">
      <c r="B176" s="115"/>
      <c r="D176" s="116" t="s">
        <v>7276</v>
      </c>
      <c r="E176" s="117"/>
      <c r="F176" s="117"/>
      <c r="G176" s="117"/>
      <c r="H176" s="117"/>
      <c r="I176" s="117"/>
      <c r="J176" s="118">
        <f>J960</f>
        <v>0</v>
      </c>
      <c r="L176" s="115"/>
    </row>
    <row r="177" spans="2:12" s="9" customFormat="1" ht="14.85" customHeight="1">
      <c r="B177" s="115"/>
      <c r="D177" s="116" t="s">
        <v>7277</v>
      </c>
      <c r="E177" s="117"/>
      <c r="F177" s="117"/>
      <c r="G177" s="117"/>
      <c r="H177" s="117"/>
      <c r="I177" s="117"/>
      <c r="J177" s="118">
        <f>J963</f>
        <v>0</v>
      </c>
      <c r="L177" s="115"/>
    </row>
    <row r="178" spans="2:12" s="9" customFormat="1" ht="14.85" customHeight="1">
      <c r="B178" s="115"/>
      <c r="D178" s="116" t="s">
        <v>7278</v>
      </c>
      <c r="E178" s="117"/>
      <c r="F178" s="117"/>
      <c r="G178" s="117"/>
      <c r="H178" s="117"/>
      <c r="I178" s="117"/>
      <c r="J178" s="118">
        <f>J972</f>
        <v>0</v>
      </c>
      <c r="L178" s="115"/>
    </row>
    <row r="179" spans="2:12" s="9" customFormat="1" ht="14.85" customHeight="1">
      <c r="B179" s="115"/>
      <c r="D179" s="116" t="s">
        <v>7279</v>
      </c>
      <c r="E179" s="117"/>
      <c r="F179" s="117"/>
      <c r="G179" s="117"/>
      <c r="H179" s="117"/>
      <c r="I179" s="117"/>
      <c r="J179" s="118">
        <f>J975</f>
        <v>0</v>
      </c>
      <c r="L179" s="115"/>
    </row>
    <row r="180" spans="2:12" s="9" customFormat="1" ht="14.85" customHeight="1">
      <c r="B180" s="115"/>
      <c r="D180" s="116" t="s">
        <v>7280</v>
      </c>
      <c r="E180" s="117"/>
      <c r="F180" s="117"/>
      <c r="G180" s="117"/>
      <c r="H180" s="117"/>
      <c r="I180" s="117"/>
      <c r="J180" s="118">
        <f>J988</f>
        <v>0</v>
      </c>
      <c r="L180" s="115"/>
    </row>
    <row r="181" spans="2:12" s="9" customFormat="1" ht="14.85" customHeight="1">
      <c r="B181" s="115"/>
      <c r="D181" s="116" t="s">
        <v>7281</v>
      </c>
      <c r="E181" s="117"/>
      <c r="F181" s="117"/>
      <c r="G181" s="117"/>
      <c r="H181" s="117"/>
      <c r="I181" s="117"/>
      <c r="J181" s="118">
        <f>J991</f>
        <v>0</v>
      </c>
      <c r="L181" s="115"/>
    </row>
    <row r="182" spans="2:12" s="9" customFormat="1" ht="14.85" customHeight="1">
      <c r="B182" s="115"/>
      <c r="D182" s="116" t="s">
        <v>7282</v>
      </c>
      <c r="E182" s="117"/>
      <c r="F182" s="117"/>
      <c r="G182" s="117"/>
      <c r="H182" s="117"/>
      <c r="I182" s="117"/>
      <c r="J182" s="118">
        <f>J998</f>
        <v>0</v>
      </c>
      <c r="L182" s="115"/>
    </row>
    <row r="183" spans="2:12" s="9" customFormat="1" ht="14.85" customHeight="1">
      <c r="B183" s="115"/>
      <c r="D183" s="116" t="s">
        <v>7283</v>
      </c>
      <c r="E183" s="117"/>
      <c r="F183" s="117"/>
      <c r="G183" s="117"/>
      <c r="H183" s="117"/>
      <c r="I183" s="117"/>
      <c r="J183" s="118">
        <f>J1001</f>
        <v>0</v>
      </c>
      <c r="L183" s="115"/>
    </row>
    <row r="184" spans="2:12" s="9" customFormat="1" ht="14.85" customHeight="1">
      <c r="B184" s="115"/>
      <c r="D184" s="116" t="s">
        <v>7284</v>
      </c>
      <c r="E184" s="117"/>
      <c r="F184" s="117"/>
      <c r="G184" s="117"/>
      <c r="H184" s="117"/>
      <c r="I184" s="117"/>
      <c r="J184" s="118">
        <f>J1004</f>
        <v>0</v>
      </c>
      <c r="L184" s="115"/>
    </row>
    <row r="185" spans="2:12" s="9" customFormat="1" ht="14.85" customHeight="1">
      <c r="B185" s="115"/>
      <c r="D185" s="116" t="s">
        <v>7285</v>
      </c>
      <c r="E185" s="117"/>
      <c r="F185" s="117"/>
      <c r="G185" s="117"/>
      <c r="H185" s="117"/>
      <c r="I185" s="117"/>
      <c r="J185" s="118">
        <f>J1009</f>
        <v>0</v>
      </c>
      <c r="L185" s="115"/>
    </row>
    <row r="186" spans="2:12" s="9" customFormat="1" ht="19.899999999999999" customHeight="1">
      <c r="B186" s="115"/>
      <c r="D186" s="116" t="s">
        <v>7286</v>
      </c>
      <c r="E186" s="117"/>
      <c r="F186" s="117"/>
      <c r="G186" s="117"/>
      <c r="H186" s="117"/>
      <c r="I186" s="117"/>
      <c r="J186" s="118">
        <f>J1050</f>
        <v>0</v>
      </c>
      <c r="L186" s="115"/>
    </row>
    <row r="187" spans="2:12" s="9" customFormat="1" ht="14.85" customHeight="1">
      <c r="B187" s="115"/>
      <c r="D187" s="116" t="s">
        <v>7287</v>
      </c>
      <c r="E187" s="117"/>
      <c r="F187" s="117"/>
      <c r="G187" s="117"/>
      <c r="H187" s="117"/>
      <c r="I187" s="117"/>
      <c r="J187" s="118">
        <f>J1083</f>
        <v>0</v>
      </c>
      <c r="L187" s="115"/>
    </row>
    <row r="188" spans="2:12" s="9" customFormat="1" ht="14.85" customHeight="1">
      <c r="B188" s="115"/>
      <c r="D188" s="116" t="s">
        <v>7288</v>
      </c>
      <c r="E188" s="117"/>
      <c r="F188" s="117"/>
      <c r="G188" s="117"/>
      <c r="H188" s="117"/>
      <c r="I188" s="117"/>
      <c r="J188" s="118">
        <f>J1086</f>
        <v>0</v>
      </c>
      <c r="L188" s="115"/>
    </row>
    <row r="189" spans="2:12" s="9" customFormat="1" ht="14.85" customHeight="1">
      <c r="B189" s="115"/>
      <c r="D189" s="116" t="s">
        <v>7289</v>
      </c>
      <c r="E189" s="117"/>
      <c r="F189" s="117"/>
      <c r="G189" s="117"/>
      <c r="H189" s="117"/>
      <c r="I189" s="117"/>
      <c r="J189" s="118">
        <f>J1091</f>
        <v>0</v>
      </c>
      <c r="L189" s="115"/>
    </row>
    <row r="190" spans="2:12" s="9" customFormat="1" ht="14.85" customHeight="1">
      <c r="B190" s="115"/>
      <c r="D190" s="116" t="s">
        <v>7290</v>
      </c>
      <c r="E190" s="117"/>
      <c r="F190" s="117"/>
      <c r="G190" s="117"/>
      <c r="H190" s="117"/>
      <c r="I190" s="117"/>
      <c r="J190" s="118">
        <f>J1096</f>
        <v>0</v>
      </c>
      <c r="L190" s="115"/>
    </row>
    <row r="191" spans="2:12" s="9" customFormat="1" ht="14.85" customHeight="1">
      <c r="B191" s="115"/>
      <c r="D191" s="116" t="s">
        <v>7291</v>
      </c>
      <c r="E191" s="117"/>
      <c r="F191" s="117"/>
      <c r="G191" s="117"/>
      <c r="H191" s="117"/>
      <c r="I191" s="117"/>
      <c r="J191" s="118">
        <f>J1101</f>
        <v>0</v>
      </c>
      <c r="L191" s="115"/>
    </row>
    <row r="192" spans="2:12" s="9" customFormat="1" ht="14.85" customHeight="1">
      <c r="B192" s="115"/>
      <c r="D192" s="116" t="s">
        <v>7292</v>
      </c>
      <c r="E192" s="117"/>
      <c r="F192" s="117"/>
      <c r="G192" s="117"/>
      <c r="H192" s="117"/>
      <c r="I192" s="117"/>
      <c r="J192" s="118">
        <f>J1104</f>
        <v>0</v>
      </c>
      <c r="L192" s="115"/>
    </row>
    <row r="193" spans="2:12" s="9" customFormat="1" ht="14.85" customHeight="1">
      <c r="B193" s="115"/>
      <c r="D193" s="116" t="s">
        <v>7293</v>
      </c>
      <c r="E193" s="117"/>
      <c r="F193" s="117"/>
      <c r="G193" s="117"/>
      <c r="H193" s="117"/>
      <c r="I193" s="117"/>
      <c r="J193" s="118">
        <f>J1111</f>
        <v>0</v>
      </c>
      <c r="L193" s="115"/>
    </row>
    <row r="194" spans="2:12" s="9" customFormat="1" ht="19.899999999999999" customHeight="1">
      <c r="B194" s="115"/>
      <c r="D194" s="116" t="s">
        <v>7294</v>
      </c>
      <c r="E194" s="117"/>
      <c r="F194" s="117"/>
      <c r="G194" s="117"/>
      <c r="H194" s="117"/>
      <c r="I194" s="117"/>
      <c r="J194" s="118">
        <f>J1130</f>
        <v>0</v>
      </c>
      <c r="L194" s="115"/>
    </row>
    <row r="195" spans="2:12" s="9" customFormat="1" ht="14.85" customHeight="1">
      <c r="B195" s="115"/>
      <c r="D195" s="116" t="s">
        <v>7295</v>
      </c>
      <c r="E195" s="117"/>
      <c r="F195" s="117"/>
      <c r="G195" s="117"/>
      <c r="H195" s="117"/>
      <c r="I195" s="117"/>
      <c r="J195" s="118">
        <f>J1139</f>
        <v>0</v>
      </c>
      <c r="L195" s="115"/>
    </row>
    <row r="196" spans="2:12" s="9" customFormat="1" ht="19.899999999999999" customHeight="1">
      <c r="B196" s="115"/>
      <c r="D196" s="116" t="s">
        <v>7296</v>
      </c>
      <c r="E196" s="117"/>
      <c r="F196" s="117"/>
      <c r="G196" s="117"/>
      <c r="H196" s="117"/>
      <c r="I196" s="117"/>
      <c r="J196" s="118">
        <f>J1166</f>
        <v>0</v>
      </c>
      <c r="L196" s="115"/>
    </row>
    <row r="197" spans="2:12" s="9" customFormat="1" ht="14.85" customHeight="1">
      <c r="B197" s="115"/>
      <c r="D197" s="116" t="s">
        <v>7297</v>
      </c>
      <c r="E197" s="117"/>
      <c r="F197" s="117"/>
      <c r="G197" s="117"/>
      <c r="H197" s="117"/>
      <c r="I197" s="117"/>
      <c r="J197" s="118">
        <f>J1205</f>
        <v>0</v>
      </c>
      <c r="L197" s="115"/>
    </row>
    <row r="198" spans="2:12" s="9" customFormat="1" ht="14.85" customHeight="1">
      <c r="B198" s="115"/>
      <c r="D198" s="116" t="s">
        <v>7298</v>
      </c>
      <c r="E198" s="117"/>
      <c r="F198" s="117"/>
      <c r="G198" s="117"/>
      <c r="H198" s="117"/>
      <c r="I198" s="117"/>
      <c r="J198" s="118">
        <f>J1208</f>
        <v>0</v>
      </c>
      <c r="L198" s="115"/>
    </row>
    <row r="199" spans="2:12" s="9" customFormat="1" ht="19.899999999999999" customHeight="1">
      <c r="B199" s="115"/>
      <c r="D199" s="116" t="s">
        <v>7299</v>
      </c>
      <c r="E199" s="117"/>
      <c r="F199" s="117"/>
      <c r="G199" s="117"/>
      <c r="H199" s="117"/>
      <c r="I199" s="117"/>
      <c r="J199" s="118">
        <f>J1237</f>
        <v>0</v>
      </c>
      <c r="L199" s="115"/>
    </row>
    <row r="200" spans="2:12" s="9" customFormat="1" ht="19.899999999999999" customHeight="1">
      <c r="B200" s="115"/>
      <c r="D200" s="116" t="s">
        <v>7300</v>
      </c>
      <c r="E200" s="117"/>
      <c r="F200" s="117"/>
      <c r="G200" s="117"/>
      <c r="H200" s="117"/>
      <c r="I200" s="117"/>
      <c r="J200" s="118">
        <f>J1250</f>
        <v>0</v>
      </c>
      <c r="L200" s="115"/>
    </row>
    <row r="201" spans="2:12" s="9" customFormat="1" ht="19.899999999999999" customHeight="1">
      <c r="B201" s="115"/>
      <c r="D201" s="116" t="s">
        <v>7301</v>
      </c>
      <c r="E201" s="117"/>
      <c r="F201" s="117"/>
      <c r="G201" s="117"/>
      <c r="H201" s="117"/>
      <c r="I201" s="117"/>
      <c r="J201" s="118">
        <f>J1259</f>
        <v>0</v>
      </c>
      <c r="L201" s="115"/>
    </row>
    <row r="202" spans="2:12" s="9" customFormat="1" ht="19.899999999999999" customHeight="1">
      <c r="B202" s="115"/>
      <c r="D202" s="116" t="s">
        <v>7302</v>
      </c>
      <c r="E202" s="117"/>
      <c r="F202" s="117"/>
      <c r="G202" s="117"/>
      <c r="H202" s="117"/>
      <c r="I202" s="117"/>
      <c r="J202" s="118">
        <f>J1262</f>
        <v>0</v>
      </c>
      <c r="L202" s="115"/>
    </row>
    <row r="203" spans="2:12" s="1" customFormat="1" ht="21.75" customHeight="1">
      <c r="B203" s="33"/>
      <c r="L203" s="33"/>
    </row>
    <row r="204" spans="2:12" s="1" customFormat="1" ht="6.95" customHeight="1">
      <c r="B204" s="45"/>
      <c r="C204" s="46"/>
      <c r="D204" s="46"/>
      <c r="E204" s="46"/>
      <c r="F204" s="46"/>
      <c r="G204" s="46"/>
      <c r="H204" s="46"/>
      <c r="I204" s="46"/>
      <c r="J204" s="46"/>
      <c r="K204" s="46"/>
      <c r="L204" s="33"/>
    </row>
    <row r="208" spans="2:12" s="1" customFormat="1" ht="6.95" customHeight="1">
      <c r="B208" s="47"/>
      <c r="C208" s="48"/>
      <c r="D208" s="48"/>
      <c r="E208" s="48"/>
      <c r="F208" s="48"/>
      <c r="G208" s="48"/>
      <c r="H208" s="48"/>
      <c r="I208" s="48"/>
      <c r="J208" s="48"/>
      <c r="K208" s="48"/>
      <c r="L208" s="33"/>
    </row>
    <row r="209" spans="2:63" s="1" customFormat="1" ht="24.95" customHeight="1">
      <c r="B209" s="33"/>
      <c r="C209" s="22" t="s">
        <v>292</v>
      </c>
      <c r="L209" s="33"/>
    </row>
    <row r="210" spans="2:63" s="1" customFormat="1" ht="6.95" customHeight="1">
      <c r="B210" s="33"/>
      <c r="L210" s="33"/>
    </row>
    <row r="211" spans="2:63" s="1" customFormat="1" ht="12" customHeight="1">
      <c r="B211" s="33"/>
      <c r="C211" s="28" t="s">
        <v>16</v>
      </c>
      <c r="L211" s="33"/>
    </row>
    <row r="212" spans="2:63" s="1" customFormat="1" ht="16.5" customHeight="1">
      <c r="B212" s="33"/>
      <c r="E212" s="271" t="str">
        <f>E7</f>
        <v>ZŠ Dědina - nástavba - REVIZE č. 2</v>
      </c>
      <c r="F212" s="272"/>
      <c r="G212" s="272"/>
      <c r="H212" s="272"/>
      <c r="L212" s="33"/>
    </row>
    <row r="213" spans="2:63" s="1" customFormat="1" ht="12" customHeight="1">
      <c r="B213" s="33"/>
      <c r="C213" s="28" t="s">
        <v>173</v>
      </c>
      <c r="L213" s="33"/>
    </row>
    <row r="214" spans="2:63" s="1" customFormat="1" ht="16.5" customHeight="1">
      <c r="B214" s="33"/>
      <c r="E214" s="236" t="str">
        <f>E9</f>
        <v>D.1.4.F - Slaboproud</v>
      </c>
      <c r="F214" s="273"/>
      <c r="G214" s="273"/>
      <c r="H214" s="273"/>
      <c r="L214" s="33"/>
    </row>
    <row r="215" spans="2:63" s="1" customFormat="1" ht="6.95" customHeight="1">
      <c r="B215" s="33"/>
      <c r="L215" s="33"/>
    </row>
    <row r="216" spans="2:63" s="1" customFormat="1" ht="12" customHeight="1">
      <c r="B216" s="33"/>
      <c r="C216" s="28" t="s">
        <v>20</v>
      </c>
      <c r="F216" s="26" t="str">
        <f>F12</f>
        <v>Žukovského 580, Praha 6</v>
      </c>
      <c r="I216" s="28" t="s">
        <v>22</v>
      </c>
      <c r="J216" s="53" t="str">
        <f>IF(J12="","",J12)</f>
        <v>15. 9. 2025</v>
      </c>
      <c r="L216" s="33"/>
    </row>
    <row r="217" spans="2:63" s="1" customFormat="1" ht="6.95" customHeight="1">
      <c r="B217" s="33"/>
      <c r="L217" s="33"/>
    </row>
    <row r="218" spans="2:63" s="1" customFormat="1" ht="15.2" customHeight="1">
      <c r="B218" s="33"/>
      <c r="C218" s="28" t="s">
        <v>24</v>
      </c>
      <c r="F218" s="26" t="str">
        <f>E15</f>
        <v xml:space="preserve"> </v>
      </c>
      <c r="I218" s="28" t="s">
        <v>30</v>
      </c>
      <c r="J218" s="31" t="str">
        <f>E21</f>
        <v>Digitronic CZ s.r.o.</v>
      </c>
      <c r="L218" s="33"/>
    </row>
    <row r="219" spans="2:63" s="1" customFormat="1" ht="15.2" customHeight="1">
      <c r="B219" s="33"/>
      <c r="C219" s="28" t="s">
        <v>28</v>
      </c>
      <c r="F219" s="26" t="str">
        <f>IF(E18="","",E18)</f>
        <v>Vyplň údaj</v>
      </c>
      <c r="I219" s="28" t="s">
        <v>33</v>
      </c>
      <c r="J219" s="31" t="str">
        <f>E24</f>
        <v xml:space="preserve"> </v>
      </c>
      <c r="L219" s="33"/>
    </row>
    <row r="220" spans="2:63" s="1" customFormat="1" ht="10.35" customHeight="1">
      <c r="B220" s="33"/>
      <c r="L220" s="33"/>
    </row>
    <row r="221" spans="2:63" s="10" customFormat="1" ht="29.25" customHeight="1">
      <c r="B221" s="119"/>
      <c r="C221" s="120" t="s">
        <v>293</v>
      </c>
      <c r="D221" s="121" t="s">
        <v>60</v>
      </c>
      <c r="E221" s="121" t="s">
        <v>56</v>
      </c>
      <c r="F221" s="121" t="s">
        <v>57</v>
      </c>
      <c r="G221" s="121" t="s">
        <v>294</v>
      </c>
      <c r="H221" s="121" t="s">
        <v>295</v>
      </c>
      <c r="I221" s="121" t="s">
        <v>296</v>
      </c>
      <c r="J221" s="121" t="s">
        <v>262</v>
      </c>
      <c r="K221" s="122" t="s">
        <v>297</v>
      </c>
      <c r="L221" s="119"/>
      <c r="M221" s="60" t="s">
        <v>1</v>
      </c>
      <c r="N221" s="61" t="s">
        <v>39</v>
      </c>
      <c r="O221" s="61" t="s">
        <v>298</v>
      </c>
      <c r="P221" s="61" t="s">
        <v>299</v>
      </c>
      <c r="Q221" s="61" t="s">
        <v>300</v>
      </c>
      <c r="R221" s="61" t="s">
        <v>301</v>
      </c>
      <c r="S221" s="61" t="s">
        <v>302</v>
      </c>
      <c r="T221" s="62" t="s">
        <v>303</v>
      </c>
    </row>
    <row r="222" spans="2:63" s="1" customFormat="1" ht="22.9" customHeight="1">
      <c r="B222" s="33"/>
      <c r="C222" s="65" t="s">
        <v>304</v>
      </c>
      <c r="J222" s="123">
        <f>BK222</f>
        <v>0</v>
      </c>
      <c r="L222" s="33"/>
      <c r="M222" s="63"/>
      <c r="N222" s="54"/>
      <c r="O222" s="54"/>
      <c r="P222" s="124">
        <f>P223</f>
        <v>0</v>
      </c>
      <c r="Q222" s="54"/>
      <c r="R222" s="124">
        <f>R223</f>
        <v>0</v>
      </c>
      <c r="S222" s="54"/>
      <c r="T222" s="125">
        <f>T223</f>
        <v>0</v>
      </c>
      <c r="AT222" s="18" t="s">
        <v>74</v>
      </c>
      <c r="AU222" s="18" t="s">
        <v>264</v>
      </c>
      <c r="BK222" s="126">
        <f>BK223</f>
        <v>0</v>
      </c>
    </row>
    <row r="223" spans="2:63" s="11" customFormat="1" ht="25.9" customHeight="1">
      <c r="B223" s="127"/>
      <c r="D223" s="128" t="s">
        <v>74</v>
      </c>
      <c r="E223" s="129" t="s">
        <v>7303</v>
      </c>
      <c r="F223" s="129" t="s">
        <v>7304</v>
      </c>
      <c r="I223" s="130"/>
      <c r="J223" s="131">
        <f>BK223</f>
        <v>0</v>
      </c>
      <c r="L223" s="127"/>
      <c r="M223" s="132"/>
      <c r="P223" s="133">
        <f>P224+P362+P825+P888+P907+P1050+P1130+P1166+P1237+P1250+P1259+P1262</f>
        <v>0</v>
      </c>
      <c r="R223" s="133">
        <f>R224+R362+R825+R888+R907+R1050+R1130+R1166+R1237+R1250+R1259+R1262</f>
        <v>0</v>
      </c>
      <c r="T223" s="134">
        <f>T224+T362+T825+T888+T907+T1050+T1130+T1166+T1237+T1250+T1259+T1262</f>
        <v>0</v>
      </c>
      <c r="AR223" s="128" t="s">
        <v>82</v>
      </c>
      <c r="AT223" s="135" t="s">
        <v>74</v>
      </c>
      <c r="AU223" s="135" t="s">
        <v>75</v>
      </c>
      <c r="AY223" s="128" t="s">
        <v>307</v>
      </c>
      <c r="BK223" s="136">
        <f>BK224+BK362+BK825+BK888+BK907+BK1050+BK1130+BK1166+BK1237+BK1250+BK1259+BK1262</f>
        <v>0</v>
      </c>
    </row>
    <row r="224" spans="2:63" s="11" customFormat="1" ht="22.9" customHeight="1">
      <c r="B224" s="127"/>
      <c r="D224" s="128" t="s">
        <v>74</v>
      </c>
      <c r="E224" s="137" t="s">
        <v>7305</v>
      </c>
      <c r="F224" s="137" t="s">
        <v>7306</v>
      </c>
      <c r="I224" s="130"/>
      <c r="J224" s="138">
        <f>BK224</f>
        <v>0</v>
      </c>
      <c r="L224" s="127"/>
      <c r="M224" s="132"/>
      <c r="P224" s="133">
        <f>P225+P354</f>
        <v>0</v>
      </c>
      <c r="R224" s="133">
        <f>R225+R354</f>
        <v>0</v>
      </c>
      <c r="T224" s="134">
        <f>T225+T354</f>
        <v>0</v>
      </c>
      <c r="AR224" s="128" t="s">
        <v>82</v>
      </c>
      <c r="AT224" s="135" t="s">
        <v>74</v>
      </c>
      <c r="AU224" s="135" t="s">
        <v>82</v>
      </c>
      <c r="AY224" s="128" t="s">
        <v>307</v>
      </c>
      <c r="BK224" s="136">
        <f>BK225+BK354</f>
        <v>0</v>
      </c>
    </row>
    <row r="225" spans="2:65" s="11" customFormat="1" ht="20.85" customHeight="1">
      <c r="B225" s="127"/>
      <c r="D225" s="128" t="s">
        <v>74</v>
      </c>
      <c r="E225" s="137" t="s">
        <v>7307</v>
      </c>
      <c r="F225" s="137" t="s">
        <v>7308</v>
      </c>
      <c r="I225" s="130"/>
      <c r="J225" s="138">
        <f>BK225</f>
        <v>0</v>
      </c>
      <c r="L225" s="127"/>
      <c r="M225" s="132"/>
      <c r="P225" s="133">
        <f>P226+SUM(P227:P236)+P243+P246+P265+P270+P277+P284+P307</f>
        <v>0</v>
      </c>
      <c r="R225" s="133">
        <f>R226+SUM(R227:R236)+R243+R246+R265+R270+R277+R284+R307</f>
        <v>0</v>
      </c>
      <c r="T225" s="134">
        <f>T226+SUM(T227:T236)+T243+T246+T265+T270+T277+T284+T307</f>
        <v>0</v>
      </c>
      <c r="AR225" s="128" t="s">
        <v>82</v>
      </c>
      <c r="AT225" s="135" t="s">
        <v>74</v>
      </c>
      <c r="AU225" s="135" t="s">
        <v>84</v>
      </c>
      <c r="AY225" s="128" t="s">
        <v>307</v>
      </c>
      <c r="BK225" s="136">
        <f>BK226+SUM(BK227:BK236)+BK243+BK246+BK265+BK270+BK277+BK284+BK307</f>
        <v>0</v>
      </c>
    </row>
    <row r="226" spans="2:65" s="1" customFormat="1" ht="44.25" customHeight="1">
      <c r="B226" s="33"/>
      <c r="C226" s="139" t="s">
        <v>82</v>
      </c>
      <c r="D226" s="139" t="s">
        <v>309</v>
      </c>
      <c r="E226" s="140" t="s">
        <v>7309</v>
      </c>
      <c r="F226" s="141" t="s">
        <v>7310</v>
      </c>
      <c r="G226" s="142" t="s">
        <v>514</v>
      </c>
      <c r="H226" s="143">
        <v>1</v>
      </c>
      <c r="I226" s="144"/>
      <c r="J226" s="145">
        <f>ROUND(I226*H226,2)</f>
        <v>0</v>
      </c>
      <c r="K226" s="141" t="s">
        <v>1</v>
      </c>
      <c r="L226" s="33"/>
      <c r="M226" s="146" t="s">
        <v>1</v>
      </c>
      <c r="N226" s="147" t="s">
        <v>40</v>
      </c>
      <c r="P226" s="148">
        <f>O226*H226</f>
        <v>0</v>
      </c>
      <c r="Q226" s="148">
        <v>0</v>
      </c>
      <c r="R226" s="148">
        <f>Q226*H226</f>
        <v>0</v>
      </c>
      <c r="S226" s="148">
        <v>0</v>
      </c>
      <c r="T226" s="149">
        <f>S226*H226</f>
        <v>0</v>
      </c>
      <c r="AR226" s="150" t="s">
        <v>314</v>
      </c>
      <c r="AT226" s="150" t="s">
        <v>309</v>
      </c>
      <c r="AU226" s="150" t="s">
        <v>163</v>
      </c>
      <c r="AY226" s="18" t="s">
        <v>307</v>
      </c>
      <c r="BE226" s="151">
        <f>IF(N226="základní",J226,0)</f>
        <v>0</v>
      </c>
      <c r="BF226" s="151">
        <f>IF(N226="snížená",J226,0)</f>
        <v>0</v>
      </c>
      <c r="BG226" s="151">
        <f>IF(N226="zákl. přenesená",J226,0)</f>
        <v>0</v>
      </c>
      <c r="BH226" s="151">
        <f>IF(N226="sníž. přenesená",J226,0)</f>
        <v>0</v>
      </c>
      <c r="BI226" s="151">
        <f>IF(N226="nulová",J226,0)</f>
        <v>0</v>
      </c>
      <c r="BJ226" s="18" t="s">
        <v>82</v>
      </c>
      <c r="BK226" s="151">
        <f>ROUND(I226*H226,2)</f>
        <v>0</v>
      </c>
      <c r="BL226" s="18" t="s">
        <v>314</v>
      </c>
      <c r="BM226" s="150" t="s">
        <v>84</v>
      </c>
    </row>
    <row r="227" spans="2:65" s="1" customFormat="1" ht="29.25">
      <c r="B227" s="33"/>
      <c r="D227" s="152" t="s">
        <v>316</v>
      </c>
      <c r="F227" s="153" t="s">
        <v>7310</v>
      </c>
      <c r="I227" s="154"/>
      <c r="L227" s="33"/>
      <c r="M227" s="155"/>
      <c r="T227" s="57"/>
      <c r="AT227" s="18" t="s">
        <v>316</v>
      </c>
      <c r="AU227" s="18" t="s">
        <v>163</v>
      </c>
    </row>
    <row r="228" spans="2:65" s="1" customFormat="1" ht="33" customHeight="1">
      <c r="B228" s="33"/>
      <c r="C228" s="139" t="s">
        <v>84</v>
      </c>
      <c r="D228" s="139" t="s">
        <v>309</v>
      </c>
      <c r="E228" s="140" t="s">
        <v>7311</v>
      </c>
      <c r="F228" s="141" t="s">
        <v>7312</v>
      </c>
      <c r="G228" s="142" t="s">
        <v>514</v>
      </c>
      <c r="H228" s="143">
        <v>1</v>
      </c>
      <c r="I228" s="144"/>
      <c r="J228" s="145">
        <f>ROUND(I228*H228,2)</f>
        <v>0</v>
      </c>
      <c r="K228" s="141" t="s">
        <v>1</v>
      </c>
      <c r="L228" s="33"/>
      <c r="M228" s="146" t="s">
        <v>1</v>
      </c>
      <c r="N228" s="147" t="s">
        <v>40</v>
      </c>
      <c r="P228" s="148">
        <f>O228*H228</f>
        <v>0</v>
      </c>
      <c r="Q228" s="148">
        <v>0</v>
      </c>
      <c r="R228" s="148">
        <f>Q228*H228</f>
        <v>0</v>
      </c>
      <c r="S228" s="148">
        <v>0</v>
      </c>
      <c r="T228" s="149">
        <f>S228*H228</f>
        <v>0</v>
      </c>
      <c r="AR228" s="150" t="s">
        <v>314</v>
      </c>
      <c r="AT228" s="150" t="s">
        <v>309</v>
      </c>
      <c r="AU228" s="150" t="s">
        <v>163</v>
      </c>
      <c r="AY228" s="18" t="s">
        <v>307</v>
      </c>
      <c r="BE228" s="151">
        <f>IF(N228="základní",J228,0)</f>
        <v>0</v>
      </c>
      <c r="BF228" s="151">
        <f>IF(N228="snížená",J228,0)</f>
        <v>0</v>
      </c>
      <c r="BG228" s="151">
        <f>IF(N228="zákl. přenesená",J228,0)</f>
        <v>0</v>
      </c>
      <c r="BH228" s="151">
        <f>IF(N228="sníž. přenesená",J228,0)</f>
        <v>0</v>
      </c>
      <c r="BI228" s="151">
        <f>IF(N228="nulová",J228,0)</f>
        <v>0</v>
      </c>
      <c r="BJ228" s="18" t="s">
        <v>82</v>
      </c>
      <c r="BK228" s="151">
        <f>ROUND(I228*H228,2)</f>
        <v>0</v>
      </c>
      <c r="BL228" s="18" t="s">
        <v>314</v>
      </c>
      <c r="BM228" s="150" t="s">
        <v>314</v>
      </c>
    </row>
    <row r="229" spans="2:65" s="1" customFormat="1" ht="19.5">
      <c r="B229" s="33"/>
      <c r="D229" s="152" t="s">
        <v>316</v>
      </c>
      <c r="F229" s="153" t="s">
        <v>7312</v>
      </c>
      <c r="I229" s="154"/>
      <c r="L229" s="33"/>
      <c r="M229" s="155"/>
      <c r="T229" s="57"/>
      <c r="AT229" s="18" t="s">
        <v>316</v>
      </c>
      <c r="AU229" s="18" t="s">
        <v>163</v>
      </c>
    </row>
    <row r="230" spans="2:65" s="1" customFormat="1" ht="16.5" customHeight="1">
      <c r="B230" s="33"/>
      <c r="C230" s="139" t="s">
        <v>163</v>
      </c>
      <c r="D230" s="139" t="s">
        <v>309</v>
      </c>
      <c r="E230" s="140" t="s">
        <v>7313</v>
      </c>
      <c r="F230" s="141" t="s">
        <v>7314</v>
      </c>
      <c r="G230" s="142" t="s">
        <v>514</v>
      </c>
      <c r="H230" s="143">
        <v>1</v>
      </c>
      <c r="I230" s="144"/>
      <c r="J230" s="145">
        <f>ROUND(I230*H230,2)</f>
        <v>0</v>
      </c>
      <c r="K230" s="141" t="s">
        <v>1</v>
      </c>
      <c r="L230" s="33"/>
      <c r="M230" s="146" t="s">
        <v>1</v>
      </c>
      <c r="N230" s="147" t="s">
        <v>40</v>
      </c>
      <c r="P230" s="148">
        <f>O230*H230</f>
        <v>0</v>
      </c>
      <c r="Q230" s="148">
        <v>0</v>
      </c>
      <c r="R230" s="148">
        <f>Q230*H230</f>
        <v>0</v>
      </c>
      <c r="S230" s="148">
        <v>0</v>
      </c>
      <c r="T230" s="149">
        <f>S230*H230</f>
        <v>0</v>
      </c>
      <c r="AR230" s="150" t="s">
        <v>314</v>
      </c>
      <c r="AT230" s="150" t="s">
        <v>309</v>
      </c>
      <c r="AU230" s="150" t="s">
        <v>163</v>
      </c>
      <c r="AY230" s="18" t="s">
        <v>307</v>
      </c>
      <c r="BE230" s="151">
        <f>IF(N230="základní",J230,0)</f>
        <v>0</v>
      </c>
      <c r="BF230" s="151">
        <f>IF(N230="snížená",J230,0)</f>
        <v>0</v>
      </c>
      <c r="BG230" s="151">
        <f>IF(N230="zákl. přenesená",J230,0)</f>
        <v>0</v>
      </c>
      <c r="BH230" s="151">
        <f>IF(N230="sníž. přenesená",J230,0)</f>
        <v>0</v>
      </c>
      <c r="BI230" s="151">
        <f>IF(N230="nulová",J230,0)</f>
        <v>0</v>
      </c>
      <c r="BJ230" s="18" t="s">
        <v>82</v>
      </c>
      <c r="BK230" s="151">
        <f>ROUND(I230*H230,2)</f>
        <v>0</v>
      </c>
      <c r="BL230" s="18" t="s">
        <v>314</v>
      </c>
      <c r="BM230" s="150" t="s">
        <v>352</v>
      </c>
    </row>
    <row r="231" spans="2:65" s="1" customFormat="1" ht="11.25">
      <c r="B231" s="33"/>
      <c r="D231" s="152" t="s">
        <v>316</v>
      </c>
      <c r="F231" s="153" t="s">
        <v>7314</v>
      </c>
      <c r="I231" s="154"/>
      <c r="L231" s="33"/>
      <c r="M231" s="155"/>
      <c r="T231" s="57"/>
      <c r="AT231" s="18" t="s">
        <v>316</v>
      </c>
      <c r="AU231" s="18" t="s">
        <v>163</v>
      </c>
    </row>
    <row r="232" spans="2:65" s="1" customFormat="1" ht="44.25" customHeight="1">
      <c r="B232" s="33"/>
      <c r="C232" s="139" t="s">
        <v>314</v>
      </c>
      <c r="D232" s="139" t="s">
        <v>309</v>
      </c>
      <c r="E232" s="140" t="s">
        <v>7315</v>
      </c>
      <c r="F232" s="141" t="s">
        <v>7316</v>
      </c>
      <c r="G232" s="142" t="s">
        <v>514</v>
      </c>
      <c r="H232" s="143">
        <v>1</v>
      </c>
      <c r="I232" s="144"/>
      <c r="J232" s="145">
        <f>ROUND(I232*H232,2)</f>
        <v>0</v>
      </c>
      <c r="K232" s="141" t="s">
        <v>1</v>
      </c>
      <c r="L232" s="33"/>
      <c r="M232" s="146" t="s">
        <v>1</v>
      </c>
      <c r="N232" s="147" t="s">
        <v>40</v>
      </c>
      <c r="P232" s="148">
        <f>O232*H232</f>
        <v>0</v>
      </c>
      <c r="Q232" s="148">
        <v>0</v>
      </c>
      <c r="R232" s="148">
        <f>Q232*H232</f>
        <v>0</v>
      </c>
      <c r="S232" s="148">
        <v>0</v>
      </c>
      <c r="T232" s="149">
        <f>S232*H232</f>
        <v>0</v>
      </c>
      <c r="AR232" s="150" t="s">
        <v>314</v>
      </c>
      <c r="AT232" s="150" t="s">
        <v>309</v>
      </c>
      <c r="AU232" s="150" t="s">
        <v>163</v>
      </c>
      <c r="AY232" s="18" t="s">
        <v>307</v>
      </c>
      <c r="BE232" s="151">
        <f>IF(N232="základní",J232,0)</f>
        <v>0</v>
      </c>
      <c r="BF232" s="151">
        <f>IF(N232="snížená",J232,0)</f>
        <v>0</v>
      </c>
      <c r="BG232" s="151">
        <f>IF(N232="zákl. přenesená",J232,0)</f>
        <v>0</v>
      </c>
      <c r="BH232" s="151">
        <f>IF(N232="sníž. přenesená",J232,0)</f>
        <v>0</v>
      </c>
      <c r="BI232" s="151">
        <f>IF(N232="nulová",J232,0)</f>
        <v>0</v>
      </c>
      <c r="BJ232" s="18" t="s">
        <v>82</v>
      </c>
      <c r="BK232" s="151">
        <f>ROUND(I232*H232,2)</f>
        <v>0</v>
      </c>
      <c r="BL232" s="18" t="s">
        <v>314</v>
      </c>
      <c r="BM232" s="150" t="s">
        <v>369</v>
      </c>
    </row>
    <row r="233" spans="2:65" s="1" customFormat="1" ht="29.25">
      <c r="B233" s="33"/>
      <c r="D233" s="152" t="s">
        <v>316</v>
      </c>
      <c r="F233" s="153" t="s">
        <v>7316</v>
      </c>
      <c r="I233" s="154"/>
      <c r="L233" s="33"/>
      <c r="M233" s="155"/>
      <c r="T233" s="57"/>
      <c r="AT233" s="18" t="s">
        <v>316</v>
      </c>
      <c r="AU233" s="18" t="s">
        <v>163</v>
      </c>
    </row>
    <row r="234" spans="2:65" s="1" customFormat="1" ht="16.5" customHeight="1">
      <c r="B234" s="33"/>
      <c r="C234" s="139" t="s">
        <v>345</v>
      </c>
      <c r="D234" s="139" t="s">
        <v>309</v>
      </c>
      <c r="E234" s="140" t="s">
        <v>7317</v>
      </c>
      <c r="F234" s="141" t="s">
        <v>7318</v>
      </c>
      <c r="G234" s="142" t="s">
        <v>514</v>
      </c>
      <c r="H234" s="143">
        <v>1</v>
      </c>
      <c r="I234" s="144"/>
      <c r="J234" s="145">
        <f>ROUND(I234*H234,2)</f>
        <v>0</v>
      </c>
      <c r="K234" s="141" t="s">
        <v>1</v>
      </c>
      <c r="L234" s="33"/>
      <c r="M234" s="146" t="s">
        <v>1</v>
      </c>
      <c r="N234" s="147" t="s">
        <v>40</v>
      </c>
      <c r="P234" s="148">
        <f>O234*H234</f>
        <v>0</v>
      </c>
      <c r="Q234" s="148">
        <v>0</v>
      </c>
      <c r="R234" s="148">
        <f>Q234*H234</f>
        <v>0</v>
      </c>
      <c r="S234" s="148">
        <v>0</v>
      </c>
      <c r="T234" s="149">
        <f>S234*H234</f>
        <v>0</v>
      </c>
      <c r="AR234" s="150" t="s">
        <v>314</v>
      </c>
      <c r="AT234" s="150" t="s">
        <v>309</v>
      </c>
      <c r="AU234" s="150" t="s">
        <v>163</v>
      </c>
      <c r="AY234" s="18" t="s">
        <v>307</v>
      </c>
      <c r="BE234" s="151">
        <f>IF(N234="základní",J234,0)</f>
        <v>0</v>
      </c>
      <c r="BF234" s="151">
        <f>IF(N234="snížená",J234,0)</f>
        <v>0</v>
      </c>
      <c r="BG234" s="151">
        <f>IF(N234="zákl. přenesená",J234,0)</f>
        <v>0</v>
      </c>
      <c r="BH234" s="151">
        <f>IF(N234="sníž. přenesená",J234,0)</f>
        <v>0</v>
      </c>
      <c r="BI234" s="151">
        <f>IF(N234="nulová",J234,0)</f>
        <v>0</v>
      </c>
      <c r="BJ234" s="18" t="s">
        <v>82</v>
      </c>
      <c r="BK234" s="151">
        <f>ROUND(I234*H234,2)</f>
        <v>0</v>
      </c>
      <c r="BL234" s="18" t="s">
        <v>314</v>
      </c>
      <c r="BM234" s="150" t="s">
        <v>380</v>
      </c>
    </row>
    <row r="235" spans="2:65" s="1" customFormat="1" ht="11.25">
      <c r="B235" s="33"/>
      <c r="D235" s="152" t="s">
        <v>316</v>
      </c>
      <c r="F235" s="153" t="s">
        <v>7318</v>
      </c>
      <c r="I235" s="154"/>
      <c r="L235" s="33"/>
      <c r="M235" s="155"/>
      <c r="T235" s="57"/>
      <c r="AT235" s="18" t="s">
        <v>316</v>
      </c>
      <c r="AU235" s="18" t="s">
        <v>163</v>
      </c>
    </row>
    <row r="236" spans="2:65" s="16" customFormat="1" ht="20.85" customHeight="1">
      <c r="B236" s="207"/>
      <c r="D236" s="208" t="s">
        <v>74</v>
      </c>
      <c r="E236" s="208" t="s">
        <v>7319</v>
      </c>
      <c r="F236" s="208" t="s">
        <v>7320</v>
      </c>
      <c r="I236" s="209"/>
      <c r="J236" s="210">
        <f>BK236</f>
        <v>0</v>
      </c>
      <c r="L236" s="207"/>
      <c r="M236" s="211"/>
      <c r="P236" s="212">
        <f>SUM(P237:P242)</f>
        <v>0</v>
      </c>
      <c r="R236" s="212">
        <f>SUM(R237:R242)</f>
        <v>0</v>
      </c>
      <c r="T236" s="213">
        <f>SUM(T237:T242)</f>
        <v>0</v>
      </c>
      <c r="AR236" s="208" t="s">
        <v>82</v>
      </c>
      <c r="AT236" s="214" t="s">
        <v>74</v>
      </c>
      <c r="AU236" s="214" t="s">
        <v>163</v>
      </c>
      <c r="AY236" s="208" t="s">
        <v>307</v>
      </c>
      <c r="BK236" s="215">
        <f>SUM(BK237:BK242)</f>
        <v>0</v>
      </c>
    </row>
    <row r="237" spans="2:65" s="1" customFormat="1" ht="24.2" customHeight="1">
      <c r="B237" s="33"/>
      <c r="C237" s="139" t="s">
        <v>352</v>
      </c>
      <c r="D237" s="139" t="s">
        <v>309</v>
      </c>
      <c r="E237" s="140" t="s">
        <v>7321</v>
      </c>
      <c r="F237" s="141" t="s">
        <v>7322</v>
      </c>
      <c r="G237" s="142" t="s">
        <v>514</v>
      </c>
      <c r="H237" s="143">
        <v>3</v>
      </c>
      <c r="I237" s="144"/>
      <c r="J237" s="145">
        <f>ROUND(I237*H237,2)</f>
        <v>0</v>
      </c>
      <c r="K237" s="141" t="s">
        <v>1</v>
      </c>
      <c r="L237" s="33"/>
      <c r="M237" s="146" t="s">
        <v>1</v>
      </c>
      <c r="N237" s="147" t="s">
        <v>40</v>
      </c>
      <c r="P237" s="148">
        <f>O237*H237</f>
        <v>0</v>
      </c>
      <c r="Q237" s="148">
        <v>0</v>
      </c>
      <c r="R237" s="148">
        <f>Q237*H237</f>
        <v>0</v>
      </c>
      <c r="S237" s="148">
        <v>0</v>
      </c>
      <c r="T237" s="149">
        <f>S237*H237</f>
        <v>0</v>
      </c>
      <c r="AR237" s="150" t="s">
        <v>314</v>
      </c>
      <c r="AT237" s="150" t="s">
        <v>309</v>
      </c>
      <c r="AU237" s="150" t="s">
        <v>314</v>
      </c>
      <c r="AY237" s="18" t="s">
        <v>307</v>
      </c>
      <c r="BE237" s="151">
        <f>IF(N237="základní",J237,0)</f>
        <v>0</v>
      </c>
      <c r="BF237" s="151">
        <f>IF(N237="snížená",J237,0)</f>
        <v>0</v>
      </c>
      <c r="BG237" s="151">
        <f>IF(N237="zákl. přenesená",J237,0)</f>
        <v>0</v>
      </c>
      <c r="BH237" s="151">
        <f>IF(N237="sníž. přenesená",J237,0)</f>
        <v>0</v>
      </c>
      <c r="BI237" s="151">
        <f>IF(N237="nulová",J237,0)</f>
        <v>0</v>
      </c>
      <c r="BJ237" s="18" t="s">
        <v>82</v>
      </c>
      <c r="BK237" s="151">
        <f>ROUND(I237*H237,2)</f>
        <v>0</v>
      </c>
      <c r="BL237" s="18" t="s">
        <v>314</v>
      </c>
      <c r="BM237" s="150" t="s">
        <v>8</v>
      </c>
    </row>
    <row r="238" spans="2:65" s="1" customFormat="1" ht="19.5">
      <c r="B238" s="33"/>
      <c r="D238" s="152" t="s">
        <v>316</v>
      </c>
      <c r="F238" s="153" t="s">
        <v>7322</v>
      </c>
      <c r="I238" s="154"/>
      <c r="L238" s="33"/>
      <c r="M238" s="155"/>
      <c r="T238" s="57"/>
      <c r="AT238" s="18" t="s">
        <v>316</v>
      </c>
      <c r="AU238" s="18" t="s">
        <v>314</v>
      </c>
    </row>
    <row r="239" spans="2:65" s="1" customFormat="1" ht="66.75" customHeight="1">
      <c r="B239" s="33"/>
      <c r="C239" s="139" t="s">
        <v>361</v>
      </c>
      <c r="D239" s="139" t="s">
        <v>309</v>
      </c>
      <c r="E239" s="140" t="s">
        <v>7323</v>
      </c>
      <c r="F239" s="141" t="s">
        <v>7324</v>
      </c>
      <c r="G239" s="142" t="s">
        <v>514</v>
      </c>
      <c r="H239" s="143">
        <v>10</v>
      </c>
      <c r="I239" s="144"/>
      <c r="J239" s="145">
        <f>ROUND(I239*H239,2)</f>
        <v>0</v>
      </c>
      <c r="K239" s="141" t="s">
        <v>1</v>
      </c>
      <c r="L239" s="33"/>
      <c r="M239" s="146" t="s">
        <v>1</v>
      </c>
      <c r="N239" s="147" t="s">
        <v>40</v>
      </c>
      <c r="P239" s="148">
        <f>O239*H239</f>
        <v>0</v>
      </c>
      <c r="Q239" s="148">
        <v>0</v>
      </c>
      <c r="R239" s="148">
        <f>Q239*H239</f>
        <v>0</v>
      </c>
      <c r="S239" s="148">
        <v>0</v>
      </c>
      <c r="T239" s="149">
        <f>S239*H239</f>
        <v>0</v>
      </c>
      <c r="AR239" s="150" t="s">
        <v>314</v>
      </c>
      <c r="AT239" s="150" t="s">
        <v>309</v>
      </c>
      <c r="AU239" s="150" t="s">
        <v>314</v>
      </c>
      <c r="AY239" s="18" t="s">
        <v>307</v>
      </c>
      <c r="BE239" s="151">
        <f>IF(N239="základní",J239,0)</f>
        <v>0</v>
      </c>
      <c r="BF239" s="151">
        <f>IF(N239="snížená",J239,0)</f>
        <v>0</v>
      </c>
      <c r="BG239" s="151">
        <f>IF(N239="zákl. přenesená",J239,0)</f>
        <v>0</v>
      </c>
      <c r="BH239" s="151">
        <f>IF(N239="sníž. přenesená",J239,0)</f>
        <v>0</v>
      </c>
      <c r="BI239" s="151">
        <f>IF(N239="nulová",J239,0)</f>
        <v>0</v>
      </c>
      <c r="BJ239" s="18" t="s">
        <v>82</v>
      </c>
      <c r="BK239" s="151">
        <f>ROUND(I239*H239,2)</f>
        <v>0</v>
      </c>
      <c r="BL239" s="18" t="s">
        <v>314</v>
      </c>
      <c r="BM239" s="150" t="s">
        <v>402</v>
      </c>
    </row>
    <row r="240" spans="2:65" s="1" customFormat="1" ht="48.75">
      <c r="B240" s="33"/>
      <c r="D240" s="152" t="s">
        <v>316</v>
      </c>
      <c r="F240" s="153" t="s">
        <v>7325</v>
      </c>
      <c r="I240" s="154"/>
      <c r="L240" s="33"/>
      <c r="M240" s="155"/>
      <c r="T240" s="57"/>
      <c r="AT240" s="18" t="s">
        <v>316</v>
      </c>
      <c r="AU240" s="18" t="s">
        <v>314</v>
      </c>
    </row>
    <row r="241" spans="2:65" s="1" customFormat="1" ht="21.75" customHeight="1">
      <c r="B241" s="33"/>
      <c r="C241" s="139" t="s">
        <v>369</v>
      </c>
      <c r="D241" s="139" t="s">
        <v>309</v>
      </c>
      <c r="E241" s="140" t="s">
        <v>7326</v>
      </c>
      <c r="F241" s="141" t="s">
        <v>7327</v>
      </c>
      <c r="G241" s="142" t="s">
        <v>514</v>
      </c>
      <c r="H241" s="143">
        <v>5</v>
      </c>
      <c r="I241" s="144"/>
      <c r="J241" s="145">
        <f>ROUND(I241*H241,2)</f>
        <v>0</v>
      </c>
      <c r="K241" s="141" t="s">
        <v>1</v>
      </c>
      <c r="L241" s="33"/>
      <c r="M241" s="146" t="s">
        <v>1</v>
      </c>
      <c r="N241" s="147" t="s">
        <v>40</v>
      </c>
      <c r="P241" s="148">
        <f>O241*H241</f>
        <v>0</v>
      </c>
      <c r="Q241" s="148">
        <v>0</v>
      </c>
      <c r="R241" s="148">
        <f>Q241*H241</f>
        <v>0</v>
      </c>
      <c r="S241" s="148">
        <v>0</v>
      </c>
      <c r="T241" s="149">
        <f>S241*H241</f>
        <v>0</v>
      </c>
      <c r="AR241" s="150" t="s">
        <v>314</v>
      </c>
      <c r="AT241" s="150" t="s">
        <v>309</v>
      </c>
      <c r="AU241" s="150" t="s">
        <v>314</v>
      </c>
      <c r="AY241" s="18" t="s">
        <v>307</v>
      </c>
      <c r="BE241" s="151">
        <f>IF(N241="základní",J241,0)</f>
        <v>0</v>
      </c>
      <c r="BF241" s="151">
        <f>IF(N241="snížená",J241,0)</f>
        <v>0</v>
      </c>
      <c r="BG241" s="151">
        <f>IF(N241="zákl. přenesená",J241,0)</f>
        <v>0</v>
      </c>
      <c r="BH241" s="151">
        <f>IF(N241="sníž. přenesená",J241,0)</f>
        <v>0</v>
      </c>
      <c r="BI241" s="151">
        <f>IF(N241="nulová",J241,0)</f>
        <v>0</v>
      </c>
      <c r="BJ241" s="18" t="s">
        <v>82</v>
      </c>
      <c r="BK241" s="151">
        <f>ROUND(I241*H241,2)</f>
        <v>0</v>
      </c>
      <c r="BL241" s="18" t="s">
        <v>314</v>
      </c>
      <c r="BM241" s="150" t="s">
        <v>417</v>
      </c>
    </row>
    <row r="242" spans="2:65" s="1" customFormat="1" ht="11.25">
      <c r="B242" s="33"/>
      <c r="D242" s="152" t="s">
        <v>316</v>
      </c>
      <c r="F242" s="153" t="s">
        <v>7327</v>
      </c>
      <c r="I242" s="154"/>
      <c r="L242" s="33"/>
      <c r="M242" s="155"/>
      <c r="T242" s="57"/>
      <c r="AT242" s="18" t="s">
        <v>316</v>
      </c>
      <c r="AU242" s="18" t="s">
        <v>314</v>
      </c>
    </row>
    <row r="243" spans="2:65" s="16" customFormat="1" ht="20.85" customHeight="1">
      <c r="B243" s="207"/>
      <c r="D243" s="208" t="s">
        <v>74</v>
      </c>
      <c r="E243" s="208" t="s">
        <v>7328</v>
      </c>
      <c r="F243" s="208" t="s">
        <v>7329</v>
      </c>
      <c r="I243" s="209"/>
      <c r="J243" s="210">
        <f>BK243</f>
        <v>0</v>
      </c>
      <c r="L243" s="207"/>
      <c r="M243" s="211"/>
      <c r="P243" s="212">
        <f>SUM(P244:P245)</f>
        <v>0</v>
      </c>
      <c r="R243" s="212">
        <f>SUM(R244:R245)</f>
        <v>0</v>
      </c>
      <c r="T243" s="213">
        <f>SUM(T244:T245)</f>
        <v>0</v>
      </c>
      <c r="AR243" s="208" t="s">
        <v>82</v>
      </c>
      <c r="AT243" s="214" t="s">
        <v>74</v>
      </c>
      <c r="AU243" s="214" t="s">
        <v>163</v>
      </c>
      <c r="AY243" s="208" t="s">
        <v>307</v>
      </c>
      <c r="BK243" s="215">
        <f>SUM(BK244:BK245)</f>
        <v>0</v>
      </c>
    </row>
    <row r="244" spans="2:65" s="1" customFormat="1" ht="37.9" customHeight="1">
      <c r="B244" s="33"/>
      <c r="C244" s="139" t="s">
        <v>374</v>
      </c>
      <c r="D244" s="139" t="s">
        <v>309</v>
      </c>
      <c r="E244" s="140" t="s">
        <v>7330</v>
      </c>
      <c r="F244" s="141" t="s">
        <v>7331</v>
      </c>
      <c r="G244" s="142" t="s">
        <v>514</v>
      </c>
      <c r="H244" s="143">
        <v>77</v>
      </c>
      <c r="I244" s="144"/>
      <c r="J244" s="145">
        <f>ROUND(I244*H244,2)</f>
        <v>0</v>
      </c>
      <c r="K244" s="141" t="s">
        <v>1</v>
      </c>
      <c r="L244" s="33"/>
      <c r="M244" s="146" t="s">
        <v>1</v>
      </c>
      <c r="N244" s="147" t="s">
        <v>40</v>
      </c>
      <c r="P244" s="148">
        <f>O244*H244</f>
        <v>0</v>
      </c>
      <c r="Q244" s="148">
        <v>0</v>
      </c>
      <c r="R244" s="148">
        <f>Q244*H244</f>
        <v>0</v>
      </c>
      <c r="S244" s="148">
        <v>0</v>
      </c>
      <c r="T244" s="149">
        <f>S244*H244</f>
        <v>0</v>
      </c>
      <c r="AR244" s="150" t="s">
        <v>314</v>
      </c>
      <c r="AT244" s="150" t="s">
        <v>309</v>
      </c>
      <c r="AU244" s="150" t="s">
        <v>314</v>
      </c>
      <c r="AY244" s="18" t="s">
        <v>307</v>
      </c>
      <c r="BE244" s="151">
        <f>IF(N244="základní",J244,0)</f>
        <v>0</v>
      </c>
      <c r="BF244" s="151">
        <f>IF(N244="snížená",J244,0)</f>
        <v>0</v>
      </c>
      <c r="BG244" s="151">
        <f>IF(N244="zákl. přenesená",J244,0)</f>
        <v>0</v>
      </c>
      <c r="BH244" s="151">
        <f>IF(N244="sníž. přenesená",J244,0)</f>
        <v>0</v>
      </c>
      <c r="BI244" s="151">
        <f>IF(N244="nulová",J244,0)</f>
        <v>0</v>
      </c>
      <c r="BJ244" s="18" t="s">
        <v>82</v>
      </c>
      <c r="BK244" s="151">
        <f>ROUND(I244*H244,2)</f>
        <v>0</v>
      </c>
      <c r="BL244" s="18" t="s">
        <v>314</v>
      </c>
      <c r="BM244" s="150" t="s">
        <v>433</v>
      </c>
    </row>
    <row r="245" spans="2:65" s="1" customFormat="1" ht="19.5">
      <c r="B245" s="33"/>
      <c r="D245" s="152" t="s">
        <v>316</v>
      </c>
      <c r="F245" s="153" t="s">
        <v>7331</v>
      </c>
      <c r="I245" s="154"/>
      <c r="L245" s="33"/>
      <c r="M245" s="155"/>
      <c r="T245" s="57"/>
      <c r="AT245" s="18" t="s">
        <v>316</v>
      </c>
      <c r="AU245" s="18" t="s">
        <v>314</v>
      </c>
    </row>
    <row r="246" spans="2:65" s="16" customFormat="1" ht="20.85" customHeight="1">
      <c r="B246" s="207"/>
      <c r="D246" s="208" t="s">
        <v>74</v>
      </c>
      <c r="E246" s="208" t="s">
        <v>7332</v>
      </c>
      <c r="F246" s="208" t="s">
        <v>7333</v>
      </c>
      <c r="I246" s="209"/>
      <c r="J246" s="210">
        <f>BK246</f>
        <v>0</v>
      </c>
      <c r="L246" s="207"/>
      <c r="M246" s="211"/>
      <c r="P246" s="212">
        <f>SUM(P247:P264)</f>
        <v>0</v>
      </c>
      <c r="R246" s="212">
        <f>SUM(R247:R264)</f>
        <v>0</v>
      </c>
      <c r="T246" s="213">
        <f>SUM(T247:T264)</f>
        <v>0</v>
      </c>
      <c r="AR246" s="208" t="s">
        <v>82</v>
      </c>
      <c r="AT246" s="214" t="s">
        <v>74</v>
      </c>
      <c r="AU246" s="214" t="s">
        <v>163</v>
      </c>
      <c r="AY246" s="208" t="s">
        <v>307</v>
      </c>
      <c r="BK246" s="215">
        <f>SUM(BK247:BK264)</f>
        <v>0</v>
      </c>
    </row>
    <row r="247" spans="2:65" s="1" customFormat="1" ht="24.2" customHeight="1">
      <c r="B247" s="33"/>
      <c r="C247" s="139" t="s">
        <v>380</v>
      </c>
      <c r="D247" s="139" t="s">
        <v>309</v>
      </c>
      <c r="E247" s="140" t="s">
        <v>7334</v>
      </c>
      <c r="F247" s="141" t="s">
        <v>7335</v>
      </c>
      <c r="G247" s="142" t="s">
        <v>514</v>
      </c>
      <c r="H247" s="143">
        <v>1</v>
      </c>
      <c r="I247" s="144"/>
      <c r="J247" s="145">
        <f>ROUND(I247*H247,2)</f>
        <v>0</v>
      </c>
      <c r="K247" s="141" t="s">
        <v>1</v>
      </c>
      <c r="L247" s="33"/>
      <c r="M247" s="146" t="s">
        <v>1</v>
      </c>
      <c r="N247" s="147" t="s">
        <v>40</v>
      </c>
      <c r="P247" s="148">
        <f>O247*H247</f>
        <v>0</v>
      </c>
      <c r="Q247" s="148">
        <v>0</v>
      </c>
      <c r="R247" s="148">
        <f>Q247*H247</f>
        <v>0</v>
      </c>
      <c r="S247" s="148">
        <v>0</v>
      </c>
      <c r="T247" s="149">
        <f>S247*H247</f>
        <v>0</v>
      </c>
      <c r="AR247" s="150" t="s">
        <v>314</v>
      </c>
      <c r="AT247" s="150" t="s">
        <v>309</v>
      </c>
      <c r="AU247" s="150" t="s">
        <v>314</v>
      </c>
      <c r="AY247" s="18" t="s">
        <v>307</v>
      </c>
      <c r="BE247" s="151">
        <f>IF(N247="základní",J247,0)</f>
        <v>0</v>
      </c>
      <c r="BF247" s="151">
        <f>IF(N247="snížená",J247,0)</f>
        <v>0</v>
      </c>
      <c r="BG247" s="151">
        <f>IF(N247="zákl. přenesená",J247,0)</f>
        <v>0</v>
      </c>
      <c r="BH247" s="151">
        <f>IF(N247="sníž. přenesená",J247,0)</f>
        <v>0</v>
      </c>
      <c r="BI247" s="151">
        <f>IF(N247="nulová",J247,0)</f>
        <v>0</v>
      </c>
      <c r="BJ247" s="18" t="s">
        <v>82</v>
      </c>
      <c r="BK247" s="151">
        <f>ROUND(I247*H247,2)</f>
        <v>0</v>
      </c>
      <c r="BL247" s="18" t="s">
        <v>314</v>
      </c>
      <c r="BM247" s="150" t="s">
        <v>448</v>
      </c>
    </row>
    <row r="248" spans="2:65" s="1" customFormat="1" ht="19.5">
      <c r="B248" s="33"/>
      <c r="D248" s="152" t="s">
        <v>316</v>
      </c>
      <c r="F248" s="153" t="s">
        <v>7335</v>
      </c>
      <c r="I248" s="154"/>
      <c r="L248" s="33"/>
      <c r="M248" s="155"/>
      <c r="T248" s="57"/>
      <c r="AT248" s="18" t="s">
        <v>316</v>
      </c>
      <c r="AU248" s="18" t="s">
        <v>314</v>
      </c>
    </row>
    <row r="249" spans="2:65" s="1" customFormat="1" ht="49.15" customHeight="1">
      <c r="B249" s="33"/>
      <c r="C249" s="139" t="s">
        <v>385</v>
      </c>
      <c r="D249" s="139" t="s">
        <v>309</v>
      </c>
      <c r="E249" s="140" t="s">
        <v>7336</v>
      </c>
      <c r="F249" s="141" t="s">
        <v>7337</v>
      </c>
      <c r="G249" s="142" t="s">
        <v>514</v>
      </c>
      <c r="H249" s="143">
        <v>1</v>
      </c>
      <c r="I249" s="144"/>
      <c r="J249" s="145">
        <f>ROUND(I249*H249,2)</f>
        <v>0</v>
      </c>
      <c r="K249" s="141" t="s">
        <v>1</v>
      </c>
      <c r="L249" s="33"/>
      <c r="M249" s="146" t="s">
        <v>1</v>
      </c>
      <c r="N249" s="147" t="s">
        <v>40</v>
      </c>
      <c r="P249" s="148">
        <f>O249*H249</f>
        <v>0</v>
      </c>
      <c r="Q249" s="148">
        <v>0</v>
      </c>
      <c r="R249" s="148">
        <f>Q249*H249</f>
        <v>0</v>
      </c>
      <c r="S249" s="148">
        <v>0</v>
      </c>
      <c r="T249" s="149">
        <f>S249*H249</f>
        <v>0</v>
      </c>
      <c r="AR249" s="150" t="s">
        <v>314</v>
      </c>
      <c r="AT249" s="150" t="s">
        <v>309</v>
      </c>
      <c r="AU249" s="150" t="s">
        <v>314</v>
      </c>
      <c r="AY249" s="18" t="s">
        <v>307</v>
      </c>
      <c r="BE249" s="151">
        <f>IF(N249="základní",J249,0)</f>
        <v>0</v>
      </c>
      <c r="BF249" s="151">
        <f>IF(N249="snížená",J249,0)</f>
        <v>0</v>
      </c>
      <c r="BG249" s="151">
        <f>IF(N249="zákl. přenesená",J249,0)</f>
        <v>0</v>
      </c>
      <c r="BH249" s="151">
        <f>IF(N249="sníž. přenesená",J249,0)</f>
        <v>0</v>
      </c>
      <c r="BI249" s="151">
        <f>IF(N249="nulová",J249,0)</f>
        <v>0</v>
      </c>
      <c r="BJ249" s="18" t="s">
        <v>82</v>
      </c>
      <c r="BK249" s="151">
        <f>ROUND(I249*H249,2)</f>
        <v>0</v>
      </c>
      <c r="BL249" s="18" t="s">
        <v>314</v>
      </c>
      <c r="BM249" s="150" t="s">
        <v>459</v>
      </c>
    </row>
    <row r="250" spans="2:65" s="1" customFormat="1" ht="29.25">
      <c r="B250" s="33"/>
      <c r="D250" s="152" t="s">
        <v>316</v>
      </c>
      <c r="F250" s="153" t="s">
        <v>7337</v>
      </c>
      <c r="I250" s="154"/>
      <c r="L250" s="33"/>
      <c r="M250" s="155"/>
      <c r="T250" s="57"/>
      <c r="AT250" s="18" t="s">
        <v>316</v>
      </c>
      <c r="AU250" s="18" t="s">
        <v>314</v>
      </c>
    </row>
    <row r="251" spans="2:65" s="1" customFormat="1" ht="37.9" customHeight="1">
      <c r="B251" s="33"/>
      <c r="C251" s="139" t="s">
        <v>8</v>
      </c>
      <c r="D251" s="139" t="s">
        <v>309</v>
      </c>
      <c r="E251" s="140" t="s">
        <v>7338</v>
      </c>
      <c r="F251" s="141" t="s">
        <v>7339</v>
      </c>
      <c r="G251" s="142" t="s">
        <v>514</v>
      </c>
      <c r="H251" s="143">
        <v>1</v>
      </c>
      <c r="I251" s="144"/>
      <c r="J251" s="145">
        <f>ROUND(I251*H251,2)</f>
        <v>0</v>
      </c>
      <c r="K251" s="141" t="s">
        <v>1</v>
      </c>
      <c r="L251" s="33"/>
      <c r="M251" s="146" t="s">
        <v>1</v>
      </c>
      <c r="N251" s="147" t="s">
        <v>40</v>
      </c>
      <c r="P251" s="148">
        <f>O251*H251</f>
        <v>0</v>
      </c>
      <c r="Q251" s="148">
        <v>0</v>
      </c>
      <c r="R251" s="148">
        <f>Q251*H251</f>
        <v>0</v>
      </c>
      <c r="S251" s="148">
        <v>0</v>
      </c>
      <c r="T251" s="149">
        <f>S251*H251</f>
        <v>0</v>
      </c>
      <c r="AR251" s="150" t="s">
        <v>314</v>
      </c>
      <c r="AT251" s="150" t="s">
        <v>309</v>
      </c>
      <c r="AU251" s="150" t="s">
        <v>314</v>
      </c>
      <c r="AY251" s="18" t="s">
        <v>307</v>
      </c>
      <c r="BE251" s="151">
        <f>IF(N251="základní",J251,0)</f>
        <v>0</v>
      </c>
      <c r="BF251" s="151">
        <f>IF(N251="snížená",J251,0)</f>
        <v>0</v>
      </c>
      <c r="BG251" s="151">
        <f>IF(N251="zákl. přenesená",J251,0)</f>
        <v>0</v>
      </c>
      <c r="BH251" s="151">
        <f>IF(N251="sníž. přenesená",J251,0)</f>
        <v>0</v>
      </c>
      <c r="BI251" s="151">
        <f>IF(N251="nulová",J251,0)</f>
        <v>0</v>
      </c>
      <c r="BJ251" s="18" t="s">
        <v>82</v>
      </c>
      <c r="BK251" s="151">
        <f>ROUND(I251*H251,2)</f>
        <v>0</v>
      </c>
      <c r="BL251" s="18" t="s">
        <v>314</v>
      </c>
      <c r="BM251" s="150" t="s">
        <v>472</v>
      </c>
    </row>
    <row r="252" spans="2:65" s="1" customFormat="1" ht="19.5">
      <c r="B252" s="33"/>
      <c r="D252" s="152" t="s">
        <v>316</v>
      </c>
      <c r="F252" s="153" t="s">
        <v>7339</v>
      </c>
      <c r="I252" s="154"/>
      <c r="L252" s="33"/>
      <c r="M252" s="155"/>
      <c r="T252" s="57"/>
      <c r="AT252" s="18" t="s">
        <v>316</v>
      </c>
      <c r="AU252" s="18" t="s">
        <v>314</v>
      </c>
    </row>
    <row r="253" spans="2:65" s="1" customFormat="1" ht="24.2" customHeight="1">
      <c r="B253" s="33"/>
      <c r="C253" s="139" t="s">
        <v>395</v>
      </c>
      <c r="D253" s="139" t="s">
        <v>309</v>
      </c>
      <c r="E253" s="140" t="s">
        <v>7340</v>
      </c>
      <c r="F253" s="141" t="s">
        <v>7341</v>
      </c>
      <c r="G253" s="142" t="s">
        <v>514</v>
      </c>
      <c r="H253" s="143">
        <v>1</v>
      </c>
      <c r="I253" s="144"/>
      <c r="J253" s="145">
        <f>ROUND(I253*H253,2)</f>
        <v>0</v>
      </c>
      <c r="K253" s="141" t="s">
        <v>1</v>
      </c>
      <c r="L253" s="33"/>
      <c r="M253" s="146" t="s">
        <v>1</v>
      </c>
      <c r="N253" s="147" t="s">
        <v>40</v>
      </c>
      <c r="P253" s="148">
        <f>O253*H253</f>
        <v>0</v>
      </c>
      <c r="Q253" s="148">
        <v>0</v>
      </c>
      <c r="R253" s="148">
        <f>Q253*H253</f>
        <v>0</v>
      </c>
      <c r="S253" s="148">
        <v>0</v>
      </c>
      <c r="T253" s="149">
        <f>S253*H253</f>
        <v>0</v>
      </c>
      <c r="AR253" s="150" t="s">
        <v>314</v>
      </c>
      <c r="AT253" s="150" t="s">
        <v>309</v>
      </c>
      <c r="AU253" s="150" t="s">
        <v>314</v>
      </c>
      <c r="AY253" s="18" t="s">
        <v>307</v>
      </c>
      <c r="BE253" s="151">
        <f>IF(N253="základní",J253,0)</f>
        <v>0</v>
      </c>
      <c r="BF253" s="151">
        <f>IF(N253="snížená",J253,0)</f>
        <v>0</v>
      </c>
      <c r="BG253" s="151">
        <f>IF(N253="zákl. přenesená",J253,0)</f>
        <v>0</v>
      </c>
      <c r="BH253" s="151">
        <f>IF(N253="sníž. přenesená",J253,0)</f>
        <v>0</v>
      </c>
      <c r="BI253" s="151">
        <f>IF(N253="nulová",J253,0)</f>
        <v>0</v>
      </c>
      <c r="BJ253" s="18" t="s">
        <v>82</v>
      </c>
      <c r="BK253" s="151">
        <f>ROUND(I253*H253,2)</f>
        <v>0</v>
      </c>
      <c r="BL253" s="18" t="s">
        <v>314</v>
      </c>
      <c r="BM253" s="150" t="s">
        <v>488</v>
      </c>
    </row>
    <row r="254" spans="2:65" s="1" customFormat="1" ht="11.25">
      <c r="B254" s="33"/>
      <c r="D254" s="152" t="s">
        <v>316</v>
      </c>
      <c r="F254" s="153" t="s">
        <v>7341</v>
      </c>
      <c r="I254" s="154"/>
      <c r="L254" s="33"/>
      <c r="M254" s="155"/>
      <c r="T254" s="57"/>
      <c r="AT254" s="18" t="s">
        <v>316</v>
      </c>
      <c r="AU254" s="18" t="s">
        <v>314</v>
      </c>
    </row>
    <row r="255" spans="2:65" s="1" customFormat="1" ht="24.2" customHeight="1">
      <c r="B255" s="33"/>
      <c r="C255" s="139" t="s">
        <v>402</v>
      </c>
      <c r="D255" s="139" t="s">
        <v>309</v>
      </c>
      <c r="E255" s="140" t="s">
        <v>7342</v>
      </c>
      <c r="F255" s="141" t="s">
        <v>7343</v>
      </c>
      <c r="G255" s="142" t="s">
        <v>514</v>
      </c>
      <c r="H255" s="143">
        <v>1</v>
      </c>
      <c r="I255" s="144"/>
      <c r="J255" s="145">
        <f>ROUND(I255*H255,2)</f>
        <v>0</v>
      </c>
      <c r="K255" s="141" t="s">
        <v>1</v>
      </c>
      <c r="L255" s="33"/>
      <c r="M255" s="146" t="s">
        <v>1</v>
      </c>
      <c r="N255" s="147" t="s">
        <v>40</v>
      </c>
      <c r="P255" s="148">
        <f>O255*H255</f>
        <v>0</v>
      </c>
      <c r="Q255" s="148">
        <v>0</v>
      </c>
      <c r="R255" s="148">
        <f>Q255*H255</f>
        <v>0</v>
      </c>
      <c r="S255" s="148">
        <v>0</v>
      </c>
      <c r="T255" s="149">
        <f>S255*H255</f>
        <v>0</v>
      </c>
      <c r="AR255" s="150" t="s">
        <v>314</v>
      </c>
      <c r="AT255" s="150" t="s">
        <v>309</v>
      </c>
      <c r="AU255" s="150" t="s">
        <v>314</v>
      </c>
      <c r="AY255" s="18" t="s">
        <v>307</v>
      </c>
      <c r="BE255" s="151">
        <f>IF(N255="základní",J255,0)</f>
        <v>0</v>
      </c>
      <c r="BF255" s="151">
        <f>IF(N255="snížená",J255,0)</f>
        <v>0</v>
      </c>
      <c r="BG255" s="151">
        <f>IF(N255="zákl. přenesená",J255,0)</f>
        <v>0</v>
      </c>
      <c r="BH255" s="151">
        <f>IF(N255="sníž. přenesená",J255,0)</f>
        <v>0</v>
      </c>
      <c r="BI255" s="151">
        <f>IF(N255="nulová",J255,0)</f>
        <v>0</v>
      </c>
      <c r="BJ255" s="18" t="s">
        <v>82</v>
      </c>
      <c r="BK255" s="151">
        <f>ROUND(I255*H255,2)</f>
        <v>0</v>
      </c>
      <c r="BL255" s="18" t="s">
        <v>314</v>
      </c>
      <c r="BM255" s="150" t="s">
        <v>499</v>
      </c>
    </row>
    <row r="256" spans="2:65" s="1" customFormat="1" ht="19.5">
      <c r="B256" s="33"/>
      <c r="D256" s="152" t="s">
        <v>316</v>
      </c>
      <c r="F256" s="153" t="s">
        <v>7343</v>
      </c>
      <c r="I256" s="154"/>
      <c r="L256" s="33"/>
      <c r="M256" s="155"/>
      <c r="T256" s="57"/>
      <c r="AT256" s="18" t="s">
        <v>316</v>
      </c>
      <c r="AU256" s="18" t="s">
        <v>314</v>
      </c>
    </row>
    <row r="257" spans="2:65" s="1" customFormat="1" ht="24.2" customHeight="1">
      <c r="B257" s="33"/>
      <c r="C257" s="139" t="s">
        <v>409</v>
      </c>
      <c r="D257" s="139" t="s">
        <v>309</v>
      </c>
      <c r="E257" s="140" t="s">
        <v>7344</v>
      </c>
      <c r="F257" s="141" t="s">
        <v>7345</v>
      </c>
      <c r="G257" s="142" t="s">
        <v>514</v>
      </c>
      <c r="H257" s="143">
        <v>1</v>
      </c>
      <c r="I257" s="144"/>
      <c r="J257" s="145">
        <f>ROUND(I257*H257,2)</f>
        <v>0</v>
      </c>
      <c r="K257" s="141" t="s">
        <v>1</v>
      </c>
      <c r="L257" s="33"/>
      <c r="M257" s="146" t="s">
        <v>1</v>
      </c>
      <c r="N257" s="147" t="s">
        <v>40</v>
      </c>
      <c r="P257" s="148">
        <f>O257*H257</f>
        <v>0</v>
      </c>
      <c r="Q257" s="148">
        <v>0</v>
      </c>
      <c r="R257" s="148">
        <f>Q257*H257</f>
        <v>0</v>
      </c>
      <c r="S257" s="148">
        <v>0</v>
      </c>
      <c r="T257" s="149">
        <f>S257*H257</f>
        <v>0</v>
      </c>
      <c r="AR257" s="150" t="s">
        <v>314</v>
      </c>
      <c r="AT257" s="150" t="s">
        <v>309</v>
      </c>
      <c r="AU257" s="150" t="s">
        <v>314</v>
      </c>
      <c r="AY257" s="18" t="s">
        <v>307</v>
      </c>
      <c r="BE257" s="151">
        <f>IF(N257="základní",J257,0)</f>
        <v>0</v>
      </c>
      <c r="BF257" s="151">
        <f>IF(N257="snížená",J257,0)</f>
        <v>0</v>
      </c>
      <c r="BG257" s="151">
        <f>IF(N257="zákl. přenesená",J257,0)</f>
        <v>0</v>
      </c>
      <c r="BH257" s="151">
        <f>IF(N257="sníž. přenesená",J257,0)</f>
        <v>0</v>
      </c>
      <c r="BI257" s="151">
        <f>IF(N257="nulová",J257,0)</f>
        <v>0</v>
      </c>
      <c r="BJ257" s="18" t="s">
        <v>82</v>
      </c>
      <c r="BK257" s="151">
        <f>ROUND(I257*H257,2)</f>
        <v>0</v>
      </c>
      <c r="BL257" s="18" t="s">
        <v>314</v>
      </c>
      <c r="BM257" s="150" t="s">
        <v>511</v>
      </c>
    </row>
    <row r="258" spans="2:65" s="1" customFormat="1" ht="19.5">
      <c r="B258" s="33"/>
      <c r="D258" s="152" t="s">
        <v>316</v>
      </c>
      <c r="F258" s="153" t="s">
        <v>7345</v>
      </c>
      <c r="I258" s="154"/>
      <c r="L258" s="33"/>
      <c r="M258" s="155"/>
      <c r="T258" s="57"/>
      <c r="AT258" s="18" t="s">
        <v>316</v>
      </c>
      <c r="AU258" s="18" t="s">
        <v>314</v>
      </c>
    </row>
    <row r="259" spans="2:65" s="1" customFormat="1" ht="24.2" customHeight="1">
      <c r="B259" s="33"/>
      <c r="C259" s="139" t="s">
        <v>417</v>
      </c>
      <c r="D259" s="139" t="s">
        <v>309</v>
      </c>
      <c r="E259" s="140" t="s">
        <v>7346</v>
      </c>
      <c r="F259" s="141" t="s">
        <v>7347</v>
      </c>
      <c r="G259" s="142" t="s">
        <v>514</v>
      </c>
      <c r="H259" s="143">
        <v>1</v>
      </c>
      <c r="I259" s="144"/>
      <c r="J259" s="145">
        <f>ROUND(I259*H259,2)</f>
        <v>0</v>
      </c>
      <c r="K259" s="141" t="s">
        <v>1</v>
      </c>
      <c r="L259" s="33"/>
      <c r="M259" s="146" t="s">
        <v>1</v>
      </c>
      <c r="N259" s="147" t="s">
        <v>40</v>
      </c>
      <c r="P259" s="148">
        <f>O259*H259</f>
        <v>0</v>
      </c>
      <c r="Q259" s="148">
        <v>0</v>
      </c>
      <c r="R259" s="148">
        <f>Q259*H259</f>
        <v>0</v>
      </c>
      <c r="S259" s="148">
        <v>0</v>
      </c>
      <c r="T259" s="149">
        <f>S259*H259</f>
        <v>0</v>
      </c>
      <c r="AR259" s="150" t="s">
        <v>314</v>
      </c>
      <c r="AT259" s="150" t="s">
        <v>309</v>
      </c>
      <c r="AU259" s="150" t="s">
        <v>314</v>
      </c>
      <c r="AY259" s="18" t="s">
        <v>307</v>
      </c>
      <c r="BE259" s="151">
        <f>IF(N259="základní",J259,0)</f>
        <v>0</v>
      </c>
      <c r="BF259" s="151">
        <f>IF(N259="snížená",J259,0)</f>
        <v>0</v>
      </c>
      <c r="BG259" s="151">
        <f>IF(N259="zákl. přenesená",J259,0)</f>
        <v>0</v>
      </c>
      <c r="BH259" s="151">
        <f>IF(N259="sníž. přenesená",J259,0)</f>
        <v>0</v>
      </c>
      <c r="BI259" s="151">
        <f>IF(N259="nulová",J259,0)</f>
        <v>0</v>
      </c>
      <c r="BJ259" s="18" t="s">
        <v>82</v>
      </c>
      <c r="BK259" s="151">
        <f>ROUND(I259*H259,2)</f>
        <v>0</v>
      </c>
      <c r="BL259" s="18" t="s">
        <v>314</v>
      </c>
      <c r="BM259" s="150" t="s">
        <v>524</v>
      </c>
    </row>
    <row r="260" spans="2:65" s="1" customFormat="1" ht="19.5">
      <c r="B260" s="33"/>
      <c r="D260" s="152" t="s">
        <v>316</v>
      </c>
      <c r="F260" s="153" t="s">
        <v>7347</v>
      </c>
      <c r="I260" s="154"/>
      <c r="L260" s="33"/>
      <c r="M260" s="155"/>
      <c r="T260" s="57"/>
      <c r="AT260" s="18" t="s">
        <v>316</v>
      </c>
      <c r="AU260" s="18" t="s">
        <v>314</v>
      </c>
    </row>
    <row r="261" spans="2:65" s="1" customFormat="1" ht="16.5" customHeight="1">
      <c r="B261" s="33"/>
      <c r="C261" s="139" t="s">
        <v>426</v>
      </c>
      <c r="D261" s="139" t="s">
        <v>309</v>
      </c>
      <c r="E261" s="140" t="s">
        <v>7348</v>
      </c>
      <c r="F261" s="141" t="s">
        <v>7349</v>
      </c>
      <c r="G261" s="142" t="s">
        <v>514</v>
      </c>
      <c r="H261" s="143">
        <v>1</v>
      </c>
      <c r="I261" s="144"/>
      <c r="J261" s="145">
        <f>ROUND(I261*H261,2)</f>
        <v>0</v>
      </c>
      <c r="K261" s="141" t="s">
        <v>1</v>
      </c>
      <c r="L261" s="33"/>
      <c r="M261" s="146" t="s">
        <v>1</v>
      </c>
      <c r="N261" s="147" t="s">
        <v>40</v>
      </c>
      <c r="P261" s="148">
        <f>O261*H261</f>
        <v>0</v>
      </c>
      <c r="Q261" s="148">
        <v>0</v>
      </c>
      <c r="R261" s="148">
        <f>Q261*H261</f>
        <v>0</v>
      </c>
      <c r="S261" s="148">
        <v>0</v>
      </c>
      <c r="T261" s="149">
        <f>S261*H261</f>
        <v>0</v>
      </c>
      <c r="AR261" s="150" t="s">
        <v>314</v>
      </c>
      <c r="AT261" s="150" t="s">
        <v>309</v>
      </c>
      <c r="AU261" s="150" t="s">
        <v>314</v>
      </c>
      <c r="AY261" s="18" t="s">
        <v>307</v>
      </c>
      <c r="BE261" s="151">
        <f>IF(N261="základní",J261,0)</f>
        <v>0</v>
      </c>
      <c r="BF261" s="151">
        <f>IF(N261="snížená",J261,0)</f>
        <v>0</v>
      </c>
      <c r="BG261" s="151">
        <f>IF(N261="zákl. přenesená",J261,0)</f>
        <v>0</v>
      </c>
      <c r="BH261" s="151">
        <f>IF(N261="sníž. přenesená",J261,0)</f>
        <v>0</v>
      </c>
      <c r="BI261" s="151">
        <f>IF(N261="nulová",J261,0)</f>
        <v>0</v>
      </c>
      <c r="BJ261" s="18" t="s">
        <v>82</v>
      </c>
      <c r="BK261" s="151">
        <f>ROUND(I261*H261,2)</f>
        <v>0</v>
      </c>
      <c r="BL261" s="18" t="s">
        <v>314</v>
      </c>
      <c r="BM261" s="150" t="s">
        <v>560</v>
      </c>
    </row>
    <row r="262" spans="2:65" s="1" customFormat="1" ht="11.25">
      <c r="B262" s="33"/>
      <c r="D262" s="152" t="s">
        <v>316</v>
      </c>
      <c r="F262" s="153" t="s">
        <v>7349</v>
      </c>
      <c r="I262" s="154"/>
      <c r="L262" s="33"/>
      <c r="M262" s="155"/>
      <c r="T262" s="57"/>
      <c r="AT262" s="18" t="s">
        <v>316</v>
      </c>
      <c r="AU262" s="18" t="s">
        <v>314</v>
      </c>
    </row>
    <row r="263" spans="2:65" s="1" customFormat="1" ht="24.2" customHeight="1">
      <c r="B263" s="33"/>
      <c r="C263" s="139" t="s">
        <v>433</v>
      </c>
      <c r="D263" s="139" t="s">
        <v>309</v>
      </c>
      <c r="E263" s="140" t="s">
        <v>7350</v>
      </c>
      <c r="F263" s="141" t="s">
        <v>7351</v>
      </c>
      <c r="G263" s="142" t="s">
        <v>514</v>
      </c>
      <c r="H263" s="143">
        <v>1</v>
      </c>
      <c r="I263" s="144"/>
      <c r="J263" s="145">
        <f>ROUND(I263*H263,2)</f>
        <v>0</v>
      </c>
      <c r="K263" s="141" t="s">
        <v>1</v>
      </c>
      <c r="L263" s="33"/>
      <c r="M263" s="146" t="s">
        <v>1</v>
      </c>
      <c r="N263" s="147" t="s">
        <v>40</v>
      </c>
      <c r="P263" s="148">
        <f>O263*H263</f>
        <v>0</v>
      </c>
      <c r="Q263" s="148">
        <v>0</v>
      </c>
      <c r="R263" s="148">
        <f>Q263*H263</f>
        <v>0</v>
      </c>
      <c r="S263" s="148">
        <v>0</v>
      </c>
      <c r="T263" s="149">
        <f>S263*H263</f>
        <v>0</v>
      </c>
      <c r="AR263" s="150" t="s">
        <v>314</v>
      </c>
      <c r="AT263" s="150" t="s">
        <v>309</v>
      </c>
      <c r="AU263" s="150" t="s">
        <v>314</v>
      </c>
      <c r="AY263" s="18" t="s">
        <v>307</v>
      </c>
      <c r="BE263" s="151">
        <f>IF(N263="základní",J263,0)</f>
        <v>0</v>
      </c>
      <c r="BF263" s="151">
        <f>IF(N263="snížená",J263,0)</f>
        <v>0</v>
      </c>
      <c r="BG263" s="151">
        <f>IF(N263="zákl. přenesená",J263,0)</f>
        <v>0</v>
      </c>
      <c r="BH263" s="151">
        <f>IF(N263="sníž. přenesená",J263,0)</f>
        <v>0</v>
      </c>
      <c r="BI263" s="151">
        <f>IF(N263="nulová",J263,0)</f>
        <v>0</v>
      </c>
      <c r="BJ263" s="18" t="s">
        <v>82</v>
      </c>
      <c r="BK263" s="151">
        <f>ROUND(I263*H263,2)</f>
        <v>0</v>
      </c>
      <c r="BL263" s="18" t="s">
        <v>314</v>
      </c>
      <c r="BM263" s="150" t="s">
        <v>576</v>
      </c>
    </row>
    <row r="264" spans="2:65" s="1" customFormat="1" ht="19.5">
      <c r="B264" s="33"/>
      <c r="D264" s="152" t="s">
        <v>316</v>
      </c>
      <c r="F264" s="153" t="s">
        <v>7351</v>
      </c>
      <c r="I264" s="154"/>
      <c r="L264" s="33"/>
      <c r="M264" s="155"/>
      <c r="T264" s="57"/>
      <c r="AT264" s="18" t="s">
        <v>316</v>
      </c>
      <c r="AU264" s="18" t="s">
        <v>314</v>
      </c>
    </row>
    <row r="265" spans="2:65" s="16" customFormat="1" ht="20.85" customHeight="1">
      <c r="B265" s="207"/>
      <c r="D265" s="208" t="s">
        <v>74</v>
      </c>
      <c r="E265" s="208" t="s">
        <v>7352</v>
      </c>
      <c r="F265" s="208" t="s">
        <v>7353</v>
      </c>
      <c r="I265" s="209"/>
      <c r="J265" s="210">
        <f>BK265</f>
        <v>0</v>
      </c>
      <c r="L265" s="207"/>
      <c r="M265" s="211"/>
      <c r="P265" s="212">
        <f>SUM(P266:P269)</f>
        <v>0</v>
      </c>
      <c r="R265" s="212">
        <f>SUM(R266:R269)</f>
        <v>0</v>
      </c>
      <c r="T265" s="213">
        <f>SUM(T266:T269)</f>
        <v>0</v>
      </c>
      <c r="AR265" s="208" t="s">
        <v>82</v>
      </c>
      <c r="AT265" s="214" t="s">
        <v>74</v>
      </c>
      <c r="AU265" s="214" t="s">
        <v>163</v>
      </c>
      <c r="AY265" s="208" t="s">
        <v>307</v>
      </c>
      <c r="BK265" s="215">
        <f>SUM(BK266:BK269)</f>
        <v>0</v>
      </c>
    </row>
    <row r="266" spans="2:65" s="1" customFormat="1" ht="66.75" customHeight="1">
      <c r="B266" s="33"/>
      <c r="C266" s="139" t="s">
        <v>438</v>
      </c>
      <c r="D266" s="139" t="s">
        <v>309</v>
      </c>
      <c r="E266" s="140" t="s">
        <v>7354</v>
      </c>
      <c r="F266" s="141" t="s">
        <v>7355</v>
      </c>
      <c r="G266" s="142" t="s">
        <v>514</v>
      </c>
      <c r="H266" s="143">
        <v>1</v>
      </c>
      <c r="I266" s="144"/>
      <c r="J266" s="145">
        <f>ROUND(I266*H266,2)</f>
        <v>0</v>
      </c>
      <c r="K266" s="141" t="s">
        <v>1</v>
      </c>
      <c r="L266" s="33"/>
      <c r="M266" s="146" t="s">
        <v>1</v>
      </c>
      <c r="N266" s="147" t="s">
        <v>40</v>
      </c>
      <c r="P266" s="148">
        <f>O266*H266</f>
        <v>0</v>
      </c>
      <c r="Q266" s="148">
        <v>0</v>
      </c>
      <c r="R266" s="148">
        <f>Q266*H266</f>
        <v>0</v>
      </c>
      <c r="S266" s="148">
        <v>0</v>
      </c>
      <c r="T266" s="149">
        <f>S266*H266</f>
        <v>0</v>
      </c>
      <c r="AR266" s="150" t="s">
        <v>314</v>
      </c>
      <c r="AT266" s="150" t="s">
        <v>309</v>
      </c>
      <c r="AU266" s="150" t="s">
        <v>314</v>
      </c>
      <c r="AY266" s="18" t="s">
        <v>307</v>
      </c>
      <c r="BE266" s="151">
        <f>IF(N266="základní",J266,0)</f>
        <v>0</v>
      </c>
      <c r="BF266" s="151">
        <f>IF(N266="snížená",J266,0)</f>
        <v>0</v>
      </c>
      <c r="BG266" s="151">
        <f>IF(N266="zákl. přenesená",J266,0)</f>
        <v>0</v>
      </c>
      <c r="BH266" s="151">
        <f>IF(N266="sníž. přenesená",J266,0)</f>
        <v>0</v>
      </c>
      <c r="BI266" s="151">
        <f>IF(N266="nulová",J266,0)</f>
        <v>0</v>
      </c>
      <c r="BJ266" s="18" t="s">
        <v>82</v>
      </c>
      <c r="BK266" s="151">
        <f>ROUND(I266*H266,2)</f>
        <v>0</v>
      </c>
      <c r="BL266" s="18" t="s">
        <v>314</v>
      </c>
      <c r="BM266" s="150" t="s">
        <v>588</v>
      </c>
    </row>
    <row r="267" spans="2:65" s="1" customFormat="1" ht="39">
      <c r="B267" s="33"/>
      <c r="D267" s="152" t="s">
        <v>316</v>
      </c>
      <c r="F267" s="153" t="s">
        <v>7355</v>
      </c>
      <c r="I267" s="154"/>
      <c r="L267" s="33"/>
      <c r="M267" s="155"/>
      <c r="T267" s="57"/>
      <c r="AT267" s="18" t="s">
        <v>316</v>
      </c>
      <c r="AU267" s="18" t="s">
        <v>314</v>
      </c>
    </row>
    <row r="268" spans="2:65" s="1" customFormat="1" ht="37.9" customHeight="1">
      <c r="B268" s="33"/>
      <c r="C268" s="139" t="s">
        <v>448</v>
      </c>
      <c r="D268" s="139" t="s">
        <v>309</v>
      </c>
      <c r="E268" s="140" t="s">
        <v>7356</v>
      </c>
      <c r="F268" s="141" t="s">
        <v>7357</v>
      </c>
      <c r="G268" s="142" t="s">
        <v>514</v>
      </c>
      <c r="H268" s="143">
        <v>1</v>
      </c>
      <c r="I268" s="144"/>
      <c r="J268" s="145">
        <f>ROUND(I268*H268,2)</f>
        <v>0</v>
      </c>
      <c r="K268" s="141" t="s">
        <v>1</v>
      </c>
      <c r="L268" s="33"/>
      <c r="M268" s="146" t="s">
        <v>1</v>
      </c>
      <c r="N268" s="147" t="s">
        <v>40</v>
      </c>
      <c r="P268" s="148">
        <f>O268*H268</f>
        <v>0</v>
      </c>
      <c r="Q268" s="148">
        <v>0</v>
      </c>
      <c r="R268" s="148">
        <f>Q268*H268</f>
        <v>0</v>
      </c>
      <c r="S268" s="148">
        <v>0</v>
      </c>
      <c r="T268" s="149">
        <f>S268*H268</f>
        <v>0</v>
      </c>
      <c r="AR268" s="150" t="s">
        <v>314</v>
      </c>
      <c r="AT268" s="150" t="s">
        <v>309</v>
      </c>
      <c r="AU268" s="150" t="s">
        <v>314</v>
      </c>
      <c r="AY268" s="18" t="s">
        <v>307</v>
      </c>
      <c r="BE268" s="151">
        <f>IF(N268="základní",J268,0)</f>
        <v>0</v>
      </c>
      <c r="BF268" s="151">
        <f>IF(N268="snížená",J268,0)</f>
        <v>0</v>
      </c>
      <c r="BG268" s="151">
        <f>IF(N268="zákl. přenesená",J268,0)</f>
        <v>0</v>
      </c>
      <c r="BH268" s="151">
        <f>IF(N268="sníž. přenesená",J268,0)</f>
        <v>0</v>
      </c>
      <c r="BI268" s="151">
        <f>IF(N268="nulová",J268,0)</f>
        <v>0</v>
      </c>
      <c r="BJ268" s="18" t="s">
        <v>82</v>
      </c>
      <c r="BK268" s="151">
        <f>ROUND(I268*H268,2)</f>
        <v>0</v>
      </c>
      <c r="BL268" s="18" t="s">
        <v>314</v>
      </c>
      <c r="BM268" s="150" t="s">
        <v>603</v>
      </c>
    </row>
    <row r="269" spans="2:65" s="1" customFormat="1" ht="19.5">
      <c r="B269" s="33"/>
      <c r="D269" s="152" t="s">
        <v>316</v>
      </c>
      <c r="F269" s="153" t="s">
        <v>7357</v>
      </c>
      <c r="I269" s="154"/>
      <c r="L269" s="33"/>
      <c r="M269" s="155"/>
      <c r="T269" s="57"/>
      <c r="AT269" s="18" t="s">
        <v>316</v>
      </c>
      <c r="AU269" s="18" t="s">
        <v>314</v>
      </c>
    </row>
    <row r="270" spans="2:65" s="16" customFormat="1" ht="20.85" customHeight="1">
      <c r="B270" s="207"/>
      <c r="D270" s="208" t="s">
        <v>74</v>
      </c>
      <c r="E270" s="208" t="s">
        <v>7358</v>
      </c>
      <c r="F270" s="208" t="s">
        <v>7359</v>
      </c>
      <c r="I270" s="209"/>
      <c r="J270" s="210">
        <f>BK270</f>
        <v>0</v>
      </c>
      <c r="L270" s="207"/>
      <c r="M270" s="211"/>
      <c r="P270" s="212">
        <f>SUM(P271:P276)</f>
        <v>0</v>
      </c>
      <c r="R270" s="212">
        <f>SUM(R271:R276)</f>
        <v>0</v>
      </c>
      <c r="T270" s="213">
        <f>SUM(T271:T276)</f>
        <v>0</v>
      </c>
      <c r="AR270" s="208" t="s">
        <v>82</v>
      </c>
      <c r="AT270" s="214" t="s">
        <v>74</v>
      </c>
      <c r="AU270" s="214" t="s">
        <v>163</v>
      </c>
      <c r="AY270" s="208" t="s">
        <v>307</v>
      </c>
      <c r="BK270" s="215">
        <f>SUM(BK271:BK276)</f>
        <v>0</v>
      </c>
    </row>
    <row r="271" spans="2:65" s="1" customFormat="1" ht="37.9" customHeight="1">
      <c r="B271" s="33"/>
      <c r="C271" s="139" t="s">
        <v>7</v>
      </c>
      <c r="D271" s="139" t="s">
        <v>309</v>
      </c>
      <c r="E271" s="140" t="s">
        <v>7360</v>
      </c>
      <c r="F271" s="141" t="s">
        <v>7361</v>
      </c>
      <c r="G271" s="142" t="s">
        <v>514</v>
      </c>
      <c r="H271" s="143">
        <v>1</v>
      </c>
      <c r="I271" s="144"/>
      <c r="J271" s="145">
        <f>ROUND(I271*H271,2)</f>
        <v>0</v>
      </c>
      <c r="K271" s="141" t="s">
        <v>1</v>
      </c>
      <c r="L271" s="33"/>
      <c r="M271" s="146" t="s">
        <v>1</v>
      </c>
      <c r="N271" s="147" t="s">
        <v>40</v>
      </c>
      <c r="P271" s="148">
        <f>O271*H271</f>
        <v>0</v>
      </c>
      <c r="Q271" s="148">
        <v>0</v>
      </c>
      <c r="R271" s="148">
        <f>Q271*H271</f>
        <v>0</v>
      </c>
      <c r="S271" s="148">
        <v>0</v>
      </c>
      <c r="T271" s="149">
        <f>S271*H271</f>
        <v>0</v>
      </c>
      <c r="AR271" s="150" t="s">
        <v>314</v>
      </c>
      <c r="AT271" s="150" t="s">
        <v>309</v>
      </c>
      <c r="AU271" s="150" t="s">
        <v>314</v>
      </c>
      <c r="AY271" s="18" t="s">
        <v>307</v>
      </c>
      <c r="BE271" s="151">
        <f>IF(N271="základní",J271,0)</f>
        <v>0</v>
      </c>
      <c r="BF271" s="151">
        <f>IF(N271="snížená",J271,0)</f>
        <v>0</v>
      </c>
      <c r="BG271" s="151">
        <f>IF(N271="zákl. přenesená",J271,0)</f>
        <v>0</v>
      </c>
      <c r="BH271" s="151">
        <f>IF(N271="sníž. přenesená",J271,0)</f>
        <v>0</v>
      </c>
      <c r="BI271" s="151">
        <f>IF(N271="nulová",J271,0)</f>
        <v>0</v>
      </c>
      <c r="BJ271" s="18" t="s">
        <v>82</v>
      </c>
      <c r="BK271" s="151">
        <f>ROUND(I271*H271,2)</f>
        <v>0</v>
      </c>
      <c r="BL271" s="18" t="s">
        <v>314</v>
      </c>
      <c r="BM271" s="150" t="s">
        <v>615</v>
      </c>
    </row>
    <row r="272" spans="2:65" s="1" customFormat="1" ht="29.25">
      <c r="B272" s="33"/>
      <c r="D272" s="152" t="s">
        <v>316</v>
      </c>
      <c r="F272" s="153" t="s">
        <v>7361</v>
      </c>
      <c r="I272" s="154"/>
      <c r="L272" s="33"/>
      <c r="M272" s="155"/>
      <c r="T272" s="57"/>
      <c r="AT272" s="18" t="s">
        <v>316</v>
      </c>
      <c r="AU272" s="18" t="s">
        <v>314</v>
      </c>
    </row>
    <row r="273" spans="2:65" s="1" customFormat="1" ht="16.5" customHeight="1">
      <c r="B273" s="33"/>
      <c r="C273" s="139" t="s">
        <v>459</v>
      </c>
      <c r="D273" s="139" t="s">
        <v>309</v>
      </c>
      <c r="E273" s="140" t="s">
        <v>7362</v>
      </c>
      <c r="F273" s="141" t="s">
        <v>7363</v>
      </c>
      <c r="G273" s="142" t="s">
        <v>514</v>
      </c>
      <c r="H273" s="143">
        <v>1</v>
      </c>
      <c r="I273" s="144"/>
      <c r="J273" s="145">
        <f>ROUND(I273*H273,2)</f>
        <v>0</v>
      </c>
      <c r="K273" s="141" t="s">
        <v>1</v>
      </c>
      <c r="L273" s="33"/>
      <c r="M273" s="146" t="s">
        <v>1</v>
      </c>
      <c r="N273" s="147" t="s">
        <v>40</v>
      </c>
      <c r="P273" s="148">
        <f>O273*H273</f>
        <v>0</v>
      </c>
      <c r="Q273" s="148">
        <v>0</v>
      </c>
      <c r="R273" s="148">
        <f>Q273*H273</f>
        <v>0</v>
      </c>
      <c r="S273" s="148">
        <v>0</v>
      </c>
      <c r="T273" s="149">
        <f>S273*H273</f>
        <v>0</v>
      </c>
      <c r="AR273" s="150" t="s">
        <v>314</v>
      </c>
      <c r="AT273" s="150" t="s">
        <v>309</v>
      </c>
      <c r="AU273" s="150" t="s">
        <v>314</v>
      </c>
      <c r="AY273" s="18" t="s">
        <v>307</v>
      </c>
      <c r="BE273" s="151">
        <f>IF(N273="základní",J273,0)</f>
        <v>0</v>
      </c>
      <c r="BF273" s="151">
        <f>IF(N273="snížená",J273,0)</f>
        <v>0</v>
      </c>
      <c r="BG273" s="151">
        <f>IF(N273="zákl. přenesená",J273,0)</f>
        <v>0</v>
      </c>
      <c r="BH273" s="151">
        <f>IF(N273="sníž. přenesená",J273,0)</f>
        <v>0</v>
      </c>
      <c r="BI273" s="151">
        <f>IF(N273="nulová",J273,0)</f>
        <v>0</v>
      </c>
      <c r="BJ273" s="18" t="s">
        <v>82</v>
      </c>
      <c r="BK273" s="151">
        <f>ROUND(I273*H273,2)</f>
        <v>0</v>
      </c>
      <c r="BL273" s="18" t="s">
        <v>314</v>
      </c>
      <c r="BM273" s="150" t="s">
        <v>627</v>
      </c>
    </row>
    <row r="274" spans="2:65" s="1" customFormat="1" ht="11.25">
      <c r="B274" s="33"/>
      <c r="D274" s="152" t="s">
        <v>316</v>
      </c>
      <c r="F274" s="153" t="s">
        <v>7363</v>
      </c>
      <c r="I274" s="154"/>
      <c r="L274" s="33"/>
      <c r="M274" s="155"/>
      <c r="T274" s="57"/>
      <c r="AT274" s="18" t="s">
        <v>316</v>
      </c>
      <c r="AU274" s="18" t="s">
        <v>314</v>
      </c>
    </row>
    <row r="275" spans="2:65" s="1" customFormat="1" ht="44.25" customHeight="1">
      <c r="B275" s="33"/>
      <c r="C275" s="139" t="s">
        <v>464</v>
      </c>
      <c r="D275" s="139" t="s">
        <v>309</v>
      </c>
      <c r="E275" s="140" t="s">
        <v>7364</v>
      </c>
      <c r="F275" s="141" t="s">
        <v>7365</v>
      </c>
      <c r="G275" s="142" t="s">
        <v>514</v>
      </c>
      <c r="H275" s="143">
        <v>1</v>
      </c>
      <c r="I275" s="144"/>
      <c r="J275" s="145">
        <f>ROUND(I275*H275,2)</f>
        <v>0</v>
      </c>
      <c r="K275" s="141" t="s">
        <v>1</v>
      </c>
      <c r="L275" s="33"/>
      <c r="M275" s="146" t="s">
        <v>1</v>
      </c>
      <c r="N275" s="147" t="s">
        <v>40</v>
      </c>
      <c r="P275" s="148">
        <f>O275*H275</f>
        <v>0</v>
      </c>
      <c r="Q275" s="148">
        <v>0</v>
      </c>
      <c r="R275" s="148">
        <f>Q275*H275</f>
        <v>0</v>
      </c>
      <c r="S275" s="148">
        <v>0</v>
      </c>
      <c r="T275" s="149">
        <f>S275*H275</f>
        <v>0</v>
      </c>
      <c r="AR275" s="150" t="s">
        <v>314</v>
      </c>
      <c r="AT275" s="150" t="s">
        <v>309</v>
      </c>
      <c r="AU275" s="150" t="s">
        <v>314</v>
      </c>
      <c r="AY275" s="18" t="s">
        <v>307</v>
      </c>
      <c r="BE275" s="151">
        <f>IF(N275="základní",J275,0)</f>
        <v>0</v>
      </c>
      <c r="BF275" s="151">
        <f>IF(N275="snížená",J275,0)</f>
        <v>0</v>
      </c>
      <c r="BG275" s="151">
        <f>IF(N275="zákl. přenesená",J275,0)</f>
        <v>0</v>
      </c>
      <c r="BH275" s="151">
        <f>IF(N275="sníž. přenesená",J275,0)</f>
        <v>0</v>
      </c>
      <c r="BI275" s="151">
        <f>IF(N275="nulová",J275,0)</f>
        <v>0</v>
      </c>
      <c r="BJ275" s="18" t="s">
        <v>82</v>
      </c>
      <c r="BK275" s="151">
        <f>ROUND(I275*H275,2)</f>
        <v>0</v>
      </c>
      <c r="BL275" s="18" t="s">
        <v>314</v>
      </c>
      <c r="BM275" s="150" t="s">
        <v>637</v>
      </c>
    </row>
    <row r="276" spans="2:65" s="1" customFormat="1" ht="29.25">
      <c r="B276" s="33"/>
      <c r="D276" s="152" t="s">
        <v>316</v>
      </c>
      <c r="F276" s="153" t="s">
        <v>7365</v>
      </c>
      <c r="I276" s="154"/>
      <c r="L276" s="33"/>
      <c r="M276" s="155"/>
      <c r="T276" s="57"/>
      <c r="AT276" s="18" t="s">
        <v>316</v>
      </c>
      <c r="AU276" s="18" t="s">
        <v>314</v>
      </c>
    </row>
    <row r="277" spans="2:65" s="16" customFormat="1" ht="20.85" customHeight="1">
      <c r="B277" s="207"/>
      <c r="D277" s="208" t="s">
        <v>74</v>
      </c>
      <c r="E277" s="208" t="s">
        <v>7366</v>
      </c>
      <c r="F277" s="208" t="s">
        <v>7367</v>
      </c>
      <c r="I277" s="209"/>
      <c r="J277" s="210">
        <f>BK277</f>
        <v>0</v>
      </c>
      <c r="L277" s="207"/>
      <c r="M277" s="211"/>
      <c r="P277" s="212">
        <f>SUM(P278:P283)</f>
        <v>0</v>
      </c>
      <c r="R277" s="212">
        <f>SUM(R278:R283)</f>
        <v>0</v>
      </c>
      <c r="T277" s="213">
        <f>SUM(T278:T283)</f>
        <v>0</v>
      </c>
      <c r="AR277" s="208" t="s">
        <v>82</v>
      </c>
      <c r="AT277" s="214" t="s">
        <v>74</v>
      </c>
      <c r="AU277" s="214" t="s">
        <v>163</v>
      </c>
      <c r="AY277" s="208" t="s">
        <v>307</v>
      </c>
      <c r="BK277" s="215">
        <f>SUM(BK278:BK283)</f>
        <v>0</v>
      </c>
    </row>
    <row r="278" spans="2:65" s="1" customFormat="1" ht="24.2" customHeight="1">
      <c r="B278" s="33"/>
      <c r="C278" s="139" t="s">
        <v>472</v>
      </c>
      <c r="D278" s="139" t="s">
        <v>309</v>
      </c>
      <c r="E278" s="140" t="s">
        <v>7368</v>
      </c>
      <c r="F278" s="141" t="s">
        <v>7369</v>
      </c>
      <c r="G278" s="142" t="s">
        <v>514</v>
      </c>
      <c r="H278" s="143">
        <v>9</v>
      </c>
      <c r="I278" s="144"/>
      <c r="J278" s="145">
        <f>ROUND(I278*H278,2)</f>
        <v>0</v>
      </c>
      <c r="K278" s="141" t="s">
        <v>1</v>
      </c>
      <c r="L278" s="33"/>
      <c r="M278" s="146" t="s">
        <v>1</v>
      </c>
      <c r="N278" s="147" t="s">
        <v>40</v>
      </c>
      <c r="P278" s="148">
        <f>O278*H278</f>
        <v>0</v>
      </c>
      <c r="Q278" s="148">
        <v>0</v>
      </c>
      <c r="R278" s="148">
        <f>Q278*H278</f>
        <v>0</v>
      </c>
      <c r="S278" s="148">
        <v>0</v>
      </c>
      <c r="T278" s="149">
        <f>S278*H278</f>
        <v>0</v>
      </c>
      <c r="AR278" s="150" t="s">
        <v>314</v>
      </c>
      <c r="AT278" s="150" t="s">
        <v>309</v>
      </c>
      <c r="AU278" s="150" t="s">
        <v>314</v>
      </c>
      <c r="AY278" s="18" t="s">
        <v>307</v>
      </c>
      <c r="BE278" s="151">
        <f>IF(N278="základní",J278,0)</f>
        <v>0</v>
      </c>
      <c r="BF278" s="151">
        <f>IF(N278="snížená",J278,0)</f>
        <v>0</v>
      </c>
      <c r="BG278" s="151">
        <f>IF(N278="zákl. přenesená",J278,0)</f>
        <v>0</v>
      </c>
      <c r="BH278" s="151">
        <f>IF(N278="sníž. přenesená",J278,0)</f>
        <v>0</v>
      </c>
      <c r="BI278" s="151">
        <f>IF(N278="nulová",J278,0)</f>
        <v>0</v>
      </c>
      <c r="BJ278" s="18" t="s">
        <v>82</v>
      </c>
      <c r="BK278" s="151">
        <f>ROUND(I278*H278,2)</f>
        <v>0</v>
      </c>
      <c r="BL278" s="18" t="s">
        <v>314</v>
      </c>
      <c r="BM278" s="150" t="s">
        <v>659</v>
      </c>
    </row>
    <row r="279" spans="2:65" s="1" customFormat="1" ht="19.5">
      <c r="B279" s="33"/>
      <c r="D279" s="152" t="s">
        <v>316</v>
      </c>
      <c r="F279" s="153" t="s">
        <v>7369</v>
      </c>
      <c r="I279" s="154"/>
      <c r="L279" s="33"/>
      <c r="M279" s="155"/>
      <c r="T279" s="57"/>
      <c r="AT279" s="18" t="s">
        <v>316</v>
      </c>
      <c r="AU279" s="18" t="s">
        <v>314</v>
      </c>
    </row>
    <row r="280" spans="2:65" s="1" customFormat="1" ht="24.2" customHeight="1">
      <c r="B280" s="33"/>
      <c r="C280" s="139" t="s">
        <v>480</v>
      </c>
      <c r="D280" s="139" t="s">
        <v>309</v>
      </c>
      <c r="E280" s="140" t="s">
        <v>7370</v>
      </c>
      <c r="F280" s="141" t="s">
        <v>7371</v>
      </c>
      <c r="G280" s="142" t="s">
        <v>514</v>
      </c>
      <c r="H280" s="143">
        <v>9</v>
      </c>
      <c r="I280" s="144"/>
      <c r="J280" s="145">
        <f>ROUND(I280*H280,2)</f>
        <v>0</v>
      </c>
      <c r="K280" s="141" t="s">
        <v>1</v>
      </c>
      <c r="L280" s="33"/>
      <c r="M280" s="146" t="s">
        <v>1</v>
      </c>
      <c r="N280" s="147" t="s">
        <v>40</v>
      </c>
      <c r="P280" s="148">
        <f>O280*H280</f>
        <v>0</v>
      </c>
      <c r="Q280" s="148">
        <v>0</v>
      </c>
      <c r="R280" s="148">
        <f>Q280*H280</f>
        <v>0</v>
      </c>
      <c r="S280" s="148">
        <v>0</v>
      </c>
      <c r="T280" s="149">
        <f>S280*H280</f>
        <v>0</v>
      </c>
      <c r="AR280" s="150" t="s">
        <v>314</v>
      </c>
      <c r="AT280" s="150" t="s">
        <v>309</v>
      </c>
      <c r="AU280" s="150" t="s">
        <v>314</v>
      </c>
      <c r="AY280" s="18" t="s">
        <v>307</v>
      </c>
      <c r="BE280" s="151">
        <f>IF(N280="základní",J280,0)</f>
        <v>0</v>
      </c>
      <c r="BF280" s="151">
        <f>IF(N280="snížená",J280,0)</f>
        <v>0</v>
      </c>
      <c r="BG280" s="151">
        <f>IF(N280="zákl. přenesená",J280,0)</f>
        <v>0</v>
      </c>
      <c r="BH280" s="151">
        <f>IF(N280="sníž. přenesená",J280,0)</f>
        <v>0</v>
      </c>
      <c r="BI280" s="151">
        <f>IF(N280="nulová",J280,0)</f>
        <v>0</v>
      </c>
      <c r="BJ280" s="18" t="s">
        <v>82</v>
      </c>
      <c r="BK280" s="151">
        <f>ROUND(I280*H280,2)</f>
        <v>0</v>
      </c>
      <c r="BL280" s="18" t="s">
        <v>314</v>
      </c>
      <c r="BM280" s="150" t="s">
        <v>675</v>
      </c>
    </row>
    <row r="281" spans="2:65" s="1" customFormat="1" ht="19.5">
      <c r="B281" s="33"/>
      <c r="D281" s="152" t="s">
        <v>316</v>
      </c>
      <c r="F281" s="153" t="s">
        <v>7371</v>
      </c>
      <c r="I281" s="154"/>
      <c r="L281" s="33"/>
      <c r="M281" s="155"/>
      <c r="T281" s="57"/>
      <c r="AT281" s="18" t="s">
        <v>316</v>
      </c>
      <c r="AU281" s="18" t="s">
        <v>314</v>
      </c>
    </row>
    <row r="282" spans="2:65" s="1" customFormat="1" ht="16.5" customHeight="1">
      <c r="B282" s="33"/>
      <c r="C282" s="139" t="s">
        <v>488</v>
      </c>
      <c r="D282" s="139" t="s">
        <v>309</v>
      </c>
      <c r="E282" s="140" t="s">
        <v>7372</v>
      </c>
      <c r="F282" s="141" t="s">
        <v>7373</v>
      </c>
      <c r="G282" s="142" t="s">
        <v>514</v>
      </c>
      <c r="H282" s="143">
        <v>9</v>
      </c>
      <c r="I282" s="144"/>
      <c r="J282" s="145">
        <f>ROUND(I282*H282,2)</f>
        <v>0</v>
      </c>
      <c r="K282" s="141" t="s">
        <v>1</v>
      </c>
      <c r="L282" s="33"/>
      <c r="M282" s="146" t="s">
        <v>1</v>
      </c>
      <c r="N282" s="147" t="s">
        <v>40</v>
      </c>
      <c r="P282" s="148">
        <f>O282*H282</f>
        <v>0</v>
      </c>
      <c r="Q282" s="148">
        <v>0</v>
      </c>
      <c r="R282" s="148">
        <f>Q282*H282</f>
        <v>0</v>
      </c>
      <c r="S282" s="148">
        <v>0</v>
      </c>
      <c r="T282" s="149">
        <f>S282*H282</f>
        <v>0</v>
      </c>
      <c r="AR282" s="150" t="s">
        <v>314</v>
      </c>
      <c r="AT282" s="150" t="s">
        <v>309</v>
      </c>
      <c r="AU282" s="150" t="s">
        <v>314</v>
      </c>
      <c r="AY282" s="18" t="s">
        <v>307</v>
      </c>
      <c r="BE282" s="151">
        <f>IF(N282="základní",J282,0)</f>
        <v>0</v>
      </c>
      <c r="BF282" s="151">
        <f>IF(N282="snížená",J282,0)</f>
        <v>0</v>
      </c>
      <c r="BG282" s="151">
        <f>IF(N282="zákl. přenesená",J282,0)</f>
        <v>0</v>
      </c>
      <c r="BH282" s="151">
        <f>IF(N282="sníž. přenesená",J282,0)</f>
        <v>0</v>
      </c>
      <c r="BI282" s="151">
        <f>IF(N282="nulová",J282,0)</f>
        <v>0</v>
      </c>
      <c r="BJ282" s="18" t="s">
        <v>82</v>
      </c>
      <c r="BK282" s="151">
        <f>ROUND(I282*H282,2)</f>
        <v>0</v>
      </c>
      <c r="BL282" s="18" t="s">
        <v>314</v>
      </c>
      <c r="BM282" s="150" t="s">
        <v>687</v>
      </c>
    </row>
    <row r="283" spans="2:65" s="1" customFormat="1" ht="11.25">
      <c r="B283" s="33"/>
      <c r="D283" s="152" t="s">
        <v>316</v>
      </c>
      <c r="F283" s="153" t="s">
        <v>7373</v>
      </c>
      <c r="I283" s="154"/>
      <c r="L283" s="33"/>
      <c r="M283" s="155"/>
      <c r="T283" s="57"/>
      <c r="AT283" s="18" t="s">
        <v>316</v>
      </c>
      <c r="AU283" s="18" t="s">
        <v>314</v>
      </c>
    </row>
    <row r="284" spans="2:65" s="16" customFormat="1" ht="20.85" customHeight="1">
      <c r="B284" s="207"/>
      <c r="D284" s="208" t="s">
        <v>74</v>
      </c>
      <c r="E284" s="208" t="s">
        <v>7374</v>
      </c>
      <c r="F284" s="208" t="s">
        <v>7375</v>
      </c>
      <c r="I284" s="209"/>
      <c r="J284" s="210">
        <f>BK284</f>
        <v>0</v>
      </c>
      <c r="L284" s="207"/>
      <c r="M284" s="211"/>
      <c r="P284" s="212">
        <f>SUM(P285:P306)</f>
        <v>0</v>
      </c>
      <c r="R284" s="212">
        <f>SUM(R285:R306)</f>
        <v>0</v>
      </c>
      <c r="T284" s="213">
        <f>SUM(T285:T306)</f>
        <v>0</v>
      </c>
      <c r="AR284" s="208" t="s">
        <v>82</v>
      </c>
      <c r="AT284" s="214" t="s">
        <v>74</v>
      </c>
      <c r="AU284" s="214" t="s">
        <v>163</v>
      </c>
      <c r="AY284" s="208" t="s">
        <v>307</v>
      </c>
      <c r="BK284" s="215">
        <f>SUM(BK285:BK306)</f>
        <v>0</v>
      </c>
    </row>
    <row r="285" spans="2:65" s="1" customFormat="1" ht="24.2" customHeight="1">
      <c r="B285" s="33"/>
      <c r="C285" s="139" t="s">
        <v>493</v>
      </c>
      <c r="D285" s="139" t="s">
        <v>309</v>
      </c>
      <c r="E285" s="140" t="s">
        <v>7376</v>
      </c>
      <c r="F285" s="141" t="s">
        <v>7377</v>
      </c>
      <c r="G285" s="142" t="s">
        <v>514</v>
      </c>
      <c r="H285" s="143">
        <v>115</v>
      </c>
      <c r="I285" s="144"/>
      <c r="J285" s="145">
        <f>ROUND(I285*H285,2)</f>
        <v>0</v>
      </c>
      <c r="K285" s="141" t="s">
        <v>1</v>
      </c>
      <c r="L285" s="33"/>
      <c r="M285" s="146" t="s">
        <v>1</v>
      </c>
      <c r="N285" s="147" t="s">
        <v>40</v>
      </c>
      <c r="P285" s="148">
        <f>O285*H285</f>
        <v>0</v>
      </c>
      <c r="Q285" s="148">
        <v>0</v>
      </c>
      <c r="R285" s="148">
        <f>Q285*H285</f>
        <v>0</v>
      </c>
      <c r="S285" s="148">
        <v>0</v>
      </c>
      <c r="T285" s="149">
        <f>S285*H285</f>
        <v>0</v>
      </c>
      <c r="AR285" s="150" t="s">
        <v>314</v>
      </c>
      <c r="AT285" s="150" t="s">
        <v>309</v>
      </c>
      <c r="AU285" s="150" t="s">
        <v>314</v>
      </c>
      <c r="AY285" s="18" t="s">
        <v>307</v>
      </c>
      <c r="BE285" s="151">
        <f>IF(N285="základní",J285,0)</f>
        <v>0</v>
      </c>
      <c r="BF285" s="151">
        <f>IF(N285="snížená",J285,0)</f>
        <v>0</v>
      </c>
      <c r="BG285" s="151">
        <f>IF(N285="zákl. přenesená",J285,0)</f>
        <v>0</v>
      </c>
      <c r="BH285" s="151">
        <f>IF(N285="sníž. přenesená",J285,0)</f>
        <v>0</v>
      </c>
      <c r="BI285" s="151">
        <f>IF(N285="nulová",J285,0)</f>
        <v>0</v>
      </c>
      <c r="BJ285" s="18" t="s">
        <v>82</v>
      </c>
      <c r="BK285" s="151">
        <f>ROUND(I285*H285,2)</f>
        <v>0</v>
      </c>
      <c r="BL285" s="18" t="s">
        <v>314</v>
      </c>
      <c r="BM285" s="150" t="s">
        <v>697</v>
      </c>
    </row>
    <row r="286" spans="2:65" s="1" customFormat="1" ht="19.5">
      <c r="B286" s="33"/>
      <c r="D286" s="152" t="s">
        <v>316</v>
      </c>
      <c r="F286" s="153" t="s">
        <v>7377</v>
      </c>
      <c r="I286" s="154"/>
      <c r="L286" s="33"/>
      <c r="M286" s="155"/>
      <c r="T286" s="57"/>
      <c r="AT286" s="18" t="s">
        <v>316</v>
      </c>
      <c r="AU286" s="18" t="s">
        <v>314</v>
      </c>
    </row>
    <row r="287" spans="2:65" s="1" customFormat="1" ht="24.2" customHeight="1">
      <c r="B287" s="33"/>
      <c r="C287" s="139" t="s">
        <v>499</v>
      </c>
      <c r="D287" s="139" t="s">
        <v>309</v>
      </c>
      <c r="E287" s="140" t="s">
        <v>7378</v>
      </c>
      <c r="F287" s="141" t="s">
        <v>7379</v>
      </c>
      <c r="G287" s="142" t="s">
        <v>514</v>
      </c>
      <c r="H287" s="143">
        <v>23</v>
      </c>
      <c r="I287" s="144"/>
      <c r="J287" s="145">
        <f>ROUND(I287*H287,2)</f>
        <v>0</v>
      </c>
      <c r="K287" s="141" t="s">
        <v>1</v>
      </c>
      <c r="L287" s="33"/>
      <c r="M287" s="146" t="s">
        <v>1</v>
      </c>
      <c r="N287" s="147" t="s">
        <v>40</v>
      </c>
      <c r="P287" s="148">
        <f>O287*H287</f>
        <v>0</v>
      </c>
      <c r="Q287" s="148">
        <v>0</v>
      </c>
      <c r="R287" s="148">
        <f>Q287*H287</f>
        <v>0</v>
      </c>
      <c r="S287" s="148">
        <v>0</v>
      </c>
      <c r="T287" s="149">
        <f>S287*H287</f>
        <v>0</v>
      </c>
      <c r="AR287" s="150" t="s">
        <v>314</v>
      </c>
      <c r="AT287" s="150" t="s">
        <v>309</v>
      </c>
      <c r="AU287" s="150" t="s">
        <v>314</v>
      </c>
      <c r="AY287" s="18" t="s">
        <v>307</v>
      </c>
      <c r="BE287" s="151">
        <f>IF(N287="základní",J287,0)</f>
        <v>0</v>
      </c>
      <c r="BF287" s="151">
        <f>IF(N287="snížená",J287,0)</f>
        <v>0</v>
      </c>
      <c r="BG287" s="151">
        <f>IF(N287="zákl. přenesená",J287,0)</f>
        <v>0</v>
      </c>
      <c r="BH287" s="151">
        <f>IF(N287="sníž. přenesená",J287,0)</f>
        <v>0</v>
      </c>
      <c r="BI287" s="151">
        <f>IF(N287="nulová",J287,0)</f>
        <v>0</v>
      </c>
      <c r="BJ287" s="18" t="s">
        <v>82</v>
      </c>
      <c r="BK287" s="151">
        <f>ROUND(I287*H287,2)</f>
        <v>0</v>
      </c>
      <c r="BL287" s="18" t="s">
        <v>314</v>
      </c>
      <c r="BM287" s="150" t="s">
        <v>707</v>
      </c>
    </row>
    <row r="288" spans="2:65" s="1" customFormat="1" ht="19.5">
      <c r="B288" s="33"/>
      <c r="D288" s="152" t="s">
        <v>316</v>
      </c>
      <c r="F288" s="153" t="s">
        <v>7379</v>
      </c>
      <c r="I288" s="154"/>
      <c r="L288" s="33"/>
      <c r="M288" s="155"/>
      <c r="T288" s="57"/>
      <c r="AT288" s="18" t="s">
        <v>316</v>
      </c>
      <c r="AU288" s="18" t="s">
        <v>314</v>
      </c>
    </row>
    <row r="289" spans="2:65" s="1" customFormat="1" ht="16.5" customHeight="1">
      <c r="B289" s="33"/>
      <c r="C289" s="139" t="s">
        <v>506</v>
      </c>
      <c r="D289" s="139" t="s">
        <v>309</v>
      </c>
      <c r="E289" s="140" t="s">
        <v>7380</v>
      </c>
      <c r="F289" s="141" t="s">
        <v>7381</v>
      </c>
      <c r="G289" s="142" t="s">
        <v>514</v>
      </c>
      <c r="H289" s="143">
        <v>99</v>
      </c>
      <c r="I289" s="144"/>
      <c r="J289" s="145">
        <f>ROUND(I289*H289,2)</f>
        <v>0</v>
      </c>
      <c r="K289" s="141" t="s">
        <v>1</v>
      </c>
      <c r="L289" s="33"/>
      <c r="M289" s="146" t="s">
        <v>1</v>
      </c>
      <c r="N289" s="147" t="s">
        <v>40</v>
      </c>
      <c r="P289" s="148">
        <f>O289*H289</f>
        <v>0</v>
      </c>
      <c r="Q289" s="148">
        <v>0</v>
      </c>
      <c r="R289" s="148">
        <f>Q289*H289</f>
        <v>0</v>
      </c>
      <c r="S289" s="148">
        <v>0</v>
      </c>
      <c r="T289" s="149">
        <f>S289*H289</f>
        <v>0</v>
      </c>
      <c r="AR289" s="150" t="s">
        <v>314</v>
      </c>
      <c r="AT289" s="150" t="s">
        <v>309</v>
      </c>
      <c r="AU289" s="150" t="s">
        <v>314</v>
      </c>
      <c r="AY289" s="18" t="s">
        <v>307</v>
      </c>
      <c r="BE289" s="151">
        <f>IF(N289="základní",J289,0)</f>
        <v>0</v>
      </c>
      <c r="BF289" s="151">
        <f>IF(N289="snížená",J289,0)</f>
        <v>0</v>
      </c>
      <c r="BG289" s="151">
        <f>IF(N289="zákl. přenesená",J289,0)</f>
        <v>0</v>
      </c>
      <c r="BH289" s="151">
        <f>IF(N289="sníž. přenesená",J289,0)</f>
        <v>0</v>
      </c>
      <c r="BI289" s="151">
        <f>IF(N289="nulová",J289,0)</f>
        <v>0</v>
      </c>
      <c r="BJ289" s="18" t="s">
        <v>82</v>
      </c>
      <c r="BK289" s="151">
        <f>ROUND(I289*H289,2)</f>
        <v>0</v>
      </c>
      <c r="BL289" s="18" t="s">
        <v>314</v>
      </c>
      <c r="BM289" s="150" t="s">
        <v>717</v>
      </c>
    </row>
    <row r="290" spans="2:65" s="1" customFormat="1" ht="11.25">
      <c r="B290" s="33"/>
      <c r="D290" s="152" t="s">
        <v>316</v>
      </c>
      <c r="F290" s="153" t="s">
        <v>7381</v>
      </c>
      <c r="I290" s="154"/>
      <c r="L290" s="33"/>
      <c r="M290" s="155"/>
      <c r="T290" s="57"/>
      <c r="AT290" s="18" t="s">
        <v>316</v>
      </c>
      <c r="AU290" s="18" t="s">
        <v>314</v>
      </c>
    </row>
    <row r="291" spans="2:65" s="1" customFormat="1" ht="21.75" customHeight="1">
      <c r="B291" s="33"/>
      <c r="C291" s="139" t="s">
        <v>511</v>
      </c>
      <c r="D291" s="139" t="s">
        <v>309</v>
      </c>
      <c r="E291" s="140" t="s">
        <v>7382</v>
      </c>
      <c r="F291" s="141" t="s">
        <v>7383</v>
      </c>
      <c r="G291" s="142" t="s">
        <v>514</v>
      </c>
      <c r="H291" s="143">
        <v>45</v>
      </c>
      <c r="I291" s="144"/>
      <c r="J291" s="145">
        <f>ROUND(I291*H291,2)</f>
        <v>0</v>
      </c>
      <c r="K291" s="141" t="s">
        <v>1</v>
      </c>
      <c r="L291" s="33"/>
      <c r="M291" s="146" t="s">
        <v>1</v>
      </c>
      <c r="N291" s="147" t="s">
        <v>40</v>
      </c>
      <c r="P291" s="148">
        <f>O291*H291</f>
        <v>0</v>
      </c>
      <c r="Q291" s="148">
        <v>0</v>
      </c>
      <c r="R291" s="148">
        <f>Q291*H291</f>
        <v>0</v>
      </c>
      <c r="S291" s="148">
        <v>0</v>
      </c>
      <c r="T291" s="149">
        <f>S291*H291</f>
        <v>0</v>
      </c>
      <c r="AR291" s="150" t="s">
        <v>314</v>
      </c>
      <c r="AT291" s="150" t="s">
        <v>309</v>
      </c>
      <c r="AU291" s="150" t="s">
        <v>314</v>
      </c>
      <c r="AY291" s="18" t="s">
        <v>307</v>
      </c>
      <c r="BE291" s="151">
        <f>IF(N291="základní",J291,0)</f>
        <v>0</v>
      </c>
      <c r="BF291" s="151">
        <f>IF(N291="snížená",J291,0)</f>
        <v>0</v>
      </c>
      <c r="BG291" s="151">
        <f>IF(N291="zákl. přenesená",J291,0)</f>
        <v>0</v>
      </c>
      <c r="BH291" s="151">
        <f>IF(N291="sníž. přenesená",J291,0)</f>
        <v>0</v>
      </c>
      <c r="BI291" s="151">
        <f>IF(N291="nulová",J291,0)</f>
        <v>0</v>
      </c>
      <c r="BJ291" s="18" t="s">
        <v>82</v>
      </c>
      <c r="BK291" s="151">
        <f>ROUND(I291*H291,2)</f>
        <v>0</v>
      </c>
      <c r="BL291" s="18" t="s">
        <v>314</v>
      </c>
      <c r="BM291" s="150" t="s">
        <v>736</v>
      </c>
    </row>
    <row r="292" spans="2:65" s="1" customFormat="1" ht="11.25">
      <c r="B292" s="33"/>
      <c r="D292" s="152" t="s">
        <v>316</v>
      </c>
      <c r="F292" s="153" t="s">
        <v>7383</v>
      </c>
      <c r="I292" s="154"/>
      <c r="L292" s="33"/>
      <c r="M292" s="155"/>
      <c r="T292" s="57"/>
      <c r="AT292" s="18" t="s">
        <v>316</v>
      </c>
      <c r="AU292" s="18" t="s">
        <v>314</v>
      </c>
    </row>
    <row r="293" spans="2:65" s="1" customFormat="1" ht="24.2" customHeight="1">
      <c r="B293" s="33"/>
      <c r="C293" s="139" t="s">
        <v>518</v>
      </c>
      <c r="D293" s="139" t="s">
        <v>309</v>
      </c>
      <c r="E293" s="140" t="s">
        <v>7384</v>
      </c>
      <c r="F293" s="141" t="s">
        <v>7385</v>
      </c>
      <c r="G293" s="142" t="s">
        <v>514</v>
      </c>
      <c r="H293" s="143">
        <v>205</v>
      </c>
      <c r="I293" s="144"/>
      <c r="J293" s="145">
        <f>ROUND(I293*H293,2)</f>
        <v>0</v>
      </c>
      <c r="K293" s="141" t="s">
        <v>1</v>
      </c>
      <c r="L293" s="33"/>
      <c r="M293" s="146" t="s">
        <v>1</v>
      </c>
      <c r="N293" s="147" t="s">
        <v>40</v>
      </c>
      <c r="P293" s="148">
        <f>O293*H293</f>
        <v>0</v>
      </c>
      <c r="Q293" s="148">
        <v>0</v>
      </c>
      <c r="R293" s="148">
        <f>Q293*H293</f>
        <v>0</v>
      </c>
      <c r="S293" s="148">
        <v>0</v>
      </c>
      <c r="T293" s="149">
        <f>S293*H293</f>
        <v>0</v>
      </c>
      <c r="AR293" s="150" t="s">
        <v>314</v>
      </c>
      <c r="AT293" s="150" t="s">
        <v>309</v>
      </c>
      <c r="AU293" s="150" t="s">
        <v>314</v>
      </c>
      <c r="AY293" s="18" t="s">
        <v>307</v>
      </c>
      <c r="BE293" s="151">
        <f>IF(N293="základní",J293,0)</f>
        <v>0</v>
      </c>
      <c r="BF293" s="151">
        <f>IF(N293="snížená",J293,0)</f>
        <v>0</v>
      </c>
      <c r="BG293" s="151">
        <f>IF(N293="zákl. přenesená",J293,0)</f>
        <v>0</v>
      </c>
      <c r="BH293" s="151">
        <f>IF(N293="sníž. přenesená",J293,0)</f>
        <v>0</v>
      </c>
      <c r="BI293" s="151">
        <f>IF(N293="nulová",J293,0)</f>
        <v>0</v>
      </c>
      <c r="BJ293" s="18" t="s">
        <v>82</v>
      </c>
      <c r="BK293" s="151">
        <f>ROUND(I293*H293,2)</f>
        <v>0</v>
      </c>
      <c r="BL293" s="18" t="s">
        <v>314</v>
      </c>
      <c r="BM293" s="150" t="s">
        <v>752</v>
      </c>
    </row>
    <row r="294" spans="2:65" s="1" customFormat="1" ht="11.25">
      <c r="B294" s="33"/>
      <c r="D294" s="152" t="s">
        <v>316</v>
      </c>
      <c r="F294" s="153" t="s">
        <v>7385</v>
      </c>
      <c r="I294" s="154"/>
      <c r="L294" s="33"/>
      <c r="M294" s="155"/>
      <c r="T294" s="57"/>
      <c r="AT294" s="18" t="s">
        <v>316</v>
      </c>
      <c r="AU294" s="18" t="s">
        <v>314</v>
      </c>
    </row>
    <row r="295" spans="2:65" s="1" customFormat="1" ht="49.15" customHeight="1">
      <c r="B295" s="33"/>
      <c r="C295" s="139" t="s">
        <v>524</v>
      </c>
      <c r="D295" s="139" t="s">
        <v>309</v>
      </c>
      <c r="E295" s="140" t="s">
        <v>7386</v>
      </c>
      <c r="F295" s="141" t="s">
        <v>7387</v>
      </c>
      <c r="G295" s="142" t="s">
        <v>514</v>
      </c>
      <c r="H295" s="143">
        <v>250</v>
      </c>
      <c r="I295" s="144"/>
      <c r="J295" s="145">
        <f>ROUND(I295*H295,2)</f>
        <v>0</v>
      </c>
      <c r="K295" s="141" t="s">
        <v>1</v>
      </c>
      <c r="L295" s="33"/>
      <c r="M295" s="146" t="s">
        <v>1</v>
      </c>
      <c r="N295" s="147" t="s">
        <v>40</v>
      </c>
      <c r="P295" s="148">
        <f>O295*H295</f>
        <v>0</v>
      </c>
      <c r="Q295" s="148">
        <v>0</v>
      </c>
      <c r="R295" s="148">
        <f>Q295*H295</f>
        <v>0</v>
      </c>
      <c r="S295" s="148">
        <v>0</v>
      </c>
      <c r="T295" s="149">
        <f>S295*H295</f>
        <v>0</v>
      </c>
      <c r="AR295" s="150" t="s">
        <v>314</v>
      </c>
      <c r="AT295" s="150" t="s">
        <v>309</v>
      </c>
      <c r="AU295" s="150" t="s">
        <v>314</v>
      </c>
      <c r="AY295" s="18" t="s">
        <v>307</v>
      </c>
      <c r="BE295" s="151">
        <f>IF(N295="základní",J295,0)</f>
        <v>0</v>
      </c>
      <c r="BF295" s="151">
        <f>IF(N295="snížená",J295,0)</f>
        <v>0</v>
      </c>
      <c r="BG295" s="151">
        <f>IF(N295="zákl. přenesená",J295,0)</f>
        <v>0</v>
      </c>
      <c r="BH295" s="151">
        <f>IF(N295="sníž. přenesená",J295,0)</f>
        <v>0</v>
      </c>
      <c r="BI295" s="151">
        <f>IF(N295="nulová",J295,0)</f>
        <v>0</v>
      </c>
      <c r="BJ295" s="18" t="s">
        <v>82</v>
      </c>
      <c r="BK295" s="151">
        <f>ROUND(I295*H295,2)</f>
        <v>0</v>
      </c>
      <c r="BL295" s="18" t="s">
        <v>314</v>
      </c>
      <c r="BM295" s="150" t="s">
        <v>766</v>
      </c>
    </row>
    <row r="296" spans="2:65" s="1" customFormat="1" ht="29.25">
      <c r="B296" s="33"/>
      <c r="D296" s="152" t="s">
        <v>316</v>
      </c>
      <c r="F296" s="153" t="s">
        <v>7387</v>
      </c>
      <c r="I296" s="154"/>
      <c r="L296" s="33"/>
      <c r="M296" s="155"/>
      <c r="T296" s="57"/>
      <c r="AT296" s="18" t="s">
        <v>316</v>
      </c>
      <c r="AU296" s="18" t="s">
        <v>314</v>
      </c>
    </row>
    <row r="297" spans="2:65" s="1" customFormat="1" ht="24.2" customHeight="1">
      <c r="B297" s="33"/>
      <c r="C297" s="139" t="s">
        <v>533</v>
      </c>
      <c r="D297" s="139" t="s">
        <v>309</v>
      </c>
      <c r="E297" s="140" t="s">
        <v>7388</v>
      </c>
      <c r="F297" s="141" t="s">
        <v>7389</v>
      </c>
      <c r="G297" s="142" t="s">
        <v>514</v>
      </c>
      <c r="H297" s="143">
        <v>250</v>
      </c>
      <c r="I297" s="144"/>
      <c r="J297" s="145">
        <f>ROUND(I297*H297,2)</f>
        <v>0</v>
      </c>
      <c r="K297" s="141" t="s">
        <v>1</v>
      </c>
      <c r="L297" s="33"/>
      <c r="M297" s="146" t="s">
        <v>1</v>
      </c>
      <c r="N297" s="147" t="s">
        <v>40</v>
      </c>
      <c r="P297" s="148">
        <f>O297*H297</f>
        <v>0</v>
      </c>
      <c r="Q297" s="148">
        <v>0</v>
      </c>
      <c r="R297" s="148">
        <f>Q297*H297</f>
        <v>0</v>
      </c>
      <c r="S297" s="148">
        <v>0</v>
      </c>
      <c r="T297" s="149">
        <f>S297*H297</f>
        <v>0</v>
      </c>
      <c r="AR297" s="150" t="s">
        <v>314</v>
      </c>
      <c r="AT297" s="150" t="s">
        <v>309</v>
      </c>
      <c r="AU297" s="150" t="s">
        <v>314</v>
      </c>
      <c r="AY297" s="18" t="s">
        <v>307</v>
      </c>
      <c r="BE297" s="151">
        <f>IF(N297="základní",J297,0)</f>
        <v>0</v>
      </c>
      <c r="BF297" s="151">
        <f>IF(N297="snížená",J297,0)</f>
        <v>0</v>
      </c>
      <c r="BG297" s="151">
        <f>IF(N297="zákl. přenesená",J297,0)</f>
        <v>0</v>
      </c>
      <c r="BH297" s="151">
        <f>IF(N297="sníž. přenesená",J297,0)</f>
        <v>0</v>
      </c>
      <c r="BI297" s="151">
        <f>IF(N297="nulová",J297,0)</f>
        <v>0</v>
      </c>
      <c r="BJ297" s="18" t="s">
        <v>82</v>
      </c>
      <c r="BK297" s="151">
        <f>ROUND(I297*H297,2)</f>
        <v>0</v>
      </c>
      <c r="BL297" s="18" t="s">
        <v>314</v>
      </c>
      <c r="BM297" s="150" t="s">
        <v>783</v>
      </c>
    </row>
    <row r="298" spans="2:65" s="1" customFormat="1" ht="11.25">
      <c r="B298" s="33"/>
      <c r="D298" s="152" t="s">
        <v>316</v>
      </c>
      <c r="F298" s="153" t="s">
        <v>7389</v>
      </c>
      <c r="I298" s="154"/>
      <c r="L298" s="33"/>
      <c r="M298" s="155"/>
      <c r="T298" s="57"/>
      <c r="AT298" s="18" t="s">
        <v>316</v>
      </c>
      <c r="AU298" s="18" t="s">
        <v>314</v>
      </c>
    </row>
    <row r="299" spans="2:65" s="1" customFormat="1" ht="16.5" customHeight="1">
      <c r="B299" s="33"/>
      <c r="C299" s="139" t="s">
        <v>560</v>
      </c>
      <c r="D299" s="139" t="s">
        <v>309</v>
      </c>
      <c r="E299" s="140" t="s">
        <v>7390</v>
      </c>
      <c r="F299" s="141" t="s">
        <v>7391</v>
      </c>
      <c r="G299" s="142" t="s">
        <v>514</v>
      </c>
      <c r="H299" s="143">
        <v>1</v>
      </c>
      <c r="I299" s="144"/>
      <c r="J299" s="145">
        <f>ROUND(I299*H299,2)</f>
        <v>0</v>
      </c>
      <c r="K299" s="141" t="s">
        <v>1</v>
      </c>
      <c r="L299" s="33"/>
      <c r="M299" s="146" t="s">
        <v>1</v>
      </c>
      <c r="N299" s="147" t="s">
        <v>40</v>
      </c>
      <c r="P299" s="148">
        <f>O299*H299</f>
        <v>0</v>
      </c>
      <c r="Q299" s="148">
        <v>0</v>
      </c>
      <c r="R299" s="148">
        <f>Q299*H299</f>
        <v>0</v>
      </c>
      <c r="S299" s="148">
        <v>0</v>
      </c>
      <c r="T299" s="149">
        <f>S299*H299</f>
        <v>0</v>
      </c>
      <c r="AR299" s="150" t="s">
        <v>314</v>
      </c>
      <c r="AT299" s="150" t="s">
        <v>309</v>
      </c>
      <c r="AU299" s="150" t="s">
        <v>314</v>
      </c>
      <c r="AY299" s="18" t="s">
        <v>307</v>
      </c>
      <c r="BE299" s="151">
        <f>IF(N299="základní",J299,0)</f>
        <v>0</v>
      </c>
      <c r="BF299" s="151">
        <f>IF(N299="snížená",J299,0)</f>
        <v>0</v>
      </c>
      <c r="BG299" s="151">
        <f>IF(N299="zákl. přenesená",J299,0)</f>
        <v>0</v>
      </c>
      <c r="BH299" s="151">
        <f>IF(N299="sníž. přenesená",J299,0)</f>
        <v>0</v>
      </c>
      <c r="BI299" s="151">
        <f>IF(N299="nulová",J299,0)</f>
        <v>0</v>
      </c>
      <c r="BJ299" s="18" t="s">
        <v>82</v>
      </c>
      <c r="BK299" s="151">
        <f>ROUND(I299*H299,2)</f>
        <v>0</v>
      </c>
      <c r="BL299" s="18" t="s">
        <v>314</v>
      </c>
      <c r="BM299" s="150" t="s">
        <v>797</v>
      </c>
    </row>
    <row r="300" spans="2:65" s="1" customFormat="1" ht="11.25">
      <c r="B300" s="33"/>
      <c r="D300" s="152" t="s">
        <v>316</v>
      </c>
      <c r="F300" s="153" t="s">
        <v>7391</v>
      </c>
      <c r="I300" s="154"/>
      <c r="L300" s="33"/>
      <c r="M300" s="155"/>
      <c r="T300" s="57"/>
      <c r="AT300" s="18" t="s">
        <v>316</v>
      </c>
      <c r="AU300" s="18" t="s">
        <v>314</v>
      </c>
    </row>
    <row r="301" spans="2:65" s="1" customFormat="1" ht="21.75" customHeight="1">
      <c r="B301" s="33"/>
      <c r="C301" s="139" t="s">
        <v>571</v>
      </c>
      <c r="D301" s="139" t="s">
        <v>309</v>
      </c>
      <c r="E301" s="140" t="s">
        <v>7392</v>
      </c>
      <c r="F301" s="141" t="s">
        <v>7393</v>
      </c>
      <c r="G301" s="142" t="s">
        <v>514</v>
      </c>
      <c r="H301" s="143">
        <v>1</v>
      </c>
      <c r="I301" s="144"/>
      <c r="J301" s="145">
        <f>ROUND(I301*H301,2)</f>
        <v>0</v>
      </c>
      <c r="K301" s="141" t="s">
        <v>1</v>
      </c>
      <c r="L301" s="33"/>
      <c r="M301" s="146" t="s">
        <v>1</v>
      </c>
      <c r="N301" s="147" t="s">
        <v>40</v>
      </c>
      <c r="P301" s="148">
        <f>O301*H301</f>
        <v>0</v>
      </c>
      <c r="Q301" s="148">
        <v>0</v>
      </c>
      <c r="R301" s="148">
        <f>Q301*H301</f>
        <v>0</v>
      </c>
      <c r="S301" s="148">
        <v>0</v>
      </c>
      <c r="T301" s="149">
        <f>S301*H301</f>
        <v>0</v>
      </c>
      <c r="AR301" s="150" t="s">
        <v>314</v>
      </c>
      <c r="AT301" s="150" t="s">
        <v>309</v>
      </c>
      <c r="AU301" s="150" t="s">
        <v>314</v>
      </c>
      <c r="AY301" s="18" t="s">
        <v>307</v>
      </c>
      <c r="BE301" s="151">
        <f>IF(N301="základní",J301,0)</f>
        <v>0</v>
      </c>
      <c r="BF301" s="151">
        <f>IF(N301="snížená",J301,0)</f>
        <v>0</v>
      </c>
      <c r="BG301" s="151">
        <f>IF(N301="zákl. přenesená",J301,0)</f>
        <v>0</v>
      </c>
      <c r="BH301" s="151">
        <f>IF(N301="sníž. přenesená",J301,0)</f>
        <v>0</v>
      </c>
      <c r="BI301" s="151">
        <f>IF(N301="nulová",J301,0)</f>
        <v>0</v>
      </c>
      <c r="BJ301" s="18" t="s">
        <v>82</v>
      </c>
      <c r="BK301" s="151">
        <f>ROUND(I301*H301,2)</f>
        <v>0</v>
      </c>
      <c r="BL301" s="18" t="s">
        <v>314</v>
      </c>
      <c r="BM301" s="150" t="s">
        <v>813</v>
      </c>
    </row>
    <row r="302" spans="2:65" s="1" customFormat="1" ht="11.25">
      <c r="B302" s="33"/>
      <c r="D302" s="152" t="s">
        <v>316</v>
      </c>
      <c r="F302" s="153" t="s">
        <v>7393</v>
      </c>
      <c r="I302" s="154"/>
      <c r="L302" s="33"/>
      <c r="M302" s="155"/>
      <c r="T302" s="57"/>
      <c r="AT302" s="18" t="s">
        <v>316</v>
      </c>
      <c r="AU302" s="18" t="s">
        <v>314</v>
      </c>
    </row>
    <row r="303" spans="2:65" s="1" customFormat="1" ht="16.5" customHeight="1">
      <c r="B303" s="33"/>
      <c r="C303" s="139" t="s">
        <v>576</v>
      </c>
      <c r="D303" s="139" t="s">
        <v>309</v>
      </c>
      <c r="E303" s="140" t="s">
        <v>7394</v>
      </c>
      <c r="F303" s="141" t="s">
        <v>7395</v>
      </c>
      <c r="G303" s="142" t="s">
        <v>514</v>
      </c>
      <c r="H303" s="143">
        <v>22</v>
      </c>
      <c r="I303" s="144"/>
      <c r="J303" s="145">
        <f>ROUND(I303*H303,2)</f>
        <v>0</v>
      </c>
      <c r="K303" s="141" t="s">
        <v>1</v>
      </c>
      <c r="L303" s="33"/>
      <c r="M303" s="146" t="s">
        <v>1</v>
      </c>
      <c r="N303" s="147" t="s">
        <v>40</v>
      </c>
      <c r="P303" s="148">
        <f>O303*H303</f>
        <v>0</v>
      </c>
      <c r="Q303" s="148">
        <v>0</v>
      </c>
      <c r="R303" s="148">
        <f>Q303*H303</f>
        <v>0</v>
      </c>
      <c r="S303" s="148">
        <v>0</v>
      </c>
      <c r="T303" s="149">
        <f>S303*H303</f>
        <v>0</v>
      </c>
      <c r="AR303" s="150" t="s">
        <v>314</v>
      </c>
      <c r="AT303" s="150" t="s">
        <v>309</v>
      </c>
      <c r="AU303" s="150" t="s">
        <v>314</v>
      </c>
      <c r="AY303" s="18" t="s">
        <v>307</v>
      </c>
      <c r="BE303" s="151">
        <f>IF(N303="základní",J303,0)</f>
        <v>0</v>
      </c>
      <c r="BF303" s="151">
        <f>IF(N303="snížená",J303,0)</f>
        <v>0</v>
      </c>
      <c r="BG303" s="151">
        <f>IF(N303="zákl. přenesená",J303,0)</f>
        <v>0</v>
      </c>
      <c r="BH303" s="151">
        <f>IF(N303="sníž. přenesená",J303,0)</f>
        <v>0</v>
      </c>
      <c r="BI303" s="151">
        <f>IF(N303="nulová",J303,0)</f>
        <v>0</v>
      </c>
      <c r="BJ303" s="18" t="s">
        <v>82</v>
      </c>
      <c r="BK303" s="151">
        <f>ROUND(I303*H303,2)</f>
        <v>0</v>
      </c>
      <c r="BL303" s="18" t="s">
        <v>314</v>
      </c>
      <c r="BM303" s="150" t="s">
        <v>824</v>
      </c>
    </row>
    <row r="304" spans="2:65" s="1" customFormat="1" ht="11.25">
      <c r="B304" s="33"/>
      <c r="D304" s="152" t="s">
        <v>316</v>
      </c>
      <c r="F304" s="153" t="s">
        <v>7395</v>
      </c>
      <c r="I304" s="154"/>
      <c r="L304" s="33"/>
      <c r="M304" s="155"/>
      <c r="T304" s="57"/>
      <c r="AT304" s="18" t="s">
        <v>316</v>
      </c>
      <c r="AU304" s="18" t="s">
        <v>314</v>
      </c>
    </row>
    <row r="305" spans="2:65" s="1" customFormat="1" ht="24.2" customHeight="1">
      <c r="B305" s="33"/>
      <c r="C305" s="139" t="s">
        <v>581</v>
      </c>
      <c r="D305" s="139" t="s">
        <v>309</v>
      </c>
      <c r="E305" s="140" t="s">
        <v>7396</v>
      </c>
      <c r="F305" s="141" t="s">
        <v>7397</v>
      </c>
      <c r="G305" s="142" t="s">
        <v>514</v>
      </c>
      <c r="H305" s="143">
        <v>23</v>
      </c>
      <c r="I305" s="144"/>
      <c r="J305" s="145">
        <f>ROUND(I305*H305,2)</f>
        <v>0</v>
      </c>
      <c r="K305" s="141" t="s">
        <v>1</v>
      </c>
      <c r="L305" s="33"/>
      <c r="M305" s="146" t="s">
        <v>1</v>
      </c>
      <c r="N305" s="147" t="s">
        <v>40</v>
      </c>
      <c r="P305" s="148">
        <f>O305*H305</f>
        <v>0</v>
      </c>
      <c r="Q305" s="148">
        <v>0</v>
      </c>
      <c r="R305" s="148">
        <f>Q305*H305</f>
        <v>0</v>
      </c>
      <c r="S305" s="148">
        <v>0</v>
      </c>
      <c r="T305" s="149">
        <f>S305*H305</f>
        <v>0</v>
      </c>
      <c r="AR305" s="150" t="s">
        <v>314</v>
      </c>
      <c r="AT305" s="150" t="s">
        <v>309</v>
      </c>
      <c r="AU305" s="150" t="s">
        <v>314</v>
      </c>
      <c r="AY305" s="18" t="s">
        <v>307</v>
      </c>
      <c r="BE305" s="151">
        <f>IF(N305="základní",J305,0)</f>
        <v>0</v>
      </c>
      <c r="BF305" s="151">
        <f>IF(N305="snížená",J305,0)</f>
        <v>0</v>
      </c>
      <c r="BG305" s="151">
        <f>IF(N305="zákl. přenesená",J305,0)</f>
        <v>0</v>
      </c>
      <c r="BH305" s="151">
        <f>IF(N305="sníž. přenesená",J305,0)</f>
        <v>0</v>
      </c>
      <c r="BI305" s="151">
        <f>IF(N305="nulová",J305,0)</f>
        <v>0</v>
      </c>
      <c r="BJ305" s="18" t="s">
        <v>82</v>
      </c>
      <c r="BK305" s="151">
        <f>ROUND(I305*H305,2)</f>
        <v>0</v>
      </c>
      <c r="BL305" s="18" t="s">
        <v>314</v>
      </c>
      <c r="BM305" s="150" t="s">
        <v>837</v>
      </c>
    </row>
    <row r="306" spans="2:65" s="1" customFormat="1" ht="11.25">
      <c r="B306" s="33"/>
      <c r="D306" s="152" t="s">
        <v>316</v>
      </c>
      <c r="F306" s="153" t="s">
        <v>7397</v>
      </c>
      <c r="I306" s="154"/>
      <c r="L306" s="33"/>
      <c r="M306" s="155"/>
      <c r="T306" s="57"/>
      <c r="AT306" s="18" t="s">
        <v>316</v>
      </c>
      <c r="AU306" s="18" t="s">
        <v>314</v>
      </c>
    </row>
    <row r="307" spans="2:65" s="16" customFormat="1" ht="20.85" customHeight="1">
      <c r="B307" s="207"/>
      <c r="D307" s="208" t="s">
        <v>74</v>
      </c>
      <c r="E307" s="208" t="s">
        <v>7398</v>
      </c>
      <c r="F307" s="208" t="s">
        <v>7399</v>
      </c>
      <c r="I307" s="209"/>
      <c r="J307" s="210">
        <f>BK307</f>
        <v>0</v>
      </c>
      <c r="L307" s="207"/>
      <c r="M307" s="211"/>
      <c r="P307" s="212">
        <f>SUM(P308:P353)</f>
        <v>0</v>
      </c>
      <c r="R307" s="212">
        <f>SUM(R308:R353)</f>
        <v>0</v>
      </c>
      <c r="T307" s="213">
        <f>SUM(T308:T353)</f>
        <v>0</v>
      </c>
      <c r="AR307" s="208" t="s">
        <v>82</v>
      </c>
      <c r="AT307" s="214" t="s">
        <v>74</v>
      </c>
      <c r="AU307" s="214" t="s">
        <v>163</v>
      </c>
      <c r="AY307" s="208" t="s">
        <v>307</v>
      </c>
      <c r="BK307" s="215">
        <f>SUM(BK308:BK353)</f>
        <v>0</v>
      </c>
    </row>
    <row r="308" spans="2:65" s="1" customFormat="1" ht="24.2" customHeight="1">
      <c r="B308" s="33"/>
      <c r="C308" s="139" t="s">
        <v>588</v>
      </c>
      <c r="D308" s="139" t="s">
        <v>309</v>
      </c>
      <c r="E308" s="140" t="s">
        <v>7400</v>
      </c>
      <c r="F308" s="141" t="s">
        <v>7401</v>
      </c>
      <c r="G308" s="142" t="s">
        <v>398</v>
      </c>
      <c r="H308" s="143">
        <v>4800</v>
      </c>
      <c r="I308" s="144"/>
      <c r="J308" s="145">
        <f>ROUND(I308*H308,2)</f>
        <v>0</v>
      </c>
      <c r="K308" s="141" t="s">
        <v>1</v>
      </c>
      <c r="L308" s="33"/>
      <c r="M308" s="146" t="s">
        <v>1</v>
      </c>
      <c r="N308" s="147" t="s">
        <v>40</v>
      </c>
      <c r="P308" s="148">
        <f>O308*H308</f>
        <v>0</v>
      </c>
      <c r="Q308" s="148">
        <v>0</v>
      </c>
      <c r="R308" s="148">
        <f>Q308*H308</f>
        <v>0</v>
      </c>
      <c r="S308" s="148">
        <v>0</v>
      </c>
      <c r="T308" s="149">
        <f>S308*H308</f>
        <v>0</v>
      </c>
      <c r="AR308" s="150" t="s">
        <v>314</v>
      </c>
      <c r="AT308" s="150" t="s">
        <v>309</v>
      </c>
      <c r="AU308" s="150" t="s">
        <v>314</v>
      </c>
      <c r="AY308" s="18" t="s">
        <v>307</v>
      </c>
      <c r="BE308" s="151">
        <f>IF(N308="základní",J308,0)</f>
        <v>0</v>
      </c>
      <c r="BF308" s="151">
        <f>IF(N308="snížená",J308,0)</f>
        <v>0</v>
      </c>
      <c r="BG308" s="151">
        <f>IF(N308="zákl. přenesená",J308,0)</f>
        <v>0</v>
      </c>
      <c r="BH308" s="151">
        <f>IF(N308="sníž. přenesená",J308,0)</f>
        <v>0</v>
      </c>
      <c r="BI308" s="151">
        <f>IF(N308="nulová",J308,0)</f>
        <v>0</v>
      </c>
      <c r="BJ308" s="18" t="s">
        <v>82</v>
      </c>
      <c r="BK308" s="151">
        <f>ROUND(I308*H308,2)</f>
        <v>0</v>
      </c>
      <c r="BL308" s="18" t="s">
        <v>314</v>
      </c>
      <c r="BM308" s="150" t="s">
        <v>893</v>
      </c>
    </row>
    <row r="309" spans="2:65" s="1" customFormat="1" ht="11.25">
      <c r="B309" s="33"/>
      <c r="D309" s="152" t="s">
        <v>316</v>
      </c>
      <c r="F309" s="153" t="s">
        <v>7401</v>
      </c>
      <c r="I309" s="154"/>
      <c r="L309" s="33"/>
      <c r="M309" s="155"/>
      <c r="T309" s="57"/>
      <c r="AT309" s="18" t="s">
        <v>316</v>
      </c>
      <c r="AU309" s="18" t="s">
        <v>314</v>
      </c>
    </row>
    <row r="310" spans="2:65" s="1" customFormat="1" ht="24.2" customHeight="1">
      <c r="B310" s="33"/>
      <c r="C310" s="139" t="s">
        <v>596</v>
      </c>
      <c r="D310" s="139" t="s">
        <v>309</v>
      </c>
      <c r="E310" s="140" t="s">
        <v>7402</v>
      </c>
      <c r="F310" s="141" t="s">
        <v>7403</v>
      </c>
      <c r="G310" s="142" t="s">
        <v>398</v>
      </c>
      <c r="H310" s="143">
        <v>27000</v>
      </c>
      <c r="I310" s="144"/>
      <c r="J310" s="145">
        <f>ROUND(I310*H310,2)</f>
        <v>0</v>
      </c>
      <c r="K310" s="141" t="s">
        <v>1</v>
      </c>
      <c r="L310" s="33"/>
      <c r="M310" s="146" t="s">
        <v>1</v>
      </c>
      <c r="N310" s="147" t="s">
        <v>40</v>
      </c>
      <c r="P310" s="148">
        <f>O310*H310</f>
        <v>0</v>
      </c>
      <c r="Q310" s="148">
        <v>0</v>
      </c>
      <c r="R310" s="148">
        <f>Q310*H310</f>
        <v>0</v>
      </c>
      <c r="S310" s="148">
        <v>0</v>
      </c>
      <c r="T310" s="149">
        <f>S310*H310</f>
        <v>0</v>
      </c>
      <c r="AR310" s="150" t="s">
        <v>314</v>
      </c>
      <c r="AT310" s="150" t="s">
        <v>309</v>
      </c>
      <c r="AU310" s="150" t="s">
        <v>314</v>
      </c>
      <c r="AY310" s="18" t="s">
        <v>307</v>
      </c>
      <c r="BE310" s="151">
        <f>IF(N310="základní",J310,0)</f>
        <v>0</v>
      </c>
      <c r="BF310" s="151">
        <f>IF(N310="snížená",J310,0)</f>
        <v>0</v>
      </c>
      <c r="BG310" s="151">
        <f>IF(N310="zákl. přenesená",J310,0)</f>
        <v>0</v>
      </c>
      <c r="BH310" s="151">
        <f>IF(N310="sníž. přenesená",J310,0)</f>
        <v>0</v>
      </c>
      <c r="BI310" s="151">
        <f>IF(N310="nulová",J310,0)</f>
        <v>0</v>
      </c>
      <c r="BJ310" s="18" t="s">
        <v>82</v>
      </c>
      <c r="BK310" s="151">
        <f>ROUND(I310*H310,2)</f>
        <v>0</v>
      </c>
      <c r="BL310" s="18" t="s">
        <v>314</v>
      </c>
      <c r="BM310" s="150" t="s">
        <v>903</v>
      </c>
    </row>
    <row r="311" spans="2:65" s="1" customFormat="1" ht="19.5">
      <c r="B311" s="33"/>
      <c r="D311" s="152" t="s">
        <v>316</v>
      </c>
      <c r="F311" s="153" t="s">
        <v>7403</v>
      </c>
      <c r="I311" s="154"/>
      <c r="L311" s="33"/>
      <c r="M311" s="155"/>
      <c r="T311" s="57"/>
      <c r="AT311" s="18" t="s">
        <v>316</v>
      </c>
      <c r="AU311" s="18" t="s">
        <v>314</v>
      </c>
    </row>
    <row r="312" spans="2:65" s="1" customFormat="1" ht="24.2" customHeight="1">
      <c r="B312" s="33"/>
      <c r="C312" s="139" t="s">
        <v>603</v>
      </c>
      <c r="D312" s="139" t="s">
        <v>309</v>
      </c>
      <c r="E312" s="140" t="s">
        <v>7404</v>
      </c>
      <c r="F312" s="141" t="s">
        <v>7405</v>
      </c>
      <c r="G312" s="142" t="s">
        <v>398</v>
      </c>
      <c r="H312" s="143">
        <v>1800</v>
      </c>
      <c r="I312" s="144"/>
      <c r="J312" s="145">
        <f>ROUND(I312*H312,2)</f>
        <v>0</v>
      </c>
      <c r="K312" s="141" t="s">
        <v>1</v>
      </c>
      <c r="L312" s="33"/>
      <c r="M312" s="146" t="s">
        <v>1</v>
      </c>
      <c r="N312" s="147" t="s">
        <v>40</v>
      </c>
      <c r="P312" s="148">
        <f>O312*H312</f>
        <v>0</v>
      </c>
      <c r="Q312" s="148">
        <v>0</v>
      </c>
      <c r="R312" s="148">
        <f>Q312*H312</f>
        <v>0</v>
      </c>
      <c r="S312" s="148">
        <v>0</v>
      </c>
      <c r="T312" s="149">
        <f>S312*H312</f>
        <v>0</v>
      </c>
      <c r="AR312" s="150" t="s">
        <v>314</v>
      </c>
      <c r="AT312" s="150" t="s">
        <v>309</v>
      </c>
      <c r="AU312" s="150" t="s">
        <v>314</v>
      </c>
      <c r="AY312" s="18" t="s">
        <v>307</v>
      </c>
      <c r="BE312" s="151">
        <f>IF(N312="základní",J312,0)</f>
        <v>0</v>
      </c>
      <c r="BF312" s="151">
        <f>IF(N312="snížená",J312,0)</f>
        <v>0</v>
      </c>
      <c r="BG312" s="151">
        <f>IF(N312="zákl. přenesená",J312,0)</f>
        <v>0</v>
      </c>
      <c r="BH312" s="151">
        <f>IF(N312="sníž. přenesená",J312,0)</f>
        <v>0</v>
      </c>
      <c r="BI312" s="151">
        <f>IF(N312="nulová",J312,0)</f>
        <v>0</v>
      </c>
      <c r="BJ312" s="18" t="s">
        <v>82</v>
      </c>
      <c r="BK312" s="151">
        <f>ROUND(I312*H312,2)</f>
        <v>0</v>
      </c>
      <c r="BL312" s="18" t="s">
        <v>314</v>
      </c>
      <c r="BM312" s="150" t="s">
        <v>930</v>
      </c>
    </row>
    <row r="313" spans="2:65" s="1" customFormat="1" ht="19.5">
      <c r="B313" s="33"/>
      <c r="D313" s="152" t="s">
        <v>316</v>
      </c>
      <c r="F313" s="153" t="s">
        <v>7405</v>
      </c>
      <c r="I313" s="154"/>
      <c r="L313" s="33"/>
      <c r="M313" s="155"/>
      <c r="T313" s="57"/>
      <c r="AT313" s="18" t="s">
        <v>316</v>
      </c>
      <c r="AU313" s="18" t="s">
        <v>314</v>
      </c>
    </row>
    <row r="314" spans="2:65" s="1" customFormat="1" ht="16.5" customHeight="1">
      <c r="B314" s="33"/>
      <c r="C314" s="139" t="s">
        <v>586</v>
      </c>
      <c r="D314" s="139" t="s">
        <v>309</v>
      </c>
      <c r="E314" s="140" t="s">
        <v>7406</v>
      </c>
      <c r="F314" s="141" t="s">
        <v>7407</v>
      </c>
      <c r="G314" s="142" t="s">
        <v>398</v>
      </c>
      <c r="H314" s="143">
        <v>55</v>
      </c>
      <c r="I314" s="144"/>
      <c r="J314" s="145">
        <f>ROUND(I314*H314,2)</f>
        <v>0</v>
      </c>
      <c r="K314" s="141" t="s">
        <v>1</v>
      </c>
      <c r="L314" s="33"/>
      <c r="M314" s="146" t="s">
        <v>1</v>
      </c>
      <c r="N314" s="147" t="s">
        <v>40</v>
      </c>
      <c r="P314" s="148">
        <f>O314*H314</f>
        <v>0</v>
      </c>
      <c r="Q314" s="148">
        <v>0</v>
      </c>
      <c r="R314" s="148">
        <f>Q314*H314</f>
        <v>0</v>
      </c>
      <c r="S314" s="148">
        <v>0</v>
      </c>
      <c r="T314" s="149">
        <f>S314*H314</f>
        <v>0</v>
      </c>
      <c r="AR314" s="150" t="s">
        <v>314</v>
      </c>
      <c r="AT314" s="150" t="s">
        <v>309</v>
      </c>
      <c r="AU314" s="150" t="s">
        <v>314</v>
      </c>
      <c r="AY314" s="18" t="s">
        <v>307</v>
      </c>
      <c r="BE314" s="151">
        <f>IF(N314="základní",J314,0)</f>
        <v>0</v>
      </c>
      <c r="BF314" s="151">
        <f>IF(N314="snížená",J314,0)</f>
        <v>0</v>
      </c>
      <c r="BG314" s="151">
        <f>IF(N314="zákl. přenesená",J314,0)</f>
        <v>0</v>
      </c>
      <c r="BH314" s="151">
        <f>IF(N314="sníž. přenesená",J314,0)</f>
        <v>0</v>
      </c>
      <c r="BI314" s="151">
        <f>IF(N314="nulová",J314,0)</f>
        <v>0</v>
      </c>
      <c r="BJ314" s="18" t="s">
        <v>82</v>
      </c>
      <c r="BK314" s="151">
        <f>ROUND(I314*H314,2)</f>
        <v>0</v>
      </c>
      <c r="BL314" s="18" t="s">
        <v>314</v>
      </c>
      <c r="BM314" s="150" t="s">
        <v>946</v>
      </c>
    </row>
    <row r="315" spans="2:65" s="1" customFormat="1" ht="11.25">
      <c r="B315" s="33"/>
      <c r="D315" s="152" t="s">
        <v>316</v>
      </c>
      <c r="F315" s="153" t="s">
        <v>7407</v>
      </c>
      <c r="I315" s="154"/>
      <c r="L315" s="33"/>
      <c r="M315" s="155"/>
      <c r="T315" s="57"/>
      <c r="AT315" s="18" t="s">
        <v>316</v>
      </c>
      <c r="AU315" s="18" t="s">
        <v>314</v>
      </c>
    </row>
    <row r="316" spans="2:65" s="1" customFormat="1" ht="24.2" customHeight="1">
      <c r="B316" s="33"/>
      <c r="C316" s="139" t="s">
        <v>615</v>
      </c>
      <c r="D316" s="139" t="s">
        <v>309</v>
      </c>
      <c r="E316" s="140" t="s">
        <v>7408</v>
      </c>
      <c r="F316" s="141" t="s">
        <v>7409</v>
      </c>
      <c r="G316" s="142" t="s">
        <v>398</v>
      </c>
      <c r="H316" s="143">
        <v>1500</v>
      </c>
      <c r="I316" s="144"/>
      <c r="J316" s="145">
        <f>ROUND(I316*H316,2)</f>
        <v>0</v>
      </c>
      <c r="K316" s="141" t="s">
        <v>1</v>
      </c>
      <c r="L316" s="33"/>
      <c r="M316" s="146" t="s">
        <v>1</v>
      </c>
      <c r="N316" s="147" t="s">
        <v>40</v>
      </c>
      <c r="P316" s="148">
        <f>O316*H316</f>
        <v>0</v>
      </c>
      <c r="Q316" s="148">
        <v>0</v>
      </c>
      <c r="R316" s="148">
        <f>Q316*H316</f>
        <v>0</v>
      </c>
      <c r="S316" s="148">
        <v>0</v>
      </c>
      <c r="T316" s="149">
        <f>S316*H316</f>
        <v>0</v>
      </c>
      <c r="AR316" s="150" t="s">
        <v>314</v>
      </c>
      <c r="AT316" s="150" t="s">
        <v>309</v>
      </c>
      <c r="AU316" s="150" t="s">
        <v>314</v>
      </c>
      <c r="AY316" s="18" t="s">
        <v>307</v>
      </c>
      <c r="BE316" s="151">
        <f>IF(N316="základní",J316,0)</f>
        <v>0</v>
      </c>
      <c r="BF316" s="151">
        <f>IF(N316="snížená",J316,0)</f>
        <v>0</v>
      </c>
      <c r="BG316" s="151">
        <f>IF(N316="zákl. přenesená",J316,0)</f>
        <v>0</v>
      </c>
      <c r="BH316" s="151">
        <f>IF(N316="sníž. přenesená",J316,0)</f>
        <v>0</v>
      </c>
      <c r="BI316" s="151">
        <f>IF(N316="nulová",J316,0)</f>
        <v>0</v>
      </c>
      <c r="BJ316" s="18" t="s">
        <v>82</v>
      </c>
      <c r="BK316" s="151">
        <f>ROUND(I316*H316,2)</f>
        <v>0</v>
      </c>
      <c r="BL316" s="18" t="s">
        <v>314</v>
      </c>
      <c r="BM316" s="150" t="s">
        <v>956</v>
      </c>
    </row>
    <row r="317" spans="2:65" s="1" customFormat="1" ht="11.25">
      <c r="B317" s="33"/>
      <c r="D317" s="152" t="s">
        <v>316</v>
      </c>
      <c r="F317" s="153" t="s">
        <v>7409</v>
      </c>
      <c r="I317" s="154"/>
      <c r="L317" s="33"/>
      <c r="M317" s="155"/>
      <c r="T317" s="57"/>
      <c r="AT317" s="18" t="s">
        <v>316</v>
      </c>
      <c r="AU317" s="18" t="s">
        <v>314</v>
      </c>
    </row>
    <row r="318" spans="2:65" s="1" customFormat="1" ht="24.2" customHeight="1">
      <c r="B318" s="33"/>
      <c r="C318" s="139" t="s">
        <v>621</v>
      </c>
      <c r="D318" s="139" t="s">
        <v>309</v>
      </c>
      <c r="E318" s="140" t="s">
        <v>7410</v>
      </c>
      <c r="F318" s="141" t="s">
        <v>7411</v>
      </c>
      <c r="G318" s="142" t="s">
        <v>398</v>
      </c>
      <c r="H318" s="143">
        <v>1500</v>
      </c>
      <c r="I318" s="144"/>
      <c r="J318" s="145">
        <f>ROUND(I318*H318,2)</f>
        <v>0</v>
      </c>
      <c r="K318" s="141" t="s">
        <v>1</v>
      </c>
      <c r="L318" s="33"/>
      <c r="M318" s="146" t="s">
        <v>1</v>
      </c>
      <c r="N318" s="147" t="s">
        <v>40</v>
      </c>
      <c r="P318" s="148">
        <f>O318*H318</f>
        <v>0</v>
      </c>
      <c r="Q318" s="148">
        <v>0</v>
      </c>
      <c r="R318" s="148">
        <f>Q318*H318</f>
        <v>0</v>
      </c>
      <c r="S318" s="148">
        <v>0</v>
      </c>
      <c r="T318" s="149">
        <f>S318*H318</f>
        <v>0</v>
      </c>
      <c r="AR318" s="150" t="s">
        <v>314</v>
      </c>
      <c r="AT318" s="150" t="s">
        <v>309</v>
      </c>
      <c r="AU318" s="150" t="s">
        <v>314</v>
      </c>
      <c r="AY318" s="18" t="s">
        <v>307</v>
      </c>
      <c r="BE318" s="151">
        <f>IF(N318="základní",J318,0)</f>
        <v>0</v>
      </c>
      <c r="BF318" s="151">
        <f>IF(N318="snížená",J318,0)</f>
        <v>0</v>
      </c>
      <c r="BG318" s="151">
        <f>IF(N318="zákl. přenesená",J318,0)</f>
        <v>0</v>
      </c>
      <c r="BH318" s="151">
        <f>IF(N318="sníž. přenesená",J318,0)</f>
        <v>0</v>
      </c>
      <c r="BI318" s="151">
        <f>IF(N318="nulová",J318,0)</f>
        <v>0</v>
      </c>
      <c r="BJ318" s="18" t="s">
        <v>82</v>
      </c>
      <c r="BK318" s="151">
        <f>ROUND(I318*H318,2)</f>
        <v>0</v>
      </c>
      <c r="BL318" s="18" t="s">
        <v>314</v>
      </c>
      <c r="BM318" s="150" t="s">
        <v>966</v>
      </c>
    </row>
    <row r="319" spans="2:65" s="1" customFormat="1" ht="11.25">
      <c r="B319" s="33"/>
      <c r="D319" s="152" t="s">
        <v>316</v>
      </c>
      <c r="F319" s="153" t="s">
        <v>7411</v>
      </c>
      <c r="I319" s="154"/>
      <c r="L319" s="33"/>
      <c r="M319" s="155"/>
      <c r="T319" s="57"/>
      <c r="AT319" s="18" t="s">
        <v>316</v>
      </c>
      <c r="AU319" s="18" t="s">
        <v>314</v>
      </c>
    </row>
    <row r="320" spans="2:65" s="1" customFormat="1" ht="24.2" customHeight="1">
      <c r="B320" s="33"/>
      <c r="C320" s="139" t="s">
        <v>627</v>
      </c>
      <c r="D320" s="139" t="s">
        <v>309</v>
      </c>
      <c r="E320" s="140" t="s">
        <v>7412</v>
      </c>
      <c r="F320" s="141" t="s">
        <v>7413</v>
      </c>
      <c r="G320" s="142" t="s">
        <v>398</v>
      </c>
      <c r="H320" s="143">
        <v>3400</v>
      </c>
      <c r="I320" s="144"/>
      <c r="J320" s="145">
        <f>ROUND(I320*H320,2)</f>
        <v>0</v>
      </c>
      <c r="K320" s="141" t="s">
        <v>1</v>
      </c>
      <c r="L320" s="33"/>
      <c r="M320" s="146" t="s">
        <v>1</v>
      </c>
      <c r="N320" s="147" t="s">
        <v>40</v>
      </c>
      <c r="P320" s="148">
        <f>O320*H320</f>
        <v>0</v>
      </c>
      <c r="Q320" s="148">
        <v>0</v>
      </c>
      <c r="R320" s="148">
        <f>Q320*H320</f>
        <v>0</v>
      </c>
      <c r="S320" s="148">
        <v>0</v>
      </c>
      <c r="T320" s="149">
        <f>S320*H320</f>
        <v>0</v>
      </c>
      <c r="AR320" s="150" t="s">
        <v>314</v>
      </c>
      <c r="AT320" s="150" t="s">
        <v>309</v>
      </c>
      <c r="AU320" s="150" t="s">
        <v>314</v>
      </c>
      <c r="AY320" s="18" t="s">
        <v>307</v>
      </c>
      <c r="BE320" s="151">
        <f>IF(N320="základní",J320,0)</f>
        <v>0</v>
      </c>
      <c r="BF320" s="151">
        <f>IF(N320="snížená",J320,0)</f>
        <v>0</v>
      </c>
      <c r="BG320" s="151">
        <f>IF(N320="zákl. přenesená",J320,0)</f>
        <v>0</v>
      </c>
      <c r="BH320" s="151">
        <f>IF(N320="sníž. přenesená",J320,0)</f>
        <v>0</v>
      </c>
      <c r="BI320" s="151">
        <f>IF(N320="nulová",J320,0)</f>
        <v>0</v>
      </c>
      <c r="BJ320" s="18" t="s">
        <v>82</v>
      </c>
      <c r="BK320" s="151">
        <f>ROUND(I320*H320,2)</f>
        <v>0</v>
      </c>
      <c r="BL320" s="18" t="s">
        <v>314</v>
      </c>
      <c r="BM320" s="150" t="s">
        <v>928</v>
      </c>
    </row>
    <row r="321" spans="2:65" s="1" customFormat="1" ht="11.25">
      <c r="B321" s="33"/>
      <c r="D321" s="152" t="s">
        <v>316</v>
      </c>
      <c r="F321" s="153" t="s">
        <v>7413</v>
      </c>
      <c r="I321" s="154"/>
      <c r="L321" s="33"/>
      <c r="M321" s="155"/>
      <c r="T321" s="57"/>
      <c r="AT321" s="18" t="s">
        <v>316</v>
      </c>
      <c r="AU321" s="18" t="s">
        <v>314</v>
      </c>
    </row>
    <row r="322" spans="2:65" s="1" customFormat="1" ht="24.2" customHeight="1">
      <c r="B322" s="33"/>
      <c r="C322" s="139" t="s">
        <v>632</v>
      </c>
      <c r="D322" s="139" t="s">
        <v>309</v>
      </c>
      <c r="E322" s="140" t="s">
        <v>7414</v>
      </c>
      <c r="F322" s="141" t="s">
        <v>7415</v>
      </c>
      <c r="G322" s="142" t="s">
        <v>398</v>
      </c>
      <c r="H322" s="143">
        <v>1500</v>
      </c>
      <c r="I322" s="144"/>
      <c r="J322" s="145">
        <f>ROUND(I322*H322,2)</f>
        <v>0</v>
      </c>
      <c r="K322" s="141" t="s">
        <v>1</v>
      </c>
      <c r="L322" s="33"/>
      <c r="M322" s="146" t="s">
        <v>1</v>
      </c>
      <c r="N322" s="147" t="s">
        <v>40</v>
      </c>
      <c r="P322" s="148">
        <f>O322*H322</f>
        <v>0</v>
      </c>
      <c r="Q322" s="148">
        <v>0</v>
      </c>
      <c r="R322" s="148">
        <f>Q322*H322</f>
        <v>0</v>
      </c>
      <c r="S322" s="148">
        <v>0</v>
      </c>
      <c r="T322" s="149">
        <f>S322*H322</f>
        <v>0</v>
      </c>
      <c r="AR322" s="150" t="s">
        <v>314</v>
      </c>
      <c r="AT322" s="150" t="s">
        <v>309</v>
      </c>
      <c r="AU322" s="150" t="s">
        <v>314</v>
      </c>
      <c r="AY322" s="18" t="s">
        <v>307</v>
      </c>
      <c r="BE322" s="151">
        <f>IF(N322="základní",J322,0)</f>
        <v>0</v>
      </c>
      <c r="BF322" s="151">
        <f>IF(N322="snížená",J322,0)</f>
        <v>0</v>
      </c>
      <c r="BG322" s="151">
        <f>IF(N322="zákl. přenesená",J322,0)</f>
        <v>0</v>
      </c>
      <c r="BH322" s="151">
        <f>IF(N322="sníž. přenesená",J322,0)</f>
        <v>0</v>
      </c>
      <c r="BI322" s="151">
        <f>IF(N322="nulová",J322,0)</f>
        <v>0</v>
      </c>
      <c r="BJ322" s="18" t="s">
        <v>82</v>
      </c>
      <c r="BK322" s="151">
        <f>ROUND(I322*H322,2)</f>
        <v>0</v>
      </c>
      <c r="BL322" s="18" t="s">
        <v>314</v>
      </c>
      <c r="BM322" s="150" t="s">
        <v>988</v>
      </c>
    </row>
    <row r="323" spans="2:65" s="1" customFormat="1" ht="11.25">
      <c r="B323" s="33"/>
      <c r="D323" s="152" t="s">
        <v>316</v>
      </c>
      <c r="F323" s="153" t="s">
        <v>7415</v>
      </c>
      <c r="I323" s="154"/>
      <c r="L323" s="33"/>
      <c r="M323" s="155"/>
      <c r="T323" s="57"/>
      <c r="AT323" s="18" t="s">
        <v>316</v>
      </c>
      <c r="AU323" s="18" t="s">
        <v>314</v>
      </c>
    </row>
    <row r="324" spans="2:65" s="1" customFormat="1" ht="16.5" customHeight="1">
      <c r="B324" s="33"/>
      <c r="C324" s="139" t="s">
        <v>637</v>
      </c>
      <c r="D324" s="139" t="s">
        <v>309</v>
      </c>
      <c r="E324" s="140" t="s">
        <v>7416</v>
      </c>
      <c r="F324" s="141" t="s">
        <v>7417</v>
      </c>
      <c r="G324" s="142" t="s">
        <v>514</v>
      </c>
      <c r="H324" s="143">
        <v>240</v>
      </c>
      <c r="I324" s="144"/>
      <c r="J324" s="145">
        <f>ROUND(I324*H324,2)</f>
        <v>0</v>
      </c>
      <c r="K324" s="141" t="s">
        <v>1</v>
      </c>
      <c r="L324" s="33"/>
      <c r="M324" s="146" t="s">
        <v>1</v>
      </c>
      <c r="N324" s="147" t="s">
        <v>40</v>
      </c>
      <c r="P324" s="148">
        <f>O324*H324</f>
        <v>0</v>
      </c>
      <c r="Q324" s="148">
        <v>0</v>
      </c>
      <c r="R324" s="148">
        <f>Q324*H324</f>
        <v>0</v>
      </c>
      <c r="S324" s="148">
        <v>0</v>
      </c>
      <c r="T324" s="149">
        <f>S324*H324</f>
        <v>0</v>
      </c>
      <c r="AR324" s="150" t="s">
        <v>314</v>
      </c>
      <c r="AT324" s="150" t="s">
        <v>309</v>
      </c>
      <c r="AU324" s="150" t="s">
        <v>314</v>
      </c>
      <c r="AY324" s="18" t="s">
        <v>307</v>
      </c>
      <c r="BE324" s="151">
        <f>IF(N324="základní",J324,0)</f>
        <v>0</v>
      </c>
      <c r="BF324" s="151">
        <f>IF(N324="snížená",J324,0)</f>
        <v>0</v>
      </c>
      <c r="BG324" s="151">
        <f>IF(N324="zákl. přenesená",J324,0)</f>
        <v>0</v>
      </c>
      <c r="BH324" s="151">
        <f>IF(N324="sníž. přenesená",J324,0)</f>
        <v>0</v>
      </c>
      <c r="BI324" s="151">
        <f>IF(N324="nulová",J324,0)</f>
        <v>0</v>
      </c>
      <c r="BJ324" s="18" t="s">
        <v>82</v>
      </c>
      <c r="BK324" s="151">
        <f>ROUND(I324*H324,2)</f>
        <v>0</v>
      </c>
      <c r="BL324" s="18" t="s">
        <v>314</v>
      </c>
      <c r="BM324" s="150" t="s">
        <v>999</v>
      </c>
    </row>
    <row r="325" spans="2:65" s="1" customFormat="1" ht="11.25">
      <c r="B325" s="33"/>
      <c r="D325" s="152" t="s">
        <v>316</v>
      </c>
      <c r="F325" s="153" t="s">
        <v>7417</v>
      </c>
      <c r="I325" s="154"/>
      <c r="L325" s="33"/>
      <c r="M325" s="155"/>
      <c r="T325" s="57"/>
      <c r="AT325" s="18" t="s">
        <v>316</v>
      </c>
      <c r="AU325" s="18" t="s">
        <v>314</v>
      </c>
    </row>
    <row r="326" spans="2:65" s="1" customFormat="1" ht="21.75" customHeight="1">
      <c r="B326" s="33"/>
      <c r="C326" s="139" t="s">
        <v>653</v>
      </c>
      <c r="D326" s="139" t="s">
        <v>309</v>
      </c>
      <c r="E326" s="140" t="s">
        <v>7418</v>
      </c>
      <c r="F326" s="141" t="s">
        <v>7419</v>
      </c>
      <c r="G326" s="142" t="s">
        <v>514</v>
      </c>
      <c r="H326" s="143">
        <v>200</v>
      </c>
      <c r="I326" s="144"/>
      <c r="J326" s="145">
        <f>ROUND(I326*H326,2)</f>
        <v>0</v>
      </c>
      <c r="K326" s="141" t="s">
        <v>1</v>
      </c>
      <c r="L326" s="33"/>
      <c r="M326" s="146" t="s">
        <v>1</v>
      </c>
      <c r="N326" s="147" t="s">
        <v>40</v>
      </c>
      <c r="P326" s="148">
        <f>O326*H326</f>
        <v>0</v>
      </c>
      <c r="Q326" s="148">
        <v>0</v>
      </c>
      <c r="R326" s="148">
        <f>Q326*H326</f>
        <v>0</v>
      </c>
      <c r="S326" s="148">
        <v>0</v>
      </c>
      <c r="T326" s="149">
        <f>S326*H326</f>
        <v>0</v>
      </c>
      <c r="AR326" s="150" t="s">
        <v>314</v>
      </c>
      <c r="AT326" s="150" t="s">
        <v>309</v>
      </c>
      <c r="AU326" s="150" t="s">
        <v>314</v>
      </c>
      <c r="AY326" s="18" t="s">
        <v>307</v>
      </c>
      <c r="BE326" s="151">
        <f>IF(N326="základní",J326,0)</f>
        <v>0</v>
      </c>
      <c r="BF326" s="151">
        <f>IF(N326="snížená",J326,0)</f>
        <v>0</v>
      </c>
      <c r="BG326" s="151">
        <f>IF(N326="zákl. přenesená",J326,0)</f>
        <v>0</v>
      </c>
      <c r="BH326" s="151">
        <f>IF(N326="sníž. přenesená",J326,0)</f>
        <v>0</v>
      </c>
      <c r="BI326" s="151">
        <f>IF(N326="nulová",J326,0)</f>
        <v>0</v>
      </c>
      <c r="BJ326" s="18" t="s">
        <v>82</v>
      </c>
      <c r="BK326" s="151">
        <f>ROUND(I326*H326,2)</f>
        <v>0</v>
      </c>
      <c r="BL326" s="18" t="s">
        <v>314</v>
      </c>
      <c r="BM326" s="150" t="s">
        <v>1009</v>
      </c>
    </row>
    <row r="327" spans="2:65" s="1" customFormat="1" ht="11.25">
      <c r="B327" s="33"/>
      <c r="D327" s="152" t="s">
        <v>316</v>
      </c>
      <c r="F327" s="153" t="s">
        <v>7419</v>
      </c>
      <c r="I327" s="154"/>
      <c r="L327" s="33"/>
      <c r="M327" s="155"/>
      <c r="T327" s="57"/>
      <c r="AT327" s="18" t="s">
        <v>316</v>
      </c>
      <c r="AU327" s="18" t="s">
        <v>314</v>
      </c>
    </row>
    <row r="328" spans="2:65" s="1" customFormat="1" ht="16.5" customHeight="1">
      <c r="B328" s="33"/>
      <c r="C328" s="139" t="s">
        <v>659</v>
      </c>
      <c r="D328" s="139" t="s">
        <v>309</v>
      </c>
      <c r="E328" s="140" t="s">
        <v>7420</v>
      </c>
      <c r="F328" s="141" t="s">
        <v>7421</v>
      </c>
      <c r="G328" s="142" t="s">
        <v>398</v>
      </c>
      <c r="H328" s="143">
        <v>450</v>
      </c>
      <c r="I328" s="144"/>
      <c r="J328" s="145">
        <f>ROUND(I328*H328,2)</f>
        <v>0</v>
      </c>
      <c r="K328" s="141" t="s">
        <v>1</v>
      </c>
      <c r="L328" s="33"/>
      <c r="M328" s="146" t="s">
        <v>1</v>
      </c>
      <c r="N328" s="147" t="s">
        <v>40</v>
      </c>
      <c r="P328" s="148">
        <f>O328*H328</f>
        <v>0</v>
      </c>
      <c r="Q328" s="148">
        <v>0</v>
      </c>
      <c r="R328" s="148">
        <f>Q328*H328</f>
        <v>0</v>
      </c>
      <c r="S328" s="148">
        <v>0</v>
      </c>
      <c r="T328" s="149">
        <f>S328*H328</f>
        <v>0</v>
      </c>
      <c r="AR328" s="150" t="s">
        <v>314</v>
      </c>
      <c r="AT328" s="150" t="s">
        <v>309</v>
      </c>
      <c r="AU328" s="150" t="s">
        <v>314</v>
      </c>
      <c r="AY328" s="18" t="s">
        <v>307</v>
      </c>
      <c r="BE328" s="151">
        <f>IF(N328="základní",J328,0)</f>
        <v>0</v>
      </c>
      <c r="BF328" s="151">
        <f>IF(N328="snížená",J328,0)</f>
        <v>0</v>
      </c>
      <c r="BG328" s="151">
        <f>IF(N328="zákl. přenesená",J328,0)</f>
        <v>0</v>
      </c>
      <c r="BH328" s="151">
        <f>IF(N328="sníž. přenesená",J328,0)</f>
        <v>0</v>
      </c>
      <c r="BI328" s="151">
        <f>IF(N328="nulová",J328,0)</f>
        <v>0</v>
      </c>
      <c r="BJ328" s="18" t="s">
        <v>82</v>
      </c>
      <c r="BK328" s="151">
        <f>ROUND(I328*H328,2)</f>
        <v>0</v>
      </c>
      <c r="BL328" s="18" t="s">
        <v>314</v>
      </c>
      <c r="BM328" s="150" t="s">
        <v>1019</v>
      </c>
    </row>
    <row r="329" spans="2:65" s="1" customFormat="1" ht="11.25">
      <c r="B329" s="33"/>
      <c r="D329" s="152" t="s">
        <v>316</v>
      </c>
      <c r="F329" s="153" t="s">
        <v>7421</v>
      </c>
      <c r="I329" s="154"/>
      <c r="L329" s="33"/>
      <c r="M329" s="155"/>
      <c r="T329" s="57"/>
      <c r="AT329" s="18" t="s">
        <v>316</v>
      </c>
      <c r="AU329" s="18" t="s">
        <v>314</v>
      </c>
    </row>
    <row r="330" spans="2:65" s="1" customFormat="1" ht="16.5" customHeight="1">
      <c r="B330" s="33"/>
      <c r="C330" s="139" t="s">
        <v>664</v>
      </c>
      <c r="D330" s="139" t="s">
        <v>309</v>
      </c>
      <c r="E330" s="140" t="s">
        <v>7422</v>
      </c>
      <c r="F330" s="141" t="s">
        <v>7423</v>
      </c>
      <c r="G330" s="142" t="s">
        <v>398</v>
      </c>
      <c r="H330" s="143">
        <v>650</v>
      </c>
      <c r="I330" s="144"/>
      <c r="J330" s="145">
        <f>ROUND(I330*H330,2)</f>
        <v>0</v>
      </c>
      <c r="K330" s="141" t="s">
        <v>1</v>
      </c>
      <c r="L330" s="33"/>
      <c r="M330" s="146" t="s">
        <v>1</v>
      </c>
      <c r="N330" s="147" t="s">
        <v>40</v>
      </c>
      <c r="P330" s="148">
        <f>O330*H330</f>
        <v>0</v>
      </c>
      <c r="Q330" s="148">
        <v>0</v>
      </c>
      <c r="R330" s="148">
        <f>Q330*H330</f>
        <v>0</v>
      </c>
      <c r="S330" s="148">
        <v>0</v>
      </c>
      <c r="T330" s="149">
        <f>S330*H330</f>
        <v>0</v>
      </c>
      <c r="AR330" s="150" t="s">
        <v>314</v>
      </c>
      <c r="AT330" s="150" t="s">
        <v>309</v>
      </c>
      <c r="AU330" s="150" t="s">
        <v>314</v>
      </c>
      <c r="AY330" s="18" t="s">
        <v>307</v>
      </c>
      <c r="BE330" s="151">
        <f>IF(N330="základní",J330,0)</f>
        <v>0</v>
      </c>
      <c r="BF330" s="151">
        <f>IF(N330="snížená",J330,0)</f>
        <v>0</v>
      </c>
      <c r="BG330" s="151">
        <f>IF(N330="zákl. přenesená",J330,0)</f>
        <v>0</v>
      </c>
      <c r="BH330" s="151">
        <f>IF(N330="sníž. přenesená",J330,0)</f>
        <v>0</v>
      </c>
      <c r="BI330" s="151">
        <f>IF(N330="nulová",J330,0)</f>
        <v>0</v>
      </c>
      <c r="BJ330" s="18" t="s">
        <v>82</v>
      </c>
      <c r="BK330" s="151">
        <f>ROUND(I330*H330,2)</f>
        <v>0</v>
      </c>
      <c r="BL330" s="18" t="s">
        <v>314</v>
      </c>
      <c r="BM330" s="150" t="s">
        <v>1029</v>
      </c>
    </row>
    <row r="331" spans="2:65" s="1" customFormat="1" ht="11.25">
      <c r="B331" s="33"/>
      <c r="D331" s="152" t="s">
        <v>316</v>
      </c>
      <c r="F331" s="153" t="s">
        <v>7423</v>
      </c>
      <c r="I331" s="154"/>
      <c r="L331" s="33"/>
      <c r="M331" s="155"/>
      <c r="T331" s="57"/>
      <c r="AT331" s="18" t="s">
        <v>316</v>
      </c>
      <c r="AU331" s="18" t="s">
        <v>314</v>
      </c>
    </row>
    <row r="332" spans="2:65" s="1" customFormat="1" ht="24.2" customHeight="1">
      <c r="B332" s="33"/>
      <c r="C332" s="139" t="s">
        <v>675</v>
      </c>
      <c r="D332" s="139" t="s">
        <v>309</v>
      </c>
      <c r="E332" s="140" t="s">
        <v>7424</v>
      </c>
      <c r="F332" s="141" t="s">
        <v>7425</v>
      </c>
      <c r="G332" s="142" t="s">
        <v>514</v>
      </c>
      <c r="H332" s="143">
        <v>65</v>
      </c>
      <c r="I332" s="144"/>
      <c r="J332" s="145">
        <f>ROUND(I332*H332,2)</f>
        <v>0</v>
      </c>
      <c r="K332" s="141" t="s">
        <v>1</v>
      </c>
      <c r="L332" s="33"/>
      <c r="M332" s="146" t="s">
        <v>1</v>
      </c>
      <c r="N332" s="147" t="s">
        <v>40</v>
      </c>
      <c r="P332" s="148">
        <f>O332*H332</f>
        <v>0</v>
      </c>
      <c r="Q332" s="148">
        <v>0</v>
      </c>
      <c r="R332" s="148">
        <f>Q332*H332</f>
        <v>0</v>
      </c>
      <c r="S332" s="148">
        <v>0</v>
      </c>
      <c r="T332" s="149">
        <f>S332*H332</f>
        <v>0</v>
      </c>
      <c r="AR332" s="150" t="s">
        <v>314</v>
      </c>
      <c r="AT332" s="150" t="s">
        <v>309</v>
      </c>
      <c r="AU332" s="150" t="s">
        <v>314</v>
      </c>
      <c r="AY332" s="18" t="s">
        <v>307</v>
      </c>
      <c r="BE332" s="151">
        <f>IF(N332="základní",J332,0)</f>
        <v>0</v>
      </c>
      <c r="BF332" s="151">
        <f>IF(N332="snížená",J332,0)</f>
        <v>0</v>
      </c>
      <c r="BG332" s="151">
        <f>IF(N332="zákl. přenesená",J332,0)</f>
        <v>0</v>
      </c>
      <c r="BH332" s="151">
        <f>IF(N332="sníž. přenesená",J332,0)</f>
        <v>0</v>
      </c>
      <c r="BI332" s="151">
        <f>IF(N332="nulová",J332,0)</f>
        <v>0</v>
      </c>
      <c r="BJ332" s="18" t="s">
        <v>82</v>
      </c>
      <c r="BK332" s="151">
        <f>ROUND(I332*H332,2)</f>
        <v>0</v>
      </c>
      <c r="BL332" s="18" t="s">
        <v>314</v>
      </c>
      <c r="BM332" s="150" t="s">
        <v>1039</v>
      </c>
    </row>
    <row r="333" spans="2:65" s="1" customFormat="1" ht="11.25">
      <c r="B333" s="33"/>
      <c r="D333" s="152" t="s">
        <v>316</v>
      </c>
      <c r="F333" s="153" t="s">
        <v>7425</v>
      </c>
      <c r="I333" s="154"/>
      <c r="L333" s="33"/>
      <c r="M333" s="155"/>
      <c r="T333" s="57"/>
      <c r="AT333" s="18" t="s">
        <v>316</v>
      </c>
      <c r="AU333" s="18" t="s">
        <v>314</v>
      </c>
    </row>
    <row r="334" spans="2:65" s="1" customFormat="1" ht="21.75" customHeight="1">
      <c r="B334" s="33"/>
      <c r="C334" s="139" t="s">
        <v>680</v>
      </c>
      <c r="D334" s="139" t="s">
        <v>309</v>
      </c>
      <c r="E334" s="140" t="s">
        <v>7426</v>
      </c>
      <c r="F334" s="141" t="s">
        <v>7427</v>
      </c>
      <c r="G334" s="142" t="s">
        <v>514</v>
      </c>
      <c r="H334" s="143">
        <v>400</v>
      </c>
      <c r="I334" s="144"/>
      <c r="J334" s="145">
        <f>ROUND(I334*H334,2)</f>
        <v>0</v>
      </c>
      <c r="K334" s="141" t="s">
        <v>1</v>
      </c>
      <c r="L334" s="33"/>
      <c r="M334" s="146" t="s">
        <v>1</v>
      </c>
      <c r="N334" s="147" t="s">
        <v>40</v>
      </c>
      <c r="P334" s="148">
        <f>O334*H334</f>
        <v>0</v>
      </c>
      <c r="Q334" s="148">
        <v>0</v>
      </c>
      <c r="R334" s="148">
        <f>Q334*H334</f>
        <v>0</v>
      </c>
      <c r="S334" s="148">
        <v>0</v>
      </c>
      <c r="T334" s="149">
        <f>S334*H334</f>
        <v>0</v>
      </c>
      <c r="AR334" s="150" t="s">
        <v>314</v>
      </c>
      <c r="AT334" s="150" t="s">
        <v>309</v>
      </c>
      <c r="AU334" s="150" t="s">
        <v>314</v>
      </c>
      <c r="AY334" s="18" t="s">
        <v>307</v>
      </c>
      <c r="BE334" s="151">
        <f>IF(N334="základní",J334,0)</f>
        <v>0</v>
      </c>
      <c r="BF334" s="151">
        <f>IF(N334="snížená",J334,0)</f>
        <v>0</v>
      </c>
      <c r="BG334" s="151">
        <f>IF(N334="zákl. přenesená",J334,0)</f>
        <v>0</v>
      </c>
      <c r="BH334" s="151">
        <f>IF(N334="sníž. přenesená",J334,0)</f>
        <v>0</v>
      </c>
      <c r="BI334" s="151">
        <f>IF(N334="nulová",J334,0)</f>
        <v>0</v>
      </c>
      <c r="BJ334" s="18" t="s">
        <v>82</v>
      </c>
      <c r="BK334" s="151">
        <f>ROUND(I334*H334,2)</f>
        <v>0</v>
      </c>
      <c r="BL334" s="18" t="s">
        <v>314</v>
      </c>
      <c r="BM334" s="150" t="s">
        <v>1050</v>
      </c>
    </row>
    <row r="335" spans="2:65" s="1" customFormat="1" ht="11.25">
      <c r="B335" s="33"/>
      <c r="D335" s="152" t="s">
        <v>316</v>
      </c>
      <c r="F335" s="153" t="s">
        <v>7427</v>
      </c>
      <c r="I335" s="154"/>
      <c r="L335" s="33"/>
      <c r="M335" s="155"/>
      <c r="T335" s="57"/>
      <c r="AT335" s="18" t="s">
        <v>316</v>
      </c>
      <c r="AU335" s="18" t="s">
        <v>314</v>
      </c>
    </row>
    <row r="336" spans="2:65" s="1" customFormat="1" ht="21.75" customHeight="1">
      <c r="B336" s="33"/>
      <c r="C336" s="139" t="s">
        <v>687</v>
      </c>
      <c r="D336" s="139" t="s">
        <v>309</v>
      </c>
      <c r="E336" s="140" t="s">
        <v>7428</v>
      </c>
      <c r="F336" s="141" t="s">
        <v>7429</v>
      </c>
      <c r="G336" s="142" t="s">
        <v>514</v>
      </c>
      <c r="H336" s="143">
        <v>380</v>
      </c>
      <c r="I336" s="144"/>
      <c r="J336" s="145">
        <f>ROUND(I336*H336,2)</f>
        <v>0</v>
      </c>
      <c r="K336" s="141" t="s">
        <v>1</v>
      </c>
      <c r="L336" s="33"/>
      <c r="M336" s="146" t="s">
        <v>1</v>
      </c>
      <c r="N336" s="147" t="s">
        <v>40</v>
      </c>
      <c r="P336" s="148">
        <f>O336*H336</f>
        <v>0</v>
      </c>
      <c r="Q336" s="148">
        <v>0</v>
      </c>
      <c r="R336" s="148">
        <f>Q336*H336</f>
        <v>0</v>
      </c>
      <c r="S336" s="148">
        <v>0</v>
      </c>
      <c r="T336" s="149">
        <f>S336*H336</f>
        <v>0</v>
      </c>
      <c r="AR336" s="150" t="s">
        <v>314</v>
      </c>
      <c r="AT336" s="150" t="s">
        <v>309</v>
      </c>
      <c r="AU336" s="150" t="s">
        <v>314</v>
      </c>
      <c r="AY336" s="18" t="s">
        <v>307</v>
      </c>
      <c r="BE336" s="151">
        <f>IF(N336="základní",J336,0)</f>
        <v>0</v>
      </c>
      <c r="BF336" s="151">
        <f>IF(N336="snížená",J336,0)</f>
        <v>0</v>
      </c>
      <c r="BG336" s="151">
        <f>IF(N336="zákl. přenesená",J336,0)</f>
        <v>0</v>
      </c>
      <c r="BH336" s="151">
        <f>IF(N336="sníž. přenesená",J336,0)</f>
        <v>0</v>
      </c>
      <c r="BI336" s="151">
        <f>IF(N336="nulová",J336,0)</f>
        <v>0</v>
      </c>
      <c r="BJ336" s="18" t="s">
        <v>82</v>
      </c>
      <c r="BK336" s="151">
        <f>ROUND(I336*H336,2)</f>
        <v>0</v>
      </c>
      <c r="BL336" s="18" t="s">
        <v>314</v>
      </c>
      <c r="BM336" s="150" t="s">
        <v>1059</v>
      </c>
    </row>
    <row r="337" spans="2:65" s="1" customFormat="1" ht="11.25">
      <c r="B337" s="33"/>
      <c r="D337" s="152" t="s">
        <v>316</v>
      </c>
      <c r="F337" s="153" t="s">
        <v>7429</v>
      </c>
      <c r="I337" s="154"/>
      <c r="L337" s="33"/>
      <c r="M337" s="155"/>
      <c r="T337" s="57"/>
      <c r="AT337" s="18" t="s">
        <v>316</v>
      </c>
      <c r="AU337" s="18" t="s">
        <v>314</v>
      </c>
    </row>
    <row r="338" spans="2:65" s="1" customFormat="1" ht="16.5" customHeight="1">
      <c r="B338" s="33"/>
      <c r="C338" s="139" t="s">
        <v>692</v>
      </c>
      <c r="D338" s="139" t="s">
        <v>309</v>
      </c>
      <c r="E338" s="140" t="s">
        <v>7430</v>
      </c>
      <c r="F338" s="141" t="s">
        <v>7431</v>
      </c>
      <c r="G338" s="142" t="s">
        <v>514</v>
      </c>
      <c r="H338" s="143">
        <v>300</v>
      </c>
      <c r="I338" s="144"/>
      <c r="J338" s="145">
        <f>ROUND(I338*H338,2)</f>
        <v>0</v>
      </c>
      <c r="K338" s="141" t="s">
        <v>1</v>
      </c>
      <c r="L338" s="33"/>
      <c r="M338" s="146" t="s">
        <v>1</v>
      </c>
      <c r="N338" s="147" t="s">
        <v>40</v>
      </c>
      <c r="P338" s="148">
        <f>O338*H338</f>
        <v>0</v>
      </c>
      <c r="Q338" s="148">
        <v>0</v>
      </c>
      <c r="R338" s="148">
        <f>Q338*H338</f>
        <v>0</v>
      </c>
      <c r="S338" s="148">
        <v>0</v>
      </c>
      <c r="T338" s="149">
        <f>S338*H338</f>
        <v>0</v>
      </c>
      <c r="AR338" s="150" t="s">
        <v>314</v>
      </c>
      <c r="AT338" s="150" t="s">
        <v>309</v>
      </c>
      <c r="AU338" s="150" t="s">
        <v>314</v>
      </c>
      <c r="AY338" s="18" t="s">
        <v>307</v>
      </c>
      <c r="BE338" s="151">
        <f>IF(N338="základní",J338,0)</f>
        <v>0</v>
      </c>
      <c r="BF338" s="151">
        <f>IF(N338="snížená",J338,0)</f>
        <v>0</v>
      </c>
      <c r="BG338" s="151">
        <f>IF(N338="zákl. přenesená",J338,0)</f>
        <v>0</v>
      </c>
      <c r="BH338" s="151">
        <f>IF(N338="sníž. přenesená",J338,0)</f>
        <v>0</v>
      </c>
      <c r="BI338" s="151">
        <f>IF(N338="nulová",J338,0)</f>
        <v>0</v>
      </c>
      <c r="BJ338" s="18" t="s">
        <v>82</v>
      </c>
      <c r="BK338" s="151">
        <f>ROUND(I338*H338,2)</f>
        <v>0</v>
      </c>
      <c r="BL338" s="18" t="s">
        <v>314</v>
      </c>
      <c r="BM338" s="150" t="s">
        <v>1074</v>
      </c>
    </row>
    <row r="339" spans="2:65" s="1" customFormat="1" ht="11.25">
      <c r="B339" s="33"/>
      <c r="D339" s="152" t="s">
        <v>316</v>
      </c>
      <c r="F339" s="153" t="s">
        <v>7431</v>
      </c>
      <c r="I339" s="154"/>
      <c r="L339" s="33"/>
      <c r="M339" s="155"/>
      <c r="T339" s="57"/>
      <c r="AT339" s="18" t="s">
        <v>316</v>
      </c>
      <c r="AU339" s="18" t="s">
        <v>314</v>
      </c>
    </row>
    <row r="340" spans="2:65" s="1" customFormat="1" ht="33" customHeight="1">
      <c r="B340" s="33"/>
      <c r="C340" s="139" t="s">
        <v>697</v>
      </c>
      <c r="D340" s="139" t="s">
        <v>309</v>
      </c>
      <c r="E340" s="140" t="s">
        <v>7432</v>
      </c>
      <c r="F340" s="141" t="s">
        <v>7433</v>
      </c>
      <c r="G340" s="142" t="s">
        <v>514</v>
      </c>
      <c r="H340" s="143">
        <v>30</v>
      </c>
      <c r="I340" s="144"/>
      <c r="J340" s="145">
        <f>ROUND(I340*H340,2)</f>
        <v>0</v>
      </c>
      <c r="K340" s="141" t="s">
        <v>1</v>
      </c>
      <c r="L340" s="33"/>
      <c r="M340" s="146" t="s">
        <v>1</v>
      </c>
      <c r="N340" s="147" t="s">
        <v>40</v>
      </c>
      <c r="P340" s="148">
        <f>O340*H340</f>
        <v>0</v>
      </c>
      <c r="Q340" s="148">
        <v>0</v>
      </c>
      <c r="R340" s="148">
        <f>Q340*H340</f>
        <v>0</v>
      </c>
      <c r="S340" s="148">
        <v>0</v>
      </c>
      <c r="T340" s="149">
        <f>S340*H340</f>
        <v>0</v>
      </c>
      <c r="AR340" s="150" t="s">
        <v>314</v>
      </c>
      <c r="AT340" s="150" t="s">
        <v>309</v>
      </c>
      <c r="AU340" s="150" t="s">
        <v>314</v>
      </c>
      <c r="AY340" s="18" t="s">
        <v>307</v>
      </c>
      <c r="BE340" s="151">
        <f>IF(N340="základní",J340,0)</f>
        <v>0</v>
      </c>
      <c r="BF340" s="151">
        <f>IF(N340="snížená",J340,0)</f>
        <v>0</v>
      </c>
      <c r="BG340" s="151">
        <f>IF(N340="zákl. přenesená",J340,0)</f>
        <v>0</v>
      </c>
      <c r="BH340" s="151">
        <f>IF(N340="sníž. přenesená",J340,0)</f>
        <v>0</v>
      </c>
      <c r="BI340" s="151">
        <f>IF(N340="nulová",J340,0)</f>
        <v>0</v>
      </c>
      <c r="BJ340" s="18" t="s">
        <v>82</v>
      </c>
      <c r="BK340" s="151">
        <f>ROUND(I340*H340,2)</f>
        <v>0</v>
      </c>
      <c r="BL340" s="18" t="s">
        <v>314</v>
      </c>
      <c r="BM340" s="150" t="s">
        <v>1084</v>
      </c>
    </row>
    <row r="341" spans="2:65" s="1" customFormat="1" ht="19.5">
      <c r="B341" s="33"/>
      <c r="D341" s="152" t="s">
        <v>316</v>
      </c>
      <c r="F341" s="153" t="s">
        <v>7433</v>
      </c>
      <c r="I341" s="154"/>
      <c r="L341" s="33"/>
      <c r="M341" s="155"/>
      <c r="T341" s="57"/>
      <c r="AT341" s="18" t="s">
        <v>316</v>
      </c>
      <c r="AU341" s="18" t="s">
        <v>314</v>
      </c>
    </row>
    <row r="342" spans="2:65" s="1" customFormat="1" ht="24.2" customHeight="1">
      <c r="B342" s="33"/>
      <c r="C342" s="139" t="s">
        <v>702</v>
      </c>
      <c r="D342" s="139" t="s">
        <v>309</v>
      </c>
      <c r="E342" s="140" t="s">
        <v>7434</v>
      </c>
      <c r="F342" s="141" t="s">
        <v>7435</v>
      </c>
      <c r="G342" s="142" t="s">
        <v>514</v>
      </c>
      <c r="H342" s="143">
        <v>30</v>
      </c>
      <c r="I342" s="144"/>
      <c r="J342" s="145">
        <f>ROUND(I342*H342,2)</f>
        <v>0</v>
      </c>
      <c r="K342" s="141" t="s">
        <v>1</v>
      </c>
      <c r="L342" s="33"/>
      <c r="M342" s="146" t="s">
        <v>1</v>
      </c>
      <c r="N342" s="147" t="s">
        <v>40</v>
      </c>
      <c r="P342" s="148">
        <f>O342*H342</f>
        <v>0</v>
      </c>
      <c r="Q342" s="148">
        <v>0</v>
      </c>
      <c r="R342" s="148">
        <f>Q342*H342</f>
        <v>0</v>
      </c>
      <c r="S342" s="148">
        <v>0</v>
      </c>
      <c r="T342" s="149">
        <f>S342*H342</f>
        <v>0</v>
      </c>
      <c r="AR342" s="150" t="s">
        <v>314</v>
      </c>
      <c r="AT342" s="150" t="s">
        <v>309</v>
      </c>
      <c r="AU342" s="150" t="s">
        <v>314</v>
      </c>
      <c r="AY342" s="18" t="s">
        <v>307</v>
      </c>
      <c r="BE342" s="151">
        <f>IF(N342="základní",J342,0)</f>
        <v>0</v>
      </c>
      <c r="BF342" s="151">
        <f>IF(N342="snížená",J342,0)</f>
        <v>0</v>
      </c>
      <c r="BG342" s="151">
        <f>IF(N342="zákl. přenesená",J342,0)</f>
        <v>0</v>
      </c>
      <c r="BH342" s="151">
        <f>IF(N342="sníž. přenesená",J342,0)</f>
        <v>0</v>
      </c>
      <c r="BI342" s="151">
        <f>IF(N342="nulová",J342,0)</f>
        <v>0</v>
      </c>
      <c r="BJ342" s="18" t="s">
        <v>82</v>
      </c>
      <c r="BK342" s="151">
        <f>ROUND(I342*H342,2)</f>
        <v>0</v>
      </c>
      <c r="BL342" s="18" t="s">
        <v>314</v>
      </c>
      <c r="BM342" s="150" t="s">
        <v>1097</v>
      </c>
    </row>
    <row r="343" spans="2:65" s="1" customFormat="1" ht="11.25">
      <c r="B343" s="33"/>
      <c r="D343" s="152" t="s">
        <v>316</v>
      </c>
      <c r="F343" s="153" t="s">
        <v>7435</v>
      </c>
      <c r="I343" s="154"/>
      <c r="L343" s="33"/>
      <c r="M343" s="155"/>
      <c r="T343" s="57"/>
      <c r="AT343" s="18" t="s">
        <v>316</v>
      </c>
      <c r="AU343" s="18" t="s">
        <v>314</v>
      </c>
    </row>
    <row r="344" spans="2:65" s="1" customFormat="1" ht="16.5" customHeight="1">
      <c r="B344" s="33"/>
      <c r="C344" s="139" t="s">
        <v>707</v>
      </c>
      <c r="D344" s="139" t="s">
        <v>309</v>
      </c>
      <c r="E344" s="140" t="s">
        <v>7436</v>
      </c>
      <c r="F344" s="141" t="s">
        <v>7437</v>
      </c>
      <c r="G344" s="142" t="s">
        <v>514</v>
      </c>
      <c r="H344" s="143">
        <v>20</v>
      </c>
      <c r="I344" s="144"/>
      <c r="J344" s="145">
        <f>ROUND(I344*H344,2)</f>
        <v>0</v>
      </c>
      <c r="K344" s="141" t="s">
        <v>1</v>
      </c>
      <c r="L344" s="33"/>
      <c r="M344" s="146" t="s">
        <v>1</v>
      </c>
      <c r="N344" s="147" t="s">
        <v>40</v>
      </c>
      <c r="P344" s="148">
        <f>O344*H344</f>
        <v>0</v>
      </c>
      <c r="Q344" s="148">
        <v>0</v>
      </c>
      <c r="R344" s="148">
        <f>Q344*H344</f>
        <v>0</v>
      </c>
      <c r="S344" s="148">
        <v>0</v>
      </c>
      <c r="T344" s="149">
        <f>S344*H344</f>
        <v>0</v>
      </c>
      <c r="AR344" s="150" t="s">
        <v>314</v>
      </c>
      <c r="AT344" s="150" t="s">
        <v>309</v>
      </c>
      <c r="AU344" s="150" t="s">
        <v>314</v>
      </c>
      <c r="AY344" s="18" t="s">
        <v>307</v>
      </c>
      <c r="BE344" s="151">
        <f>IF(N344="základní",J344,0)</f>
        <v>0</v>
      </c>
      <c r="BF344" s="151">
        <f>IF(N344="snížená",J344,0)</f>
        <v>0</v>
      </c>
      <c r="BG344" s="151">
        <f>IF(N344="zákl. přenesená",J344,0)</f>
        <v>0</v>
      </c>
      <c r="BH344" s="151">
        <f>IF(N344="sníž. přenesená",J344,0)</f>
        <v>0</v>
      </c>
      <c r="BI344" s="151">
        <f>IF(N344="nulová",J344,0)</f>
        <v>0</v>
      </c>
      <c r="BJ344" s="18" t="s">
        <v>82</v>
      </c>
      <c r="BK344" s="151">
        <f>ROUND(I344*H344,2)</f>
        <v>0</v>
      </c>
      <c r="BL344" s="18" t="s">
        <v>314</v>
      </c>
      <c r="BM344" s="150" t="s">
        <v>198</v>
      </c>
    </row>
    <row r="345" spans="2:65" s="1" customFormat="1" ht="11.25">
      <c r="B345" s="33"/>
      <c r="D345" s="152" t="s">
        <v>316</v>
      </c>
      <c r="F345" s="153" t="s">
        <v>7437</v>
      </c>
      <c r="I345" s="154"/>
      <c r="L345" s="33"/>
      <c r="M345" s="155"/>
      <c r="T345" s="57"/>
      <c r="AT345" s="18" t="s">
        <v>316</v>
      </c>
      <c r="AU345" s="18" t="s">
        <v>314</v>
      </c>
    </row>
    <row r="346" spans="2:65" s="1" customFormat="1" ht="55.5" customHeight="1">
      <c r="B346" s="33"/>
      <c r="C346" s="139" t="s">
        <v>712</v>
      </c>
      <c r="D346" s="139" t="s">
        <v>309</v>
      </c>
      <c r="E346" s="140" t="s">
        <v>7438</v>
      </c>
      <c r="F346" s="141" t="s">
        <v>7439</v>
      </c>
      <c r="G346" s="142" t="s">
        <v>7440</v>
      </c>
      <c r="H346" s="143">
        <v>320</v>
      </c>
      <c r="I346" s="144"/>
      <c r="J346" s="145">
        <f>ROUND(I346*H346,2)</f>
        <v>0</v>
      </c>
      <c r="K346" s="141" t="s">
        <v>1</v>
      </c>
      <c r="L346" s="33"/>
      <c r="M346" s="146" t="s">
        <v>1</v>
      </c>
      <c r="N346" s="147" t="s">
        <v>40</v>
      </c>
      <c r="P346" s="148">
        <f>O346*H346</f>
        <v>0</v>
      </c>
      <c r="Q346" s="148">
        <v>0</v>
      </c>
      <c r="R346" s="148">
        <f>Q346*H346</f>
        <v>0</v>
      </c>
      <c r="S346" s="148">
        <v>0</v>
      </c>
      <c r="T346" s="149">
        <f>S346*H346</f>
        <v>0</v>
      </c>
      <c r="AR346" s="150" t="s">
        <v>314</v>
      </c>
      <c r="AT346" s="150" t="s">
        <v>309</v>
      </c>
      <c r="AU346" s="150" t="s">
        <v>314</v>
      </c>
      <c r="AY346" s="18" t="s">
        <v>307</v>
      </c>
      <c r="BE346" s="151">
        <f>IF(N346="základní",J346,0)</f>
        <v>0</v>
      </c>
      <c r="BF346" s="151">
        <f>IF(N346="snížená",J346,0)</f>
        <v>0</v>
      </c>
      <c r="BG346" s="151">
        <f>IF(N346="zákl. přenesená",J346,0)</f>
        <v>0</v>
      </c>
      <c r="BH346" s="151">
        <f>IF(N346="sníž. přenesená",J346,0)</f>
        <v>0</v>
      </c>
      <c r="BI346" s="151">
        <f>IF(N346="nulová",J346,0)</f>
        <v>0</v>
      </c>
      <c r="BJ346" s="18" t="s">
        <v>82</v>
      </c>
      <c r="BK346" s="151">
        <f>ROUND(I346*H346,2)</f>
        <v>0</v>
      </c>
      <c r="BL346" s="18" t="s">
        <v>314</v>
      </c>
      <c r="BM346" s="150" t="s">
        <v>1117</v>
      </c>
    </row>
    <row r="347" spans="2:65" s="1" customFormat="1" ht="39">
      <c r="B347" s="33"/>
      <c r="D347" s="152" t="s">
        <v>316</v>
      </c>
      <c r="F347" s="153" t="s">
        <v>7439</v>
      </c>
      <c r="I347" s="154"/>
      <c r="L347" s="33"/>
      <c r="M347" s="155"/>
      <c r="T347" s="57"/>
      <c r="AT347" s="18" t="s">
        <v>316</v>
      </c>
      <c r="AU347" s="18" t="s">
        <v>314</v>
      </c>
    </row>
    <row r="348" spans="2:65" s="1" customFormat="1" ht="24.2" customHeight="1">
      <c r="B348" s="33"/>
      <c r="C348" s="139" t="s">
        <v>717</v>
      </c>
      <c r="D348" s="139" t="s">
        <v>309</v>
      </c>
      <c r="E348" s="140" t="s">
        <v>7441</v>
      </c>
      <c r="F348" s="141" t="s">
        <v>7442</v>
      </c>
      <c r="G348" s="142" t="s">
        <v>7440</v>
      </c>
      <c r="H348" s="143">
        <v>85</v>
      </c>
      <c r="I348" s="144"/>
      <c r="J348" s="145">
        <f>ROUND(I348*H348,2)</f>
        <v>0</v>
      </c>
      <c r="K348" s="141" t="s">
        <v>1</v>
      </c>
      <c r="L348" s="33"/>
      <c r="M348" s="146" t="s">
        <v>1</v>
      </c>
      <c r="N348" s="147" t="s">
        <v>40</v>
      </c>
      <c r="P348" s="148">
        <f>O348*H348</f>
        <v>0</v>
      </c>
      <c r="Q348" s="148">
        <v>0</v>
      </c>
      <c r="R348" s="148">
        <f>Q348*H348</f>
        <v>0</v>
      </c>
      <c r="S348" s="148">
        <v>0</v>
      </c>
      <c r="T348" s="149">
        <f>S348*H348</f>
        <v>0</v>
      </c>
      <c r="AR348" s="150" t="s">
        <v>314</v>
      </c>
      <c r="AT348" s="150" t="s">
        <v>309</v>
      </c>
      <c r="AU348" s="150" t="s">
        <v>314</v>
      </c>
      <c r="AY348" s="18" t="s">
        <v>307</v>
      </c>
      <c r="BE348" s="151">
        <f>IF(N348="základní",J348,0)</f>
        <v>0</v>
      </c>
      <c r="BF348" s="151">
        <f>IF(N348="snížená",J348,0)</f>
        <v>0</v>
      </c>
      <c r="BG348" s="151">
        <f>IF(N348="zákl. přenesená",J348,0)</f>
        <v>0</v>
      </c>
      <c r="BH348" s="151">
        <f>IF(N348="sníž. přenesená",J348,0)</f>
        <v>0</v>
      </c>
      <c r="BI348" s="151">
        <f>IF(N348="nulová",J348,0)</f>
        <v>0</v>
      </c>
      <c r="BJ348" s="18" t="s">
        <v>82</v>
      </c>
      <c r="BK348" s="151">
        <f>ROUND(I348*H348,2)</f>
        <v>0</v>
      </c>
      <c r="BL348" s="18" t="s">
        <v>314</v>
      </c>
      <c r="BM348" s="150" t="s">
        <v>1129</v>
      </c>
    </row>
    <row r="349" spans="2:65" s="1" customFormat="1" ht="11.25">
      <c r="B349" s="33"/>
      <c r="D349" s="152" t="s">
        <v>316</v>
      </c>
      <c r="F349" s="153" t="s">
        <v>7442</v>
      </c>
      <c r="I349" s="154"/>
      <c r="L349" s="33"/>
      <c r="M349" s="155"/>
      <c r="T349" s="57"/>
      <c r="AT349" s="18" t="s">
        <v>316</v>
      </c>
      <c r="AU349" s="18" t="s">
        <v>314</v>
      </c>
    </row>
    <row r="350" spans="2:65" s="1" customFormat="1" ht="16.5" customHeight="1">
      <c r="B350" s="33"/>
      <c r="C350" s="139" t="s">
        <v>722</v>
      </c>
      <c r="D350" s="139" t="s">
        <v>309</v>
      </c>
      <c r="E350" s="140" t="s">
        <v>7443</v>
      </c>
      <c r="F350" s="141" t="s">
        <v>7444</v>
      </c>
      <c r="G350" s="142" t="s">
        <v>7440</v>
      </c>
      <c r="H350" s="143">
        <v>12</v>
      </c>
      <c r="I350" s="144"/>
      <c r="J350" s="145">
        <f>ROUND(I350*H350,2)</f>
        <v>0</v>
      </c>
      <c r="K350" s="141" t="s">
        <v>1</v>
      </c>
      <c r="L350" s="33"/>
      <c r="M350" s="146" t="s">
        <v>1</v>
      </c>
      <c r="N350" s="147" t="s">
        <v>40</v>
      </c>
      <c r="P350" s="148">
        <f>O350*H350</f>
        <v>0</v>
      </c>
      <c r="Q350" s="148">
        <v>0</v>
      </c>
      <c r="R350" s="148">
        <f>Q350*H350</f>
        <v>0</v>
      </c>
      <c r="S350" s="148">
        <v>0</v>
      </c>
      <c r="T350" s="149">
        <f>S350*H350</f>
        <v>0</v>
      </c>
      <c r="AR350" s="150" t="s">
        <v>314</v>
      </c>
      <c r="AT350" s="150" t="s">
        <v>309</v>
      </c>
      <c r="AU350" s="150" t="s">
        <v>314</v>
      </c>
      <c r="AY350" s="18" t="s">
        <v>307</v>
      </c>
      <c r="BE350" s="151">
        <f>IF(N350="základní",J350,0)</f>
        <v>0</v>
      </c>
      <c r="BF350" s="151">
        <f>IF(N350="snížená",J350,0)</f>
        <v>0</v>
      </c>
      <c r="BG350" s="151">
        <f>IF(N350="zákl. přenesená",J350,0)</f>
        <v>0</v>
      </c>
      <c r="BH350" s="151">
        <f>IF(N350="sníž. přenesená",J350,0)</f>
        <v>0</v>
      </c>
      <c r="BI350" s="151">
        <f>IF(N350="nulová",J350,0)</f>
        <v>0</v>
      </c>
      <c r="BJ350" s="18" t="s">
        <v>82</v>
      </c>
      <c r="BK350" s="151">
        <f>ROUND(I350*H350,2)</f>
        <v>0</v>
      </c>
      <c r="BL350" s="18" t="s">
        <v>314</v>
      </c>
      <c r="BM350" s="150" t="s">
        <v>1142</v>
      </c>
    </row>
    <row r="351" spans="2:65" s="1" customFormat="1" ht="11.25">
      <c r="B351" s="33"/>
      <c r="D351" s="152" t="s">
        <v>316</v>
      </c>
      <c r="F351" s="153" t="s">
        <v>7444</v>
      </c>
      <c r="I351" s="154"/>
      <c r="L351" s="33"/>
      <c r="M351" s="155"/>
      <c r="T351" s="57"/>
      <c r="AT351" s="18" t="s">
        <v>316</v>
      </c>
      <c r="AU351" s="18" t="s">
        <v>314</v>
      </c>
    </row>
    <row r="352" spans="2:65" s="1" customFormat="1" ht="16.5" customHeight="1">
      <c r="B352" s="33"/>
      <c r="C352" s="139" t="s">
        <v>736</v>
      </c>
      <c r="D352" s="139" t="s">
        <v>309</v>
      </c>
      <c r="E352" s="140" t="s">
        <v>7445</v>
      </c>
      <c r="F352" s="141" t="s">
        <v>7446</v>
      </c>
      <c r="G352" s="142" t="s">
        <v>514</v>
      </c>
      <c r="H352" s="143">
        <v>1</v>
      </c>
      <c r="I352" s="144"/>
      <c r="J352" s="145">
        <f>ROUND(I352*H352,2)</f>
        <v>0</v>
      </c>
      <c r="K352" s="141" t="s">
        <v>1</v>
      </c>
      <c r="L352" s="33"/>
      <c r="M352" s="146" t="s">
        <v>1</v>
      </c>
      <c r="N352" s="147" t="s">
        <v>40</v>
      </c>
      <c r="P352" s="148">
        <f>O352*H352</f>
        <v>0</v>
      </c>
      <c r="Q352" s="148">
        <v>0</v>
      </c>
      <c r="R352" s="148">
        <f>Q352*H352</f>
        <v>0</v>
      </c>
      <c r="S352" s="148">
        <v>0</v>
      </c>
      <c r="T352" s="149">
        <f>S352*H352</f>
        <v>0</v>
      </c>
      <c r="AR352" s="150" t="s">
        <v>314</v>
      </c>
      <c r="AT352" s="150" t="s">
        <v>309</v>
      </c>
      <c r="AU352" s="150" t="s">
        <v>314</v>
      </c>
      <c r="AY352" s="18" t="s">
        <v>307</v>
      </c>
      <c r="BE352" s="151">
        <f>IF(N352="základní",J352,0)</f>
        <v>0</v>
      </c>
      <c r="BF352" s="151">
        <f>IF(N352="snížená",J352,0)</f>
        <v>0</v>
      </c>
      <c r="BG352" s="151">
        <f>IF(N352="zákl. přenesená",J352,0)</f>
        <v>0</v>
      </c>
      <c r="BH352" s="151">
        <f>IF(N352="sníž. přenesená",J352,0)</f>
        <v>0</v>
      </c>
      <c r="BI352" s="151">
        <f>IF(N352="nulová",J352,0)</f>
        <v>0</v>
      </c>
      <c r="BJ352" s="18" t="s">
        <v>82</v>
      </c>
      <c r="BK352" s="151">
        <f>ROUND(I352*H352,2)</f>
        <v>0</v>
      </c>
      <c r="BL352" s="18" t="s">
        <v>314</v>
      </c>
      <c r="BM352" s="150" t="s">
        <v>1155</v>
      </c>
    </row>
    <row r="353" spans="2:65" s="1" customFormat="1" ht="11.25">
      <c r="B353" s="33"/>
      <c r="D353" s="152" t="s">
        <v>316</v>
      </c>
      <c r="F353" s="153" t="s">
        <v>7446</v>
      </c>
      <c r="I353" s="154"/>
      <c r="L353" s="33"/>
      <c r="M353" s="155"/>
      <c r="T353" s="57"/>
      <c r="AT353" s="18" t="s">
        <v>316</v>
      </c>
      <c r="AU353" s="18" t="s">
        <v>314</v>
      </c>
    </row>
    <row r="354" spans="2:65" s="11" customFormat="1" ht="20.85" customHeight="1">
      <c r="B354" s="127"/>
      <c r="D354" s="128" t="s">
        <v>74</v>
      </c>
      <c r="E354" s="137" t="s">
        <v>7447</v>
      </c>
      <c r="F354" s="137" t="s">
        <v>7448</v>
      </c>
      <c r="I354" s="130"/>
      <c r="J354" s="138">
        <f>BK354</f>
        <v>0</v>
      </c>
      <c r="L354" s="127"/>
      <c r="M354" s="132"/>
      <c r="P354" s="133">
        <f>P355+P356+P357</f>
        <v>0</v>
      </c>
      <c r="R354" s="133">
        <f>R355+R356+R357</f>
        <v>0</v>
      </c>
      <c r="T354" s="134">
        <f>T355+T356+T357</f>
        <v>0</v>
      </c>
      <c r="AR354" s="128" t="s">
        <v>82</v>
      </c>
      <c r="AT354" s="135" t="s">
        <v>74</v>
      </c>
      <c r="AU354" s="135" t="s">
        <v>84</v>
      </c>
      <c r="AY354" s="128" t="s">
        <v>307</v>
      </c>
      <c r="BK354" s="136">
        <f>BK355+BK356+BK357</f>
        <v>0</v>
      </c>
    </row>
    <row r="355" spans="2:65" s="1" customFormat="1" ht="66.75" customHeight="1">
      <c r="B355" s="33"/>
      <c r="C355" s="139" t="s">
        <v>741</v>
      </c>
      <c r="D355" s="139" t="s">
        <v>309</v>
      </c>
      <c r="E355" s="140" t="s">
        <v>7449</v>
      </c>
      <c r="F355" s="141" t="s">
        <v>7450</v>
      </c>
      <c r="G355" s="142" t="s">
        <v>514</v>
      </c>
      <c r="H355" s="143">
        <v>3</v>
      </c>
      <c r="I355" s="144"/>
      <c r="J355" s="145">
        <f>ROUND(I355*H355,2)</f>
        <v>0</v>
      </c>
      <c r="K355" s="141" t="s">
        <v>1</v>
      </c>
      <c r="L355" s="33"/>
      <c r="M355" s="146" t="s">
        <v>1</v>
      </c>
      <c r="N355" s="147" t="s">
        <v>40</v>
      </c>
      <c r="P355" s="148">
        <f>O355*H355</f>
        <v>0</v>
      </c>
      <c r="Q355" s="148">
        <v>0</v>
      </c>
      <c r="R355" s="148">
        <f>Q355*H355</f>
        <v>0</v>
      </c>
      <c r="S355" s="148">
        <v>0</v>
      </c>
      <c r="T355" s="149">
        <f>S355*H355</f>
        <v>0</v>
      </c>
      <c r="AR355" s="150" t="s">
        <v>314</v>
      </c>
      <c r="AT355" s="150" t="s">
        <v>309</v>
      </c>
      <c r="AU355" s="150" t="s">
        <v>163</v>
      </c>
      <c r="AY355" s="18" t="s">
        <v>307</v>
      </c>
      <c r="BE355" s="151">
        <f>IF(N355="základní",J355,0)</f>
        <v>0</v>
      </c>
      <c r="BF355" s="151">
        <f>IF(N355="snížená",J355,0)</f>
        <v>0</v>
      </c>
      <c r="BG355" s="151">
        <f>IF(N355="zákl. přenesená",J355,0)</f>
        <v>0</v>
      </c>
      <c r="BH355" s="151">
        <f>IF(N355="sníž. přenesená",J355,0)</f>
        <v>0</v>
      </c>
      <c r="BI355" s="151">
        <f>IF(N355="nulová",J355,0)</f>
        <v>0</v>
      </c>
      <c r="BJ355" s="18" t="s">
        <v>82</v>
      </c>
      <c r="BK355" s="151">
        <f>ROUND(I355*H355,2)</f>
        <v>0</v>
      </c>
      <c r="BL355" s="18" t="s">
        <v>314</v>
      </c>
      <c r="BM355" s="150" t="s">
        <v>852</v>
      </c>
    </row>
    <row r="356" spans="2:65" s="1" customFormat="1" ht="48.75">
      <c r="B356" s="33"/>
      <c r="D356" s="152" t="s">
        <v>316</v>
      </c>
      <c r="F356" s="153" t="s">
        <v>7450</v>
      </c>
      <c r="I356" s="154"/>
      <c r="L356" s="33"/>
      <c r="M356" s="155"/>
      <c r="T356" s="57"/>
      <c r="AT356" s="18" t="s">
        <v>316</v>
      </c>
      <c r="AU356" s="18" t="s">
        <v>163</v>
      </c>
    </row>
    <row r="357" spans="2:65" s="16" customFormat="1" ht="20.85" customHeight="1">
      <c r="B357" s="207"/>
      <c r="D357" s="208" t="s">
        <v>74</v>
      </c>
      <c r="E357" s="208" t="s">
        <v>7451</v>
      </c>
      <c r="F357" s="208" t="s">
        <v>7452</v>
      </c>
      <c r="I357" s="209"/>
      <c r="J357" s="210">
        <f>BK357</f>
        <v>0</v>
      </c>
      <c r="L357" s="207"/>
      <c r="M357" s="211"/>
      <c r="P357" s="212">
        <f>SUM(P358:P361)</f>
        <v>0</v>
      </c>
      <c r="R357" s="212">
        <f>SUM(R358:R361)</f>
        <v>0</v>
      </c>
      <c r="T357" s="213">
        <f>SUM(T358:T361)</f>
        <v>0</v>
      </c>
      <c r="AR357" s="208" t="s">
        <v>82</v>
      </c>
      <c r="AT357" s="214" t="s">
        <v>74</v>
      </c>
      <c r="AU357" s="214" t="s">
        <v>163</v>
      </c>
      <c r="AY357" s="208" t="s">
        <v>307</v>
      </c>
      <c r="BK357" s="215">
        <f>SUM(BK358:BK361)</f>
        <v>0</v>
      </c>
    </row>
    <row r="358" spans="2:65" s="1" customFormat="1" ht="66.75" customHeight="1">
      <c r="B358" s="33"/>
      <c r="C358" s="139" t="s">
        <v>752</v>
      </c>
      <c r="D358" s="139" t="s">
        <v>309</v>
      </c>
      <c r="E358" s="140" t="s">
        <v>7453</v>
      </c>
      <c r="F358" s="141" t="s">
        <v>7454</v>
      </c>
      <c r="G358" s="142" t="s">
        <v>514</v>
      </c>
      <c r="H358" s="143">
        <v>3</v>
      </c>
      <c r="I358" s="144"/>
      <c r="J358" s="145">
        <f>ROUND(I358*H358,2)</f>
        <v>0</v>
      </c>
      <c r="K358" s="141" t="s">
        <v>1</v>
      </c>
      <c r="L358" s="33"/>
      <c r="M358" s="146" t="s">
        <v>1</v>
      </c>
      <c r="N358" s="147" t="s">
        <v>40</v>
      </c>
      <c r="P358" s="148">
        <f>O358*H358</f>
        <v>0</v>
      </c>
      <c r="Q358" s="148">
        <v>0</v>
      </c>
      <c r="R358" s="148">
        <f>Q358*H358</f>
        <v>0</v>
      </c>
      <c r="S358" s="148">
        <v>0</v>
      </c>
      <c r="T358" s="149">
        <f>S358*H358</f>
        <v>0</v>
      </c>
      <c r="AR358" s="150" t="s">
        <v>314</v>
      </c>
      <c r="AT358" s="150" t="s">
        <v>309</v>
      </c>
      <c r="AU358" s="150" t="s">
        <v>314</v>
      </c>
      <c r="AY358" s="18" t="s">
        <v>307</v>
      </c>
      <c r="BE358" s="151">
        <f>IF(N358="základní",J358,0)</f>
        <v>0</v>
      </c>
      <c r="BF358" s="151">
        <f>IF(N358="snížená",J358,0)</f>
        <v>0</v>
      </c>
      <c r="BG358" s="151">
        <f>IF(N358="zákl. přenesená",J358,0)</f>
        <v>0</v>
      </c>
      <c r="BH358" s="151">
        <f>IF(N358="sníž. přenesená",J358,0)</f>
        <v>0</v>
      </c>
      <c r="BI358" s="151">
        <f>IF(N358="nulová",J358,0)</f>
        <v>0</v>
      </c>
      <c r="BJ358" s="18" t="s">
        <v>82</v>
      </c>
      <c r="BK358" s="151">
        <f>ROUND(I358*H358,2)</f>
        <v>0</v>
      </c>
      <c r="BL358" s="18" t="s">
        <v>314</v>
      </c>
      <c r="BM358" s="150" t="s">
        <v>867</v>
      </c>
    </row>
    <row r="359" spans="2:65" s="1" customFormat="1" ht="39">
      <c r="B359" s="33"/>
      <c r="D359" s="152" t="s">
        <v>316</v>
      </c>
      <c r="F359" s="153" t="s">
        <v>7454</v>
      </c>
      <c r="I359" s="154"/>
      <c r="L359" s="33"/>
      <c r="M359" s="155"/>
      <c r="T359" s="57"/>
      <c r="AT359" s="18" t="s">
        <v>316</v>
      </c>
      <c r="AU359" s="18" t="s">
        <v>314</v>
      </c>
    </row>
    <row r="360" spans="2:65" s="1" customFormat="1" ht="16.5" customHeight="1">
      <c r="B360" s="33"/>
      <c r="C360" s="139" t="s">
        <v>759</v>
      </c>
      <c r="D360" s="139" t="s">
        <v>309</v>
      </c>
      <c r="E360" s="140" t="s">
        <v>7455</v>
      </c>
      <c r="F360" s="141" t="s">
        <v>7456</v>
      </c>
      <c r="G360" s="142" t="s">
        <v>514</v>
      </c>
      <c r="H360" s="143">
        <v>450</v>
      </c>
      <c r="I360" s="144"/>
      <c r="J360" s="145">
        <f>ROUND(I360*H360,2)</f>
        <v>0</v>
      </c>
      <c r="K360" s="141" t="s">
        <v>1</v>
      </c>
      <c r="L360" s="33"/>
      <c r="M360" s="146" t="s">
        <v>1</v>
      </c>
      <c r="N360" s="147" t="s">
        <v>40</v>
      </c>
      <c r="P360" s="148">
        <f>O360*H360</f>
        <v>0</v>
      </c>
      <c r="Q360" s="148">
        <v>0</v>
      </c>
      <c r="R360" s="148">
        <f>Q360*H360</f>
        <v>0</v>
      </c>
      <c r="S360" s="148">
        <v>0</v>
      </c>
      <c r="T360" s="149">
        <f>S360*H360</f>
        <v>0</v>
      </c>
      <c r="AR360" s="150" t="s">
        <v>314</v>
      </c>
      <c r="AT360" s="150" t="s">
        <v>309</v>
      </c>
      <c r="AU360" s="150" t="s">
        <v>314</v>
      </c>
      <c r="AY360" s="18" t="s">
        <v>307</v>
      </c>
      <c r="BE360" s="151">
        <f>IF(N360="základní",J360,0)</f>
        <v>0</v>
      </c>
      <c r="BF360" s="151">
        <f>IF(N360="snížená",J360,0)</f>
        <v>0</v>
      </c>
      <c r="BG360" s="151">
        <f>IF(N360="zákl. přenesená",J360,0)</f>
        <v>0</v>
      </c>
      <c r="BH360" s="151">
        <f>IF(N360="sníž. přenesená",J360,0)</f>
        <v>0</v>
      </c>
      <c r="BI360" s="151">
        <f>IF(N360="nulová",J360,0)</f>
        <v>0</v>
      </c>
      <c r="BJ360" s="18" t="s">
        <v>82</v>
      </c>
      <c r="BK360" s="151">
        <f>ROUND(I360*H360,2)</f>
        <v>0</v>
      </c>
      <c r="BL360" s="18" t="s">
        <v>314</v>
      </c>
      <c r="BM360" s="150" t="s">
        <v>881</v>
      </c>
    </row>
    <row r="361" spans="2:65" s="1" customFormat="1" ht="11.25">
      <c r="B361" s="33"/>
      <c r="D361" s="152" t="s">
        <v>316</v>
      </c>
      <c r="F361" s="153" t="s">
        <v>7456</v>
      </c>
      <c r="I361" s="154"/>
      <c r="L361" s="33"/>
      <c r="M361" s="155"/>
      <c r="T361" s="57"/>
      <c r="AT361" s="18" t="s">
        <v>316</v>
      </c>
      <c r="AU361" s="18" t="s">
        <v>314</v>
      </c>
    </row>
    <row r="362" spans="2:65" s="11" customFormat="1" ht="22.9" customHeight="1">
      <c r="B362" s="127"/>
      <c r="D362" s="128" t="s">
        <v>74</v>
      </c>
      <c r="E362" s="137" t="s">
        <v>7457</v>
      </c>
      <c r="F362" s="137" t="s">
        <v>7458</v>
      </c>
      <c r="I362" s="130"/>
      <c r="J362" s="138">
        <f>BK362</f>
        <v>0</v>
      </c>
      <c r="L362" s="127"/>
      <c r="M362" s="132"/>
      <c r="P362" s="133">
        <f>P363+SUM(P364:P369)+P431+P468+P528+P572+P634+P682+P749+P756</f>
        <v>0</v>
      </c>
      <c r="R362" s="133">
        <f>R363+SUM(R364:R369)+R431+R468+R528+R572+R634+R682+R749+R756</f>
        <v>0</v>
      </c>
      <c r="T362" s="134">
        <f>T363+SUM(T364:T369)+T431+T468+T528+T572+T634+T682+T749+T756</f>
        <v>0</v>
      </c>
      <c r="AR362" s="128" t="s">
        <v>82</v>
      </c>
      <c r="AT362" s="135" t="s">
        <v>74</v>
      </c>
      <c r="AU362" s="135" t="s">
        <v>82</v>
      </c>
      <c r="AY362" s="128" t="s">
        <v>307</v>
      </c>
      <c r="BK362" s="136">
        <f>BK363+SUM(BK364:BK369)+BK431+BK468+BK528+BK572+BK634+BK682+BK749+BK756</f>
        <v>0</v>
      </c>
    </row>
    <row r="363" spans="2:65" s="1" customFormat="1" ht="24.2" customHeight="1">
      <c r="B363" s="33"/>
      <c r="C363" s="139" t="s">
        <v>766</v>
      </c>
      <c r="D363" s="139" t="s">
        <v>309</v>
      </c>
      <c r="E363" s="140" t="s">
        <v>7459</v>
      </c>
      <c r="F363" s="141" t="s">
        <v>7460</v>
      </c>
      <c r="G363" s="142" t="s">
        <v>514</v>
      </c>
      <c r="H363" s="143">
        <v>247</v>
      </c>
      <c r="I363" s="144"/>
      <c r="J363" s="145">
        <f>ROUND(I363*H363,2)</f>
        <v>0</v>
      </c>
      <c r="K363" s="141" t="s">
        <v>1</v>
      </c>
      <c r="L363" s="33"/>
      <c r="M363" s="146" t="s">
        <v>1</v>
      </c>
      <c r="N363" s="147" t="s">
        <v>40</v>
      </c>
      <c r="P363" s="148">
        <f>O363*H363</f>
        <v>0</v>
      </c>
      <c r="Q363" s="148">
        <v>0</v>
      </c>
      <c r="R363" s="148">
        <f>Q363*H363</f>
        <v>0</v>
      </c>
      <c r="S363" s="148">
        <v>0</v>
      </c>
      <c r="T363" s="149">
        <f>S363*H363</f>
        <v>0</v>
      </c>
      <c r="AR363" s="150" t="s">
        <v>314</v>
      </c>
      <c r="AT363" s="150" t="s">
        <v>309</v>
      </c>
      <c r="AU363" s="150" t="s">
        <v>84</v>
      </c>
      <c r="AY363" s="18" t="s">
        <v>307</v>
      </c>
      <c r="BE363" s="151">
        <f>IF(N363="základní",J363,0)</f>
        <v>0</v>
      </c>
      <c r="BF363" s="151">
        <f>IF(N363="snížená",J363,0)</f>
        <v>0</v>
      </c>
      <c r="BG363" s="151">
        <f>IF(N363="zákl. přenesená",J363,0)</f>
        <v>0</v>
      </c>
      <c r="BH363" s="151">
        <f>IF(N363="sníž. přenesená",J363,0)</f>
        <v>0</v>
      </c>
      <c r="BI363" s="151">
        <f>IF(N363="nulová",J363,0)</f>
        <v>0</v>
      </c>
      <c r="BJ363" s="18" t="s">
        <v>82</v>
      </c>
      <c r="BK363" s="151">
        <f>ROUND(I363*H363,2)</f>
        <v>0</v>
      </c>
      <c r="BL363" s="18" t="s">
        <v>314</v>
      </c>
      <c r="BM363" s="150" t="s">
        <v>1169</v>
      </c>
    </row>
    <row r="364" spans="2:65" s="1" customFormat="1" ht="11.25">
      <c r="B364" s="33"/>
      <c r="D364" s="152" t="s">
        <v>316</v>
      </c>
      <c r="F364" s="153" t="s">
        <v>7460</v>
      </c>
      <c r="I364" s="154"/>
      <c r="L364" s="33"/>
      <c r="M364" s="155"/>
      <c r="T364" s="57"/>
      <c r="AT364" s="18" t="s">
        <v>316</v>
      </c>
      <c r="AU364" s="18" t="s">
        <v>84</v>
      </c>
    </row>
    <row r="365" spans="2:65" s="1" customFormat="1" ht="24.2" customHeight="1">
      <c r="B365" s="33"/>
      <c r="C365" s="139" t="s">
        <v>772</v>
      </c>
      <c r="D365" s="139" t="s">
        <v>309</v>
      </c>
      <c r="E365" s="140" t="s">
        <v>7461</v>
      </c>
      <c r="F365" s="141" t="s">
        <v>7462</v>
      </c>
      <c r="G365" s="142" t="s">
        <v>514</v>
      </c>
      <c r="H365" s="143">
        <v>60</v>
      </c>
      <c r="I365" s="144"/>
      <c r="J365" s="145">
        <f>ROUND(I365*H365,2)</f>
        <v>0</v>
      </c>
      <c r="K365" s="141" t="s">
        <v>1</v>
      </c>
      <c r="L365" s="33"/>
      <c r="M365" s="146" t="s">
        <v>1</v>
      </c>
      <c r="N365" s="147" t="s">
        <v>40</v>
      </c>
      <c r="P365" s="148">
        <f>O365*H365</f>
        <v>0</v>
      </c>
      <c r="Q365" s="148">
        <v>0</v>
      </c>
      <c r="R365" s="148">
        <f>Q365*H365</f>
        <v>0</v>
      </c>
      <c r="S365" s="148">
        <v>0</v>
      </c>
      <c r="T365" s="149">
        <f>S365*H365</f>
        <v>0</v>
      </c>
      <c r="AR365" s="150" t="s">
        <v>314</v>
      </c>
      <c r="AT365" s="150" t="s">
        <v>309</v>
      </c>
      <c r="AU365" s="150" t="s">
        <v>84</v>
      </c>
      <c r="AY365" s="18" t="s">
        <v>307</v>
      </c>
      <c r="BE365" s="151">
        <f>IF(N365="základní",J365,0)</f>
        <v>0</v>
      </c>
      <c r="BF365" s="151">
        <f>IF(N365="snížená",J365,0)</f>
        <v>0</v>
      </c>
      <c r="BG365" s="151">
        <f>IF(N365="zákl. přenesená",J365,0)</f>
        <v>0</v>
      </c>
      <c r="BH365" s="151">
        <f>IF(N365="sníž. přenesená",J365,0)</f>
        <v>0</v>
      </c>
      <c r="BI365" s="151">
        <f>IF(N365="nulová",J365,0)</f>
        <v>0</v>
      </c>
      <c r="BJ365" s="18" t="s">
        <v>82</v>
      </c>
      <c r="BK365" s="151">
        <f>ROUND(I365*H365,2)</f>
        <v>0</v>
      </c>
      <c r="BL365" s="18" t="s">
        <v>314</v>
      </c>
      <c r="BM365" s="150" t="s">
        <v>1181</v>
      </c>
    </row>
    <row r="366" spans="2:65" s="1" customFormat="1" ht="11.25">
      <c r="B366" s="33"/>
      <c r="D366" s="152" t="s">
        <v>316</v>
      </c>
      <c r="F366" s="153" t="s">
        <v>7462</v>
      </c>
      <c r="I366" s="154"/>
      <c r="L366" s="33"/>
      <c r="M366" s="155"/>
      <c r="T366" s="57"/>
      <c r="AT366" s="18" t="s">
        <v>316</v>
      </c>
      <c r="AU366" s="18" t="s">
        <v>84</v>
      </c>
    </row>
    <row r="367" spans="2:65" s="1" customFormat="1" ht="16.5" customHeight="1">
      <c r="B367" s="33"/>
      <c r="C367" s="139" t="s">
        <v>783</v>
      </c>
      <c r="D367" s="139" t="s">
        <v>309</v>
      </c>
      <c r="E367" s="140" t="s">
        <v>7463</v>
      </c>
      <c r="F367" s="141" t="s">
        <v>7464</v>
      </c>
      <c r="G367" s="142" t="s">
        <v>514</v>
      </c>
      <c r="H367" s="143">
        <v>20</v>
      </c>
      <c r="I367" s="144"/>
      <c r="J367" s="145">
        <f>ROUND(I367*H367,2)</f>
        <v>0</v>
      </c>
      <c r="K367" s="141" t="s">
        <v>1</v>
      </c>
      <c r="L367" s="33"/>
      <c r="M367" s="146" t="s">
        <v>1</v>
      </c>
      <c r="N367" s="147" t="s">
        <v>40</v>
      </c>
      <c r="P367" s="148">
        <f>O367*H367</f>
        <v>0</v>
      </c>
      <c r="Q367" s="148">
        <v>0</v>
      </c>
      <c r="R367" s="148">
        <f>Q367*H367</f>
        <v>0</v>
      </c>
      <c r="S367" s="148">
        <v>0</v>
      </c>
      <c r="T367" s="149">
        <f>S367*H367</f>
        <v>0</v>
      </c>
      <c r="AR367" s="150" t="s">
        <v>314</v>
      </c>
      <c r="AT367" s="150" t="s">
        <v>309</v>
      </c>
      <c r="AU367" s="150" t="s">
        <v>84</v>
      </c>
      <c r="AY367" s="18" t="s">
        <v>307</v>
      </c>
      <c r="BE367" s="151">
        <f>IF(N367="základní",J367,0)</f>
        <v>0</v>
      </c>
      <c r="BF367" s="151">
        <f>IF(N367="snížená",J367,0)</f>
        <v>0</v>
      </c>
      <c r="BG367" s="151">
        <f>IF(N367="zákl. přenesená",J367,0)</f>
        <v>0</v>
      </c>
      <c r="BH367" s="151">
        <f>IF(N367="sníž. přenesená",J367,0)</f>
        <v>0</v>
      </c>
      <c r="BI367" s="151">
        <f>IF(N367="nulová",J367,0)</f>
        <v>0</v>
      </c>
      <c r="BJ367" s="18" t="s">
        <v>82</v>
      </c>
      <c r="BK367" s="151">
        <f>ROUND(I367*H367,2)</f>
        <v>0</v>
      </c>
      <c r="BL367" s="18" t="s">
        <v>314</v>
      </c>
      <c r="BM367" s="150" t="s">
        <v>1191</v>
      </c>
    </row>
    <row r="368" spans="2:65" s="1" customFormat="1" ht="11.25">
      <c r="B368" s="33"/>
      <c r="D368" s="152" t="s">
        <v>316</v>
      </c>
      <c r="F368" s="153" t="s">
        <v>7464</v>
      </c>
      <c r="I368" s="154"/>
      <c r="L368" s="33"/>
      <c r="M368" s="155"/>
      <c r="T368" s="57"/>
      <c r="AT368" s="18" t="s">
        <v>316</v>
      </c>
      <c r="AU368" s="18" t="s">
        <v>84</v>
      </c>
    </row>
    <row r="369" spans="2:65" s="11" customFormat="1" ht="20.85" customHeight="1">
      <c r="B369" s="127"/>
      <c r="D369" s="128" t="s">
        <v>74</v>
      </c>
      <c r="E369" s="137" t="s">
        <v>7465</v>
      </c>
      <c r="F369" s="137" t="s">
        <v>7466</v>
      </c>
      <c r="I369" s="130"/>
      <c r="J369" s="138">
        <f>BK369</f>
        <v>0</v>
      </c>
      <c r="L369" s="127"/>
      <c r="M369" s="132"/>
      <c r="P369" s="133">
        <f>P370+SUM(P371:P396)+P411+P418+P421+P428</f>
        <v>0</v>
      </c>
      <c r="R369" s="133">
        <f>R370+SUM(R371:R396)+R411+R418+R421+R428</f>
        <v>0</v>
      </c>
      <c r="T369" s="134">
        <f>T370+SUM(T371:T396)+T411+T418+T421+T428</f>
        <v>0</v>
      </c>
      <c r="AR369" s="128" t="s">
        <v>82</v>
      </c>
      <c r="AT369" s="135" t="s">
        <v>74</v>
      </c>
      <c r="AU369" s="135" t="s">
        <v>84</v>
      </c>
      <c r="AY369" s="128" t="s">
        <v>307</v>
      </c>
      <c r="BK369" s="136">
        <f>BK370+SUM(BK371:BK396)+BK411+BK418+BK421+BK428</f>
        <v>0</v>
      </c>
    </row>
    <row r="370" spans="2:65" s="1" customFormat="1" ht="16.5" customHeight="1">
      <c r="B370" s="33"/>
      <c r="C370" s="139" t="s">
        <v>791</v>
      </c>
      <c r="D370" s="139" t="s">
        <v>309</v>
      </c>
      <c r="E370" s="140" t="s">
        <v>7467</v>
      </c>
      <c r="F370" s="141" t="s">
        <v>7468</v>
      </c>
      <c r="G370" s="142" t="s">
        <v>514</v>
      </c>
      <c r="H370" s="143">
        <v>1</v>
      </c>
      <c r="I370" s="144"/>
      <c r="J370" s="145">
        <f>ROUND(I370*H370,2)</f>
        <v>0</v>
      </c>
      <c r="K370" s="141" t="s">
        <v>1</v>
      </c>
      <c r="L370" s="33"/>
      <c r="M370" s="146" t="s">
        <v>1</v>
      </c>
      <c r="N370" s="147" t="s">
        <v>40</v>
      </c>
      <c r="P370" s="148">
        <f>O370*H370</f>
        <v>0</v>
      </c>
      <c r="Q370" s="148">
        <v>0</v>
      </c>
      <c r="R370" s="148">
        <f>Q370*H370</f>
        <v>0</v>
      </c>
      <c r="S370" s="148">
        <v>0</v>
      </c>
      <c r="T370" s="149">
        <f>S370*H370</f>
        <v>0</v>
      </c>
      <c r="AR370" s="150" t="s">
        <v>314</v>
      </c>
      <c r="AT370" s="150" t="s">
        <v>309</v>
      </c>
      <c r="AU370" s="150" t="s">
        <v>163</v>
      </c>
      <c r="AY370" s="18" t="s">
        <v>307</v>
      </c>
      <c r="BE370" s="151">
        <f>IF(N370="základní",J370,0)</f>
        <v>0</v>
      </c>
      <c r="BF370" s="151">
        <f>IF(N370="snížená",J370,0)</f>
        <v>0</v>
      </c>
      <c r="BG370" s="151">
        <f>IF(N370="zákl. přenesená",J370,0)</f>
        <v>0</v>
      </c>
      <c r="BH370" s="151">
        <f>IF(N370="sníž. přenesená",J370,0)</f>
        <v>0</v>
      </c>
      <c r="BI370" s="151">
        <f>IF(N370="nulová",J370,0)</f>
        <v>0</v>
      </c>
      <c r="BJ370" s="18" t="s">
        <v>82</v>
      </c>
      <c r="BK370" s="151">
        <f>ROUND(I370*H370,2)</f>
        <v>0</v>
      </c>
      <c r="BL370" s="18" t="s">
        <v>314</v>
      </c>
      <c r="BM370" s="150" t="s">
        <v>1202</v>
      </c>
    </row>
    <row r="371" spans="2:65" s="1" customFormat="1" ht="11.25">
      <c r="B371" s="33"/>
      <c r="D371" s="152" t="s">
        <v>316</v>
      </c>
      <c r="F371" s="153" t="s">
        <v>7468</v>
      </c>
      <c r="I371" s="154"/>
      <c r="L371" s="33"/>
      <c r="M371" s="155"/>
      <c r="T371" s="57"/>
      <c r="AT371" s="18" t="s">
        <v>316</v>
      </c>
      <c r="AU371" s="18" t="s">
        <v>163</v>
      </c>
    </row>
    <row r="372" spans="2:65" s="1" customFormat="1" ht="16.5" customHeight="1">
      <c r="B372" s="33"/>
      <c r="C372" s="139" t="s">
        <v>797</v>
      </c>
      <c r="D372" s="139" t="s">
        <v>309</v>
      </c>
      <c r="E372" s="140" t="s">
        <v>7469</v>
      </c>
      <c r="F372" s="141" t="s">
        <v>7470</v>
      </c>
      <c r="G372" s="142" t="s">
        <v>514</v>
      </c>
      <c r="H372" s="143">
        <v>1</v>
      </c>
      <c r="I372" s="144"/>
      <c r="J372" s="145">
        <f>ROUND(I372*H372,2)</f>
        <v>0</v>
      </c>
      <c r="K372" s="141" t="s">
        <v>1</v>
      </c>
      <c r="L372" s="33"/>
      <c r="M372" s="146" t="s">
        <v>1</v>
      </c>
      <c r="N372" s="147" t="s">
        <v>40</v>
      </c>
      <c r="P372" s="148">
        <f>O372*H372</f>
        <v>0</v>
      </c>
      <c r="Q372" s="148">
        <v>0</v>
      </c>
      <c r="R372" s="148">
        <f>Q372*H372</f>
        <v>0</v>
      </c>
      <c r="S372" s="148">
        <v>0</v>
      </c>
      <c r="T372" s="149">
        <f>S372*H372</f>
        <v>0</v>
      </c>
      <c r="AR372" s="150" t="s">
        <v>314</v>
      </c>
      <c r="AT372" s="150" t="s">
        <v>309</v>
      </c>
      <c r="AU372" s="150" t="s">
        <v>163</v>
      </c>
      <c r="AY372" s="18" t="s">
        <v>307</v>
      </c>
      <c r="BE372" s="151">
        <f>IF(N372="základní",J372,0)</f>
        <v>0</v>
      </c>
      <c r="BF372" s="151">
        <f>IF(N372="snížená",J372,0)</f>
        <v>0</v>
      </c>
      <c r="BG372" s="151">
        <f>IF(N372="zákl. přenesená",J372,0)</f>
        <v>0</v>
      </c>
      <c r="BH372" s="151">
        <f>IF(N372="sníž. přenesená",J372,0)</f>
        <v>0</v>
      </c>
      <c r="BI372" s="151">
        <f>IF(N372="nulová",J372,0)</f>
        <v>0</v>
      </c>
      <c r="BJ372" s="18" t="s">
        <v>82</v>
      </c>
      <c r="BK372" s="151">
        <f>ROUND(I372*H372,2)</f>
        <v>0</v>
      </c>
      <c r="BL372" s="18" t="s">
        <v>314</v>
      </c>
      <c r="BM372" s="150" t="s">
        <v>1213</v>
      </c>
    </row>
    <row r="373" spans="2:65" s="1" customFormat="1" ht="11.25">
      <c r="B373" s="33"/>
      <c r="D373" s="152" t="s">
        <v>316</v>
      </c>
      <c r="F373" s="153" t="s">
        <v>7470</v>
      </c>
      <c r="I373" s="154"/>
      <c r="L373" s="33"/>
      <c r="M373" s="155"/>
      <c r="T373" s="57"/>
      <c r="AT373" s="18" t="s">
        <v>316</v>
      </c>
      <c r="AU373" s="18" t="s">
        <v>163</v>
      </c>
    </row>
    <row r="374" spans="2:65" s="1" customFormat="1" ht="21.75" customHeight="1">
      <c r="B374" s="33"/>
      <c r="C374" s="139" t="s">
        <v>806</v>
      </c>
      <c r="D374" s="139" t="s">
        <v>309</v>
      </c>
      <c r="E374" s="140" t="s">
        <v>7471</v>
      </c>
      <c r="F374" s="141" t="s">
        <v>7472</v>
      </c>
      <c r="G374" s="142" t="s">
        <v>514</v>
      </c>
      <c r="H374" s="143">
        <v>1</v>
      </c>
      <c r="I374" s="144"/>
      <c r="J374" s="145">
        <f>ROUND(I374*H374,2)</f>
        <v>0</v>
      </c>
      <c r="K374" s="141" t="s">
        <v>1</v>
      </c>
      <c r="L374" s="33"/>
      <c r="M374" s="146" t="s">
        <v>1</v>
      </c>
      <c r="N374" s="147" t="s">
        <v>40</v>
      </c>
      <c r="P374" s="148">
        <f>O374*H374</f>
        <v>0</v>
      </c>
      <c r="Q374" s="148">
        <v>0</v>
      </c>
      <c r="R374" s="148">
        <f>Q374*H374</f>
        <v>0</v>
      </c>
      <c r="S374" s="148">
        <v>0</v>
      </c>
      <c r="T374" s="149">
        <f>S374*H374</f>
        <v>0</v>
      </c>
      <c r="AR374" s="150" t="s">
        <v>314</v>
      </c>
      <c r="AT374" s="150" t="s">
        <v>309</v>
      </c>
      <c r="AU374" s="150" t="s">
        <v>163</v>
      </c>
      <c r="AY374" s="18" t="s">
        <v>307</v>
      </c>
      <c r="BE374" s="151">
        <f>IF(N374="základní",J374,0)</f>
        <v>0</v>
      </c>
      <c r="BF374" s="151">
        <f>IF(N374="snížená",J374,0)</f>
        <v>0</v>
      </c>
      <c r="BG374" s="151">
        <f>IF(N374="zákl. přenesená",J374,0)</f>
        <v>0</v>
      </c>
      <c r="BH374" s="151">
        <f>IF(N374="sníž. přenesená",J374,0)</f>
        <v>0</v>
      </c>
      <c r="BI374" s="151">
        <f>IF(N374="nulová",J374,0)</f>
        <v>0</v>
      </c>
      <c r="BJ374" s="18" t="s">
        <v>82</v>
      </c>
      <c r="BK374" s="151">
        <f>ROUND(I374*H374,2)</f>
        <v>0</v>
      </c>
      <c r="BL374" s="18" t="s">
        <v>314</v>
      </c>
      <c r="BM374" s="150" t="s">
        <v>1224</v>
      </c>
    </row>
    <row r="375" spans="2:65" s="1" customFormat="1" ht="11.25">
      <c r="B375" s="33"/>
      <c r="D375" s="152" t="s">
        <v>316</v>
      </c>
      <c r="F375" s="153" t="s">
        <v>7472</v>
      </c>
      <c r="I375" s="154"/>
      <c r="L375" s="33"/>
      <c r="M375" s="155"/>
      <c r="T375" s="57"/>
      <c r="AT375" s="18" t="s">
        <v>316</v>
      </c>
      <c r="AU375" s="18" t="s">
        <v>163</v>
      </c>
    </row>
    <row r="376" spans="2:65" s="1" customFormat="1" ht="21.75" customHeight="1">
      <c r="B376" s="33"/>
      <c r="C376" s="139" t="s">
        <v>813</v>
      </c>
      <c r="D376" s="139" t="s">
        <v>309</v>
      </c>
      <c r="E376" s="140" t="s">
        <v>7473</v>
      </c>
      <c r="F376" s="141" t="s">
        <v>7474</v>
      </c>
      <c r="G376" s="142" t="s">
        <v>514</v>
      </c>
      <c r="H376" s="143">
        <v>2</v>
      </c>
      <c r="I376" s="144"/>
      <c r="J376" s="145">
        <f>ROUND(I376*H376,2)</f>
        <v>0</v>
      </c>
      <c r="K376" s="141" t="s">
        <v>1</v>
      </c>
      <c r="L376" s="33"/>
      <c r="M376" s="146" t="s">
        <v>1</v>
      </c>
      <c r="N376" s="147" t="s">
        <v>40</v>
      </c>
      <c r="P376" s="148">
        <f>O376*H376</f>
        <v>0</v>
      </c>
      <c r="Q376" s="148">
        <v>0</v>
      </c>
      <c r="R376" s="148">
        <f>Q376*H376</f>
        <v>0</v>
      </c>
      <c r="S376" s="148">
        <v>0</v>
      </c>
      <c r="T376" s="149">
        <f>S376*H376</f>
        <v>0</v>
      </c>
      <c r="AR376" s="150" t="s">
        <v>314</v>
      </c>
      <c r="AT376" s="150" t="s">
        <v>309</v>
      </c>
      <c r="AU376" s="150" t="s">
        <v>163</v>
      </c>
      <c r="AY376" s="18" t="s">
        <v>307</v>
      </c>
      <c r="BE376" s="151">
        <f>IF(N376="základní",J376,0)</f>
        <v>0</v>
      </c>
      <c r="BF376" s="151">
        <f>IF(N376="snížená",J376,0)</f>
        <v>0</v>
      </c>
      <c r="BG376" s="151">
        <f>IF(N376="zákl. přenesená",J376,0)</f>
        <v>0</v>
      </c>
      <c r="BH376" s="151">
        <f>IF(N376="sníž. přenesená",J376,0)</f>
        <v>0</v>
      </c>
      <c r="BI376" s="151">
        <f>IF(N376="nulová",J376,0)</f>
        <v>0</v>
      </c>
      <c r="BJ376" s="18" t="s">
        <v>82</v>
      </c>
      <c r="BK376" s="151">
        <f>ROUND(I376*H376,2)</f>
        <v>0</v>
      </c>
      <c r="BL376" s="18" t="s">
        <v>314</v>
      </c>
      <c r="BM376" s="150" t="s">
        <v>1236</v>
      </c>
    </row>
    <row r="377" spans="2:65" s="1" customFormat="1" ht="11.25">
      <c r="B377" s="33"/>
      <c r="D377" s="152" t="s">
        <v>316</v>
      </c>
      <c r="F377" s="153" t="s">
        <v>7474</v>
      </c>
      <c r="I377" s="154"/>
      <c r="L377" s="33"/>
      <c r="M377" s="155"/>
      <c r="T377" s="57"/>
      <c r="AT377" s="18" t="s">
        <v>316</v>
      </c>
      <c r="AU377" s="18" t="s">
        <v>163</v>
      </c>
    </row>
    <row r="378" spans="2:65" s="1" customFormat="1" ht="24.2" customHeight="1">
      <c r="B378" s="33"/>
      <c r="C378" s="139" t="s">
        <v>819</v>
      </c>
      <c r="D378" s="139" t="s">
        <v>309</v>
      </c>
      <c r="E378" s="140" t="s">
        <v>7475</v>
      </c>
      <c r="F378" s="141" t="s">
        <v>7476</v>
      </c>
      <c r="G378" s="142" t="s">
        <v>514</v>
      </c>
      <c r="H378" s="143">
        <v>1</v>
      </c>
      <c r="I378" s="144"/>
      <c r="J378" s="145">
        <f>ROUND(I378*H378,2)</f>
        <v>0</v>
      </c>
      <c r="K378" s="141" t="s">
        <v>1</v>
      </c>
      <c r="L378" s="33"/>
      <c r="M378" s="146" t="s">
        <v>1</v>
      </c>
      <c r="N378" s="147" t="s">
        <v>40</v>
      </c>
      <c r="P378" s="148">
        <f>O378*H378</f>
        <v>0</v>
      </c>
      <c r="Q378" s="148">
        <v>0</v>
      </c>
      <c r="R378" s="148">
        <f>Q378*H378</f>
        <v>0</v>
      </c>
      <c r="S378" s="148">
        <v>0</v>
      </c>
      <c r="T378" s="149">
        <f>S378*H378</f>
        <v>0</v>
      </c>
      <c r="AR378" s="150" t="s">
        <v>314</v>
      </c>
      <c r="AT378" s="150" t="s">
        <v>309</v>
      </c>
      <c r="AU378" s="150" t="s">
        <v>163</v>
      </c>
      <c r="AY378" s="18" t="s">
        <v>307</v>
      </c>
      <c r="BE378" s="151">
        <f>IF(N378="základní",J378,0)</f>
        <v>0</v>
      </c>
      <c r="BF378" s="151">
        <f>IF(N378="snížená",J378,0)</f>
        <v>0</v>
      </c>
      <c r="BG378" s="151">
        <f>IF(N378="zákl. přenesená",J378,0)</f>
        <v>0</v>
      </c>
      <c r="BH378" s="151">
        <f>IF(N378="sníž. přenesená",J378,0)</f>
        <v>0</v>
      </c>
      <c r="BI378" s="151">
        <f>IF(N378="nulová",J378,0)</f>
        <v>0</v>
      </c>
      <c r="BJ378" s="18" t="s">
        <v>82</v>
      </c>
      <c r="BK378" s="151">
        <f>ROUND(I378*H378,2)</f>
        <v>0</v>
      </c>
      <c r="BL378" s="18" t="s">
        <v>314</v>
      </c>
      <c r="BM378" s="150" t="s">
        <v>1246</v>
      </c>
    </row>
    <row r="379" spans="2:65" s="1" customFormat="1" ht="19.5">
      <c r="B379" s="33"/>
      <c r="D379" s="152" t="s">
        <v>316</v>
      </c>
      <c r="F379" s="153" t="s">
        <v>7476</v>
      </c>
      <c r="I379" s="154"/>
      <c r="L379" s="33"/>
      <c r="M379" s="155"/>
      <c r="T379" s="57"/>
      <c r="AT379" s="18" t="s">
        <v>316</v>
      </c>
      <c r="AU379" s="18" t="s">
        <v>163</v>
      </c>
    </row>
    <row r="380" spans="2:65" s="1" customFormat="1" ht="16.5" customHeight="1">
      <c r="B380" s="33"/>
      <c r="C380" s="139" t="s">
        <v>824</v>
      </c>
      <c r="D380" s="139" t="s">
        <v>309</v>
      </c>
      <c r="E380" s="140" t="s">
        <v>7477</v>
      </c>
      <c r="F380" s="141" t="s">
        <v>7478</v>
      </c>
      <c r="G380" s="142" t="s">
        <v>514</v>
      </c>
      <c r="H380" s="143">
        <v>1</v>
      </c>
      <c r="I380" s="144"/>
      <c r="J380" s="145">
        <f>ROUND(I380*H380,2)</f>
        <v>0</v>
      </c>
      <c r="K380" s="141" t="s">
        <v>1</v>
      </c>
      <c r="L380" s="33"/>
      <c r="M380" s="146" t="s">
        <v>1</v>
      </c>
      <c r="N380" s="147" t="s">
        <v>40</v>
      </c>
      <c r="P380" s="148">
        <f>O380*H380</f>
        <v>0</v>
      </c>
      <c r="Q380" s="148">
        <v>0</v>
      </c>
      <c r="R380" s="148">
        <f>Q380*H380</f>
        <v>0</v>
      </c>
      <c r="S380" s="148">
        <v>0</v>
      </c>
      <c r="T380" s="149">
        <f>S380*H380</f>
        <v>0</v>
      </c>
      <c r="AR380" s="150" t="s">
        <v>314</v>
      </c>
      <c r="AT380" s="150" t="s">
        <v>309</v>
      </c>
      <c r="AU380" s="150" t="s">
        <v>163</v>
      </c>
      <c r="AY380" s="18" t="s">
        <v>307</v>
      </c>
      <c r="BE380" s="151">
        <f>IF(N380="základní",J380,0)</f>
        <v>0</v>
      </c>
      <c r="BF380" s="151">
        <f>IF(N380="snížená",J380,0)</f>
        <v>0</v>
      </c>
      <c r="BG380" s="151">
        <f>IF(N380="zákl. přenesená",J380,0)</f>
        <v>0</v>
      </c>
      <c r="BH380" s="151">
        <f>IF(N380="sníž. přenesená",J380,0)</f>
        <v>0</v>
      </c>
      <c r="BI380" s="151">
        <f>IF(N380="nulová",J380,0)</f>
        <v>0</v>
      </c>
      <c r="BJ380" s="18" t="s">
        <v>82</v>
      </c>
      <c r="BK380" s="151">
        <f>ROUND(I380*H380,2)</f>
        <v>0</v>
      </c>
      <c r="BL380" s="18" t="s">
        <v>314</v>
      </c>
      <c r="BM380" s="150" t="s">
        <v>1258</v>
      </c>
    </row>
    <row r="381" spans="2:65" s="1" customFormat="1" ht="11.25">
      <c r="B381" s="33"/>
      <c r="D381" s="152" t="s">
        <v>316</v>
      </c>
      <c r="F381" s="153" t="s">
        <v>7478</v>
      </c>
      <c r="I381" s="154"/>
      <c r="L381" s="33"/>
      <c r="M381" s="155"/>
      <c r="T381" s="57"/>
      <c r="AT381" s="18" t="s">
        <v>316</v>
      </c>
      <c r="AU381" s="18" t="s">
        <v>163</v>
      </c>
    </row>
    <row r="382" spans="2:65" s="1" customFormat="1" ht="16.5" customHeight="1">
      <c r="B382" s="33"/>
      <c r="C382" s="139" t="s">
        <v>831</v>
      </c>
      <c r="D382" s="139" t="s">
        <v>309</v>
      </c>
      <c r="E382" s="140" t="s">
        <v>7479</v>
      </c>
      <c r="F382" s="141" t="s">
        <v>7480</v>
      </c>
      <c r="G382" s="142" t="s">
        <v>514</v>
      </c>
      <c r="H382" s="143">
        <v>6</v>
      </c>
      <c r="I382" s="144"/>
      <c r="J382" s="145">
        <f>ROUND(I382*H382,2)</f>
        <v>0</v>
      </c>
      <c r="K382" s="141" t="s">
        <v>1</v>
      </c>
      <c r="L382" s="33"/>
      <c r="M382" s="146" t="s">
        <v>1</v>
      </c>
      <c r="N382" s="147" t="s">
        <v>40</v>
      </c>
      <c r="P382" s="148">
        <f>O382*H382</f>
        <v>0</v>
      </c>
      <c r="Q382" s="148">
        <v>0</v>
      </c>
      <c r="R382" s="148">
        <f>Q382*H382</f>
        <v>0</v>
      </c>
      <c r="S382" s="148">
        <v>0</v>
      </c>
      <c r="T382" s="149">
        <f>S382*H382</f>
        <v>0</v>
      </c>
      <c r="AR382" s="150" t="s">
        <v>314</v>
      </c>
      <c r="AT382" s="150" t="s">
        <v>309</v>
      </c>
      <c r="AU382" s="150" t="s">
        <v>163</v>
      </c>
      <c r="AY382" s="18" t="s">
        <v>307</v>
      </c>
      <c r="BE382" s="151">
        <f>IF(N382="základní",J382,0)</f>
        <v>0</v>
      </c>
      <c r="BF382" s="151">
        <f>IF(N382="snížená",J382,0)</f>
        <v>0</v>
      </c>
      <c r="BG382" s="151">
        <f>IF(N382="zákl. přenesená",J382,0)</f>
        <v>0</v>
      </c>
      <c r="BH382" s="151">
        <f>IF(N382="sníž. přenesená",J382,0)</f>
        <v>0</v>
      </c>
      <c r="BI382" s="151">
        <f>IF(N382="nulová",J382,0)</f>
        <v>0</v>
      </c>
      <c r="BJ382" s="18" t="s">
        <v>82</v>
      </c>
      <c r="BK382" s="151">
        <f>ROUND(I382*H382,2)</f>
        <v>0</v>
      </c>
      <c r="BL382" s="18" t="s">
        <v>314</v>
      </c>
      <c r="BM382" s="150" t="s">
        <v>1271</v>
      </c>
    </row>
    <row r="383" spans="2:65" s="1" customFormat="1" ht="11.25">
      <c r="B383" s="33"/>
      <c r="D383" s="152" t="s">
        <v>316</v>
      </c>
      <c r="F383" s="153" t="s">
        <v>7480</v>
      </c>
      <c r="I383" s="154"/>
      <c r="L383" s="33"/>
      <c r="M383" s="155"/>
      <c r="T383" s="57"/>
      <c r="AT383" s="18" t="s">
        <v>316</v>
      </c>
      <c r="AU383" s="18" t="s">
        <v>163</v>
      </c>
    </row>
    <row r="384" spans="2:65" s="1" customFormat="1" ht="16.5" customHeight="1">
      <c r="B384" s="33"/>
      <c r="C384" s="139" t="s">
        <v>837</v>
      </c>
      <c r="D384" s="139" t="s">
        <v>309</v>
      </c>
      <c r="E384" s="140" t="s">
        <v>7481</v>
      </c>
      <c r="F384" s="141" t="s">
        <v>7482</v>
      </c>
      <c r="G384" s="142" t="s">
        <v>514</v>
      </c>
      <c r="H384" s="143">
        <v>2</v>
      </c>
      <c r="I384" s="144"/>
      <c r="J384" s="145">
        <f>ROUND(I384*H384,2)</f>
        <v>0</v>
      </c>
      <c r="K384" s="141" t="s">
        <v>1</v>
      </c>
      <c r="L384" s="33"/>
      <c r="M384" s="146" t="s">
        <v>1</v>
      </c>
      <c r="N384" s="147" t="s">
        <v>40</v>
      </c>
      <c r="P384" s="148">
        <f>O384*H384</f>
        <v>0</v>
      </c>
      <c r="Q384" s="148">
        <v>0</v>
      </c>
      <c r="R384" s="148">
        <f>Q384*H384</f>
        <v>0</v>
      </c>
      <c r="S384" s="148">
        <v>0</v>
      </c>
      <c r="T384" s="149">
        <f>S384*H384</f>
        <v>0</v>
      </c>
      <c r="AR384" s="150" t="s">
        <v>314</v>
      </c>
      <c r="AT384" s="150" t="s">
        <v>309</v>
      </c>
      <c r="AU384" s="150" t="s">
        <v>163</v>
      </c>
      <c r="AY384" s="18" t="s">
        <v>307</v>
      </c>
      <c r="BE384" s="151">
        <f>IF(N384="základní",J384,0)</f>
        <v>0</v>
      </c>
      <c r="BF384" s="151">
        <f>IF(N384="snížená",J384,0)</f>
        <v>0</v>
      </c>
      <c r="BG384" s="151">
        <f>IF(N384="zákl. přenesená",J384,0)</f>
        <v>0</v>
      </c>
      <c r="BH384" s="151">
        <f>IF(N384="sníž. přenesená",J384,0)</f>
        <v>0</v>
      </c>
      <c r="BI384" s="151">
        <f>IF(N384="nulová",J384,0)</f>
        <v>0</v>
      </c>
      <c r="BJ384" s="18" t="s">
        <v>82</v>
      </c>
      <c r="BK384" s="151">
        <f>ROUND(I384*H384,2)</f>
        <v>0</v>
      </c>
      <c r="BL384" s="18" t="s">
        <v>314</v>
      </c>
      <c r="BM384" s="150" t="s">
        <v>1280</v>
      </c>
    </row>
    <row r="385" spans="2:65" s="1" customFormat="1" ht="11.25">
      <c r="B385" s="33"/>
      <c r="D385" s="152" t="s">
        <v>316</v>
      </c>
      <c r="F385" s="153" t="s">
        <v>7482</v>
      </c>
      <c r="I385" s="154"/>
      <c r="L385" s="33"/>
      <c r="M385" s="155"/>
      <c r="T385" s="57"/>
      <c r="AT385" s="18" t="s">
        <v>316</v>
      </c>
      <c r="AU385" s="18" t="s">
        <v>163</v>
      </c>
    </row>
    <row r="386" spans="2:65" s="1" customFormat="1" ht="16.5" customHeight="1">
      <c r="B386" s="33"/>
      <c r="C386" s="139" t="s">
        <v>845</v>
      </c>
      <c r="D386" s="139" t="s">
        <v>309</v>
      </c>
      <c r="E386" s="140" t="s">
        <v>7483</v>
      </c>
      <c r="F386" s="141" t="s">
        <v>7484</v>
      </c>
      <c r="G386" s="142" t="s">
        <v>514</v>
      </c>
      <c r="H386" s="143">
        <v>5</v>
      </c>
      <c r="I386" s="144"/>
      <c r="J386" s="145">
        <f>ROUND(I386*H386,2)</f>
        <v>0</v>
      </c>
      <c r="K386" s="141" t="s">
        <v>1</v>
      </c>
      <c r="L386" s="33"/>
      <c r="M386" s="146" t="s">
        <v>1</v>
      </c>
      <c r="N386" s="147" t="s">
        <v>40</v>
      </c>
      <c r="P386" s="148">
        <f>O386*H386</f>
        <v>0</v>
      </c>
      <c r="Q386" s="148">
        <v>0</v>
      </c>
      <c r="R386" s="148">
        <f>Q386*H386</f>
        <v>0</v>
      </c>
      <c r="S386" s="148">
        <v>0</v>
      </c>
      <c r="T386" s="149">
        <f>S386*H386</f>
        <v>0</v>
      </c>
      <c r="AR386" s="150" t="s">
        <v>314</v>
      </c>
      <c r="AT386" s="150" t="s">
        <v>309</v>
      </c>
      <c r="AU386" s="150" t="s">
        <v>163</v>
      </c>
      <c r="AY386" s="18" t="s">
        <v>307</v>
      </c>
      <c r="BE386" s="151">
        <f>IF(N386="základní",J386,0)</f>
        <v>0</v>
      </c>
      <c r="BF386" s="151">
        <f>IF(N386="snížená",J386,0)</f>
        <v>0</v>
      </c>
      <c r="BG386" s="151">
        <f>IF(N386="zákl. přenesená",J386,0)</f>
        <v>0</v>
      </c>
      <c r="BH386" s="151">
        <f>IF(N386="sníž. přenesená",J386,0)</f>
        <v>0</v>
      </c>
      <c r="BI386" s="151">
        <f>IF(N386="nulová",J386,0)</f>
        <v>0</v>
      </c>
      <c r="BJ386" s="18" t="s">
        <v>82</v>
      </c>
      <c r="BK386" s="151">
        <f>ROUND(I386*H386,2)</f>
        <v>0</v>
      </c>
      <c r="BL386" s="18" t="s">
        <v>314</v>
      </c>
      <c r="BM386" s="150" t="s">
        <v>1292</v>
      </c>
    </row>
    <row r="387" spans="2:65" s="1" customFormat="1" ht="11.25">
      <c r="B387" s="33"/>
      <c r="D387" s="152" t="s">
        <v>316</v>
      </c>
      <c r="F387" s="153" t="s">
        <v>7484</v>
      </c>
      <c r="I387" s="154"/>
      <c r="L387" s="33"/>
      <c r="M387" s="155"/>
      <c r="T387" s="57"/>
      <c r="AT387" s="18" t="s">
        <v>316</v>
      </c>
      <c r="AU387" s="18" t="s">
        <v>163</v>
      </c>
    </row>
    <row r="388" spans="2:65" s="1" customFormat="1" ht="16.5" customHeight="1">
      <c r="B388" s="33"/>
      <c r="C388" s="139" t="s">
        <v>852</v>
      </c>
      <c r="D388" s="139" t="s">
        <v>309</v>
      </c>
      <c r="E388" s="140" t="s">
        <v>7485</v>
      </c>
      <c r="F388" s="141" t="s">
        <v>7486</v>
      </c>
      <c r="G388" s="142" t="s">
        <v>514</v>
      </c>
      <c r="H388" s="143">
        <v>7</v>
      </c>
      <c r="I388" s="144"/>
      <c r="J388" s="145">
        <f>ROUND(I388*H388,2)</f>
        <v>0</v>
      </c>
      <c r="K388" s="141" t="s">
        <v>1</v>
      </c>
      <c r="L388" s="33"/>
      <c r="M388" s="146" t="s">
        <v>1</v>
      </c>
      <c r="N388" s="147" t="s">
        <v>40</v>
      </c>
      <c r="P388" s="148">
        <f>O388*H388</f>
        <v>0</v>
      </c>
      <c r="Q388" s="148">
        <v>0</v>
      </c>
      <c r="R388" s="148">
        <f>Q388*H388</f>
        <v>0</v>
      </c>
      <c r="S388" s="148">
        <v>0</v>
      </c>
      <c r="T388" s="149">
        <f>S388*H388</f>
        <v>0</v>
      </c>
      <c r="AR388" s="150" t="s">
        <v>314</v>
      </c>
      <c r="AT388" s="150" t="s">
        <v>309</v>
      </c>
      <c r="AU388" s="150" t="s">
        <v>163</v>
      </c>
      <c r="AY388" s="18" t="s">
        <v>307</v>
      </c>
      <c r="BE388" s="151">
        <f>IF(N388="základní",J388,0)</f>
        <v>0</v>
      </c>
      <c r="BF388" s="151">
        <f>IF(N388="snížená",J388,0)</f>
        <v>0</v>
      </c>
      <c r="BG388" s="151">
        <f>IF(N388="zákl. přenesená",J388,0)</f>
        <v>0</v>
      </c>
      <c r="BH388" s="151">
        <f>IF(N388="sníž. přenesená",J388,0)</f>
        <v>0</v>
      </c>
      <c r="BI388" s="151">
        <f>IF(N388="nulová",J388,0)</f>
        <v>0</v>
      </c>
      <c r="BJ388" s="18" t="s">
        <v>82</v>
      </c>
      <c r="BK388" s="151">
        <f>ROUND(I388*H388,2)</f>
        <v>0</v>
      </c>
      <c r="BL388" s="18" t="s">
        <v>314</v>
      </c>
      <c r="BM388" s="150" t="s">
        <v>1302</v>
      </c>
    </row>
    <row r="389" spans="2:65" s="1" customFormat="1" ht="11.25">
      <c r="B389" s="33"/>
      <c r="D389" s="152" t="s">
        <v>316</v>
      </c>
      <c r="F389" s="153" t="s">
        <v>7486</v>
      </c>
      <c r="I389" s="154"/>
      <c r="L389" s="33"/>
      <c r="M389" s="155"/>
      <c r="T389" s="57"/>
      <c r="AT389" s="18" t="s">
        <v>316</v>
      </c>
      <c r="AU389" s="18" t="s">
        <v>163</v>
      </c>
    </row>
    <row r="390" spans="2:65" s="1" customFormat="1" ht="16.5" customHeight="1">
      <c r="B390" s="33"/>
      <c r="C390" s="139" t="s">
        <v>860</v>
      </c>
      <c r="D390" s="139" t="s">
        <v>309</v>
      </c>
      <c r="E390" s="140" t="s">
        <v>7487</v>
      </c>
      <c r="F390" s="141" t="s">
        <v>7488</v>
      </c>
      <c r="G390" s="142" t="s">
        <v>514</v>
      </c>
      <c r="H390" s="143">
        <v>40</v>
      </c>
      <c r="I390" s="144"/>
      <c r="J390" s="145">
        <f>ROUND(I390*H390,2)</f>
        <v>0</v>
      </c>
      <c r="K390" s="141" t="s">
        <v>1</v>
      </c>
      <c r="L390" s="33"/>
      <c r="M390" s="146" t="s">
        <v>1</v>
      </c>
      <c r="N390" s="147" t="s">
        <v>40</v>
      </c>
      <c r="P390" s="148">
        <f>O390*H390</f>
        <v>0</v>
      </c>
      <c r="Q390" s="148">
        <v>0</v>
      </c>
      <c r="R390" s="148">
        <f>Q390*H390</f>
        <v>0</v>
      </c>
      <c r="S390" s="148">
        <v>0</v>
      </c>
      <c r="T390" s="149">
        <f>S390*H390</f>
        <v>0</v>
      </c>
      <c r="AR390" s="150" t="s">
        <v>314</v>
      </c>
      <c r="AT390" s="150" t="s">
        <v>309</v>
      </c>
      <c r="AU390" s="150" t="s">
        <v>163</v>
      </c>
      <c r="AY390" s="18" t="s">
        <v>307</v>
      </c>
      <c r="BE390" s="151">
        <f>IF(N390="základní",J390,0)</f>
        <v>0</v>
      </c>
      <c r="BF390" s="151">
        <f>IF(N390="snížená",J390,0)</f>
        <v>0</v>
      </c>
      <c r="BG390" s="151">
        <f>IF(N390="zákl. přenesená",J390,0)</f>
        <v>0</v>
      </c>
      <c r="BH390" s="151">
        <f>IF(N390="sníž. přenesená",J390,0)</f>
        <v>0</v>
      </c>
      <c r="BI390" s="151">
        <f>IF(N390="nulová",J390,0)</f>
        <v>0</v>
      </c>
      <c r="BJ390" s="18" t="s">
        <v>82</v>
      </c>
      <c r="BK390" s="151">
        <f>ROUND(I390*H390,2)</f>
        <v>0</v>
      </c>
      <c r="BL390" s="18" t="s">
        <v>314</v>
      </c>
      <c r="BM390" s="150" t="s">
        <v>1312</v>
      </c>
    </row>
    <row r="391" spans="2:65" s="1" customFormat="1" ht="11.25">
      <c r="B391" s="33"/>
      <c r="D391" s="152" t="s">
        <v>316</v>
      </c>
      <c r="F391" s="153" t="s">
        <v>7488</v>
      </c>
      <c r="I391" s="154"/>
      <c r="L391" s="33"/>
      <c r="M391" s="155"/>
      <c r="T391" s="57"/>
      <c r="AT391" s="18" t="s">
        <v>316</v>
      </c>
      <c r="AU391" s="18" t="s">
        <v>163</v>
      </c>
    </row>
    <row r="392" spans="2:65" s="1" customFormat="1" ht="16.5" customHeight="1">
      <c r="B392" s="33"/>
      <c r="C392" s="139" t="s">
        <v>867</v>
      </c>
      <c r="D392" s="139" t="s">
        <v>309</v>
      </c>
      <c r="E392" s="140" t="s">
        <v>7489</v>
      </c>
      <c r="F392" s="141" t="s">
        <v>7490</v>
      </c>
      <c r="G392" s="142" t="s">
        <v>514</v>
      </c>
      <c r="H392" s="143">
        <v>80</v>
      </c>
      <c r="I392" s="144"/>
      <c r="J392" s="145">
        <f>ROUND(I392*H392,2)</f>
        <v>0</v>
      </c>
      <c r="K392" s="141" t="s">
        <v>1</v>
      </c>
      <c r="L392" s="33"/>
      <c r="M392" s="146" t="s">
        <v>1</v>
      </c>
      <c r="N392" s="147" t="s">
        <v>40</v>
      </c>
      <c r="P392" s="148">
        <f>O392*H392</f>
        <v>0</v>
      </c>
      <c r="Q392" s="148">
        <v>0</v>
      </c>
      <c r="R392" s="148">
        <f>Q392*H392</f>
        <v>0</v>
      </c>
      <c r="S392" s="148">
        <v>0</v>
      </c>
      <c r="T392" s="149">
        <f>S392*H392</f>
        <v>0</v>
      </c>
      <c r="AR392" s="150" t="s">
        <v>314</v>
      </c>
      <c r="AT392" s="150" t="s">
        <v>309</v>
      </c>
      <c r="AU392" s="150" t="s">
        <v>163</v>
      </c>
      <c r="AY392" s="18" t="s">
        <v>307</v>
      </c>
      <c r="BE392" s="151">
        <f>IF(N392="základní",J392,0)</f>
        <v>0</v>
      </c>
      <c r="BF392" s="151">
        <f>IF(N392="snížená",J392,0)</f>
        <v>0</v>
      </c>
      <c r="BG392" s="151">
        <f>IF(N392="zákl. přenesená",J392,0)</f>
        <v>0</v>
      </c>
      <c r="BH392" s="151">
        <f>IF(N392="sníž. přenesená",J392,0)</f>
        <v>0</v>
      </c>
      <c r="BI392" s="151">
        <f>IF(N392="nulová",J392,0)</f>
        <v>0</v>
      </c>
      <c r="BJ392" s="18" t="s">
        <v>82</v>
      </c>
      <c r="BK392" s="151">
        <f>ROUND(I392*H392,2)</f>
        <v>0</v>
      </c>
      <c r="BL392" s="18" t="s">
        <v>314</v>
      </c>
      <c r="BM392" s="150" t="s">
        <v>1318</v>
      </c>
    </row>
    <row r="393" spans="2:65" s="1" customFormat="1" ht="11.25">
      <c r="B393" s="33"/>
      <c r="D393" s="152" t="s">
        <v>316</v>
      </c>
      <c r="F393" s="153" t="s">
        <v>7490</v>
      </c>
      <c r="I393" s="154"/>
      <c r="L393" s="33"/>
      <c r="M393" s="155"/>
      <c r="T393" s="57"/>
      <c r="AT393" s="18" t="s">
        <v>316</v>
      </c>
      <c r="AU393" s="18" t="s">
        <v>163</v>
      </c>
    </row>
    <row r="394" spans="2:65" s="1" customFormat="1" ht="16.5" customHeight="1">
      <c r="B394" s="33"/>
      <c r="C394" s="139" t="s">
        <v>875</v>
      </c>
      <c r="D394" s="139" t="s">
        <v>309</v>
      </c>
      <c r="E394" s="140" t="s">
        <v>7491</v>
      </c>
      <c r="F394" s="141" t="s">
        <v>7492</v>
      </c>
      <c r="G394" s="142" t="s">
        <v>514</v>
      </c>
      <c r="H394" s="143">
        <v>10</v>
      </c>
      <c r="I394" s="144"/>
      <c r="J394" s="145">
        <f>ROUND(I394*H394,2)</f>
        <v>0</v>
      </c>
      <c r="K394" s="141" t="s">
        <v>1</v>
      </c>
      <c r="L394" s="33"/>
      <c r="M394" s="146" t="s">
        <v>1</v>
      </c>
      <c r="N394" s="147" t="s">
        <v>40</v>
      </c>
      <c r="P394" s="148">
        <f>O394*H394</f>
        <v>0</v>
      </c>
      <c r="Q394" s="148">
        <v>0</v>
      </c>
      <c r="R394" s="148">
        <f>Q394*H394</f>
        <v>0</v>
      </c>
      <c r="S394" s="148">
        <v>0</v>
      </c>
      <c r="T394" s="149">
        <f>S394*H394</f>
        <v>0</v>
      </c>
      <c r="AR394" s="150" t="s">
        <v>314</v>
      </c>
      <c r="AT394" s="150" t="s">
        <v>309</v>
      </c>
      <c r="AU394" s="150" t="s">
        <v>163</v>
      </c>
      <c r="AY394" s="18" t="s">
        <v>307</v>
      </c>
      <c r="BE394" s="151">
        <f>IF(N394="základní",J394,0)</f>
        <v>0</v>
      </c>
      <c r="BF394" s="151">
        <f>IF(N394="snížená",J394,0)</f>
        <v>0</v>
      </c>
      <c r="BG394" s="151">
        <f>IF(N394="zákl. přenesená",J394,0)</f>
        <v>0</v>
      </c>
      <c r="BH394" s="151">
        <f>IF(N394="sníž. přenesená",J394,0)</f>
        <v>0</v>
      </c>
      <c r="BI394" s="151">
        <f>IF(N394="nulová",J394,0)</f>
        <v>0</v>
      </c>
      <c r="BJ394" s="18" t="s">
        <v>82</v>
      </c>
      <c r="BK394" s="151">
        <f>ROUND(I394*H394,2)</f>
        <v>0</v>
      </c>
      <c r="BL394" s="18" t="s">
        <v>314</v>
      </c>
      <c r="BM394" s="150" t="s">
        <v>1328</v>
      </c>
    </row>
    <row r="395" spans="2:65" s="1" customFormat="1" ht="11.25">
      <c r="B395" s="33"/>
      <c r="D395" s="152" t="s">
        <v>316</v>
      </c>
      <c r="F395" s="153" t="s">
        <v>7492</v>
      </c>
      <c r="I395" s="154"/>
      <c r="L395" s="33"/>
      <c r="M395" s="155"/>
      <c r="T395" s="57"/>
      <c r="AT395" s="18" t="s">
        <v>316</v>
      </c>
      <c r="AU395" s="18" t="s">
        <v>163</v>
      </c>
    </row>
    <row r="396" spans="2:65" s="16" customFormat="1" ht="20.85" customHeight="1">
      <c r="B396" s="207"/>
      <c r="D396" s="208" t="s">
        <v>74</v>
      </c>
      <c r="E396" s="208" t="s">
        <v>7493</v>
      </c>
      <c r="F396" s="208" t="s">
        <v>7494</v>
      </c>
      <c r="I396" s="209"/>
      <c r="J396" s="210">
        <f>BK396</f>
        <v>0</v>
      </c>
      <c r="L396" s="207"/>
      <c r="M396" s="211"/>
      <c r="P396" s="212">
        <f>SUM(P397:P410)</f>
        <v>0</v>
      </c>
      <c r="R396" s="212">
        <f>SUM(R397:R410)</f>
        <v>0</v>
      </c>
      <c r="T396" s="213">
        <f>SUM(T397:T410)</f>
        <v>0</v>
      </c>
      <c r="AR396" s="208" t="s">
        <v>82</v>
      </c>
      <c r="AT396" s="214" t="s">
        <v>74</v>
      </c>
      <c r="AU396" s="214" t="s">
        <v>163</v>
      </c>
      <c r="AY396" s="208" t="s">
        <v>307</v>
      </c>
      <c r="BK396" s="215">
        <f>SUM(BK397:BK410)</f>
        <v>0</v>
      </c>
    </row>
    <row r="397" spans="2:65" s="1" customFormat="1" ht="55.5" customHeight="1">
      <c r="B397" s="33"/>
      <c r="C397" s="139" t="s">
        <v>881</v>
      </c>
      <c r="D397" s="139" t="s">
        <v>309</v>
      </c>
      <c r="E397" s="140" t="s">
        <v>7495</v>
      </c>
      <c r="F397" s="141" t="s">
        <v>7496</v>
      </c>
      <c r="G397" s="142" t="s">
        <v>514</v>
      </c>
      <c r="H397" s="143">
        <v>1</v>
      </c>
      <c r="I397" s="144"/>
      <c r="J397" s="145">
        <f>ROUND(I397*H397,2)</f>
        <v>0</v>
      </c>
      <c r="K397" s="141" t="s">
        <v>1</v>
      </c>
      <c r="L397" s="33"/>
      <c r="M397" s="146" t="s">
        <v>1</v>
      </c>
      <c r="N397" s="147" t="s">
        <v>40</v>
      </c>
      <c r="P397" s="148">
        <f>O397*H397</f>
        <v>0</v>
      </c>
      <c r="Q397" s="148">
        <v>0</v>
      </c>
      <c r="R397" s="148">
        <f>Q397*H397</f>
        <v>0</v>
      </c>
      <c r="S397" s="148">
        <v>0</v>
      </c>
      <c r="T397" s="149">
        <f>S397*H397</f>
        <v>0</v>
      </c>
      <c r="AR397" s="150" t="s">
        <v>314</v>
      </c>
      <c r="AT397" s="150" t="s">
        <v>309</v>
      </c>
      <c r="AU397" s="150" t="s">
        <v>314</v>
      </c>
      <c r="AY397" s="18" t="s">
        <v>307</v>
      </c>
      <c r="BE397" s="151">
        <f>IF(N397="základní",J397,0)</f>
        <v>0</v>
      </c>
      <c r="BF397" s="151">
        <f>IF(N397="snížená",J397,0)</f>
        <v>0</v>
      </c>
      <c r="BG397" s="151">
        <f>IF(N397="zákl. přenesená",J397,0)</f>
        <v>0</v>
      </c>
      <c r="BH397" s="151">
        <f>IF(N397="sníž. přenesená",J397,0)</f>
        <v>0</v>
      </c>
      <c r="BI397" s="151">
        <f>IF(N397="nulová",J397,0)</f>
        <v>0</v>
      </c>
      <c r="BJ397" s="18" t="s">
        <v>82</v>
      </c>
      <c r="BK397" s="151">
        <f>ROUND(I397*H397,2)</f>
        <v>0</v>
      </c>
      <c r="BL397" s="18" t="s">
        <v>314</v>
      </c>
      <c r="BM397" s="150" t="s">
        <v>1335</v>
      </c>
    </row>
    <row r="398" spans="2:65" s="1" customFormat="1" ht="39">
      <c r="B398" s="33"/>
      <c r="D398" s="152" t="s">
        <v>316</v>
      </c>
      <c r="F398" s="153" t="s">
        <v>7496</v>
      </c>
      <c r="I398" s="154"/>
      <c r="L398" s="33"/>
      <c r="M398" s="155"/>
      <c r="T398" s="57"/>
      <c r="AT398" s="18" t="s">
        <v>316</v>
      </c>
      <c r="AU398" s="18" t="s">
        <v>314</v>
      </c>
    </row>
    <row r="399" spans="2:65" s="1" customFormat="1" ht="21.75" customHeight="1">
      <c r="B399" s="33"/>
      <c r="C399" s="139" t="s">
        <v>887</v>
      </c>
      <c r="D399" s="139" t="s">
        <v>309</v>
      </c>
      <c r="E399" s="140" t="s">
        <v>7497</v>
      </c>
      <c r="F399" s="141" t="s">
        <v>7498</v>
      </c>
      <c r="G399" s="142" t="s">
        <v>514</v>
      </c>
      <c r="H399" s="143">
        <v>12</v>
      </c>
      <c r="I399" s="144"/>
      <c r="J399" s="145">
        <f>ROUND(I399*H399,2)</f>
        <v>0</v>
      </c>
      <c r="K399" s="141" t="s">
        <v>1</v>
      </c>
      <c r="L399" s="33"/>
      <c r="M399" s="146" t="s">
        <v>1</v>
      </c>
      <c r="N399" s="147" t="s">
        <v>40</v>
      </c>
      <c r="P399" s="148">
        <f>O399*H399</f>
        <v>0</v>
      </c>
      <c r="Q399" s="148">
        <v>0</v>
      </c>
      <c r="R399" s="148">
        <f>Q399*H399</f>
        <v>0</v>
      </c>
      <c r="S399" s="148">
        <v>0</v>
      </c>
      <c r="T399" s="149">
        <f>S399*H399</f>
        <v>0</v>
      </c>
      <c r="AR399" s="150" t="s">
        <v>314</v>
      </c>
      <c r="AT399" s="150" t="s">
        <v>309</v>
      </c>
      <c r="AU399" s="150" t="s">
        <v>314</v>
      </c>
      <c r="AY399" s="18" t="s">
        <v>307</v>
      </c>
      <c r="BE399" s="151">
        <f>IF(N399="základní",J399,0)</f>
        <v>0</v>
      </c>
      <c r="BF399" s="151">
        <f>IF(N399="snížená",J399,0)</f>
        <v>0</v>
      </c>
      <c r="BG399" s="151">
        <f>IF(N399="zákl. přenesená",J399,0)</f>
        <v>0</v>
      </c>
      <c r="BH399" s="151">
        <f>IF(N399="sníž. přenesená",J399,0)</f>
        <v>0</v>
      </c>
      <c r="BI399" s="151">
        <f>IF(N399="nulová",J399,0)</f>
        <v>0</v>
      </c>
      <c r="BJ399" s="18" t="s">
        <v>82</v>
      </c>
      <c r="BK399" s="151">
        <f>ROUND(I399*H399,2)</f>
        <v>0</v>
      </c>
      <c r="BL399" s="18" t="s">
        <v>314</v>
      </c>
      <c r="BM399" s="150" t="s">
        <v>1346</v>
      </c>
    </row>
    <row r="400" spans="2:65" s="1" customFormat="1" ht="11.25">
      <c r="B400" s="33"/>
      <c r="D400" s="152" t="s">
        <v>316</v>
      </c>
      <c r="F400" s="153" t="s">
        <v>7498</v>
      </c>
      <c r="I400" s="154"/>
      <c r="L400" s="33"/>
      <c r="M400" s="155"/>
      <c r="T400" s="57"/>
      <c r="AT400" s="18" t="s">
        <v>316</v>
      </c>
      <c r="AU400" s="18" t="s">
        <v>314</v>
      </c>
    </row>
    <row r="401" spans="2:65" s="1" customFormat="1" ht="16.5" customHeight="1">
      <c r="B401" s="33"/>
      <c r="C401" s="139" t="s">
        <v>893</v>
      </c>
      <c r="D401" s="139" t="s">
        <v>309</v>
      </c>
      <c r="E401" s="140" t="s">
        <v>7499</v>
      </c>
      <c r="F401" s="141" t="s">
        <v>7500</v>
      </c>
      <c r="G401" s="142" t="s">
        <v>514</v>
      </c>
      <c r="H401" s="143">
        <v>12</v>
      </c>
      <c r="I401" s="144"/>
      <c r="J401" s="145">
        <f>ROUND(I401*H401,2)</f>
        <v>0</v>
      </c>
      <c r="K401" s="141" t="s">
        <v>1</v>
      </c>
      <c r="L401" s="33"/>
      <c r="M401" s="146" t="s">
        <v>1</v>
      </c>
      <c r="N401" s="147" t="s">
        <v>40</v>
      </c>
      <c r="P401" s="148">
        <f>O401*H401</f>
        <v>0</v>
      </c>
      <c r="Q401" s="148">
        <v>0</v>
      </c>
      <c r="R401" s="148">
        <f>Q401*H401</f>
        <v>0</v>
      </c>
      <c r="S401" s="148">
        <v>0</v>
      </c>
      <c r="T401" s="149">
        <f>S401*H401</f>
        <v>0</v>
      </c>
      <c r="AR401" s="150" t="s">
        <v>314</v>
      </c>
      <c r="AT401" s="150" t="s">
        <v>309</v>
      </c>
      <c r="AU401" s="150" t="s">
        <v>314</v>
      </c>
      <c r="AY401" s="18" t="s">
        <v>307</v>
      </c>
      <c r="BE401" s="151">
        <f>IF(N401="základní",J401,0)</f>
        <v>0</v>
      </c>
      <c r="BF401" s="151">
        <f>IF(N401="snížená",J401,0)</f>
        <v>0</v>
      </c>
      <c r="BG401" s="151">
        <f>IF(N401="zákl. přenesená",J401,0)</f>
        <v>0</v>
      </c>
      <c r="BH401" s="151">
        <f>IF(N401="sníž. přenesená",J401,0)</f>
        <v>0</v>
      </c>
      <c r="BI401" s="151">
        <f>IF(N401="nulová",J401,0)</f>
        <v>0</v>
      </c>
      <c r="BJ401" s="18" t="s">
        <v>82</v>
      </c>
      <c r="BK401" s="151">
        <f>ROUND(I401*H401,2)</f>
        <v>0</v>
      </c>
      <c r="BL401" s="18" t="s">
        <v>314</v>
      </c>
      <c r="BM401" s="150" t="s">
        <v>1356</v>
      </c>
    </row>
    <row r="402" spans="2:65" s="1" customFormat="1" ht="11.25">
      <c r="B402" s="33"/>
      <c r="D402" s="152" t="s">
        <v>316</v>
      </c>
      <c r="F402" s="153" t="s">
        <v>7500</v>
      </c>
      <c r="I402" s="154"/>
      <c r="L402" s="33"/>
      <c r="M402" s="155"/>
      <c r="T402" s="57"/>
      <c r="AT402" s="18" t="s">
        <v>316</v>
      </c>
      <c r="AU402" s="18" t="s">
        <v>314</v>
      </c>
    </row>
    <row r="403" spans="2:65" s="1" customFormat="1" ht="24.2" customHeight="1">
      <c r="B403" s="33"/>
      <c r="C403" s="139" t="s">
        <v>899</v>
      </c>
      <c r="D403" s="139" t="s">
        <v>309</v>
      </c>
      <c r="E403" s="140" t="s">
        <v>7501</v>
      </c>
      <c r="F403" s="141" t="s">
        <v>7502</v>
      </c>
      <c r="G403" s="142" t="s">
        <v>514</v>
      </c>
      <c r="H403" s="143">
        <v>2</v>
      </c>
      <c r="I403" s="144"/>
      <c r="J403" s="145">
        <f>ROUND(I403*H403,2)</f>
        <v>0</v>
      </c>
      <c r="K403" s="141" t="s">
        <v>1</v>
      </c>
      <c r="L403" s="33"/>
      <c r="M403" s="146" t="s">
        <v>1</v>
      </c>
      <c r="N403" s="147" t="s">
        <v>40</v>
      </c>
      <c r="P403" s="148">
        <f>O403*H403</f>
        <v>0</v>
      </c>
      <c r="Q403" s="148">
        <v>0</v>
      </c>
      <c r="R403" s="148">
        <f>Q403*H403</f>
        <v>0</v>
      </c>
      <c r="S403" s="148">
        <v>0</v>
      </c>
      <c r="T403" s="149">
        <f>S403*H403</f>
        <v>0</v>
      </c>
      <c r="AR403" s="150" t="s">
        <v>314</v>
      </c>
      <c r="AT403" s="150" t="s">
        <v>309</v>
      </c>
      <c r="AU403" s="150" t="s">
        <v>314</v>
      </c>
      <c r="AY403" s="18" t="s">
        <v>307</v>
      </c>
      <c r="BE403" s="151">
        <f>IF(N403="základní",J403,0)</f>
        <v>0</v>
      </c>
      <c r="BF403" s="151">
        <f>IF(N403="snížená",J403,0)</f>
        <v>0</v>
      </c>
      <c r="BG403" s="151">
        <f>IF(N403="zákl. přenesená",J403,0)</f>
        <v>0</v>
      </c>
      <c r="BH403" s="151">
        <f>IF(N403="sníž. přenesená",J403,0)</f>
        <v>0</v>
      </c>
      <c r="BI403" s="151">
        <f>IF(N403="nulová",J403,0)</f>
        <v>0</v>
      </c>
      <c r="BJ403" s="18" t="s">
        <v>82</v>
      </c>
      <c r="BK403" s="151">
        <f>ROUND(I403*H403,2)</f>
        <v>0</v>
      </c>
      <c r="BL403" s="18" t="s">
        <v>314</v>
      </c>
      <c r="BM403" s="150" t="s">
        <v>1368</v>
      </c>
    </row>
    <row r="404" spans="2:65" s="1" customFormat="1" ht="11.25">
      <c r="B404" s="33"/>
      <c r="D404" s="152" t="s">
        <v>316</v>
      </c>
      <c r="F404" s="153" t="s">
        <v>7502</v>
      </c>
      <c r="I404" s="154"/>
      <c r="L404" s="33"/>
      <c r="M404" s="155"/>
      <c r="T404" s="57"/>
      <c r="AT404" s="18" t="s">
        <v>316</v>
      </c>
      <c r="AU404" s="18" t="s">
        <v>314</v>
      </c>
    </row>
    <row r="405" spans="2:65" s="1" customFormat="1" ht="16.5" customHeight="1">
      <c r="B405" s="33"/>
      <c r="C405" s="139" t="s">
        <v>903</v>
      </c>
      <c r="D405" s="139" t="s">
        <v>309</v>
      </c>
      <c r="E405" s="140" t="s">
        <v>7503</v>
      </c>
      <c r="F405" s="141" t="s">
        <v>7504</v>
      </c>
      <c r="G405" s="142" t="s">
        <v>514</v>
      </c>
      <c r="H405" s="143">
        <v>24</v>
      </c>
      <c r="I405" s="144"/>
      <c r="J405" s="145">
        <f>ROUND(I405*H405,2)</f>
        <v>0</v>
      </c>
      <c r="K405" s="141" t="s">
        <v>1</v>
      </c>
      <c r="L405" s="33"/>
      <c r="M405" s="146" t="s">
        <v>1</v>
      </c>
      <c r="N405" s="147" t="s">
        <v>40</v>
      </c>
      <c r="P405" s="148">
        <f>O405*H405</f>
        <v>0</v>
      </c>
      <c r="Q405" s="148">
        <v>0</v>
      </c>
      <c r="R405" s="148">
        <f>Q405*H405</f>
        <v>0</v>
      </c>
      <c r="S405" s="148">
        <v>0</v>
      </c>
      <c r="T405" s="149">
        <f>S405*H405</f>
        <v>0</v>
      </c>
      <c r="AR405" s="150" t="s">
        <v>314</v>
      </c>
      <c r="AT405" s="150" t="s">
        <v>309</v>
      </c>
      <c r="AU405" s="150" t="s">
        <v>314</v>
      </c>
      <c r="AY405" s="18" t="s">
        <v>307</v>
      </c>
      <c r="BE405" s="151">
        <f>IF(N405="základní",J405,0)</f>
        <v>0</v>
      </c>
      <c r="BF405" s="151">
        <f>IF(N405="snížená",J405,0)</f>
        <v>0</v>
      </c>
      <c r="BG405" s="151">
        <f>IF(N405="zákl. přenesená",J405,0)</f>
        <v>0</v>
      </c>
      <c r="BH405" s="151">
        <f>IF(N405="sníž. přenesená",J405,0)</f>
        <v>0</v>
      </c>
      <c r="BI405" s="151">
        <f>IF(N405="nulová",J405,0)</f>
        <v>0</v>
      </c>
      <c r="BJ405" s="18" t="s">
        <v>82</v>
      </c>
      <c r="BK405" s="151">
        <f>ROUND(I405*H405,2)</f>
        <v>0</v>
      </c>
      <c r="BL405" s="18" t="s">
        <v>314</v>
      </c>
      <c r="BM405" s="150" t="s">
        <v>1379</v>
      </c>
    </row>
    <row r="406" spans="2:65" s="1" customFormat="1" ht="11.25">
      <c r="B406" s="33"/>
      <c r="D406" s="152" t="s">
        <v>316</v>
      </c>
      <c r="F406" s="153" t="s">
        <v>7504</v>
      </c>
      <c r="I406" s="154"/>
      <c r="L406" s="33"/>
      <c r="M406" s="155"/>
      <c r="T406" s="57"/>
      <c r="AT406" s="18" t="s">
        <v>316</v>
      </c>
      <c r="AU406" s="18" t="s">
        <v>314</v>
      </c>
    </row>
    <row r="407" spans="2:65" s="1" customFormat="1" ht="16.5" customHeight="1">
      <c r="B407" s="33"/>
      <c r="C407" s="139" t="s">
        <v>918</v>
      </c>
      <c r="D407" s="139" t="s">
        <v>309</v>
      </c>
      <c r="E407" s="140" t="s">
        <v>7505</v>
      </c>
      <c r="F407" s="141" t="s">
        <v>7506</v>
      </c>
      <c r="G407" s="142" t="s">
        <v>514</v>
      </c>
      <c r="H407" s="143">
        <v>24</v>
      </c>
      <c r="I407" s="144"/>
      <c r="J407" s="145">
        <f>ROUND(I407*H407,2)</f>
        <v>0</v>
      </c>
      <c r="K407" s="141" t="s">
        <v>1</v>
      </c>
      <c r="L407" s="33"/>
      <c r="M407" s="146" t="s">
        <v>1</v>
      </c>
      <c r="N407" s="147" t="s">
        <v>40</v>
      </c>
      <c r="P407" s="148">
        <f>O407*H407</f>
        <v>0</v>
      </c>
      <c r="Q407" s="148">
        <v>0</v>
      </c>
      <c r="R407" s="148">
        <f>Q407*H407</f>
        <v>0</v>
      </c>
      <c r="S407" s="148">
        <v>0</v>
      </c>
      <c r="T407" s="149">
        <f>S407*H407</f>
        <v>0</v>
      </c>
      <c r="AR407" s="150" t="s">
        <v>314</v>
      </c>
      <c r="AT407" s="150" t="s">
        <v>309</v>
      </c>
      <c r="AU407" s="150" t="s">
        <v>314</v>
      </c>
      <c r="AY407" s="18" t="s">
        <v>307</v>
      </c>
      <c r="BE407" s="151">
        <f>IF(N407="základní",J407,0)</f>
        <v>0</v>
      </c>
      <c r="BF407" s="151">
        <f>IF(N407="snížená",J407,0)</f>
        <v>0</v>
      </c>
      <c r="BG407" s="151">
        <f>IF(N407="zákl. přenesená",J407,0)</f>
        <v>0</v>
      </c>
      <c r="BH407" s="151">
        <f>IF(N407="sníž. přenesená",J407,0)</f>
        <v>0</v>
      </c>
      <c r="BI407" s="151">
        <f>IF(N407="nulová",J407,0)</f>
        <v>0</v>
      </c>
      <c r="BJ407" s="18" t="s">
        <v>82</v>
      </c>
      <c r="BK407" s="151">
        <f>ROUND(I407*H407,2)</f>
        <v>0</v>
      </c>
      <c r="BL407" s="18" t="s">
        <v>314</v>
      </c>
      <c r="BM407" s="150" t="s">
        <v>1389</v>
      </c>
    </row>
    <row r="408" spans="2:65" s="1" customFormat="1" ht="11.25">
      <c r="B408" s="33"/>
      <c r="D408" s="152" t="s">
        <v>316</v>
      </c>
      <c r="F408" s="153" t="s">
        <v>7506</v>
      </c>
      <c r="I408" s="154"/>
      <c r="L408" s="33"/>
      <c r="M408" s="155"/>
      <c r="T408" s="57"/>
      <c r="AT408" s="18" t="s">
        <v>316</v>
      </c>
      <c r="AU408" s="18" t="s">
        <v>314</v>
      </c>
    </row>
    <row r="409" spans="2:65" s="1" customFormat="1" ht="24.2" customHeight="1">
      <c r="B409" s="33"/>
      <c r="C409" s="139" t="s">
        <v>930</v>
      </c>
      <c r="D409" s="139" t="s">
        <v>309</v>
      </c>
      <c r="E409" s="140" t="s">
        <v>7507</v>
      </c>
      <c r="F409" s="141" t="s">
        <v>7508</v>
      </c>
      <c r="G409" s="142" t="s">
        <v>514</v>
      </c>
      <c r="H409" s="143">
        <v>24</v>
      </c>
      <c r="I409" s="144"/>
      <c r="J409" s="145">
        <f>ROUND(I409*H409,2)</f>
        <v>0</v>
      </c>
      <c r="K409" s="141" t="s">
        <v>1</v>
      </c>
      <c r="L409" s="33"/>
      <c r="M409" s="146" t="s">
        <v>1</v>
      </c>
      <c r="N409" s="147" t="s">
        <v>40</v>
      </c>
      <c r="P409" s="148">
        <f>O409*H409</f>
        <v>0</v>
      </c>
      <c r="Q409" s="148">
        <v>0</v>
      </c>
      <c r="R409" s="148">
        <f>Q409*H409</f>
        <v>0</v>
      </c>
      <c r="S409" s="148">
        <v>0</v>
      </c>
      <c r="T409" s="149">
        <f>S409*H409</f>
        <v>0</v>
      </c>
      <c r="AR409" s="150" t="s">
        <v>314</v>
      </c>
      <c r="AT409" s="150" t="s">
        <v>309</v>
      </c>
      <c r="AU409" s="150" t="s">
        <v>314</v>
      </c>
      <c r="AY409" s="18" t="s">
        <v>307</v>
      </c>
      <c r="BE409" s="151">
        <f>IF(N409="základní",J409,0)</f>
        <v>0</v>
      </c>
      <c r="BF409" s="151">
        <f>IF(N409="snížená",J409,0)</f>
        <v>0</v>
      </c>
      <c r="BG409" s="151">
        <f>IF(N409="zákl. přenesená",J409,0)</f>
        <v>0</v>
      </c>
      <c r="BH409" s="151">
        <f>IF(N409="sníž. přenesená",J409,0)</f>
        <v>0</v>
      </c>
      <c r="BI409" s="151">
        <f>IF(N409="nulová",J409,0)</f>
        <v>0</v>
      </c>
      <c r="BJ409" s="18" t="s">
        <v>82</v>
      </c>
      <c r="BK409" s="151">
        <f>ROUND(I409*H409,2)</f>
        <v>0</v>
      </c>
      <c r="BL409" s="18" t="s">
        <v>314</v>
      </c>
      <c r="BM409" s="150" t="s">
        <v>1402</v>
      </c>
    </row>
    <row r="410" spans="2:65" s="1" customFormat="1" ht="11.25">
      <c r="B410" s="33"/>
      <c r="D410" s="152" t="s">
        <v>316</v>
      </c>
      <c r="F410" s="153" t="s">
        <v>7508</v>
      </c>
      <c r="I410" s="154"/>
      <c r="L410" s="33"/>
      <c r="M410" s="155"/>
      <c r="T410" s="57"/>
      <c r="AT410" s="18" t="s">
        <v>316</v>
      </c>
      <c r="AU410" s="18" t="s">
        <v>314</v>
      </c>
    </row>
    <row r="411" spans="2:65" s="16" customFormat="1" ht="20.85" customHeight="1">
      <c r="B411" s="207"/>
      <c r="D411" s="208" t="s">
        <v>74</v>
      </c>
      <c r="E411" s="208" t="s">
        <v>7509</v>
      </c>
      <c r="F411" s="208" t="s">
        <v>7510</v>
      </c>
      <c r="I411" s="209"/>
      <c r="J411" s="210">
        <f>BK411</f>
        <v>0</v>
      </c>
      <c r="L411" s="207"/>
      <c r="M411" s="211"/>
      <c r="P411" s="212">
        <f>SUM(P412:P417)</f>
        <v>0</v>
      </c>
      <c r="R411" s="212">
        <f>SUM(R412:R417)</f>
        <v>0</v>
      </c>
      <c r="T411" s="213">
        <f>SUM(T412:T417)</f>
        <v>0</v>
      </c>
      <c r="AR411" s="208" t="s">
        <v>82</v>
      </c>
      <c r="AT411" s="214" t="s">
        <v>74</v>
      </c>
      <c r="AU411" s="214" t="s">
        <v>163</v>
      </c>
      <c r="AY411" s="208" t="s">
        <v>307</v>
      </c>
      <c r="BK411" s="215">
        <f>SUM(BK412:BK417)</f>
        <v>0</v>
      </c>
    </row>
    <row r="412" spans="2:65" s="1" customFormat="1" ht="44.25" customHeight="1">
      <c r="B412" s="33"/>
      <c r="C412" s="139" t="s">
        <v>939</v>
      </c>
      <c r="D412" s="139" t="s">
        <v>309</v>
      </c>
      <c r="E412" s="140" t="s">
        <v>7511</v>
      </c>
      <c r="F412" s="141" t="s">
        <v>7512</v>
      </c>
      <c r="G412" s="142" t="s">
        <v>514</v>
      </c>
      <c r="H412" s="143">
        <v>1</v>
      </c>
      <c r="I412" s="144"/>
      <c r="J412" s="145">
        <f>ROUND(I412*H412,2)</f>
        <v>0</v>
      </c>
      <c r="K412" s="141" t="s">
        <v>1</v>
      </c>
      <c r="L412" s="33"/>
      <c r="M412" s="146" t="s">
        <v>1</v>
      </c>
      <c r="N412" s="147" t="s">
        <v>40</v>
      </c>
      <c r="P412" s="148">
        <f>O412*H412</f>
        <v>0</v>
      </c>
      <c r="Q412" s="148">
        <v>0</v>
      </c>
      <c r="R412" s="148">
        <f>Q412*H412</f>
        <v>0</v>
      </c>
      <c r="S412" s="148">
        <v>0</v>
      </c>
      <c r="T412" s="149">
        <f>S412*H412</f>
        <v>0</v>
      </c>
      <c r="AR412" s="150" t="s">
        <v>314</v>
      </c>
      <c r="AT412" s="150" t="s">
        <v>309</v>
      </c>
      <c r="AU412" s="150" t="s">
        <v>314</v>
      </c>
      <c r="AY412" s="18" t="s">
        <v>307</v>
      </c>
      <c r="BE412" s="151">
        <f>IF(N412="základní",J412,0)</f>
        <v>0</v>
      </c>
      <c r="BF412" s="151">
        <f>IF(N412="snížená",J412,0)</f>
        <v>0</v>
      </c>
      <c r="BG412" s="151">
        <f>IF(N412="zákl. přenesená",J412,0)</f>
        <v>0</v>
      </c>
      <c r="BH412" s="151">
        <f>IF(N412="sníž. přenesená",J412,0)</f>
        <v>0</v>
      </c>
      <c r="BI412" s="151">
        <f>IF(N412="nulová",J412,0)</f>
        <v>0</v>
      </c>
      <c r="BJ412" s="18" t="s">
        <v>82</v>
      </c>
      <c r="BK412" s="151">
        <f>ROUND(I412*H412,2)</f>
        <v>0</v>
      </c>
      <c r="BL412" s="18" t="s">
        <v>314</v>
      </c>
      <c r="BM412" s="150" t="s">
        <v>1430</v>
      </c>
    </row>
    <row r="413" spans="2:65" s="1" customFormat="1" ht="29.25">
      <c r="B413" s="33"/>
      <c r="D413" s="152" t="s">
        <v>316</v>
      </c>
      <c r="F413" s="153" t="s">
        <v>7512</v>
      </c>
      <c r="I413" s="154"/>
      <c r="L413" s="33"/>
      <c r="M413" s="155"/>
      <c r="T413" s="57"/>
      <c r="AT413" s="18" t="s">
        <v>316</v>
      </c>
      <c r="AU413" s="18" t="s">
        <v>314</v>
      </c>
    </row>
    <row r="414" spans="2:65" s="1" customFormat="1" ht="78" customHeight="1">
      <c r="B414" s="33"/>
      <c r="C414" s="139" t="s">
        <v>946</v>
      </c>
      <c r="D414" s="139" t="s">
        <v>309</v>
      </c>
      <c r="E414" s="140" t="s">
        <v>7513</v>
      </c>
      <c r="F414" s="141" t="s">
        <v>7514</v>
      </c>
      <c r="G414" s="142" t="s">
        <v>514</v>
      </c>
      <c r="H414" s="143">
        <v>1</v>
      </c>
      <c r="I414" s="144"/>
      <c r="J414" s="145">
        <f>ROUND(I414*H414,2)</f>
        <v>0</v>
      </c>
      <c r="K414" s="141" t="s">
        <v>1</v>
      </c>
      <c r="L414" s="33"/>
      <c r="M414" s="146" t="s">
        <v>1</v>
      </c>
      <c r="N414" s="147" t="s">
        <v>40</v>
      </c>
      <c r="P414" s="148">
        <f>O414*H414</f>
        <v>0</v>
      </c>
      <c r="Q414" s="148">
        <v>0</v>
      </c>
      <c r="R414" s="148">
        <f>Q414*H414</f>
        <v>0</v>
      </c>
      <c r="S414" s="148">
        <v>0</v>
      </c>
      <c r="T414" s="149">
        <f>S414*H414</f>
        <v>0</v>
      </c>
      <c r="AR414" s="150" t="s">
        <v>314</v>
      </c>
      <c r="AT414" s="150" t="s">
        <v>309</v>
      </c>
      <c r="AU414" s="150" t="s">
        <v>314</v>
      </c>
      <c r="AY414" s="18" t="s">
        <v>307</v>
      </c>
      <c r="BE414" s="151">
        <f>IF(N414="základní",J414,0)</f>
        <v>0</v>
      </c>
      <c r="BF414" s="151">
        <f>IF(N414="snížená",J414,0)</f>
        <v>0</v>
      </c>
      <c r="BG414" s="151">
        <f>IF(N414="zákl. přenesená",J414,0)</f>
        <v>0</v>
      </c>
      <c r="BH414" s="151">
        <f>IF(N414="sníž. přenesená",J414,0)</f>
        <v>0</v>
      </c>
      <c r="BI414" s="151">
        <f>IF(N414="nulová",J414,0)</f>
        <v>0</v>
      </c>
      <c r="BJ414" s="18" t="s">
        <v>82</v>
      </c>
      <c r="BK414" s="151">
        <f>ROUND(I414*H414,2)</f>
        <v>0</v>
      </c>
      <c r="BL414" s="18" t="s">
        <v>314</v>
      </c>
      <c r="BM414" s="150" t="s">
        <v>1440</v>
      </c>
    </row>
    <row r="415" spans="2:65" s="1" customFormat="1" ht="58.5">
      <c r="B415" s="33"/>
      <c r="D415" s="152" t="s">
        <v>316</v>
      </c>
      <c r="F415" s="153" t="s">
        <v>7515</v>
      </c>
      <c r="I415" s="154"/>
      <c r="L415" s="33"/>
      <c r="M415" s="155"/>
      <c r="T415" s="57"/>
      <c r="AT415" s="18" t="s">
        <v>316</v>
      </c>
      <c r="AU415" s="18" t="s">
        <v>314</v>
      </c>
    </row>
    <row r="416" spans="2:65" s="1" customFormat="1" ht="78" customHeight="1">
      <c r="B416" s="33"/>
      <c r="C416" s="139" t="s">
        <v>951</v>
      </c>
      <c r="D416" s="139" t="s">
        <v>309</v>
      </c>
      <c r="E416" s="140" t="s">
        <v>7516</v>
      </c>
      <c r="F416" s="141" t="s">
        <v>7517</v>
      </c>
      <c r="G416" s="142" t="s">
        <v>514</v>
      </c>
      <c r="H416" s="143">
        <v>3</v>
      </c>
      <c r="I416" s="144"/>
      <c r="J416" s="145">
        <f>ROUND(I416*H416,2)</f>
        <v>0</v>
      </c>
      <c r="K416" s="141" t="s">
        <v>1</v>
      </c>
      <c r="L416" s="33"/>
      <c r="M416" s="146" t="s">
        <v>1</v>
      </c>
      <c r="N416" s="147" t="s">
        <v>40</v>
      </c>
      <c r="P416" s="148">
        <f>O416*H416</f>
        <v>0</v>
      </c>
      <c r="Q416" s="148">
        <v>0</v>
      </c>
      <c r="R416" s="148">
        <f>Q416*H416</f>
        <v>0</v>
      </c>
      <c r="S416" s="148">
        <v>0</v>
      </c>
      <c r="T416" s="149">
        <f>S416*H416</f>
        <v>0</v>
      </c>
      <c r="AR416" s="150" t="s">
        <v>314</v>
      </c>
      <c r="AT416" s="150" t="s">
        <v>309</v>
      </c>
      <c r="AU416" s="150" t="s">
        <v>314</v>
      </c>
      <c r="AY416" s="18" t="s">
        <v>307</v>
      </c>
      <c r="BE416" s="151">
        <f>IF(N416="základní",J416,0)</f>
        <v>0</v>
      </c>
      <c r="BF416" s="151">
        <f>IF(N416="snížená",J416,0)</f>
        <v>0</v>
      </c>
      <c r="BG416" s="151">
        <f>IF(N416="zákl. přenesená",J416,0)</f>
        <v>0</v>
      </c>
      <c r="BH416" s="151">
        <f>IF(N416="sníž. přenesená",J416,0)</f>
        <v>0</v>
      </c>
      <c r="BI416" s="151">
        <f>IF(N416="nulová",J416,0)</f>
        <v>0</v>
      </c>
      <c r="BJ416" s="18" t="s">
        <v>82</v>
      </c>
      <c r="BK416" s="151">
        <f>ROUND(I416*H416,2)</f>
        <v>0</v>
      </c>
      <c r="BL416" s="18" t="s">
        <v>314</v>
      </c>
      <c r="BM416" s="150" t="s">
        <v>1457</v>
      </c>
    </row>
    <row r="417" spans="2:65" s="1" customFormat="1" ht="58.5">
      <c r="B417" s="33"/>
      <c r="D417" s="152" t="s">
        <v>316</v>
      </c>
      <c r="F417" s="153" t="s">
        <v>7518</v>
      </c>
      <c r="I417" s="154"/>
      <c r="L417" s="33"/>
      <c r="M417" s="155"/>
      <c r="T417" s="57"/>
      <c r="AT417" s="18" t="s">
        <v>316</v>
      </c>
      <c r="AU417" s="18" t="s">
        <v>314</v>
      </c>
    </row>
    <row r="418" spans="2:65" s="16" customFormat="1" ht="20.85" customHeight="1">
      <c r="B418" s="207"/>
      <c r="D418" s="208" t="s">
        <v>74</v>
      </c>
      <c r="E418" s="208" t="s">
        <v>7519</v>
      </c>
      <c r="F418" s="208" t="s">
        <v>7520</v>
      </c>
      <c r="I418" s="209"/>
      <c r="J418" s="210">
        <f>BK418</f>
        <v>0</v>
      </c>
      <c r="L418" s="207"/>
      <c r="M418" s="211"/>
      <c r="P418" s="212">
        <f>SUM(P419:P420)</f>
        <v>0</v>
      </c>
      <c r="R418" s="212">
        <f>SUM(R419:R420)</f>
        <v>0</v>
      </c>
      <c r="T418" s="213">
        <f>SUM(T419:T420)</f>
        <v>0</v>
      </c>
      <c r="AR418" s="208" t="s">
        <v>82</v>
      </c>
      <c r="AT418" s="214" t="s">
        <v>74</v>
      </c>
      <c r="AU418" s="214" t="s">
        <v>163</v>
      </c>
      <c r="AY418" s="208" t="s">
        <v>307</v>
      </c>
      <c r="BK418" s="215">
        <f>SUM(BK419:BK420)</f>
        <v>0</v>
      </c>
    </row>
    <row r="419" spans="2:65" s="1" customFormat="1" ht="24.2" customHeight="1">
      <c r="B419" s="33"/>
      <c r="C419" s="139" t="s">
        <v>956</v>
      </c>
      <c r="D419" s="139" t="s">
        <v>309</v>
      </c>
      <c r="E419" s="140" t="s">
        <v>7521</v>
      </c>
      <c r="F419" s="141" t="s">
        <v>7522</v>
      </c>
      <c r="G419" s="142" t="s">
        <v>514</v>
      </c>
      <c r="H419" s="143">
        <v>16</v>
      </c>
      <c r="I419" s="144"/>
      <c r="J419" s="145">
        <f>ROUND(I419*H419,2)</f>
        <v>0</v>
      </c>
      <c r="K419" s="141" t="s">
        <v>1</v>
      </c>
      <c r="L419" s="33"/>
      <c r="M419" s="146" t="s">
        <v>1</v>
      </c>
      <c r="N419" s="147" t="s">
        <v>40</v>
      </c>
      <c r="P419" s="148">
        <f>O419*H419</f>
        <v>0</v>
      </c>
      <c r="Q419" s="148">
        <v>0</v>
      </c>
      <c r="R419" s="148">
        <f>Q419*H419</f>
        <v>0</v>
      </c>
      <c r="S419" s="148">
        <v>0</v>
      </c>
      <c r="T419" s="149">
        <f>S419*H419</f>
        <v>0</v>
      </c>
      <c r="AR419" s="150" t="s">
        <v>314</v>
      </c>
      <c r="AT419" s="150" t="s">
        <v>309</v>
      </c>
      <c r="AU419" s="150" t="s">
        <v>314</v>
      </c>
      <c r="AY419" s="18" t="s">
        <v>307</v>
      </c>
      <c r="BE419" s="151">
        <f>IF(N419="základní",J419,0)</f>
        <v>0</v>
      </c>
      <c r="BF419" s="151">
        <f>IF(N419="snížená",J419,0)</f>
        <v>0</v>
      </c>
      <c r="BG419" s="151">
        <f>IF(N419="zákl. přenesená",J419,0)</f>
        <v>0</v>
      </c>
      <c r="BH419" s="151">
        <f>IF(N419="sníž. přenesená",J419,0)</f>
        <v>0</v>
      </c>
      <c r="BI419" s="151">
        <f>IF(N419="nulová",J419,0)</f>
        <v>0</v>
      </c>
      <c r="BJ419" s="18" t="s">
        <v>82</v>
      </c>
      <c r="BK419" s="151">
        <f>ROUND(I419*H419,2)</f>
        <v>0</v>
      </c>
      <c r="BL419" s="18" t="s">
        <v>314</v>
      </c>
      <c r="BM419" s="150" t="s">
        <v>1469</v>
      </c>
    </row>
    <row r="420" spans="2:65" s="1" customFormat="1" ht="19.5">
      <c r="B420" s="33"/>
      <c r="D420" s="152" t="s">
        <v>316</v>
      </c>
      <c r="F420" s="153" t="s">
        <v>7522</v>
      </c>
      <c r="I420" s="154"/>
      <c r="L420" s="33"/>
      <c r="M420" s="155"/>
      <c r="T420" s="57"/>
      <c r="AT420" s="18" t="s">
        <v>316</v>
      </c>
      <c r="AU420" s="18" t="s">
        <v>314</v>
      </c>
    </row>
    <row r="421" spans="2:65" s="16" customFormat="1" ht="20.85" customHeight="1">
      <c r="B421" s="207"/>
      <c r="D421" s="208" t="s">
        <v>74</v>
      </c>
      <c r="E421" s="208" t="s">
        <v>7523</v>
      </c>
      <c r="F421" s="208" t="s">
        <v>7524</v>
      </c>
      <c r="I421" s="209"/>
      <c r="J421" s="210">
        <f>BK421</f>
        <v>0</v>
      </c>
      <c r="L421" s="207"/>
      <c r="M421" s="211"/>
      <c r="P421" s="212">
        <f>SUM(P422:P427)</f>
        <v>0</v>
      </c>
      <c r="R421" s="212">
        <f>SUM(R422:R427)</f>
        <v>0</v>
      </c>
      <c r="T421" s="213">
        <f>SUM(T422:T427)</f>
        <v>0</v>
      </c>
      <c r="AR421" s="208" t="s">
        <v>82</v>
      </c>
      <c r="AT421" s="214" t="s">
        <v>74</v>
      </c>
      <c r="AU421" s="214" t="s">
        <v>163</v>
      </c>
      <c r="AY421" s="208" t="s">
        <v>307</v>
      </c>
      <c r="BK421" s="215">
        <f>SUM(BK422:BK427)</f>
        <v>0</v>
      </c>
    </row>
    <row r="422" spans="2:65" s="1" customFormat="1" ht="24.2" customHeight="1">
      <c r="B422" s="33"/>
      <c r="C422" s="139" t="s">
        <v>961</v>
      </c>
      <c r="D422" s="139" t="s">
        <v>309</v>
      </c>
      <c r="E422" s="140" t="s">
        <v>7525</v>
      </c>
      <c r="F422" s="141" t="s">
        <v>7526</v>
      </c>
      <c r="G422" s="142" t="s">
        <v>514</v>
      </c>
      <c r="H422" s="143">
        <v>6</v>
      </c>
      <c r="I422" s="144"/>
      <c r="J422" s="145">
        <f>ROUND(I422*H422,2)</f>
        <v>0</v>
      </c>
      <c r="K422" s="141" t="s">
        <v>1</v>
      </c>
      <c r="L422" s="33"/>
      <c r="M422" s="146" t="s">
        <v>1</v>
      </c>
      <c r="N422" s="147" t="s">
        <v>40</v>
      </c>
      <c r="P422" s="148">
        <f>O422*H422</f>
        <v>0</v>
      </c>
      <c r="Q422" s="148">
        <v>0</v>
      </c>
      <c r="R422" s="148">
        <f>Q422*H422</f>
        <v>0</v>
      </c>
      <c r="S422" s="148">
        <v>0</v>
      </c>
      <c r="T422" s="149">
        <f>S422*H422</f>
        <v>0</v>
      </c>
      <c r="AR422" s="150" t="s">
        <v>314</v>
      </c>
      <c r="AT422" s="150" t="s">
        <v>309</v>
      </c>
      <c r="AU422" s="150" t="s">
        <v>314</v>
      </c>
      <c r="AY422" s="18" t="s">
        <v>307</v>
      </c>
      <c r="BE422" s="151">
        <f>IF(N422="základní",J422,0)</f>
        <v>0</v>
      </c>
      <c r="BF422" s="151">
        <f>IF(N422="snížená",J422,0)</f>
        <v>0</v>
      </c>
      <c r="BG422" s="151">
        <f>IF(N422="zákl. přenesená",J422,0)</f>
        <v>0</v>
      </c>
      <c r="BH422" s="151">
        <f>IF(N422="sníž. přenesená",J422,0)</f>
        <v>0</v>
      </c>
      <c r="BI422" s="151">
        <f>IF(N422="nulová",J422,0)</f>
        <v>0</v>
      </c>
      <c r="BJ422" s="18" t="s">
        <v>82</v>
      </c>
      <c r="BK422" s="151">
        <f>ROUND(I422*H422,2)</f>
        <v>0</v>
      </c>
      <c r="BL422" s="18" t="s">
        <v>314</v>
      </c>
      <c r="BM422" s="150" t="s">
        <v>1479</v>
      </c>
    </row>
    <row r="423" spans="2:65" s="1" customFormat="1" ht="19.5">
      <c r="B423" s="33"/>
      <c r="D423" s="152" t="s">
        <v>316</v>
      </c>
      <c r="F423" s="153" t="s">
        <v>7526</v>
      </c>
      <c r="I423" s="154"/>
      <c r="L423" s="33"/>
      <c r="M423" s="155"/>
      <c r="T423" s="57"/>
      <c r="AT423" s="18" t="s">
        <v>316</v>
      </c>
      <c r="AU423" s="18" t="s">
        <v>314</v>
      </c>
    </row>
    <row r="424" spans="2:65" s="1" customFormat="1" ht="24.2" customHeight="1">
      <c r="B424" s="33"/>
      <c r="C424" s="139" t="s">
        <v>966</v>
      </c>
      <c r="D424" s="139" t="s">
        <v>309</v>
      </c>
      <c r="E424" s="140" t="s">
        <v>7527</v>
      </c>
      <c r="F424" s="141" t="s">
        <v>7528</v>
      </c>
      <c r="G424" s="142" t="s">
        <v>514</v>
      </c>
      <c r="H424" s="143">
        <v>20</v>
      </c>
      <c r="I424" s="144"/>
      <c r="J424" s="145">
        <f>ROUND(I424*H424,2)</f>
        <v>0</v>
      </c>
      <c r="K424" s="141" t="s">
        <v>1</v>
      </c>
      <c r="L424" s="33"/>
      <c r="M424" s="146" t="s">
        <v>1</v>
      </c>
      <c r="N424" s="147" t="s">
        <v>40</v>
      </c>
      <c r="P424" s="148">
        <f>O424*H424</f>
        <v>0</v>
      </c>
      <c r="Q424" s="148">
        <v>0</v>
      </c>
      <c r="R424" s="148">
        <f>Q424*H424</f>
        <v>0</v>
      </c>
      <c r="S424" s="148">
        <v>0</v>
      </c>
      <c r="T424" s="149">
        <f>S424*H424</f>
        <v>0</v>
      </c>
      <c r="AR424" s="150" t="s">
        <v>314</v>
      </c>
      <c r="AT424" s="150" t="s">
        <v>309</v>
      </c>
      <c r="AU424" s="150" t="s">
        <v>314</v>
      </c>
      <c r="AY424" s="18" t="s">
        <v>307</v>
      </c>
      <c r="BE424" s="151">
        <f>IF(N424="základní",J424,0)</f>
        <v>0</v>
      </c>
      <c r="BF424" s="151">
        <f>IF(N424="snížená",J424,0)</f>
        <v>0</v>
      </c>
      <c r="BG424" s="151">
        <f>IF(N424="zákl. přenesená",J424,0)</f>
        <v>0</v>
      </c>
      <c r="BH424" s="151">
        <f>IF(N424="sníž. přenesená",J424,0)</f>
        <v>0</v>
      </c>
      <c r="BI424" s="151">
        <f>IF(N424="nulová",J424,0)</f>
        <v>0</v>
      </c>
      <c r="BJ424" s="18" t="s">
        <v>82</v>
      </c>
      <c r="BK424" s="151">
        <f>ROUND(I424*H424,2)</f>
        <v>0</v>
      </c>
      <c r="BL424" s="18" t="s">
        <v>314</v>
      </c>
      <c r="BM424" s="150" t="s">
        <v>1490</v>
      </c>
    </row>
    <row r="425" spans="2:65" s="1" customFormat="1" ht="19.5">
      <c r="B425" s="33"/>
      <c r="D425" s="152" t="s">
        <v>316</v>
      </c>
      <c r="F425" s="153" t="s">
        <v>7528</v>
      </c>
      <c r="I425" s="154"/>
      <c r="L425" s="33"/>
      <c r="M425" s="155"/>
      <c r="T425" s="57"/>
      <c r="AT425" s="18" t="s">
        <v>316</v>
      </c>
      <c r="AU425" s="18" t="s">
        <v>314</v>
      </c>
    </row>
    <row r="426" spans="2:65" s="1" customFormat="1" ht="24.2" customHeight="1">
      <c r="B426" s="33"/>
      <c r="C426" s="139" t="s">
        <v>971</v>
      </c>
      <c r="D426" s="139" t="s">
        <v>309</v>
      </c>
      <c r="E426" s="140" t="s">
        <v>7529</v>
      </c>
      <c r="F426" s="141" t="s">
        <v>7530</v>
      </c>
      <c r="G426" s="142" t="s">
        <v>514</v>
      </c>
      <c r="H426" s="143">
        <v>4</v>
      </c>
      <c r="I426" s="144"/>
      <c r="J426" s="145">
        <f>ROUND(I426*H426,2)</f>
        <v>0</v>
      </c>
      <c r="K426" s="141" t="s">
        <v>1</v>
      </c>
      <c r="L426" s="33"/>
      <c r="M426" s="146" t="s">
        <v>1</v>
      </c>
      <c r="N426" s="147" t="s">
        <v>40</v>
      </c>
      <c r="P426" s="148">
        <f>O426*H426</f>
        <v>0</v>
      </c>
      <c r="Q426" s="148">
        <v>0</v>
      </c>
      <c r="R426" s="148">
        <f>Q426*H426</f>
        <v>0</v>
      </c>
      <c r="S426" s="148">
        <v>0</v>
      </c>
      <c r="T426" s="149">
        <f>S426*H426</f>
        <v>0</v>
      </c>
      <c r="AR426" s="150" t="s">
        <v>314</v>
      </c>
      <c r="AT426" s="150" t="s">
        <v>309</v>
      </c>
      <c r="AU426" s="150" t="s">
        <v>314</v>
      </c>
      <c r="AY426" s="18" t="s">
        <v>307</v>
      </c>
      <c r="BE426" s="151">
        <f>IF(N426="základní",J426,0)</f>
        <v>0</v>
      </c>
      <c r="BF426" s="151">
        <f>IF(N426="snížená",J426,0)</f>
        <v>0</v>
      </c>
      <c r="BG426" s="151">
        <f>IF(N426="zákl. přenesená",J426,0)</f>
        <v>0</v>
      </c>
      <c r="BH426" s="151">
        <f>IF(N426="sníž. přenesená",J426,0)</f>
        <v>0</v>
      </c>
      <c r="BI426" s="151">
        <f>IF(N426="nulová",J426,0)</f>
        <v>0</v>
      </c>
      <c r="BJ426" s="18" t="s">
        <v>82</v>
      </c>
      <c r="BK426" s="151">
        <f>ROUND(I426*H426,2)</f>
        <v>0</v>
      </c>
      <c r="BL426" s="18" t="s">
        <v>314</v>
      </c>
      <c r="BM426" s="150" t="s">
        <v>1503</v>
      </c>
    </row>
    <row r="427" spans="2:65" s="1" customFormat="1" ht="19.5">
      <c r="B427" s="33"/>
      <c r="D427" s="152" t="s">
        <v>316</v>
      </c>
      <c r="F427" s="153" t="s">
        <v>7530</v>
      </c>
      <c r="I427" s="154"/>
      <c r="L427" s="33"/>
      <c r="M427" s="155"/>
      <c r="T427" s="57"/>
      <c r="AT427" s="18" t="s">
        <v>316</v>
      </c>
      <c r="AU427" s="18" t="s">
        <v>314</v>
      </c>
    </row>
    <row r="428" spans="2:65" s="16" customFormat="1" ht="20.85" customHeight="1">
      <c r="B428" s="207"/>
      <c r="D428" s="208" t="s">
        <v>74</v>
      </c>
      <c r="E428" s="208" t="s">
        <v>7531</v>
      </c>
      <c r="F428" s="208" t="s">
        <v>7532</v>
      </c>
      <c r="I428" s="209"/>
      <c r="J428" s="210">
        <f>BK428</f>
        <v>0</v>
      </c>
      <c r="L428" s="207"/>
      <c r="M428" s="211"/>
      <c r="P428" s="212">
        <f>SUM(P429:P430)</f>
        <v>0</v>
      </c>
      <c r="R428" s="212">
        <f>SUM(R429:R430)</f>
        <v>0</v>
      </c>
      <c r="T428" s="213">
        <f>SUM(T429:T430)</f>
        <v>0</v>
      </c>
      <c r="AR428" s="208" t="s">
        <v>82</v>
      </c>
      <c r="AT428" s="214" t="s">
        <v>74</v>
      </c>
      <c r="AU428" s="214" t="s">
        <v>163</v>
      </c>
      <c r="AY428" s="208" t="s">
        <v>307</v>
      </c>
      <c r="BK428" s="215">
        <f>SUM(BK429:BK430)</f>
        <v>0</v>
      </c>
    </row>
    <row r="429" spans="2:65" s="1" customFormat="1" ht="62.65" customHeight="1">
      <c r="B429" s="33"/>
      <c r="C429" s="139" t="s">
        <v>928</v>
      </c>
      <c r="D429" s="139" t="s">
        <v>309</v>
      </c>
      <c r="E429" s="140" t="s">
        <v>7533</v>
      </c>
      <c r="F429" s="141" t="s">
        <v>7534</v>
      </c>
      <c r="G429" s="142" t="s">
        <v>514</v>
      </c>
      <c r="H429" s="143">
        <v>1</v>
      </c>
      <c r="I429" s="144"/>
      <c r="J429" s="145">
        <f>ROUND(I429*H429,2)</f>
        <v>0</v>
      </c>
      <c r="K429" s="141" t="s">
        <v>1</v>
      </c>
      <c r="L429" s="33"/>
      <c r="M429" s="146" t="s">
        <v>1</v>
      </c>
      <c r="N429" s="147" t="s">
        <v>40</v>
      </c>
      <c r="P429" s="148">
        <f>O429*H429</f>
        <v>0</v>
      </c>
      <c r="Q429" s="148">
        <v>0</v>
      </c>
      <c r="R429" s="148">
        <f>Q429*H429</f>
        <v>0</v>
      </c>
      <c r="S429" s="148">
        <v>0</v>
      </c>
      <c r="T429" s="149">
        <f>S429*H429</f>
        <v>0</v>
      </c>
      <c r="AR429" s="150" t="s">
        <v>314</v>
      </c>
      <c r="AT429" s="150" t="s">
        <v>309</v>
      </c>
      <c r="AU429" s="150" t="s">
        <v>314</v>
      </c>
      <c r="AY429" s="18" t="s">
        <v>307</v>
      </c>
      <c r="BE429" s="151">
        <f>IF(N429="základní",J429,0)</f>
        <v>0</v>
      </c>
      <c r="BF429" s="151">
        <f>IF(N429="snížená",J429,0)</f>
        <v>0</v>
      </c>
      <c r="BG429" s="151">
        <f>IF(N429="zákl. přenesená",J429,0)</f>
        <v>0</v>
      </c>
      <c r="BH429" s="151">
        <f>IF(N429="sníž. přenesená",J429,0)</f>
        <v>0</v>
      </c>
      <c r="BI429" s="151">
        <f>IF(N429="nulová",J429,0)</f>
        <v>0</v>
      </c>
      <c r="BJ429" s="18" t="s">
        <v>82</v>
      </c>
      <c r="BK429" s="151">
        <f>ROUND(I429*H429,2)</f>
        <v>0</v>
      </c>
      <c r="BL429" s="18" t="s">
        <v>314</v>
      </c>
      <c r="BM429" s="150" t="s">
        <v>1514</v>
      </c>
    </row>
    <row r="430" spans="2:65" s="1" customFormat="1" ht="39">
      <c r="B430" s="33"/>
      <c r="D430" s="152" t="s">
        <v>316</v>
      </c>
      <c r="F430" s="153" t="s">
        <v>7534</v>
      </c>
      <c r="I430" s="154"/>
      <c r="L430" s="33"/>
      <c r="M430" s="155"/>
      <c r="T430" s="57"/>
      <c r="AT430" s="18" t="s">
        <v>316</v>
      </c>
      <c r="AU430" s="18" t="s">
        <v>314</v>
      </c>
    </row>
    <row r="431" spans="2:65" s="11" customFormat="1" ht="20.85" customHeight="1">
      <c r="B431" s="127"/>
      <c r="D431" s="128" t="s">
        <v>74</v>
      </c>
      <c r="E431" s="137" t="s">
        <v>7535</v>
      </c>
      <c r="F431" s="137" t="s">
        <v>7536</v>
      </c>
      <c r="I431" s="130"/>
      <c r="J431" s="138">
        <f>BK431</f>
        <v>0</v>
      </c>
      <c r="L431" s="127"/>
      <c r="M431" s="132"/>
      <c r="P431" s="133">
        <f>P432+SUM(P433:P454)+P457+P460+P465</f>
        <v>0</v>
      </c>
      <c r="R431" s="133">
        <f>R432+SUM(R433:R454)+R457+R460+R465</f>
        <v>0</v>
      </c>
      <c r="T431" s="134">
        <f>T432+SUM(T433:T454)+T457+T460+T465</f>
        <v>0</v>
      </c>
      <c r="AR431" s="128" t="s">
        <v>82</v>
      </c>
      <c r="AT431" s="135" t="s">
        <v>74</v>
      </c>
      <c r="AU431" s="135" t="s">
        <v>84</v>
      </c>
      <c r="AY431" s="128" t="s">
        <v>307</v>
      </c>
      <c r="BK431" s="136">
        <f>BK432+SUM(BK433:BK454)+BK457+BK460+BK465</f>
        <v>0</v>
      </c>
    </row>
    <row r="432" spans="2:65" s="1" customFormat="1" ht="16.5" customHeight="1">
      <c r="B432" s="33"/>
      <c r="C432" s="139" t="s">
        <v>982</v>
      </c>
      <c r="D432" s="139" t="s">
        <v>309</v>
      </c>
      <c r="E432" s="140" t="s">
        <v>7537</v>
      </c>
      <c r="F432" s="141" t="s">
        <v>7468</v>
      </c>
      <c r="G432" s="142" t="s">
        <v>514</v>
      </c>
      <c r="H432" s="143">
        <v>1</v>
      </c>
      <c r="I432" s="144"/>
      <c r="J432" s="145">
        <f>ROUND(I432*H432,2)</f>
        <v>0</v>
      </c>
      <c r="K432" s="141" t="s">
        <v>1</v>
      </c>
      <c r="L432" s="33"/>
      <c r="M432" s="146" t="s">
        <v>1</v>
      </c>
      <c r="N432" s="147" t="s">
        <v>40</v>
      </c>
      <c r="P432" s="148">
        <f>O432*H432</f>
        <v>0</v>
      </c>
      <c r="Q432" s="148">
        <v>0</v>
      </c>
      <c r="R432" s="148">
        <f>Q432*H432</f>
        <v>0</v>
      </c>
      <c r="S432" s="148">
        <v>0</v>
      </c>
      <c r="T432" s="149">
        <f>S432*H432</f>
        <v>0</v>
      </c>
      <c r="AR432" s="150" t="s">
        <v>314</v>
      </c>
      <c r="AT432" s="150" t="s">
        <v>309</v>
      </c>
      <c r="AU432" s="150" t="s">
        <v>163</v>
      </c>
      <c r="AY432" s="18" t="s">
        <v>307</v>
      </c>
      <c r="BE432" s="151">
        <f>IF(N432="základní",J432,0)</f>
        <v>0</v>
      </c>
      <c r="BF432" s="151">
        <f>IF(N432="snížená",J432,0)</f>
        <v>0</v>
      </c>
      <c r="BG432" s="151">
        <f>IF(N432="zákl. přenesená",J432,0)</f>
        <v>0</v>
      </c>
      <c r="BH432" s="151">
        <f>IF(N432="sníž. přenesená",J432,0)</f>
        <v>0</v>
      </c>
      <c r="BI432" s="151">
        <f>IF(N432="nulová",J432,0)</f>
        <v>0</v>
      </c>
      <c r="BJ432" s="18" t="s">
        <v>82</v>
      </c>
      <c r="BK432" s="151">
        <f>ROUND(I432*H432,2)</f>
        <v>0</v>
      </c>
      <c r="BL432" s="18" t="s">
        <v>314</v>
      </c>
      <c r="BM432" s="150" t="s">
        <v>1525</v>
      </c>
    </row>
    <row r="433" spans="2:65" s="1" customFormat="1" ht="11.25">
      <c r="B433" s="33"/>
      <c r="D433" s="152" t="s">
        <v>316</v>
      </c>
      <c r="F433" s="153" t="s">
        <v>7468</v>
      </c>
      <c r="I433" s="154"/>
      <c r="L433" s="33"/>
      <c r="M433" s="155"/>
      <c r="T433" s="57"/>
      <c r="AT433" s="18" t="s">
        <v>316</v>
      </c>
      <c r="AU433" s="18" t="s">
        <v>163</v>
      </c>
    </row>
    <row r="434" spans="2:65" s="1" customFormat="1" ht="16.5" customHeight="1">
      <c r="B434" s="33"/>
      <c r="C434" s="139" t="s">
        <v>988</v>
      </c>
      <c r="D434" s="139" t="s">
        <v>309</v>
      </c>
      <c r="E434" s="140" t="s">
        <v>7538</v>
      </c>
      <c r="F434" s="141" t="s">
        <v>7470</v>
      </c>
      <c r="G434" s="142" t="s">
        <v>514</v>
      </c>
      <c r="H434" s="143">
        <v>1</v>
      </c>
      <c r="I434" s="144"/>
      <c r="J434" s="145">
        <f>ROUND(I434*H434,2)</f>
        <v>0</v>
      </c>
      <c r="K434" s="141" t="s">
        <v>1</v>
      </c>
      <c r="L434" s="33"/>
      <c r="M434" s="146" t="s">
        <v>1</v>
      </c>
      <c r="N434" s="147" t="s">
        <v>40</v>
      </c>
      <c r="P434" s="148">
        <f>O434*H434</f>
        <v>0</v>
      </c>
      <c r="Q434" s="148">
        <v>0</v>
      </c>
      <c r="R434" s="148">
        <f>Q434*H434</f>
        <v>0</v>
      </c>
      <c r="S434" s="148">
        <v>0</v>
      </c>
      <c r="T434" s="149">
        <f>S434*H434</f>
        <v>0</v>
      </c>
      <c r="AR434" s="150" t="s">
        <v>314</v>
      </c>
      <c r="AT434" s="150" t="s">
        <v>309</v>
      </c>
      <c r="AU434" s="150" t="s">
        <v>163</v>
      </c>
      <c r="AY434" s="18" t="s">
        <v>307</v>
      </c>
      <c r="BE434" s="151">
        <f>IF(N434="základní",J434,0)</f>
        <v>0</v>
      </c>
      <c r="BF434" s="151">
        <f>IF(N434="snížená",J434,0)</f>
        <v>0</v>
      </c>
      <c r="BG434" s="151">
        <f>IF(N434="zákl. přenesená",J434,0)</f>
        <v>0</v>
      </c>
      <c r="BH434" s="151">
        <f>IF(N434="sníž. přenesená",J434,0)</f>
        <v>0</v>
      </c>
      <c r="BI434" s="151">
        <f>IF(N434="nulová",J434,0)</f>
        <v>0</v>
      </c>
      <c r="BJ434" s="18" t="s">
        <v>82</v>
      </c>
      <c r="BK434" s="151">
        <f>ROUND(I434*H434,2)</f>
        <v>0</v>
      </c>
      <c r="BL434" s="18" t="s">
        <v>314</v>
      </c>
      <c r="BM434" s="150" t="s">
        <v>1534</v>
      </c>
    </row>
    <row r="435" spans="2:65" s="1" customFormat="1" ht="11.25">
      <c r="B435" s="33"/>
      <c r="D435" s="152" t="s">
        <v>316</v>
      </c>
      <c r="F435" s="153" t="s">
        <v>7470</v>
      </c>
      <c r="I435" s="154"/>
      <c r="L435" s="33"/>
      <c r="M435" s="155"/>
      <c r="T435" s="57"/>
      <c r="AT435" s="18" t="s">
        <v>316</v>
      </c>
      <c r="AU435" s="18" t="s">
        <v>163</v>
      </c>
    </row>
    <row r="436" spans="2:65" s="1" customFormat="1" ht="21.75" customHeight="1">
      <c r="B436" s="33"/>
      <c r="C436" s="139" t="s">
        <v>993</v>
      </c>
      <c r="D436" s="139" t="s">
        <v>309</v>
      </c>
      <c r="E436" s="140" t="s">
        <v>7539</v>
      </c>
      <c r="F436" s="141" t="s">
        <v>7472</v>
      </c>
      <c r="G436" s="142" t="s">
        <v>514</v>
      </c>
      <c r="H436" s="143">
        <v>1</v>
      </c>
      <c r="I436" s="144"/>
      <c r="J436" s="145">
        <f>ROUND(I436*H436,2)</f>
        <v>0</v>
      </c>
      <c r="K436" s="141" t="s">
        <v>1</v>
      </c>
      <c r="L436" s="33"/>
      <c r="M436" s="146" t="s">
        <v>1</v>
      </c>
      <c r="N436" s="147" t="s">
        <v>40</v>
      </c>
      <c r="P436" s="148">
        <f>O436*H436</f>
        <v>0</v>
      </c>
      <c r="Q436" s="148">
        <v>0</v>
      </c>
      <c r="R436" s="148">
        <f>Q436*H436</f>
        <v>0</v>
      </c>
      <c r="S436" s="148">
        <v>0</v>
      </c>
      <c r="T436" s="149">
        <f>S436*H436</f>
        <v>0</v>
      </c>
      <c r="AR436" s="150" t="s">
        <v>314</v>
      </c>
      <c r="AT436" s="150" t="s">
        <v>309</v>
      </c>
      <c r="AU436" s="150" t="s">
        <v>163</v>
      </c>
      <c r="AY436" s="18" t="s">
        <v>307</v>
      </c>
      <c r="BE436" s="151">
        <f>IF(N436="základní",J436,0)</f>
        <v>0</v>
      </c>
      <c r="BF436" s="151">
        <f>IF(N436="snížená",J436,0)</f>
        <v>0</v>
      </c>
      <c r="BG436" s="151">
        <f>IF(N436="zákl. přenesená",J436,0)</f>
        <v>0</v>
      </c>
      <c r="BH436" s="151">
        <f>IF(N436="sníž. přenesená",J436,0)</f>
        <v>0</v>
      </c>
      <c r="BI436" s="151">
        <f>IF(N436="nulová",J436,0)</f>
        <v>0</v>
      </c>
      <c r="BJ436" s="18" t="s">
        <v>82</v>
      </c>
      <c r="BK436" s="151">
        <f>ROUND(I436*H436,2)</f>
        <v>0</v>
      </c>
      <c r="BL436" s="18" t="s">
        <v>314</v>
      </c>
      <c r="BM436" s="150" t="s">
        <v>1549</v>
      </c>
    </row>
    <row r="437" spans="2:65" s="1" customFormat="1" ht="11.25">
      <c r="B437" s="33"/>
      <c r="D437" s="152" t="s">
        <v>316</v>
      </c>
      <c r="F437" s="153" t="s">
        <v>7472</v>
      </c>
      <c r="I437" s="154"/>
      <c r="L437" s="33"/>
      <c r="M437" s="155"/>
      <c r="T437" s="57"/>
      <c r="AT437" s="18" t="s">
        <v>316</v>
      </c>
      <c r="AU437" s="18" t="s">
        <v>163</v>
      </c>
    </row>
    <row r="438" spans="2:65" s="1" customFormat="1" ht="21.75" customHeight="1">
      <c r="B438" s="33"/>
      <c r="C438" s="139" t="s">
        <v>999</v>
      </c>
      <c r="D438" s="139" t="s">
        <v>309</v>
      </c>
      <c r="E438" s="140" t="s">
        <v>7540</v>
      </c>
      <c r="F438" s="141" t="s">
        <v>7474</v>
      </c>
      <c r="G438" s="142" t="s">
        <v>514</v>
      </c>
      <c r="H438" s="143">
        <v>2</v>
      </c>
      <c r="I438" s="144"/>
      <c r="J438" s="145">
        <f>ROUND(I438*H438,2)</f>
        <v>0</v>
      </c>
      <c r="K438" s="141" t="s">
        <v>1</v>
      </c>
      <c r="L438" s="33"/>
      <c r="M438" s="146" t="s">
        <v>1</v>
      </c>
      <c r="N438" s="147" t="s">
        <v>40</v>
      </c>
      <c r="P438" s="148">
        <f>O438*H438</f>
        <v>0</v>
      </c>
      <c r="Q438" s="148">
        <v>0</v>
      </c>
      <c r="R438" s="148">
        <f>Q438*H438</f>
        <v>0</v>
      </c>
      <c r="S438" s="148">
        <v>0</v>
      </c>
      <c r="T438" s="149">
        <f>S438*H438</f>
        <v>0</v>
      </c>
      <c r="AR438" s="150" t="s">
        <v>314</v>
      </c>
      <c r="AT438" s="150" t="s">
        <v>309</v>
      </c>
      <c r="AU438" s="150" t="s">
        <v>163</v>
      </c>
      <c r="AY438" s="18" t="s">
        <v>307</v>
      </c>
      <c r="BE438" s="151">
        <f>IF(N438="základní",J438,0)</f>
        <v>0</v>
      </c>
      <c r="BF438" s="151">
        <f>IF(N438="snížená",J438,0)</f>
        <v>0</v>
      </c>
      <c r="BG438" s="151">
        <f>IF(N438="zákl. přenesená",J438,0)</f>
        <v>0</v>
      </c>
      <c r="BH438" s="151">
        <f>IF(N438="sníž. přenesená",J438,0)</f>
        <v>0</v>
      </c>
      <c r="BI438" s="151">
        <f>IF(N438="nulová",J438,0)</f>
        <v>0</v>
      </c>
      <c r="BJ438" s="18" t="s">
        <v>82</v>
      </c>
      <c r="BK438" s="151">
        <f>ROUND(I438*H438,2)</f>
        <v>0</v>
      </c>
      <c r="BL438" s="18" t="s">
        <v>314</v>
      </c>
      <c r="BM438" s="150" t="s">
        <v>1560</v>
      </c>
    </row>
    <row r="439" spans="2:65" s="1" customFormat="1" ht="11.25">
      <c r="B439" s="33"/>
      <c r="D439" s="152" t="s">
        <v>316</v>
      </c>
      <c r="F439" s="153" t="s">
        <v>7474</v>
      </c>
      <c r="I439" s="154"/>
      <c r="L439" s="33"/>
      <c r="M439" s="155"/>
      <c r="T439" s="57"/>
      <c r="AT439" s="18" t="s">
        <v>316</v>
      </c>
      <c r="AU439" s="18" t="s">
        <v>163</v>
      </c>
    </row>
    <row r="440" spans="2:65" s="1" customFormat="1" ht="24.2" customHeight="1">
      <c r="B440" s="33"/>
      <c r="C440" s="139" t="s">
        <v>1004</v>
      </c>
      <c r="D440" s="139" t="s">
        <v>309</v>
      </c>
      <c r="E440" s="140" t="s">
        <v>7541</v>
      </c>
      <c r="F440" s="141" t="s">
        <v>7476</v>
      </c>
      <c r="G440" s="142" t="s">
        <v>514</v>
      </c>
      <c r="H440" s="143">
        <v>1</v>
      </c>
      <c r="I440" s="144"/>
      <c r="J440" s="145">
        <f>ROUND(I440*H440,2)</f>
        <v>0</v>
      </c>
      <c r="K440" s="141" t="s">
        <v>1</v>
      </c>
      <c r="L440" s="33"/>
      <c r="M440" s="146" t="s">
        <v>1</v>
      </c>
      <c r="N440" s="147" t="s">
        <v>40</v>
      </c>
      <c r="P440" s="148">
        <f>O440*H440</f>
        <v>0</v>
      </c>
      <c r="Q440" s="148">
        <v>0</v>
      </c>
      <c r="R440" s="148">
        <f>Q440*H440</f>
        <v>0</v>
      </c>
      <c r="S440" s="148">
        <v>0</v>
      </c>
      <c r="T440" s="149">
        <f>S440*H440</f>
        <v>0</v>
      </c>
      <c r="AR440" s="150" t="s">
        <v>314</v>
      </c>
      <c r="AT440" s="150" t="s">
        <v>309</v>
      </c>
      <c r="AU440" s="150" t="s">
        <v>163</v>
      </c>
      <c r="AY440" s="18" t="s">
        <v>307</v>
      </c>
      <c r="BE440" s="151">
        <f>IF(N440="základní",J440,0)</f>
        <v>0</v>
      </c>
      <c r="BF440" s="151">
        <f>IF(N440="snížená",J440,0)</f>
        <v>0</v>
      </c>
      <c r="BG440" s="151">
        <f>IF(N440="zákl. přenesená",J440,0)</f>
        <v>0</v>
      </c>
      <c r="BH440" s="151">
        <f>IF(N440="sníž. přenesená",J440,0)</f>
        <v>0</v>
      </c>
      <c r="BI440" s="151">
        <f>IF(N440="nulová",J440,0)</f>
        <v>0</v>
      </c>
      <c r="BJ440" s="18" t="s">
        <v>82</v>
      </c>
      <c r="BK440" s="151">
        <f>ROUND(I440*H440,2)</f>
        <v>0</v>
      </c>
      <c r="BL440" s="18" t="s">
        <v>314</v>
      </c>
      <c r="BM440" s="150" t="s">
        <v>1573</v>
      </c>
    </row>
    <row r="441" spans="2:65" s="1" customFormat="1" ht="19.5">
      <c r="B441" s="33"/>
      <c r="D441" s="152" t="s">
        <v>316</v>
      </c>
      <c r="F441" s="153" t="s">
        <v>7476</v>
      </c>
      <c r="I441" s="154"/>
      <c r="L441" s="33"/>
      <c r="M441" s="155"/>
      <c r="T441" s="57"/>
      <c r="AT441" s="18" t="s">
        <v>316</v>
      </c>
      <c r="AU441" s="18" t="s">
        <v>163</v>
      </c>
    </row>
    <row r="442" spans="2:65" s="1" customFormat="1" ht="16.5" customHeight="1">
      <c r="B442" s="33"/>
      <c r="C442" s="139" t="s">
        <v>1009</v>
      </c>
      <c r="D442" s="139" t="s">
        <v>309</v>
      </c>
      <c r="E442" s="140" t="s">
        <v>7542</v>
      </c>
      <c r="F442" s="141" t="s">
        <v>7478</v>
      </c>
      <c r="G442" s="142" t="s">
        <v>514</v>
      </c>
      <c r="H442" s="143">
        <v>1</v>
      </c>
      <c r="I442" s="144"/>
      <c r="J442" s="145">
        <f>ROUND(I442*H442,2)</f>
        <v>0</v>
      </c>
      <c r="K442" s="141" t="s">
        <v>1</v>
      </c>
      <c r="L442" s="33"/>
      <c r="M442" s="146" t="s">
        <v>1</v>
      </c>
      <c r="N442" s="147" t="s">
        <v>40</v>
      </c>
      <c r="P442" s="148">
        <f>O442*H442</f>
        <v>0</v>
      </c>
      <c r="Q442" s="148">
        <v>0</v>
      </c>
      <c r="R442" s="148">
        <f>Q442*H442</f>
        <v>0</v>
      </c>
      <c r="S442" s="148">
        <v>0</v>
      </c>
      <c r="T442" s="149">
        <f>S442*H442</f>
        <v>0</v>
      </c>
      <c r="AR442" s="150" t="s">
        <v>314</v>
      </c>
      <c r="AT442" s="150" t="s">
        <v>309</v>
      </c>
      <c r="AU442" s="150" t="s">
        <v>163</v>
      </c>
      <c r="AY442" s="18" t="s">
        <v>307</v>
      </c>
      <c r="BE442" s="151">
        <f>IF(N442="základní",J442,0)</f>
        <v>0</v>
      </c>
      <c r="BF442" s="151">
        <f>IF(N442="snížená",J442,0)</f>
        <v>0</v>
      </c>
      <c r="BG442" s="151">
        <f>IF(N442="zákl. přenesená",J442,0)</f>
        <v>0</v>
      </c>
      <c r="BH442" s="151">
        <f>IF(N442="sníž. přenesená",J442,0)</f>
        <v>0</v>
      </c>
      <c r="BI442" s="151">
        <f>IF(N442="nulová",J442,0)</f>
        <v>0</v>
      </c>
      <c r="BJ442" s="18" t="s">
        <v>82</v>
      </c>
      <c r="BK442" s="151">
        <f>ROUND(I442*H442,2)</f>
        <v>0</v>
      </c>
      <c r="BL442" s="18" t="s">
        <v>314</v>
      </c>
      <c r="BM442" s="150" t="s">
        <v>1584</v>
      </c>
    </row>
    <row r="443" spans="2:65" s="1" customFormat="1" ht="11.25">
      <c r="B443" s="33"/>
      <c r="D443" s="152" t="s">
        <v>316</v>
      </c>
      <c r="F443" s="153" t="s">
        <v>7478</v>
      </c>
      <c r="I443" s="154"/>
      <c r="L443" s="33"/>
      <c r="M443" s="155"/>
      <c r="T443" s="57"/>
      <c r="AT443" s="18" t="s">
        <v>316</v>
      </c>
      <c r="AU443" s="18" t="s">
        <v>163</v>
      </c>
    </row>
    <row r="444" spans="2:65" s="1" customFormat="1" ht="16.5" customHeight="1">
      <c r="B444" s="33"/>
      <c r="C444" s="139" t="s">
        <v>1014</v>
      </c>
      <c r="D444" s="139" t="s">
        <v>309</v>
      </c>
      <c r="E444" s="140" t="s">
        <v>7543</v>
      </c>
      <c r="F444" s="141" t="s">
        <v>7480</v>
      </c>
      <c r="G444" s="142" t="s">
        <v>514</v>
      </c>
      <c r="H444" s="143">
        <v>2</v>
      </c>
      <c r="I444" s="144"/>
      <c r="J444" s="145">
        <f>ROUND(I444*H444,2)</f>
        <v>0</v>
      </c>
      <c r="K444" s="141" t="s">
        <v>1</v>
      </c>
      <c r="L444" s="33"/>
      <c r="M444" s="146" t="s">
        <v>1</v>
      </c>
      <c r="N444" s="147" t="s">
        <v>40</v>
      </c>
      <c r="P444" s="148">
        <f>O444*H444</f>
        <v>0</v>
      </c>
      <c r="Q444" s="148">
        <v>0</v>
      </c>
      <c r="R444" s="148">
        <f>Q444*H444</f>
        <v>0</v>
      </c>
      <c r="S444" s="148">
        <v>0</v>
      </c>
      <c r="T444" s="149">
        <f>S444*H444</f>
        <v>0</v>
      </c>
      <c r="AR444" s="150" t="s">
        <v>314</v>
      </c>
      <c r="AT444" s="150" t="s">
        <v>309</v>
      </c>
      <c r="AU444" s="150" t="s">
        <v>163</v>
      </c>
      <c r="AY444" s="18" t="s">
        <v>307</v>
      </c>
      <c r="BE444" s="151">
        <f>IF(N444="základní",J444,0)</f>
        <v>0</v>
      </c>
      <c r="BF444" s="151">
        <f>IF(N444="snížená",J444,0)</f>
        <v>0</v>
      </c>
      <c r="BG444" s="151">
        <f>IF(N444="zákl. přenesená",J444,0)</f>
        <v>0</v>
      </c>
      <c r="BH444" s="151">
        <f>IF(N444="sníž. přenesená",J444,0)</f>
        <v>0</v>
      </c>
      <c r="BI444" s="151">
        <f>IF(N444="nulová",J444,0)</f>
        <v>0</v>
      </c>
      <c r="BJ444" s="18" t="s">
        <v>82</v>
      </c>
      <c r="BK444" s="151">
        <f>ROUND(I444*H444,2)</f>
        <v>0</v>
      </c>
      <c r="BL444" s="18" t="s">
        <v>314</v>
      </c>
      <c r="BM444" s="150" t="s">
        <v>1595</v>
      </c>
    </row>
    <row r="445" spans="2:65" s="1" customFormat="1" ht="11.25">
      <c r="B445" s="33"/>
      <c r="D445" s="152" t="s">
        <v>316</v>
      </c>
      <c r="F445" s="153" t="s">
        <v>7480</v>
      </c>
      <c r="I445" s="154"/>
      <c r="L445" s="33"/>
      <c r="M445" s="155"/>
      <c r="T445" s="57"/>
      <c r="AT445" s="18" t="s">
        <v>316</v>
      </c>
      <c r="AU445" s="18" t="s">
        <v>163</v>
      </c>
    </row>
    <row r="446" spans="2:65" s="1" customFormat="1" ht="16.5" customHeight="1">
      <c r="B446" s="33"/>
      <c r="C446" s="139" t="s">
        <v>1019</v>
      </c>
      <c r="D446" s="139" t="s">
        <v>309</v>
      </c>
      <c r="E446" s="140" t="s">
        <v>7544</v>
      </c>
      <c r="F446" s="141" t="s">
        <v>7484</v>
      </c>
      <c r="G446" s="142" t="s">
        <v>514</v>
      </c>
      <c r="H446" s="143">
        <v>2</v>
      </c>
      <c r="I446" s="144"/>
      <c r="J446" s="145">
        <f>ROUND(I446*H446,2)</f>
        <v>0</v>
      </c>
      <c r="K446" s="141" t="s">
        <v>1</v>
      </c>
      <c r="L446" s="33"/>
      <c r="M446" s="146" t="s">
        <v>1</v>
      </c>
      <c r="N446" s="147" t="s">
        <v>40</v>
      </c>
      <c r="P446" s="148">
        <f>O446*H446</f>
        <v>0</v>
      </c>
      <c r="Q446" s="148">
        <v>0</v>
      </c>
      <c r="R446" s="148">
        <f>Q446*H446</f>
        <v>0</v>
      </c>
      <c r="S446" s="148">
        <v>0</v>
      </c>
      <c r="T446" s="149">
        <f>S446*H446</f>
        <v>0</v>
      </c>
      <c r="AR446" s="150" t="s">
        <v>314</v>
      </c>
      <c r="AT446" s="150" t="s">
        <v>309</v>
      </c>
      <c r="AU446" s="150" t="s">
        <v>163</v>
      </c>
      <c r="AY446" s="18" t="s">
        <v>307</v>
      </c>
      <c r="BE446" s="151">
        <f>IF(N446="základní",J446,0)</f>
        <v>0</v>
      </c>
      <c r="BF446" s="151">
        <f>IF(N446="snížená",J446,0)</f>
        <v>0</v>
      </c>
      <c r="BG446" s="151">
        <f>IF(N446="zákl. přenesená",J446,0)</f>
        <v>0</v>
      </c>
      <c r="BH446" s="151">
        <f>IF(N446="sníž. přenesená",J446,0)</f>
        <v>0</v>
      </c>
      <c r="BI446" s="151">
        <f>IF(N446="nulová",J446,0)</f>
        <v>0</v>
      </c>
      <c r="BJ446" s="18" t="s">
        <v>82</v>
      </c>
      <c r="BK446" s="151">
        <f>ROUND(I446*H446,2)</f>
        <v>0</v>
      </c>
      <c r="BL446" s="18" t="s">
        <v>314</v>
      </c>
      <c r="BM446" s="150" t="s">
        <v>1605</v>
      </c>
    </row>
    <row r="447" spans="2:65" s="1" customFormat="1" ht="11.25">
      <c r="B447" s="33"/>
      <c r="D447" s="152" t="s">
        <v>316</v>
      </c>
      <c r="F447" s="153" t="s">
        <v>7484</v>
      </c>
      <c r="I447" s="154"/>
      <c r="L447" s="33"/>
      <c r="M447" s="155"/>
      <c r="T447" s="57"/>
      <c r="AT447" s="18" t="s">
        <v>316</v>
      </c>
      <c r="AU447" s="18" t="s">
        <v>163</v>
      </c>
    </row>
    <row r="448" spans="2:65" s="1" customFormat="1" ht="16.5" customHeight="1">
      <c r="B448" s="33"/>
      <c r="C448" s="139" t="s">
        <v>1024</v>
      </c>
      <c r="D448" s="139" t="s">
        <v>309</v>
      </c>
      <c r="E448" s="140" t="s">
        <v>7545</v>
      </c>
      <c r="F448" s="141" t="s">
        <v>7486</v>
      </c>
      <c r="G448" s="142" t="s">
        <v>514</v>
      </c>
      <c r="H448" s="143">
        <v>3</v>
      </c>
      <c r="I448" s="144"/>
      <c r="J448" s="145">
        <f>ROUND(I448*H448,2)</f>
        <v>0</v>
      </c>
      <c r="K448" s="141" t="s">
        <v>1</v>
      </c>
      <c r="L448" s="33"/>
      <c r="M448" s="146" t="s">
        <v>1</v>
      </c>
      <c r="N448" s="147" t="s">
        <v>40</v>
      </c>
      <c r="P448" s="148">
        <f>O448*H448</f>
        <v>0</v>
      </c>
      <c r="Q448" s="148">
        <v>0</v>
      </c>
      <c r="R448" s="148">
        <f>Q448*H448</f>
        <v>0</v>
      </c>
      <c r="S448" s="148">
        <v>0</v>
      </c>
      <c r="T448" s="149">
        <f>S448*H448</f>
        <v>0</v>
      </c>
      <c r="AR448" s="150" t="s">
        <v>314</v>
      </c>
      <c r="AT448" s="150" t="s">
        <v>309</v>
      </c>
      <c r="AU448" s="150" t="s">
        <v>163</v>
      </c>
      <c r="AY448" s="18" t="s">
        <v>307</v>
      </c>
      <c r="BE448" s="151">
        <f>IF(N448="základní",J448,0)</f>
        <v>0</v>
      </c>
      <c r="BF448" s="151">
        <f>IF(N448="snížená",J448,0)</f>
        <v>0</v>
      </c>
      <c r="BG448" s="151">
        <f>IF(N448="zákl. přenesená",J448,0)</f>
        <v>0</v>
      </c>
      <c r="BH448" s="151">
        <f>IF(N448="sníž. přenesená",J448,0)</f>
        <v>0</v>
      </c>
      <c r="BI448" s="151">
        <f>IF(N448="nulová",J448,0)</f>
        <v>0</v>
      </c>
      <c r="BJ448" s="18" t="s">
        <v>82</v>
      </c>
      <c r="BK448" s="151">
        <f>ROUND(I448*H448,2)</f>
        <v>0</v>
      </c>
      <c r="BL448" s="18" t="s">
        <v>314</v>
      </c>
      <c r="BM448" s="150" t="s">
        <v>1616</v>
      </c>
    </row>
    <row r="449" spans="2:65" s="1" customFormat="1" ht="11.25">
      <c r="B449" s="33"/>
      <c r="D449" s="152" t="s">
        <v>316</v>
      </c>
      <c r="F449" s="153" t="s">
        <v>7486</v>
      </c>
      <c r="I449" s="154"/>
      <c r="L449" s="33"/>
      <c r="M449" s="155"/>
      <c r="T449" s="57"/>
      <c r="AT449" s="18" t="s">
        <v>316</v>
      </c>
      <c r="AU449" s="18" t="s">
        <v>163</v>
      </c>
    </row>
    <row r="450" spans="2:65" s="1" customFormat="1" ht="16.5" customHeight="1">
      <c r="B450" s="33"/>
      <c r="C450" s="139" t="s">
        <v>1029</v>
      </c>
      <c r="D450" s="139" t="s">
        <v>309</v>
      </c>
      <c r="E450" s="140" t="s">
        <v>7546</v>
      </c>
      <c r="F450" s="141" t="s">
        <v>7490</v>
      </c>
      <c r="G450" s="142" t="s">
        <v>514</v>
      </c>
      <c r="H450" s="143">
        <v>5</v>
      </c>
      <c r="I450" s="144"/>
      <c r="J450" s="145">
        <f>ROUND(I450*H450,2)</f>
        <v>0</v>
      </c>
      <c r="K450" s="141" t="s">
        <v>1</v>
      </c>
      <c r="L450" s="33"/>
      <c r="M450" s="146" t="s">
        <v>1</v>
      </c>
      <c r="N450" s="147" t="s">
        <v>40</v>
      </c>
      <c r="P450" s="148">
        <f>O450*H450</f>
        <v>0</v>
      </c>
      <c r="Q450" s="148">
        <v>0</v>
      </c>
      <c r="R450" s="148">
        <f>Q450*H450</f>
        <v>0</v>
      </c>
      <c r="S450" s="148">
        <v>0</v>
      </c>
      <c r="T450" s="149">
        <f>S450*H450</f>
        <v>0</v>
      </c>
      <c r="AR450" s="150" t="s">
        <v>314</v>
      </c>
      <c r="AT450" s="150" t="s">
        <v>309</v>
      </c>
      <c r="AU450" s="150" t="s">
        <v>163</v>
      </c>
      <c r="AY450" s="18" t="s">
        <v>307</v>
      </c>
      <c r="BE450" s="151">
        <f>IF(N450="základní",J450,0)</f>
        <v>0</v>
      </c>
      <c r="BF450" s="151">
        <f>IF(N450="snížená",J450,0)</f>
        <v>0</v>
      </c>
      <c r="BG450" s="151">
        <f>IF(N450="zákl. přenesená",J450,0)</f>
        <v>0</v>
      </c>
      <c r="BH450" s="151">
        <f>IF(N450="sníž. přenesená",J450,0)</f>
        <v>0</v>
      </c>
      <c r="BI450" s="151">
        <f>IF(N450="nulová",J450,0)</f>
        <v>0</v>
      </c>
      <c r="BJ450" s="18" t="s">
        <v>82</v>
      </c>
      <c r="BK450" s="151">
        <f>ROUND(I450*H450,2)</f>
        <v>0</v>
      </c>
      <c r="BL450" s="18" t="s">
        <v>314</v>
      </c>
      <c r="BM450" s="150" t="s">
        <v>1640</v>
      </c>
    </row>
    <row r="451" spans="2:65" s="1" customFormat="1" ht="11.25">
      <c r="B451" s="33"/>
      <c r="D451" s="152" t="s">
        <v>316</v>
      </c>
      <c r="F451" s="153" t="s">
        <v>7490</v>
      </c>
      <c r="I451" s="154"/>
      <c r="L451" s="33"/>
      <c r="M451" s="155"/>
      <c r="T451" s="57"/>
      <c r="AT451" s="18" t="s">
        <v>316</v>
      </c>
      <c r="AU451" s="18" t="s">
        <v>163</v>
      </c>
    </row>
    <row r="452" spans="2:65" s="1" customFormat="1" ht="16.5" customHeight="1">
      <c r="B452" s="33"/>
      <c r="C452" s="139" t="s">
        <v>1034</v>
      </c>
      <c r="D452" s="139" t="s">
        <v>309</v>
      </c>
      <c r="E452" s="140" t="s">
        <v>7547</v>
      </c>
      <c r="F452" s="141" t="s">
        <v>7492</v>
      </c>
      <c r="G452" s="142" t="s">
        <v>514</v>
      </c>
      <c r="H452" s="143">
        <v>5</v>
      </c>
      <c r="I452" s="144"/>
      <c r="J452" s="145">
        <f>ROUND(I452*H452,2)</f>
        <v>0</v>
      </c>
      <c r="K452" s="141" t="s">
        <v>1</v>
      </c>
      <c r="L452" s="33"/>
      <c r="M452" s="146" t="s">
        <v>1</v>
      </c>
      <c r="N452" s="147" t="s">
        <v>40</v>
      </c>
      <c r="P452" s="148">
        <f>O452*H452</f>
        <v>0</v>
      </c>
      <c r="Q452" s="148">
        <v>0</v>
      </c>
      <c r="R452" s="148">
        <f>Q452*H452</f>
        <v>0</v>
      </c>
      <c r="S452" s="148">
        <v>0</v>
      </c>
      <c r="T452" s="149">
        <f>S452*H452</f>
        <v>0</v>
      </c>
      <c r="AR452" s="150" t="s">
        <v>314</v>
      </c>
      <c r="AT452" s="150" t="s">
        <v>309</v>
      </c>
      <c r="AU452" s="150" t="s">
        <v>163</v>
      </c>
      <c r="AY452" s="18" t="s">
        <v>307</v>
      </c>
      <c r="BE452" s="151">
        <f>IF(N452="základní",J452,0)</f>
        <v>0</v>
      </c>
      <c r="BF452" s="151">
        <f>IF(N452="snížená",J452,0)</f>
        <v>0</v>
      </c>
      <c r="BG452" s="151">
        <f>IF(N452="zákl. přenesená",J452,0)</f>
        <v>0</v>
      </c>
      <c r="BH452" s="151">
        <f>IF(N452="sníž. přenesená",J452,0)</f>
        <v>0</v>
      </c>
      <c r="BI452" s="151">
        <f>IF(N452="nulová",J452,0)</f>
        <v>0</v>
      </c>
      <c r="BJ452" s="18" t="s">
        <v>82</v>
      </c>
      <c r="BK452" s="151">
        <f>ROUND(I452*H452,2)</f>
        <v>0</v>
      </c>
      <c r="BL452" s="18" t="s">
        <v>314</v>
      </c>
      <c r="BM452" s="150" t="s">
        <v>1650</v>
      </c>
    </row>
    <row r="453" spans="2:65" s="1" customFormat="1" ht="11.25">
      <c r="B453" s="33"/>
      <c r="D453" s="152" t="s">
        <v>316</v>
      </c>
      <c r="F453" s="153" t="s">
        <v>7492</v>
      </c>
      <c r="I453" s="154"/>
      <c r="L453" s="33"/>
      <c r="M453" s="155"/>
      <c r="T453" s="57"/>
      <c r="AT453" s="18" t="s">
        <v>316</v>
      </c>
      <c r="AU453" s="18" t="s">
        <v>163</v>
      </c>
    </row>
    <row r="454" spans="2:65" s="16" customFormat="1" ht="20.85" customHeight="1">
      <c r="B454" s="207"/>
      <c r="D454" s="208" t="s">
        <v>74</v>
      </c>
      <c r="E454" s="208" t="s">
        <v>7548</v>
      </c>
      <c r="F454" s="208" t="s">
        <v>7549</v>
      </c>
      <c r="I454" s="209"/>
      <c r="J454" s="210">
        <f>BK454</f>
        <v>0</v>
      </c>
      <c r="L454" s="207"/>
      <c r="M454" s="211"/>
      <c r="P454" s="212">
        <f>SUM(P455:P456)</f>
        <v>0</v>
      </c>
      <c r="R454" s="212">
        <f>SUM(R455:R456)</f>
        <v>0</v>
      </c>
      <c r="T454" s="213">
        <f>SUM(T455:T456)</f>
        <v>0</v>
      </c>
      <c r="AR454" s="208" t="s">
        <v>82</v>
      </c>
      <c r="AT454" s="214" t="s">
        <v>74</v>
      </c>
      <c r="AU454" s="214" t="s">
        <v>163</v>
      </c>
      <c r="AY454" s="208" t="s">
        <v>307</v>
      </c>
      <c r="BK454" s="215">
        <f>SUM(BK455:BK456)</f>
        <v>0</v>
      </c>
    </row>
    <row r="455" spans="2:65" s="1" customFormat="1" ht="78" customHeight="1">
      <c r="B455" s="33"/>
      <c r="C455" s="139" t="s">
        <v>1039</v>
      </c>
      <c r="D455" s="139" t="s">
        <v>309</v>
      </c>
      <c r="E455" s="140" t="s">
        <v>7550</v>
      </c>
      <c r="F455" s="141" t="s">
        <v>7551</v>
      </c>
      <c r="G455" s="142" t="s">
        <v>514</v>
      </c>
      <c r="H455" s="143">
        <v>1</v>
      </c>
      <c r="I455" s="144"/>
      <c r="J455" s="145">
        <f>ROUND(I455*H455,2)</f>
        <v>0</v>
      </c>
      <c r="K455" s="141" t="s">
        <v>1</v>
      </c>
      <c r="L455" s="33"/>
      <c r="M455" s="146" t="s">
        <v>1</v>
      </c>
      <c r="N455" s="147" t="s">
        <v>40</v>
      </c>
      <c r="P455" s="148">
        <f>O455*H455</f>
        <v>0</v>
      </c>
      <c r="Q455" s="148">
        <v>0</v>
      </c>
      <c r="R455" s="148">
        <f>Q455*H455</f>
        <v>0</v>
      </c>
      <c r="S455" s="148">
        <v>0</v>
      </c>
      <c r="T455" s="149">
        <f>S455*H455</f>
        <v>0</v>
      </c>
      <c r="AR455" s="150" t="s">
        <v>314</v>
      </c>
      <c r="AT455" s="150" t="s">
        <v>309</v>
      </c>
      <c r="AU455" s="150" t="s">
        <v>314</v>
      </c>
      <c r="AY455" s="18" t="s">
        <v>307</v>
      </c>
      <c r="BE455" s="151">
        <f>IF(N455="základní",J455,0)</f>
        <v>0</v>
      </c>
      <c r="BF455" s="151">
        <f>IF(N455="snížená",J455,0)</f>
        <v>0</v>
      </c>
      <c r="BG455" s="151">
        <f>IF(N455="zákl. přenesená",J455,0)</f>
        <v>0</v>
      </c>
      <c r="BH455" s="151">
        <f>IF(N455="sníž. přenesená",J455,0)</f>
        <v>0</v>
      </c>
      <c r="BI455" s="151">
        <f>IF(N455="nulová",J455,0)</f>
        <v>0</v>
      </c>
      <c r="BJ455" s="18" t="s">
        <v>82</v>
      </c>
      <c r="BK455" s="151">
        <f>ROUND(I455*H455,2)</f>
        <v>0</v>
      </c>
      <c r="BL455" s="18" t="s">
        <v>314</v>
      </c>
      <c r="BM455" s="150" t="s">
        <v>1668</v>
      </c>
    </row>
    <row r="456" spans="2:65" s="1" customFormat="1" ht="48.75">
      <c r="B456" s="33"/>
      <c r="D456" s="152" t="s">
        <v>316</v>
      </c>
      <c r="F456" s="153" t="s">
        <v>7552</v>
      </c>
      <c r="I456" s="154"/>
      <c r="L456" s="33"/>
      <c r="M456" s="155"/>
      <c r="T456" s="57"/>
      <c r="AT456" s="18" t="s">
        <v>316</v>
      </c>
      <c r="AU456" s="18" t="s">
        <v>314</v>
      </c>
    </row>
    <row r="457" spans="2:65" s="16" customFormat="1" ht="20.85" customHeight="1">
      <c r="B457" s="207"/>
      <c r="D457" s="208" t="s">
        <v>74</v>
      </c>
      <c r="E457" s="208" t="s">
        <v>7553</v>
      </c>
      <c r="F457" s="208" t="s">
        <v>7554</v>
      </c>
      <c r="I457" s="209"/>
      <c r="J457" s="210">
        <f>BK457</f>
        <v>0</v>
      </c>
      <c r="L457" s="207"/>
      <c r="M457" s="211"/>
      <c r="P457" s="212">
        <f>SUM(P458:P459)</f>
        <v>0</v>
      </c>
      <c r="R457" s="212">
        <f>SUM(R458:R459)</f>
        <v>0</v>
      </c>
      <c r="T457" s="213">
        <f>SUM(T458:T459)</f>
        <v>0</v>
      </c>
      <c r="AR457" s="208" t="s">
        <v>82</v>
      </c>
      <c r="AT457" s="214" t="s">
        <v>74</v>
      </c>
      <c r="AU457" s="214" t="s">
        <v>163</v>
      </c>
      <c r="AY457" s="208" t="s">
        <v>307</v>
      </c>
      <c r="BK457" s="215">
        <f>SUM(BK458:BK459)</f>
        <v>0</v>
      </c>
    </row>
    <row r="458" spans="2:65" s="1" customFormat="1" ht="24.2" customHeight="1">
      <c r="B458" s="33"/>
      <c r="C458" s="139" t="s">
        <v>1044</v>
      </c>
      <c r="D458" s="139" t="s">
        <v>309</v>
      </c>
      <c r="E458" s="140" t="s">
        <v>7555</v>
      </c>
      <c r="F458" s="141" t="s">
        <v>7522</v>
      </c>
      <c r="G458" s="142" t="s">
        <v>514</v>
      </c>
      <c r="H458" s="143">
        <v>1</v>
      </c>
      <c r="I458" s="144"/>
      <c r="J458" s="145">
        <f>ROUND(I458*H458,2)</f>
        <v>0</v>
      </c>
      <c r="K458" s="141" t="s">
        <v>1</v>
      </c>
      <c r="L458" s="33"/>
      <c r="M458" s="146" t="s">
        <v>1</v>
      </c>
      <c r="N458" s="147" t="s">
        <v>40</v>
      </c>
      <c r="P458" s="148">
        <f>O458*H458</f>
        <v>0</v>
      </c>
      <c r="Q458" s="148">
        <v>0</v>
      </c>
      <c r="R458" s="148">
        <f>Q458*H458</f>
        <v>0</v>
      </c>
      <c r="S458" s="148">
        <v>0</v>
      </c>
      <c r="T458" s="149">
        <f>S458*H458</f>
        <v>0</v>
      </c>
      <c r="AR458" s="150" t="s">
        <v>314</v>
      </c>
      <c r="AT458" s="150" t="s">
        <v>309</v>
      </c>
      <c r="AU458" s="150" t="s">
        <v>314</v>
      </c>
      <c r="AY458" s="18" t="s">
        <v>307</v>
      </c>
      <c r="BE458" s="151">
        <f>IF(N458="základní",J458,0)</f>
        <v>0</v>
      </c>
      <c r="BF458" s="151">
        <f>IF(N458="snížená",J458,0)</f>
        <v>0</v>
      </c>
      <c r="BG458" s="151">
        <f>IF(N458="zákl. přenesená",J458,0)</f>
        <v>0</v>
      </c>
      <c r="BH458" s="151">
        <f>IF(N458="sníž. přenesená",J458,0)</f>
        <v>0</v>
      </c>
      <c r="BI458" s="151">
        <f>IF(N458="nulová",J458,0)</f>
        <v>0</v>
      </c>
      <c r="BJ458" s="18" t="s">
        <v>82</v>
      </c>
      <c r="BK458" s="151">
        <f>ROUND(I458*H458,2)</f>
        <v>0</v>
      </c>
      <c r="BL458" s="18" t="s">
        <v>314</v>
      </c>
      <c r="BM458" s="150" t="s">
        <v>1678</v>
      </c>
    </row>
    <row r="459" spans="2:65" s="1" customFormat="1" ht="19.5">
      <c r="B459" s="33"/>
      <c r="D459" s="152" t="s">
        <v>316</v>
      </c>
      <c r="F459" s="153" t="s">
        <v>7522</v>
      </c>
      <c r="I459" s="154"/>
      <c r="L459" s="33"/>
      <c r="M459" s="155"/>
      <c r="T459" s="57"/>
      <c r="AT459" s="18" t="s">
        <v>316</v>
      </c>
      <c r="AU459" s="18" t="s">
        <v>314</v>
      </c>
    </row>
    <row r="460" spans="2:65" s="16" customFormat="1" ht="20.85" customHeight="1">
      <c r="B460" s="207"/>
      <c r="D460" s="208" t="s">
        <v>74</v>
      </c>
      <c r="E460" s="208" t="s">
        <v>7556</v>
      </c>
      <c r="F460" s="208" t="s">
        <v>7557</v>
      </c>
      <c r="I460" s="209"/>
      <c r="J460" s="210">
        <f>BK460</f>
        <v>0</v>
      </c>
      <c r="L460" s="207"/>
      <c r="M460" s="211"/>
      <c r="P460" s="212">
        <f>SUM(P461:P464)</f>
        <v>0</v>
      </c>
      <c r="R460" s="212">
        <f>SUM(R461:R464)</f>
        <v>0</v>
      </c>
      <c r="T460" s="213">
        <f>SUM(T461:T464)</f>
        <v>0</v>
      </c>
      <c r="AR460" s="208" t="s">
        <v>82</v>
      </c>
      <c r="AT460" s="214" t="s">
        <v>74</v>
      </c>
      <c r="AU460" s="214" t="s">
        <v>163</v>
      </c>
      <c r="AY460" s="208" t="s">
        <v>307</v>
      </c>
      <c r="BK460" s="215">
        <f>SUM(BK461:BK464)</f>
        <v>0</v>
      </c>
    </row>
    <row r="461" spans="2:65" s="1" customFormat="1" ht="24.2" customHeight="1">
      <c r="B461" s="33"/>
      <c r="C461" s="139" t="s">
        <v>1050</v>
      </c>
      <c r="D461" s="139" t="s">
        <v>309</v>
      </c>
      <c r="E461" s="140" t="s">
        <v>7558</v>
      </c>
      <c r="F461" s="141" t="s">
        <v>7528</v>
      </c>
      <c r="G461" s="142" t="s">
        <v>514</v>
      </c>
      <c r="H461" s="143">
        <v>1</v>
      </c>
      <c r="I461" s="144"/>
      <c r="J461" s="145">
        <f>ROUND(I461*H461,2)</f>
        <v>0</v>
      </c>
      <c r="K461" s="141" t="s">
        <v>1</v>
      </c>
      <c r="L461" s="33"/>
      <c r="M461" s="146" t="s">
        <v>1</v>
      </c>
      <c r="N461" s="147" t="s">
        <v>40</v>
      </c>
      <c r="P461" s="148">
        <f>O461*H461</f>
        <v>0</v>
      </c>
      <c r="Q461" s="148">
        <v>0</v>
      </c>
      <c r="R461" s="148">
        <f>Q461*H461</f>
        <v>0</v>
      </c>
      <c r="S461" s="148">
        <v>0</v>
      </c>
      <c r="T461" s="149">
        <f>S461*H461</f>
        <v>0</v>
      </c>
      <c r="AR461" s="150" t="s">
        <v>314</v>
      </c>
      <c r="AT461" s="150" t="s">
        <v>309</v>
      </c>
      <c r="AU461" s="150" t="s">
        <v>314</v>
      </c>
      <c r="AY461" s="18" t="s">
        <v>307</v>
      </c>
      <c r="BE461" s="151">
        <f>IF(N461="základní",J461,0)</f>
        <v>0</v>
      </c>
      <c r="BF461" s="151">
        <f>IF(N461="snížená",J461,0)</f>
        <v>0</v>
      </c>
      <c r="BG461" s="151">
        <f>IF(N461="zákl. přenesená",J461,0)</f>
        <v>0</v>
      </c>
      <c r="BH461" s="151">
        <f>IF(N461="sníž. přenesená",J461,0)</f>
        <v>0</v>
      </c>
      <c r="BI461" s="151">
        <f>IF(N461="nulová",J461,0)</f>
        <v>0</v>
      </c>
      <c r="BJ461" s="18" t="s">
        <v>82</v>
      </c>
      <c r="BK461" s="151">
        <f>ROUND(I461*H461,2)</f>
        <v>0</v>
      </c>
      <c r="BL461" s="18" t="s">
        <v>314</v>
      </c>
      <c r="BM461" s="150" t="s">
        <v>1688</v>
      </c>
    </row>
    <row r="462" spans="2:65" s="1" customFormat="1" ht="19.5">
      <c r="B462" s="33"/>
      <c r="D462" s="152" t="s">
        <v>316</v>
      </c>
      <c r="F462" s="153" t="s">
        <v>7528</v>
      </c>
      <c r="I462" s="154"/>
      <c r="L462" s="33"/>
      <c r="M462" s="155"/>
      <c r="T462" s="57"/>
      <c r="AT462" s="18" t="s">
        <v>316</v>
      </c>
      <c r="AU462" s="18" t="s">
        <v>314</v>
      </c>
    </row>
    <row r="463" spans="2:65" s="1" customFormat="1" ht="24.2" customHeight="1">
      <c r="B463" s="33"/>
      <c r="C463" s="139" t="s">
        <v>1053</v>
      </c>
      <c r="D463" s="139" t="s">
        <v>309</v>
      </c>
      <c r="E463" s="140" t="s">
        <v>7559</v>
      </c>
      <c r="F463" s="141" t="s">
        <v>7530</v>
      </c>
      <c r="G463" s="142" t="s">
        <v>514</v>
      </c>
      <c r="H463" s="143">
        <v>2</v>
      </c>
      <c r="I463" s="144"/>
      <c r="J463" s="145">
        <f>ROUND(I463*H463,2)</f>
        <v>0</v>
      </c>
      <c r="K463" s="141" t="s">
        <v>1</v>
      </c>
      <c r="L463" s="33"/>
      <c r="M463" s="146" t="s">
        <v>1</v>
      </c>
      <c r="N463" s="147" t="s">
        <v>40</v>
      </c>
      <c r="P463" s="148">
        <f>O463*H463</f>
        <v>0</v>
      </c>
      <c r="Q463" s="148">
        <v>0</v>
      </c>
      <c r="R463" s="148">
        <f>Q463*H463</f>
        <v>0</v>
      </c>
      <c r="S463" s="148">
        <v>0</v>
      </c>
      <c r="T463" s="149">
        <f>S463*H463</f>
        <v>0</v>
      </c>
      <c r="AR463" s="150" t="s">
        <v>314</v>
      </c>
      <c r="AT463" s="150" t="s">
        <v>309</v>
      </c>
      <c r="AU463" s="150" t="s">
        <v>314</v>
      </c>
      <c r="AY463" s="18" t="s">
        <v>307</v>
      </c>
      <c r="BE463" s="151">
        <f>IF(N463="základní",J463,0)</f>
        <v>0</v>
      </c>
      <c r="BF463" s="151">
        <f>IF(N463="snížená",J463,0)</f>
        <v>0</v>
      </c>
      <c r="BG463" s="151">
        <f>IF(N463="zákl. přenesená",J463,0)</f>
        <v>0</v>
      </c>
      <c r="BH463" s="151">
        <f>IF(N463="sníž. přenesená",J463,0)</f>
        <v>0</v>
      </c>
      <c r="BI463" s="151">
        <f>IF(N463="nulová",J463,0)</f>
        <v>0</v>
      </c>
      <c r="BJ463" s="18" t="s">
        <v>82</v>
      </c>
      <c r="BK463" s="151">
        <f>ROUND(I463*H463,2)</f>
        <v>0</v>
      </c>
      <c r="BL463" s="18" t="s">
        <v>314</v>
      </c>
      <c r="BM463" s="150" t="s">
        <v>1700</v>
      </c>
    </row>
    <row r="464" spans="2:65" s="1" customFormat="1" ht="19.5">
      <c r="B464" s="33"/>
      <c r="D464" s="152" t="s">
        <v>316</v>
      </c>
      <c r="F464" s="153" t="s">
        <v>7530</v>
      </c>
      <c r="I464" s="154"/>
      <c r="L464" s="33"/>
      <c r="M464" s="155"/>
      <c r="T464" s="57"/>
      <c r="AT464" s="18" t="s">
        <v>316</v>
      </c>
      <c r="AU464" s="18" t="s">
        <v>314</v>
      </c>
    </row>
    <row r="465" spans="2:65" s="16" customFormat="1" ht="20.85" customHeight="1">
      <c r="B465" s="207"/>
      <c r="D465" s="208" t="s">
        <v>74</v>
      </c>
      <c r="E465" s="208" t="s">
        <v>7560</v>
      </c>
      <c r="F465" s="208" t="s">
        <v>7561</v>
      </c>
      <c r="I465" s="209"/>
      <c r="J465" s="210">
        <f>BK465</f>
        <v>0</v>
      </c>
      <c r="L465" s="207"/>
      <c r="M465" s="211"/>
      <c r="P465" s="212">
        <f>SUM(P466:P467)</f>
        <v>0</v>
      </c>
      <c r="R465" s="212">
        <f>SUM(R466:R467)</f>
        <v>0</v>
      </c>
      <c r="T465" s="213">
        <f>SUM(T466:T467)</f>
        <v>0</v>
      </c>
      <c r="AR465" s="208" t="s">
        <v>82</v>
      </c>
      <c r="AT465" s="214" t="s">
        <v>74</v>
      </c>
      <c r="AU465" s="214" t="s">
        <v>163</v>
      </c>
      <c r="AY465" s="208" t="s">
        <v>307</v>
      </c>
      <c r="BK465" s="215">
        <f>SUM(BK466:BK467)</f>
        <v>0</v>
      </c>
    </row>
    <row r="466" spans="2:65" s="1" customFormat="1" ht="62.65" customHeight="1">
      <c r="B466" s="33"/>
      <c r="C466" s="139" t="s">
        <v>1059</v>
      </c>
      <c r="D466" s="139" t="s">
        <v>309</v>
      </c>
      <c r="E466" s="140" t="s">
        <v>7562</v>
      </c>
      <c r="F466" s="141" t="s">
        <v>7534</v>
      </c>
      <c r="G466" s="142" t="s">
        <v>514</v>
      </c>
      <c r="H466" s="143">
        <v>1</v>
      </c>
      <c r="I466" s="144"/>
      <c r="J466" s="145">
        <f>ROUND(I466*H466,2)</f>
        <v>0</v>
      </c>
      <c r="K466" s="141" t="s">
        <v>1</v>
      </c>
      <c r="L466" s="33"/>
      <c r="M466" s="146" t="s">
        <v>1</v>
      </c>
      <c r="N466" s="147" t="s">
        <v>40</v>
      </c>
      <c r="P466" s="148">
        <f>O466*H466</f>
        <v>0</v>
      </c>
      <c r="Q466" s="148">
        <v>0</v>
      </c>
      <c r="R466" s="148">
        <f>Q466*H466</f>
        <v>0</v>
      </c>
      <c r="S466" s="148">
        <v>0</v>
      </c>
      <c r="T466" s="149">
        <f>S466*H466</f>
        <v>0</v>
      </c>
      <c r="AR466" s="150" t="s">
        <v>314</v>
      </c>
      <c r="AT466" s="150" t="s">
        <v>309</v>
      </c>
      <c r="AU466" s="150" t="s">
        <v>314</v>
      </c>
      <c r="AY466" s="18" t="s">
        <v>307</v>
      </c>
      <c r="BE466" s="151">
        <f>IF(N466="základní",J466,0)</f>
        <v>0</v>
      </c>
      <c r="BF466" s="151">
        <f>IF(N466="snížená",J466,0)</f>
        <v>0</v>
      </c>
      <c r="BG466" s="151">
        <f>IF(N466="zákl. přenesená",J466,0)</f>
        <v>0</v>
      </c>
      <c r="BH466" s="151">
        <f>IF(N466="sníž. přenesená",J466,0)</f>
        <v>0</v>
      </c>
      <c r="BI466" s="151">
        <f>IF(N466="nulová",J466,0)</f>
        <v>0</v>
      </c>
      <c r="BJ466" s="18" t="s">
        <v>82</v>
      </c>
      <c r="BK466" s="151">
        <f>ROUND(I466*H466,2)</f>
        <v>0</v>
      </c>
      <c r="BL466" s="18" t="s">
        <v>314</v>
      </c>
      <c r="BM466" s="150" t="s">
        <v>1710</v>
      </c>
    </row>
    <row r="467" spans="2:65" s="1" customFormat="1" ht="39">
      <c r="B467" s="33"/>
      <c r="D467" s="152" t="s">
        <v>316</v>
      </c>
      <c r="F467" s="153" t="s">
        <v>7534</v>
      </c>
      <c r="I467" s="154"/>
      <c r="L467" s="33"/>
      <c r="M467" s="155"/>
      <c r="T467" s="57"/>
      <c r="AT467" s="18" t="s">
        <v>316</v>
      </c>
      <c r="AU467" s="18" t="s">
        <v>314</v>
      </c>
    </row>
    <row r="468" spans="2:65" s="11" customFormat="1" ht="20.85" customHeight="1">
      <c r="B468" s="127"/>
      <c r="D468" s="128" t="s">
        <v>74</v>
      </c>
      <c r="E468" s="137" t="s">
        <v>7563</v>
      </c>
      <c r="F468" s="137" t="s">
        <v>7564</v>
      </c>
      <c r="I468" s="130"/>
      <c r="J468" s="138">
        <f>BK468</f>
        <v>0</v>
      </c>
      <c r="L468" s="127"/>
      <c r="M468" s="132"/>
      <c r="P468" s="133">
        <f>P469+SUM(P470:P495)+P510+P515+P518+P525</f>
        <v>0</v>
      </c>
      <c r="R468" s="133">
        <f>R469+SUM(R470:R495)+R510+R515+R518+R525</f>
        <v>0</v>
      </c>
      <c r="T468" s="134">
        <f>T469+SUM(T470:T495)+T510+T515+T518+T525</f>
        <v>0</v>
      </c>
      <c r="AR468" s="128" t="s">
        <v>82</v>
      </c>
      <c r="AT468" s="135" t="s">
        <v>74</v>
      </c>
      <c r="AU468" s="135" t="s">
        <v>84</v>
      </c>
      <c r="AY468" s="128" t="s">
        <v>307</v>
      </c>
      <c r="BK468" s="136">
        <f>BK469+SUM(BK470:BK495)+BK510+BK515+BK518+BK525</f>
        <v>0</v>
      </c>
    </row>
    <row r="469" spans="2:65" s="1" customFormat="1" ht="16.5" customHeight="1">
      <c r="B469" s="33"/>
      <c r="C469" s="139" t="s">
        <v>1068</v>
      </c>
      <c r="D469" s="139" t="s">
        <v>309</v>
      </c>
      <c r="E469" s="140" t="s">
        <v>7565</v>
      </c>
      <c r="F469" s="141" t="s">
        <v>7566</v>
      </c>
      <c r="G469" s="142" t="s">
        <v>514</v>
      </c>
      <c r="H469" s="143">
        <v>1</v>
      </c>
      <c r="I469" s="144"/>
      <c r="J469" s="145">
        <f>ROUND(I469*H469,2)</f>
        <v>0</v>
      </c>
      <c r="K469" s="141" t="s">
        <v>1</v>
      </c>
      <c r="L469" s="33"/>
      <c r="M469" s="146" t="s">
        <v>1</v>
      </c>
      <c r="N469" s="147" t="s">
        <v>40</v>
      </c>
      <c r="P469" s="148">
        <f>O469*H469</f>
        <v>0</v>
      </c>
      <c r="Q469" s="148">
        <v>0</v>
      </c>
      <c r="R469" s="148">
        <f>Q469*H469</f>
        <v>0</v>
      </c>
      <c r="S469" s="148">
        <v>0</v>
      </c>
      <c r="T469" s="149">
        <f>S469*H469</f>
        <v>0</v>
      </c>
      <c r="AR469" s="150" t="s">
        <v>314</v>
      </c>
      <c r="AT469" s="150" t="s">
        <v>309</v>
      </c>
      <c r="AU469" s="150" t="s">
        <v>163</v>
      </c>
      <c r="AY469" s="18" t="s">
        <v>307</v>
      </c>
      <c r="BE469" s="151">
        <f>IF(N469="základní",J469,0)</f>
        <v>0</v>
      </c>
      <c r="BF469" s="151">
        <f>IF(N469="snížená",J469,0)</f>
        <v>0</v>
      </c>
      <c r="BG469" s="151">
        <f>IF(N469="zákl. přenesená",J469,0)</f>
        <v>0</v>
      </c>
      <c r="BH469" s="151">
        <f>IF(N469="sníž. přenesená",J469,0)</f>
        <v>0</v>
      </c>
      <c r="BI469" s="151">
        <f>IF(N469="nulová",J469,0)</f>
        <v>0</v>
      </c>
      <c r="BJ469" s="18" t="s">
        <v>82</v>
      </c>
      <c r="BK469" s="151">
        <f>ROUND(I469*H469,2)</f>
        <v>0</v>
      </c>
      <c r="BL469" s="18" t="s">
        <v>314</v>
      </c>
      <c r="BM469" s="150" t="s">
        <v>1717</v>
      </c>
    </row>
    <row r="470" spans="2:65" s="1" customFormat="1" ht="11.25">
      <c r="B470" s="33"/>
      <c r="D470" s="152" t="s">
        <v>316</v>
      </c>
      <c r="F470" s="153" t="s">
        <v>7566</v>
      </c>
      <c r="I470" s="154"/>
      <c r="L470" s="33"/>
      <c r="M470" s="155"/>
      <c r="T470" s="57"/>
      <c r="AT470" s="18" t="s">
        <v>316</v>
      </c>
      <c r="AU470" s="18" t="s">
        <v>163</v>
      </c>
    </row>
    <row r="471" spans="2:65" s="1" customFormat="1" ht="16.5" customHeight="1">
      <c r="B471" s="33"/>
      <c r="C471" s="139" t="s">
        <v>1074</v>
      </c>
      <c r="D471" s="139" t="s">
        <v>309</v>
      </c>
      <c r="E471" s="140" t="s">
        <v>7567</v>
      </c>
      <c r="F471" s="141" t="s">
        <v>7470</v>
      </c>
      <c r="G471" s="142" t="s">
        <v>514</v>
      </c>
      <c r="H471" s="143">
        <v>1</v>
      </c>
      <c r="I471" s="144"/>
      <c r="J471" s="145">
        <f>ROUND(I471*H471,2)</f>
        <v>0</v>
      </c>
      <c r="K471" s="141" t="s">
        <v>1</v>
      </c>
      <c r="L471" s="33"/>
      <c r="M471" s="146" t="s">
        <v>1</v>
      </c>
      <c r="N471" s="147" t="s">
        <v>40</v>
      </c>
      <c r="P471" s="148">
        <f>O471*H471</f>
        <v>0</v>
      </c>
      <c r="Q471" s="148">
        <v>0</v>
      </c>
      <c r="R471" s="148">
        <f>Q471*H471</f>
        <v>0</v>
      </c>
      <c r="S471" s="148">
        <v>0</v>
      </c>
      <c r="T471" s="149">
        <f>S471*H471</f>
        <v>0</v>
      </c>
      <c r="AR471" s="150" t="s">
        <v>314</v>
      </c>
      <c r="AT471" s="150" t="s">
        <v>309</v>
      </c>
      <c r="AU471" s="150" t="s">
        <v>163</v>
      </c>
      <c r="AY471" s="18" t="s">
        <v>307</v>
      </c>
      <c r="BE471" s="151">
        <f>IF(N471="základní",J471,0)</f>
        <v>0</v>
      </c>
      <c r="BF471" s="151">
        <f>IF(N471="snížená",J471,0)</f>
        <v>0</v>
      </c>
      <c r="BG471" s="151">
        <f>IF(N471="zákl. přenesená",J471,0)</f>
        <v>0</v>
      </c>
      <c r="BH471" s="151">
        <f>IF(N471="sníž. přenesená",J471,0)</f>
        <v>0</v>
      </c>
      <c r="BI471" s="151">
        <f>IF(N471="nulová",J471,0)</f>
        <v>0</v>
      </c>
      <c r="BJ471" s="18" t="s">
        <v>82</v>
      </c>
      <c r="BK471" s="151">
        <f>ROUND(I471*H471,2)</f>
        <v>0</v>
      </c>
      <c r="BL471" s="18" t="s">
        <v>314</v>
      </c>
      <c r="BM471" s="150" t="s">
        <v>1728</v>
      </c>
    </row>
    <row r="472" spans="2:65" s="1" customFormat="1" ht="11.25">
      <c r="B472" s="33"/>
      <c r="D472" s="152" t="s">
        <v>316</v>
      </c>
      <c r="F472" s="153" t="s">
        <v>7470</v>
      </c>
      <c r="I472" s="154"/>
      <c r="L472" s="33"/>
      <c r="M472" s="155"/>
      <c r="T472" s="57"/>
      <c r="AT472" s="18" t="s">
        <v>316</v>
      </c>
      <c r="AU472" s="18" t="s">
        <v>163</v>
      </c>
    </row>
    <row r="473" spans="2:65" s="1" customFormat="1" ht="21.75" customHeight="1">
      <c r="B473" s="33"/>
      <c r="C473" s="139" t="s">
        <v>1079</v>
      </c>
      <c r="D473" s="139" t="s">
        <v>309</v>
      </c>
      <c r="E473" s="140" t="s">
        <v>7568</v>
      </c>
      <c r="F473" s="141" t="s">
        <v>7472</v>
      </c>
      <c r="G473" s="142" t="s">
        <v>514</v>
      </c>
      <c r="H473" s="143">
        <v>1</v>
      </c>
      <c r="I473" s="144"/>
      <c r="J473" s="145">
        <f>ROUND(I473*H473,2)</f>
        <v>0</v>
      </c>
      <c r="K473" s="141" t="s">
        <v>1</v>
      </c>
      <c r="L473" s="33"/>
      <c r="M473" s="146" t="s">
        <v>1</v>
      </c>
      <c r="N473" s="147" t="s">
        <v>40</v>
      </c>
      <c r="P473" s="148">
        <f>O473*H473</f>
        <v>0</v>
      </c>
      <c r="Q473" s="148">
        <v>0</v>
      </c>
      <c r="R473" s="148">
        <f>Q473*H473</f>
        <v>0</v>
      </c>
      <c r="S473" s="148">
        <v>0</v>
      </c>
      <c r="T473" s="149">
        <f>S473*H473</f>
        <v>0</v>
      </c>
      <c r="AR473" s="150" t="s">
        <v>314</v>
      </c>
      <c r="AT473" s="150" t="s">
        <v>309</v>
      </c>
      <c r="AU473" s="150" t="s">
        <v>163</v>
      </c>
      <c r="AY473" s="18" t="s">
        <v>307</v>
      </c>
      <c r="BE473" s="151">
        <f>IF(N473="základní",J473,0)</f>
        <v>0</v>
      </c>
      <c r="BF473" s="151">
        <f>IF(N473="snížená",J473,0)</f>
        <v>0</v>
      </c>
      <c r="BG473" s="151">
        <f>IF(N473="zákl. přenesená",J473,0)</f>
        <v>0</v>
      </c>
      <c r="BH473" s="151">
        <f>IF(N473="sníž. přenesená",J473,0)</f>
        <v>0</v>
      </c>
      <c r="BI473" s="151">
        <f>IF(N473="nulová",J473,0)</f>
        <v>0</v>
      </c>
      <c r="BJ473" s="18" t="s">
        <v>82</v>
      </c>
      <c r="BK473" s="151">
        <f>ROUND(I473*H473,2)</f>
        <v>0</v>
      </c>
      <c r="BL473" s="18" t="s">
        <v>314</v>
      </c>
      <c r="BM473" s="150" t="s">
        <v>1748</v>
      </c>
    </row>
    <row r="474" spans="2:65" s="1" customFormat="1" ht="11.25">
      <c r="B474" s="33"/>
      <c r="D474" s="152" t="s">
        <v>316</v>
      </c>
      <c r="F474" s="153" t="s">
        <v>7472</v>
      </c>
      <c r="I474" s="154"/>
      <c r="L474" s="33"/>
      <c r="M474" s="155"/>
      <c r="T474" s="57"/>
      <c r="AT474" s="18" t="s">
        <v>316</v>
      </c>
      <c r="AU474" s="18" t="s">
        <v>163</v>
      </c>
    </row>
    <row r="475" spans="2:65" s="1" customFormat="1" ht="21.75" customHeight="1">
      <c r="B475" s="33"/>
      <c r="C475" s="139" t="s">
        <v>1084</v>
      </c>
      <c r="D475" s="139" t="s">
        <v>309</v>
      </c>
      <c r="E475" s="140" t="s">
        <v>7569</v>
      </c>
      <c r="F475" s="141" t="s">
        <v>7474</v>
      </c>
      <c r="G475" s="142" t="s">
        <v>514</v>
      </c>
      <c r="H475" s="143">
        <v>2</v>
      </c>
      <c r="I475" s="144"/>
      <c r="J475" s="145">
        <f>ROUND(I475*H475,2)</f>
        <v>0</v>
      </c>
      <c r="K475" s="141" t="s">
        <v>1</v>
      </c>
      <c r="L475" s="33"/>
      <c r="M475" s="146" t="s">
        <v>1</v>
      </c>
      <c r="N475" s="147" t="s">
        <v>40</v>
      </c>
      <c r="P475" s="148">
        <f>O475*H475</f>
        <v>0</v>
      </c>
      <c r="Q475" s="148">
        <v>0</v>
      </c>
      <c r="R475" s="148">
        <f>Q475*H475</f>
        <v>0</v>
      </c>
      <c r="S475" s="148">
        <v>0</v>
      </c>
      <c r="T475" s="149">
        <f>S475*H475</f>
        <v>0</v>
      </c>
      <c r="AR475" s="150" t="s">
        <v>314</v>
      </c>
      <c r="AT475" s="150" t="s">
        <v>309</v>
      </c>
      <c r="AU475" s="150" t="s">
        <v>163</v>
      </c>
      <c r="AY475" s="18" t="s">
        <v>307</v>
      </c>
      <c r="BE475" s="151">
        <f>IF(N475="základní",J475,0)</f>
        <v>0</v>
      </c>
      <c r="BF475" s="151">
        <f>IF(N475="snížená",J475,0)</f>
        <v>0</v>
      </c>
      <c r="BG475" s="151">
        <f>IF(N475="zákl. přenesená",J475,0)</f>
        <v>0</v>
      </c>
      <c r="BH475" s="151">
        <f>IF(N475="sníž. přenesená",J475,0)</f>
        <v>0</v>
      </c>
      <c r="BI475" s="151">
        <f>IF(N475="nulová",J475,0)</f>
        <v>0</v>
      </c>
      <c r="BJ475" s="18" t="s">
        <v>82</v>
      </c>
      <c r="BK475" s="151">
        <f>ROUND(I475*H475,2)</f>
        <v>0</v>
      </c>
      <c r="BL475" s="18" t="s">
        <v>314</v>
      </c>
      <c r="BM475" s="150" t="s">
        <v>1757</v>
      </c>
    </row>
    <row r="476" spans="2:65" s="1" customFormat="1" ht="11.25">
      <c r="B476" s="33"/>
      <c r="D476" s="152" t="s">
        <v>316</v>
      </c>
      <c r="F476" s="153" t="s">
        <v>7474</v>
      </c>
      <c r="I476" s="154"/>
      <c r="L476" s="33"/>
      <c r="M476" s="155"/>
      <c r="T476" s="57"/>
      <c r="AT476" s="18" t="s">
        <v>316</v>
      </c>
      <c r="AU476" s="18" t="s">
        <v>163</v>
      </c>
    </row>
    <row r="477" spans="2:65" s="1" customFormat="1" ht="24.2" customHeight="1">
      <c r="B477" s="33"/>
      <c r="C477" s="139" t="s">
        <v>1089</v>
      </c>
      <c r="D477" s="139" t="s">
        <v>309</v>
      </c>
      <c r="E477" s="140" t="s">
        <v>7570</v>
      </c>
      <c r="F477" s="141" t="s">
        <v>7476</v>
      </c>
      <c r="G477" s="142" t="s">
        <v>514</v>
      </c>
      <c r="H477" s="143">
        <v>1</v>
      </c>
      <c r="I477" s="144"/>
      <c r="J477" s="145">
        <f>ROUND(I477*H477,2)</f>
        <v>0</v>
      </c>
      <c r="K477" s="141" t="s">
        <v>1</v>
      </c>
      <c r="L477" s="33"/>
      <c r="M477" s="146" t="s">
        <v>1</v>
      </c>
      <c r="N477" s="147" t="s">
        <v>40</v>
      </c>
      <c r="P477" s="148">
        <f>O477*H477</f>
        <v>0</v>
      </c>
      <c r="Q477" s="148">
        <v>0</v>
      </c>
      <c r="R477" s="148">
        <f>Q477*H477</f>
        <v>0</v>
      </c>
      <c r="S477" s="148">
        <v>0</v>
      </c>
      <c r="T477" s="149">
        <f>S477*H477</f>
        <v>0</v>
      </c>
      <c r="AR477" s="150" t="s">
        <v>314</v>
      </c>
      <c r="AT477" s="150" t="s">
        <v>309</v>
      </c>
      <c r="AU477" s="150" t="s">
        <v>163</v>
      </c>
      <c r="AY477" s="18" t="s">
        <v>307</v>
      </c>
      <c r="BE477" s="151">
        <f>IF(N477="základní",J477,0)</f>
        <v>0</v>
      </c>
      <c r="BF477" s="151">
        <f>IF(N477="snížená",J477,0)</f>
        <v>0</v>
      </c>
      <c r="BG477" s="151">
        <f>IF(N477="zákl. přenesená",J477,0)</f>
        <v>0</v>
      </c>
      <c r="BH477" s="151">
        <f>IF(N477="sníž. přenesená",J477,0)</f>
        <v>0</v>
      </c>
      <c r="BI477" s="151">
        <f>IF(N477="nulová",J477,0)</f>
        <v>0</v>
      </c>
      <c r="BJ477" s="18" t="s">
        <v>82</v>
      </c>
      <c r="BK477" s="151">
        <f>ROUND(I477*H477,2)</f>
        <v>0</v>
      </c>
      <c r="BL477" s="18" t="s">
        <v>314</v>
      </c>
      <c r="BM477" s="150" t="s">
        <v>1769</v>
      </c>
    </row>
    <row r="478" spans="2:65" s="1" customFormat="1" ht="19.5">
      <c r="B478" s="33"/>
      <c r="D478" s="152" t="s">
        <v>316</v>
      </c>
      <c r="F478" s="153" t="s">
        <v>7476</v>
      </c>
      <c r="I478" s="154"/>
      <c r="L478" s="33"/>
      <c r="M478" s="155"/>
      <c r="T478" s="57"/>
      <c r="AT478" s="18" t="s">
        <v>316</v>
      </c>
      <c r="AU478" s="18" t="s">
        <v>163</v>
      </c>
    </row>
    <row r="479" spans="2:65" s="1" customFormat="1" ht="16.5" customHeight="1">
      <c r="B479" s="33"/>
      <c r="C479" s="139" t="s">
        <v>1097</v>
      </c>
      <c r="D479" s="139" t="s">
        <v>309</v>
      </c>
      <c r="E479" s="140" t="s">
        <v>7571</v>
      </c>
      <c r="F479" s="141" t="s">
        <v>7478</v>
      </c>
      <c r="G479" s="142" t="s">
        <v>514</v>
      </c>
      <c r="H479" s="143">
        <v>1</v>
      </c>
      <c r="I479" s="144"/>
      <c r="J479" s="145">
        <f>ROUND(I479*H479,2)</f>
        <v>0</v>
      </c>
      <c r="K479" s="141" t="s">
        <v>1</v>
      </c>
      <c r="L479" s="33"/>
      <c r="M479" s="146" t="s">
        <v>1</v>
      </c>
      <c r="N479" s="147" t="s">
        <v>40</v>
      </c>
      <c r="P479" s="148">
        <f>O479*H479</f>
        <v>0</v>
      </c>
      <c r="Q479" s="148">
        <v>0</v>
      </c>
      <c r="R479" s="148">
        <f>Q479*H479</f>
        <v>0</v>
      </c>
      <c r="S479" s="148">
        <v>0</v>
      </c>
      <c r="T479" s="149">
        <f>S479*H479</f>
        <v>0</v>
      </c>
      <c r="AR479" s="150" t="s">
        <v>314</v>
      </c>
      <c r="AT479" s="150" t="s">
        <v>309</v>
      </c>
      <c r="AU479" s="150" t="s">
        <v>163</v>
      </c>
      <c r="AY479" s="18" t="s">
        <v>307</v>
      </c>
      <c r="BE479" s="151">
        <f>IF(N479="základní",J479,0)</f>
        <v>0</v>
      </c>
      <c r="BF479" s="151">
        <f>IF(N479="snížená",J479,0)</f>
        <v>0</v>
      </c>
      <c r="BG479" s="151">
        <f>IF(N479="zákl. přenesená",J479,0)</f>
        <v>0</v>
      </c>
      <c r="BH479" s="151">
        <f>IF(N479="sníž. přenesená",J479,0)</f>
        <v>0</v>
      </c>
      <c r="BI479" s="151">
        <f>IF(N479="nulová",J479,0)</f>
        <v>0</v>
      </c>
      <c r="BJ479" s="18" t="s">
        <v>82</v>
      </c>
      <c r="BK479" s="151">
        <f>ROUND(I479*H479,2)</f>
        <v>0</v>
      </c>
      <c r="BL479" s="18" t="s">
        <v>314</v>
      </c>
      <c r="BM479" s="150" t="s">
        <v>1779</v>
      </c>
    </row>
    <row r="480" spans="2:65" s="1" customFormat="1" ht="11.25">
      <c r="B480" s="33"/>
      <c r="D480" s="152" t="s">
        <v>316</v>
      </c>
      <c r="F480" s="153" t="s">
        <v>7478</v>
      </c>
      <c r="I480" s="154"/>
      <c r="L480" s="33"/>
      <c r="M480" s="155"/>
      <c r="T480" s="57"/>
      <c r="AT480" s="18" t="s">
        <v>316</v>
      </c>
      <c r="AU480" s="18" t="s">
        <v>163</v>
      </c>
    </row>
    <row r="481" spans="2:65" s="1" customFormat="1" ht="24.2" customHeight="1">
      <c r="B481" s="33"/>
      <c r="C481" s="139" t="s">
        <v>1100</v>
      </c>
      <c r="D481" s="139" t="s">
        <v>309</v>
      </c>
      <c r="E481" s="140" t="s">
        <v>7572</v>
      </c>
      <c r="F481" s="141" t="s">
        <v>7573</v>
      </c>
      <c r="G481" s="142" t="s">
        <v>514</v>
      </c>
      <c r="H481" s="143">
        <v>2</v>
      </c>
      <c r="I481" s="144"/>
      <c r="J481" s="145">
        <f>ROUND(I481*H481,2)</f>
        <v>0</v>
      </c>
      <c r="K481" s="141" t="s">
        <v>1</v>
      </c>
      <c r="L481" s="33"/>
      <c r="M481" s="146" t="s">
        <v>1</v>
      </c>
      <c r="N481" s="147" t="s">
        <v>40</v>
      </c>
      <c r="P481" s="148">
        <f>O481*H481</f>
        <v>0</v>
      </c>
      <c r="Q481" s="148">
        <v>0</v>
      </c>
      <c r="R481" s="148">
        <f>Q481*H481</f>
        <v>0</v>
      </c>
      <c r="S481" s="148">
        <v>0</v>
      </c>
      <c r="T481" s="149">
        <f>S481*H481</f>
        <v>0</v>
      </c>
      <c r="AR481" s="150" t="s">
        <v>314</v>
      </c>
      <c r="AT481" s="150" t="s">
        <v>309</v>
      </c>
      <c r="AU481" s="150" t="s">
        <v>163</v>
      </c>
      <c r="AY481" s="18" t="s">
        <v>307</v>
      </c>
      <c r="BE481" s="151">
        <f>IF(N481="základní",J481,0)</f>
        <v>0</v>
      </c>
      <c r="BF481" s="151">
        <f>IF(N481="snížená",J481,0)</f>
        <v>0</v>
      </c>
      <c r="BG481" s="151">
        <f>IF(N481="zákl. přenesená",J481,0)</f>
        <v>0</v>
      </c>
      <c r="BH481" s="151">
        <f>IF(N481="sníž. přenesená",J481,0)</f>
        <v>0</v>
      </c>
      <c r="BI481" s="151">
        <f>IF(N481="nulová",J481,0)</f>
        <v>0</v>
      </c>
      <c r="BJ481" s="18" t="s">
        <v>82</v>
      </c>
      <c r="BK481" s="151">
        <f>ROUND(I481*H481,2)</f>
        <v>0</v>
      </c>
      <c r="BL481" s="18" t="s">
        <v>314</v>
      </c>
      <c r="BM481" s="150" t="s">
        <v>1789</v>
      </c>
    </row>
    <row r="482" spans="2:65" s="1" customFormat="1" ht="19.5">
      <c r="B482" s="33"/>
      <c r="D482" s="152" t="s">
        <v>316</v>
      </c>
      <c r="F482" s="153" t="s">
        <v>7573</v>
      </c>
      <c r="I482" s="154"/>
      <c r="L482" s="33"/>
      <c r="M482" s="155"/>
      <c r="T482" s="57"/>
      <c r="AT482" s="18" t="s">
        <v>316</v>
      </c>
      <c r="AU482" s="18" t="s">
        <v>163</v>
      </c>
    </row>
    <row r="483" spans="2:65" s="1" customFormat="1" ht="16.5" customHeight="1">
      <c r="B483" s="33"/>
      <c r="C483" s="139" t="s">
        <v>198</v>
      </c>
      <c r="D483" s="139" t="s">
        <v>309</v>
      </c>
      <c r="E483" s="140" t="s">
        <v>7574</v>
      </c>
      <c r="F483" s="141" t="s">
        <v>7480</v>
      </c>
      <c r="G483" s="142" t="s">
        <v>514</v>
      </c>
      <c r="H483" s="143">
        <v>6</v>
      </c>
      <c r="I483" s="144"/>
      <c r="J483" s="145">
        <f>ROUND(I483*H483,2)</f>
        <v>0</v>
      </c>
      <c r="K483" s="141" t="s">
        <v>1</v>
      </c>
      <c r="L483" s="33"/>
      <c r="M483" s="146" t="s">
        <v>1</v>
      </c>
      <c r="N483" s="147" t="s">
        <v>40</v>
      </c>
      <c r="P483" s="148">
        <f>O483*H483</f>
        <v>0</v>
      </c>
      <c r="Q483" s="148">
        <v>0</v>
      </c>
      <c r="R483" s="148">
        <f>Q483*H483</f>
        <v>0</v>
      </c>
      <c r="S483" s="148">
        <v>0</v>
      </c>
      <c r="T483" s="149">
        <f>S483*H483</f>
        <v>0</v>
      </c>
      <c r="AR483" s="150" t="s">
        <v>314</v>
      </c>
      <c r="AT483" s="150" t="s">
        <v>309</v>
      </c>
      <c r="AU483" s="150" t="s">
        <v>163</v>
      </c>
      <c r="AY483" s="18" t="s">
        <v>307</v>
      </c>
      <c r="BE483" s="151">
        <f>IF(N483="základní",J483,0)</f>
        <v>0</v>
      </c>
      <c r="BF483" s="151">
        <f>IF(N483="snížená",J483,0)</f>
        <v>0</v>
      </c>
      <c r="BG483" s="151">
        <f>IF(N483="zákl. přenesená",J483,0)</f>
        <v>0</v>
      </c>
      <c r="BH483" s="151">
        <f>IF(N483="sníž. přenesená",J483,0)</f>
        <v>0</v>
      </c>
      <c r="BI483" s="151">
        <f>IF(N483="nulová",J483,0)</f>
        <v>0</v>
      </c>
      <c r="BJ483" s="18" t="s">
        <v>82</v>
      </c>
      <c r="BK483" s="151">
        <f>ROUND(I483*H483,2)</f>
        <v>0</v>
      </c>
      <c r="BL483" s="18" t="s">
        <v>314</v>
      </c>
      <c r="BM483" s="150" t="s">
        <v>1799</v>
      </c>
    </row>
    <row r="484" spans="2:65" s="1" customFormat="1" ht="11.25">
      <c r="B484" s="33"/>
      <c r="D484" s="152" t="s">
        <v>316</v>
      </c>
      <c r="F484" s="153" t="s">
        <v>7480</v>
      </c>
      <c r="I484" s="154"/>
      <c r="L484" s="33"/>
      <c r="M484" s="155"/>
      <c r="T484" s="57"/>
      <c r="AT484" s="18" t="s">
        <v>316</v>
      </c>
      <c r="AU484" s="18" t="s">
        <v>163</v>
      </c>
    </row>
    <row r="485" spans="2:65" s="1" customFormat="1" ht="16.5" customHeight="1">
      <c r="B485" s="33"/>
      <c r="C485" s="139" t="s">
        <v>1107</v>
      </c>
      <c r="D485" s="139" t="s">
        <v>309</v>
      </c>
      <c r="E485" s="140" t="s">
        <v>7575</v>
      </c>
      <c r="F485" s="141" t="s">
        <v>7484</v>
      </c>
      <c r="G485" s="142" t="s">
        <v>514</v>
      </c>
      <c r="H485" s="143">
        <v>3</v>
      </c>
      <c r="I485" s="144"/>
      <c r="J485" s="145">
        <f>ROUND(I485*H485,2)</f>
        <v>0</v>
      </c>
      <c r="K485" s="141" t="s">
        <v>1</v>
      </c>
      <c r="L485" s="33"/>
      <c r="M485" s="146" t="s">
        <v>1</v>
      </c>
      <c r="N485" s="147" t="s">
        <v>40</v>
      </c>
      <c r="P485" s="148">
        <f>O485*H485</f>
        <v>0</v>
      </c>
      <c r="Q485" s="148">
        <v>0</v>
      </c>
      <c r="R485" s="148">
        <f>Q485*H485</f>
        <v>0</v>
      </c>
      <c r="S485" s="148">
        <v>0</v>
      </c>
      <c r="T485" s="149">
        <f>S485*H485</f>
        <v>0</v>
      </c>
      <c r="AR485" s="150" t="s">
        <v>314</v>
      </c>
      <c r="AT485" s="150" t="s">
        <v>309</v>
      </c>
      <c r="AU485" s="150" t="s">
        <v>163</v>
      </c>
      <c r="AY485" s="18" t="s">
        <v>307</v>
      </c>
      <c r="BE485" s="151">
        <f>IF(N485="základní",J485,0)</f>
        <v>0</v>
      </c>
      <c r="BF485" s="151">
        <f>IF(N485="snížená",J485,0)</f>
        <v>0</v>
      </c>
      <c r="BG485" s="151">
        <f>IF(N485="zákl. přenesená",J485,0)</f>
        <v>0</v>
      </c>
      <c r="BH485" s="151">
        <f>IF(N485="sníž. přenesená",J485,0)</f>
        <v>0</v>
      </c>
      <c r="BI485" s="151">
        <f>IF(N485="nulová",J485,0)</f>
        <v>0</v>
      </c>
      <c r="BJ485" s="18" t="s">
        <v>82</v>
      </c>
      <c r="BK485" s="151">
        <f>ROUND(I485*H485,2)</f>
        <v>0</v>
      </c>
      <c r="BL485" s="18" t="s">
        <v>314</v>
      </c>
      <c r="BM485" s="150" t="s">
        <v>1810</v>
      </c>
    </row>
    <row r="486" spans="2:65" s="1" customFormat="1" ht="11.25">
      <c r="B486" s="33"/>
      <c r="D486" s="152" t="s">
        <v>316</v>
      </c>
      <c r="F486" s="153" t="s">
        <v>7484</v>
      </c>
      <c r="I486" s="154"/>
      <c r="L486" s="33"/>
      <c r="M486" s="155"/>
      <c r="T486" s="57"/>
      <c r="AT486" s="18" t="s">
        <v>316</v>
      </c>
      <c r="AU486" s="18" t="s">
        <v>163</v>
      </c>
    </row>
    <row r="487" spans="2:65" s="1" customFormat="1" ht="16.5" customHeight="1">
      <c r="B487" s="33"/>
      <c r="C487" s="139" t="s">
        <v>1117</v>
      </c>
      <c r="D487" s="139" t="s">
        <v>309</v>
      </c>
      <c r="E487" s="140" t="s">
        <v>7576</v>
      </c>
      <c r="F487" s="141" t="s">
        <v>7486</v>
      </c>
      <c r="G487" s="142" t="s">
        <v>514</v>
      </c>
      <c r="H487" s="143">
        <v>6</v>
      </c>
      <c r="I487" s="144"/>
      <c r="J487" s="145">
        <f>ROUND(I487*H487,2)</f>
        <v>0</v>
      </c>
      <c r="K487" s="141" t="s">
        <v>1</v>
      </c>
      <c r="L487" s="33"/>
      <c r="M487" s="146" t="s">
        <v>1</v>
      </c>
      <c r="N487" s="147" t="s">
        <v>40</v>
      </c>
      <c r="P487" s="148">
        <f>O487*H487</f>
        <v>0</v>
      </c>
      <c r="Q487" s="148">
        <v>0</v>
      </c>
      <c r="R487" s="148">
        <f>Q487*H487</f>
        <v>0</v>
      </c>
      <c r="S487" s="148">
        <v>0</v>
      </c>
      <c r="T487" s="149">
        <f>S487*H487</f>
        <v>0</v>
      </c>
      <c r="AR487" s="150" t="s">
        <v>314</v>
      </c>
      <c r="AT487" s="150" t="s">
        <v>309</v>
      </c>
      <c r="AU487" s="150" t="s">
        <v>163</v>
      </c>
      <c r="AY487" s="18" t="s">
        <v>307</v>
      </c>
      <c r="BE487" s="151">
        <f>IF(N487="základní",J487,0)</f>
        <v>0</v>
      </c>
      <c r="BF487" s="151">
        <f>IF(N487="snížená",J487,0)</f>
        <v>0</v>
      </c>
      <c r="BG487" s="151">
        <f>IF(N487="zákl. přenesená",J487,0)</f>
        <v>0</v>
      </c>
      <c r="BH487" s="151">
        <f>IF(N487="sníž. přenesená",J487,0)</f>
        <v>0</v>
      </c>
      <c r="BI487" s="151">
        <f>IF(N487="nulová",J487,0)</f>
        <v>0</v>
      </c>
      <c r="BJ487" s="18" t="s">
        <v>82</v>
      </c>
      <c r="BK487" s="151">
        <f>ROUND(I487*H487,2)</f>
        <v>0</v>
      </c>
      <c r="BL487" s="18" t="s">
        <v>314</v>
      </c>
      <c r="BM487" s="150" t="s">
        <v>1820</v>
      </c>
    </row>
    <row r="488" spans="2:65" s="1" customFormat="1" ht="11.25">
      <c r="B488" s="33"/>
      <c r="D488" s="152" t="s">
        <v>316</v>
      </c>
      <c r="F488" s="153" t="s">
        <v>7486</v>
      </c>
      <c r="I488" s="154"/>
      <c r="L488" s="33"/>
      <c r="M488" s="155"/>
      <c r="T488" s="57"/>
      <c r="AT488" s="18" t="s">
        <v>316</v>
      </c>
      <c r="AU488" s="18" t="s">
        <v>163</v>
      </c>
    </row>
    <row r="489" spans="2:65" s="1" customFormat="1" ht="16.5" customHeight="1">
      <c r="B489" s="33"/>
      <c r="C489" s="139" t="s">
        <v>1124</v>
      </c>
      <c r="D489" s="139" t="s">
        <v>309</v>
      </c>
      <c r="E489" s="140" t="s">
        <v>7577</v>
      </c>
      <c r="F489" s="141" t="s">
        <v>7488</v>
      </c>
      <c r="G489" s="142" t="s">
        <v>514</v>
      </c>
      <c r="H489" s="143">
        <v>20</v>
      </c>
      <c r="I489" s="144"/>
      <c r="J489" s="145">
        <f>ROUND(I489*H489,2)</f>
        <v>0</v>
      </c>
      <c r="K489" s="141" t="s">
        <v>1</v>
      </c>
      <c r="L489" s="33"/>
      <c r="M489" s="146" t="s">
        <v>1</v>
      </c>
      <c r="N489" s="147" t="s">
        <v>40</v>
      </c>
      <c r="P489" s="148">
        <f>O489*H489</f>
        <v>0</v>
      </c>
      <c r="Q489" s="148">
        <v>0</v>
      </c>
      <c r="R489" s="148">
        <f>Q489*H489</f>
        <v>0</v>
      </c>
      <c r="S489" s="148">
        <v>0</v>
      </c>
      <c r="T489" s="149">
        <f>S489*H489</f>
        <v>0</v>
      </c>
      <c r="AR489" s="150" t="s">
        <v>314</v>
      </c>
      <c r="AT489" s="150" t="s">
        <v>309</v>
      </c>
      <c r="AU489" s="150" t="s">
        <v>163</v>
      </c>
      <c r="AY489" s="18" t="s">
        <v>307</v>
      </c>
      <c r="BE489" s="151">
        <f>IF(N489="základní",J489,0)</f>
        <v>0</v>
      </c>
      <c r="BF489" s="151">
        <f>IF(N489="snížená",J489,0)</f>
        <v>0</v>
      </c>
      <c r="BG489" s="151">
        <f>IF(N489="zákl. přenesená",J489,0)</f>
        <v>0</v>
      </c>
      <c r="BH489" s="151">
        <f>IF(N489="sníž. přenesená",J489,0)</f>
        <v>0</v>
      </c>
      <c r="BI489" s="151">
        <f>IF(N489="nulová",J489,0)</f>
        <v>0</v>
      </c>
      <c r="BJ489" s="18" t="s">
        <v>82</v>
      </c>
      <c r="BK489" s="151">
        <f>ROUND(I489*H489,2)</f>
        <v>0</v>
      </c>
      <c r="BL489" s="18" t="s">
        <v>314</v>
      </c>
      <c r="BM489" s="150" t="s">
        <v>1863</v>
      </c>
    </row>
    <row r="490" spans="2:65" s="1" customFormat="1" ht="11.25">
      <c r="B490" s="33"/>
      <c r="D490" s="152" t="s">
        <v>316</v>
      </c>
      <c r="F490" s="153" t="s">
        <v>7488</v>
      </c>
      <c r="I490" s="154"/>
      <c r="L490" s="33"/>
      <c r="M490" s="155"/>
      <c r="T490" s="57"/>
      <c r="AT490" s="18" t="s">
        <v>316</v>
      </c>
      <c r="AU490" s="18" t="s">
        <v>163</v>
      </c>
    </row>
    <row r="491" spans="2:65" s="1" customFormat="1" ht="16.5" customHeight="1">
      <c r="B491" s="33"/>
      <c r="C491" s="139" t="s">
        <v>1129</v>
      </c>
      <c r="D491" s="139" t="s">
        <v>309</v>
      </c>
      <c r="E491" s="140" t="s">
        <v>7578</v>
      </c>
      <c r="F491" s="141" t="s">
        <v>7490</v>
      </c>
      <c r="G491" s="142" t="s">
        <v>514</v>
      </c>
      <c r="H491" s="143">
        <v>90</v>
      </c>
      <c r="I491" s="144"/>
      <c r="J491" s="145">
        <f>ROUND(I491*H491,2)</f>
        <v>0</v>
      </c>
      <c r="K491" s="141" t="s">
        <v>1</v>
      </c>
      <c r="L491" s="33"/>
      <c r="M491" s="146" t="s">
        <v>1</v>
      </c>
      <c r="N491" s="147" t="s">
        <v>40</v>
      </c>
      <c r="P491" s="148">
        <f>O491*H491</f>
        <v>0</v>
      </c>
      <c r="Q491" s="148">
        <v>0</v>
      </c>
      <c r="R491" s="148">
        <f>Q491*H491</f>
        <v>0</v>
      </c>
      <c r="S491" s="148">
        <v>0</v>
      </c>
      <c r="T491" s="149">
        <f>S491*H491</f>
        <v>0</v>
      </c>
      <c r="AR491" s="150" t="s">
        <v>314</v>
      </c>
      <c r="AT491" s="150" t="s">
        <v>309</v>
      </c>
      <c r="AU491" s="150" t="s">
        <v>163</v>
      </c>
      <c r="AY491" s="18" t="s">
        <v>307</v>
      </c>
      <c r="BE491" s="151">
        <f>IF(N491="základní",J491,0)</f>
        <v>0</v>
      </c>
      <c r="BF491" s="151">
        <f>IF(N491="snížená",J491,0)</f>
        <v>0</v>
      </c>
      <c r="BG491" s="151">
        <f>IF(N491="zákl. přenesená",J491,0)</f>
        <v>0</v>
      </c>
      <c r="BH491" s="151">
        <f>IF(N491="sníž. přenesená",J491,0)</f>
        <v>0</v>
      </c>
      <c r="BI491" s="151">
        <f>IF(N491="nulová",J491,0)</f>
        <v>0</v>
      </c>
      <c r="BJ491" s="18" t="s">
        <v>82</v>
      </c>
      <c r="BK491" s="151">
        <f>ROUND(I491*H491,2)</f>
        <v>0</v>
      </c>
      <c r="BL491" s="18" t="s">
        <v>314</v>
      </c>
      <c r="BM491" s="150" t="s">
        <v>1874</v>
      </c>
    </row>
    <row r="492" spans="2:65" s="1" customFormat="1" ht="11.25">
      <c r="B492" s="33"/>
      <c r="D492" s="152" t="s">
        <v>316</v>
      </c>
      <c r="F492" s="153" t="s">
        <v>7490</v>
      </c>
      <c r="I492" s="154"/>
      <c r="L492" s="33"/>
      <c r="M492" s="155"/>
      <c r="T492" s="57"/>
      <c r="AT492" s="18" t="s">
        <v>316</v>
      </c>
      <c r="AU492" s="18" t="s">
        <v>163</v>
      </c>
    </row>
    <row r="493" spans="2:65" s="1" customFormat="1" ht="16.5" customHeight="1">
      <c r="B493" s="33"/>
      <c r="C493" s="139" t="s">
        <v>1136</v>
      </c>
      <c r="D493" s="139" t="s">
        <v>309</v>
      </c>
      <c r="E493" s="140" t="s">
        <v>7579</v>
      </c>
      <c r="F493" s="141" t="s">
        <v>7492</v>
      </c>
      <c r="G493" s="142" t="s">
        <v>514</v>
      </c>
      <c r="H493" s="143">
        <v>10</v>
      </c>
      <c r="I493" s="144"/>
      <c r="J493" s="145">
        <f>ROUND(I493*H493,2)</f>
        <v>0</v>
      </c>
      <c r="K493" s="141" t="s">
        <v>1</v>
      </c>
      <c r="L493" s="33"/>
      <c r="M493" s="146" t="s">
        <v>1</v>
      </c>
      <c r="N493" s="147" t="s">
        <v>40</v>
      </c>
      <c r="P493" s="148">
        <f>O493*H493</f>
        <v>0</v>
      </c>
      <c r="Q493" s="148">
        <v>0</v>
      </c>
      <c r="R493" s="148">
        <f>Q493*H493</f>
        <v>0</v>
      </c>
      <c r="S493" s="148">
        <v>0</v>
      </c>
      <c r="T493" s="149">
        <f>S493*H493</f>
        <v>0</v>
      </c>
      <c r="AR493" s="150" t="s">
        <v>314</v>
      </c>
      <c r="AT493" s="150" t="s">
        <v>309</v>
      </c>
      <c r="AU493" s="150" t="s">
        <v>163</v>
      </c>
      <c r="AY493" s="18" t="s">
        <v>307</v>
      </c>
      <c r="BE493" s="151">
        <f>IF(N493="základní",J493,0)</f>
        <v>0</v>
      </c>
      <c r="BF493" s="151">
        <f>IF(N493="snížená",J493,0)</f>
        <v>0</v>
      </c>
      <c r="BG493" s="151">
        <f>IF(N493="zákl. přenesená",J493,0)</f>
        <v>0</v>
      </c>
      <c r="BH493" s="151">
        <f>IF(N493="sníž. přenesená",J493,0)</f>
        <v>0</v>
      </c>
      <c r="BI493" s="151">
        <f>IF(N493="nulová",J493,0)</f>
        <v>0</v>
      </c>
      <c r="BJ493" s="18" t="s">
        <v>82</v>
      </c>
      <c r="BK493" s="151">
        <f>ROUND(I493*H493,2)</f>
        <v>0</v>
      </c>
      <c r="BL493" s="18" t="s">
        <v>314</v>
      </c>
      <c r="BM493" s="150" t="s">
        <v>1884</v>
      </c>
    </row>
    <row r="494" spans="2:65" s="1" customFormat="1" ht="11.25">
      <c r="B494" s="33"/>
      <c r="D494" s="152" t="s">
        <v>316</v>
      </c>
      <c r="F494" s="153" t="s">
        <v>7492</v>
      </c>
      <c r="I494" s="154"/>
      <c r="L494" s="33"/>
      <c r="M494" s="155"/>
      <c r="T494" s="57"/>
      <c r="AT494" s="18" t="s">
        <v>316</v>
      </c>
      <c r="AU494" s="18" t="s">
        <v>163</v>
      </c>
    </row>
    <row r="495" spans="2:65" s="16" customFormat="1" ht="20.85" customHeight="1">
      <c r="B495" s="207"/>
      <c r="D495" s="208" t="s">
        <v>74</v>
      </c>
      <c r="E495" s="208" t="s">
        <v>7580</v>
      </c>
      <c r="F495" s="208" t="s">
        <v>7581</v>
      </c>
      <c r="I495" s="209"/>
      <c r="J495" s="210">
        <f>BK495</f>
        <v>0</v>
      </c>
      <c r="L495" s="207"/>
      <c r="M495" s="211"/>
      <c r="P495" s="212">
        <f>SUM(P496:P509)</f>
        <v>0</v>
      </c>
      <c r="R495" s="212">
        <f>SUM(R496:R509)</f>
        <v>0</v>
      </c>
      <c r="T495" s="213">
        <f>SUM(T496:T509)</f>
        <v>0</v>
      </c>
      <c r="AR495" s="208" t="s">
        <v>82</v>
      </c>
      <c r="AT495" s="214" t="s">
        <v>74</v>
      </c>
      <c r="AU495" s="214" t="s">
        <v>163</v>
      </c>
      <c r="AY495" s="208" t="s">
        <v>307</v>
      </c>
      <c r="BK495" s="215">
        <f>SUM(BK496:BK509)</f>
        <v>0</v>
      </c>
    </row>
    <row r="496" spans="2:65" s="1" customFormat="1" ht="55.5" customHeight="1">
      <c r="B496" s="33"/>
      <c r="C496" s="139" t="s">
        <v>1142</v>
      </c>
      <c r="D496" s="139" t="s">
        <v>309</v>
      </c>
      <c r="E496" s="140" t="s">
        <v>7582</v>
      </c>
      <c r="F496" s="141" t="s">
        <v>7496</v>
      </c>
      <c r="G496" s="142" t="s">
        <v>514</v>
      </c>
      <c r="H496" s="143">
        <v>1</v>
      </c>
      <c r="I496" s="144"/>
      <c r="J496" s="145">
        <f>ROUND(I496*H496,2)</f>
        <v>0</v>
      </c>
      <c r="K496" s="141" t="s">
        <v>1</v>
      </c>
      <c r="L496" s="33"/>
      <c r="M496" s="146" t="s">
        <v>1</v>
      </c>
      <c r="N496" s="147" t="s">
        <v>40</v>
      </c>
      <c r="P496" s="148">
        <f>O496*H496</f>
        <v>0</v>
      </c>
      <c r="Q496" s="148">
        <v>0</v>
      </c>
      <c r="R496" s="148">
        <f>Q496*H496</f>
        <v>0</v>
      </c>
      <c r="S496" s="148">
        <v>0</v>
      </c>
      <c r="T496" s="149">
        <f>S496*H496</f>
        <v>0</v>
      </c>
      <c r="AR496" s="150" t="s">
        <v>314</v>
      </c>
      <c r="AT496" s="150" t="s">
        <v>309</v>
      </c>
      <c r="AU496" s="150" t="s">
        <v>314</v>
      </c>
      <c r="AY496" s="18" t="s">
        <v>307</v>
      </c>
      <c r="BE496" s="151">
        <f>IF(N496="základní",J496,0)</f>
        <v>0</v>
      </c>
      <c r="BF496" s="151">
        <f>IF(N496="snížená",J496,0)</f>
        <v>0</v>
      </c>
      <c r="BG496" s="151">
        <f>IF(N496="zákl. přenesená",J496,0)</f>
        <v>0</v>
      </c>
      <c r="BH496" s="151">
        <f>IF(N496="sníž. přenesená",J496,0)</f>
        <v>0</v>
      </c>
      <c r="BI496" s="151">
        <f>IF(N496="nulová",J496,0)</f>
        <v>0</v>
      </c>
      <c r="BJ496" s="18" t="s">
        <v>82</v>
      </c>
      <c r="BK496" s="151">
        <f>ROUND(I496*H496,2)</f>
        <v>0</v>
      </c>
      <c r="BL496" s="18" t="s">
        <v>314</v>
      </c>
      <c r="BM496" s="150" t="s">
        <v>1899</v>
      </c>
    </row>
    <row r="497" spans="2:65" s="1" customFormat="1" ht="39">
      <c r="B497" s="33"/>
      <c r="D497" s="152" t="s">
        <v>316</v>
      </c>
      <c r="F497" s="153" t="s">
        <v>7496</v>
      </c>
      <c r="I497" s="154"/>
      <c r="L497" s="33"/>
      <c r="M497" s="155"/>
      <c r="T497" s="57"/>
      <c r="AT497" s="18" t="s">
        <v>316</v>
      </c>
      <c r="AU497" s="18" t="s">
        <v>314</v>
      </c>
    </row>
    <row r="498" spans="2:65" s="1" customFormat="1" ht="21.75" customHeight="1">
      <c r="B498" s="33"/>
      <c r="C498" s="139" t="s">
        <v>1149</v>
      </c>
      <c r="D498" s="139" t="s">
        <v>309</v>
      </c>
      <c r="E498" s="140" t="s">
        <v>7583</v>
      </c>
      <c r="F498" s="141" t="s">
        <v>7498</v>
      </c>
      <c r="G498" s="142" t="s">
        <v>514</v>
      </c>
      <c r="H498" s="143">
        <v>12</v>
      </c>
      <c r="I498" s="144"/>
      <c r="J498" s="145">
        <f>ROUND(I498*H498,2)</f>
        <v>0</v>
      </c>
      <c r="K498" s="141" t="s">
        <v>1</v>
      </c>
      <c r="L498" s="33"/>
      <c r="M498" s="146" t="s">
        <v>1</v>
      </c>
      <c r="N498" s="147" t="s">
        <v>40</v>
      </c>
      <c r="P498" s="148">
        <f>O498*H498</f>
        <v>0</v>
      </c>
      <c r="Q498" s="148">
        <v>0</v>
      </c>
      <c r="R498" s="148">
        <f>Q498*H498</f>
        <v>0</v>
      </c>
      <c r="S498" s="148">
        <v>0</v>
      </c>
      <c r="T498" s="149">
        <f>S498*H498</f>
        <v>0</v>
      </c>
      <c r="AR498" s="150" t="s">
        <v>314</v>
      </c>
      <c r="AT498" s="150" t="s">
        <v>309</v>
      </c>
      <c r="AU498" s="150" t="s">
        <v>314</v>
      </c>
      <c r="AY498" s="18" t="s">
        <v>307</v>
      </c>
      <c r="BE498" s="151">
        <f>IF(N498="základní",J498,0)</f>
        <v>0</v>
      </c>
      <c r="BF498" s="151">
        <f>IF(N498="snížená",J498,0)</f>
        <v>0</v>
      </c>
      <c r="BG498" s="151">
        <f>IF(N498="zákl. přenesená",J498,0)</f>
        <v>0</v>
      </c>
      <c r="BH498" s="151">
        <f>IF(N498="sníž. přenesená",J498,0)</f>
        <v>0</v>
      </c>
      <c r="BI498" s="151">
        <f>IF(N498="nulová",J498,0)</f>
        <v>0</v>
      </c>
      <c r="BJ498" s="18" t="s">
        <v>82</v>
      </c>
      <c r="BK498" s="151">
        <f>ROUND(I498*H498,2)</f>
        <v>0</v>
      </c>
      <c r="BL498" s="18" t="s">
        <v>314</v>
      </c>
      <c r="BM498" s="150" t="s">
        <v>1911</v>
      </c>
    </row>
    <row r="499" spans="2:65" s="1" customFormat="1" ht="11.25">
      <c r="B499" s="33"/>
      <c r="D499" s="152" t="s">
        <v>316</v>
      </c>
      <c r="F499" s="153" t="s">
        <v>7498</v>
      </c>
      <c r="I499" s="154"/>
      <c r="L499" s="33"/>
      <c r="M499" s="155"/>
      <c r="T499" s="57"/>
      <c r="AT499" s="18" t="s">
        <v>316</v>
      </c>
      <c r="AU499" s="18" t="s">
        <v>314</v>
      </c>
    </row>
    <row r="500" spans="2:65" s="1" customFormat="1" ht="16.5" customHeight="1">
      <c r="B500" s="33"/>
      <c r="C500" s="139" t="s">
        <v>1155</v>
      </c>
      <c r="D500" s="139" t="s">
        <v>309</v>
      </c>
      <c r="E500" s="140" t="s">
        <v>7584</v>
      </c>
      <c r="F500" s="141" t="s">
        <v>7500</v>
      </c>
      <c r="G500" s="142" t="s">
        <v>514</v>
      </c>
      <c r="H500" s="143">
        <v>12</v>
      </c>
      <c r="I500" s="144"/>
      <c r="J500" s="145">
        <f>ROUND(I500*H500,2)</f>
        <v>0</v>
      </c>
      <c r="K500" s="141" t="s">
        <v>1</v>
      </c>
      <c r="L500" s="33"/>
      <c r="M500" s="146" t="s">
        <v>1</v>
      </c>
      <c r="N500" s="147" t="s">
        <v>40</v>
      </c>
      <c r="P500" s="148">
        <f>O500*H500</f>
        <v>0</v>
      </c>
      <c r="Q500" s="148">
        <v>0</v>
      </c>
      <c r="R500" s="148">
        <f>Q500*H500</f>
        <v>0</v>
      </c>
      <c r="S500" s="148">
        <v>0</v>
      </c>
      <c r="T500" s="149">
        <f>S500*H500</f>
        <v>0</v>
      </c>
      <c r="AR500" s="150" t="s">
        <v>314</v>
      </c>
      <c r="AT500" s="150" t="s">
        <v>309</v>
      </c>
      <c r="AU500" s="150" t="s">
        <v>314</v>
      </c>
      <c r="AY500" s="18" t="s">
        <v>307</v>
      </c>
      <c r="BE500" s="151">
        <f>IF(N500="základní",J500,0)</f>
        <v>0</v>
      </c>
      <c r="BF500" s="151">
        <f>IF(N500="snížená",J500,0)</f>
        <v>0</v>
      </c>
      <c r="BG500" s="151">
        <f>IF(N500="zákl. přenesená",J500,0)</f>
        <v>0</v>
      </c>
      <c r="BH500" s="151">
        <f>IF(N500="sníž. přenesená",J500,0)</f>
        <v>0</v>
      </c>
      <c r="BI500" s="151">
        <f>IF(N500="nulová",J500,0)</f>
        <v>0</v>
      </c>
      <c r="BJ500" s="18" t="s">
        <v>82</v>
      </c>
      <c r="BK500" s="151">
        <f>ROUND(I500*H500,2)</f>
        <v>0</v>
      </c>
      <c r="BL500" s="18" t="s">
        <v>314</v>
      </c>
      <c r="BM500" s="150" t="s">
        <v>1951</v>
      </c>
    </row>
    <row r="501" spans="2:65" s="1" customFormat="1" ht="11.25">
      <c r="B501" s="33"/>
      <c r="D501" s="152" t="s">
        <v>316</v>
      </c>
      <c r="F501" s="153" t="s">
        <v>7500</v>
      </c>
      <c r="I501" s="154"/>
      <c r="L501" s="33"/>
      <c r="M501" s="155"/>
      <c r="T501" s="57"/>
      <c r="AT501" s="18" t="s">
        <v>316</v>
      </c>
      <c r="AU501" s="18" t="s">
        <v>314</v>
      </c>
    </row>
    <row r="502" spans="2:65" s="1" customFormat="1" ht="24.2" customHeight="1">
      <c r="B502" s="33"/>
      <c r="C502" s="139" t="s">
        <v>1162</v>
      </c>
      <c r="D502" s="139" t="s">
        <v>309</v>
      </c>
      <c r="E502" s="140" t="s">
        <v>7585</v>
      </c>
      <c r="F502" s="141" t="s">
        <v>7502</v>
      </c>
      <c r="G502" s="142" t="s">
        <v>514</v>
      </c>
      <c r="H502" s="143">
        <v>2</v>
      </c>
      <c r="I502" s="144"/>
      <c r="J502" s="145">
        <f>ROUND(I502*H502,2)</f>
        <v>0</v>
      </c>
      <c r="K502" s="141" t="s">
        <v>1</v>
      </c>
      <c r="L502" s="33"/>
      <c r="M502" s="146" t="s">
        <v>1</v>
      </c>
      <c r="N502" s="147" t="s">
        <v>40</v>
      </c>
      <c r="P502" s="148">
        <f>O502*H502</f>
        <v>0</v>
      </c>
      <c r="Q502" s="148">
        <v>0</v>
      </c>
      <c r="R502" s="148">
        <f>Q502*H502</f>
        <v>0</v>
      </c>
      <c r="S502" s="148">
        <v>0</v>
      </c>
      <c r="T502" s="149">
        <f>S502*H502</f>
        <v>0</v>
      </c>
      <c r="AR502" s="150" t="s">
        <v>314</v>
      </c>
      <c r="AT502" s="150" t="s">
        <v>309</v>
      </c>
      <c r="AU502" s="150" t="s">
        <v>314</v>
      </c>
      <c r="AY502" s="18" t="s">
        <v>307</v>
      </c>
      <c r="BE502" s="151">
        <f>IF(N502="základní",J502,0)</f>
        <v>0</v>
      </c>
      <c r="BF502" s="151">
        <f>IF(N502="snížená",J502,0)</f>
        <v>0</v>
      </c>
      <c r="BG502" s="151">
        <f>IF(N502="zákl. přenesená",J502,0)</f>
        <v>0</v>
      </c>
      <c r="BH502" s="151">
        <f>IF(N502="sníž. přenesená",J502,0)</f>
        <v>0</v>
      </c>
      <c r="BI502" s="151">
        <f>IF(N502="nulová",J502,0)</f>
        <v>0</v>
      </c>
      <c r="BJ502" s="18" t="s">
        <v>82</v>
      </c>
      <c r="BK502" s="151">
        <f>ROUND(I502*H502,2)</f>
        <v>0</v>
      </c>
      <c r="BL502" s="18" t="s">
        <v>314</v>
      </c>
      <c r="BM502" s="150" t="s">
        <v>1961</v>
      </c>
    </row>
    <row r="503" spans="2:65" s="1" customFormat="1" ht="11.25">
      <c r="B503" s="33"/>
      <c r="D503" s="152" t="s">
        <v>316</v>
      </c>
      <c r="F503" s="153" t="s">
        <v>7502</v>
      </c>
      <c r="I503" s="154"/>
      <c r="L503" s="33"/>
      <c r="M503" s="155"/>
      <c r="T503" s="57"/>
      <c r="AT503" s="18" t="s">
        <v>316</v>
      </c>
      <c r="AU503" s="18" t="s">
        <v>314</v>
      </c>
    </row>
    <row r="504" spans="2:65" s="1" customFormat="1" ht="16.5" customHeight="1">
      <c r="B504" s="33"/>
      <c r="C504" s="139" t="s">
        <v>1169</v>
      </c>
      <c r="D504" s="139" t="s">
        <v>309</v>
      </c>
      <c r="E504" s="140" t="s">
        <v>7586</v>
      </c>
      <c r="F504" s="141" t="s">
        <v>7504</v>
      </c>
      <c r="G504" s="142" t="s">
        <v>514</v>
      </c>
      <c r="H504" s="143">
        <v>24</v>
      </c>
      <c r="I504" s="144"/>
      <c r="J504" s="145">
        <f>ROUND(I504*H504,2)</f>
        <v>0</v>
      </c>
      <c r="K504" s="141" t="s">
        <v>1</v>
      </c>
      <c r="L504" s="33"/>
      <c r="M504" s="146" t="s">
        <v>1</v>
      </c>
      <c r="N504" s="147" t="s">
        <v>40</v>
      </c>
      <c r="P504" s="148">
        <f>O504*H504</f>
        <v>0</v>
      </c>
      <c r="Q504" s="148">
        <v>0</v>
      </c>
      <c r="R504" s="148">
        <f>Q504*H504</f>
        <v>0</v>
      </c>
      <c r="S504" s="148">
        <v>0</v>
      </c>
      <c r="T504" s="149">
        <f>S504*H504</f>
        <v>0</v>
      </c>
      <c r="AR504" s="150" t="s">
        <v>314</v>
      </c>
      <c r="AT504" s="150" t="s">
        <v>309</v>
      </c>
      <c r="AU504" s="150" t="s">
        <v>314</v>
      </c>
      <c r="AY504" s="18" t="s">
        <v>307</v>
      </c>
      <c r="BE504" s="151">
        <f>IF(N504="základní",J504,0)</f>
        <v>0</v>
      </c>
      <c r="BF504" s="151">
        <f>IF(N504="snížená",J504,0)</f>
        <v>0</v>
      </c>
      <c r="BG504" s="151">
        <f>IF(N504="zákl. přenesená",J504,0)</f>
        <v>0</v>
      </c>
      <c r="BH504" s="151">
        <f>IF(N504="sníž. přenesená",J504,0)</f>
        <v>0</v>
      </c>
      <c r="BI504" s="151">
        <f>IF(N504="nulová",J504,0)</f>
        <v>0</v>
      </c>
      <c r="BJ504" s="18" t="s">
        <v>82</v>
      </c>
      <c r="BK504" s="151">
        <f>ROUND(I504*H504,2)</f>
        <v>0</v>
      </c>
      <c r="BL504" s="18" t="s">
        <v>314</v>
      </c>
      <c r="BM504" s="150" t="s">
        <v>1975</v>
      </c>
    </row>
    <row r="505" spans="2:65" s="1" customFormat="1" ht="11.25">
      <c r="B505" s="33"/>
      <c r="D505" s="152" t="s">
        <v>316</v>
      </c>
      <c r="F505" s="153" t="s">
        <v>7504</v>
      </c>
      <c r="I505" s="154"/>
      <c r="L505" s="33"/>
      <c r="M505" s="155"/>
      <c r="T505" s="57"/>
      <c r="AT505" s="18" t="s">
        <v>316</v>
      </c>
      <c r="AU505" s="18" t="s">
        <v>314</v>
      </c>
    </row>
    <row r="506" spans="2:65" s="1" customFormat="1" ht="16.5" customHeight="1">
      <c r="B506" s="33"/>
      <c r="C506" s="139" t="s">
        <v>1176</v>
      </c>
      <c r="D506" s="139" t="s">
        <v>309</v>
      </c>
      <c r="E506" s="140" t="s">
        <v>7587</v>
      </c>
      <c r="F506" s="141" t="s">
        <v>7506</v>
      </c>
      <c r="G506" s="142" t="s">
        <v>514</v>
      </c>
      <c r="H506" s="143">
        <v>24</v>
      </c>
      <c r="I506" s="144"/>
      <c r="J506" s="145">
        <f>ROUND(I506*H506,2)</f>
        <v>0</v>
      </c>
      <c r="K506" s="141" t="s">
        <v>1</v>
      </c>
      <c r="L506" s="33"/>
      <c r="M506" s="146" t="s">
        <v>1</v>
      </c>
      <c r="N506" s="147" t="s">
        <v>40</v>
      </c>
      <c r="P506" s="148">
        <f>O506*H506</f>
        <v>0</v>
      </c>
      <c r="Q506" s="148">
        <v>0</v>
      </c>
      <c r="R506" s="148">
        <f>Q506*H506</f>
        <v>0</v>
      </c>
      <c r="S506" s="148">
        <v>0</v>
      </c>
      <c r="T506" s="149">
        <f>S506*H506</f>
        <v>0</v>
      </c>
      <c r="AR506" s="150" t="s">
        <v>314</v>
      </c>
      <c r="AT506" s="150" t="s">
        <v>309</v>
      </c>
      <c r="AU506" s="150" t="s">
        <v>314</v>
      </c>
      <c r="AY506" s="18" t="s">
        <v>307</v>
      </c>
      <c r="BE506" s="151">
        <f>IF(N506="základní",J506,0)</f>
        <v>0</v>
      </c>
      <c r="BF506" s="151">
        <f>IF(N506="snížená",J506,0)</f>
        <v>0</v>
      </c>
      <c r="BG506" s="151">
        <f>IF(N506="zákl. přenesená",J506,0)</f>
        <v>0</v>
      </c>
      <c r="BH506" s="151">
        <f>IF(N506="sníž. přenesená",J506,0)</f>
        <v>0</v>
      </c>
      <c r="BI506" s="151">
        <f>IF(N506="nulová",J506,0)</f>
        <v>0</v>
      </c>
      <c r="BJ506" s="18" t="s">
        <v>82</v>
      </c>
      <c r="BK506" s="151">
        <f>ROUND(I506*H506,2)</f>
        <v>0</v>
      </c>
      <c r="BL506" s="18" t="s">
        <v>314</v>
      </c>
      <c r="BM506" s="150" t="s">
        <v>1985</v>
      </c>
    </row>
    <row r="507" spans="2:65" s="1" customFormat="1" ht="11.25">
      <c r="B507" s="33"/>
      <c r="D507" s="152" t="s">
        <v>316</v>
      </c>
      <c r="F507" s="153" t="s">
        <v>7506</v>
      </c>
      <c r="I507" s="154"/>
      <c r="L507" s="33"/>
      <c r="M507" s="155"/>
      <c r="T507" s="57"/>
      <c r="AT507" s="18" t="s">
        <v>316</v>
      </c>
      <c r="AU507" s="18" t="s">
        <v>314</v>
      </c>
    </row>
    <row r="508" spans="2:65" s="1" customFormat="1" ht="24.2" customHeight="1">
      <c r="B508" s="33"/>
      <c r="C508" s="139" t="s">
        <v>1181</v>
      </c>
      <c r="D508" s="139" t="s">
        <v>309</v>
      </c>
      <c r="E508" s="140" t="s">
        <v>7588</v>
      </c>
      <c r="F508" s="141" t="s">
        <v>7508</v>
      </c>
      <c r="G508" s="142" t="s">
        <v>514</v>
      </c>
      <c r="H508" s="143">
        <v>24</v>
      </c>
      <c r="I508" s="144"/>
      <c r="J508" s="145">
        <f>ROUND(I508*H508,2)</f>
        <v>0</v>
      </c>
      <c r="K508" s="141" t="s">
        <v>1</v>
      </c>
      <c r="L508" s="33"/>
      <c r="M508" s="146" t="s">
        <v>1</v>
      </c>
      <c r="N508" s="147" t="s">
        <v>40</v>
      </c>
      <c r="P508" s="148">
        <f>O508*H508</f>
        <v>0</v>
      </c>
      <c r="Q508" s="148">
        <v>0</v>
      </c>
      <c r="R508" s="148">
        <f>Q508*H508</f>
        <v>0</v>
      </c>
      <c r="S508" s="148">
        <v>0</v>
      </c>
      <c r="T508" s="149">
        <f>S508*H508</f>
        <v>0</v>
      </c>
      <c r="AR508" s="150" t="s">
        <v>314</v>
      </c>
      <c r="AT508" s="150" t="s">
        <v>309</v>
      </c>
      <c r="AU508" s="150" t="s">
        <v>314</v>
      </c>
      <c r="AY508" s="18" t="s">
        <v>307</v>
      </c>
      <c r="BE508" s="151">
        <f>IF(N508="základní",J508,0)</f>
        <v>0</v>
      </c>
      <c r="BF508" s="151">
        <f>IF(N508="snížená",J508,0)</f>
        <v>0</v>
      </c>
      <c r="BG508" s="151">
        <f>IF(N508="zákl. přenesená",J508,0)</f>
        <v>0</v>
      </c>
      <c r="BH508" s="151">
        <f>IF(N508="sníž. přenesená",J508,0)</f>
        <v>0</v>
      </c>
      <c r="BI508" s="151">
        <f>IF(N508="nulová",J508,0)</f>
        <v>0</v>
      </c>
      <c r="BJ508" s="18" t="s">
        <v>82</v>
      </c>
      <c r="BK508" s="151">
        <f>ROUND(I508*H508,2)</f>
        <v>0</v>
      </c>
      <c r="BL508" s="18" t="s">
        <v>314</v>
      </c>
      <c r="BM508" s="150" t="s">
        <v>1997</v>
      </c>
    </row>
    <row r="509" spans="2:65" s="1" customFormat="1" ht="11.25">
      <c r="B509" s="33"/>
      <c r="D509" s="152" t="s">
        <v>316</v>
      </c>
      <c r="F509" s="153" t="s">
        <v>7508</v>
      </c>
      <c r="I509" s="154"/>
      <c r="L509" s="33"/>
      <c r="M509" s="155"/>
      <c r="T509" s="57"/>
      <c r="AT509" s="18" t="s">
        <v>316</v>
      </c>
      <c r="AU509" s="18" t="s">
        <v>314</v>
      </c>
    </row>
    <row r="510" spans="2:65" s="16" customFormat="1" ht="20.85" customHeight="1">
      <c r="B510" s="207"/>
      <c r="D510" s="208" t="s">
        <v>74</v>
      </c>
      <c r="E510" s="208" t="s">
        <v>7589</v>
      </c>
      <c r="F510" s="208" t="s">
        <v>7590</v>
      </c>
      <c r="I510" s="209"/>
      <c r="J510" s="210">
        <f>BK510</f>
        <v>0</v>
      </c>
      <c r="L510" s="207"/>
      <c r="M510" s="211"/>
      <c r="P510" s="212">
        <f>SUM(P511:P514)</f>
        <v>0</v>
      </c>
      <c r="R510" s="212">
        <f>SUM(R511:R514)</f>
        <v>0</v>
      </c>
      <c r="T510" s="213">
        <f>SUM(T511:T514)</f>
        <v>0</v>
      </c>
      <c r="AR510" s="208" t="s">
        <v>82</v>
      </c>
      <c r="AT510" s="214" t="s">
        <v>74</v>
      </c>
      <c r="AU510" s="214" t="s">
        <v>163</v>
      </c>
      <c r="AY510" s="208" t="s">
        <v>307</v>
      </c>
      <c r="BK510" s="215">
        <f>SUM(BK511:BK514)</f>
        <v>0</v>
      </c>
    </row>
    <row r="511" spans="2:65" s="1" customFormat="1" ht="78" customHeight="1">
      <c r="B511" s="33"/>
      <c r="C511" s="139" t="s">
        <v>1186</v>
      </c>
      <c r="D511" s="139" t="s">
        <v>309</v>
      </c>
      <c r="E511" s="140" t="s">
        <v>7591</v>
      </c>
      <c r="F511" s="141" t="s">
        <v>7514</v>
      </c>
      <c r="G511" s="142" t="s">
        <v>514</v>
      </c>
      <c r="H511" s="143">
        <v>1</v>
      </c>
      <c r="I511" s="144"/>
      <c r="J511" s="145">
        <f>ROUND(I511*H511,2)</f>
        <v>0</v>
      </c>
      <c r="K511" s="141" t="s">
        <v>1</v>
      </c>
      <c r="L511" s="33"/>
      <c r="M511" s="146" t="s">
        <v>1</v>
      </c>
      <c r="N511" s="147" t="s">
        <v>40</v>
      </c>
      <c r="P511" s="148">
        <f>O511*H511</f>
        <v>0</v>
      </c>
      <c r="Q511" s="148">
        <v>0</v>
      </c>
      <c r="R511" s="148">
        <f>Q511*H511</f>
        <v>0</v>
      </c>
      <c r="S511" s="148">
        <v>0</v>
      </c>
      <c r="T511" s="149">
        <f>S511*H511</f>
        <v>0</v>
      </c>
      <c r="AR511" s="150" t="s">
        <v>314</v>
      </c>
      <c r="AT511" s="150" t="s">
        <v>309</v>
      </c>
      <c r="AU511" s="150" t="s">
        <v>314</v>
      </c>
      <c r="AY511" s="18" t="s">
        <v>307</v>
      </c>
      <c r="BE511" s="151">
        <f>IF(N511="základní",J511,0)</f>
        <v>0</v>
      </c>
      <c r="BF511" s="151">
        <f>IF(N511="snížená",J511,0)</f>
        <v>0</v>
      </c>
      <c r="BG511" s="151">
        <f>IF(N511="zákl. přenesená",J511,0)</f>
        <v>0</v>
      </c>
      <c r="BH511" s="151">
        <f>IF(N511="sníž. přenesená",J511,0)</f>
        <v>0</v>
      </c>
      <c r="BI511" s="151">
        <f>IF(N511="nulová",J511,0)</f>
        <v>0</v>
      </c>
      <c r="BJ511" s="18" t="s">
        <v>82</v>
      </c>
      <c r="BK511" s="151">
        <f>ROUND(I511*H511,2)</f>
        <v>0</v>
      </c>
      <c r="BL511" s="18" t="s">
        <v>314</v>
      </c>
      <c r="BM511" s="150" t="s">
        <v>2002</v>
      </c>
    </row>
    <row r="512" spans="2:65" s="1" customFormat="1" ht="58.5">
      <c r="B512" s="33"/>
      <c r="D512" s="152" t="s">
        <v>316</v>
      </c>
      <c r="F512" s="153" t="s">
        <v>7515</v>
      </c>
      <c r="I512" s="154"/>
      <c r="L512" s="33"/>
      <c r="M512" s="155"/>
      <c r="T512" s="57"/>
      <c r="AT512" s="18" t="s">
        <v>316</v>
      </c>
      <c r="AU512" s="18" t="s">
        <v>314</v>
      </c>
    </row>
    <row r="513" spans="2:65" s="1" customFormat="1" ht="78" customHeight="1">
      <c r="B513" s="33"/>
      <c r="C513" s="139" t="s">
        <v>1191</v>
      </c>
      <c r="D513" s="139" t="s">
        <v>309</v>
      </c>
      <c r="E513" s="140" t="s">
        <v>7592</v>
      </c>
      <c r="F513" s="141" t="s">
        <v>7517</v>
      </c>
      <c r="G513" s="142" t="s">
        <v>514</v>
      </c>
      <c r="H513" s="143">
        <v>2</v>
      </c>
      <c r="I513" s="144"/>
      <c r="J513" s="145">
        <f>ROUND(I513*H513,2)</f>
        <v>0</v>
      </c>
      <c r="K513" s="141" t="s">
        <v>1</v>
      </c>
      <c r="L513" s="33"/>
      <c r="M513" s="146" t="s">
        <v>1</v>
      </c>
      <c r="N513" s="147" t="s">
        <v>40</v>
      </c>
      <c r="P513" s="148">
        <f>O513*H513</f>
        <v>0</v>
      </c>
      <c r="Q513" s="148">
        <v>0</v>
      </c>
      <c r="R513" s="148">
        <f>Q513*H513</f>
        <v>0</v>
      </c>
      <c r="S513" s="148">
        <v>0</v>
      </c>
      <c r="T513" s="149">
        <f>S513*H513</f>
        <v>0</v>
      </c>
      <c r="AR513" s="150" t="s">
        <v>314</v>
      </c>
      <c r="AT513" s="150" t="s">
        <v>309</v>
      </c>
      <c r="AU513" s="150" t="s">
        <v>314</v>
      </c>
      <c r="AY513" s="18" t="s">
        <v>307</v>
      </c>
      <c r="BE513" s="151">
        <f>IF(N513="základní",J513,0)</f>
        <v>0</v>
      </c>
      <c r="BF513" s="151">
        <f>IF(N513="snížená",J513,0)</f>
        <v>0</v>
      </c>
      <c r="BG513" s="151">
        <f>IF(N513="zákl. přenesená",J513,0)</f>
        <v>0</v>
      </c>
      <c r="BH513" s="151">
        <f>IF(N513="sníž. přenesená",J513,0)</f>
        <v>0</v>
      </c>
      <c r="BI513" s="151">
        <f>IF(N513="nulová",J513,0)</f>
        <v>0</v>
      </c>
      <c r="BJ513" s="18" t="s">
        <v>82</v>
      </c>
      <c r="BK513" s="151">
        <f>ROUND(I513*H513,2)</f>
        <v>0</v>
      </c>
      <c r="BL513" s="18" t="s">
        <v>314</v>
      </c>
      <c r="BM513" s="150" t="s">
        <v>2008</v>
      </c>
    </row>
    <row r="514" spans="2:65" s="1" customFormat="1" ht="58.5">
      <c r="B514" s="33"/>
      <c r="D514" s="152" t="s">
        <v>316</v>
      </c>
      <c r="F514" s="153" t="s">
        <v>7518</v>
      </c>
      <c r="I514" s="154"/>
      <c r="L514" s="33"/>
      <c r="M514" s="155"/>
      <c r="T514" s="57"/>
      <c r="AT514" s="18" t="s">
        <v>316</v>
      </c>
      <c r="AU514" s="18" t="s">
        <v>314</v>
      </c>
    </row>
    <row r="515" spans="2:65" s="16" customFormat="1" ht="20.85" customHeight="1">
      <c r="B515" s="207"/>
      <c r="D515" s="208" t="s">
        <v>74</v>
      </c>
      <c r="E515" s="208" t="s">
        <v>7593</v>
      </c>
      <c r="F515" s="208" t="s">
        <v>7594</v>
      </c>
      <c r="I515" s="209"/>
      <c r="J515" s="210">
        <f>BK515</f>
        <v>0</v>
      </c>
      <c r="L515" s="207"/>
      <c r="M515" s="211"/>
      <c r="P515" s="212">
        <f>SUM(P516:P517)</f>
        <v>0</v>
      </c>
      <c r="R515" s="212">
        <f>SUM(R516:R517)</f>
        <v>0</v>
      </c>
      <c r="T515" s="213">
        <f>SUM(T516:T517)</f>
        <v>0</v>
      </c>
      <c r="AR515" s="208" t="s">
        <v>82</v>
      </c>
      <c r="AT515" s="214" t="s">
        <v>74</v>
      </c>
      <c r="AU515" s="214" t="s">
        <v>163</v>
      </c>
      <c r="AY515" s="208" t="s">
        <v>307</v>
      </c>
      <c r="BK515" s="215">
        <f>SUM(BK516:BK517)</f>
        <v>0</v>
      </c>
    </row>
    <row r="516" spans="2:65" s="1" customFormat="1" ht="24.2" customHeight="1">
      <c r="B516" s="33"/>
      <c r="C516" s="139" t="s">
        <v>1196</v>
      </c>
      <c r="D516" s="139" t="s">
        <v>309</v>
      </c>
      <c r="E516" s="140" t="s">
        <v>7595</v>
      </c>
      <c r="F516" s="141" t="s">
        <v>7522</v>
      </c>
      <c r="G516" s="142" t="s">
        <v>514</v>
      </c>
      <c r="H516" s="143">
        <v>6</v>
      </c>
      <c r="I516" s="144"/>
      <c r="J516" s="145">
        <f>ROUND(I516*H516,2)</f>
        <v>0</v>
      </c>
      <c r="K516" s="141" t="s">
        <v>1</v>
      </c>
      <c r="L516" s="33"/>
      <c r="M516" s="146" t="s">
        <v>1</v>
      </c>
      <c r="N516" s="147" t="s">
        <v>40</v>
      </c>
      <c r="P516" s="148">
        <f>O516*H516</f>
        <v>0</v>
      </c>
      <c r="Q516" s="148">
        <v>0</v>
      </c>
      <c r="R516" s="148">
        <f>Q516*H516</f>
        <v>0</v>
      </c>
      <c r="S516" s="148">
        <v>0</v>
      </c>
      <c r="T516" s="149">
        <f>S516*H516</f>
        <v>0</v>
      </c>
      <c r="AR516" s="150" t="s">
        <v>314</v>
      </c>
      <c r="AT516" s="150" t="s">
        <v>309</v>
      </c>
      <c r="AU516" s="150" t="s">
        <v>314</v>
      </c>
      <c r="AY516" s="18" t="s">
        <v>307</v>
      </c>
      <c r="BE516" s="151">
        <f>IF(N516="základní",J516,0)</f>
        <v>0</v>
      </c>
      <c r="BF516" s="151">
        <f>IF(N516="snížená",J516,0)</f>
        <v>0</v>
      </c>
      <c r="BG516" s="151">
        <f>IF(N516="zákl. přenesená",J516,0)</f>
        <v>0</v>
      </c>
      <c r="BH516" s="151">
        <f>IF(N516="sníž. přenesená",J516,0)</f>
        <v>0</v>
      </c>
      <c r="BI516" s="151">
        <f>IF(N516="nulová",J516,0)</f>
        <v>0</v>
      </c>
      <c r="BJ516" s="18" t="s">
        <v>82</v>
      </c>
      <c r="BK516" s="151">
        <f>ROUND(I516*H516,2)</f>
        <v>0</v>
      </c>
      <c r="BL516" s="18" t="s">
        <v>314</v>
      </c>
      <c r="BM516" s="150" t="s">
        <v>2018</v>
      </c>
    </row>
    <row r="517" spans="2:65" s="1" customFormat="1" ht="19.5">
      <c r="B517" s="33"/>
      <c r="D517" s="152" t="s">
        <v>316</v>
      </c>
      <c r="F517" s="153" t="s">
        <v>7522</v>
      </c>
      <c r="I517" s="154"/>
      <c r="L517" s="33"/>
      <c r="M517" s="155"/>
      <c r="T517" s="57"/>
      <c r="AT517" s="18" t="s">
        <v>316</v>
      </c>
      <c r="AU517" s="18" t="s">
        <v>314</v>
      </c>
    </row>
    <row r="518" spans="2:65" s="16" customFormat="1" ht="20.85" customHeight="1">
      <c r="B518" s="207"/>
      <c r="D518" s="208" t="s">
        <v>74</v>
      </c>
      <c r="E518" s="208" t="s">
        <v>7596</v>
      </c>
      <c r="F518" s="208" t="s">
        <v>7597</v>
      </c>
      <c r="I518" s="209"/>
      <c r="J518" s="210">
        <f>BK518</f>
        <v>0</v>
      </c>
      <c r="L518" s="207"/>
      <c r="M518" s="211"/>
      <c r="P518" s="212">
        <f>SUM(P519:P524)</f>
        <v>0</v>
      </c>
      <c r="R518" s="212">
        <f>SUM(R519:R524)</f>
        <v>0</v>
      </c>
      <c r="T518" s="213">
        <f>SUM(T519:T524)</f>
        <v>0</v>
      </c>
      <c r="AR518" s="208" t="s">
        <v>82</v>
      </c>
      <c r="AT518" s="214" t="s">
        <v>74</v>
      </c>
      <c r="AU518" s="214" t="s">
        <v>163</v>
      </c>
      <c r="AY518" s="208" t="s">
        <v>307</v>
      </c>
      <c r="BK518" s="215">
        <f>SUM(BK519:BK524)</f>
        <v>0</v>
      </c>
    </row>
    <row r="519" spans="2:65" s="1" customFormat="1" ht="24.2" customHeight="1">
      <c r="B519" s="33"/>
      <c r="C519" s="139" t="s">
        <v>1202</v>
      </c>
      <c r="D519" s="139" t="s">
        <v>309</v>
      </c>
      <c r="E519" s="140" t="s">
        <v>7598</v>
      </c>
      <c r="F519" s="141" t="s">
        <v>7526</v>
      </c>
      <c r="G519" s="142" t="s">
        <v>514</v>
      </c>
      <c r="H519" s="143">
        <v>2</v>
      </c>
      <c r="I519" s="144"/>
      <c r="J519" s="145">
        <f>ROUND(I519*H519,2)</f>
        <v>0</v>
      </c>
      <c r="K519" s="141" t="s">
        <v>1</v>
      </c>
      <c r="L519" s="33"/>
      <c r="M519" s="146" t="s">
        <v>1</v>
      </c>
      <c r="N519" s="147" t="s">
        <v>40</v>
      </c>
      <c r="P519" s="148">
        <f>O519*H519</f>
        <v>0</v>
      </c>
      <c r="Q519" s="148">
        <v>0</v>
      </c>
      <c r="R519" s="148">
        <f>Q519*H519</f>
        <v>0</v>
      </c>
      <c r="S519" s="148">
        <v>0</v>
      </c>
      <c r="T519" s="149">
        <f>S519*H519</f>
        <v>0</v>
      </c>
      <c r="AR519" s="150" t="s">
        <v>314</v>
      </c>
      <c r="AT519" s="150" t="s">
        <v>309</v>
      </c>
      <c r="AU519" s="150" t="s">
        <v>314</v>
      </c>
      <c r="AY519" s="18" t="s">
        <v>307</v>
      </c>
      <c r="BE519" s="151">
        <f>IF(N519="základní",J519,0)</f>
        <v>0</v>
      </c>
      <c r="BF519" s="151">
        <f>IF(N519="snížená",J519,0)</f>
        <v>0</v>
      </c>
      <c r="BG519" s="151">
        <f>IF(N519="zákl. přenesená",J519,0)</f>
        <v>0</v>
      </c>
      <c r="BH519" s="151">
        <f>IF(N519="sníž. přenesená",J519,0)</f>
        <v>0</v>
      </c>
      <c r="BI519" s="151">
        <f>IF(N519="nulová",J519,0)</f>
        <v>0</v>
      </c>
      <c r="BJ519" s="18" t="s">
        <v>82</v>
      </c>
      <c r="BK519" s="151">
        <f>ROUND(I519*H519,2)</f>
        <v>0</v>
      </c>
      <c r="BL519" s="18" t="s">
        <v>314</v>
      </c>
      <c r="BM519" s="150" t="s">
        <v>2026</v>
      </c>
    </row>
    <row r="520" spans="2:65" s="1" customFormat="1" ht="19.5">
      <c r="B520" s="33"/>
      <c r="D520" s="152" t="s">
        <v>316</v>
      </c>
      <c r="F520" s="153" t="s">
        <v>7526</v>
      </c>
      <c r="I520" s="154"/>
      <c r="L520" s="33"/>
      <c r="M520" s="155"/>
      <c r="T520" s="57"/>
      <c r="AT520" s="18" t="s">
        <v>316</v>
      </c>
      <c r="AU520" s="18" t="s">
        <v>314</v>
      </c>
    </row>
    <row r="521" spans="2:65" s="1" customFormat="1" ht="24.2" customHeight="1">
      <c r="B521" s="33"/>
      <c r="C521" s="139" t="s">
        <v>1208</v>
      </c>
      <c r="D521" s="139" t="s">
        <v>309</v>
      </c>
      <c r="E521" s="140" t="s">
        <v>7599</v>
      </c>
      <c r="F521" s="141" t="s">
        <v>7528</v>
      </c>
      <c r="G521" s="142" t="s">
        <v>514</v>
      </c>
      <c r="H521" s="143">
        <v>5</v>
      </c>
      <c r="I521" s="144"/>
      <c r="J521" s="145">
        <f>ROUND(I521*H521,2)</f>
        <v>0</v>
      </c>
      <c r="K521" s="141" t="s">
        <v>1</v>
      </c>
      <c r="L521" s="33"/>
      <c r="M521" s="146" t="s">
        <v>1</v>
      </c>
      <c r="N521" s="147" t="s">
        <v>40</v>
      </c>
      <c r="P521" s="148">
        <f>O521*H521</f>
        <v>0</v>
      </c>
      <c r="Q521" s="148">
        <v>0</v>
      </c>
      <c r="R521" s="148">
        <f>Q521*H521</f>
        <v>0</v>
      </c>
      <c r="S521" s="148">
        <v>0</v>
      </c>
      <c r="T521" s="149">
        <f>S521*H521</f>
        <v>0</v>
      </c>
      <c r="AR521" s="150" t="s">
        <v>314</v>
      </c>
      <c r="AT521" s="150" t="s">
        <v>309</v>
      </c>
      <c r="AU521" s="150" t="s">
        <v>314</v>
      </c>
      <c r="AY521" s="18" t="s">
        <v>307</v>
      </c>
      <c r="BE521" s="151">
        <f>IF(N521="základní",J521,0)</f>
        <v>0</v>
      </c>
      <c r="BF521" s="151">
        <f>IF(N521="snížená",J521,0)</f>
        <v>0</v>
      </c>
      <c r="BG521" s="151">
        <f>IF(N521="zákl. přenesená",J521,0)</f>
        <v>0</v>
      </c>
      <c r="BH521" s="151">
        <f>IF(N521="sníž. přenesená",J521,0)</f>
        <v>0</v>
      </c>
      <c r="BI521" s="151">
        <f>IF(N521="nulová",J521,0)</f>
        <v>0</v>
      </c>
      <c r="BJ521" s="18" t="s">
        <v>82</v>
      </c>
      <c r="BK521" s="151">
        <f>ROUND(I521*H521,2)</f>
        <v>0</v>
      </c>
      <c r="BL521" s="18" t="s">
        <v>314</v>
      </c>
      <c r="BM521" s="150" t="s">
        <v>2037</v>
      </c>
    </row>
    <row r="522" spans="2:65" s="1" customFormat="1" ht="19.5">
      <c r="B522" s="33"/>
      <c r="D522" s="152" t="s">
        <v>316</v>
      </c>
      <c r="F522" s="153" t="s">
        <v>7528</v>
      </c>
      <c r="I522" s="154"/>
      <c r="L522" s="33"/>
      <c r="M522" s="155"/>
      <c r="T522" s="57"/>
      <c r="AT522" s="18" t="s">
        <v>316</v>
      </c>
      <c r="AU522" s="18" t="s">
        <v>314</v>
      </c>
    </row>
    <row r="523" spans="2:65" s="1" customFormat="1" ht="24.2" customHeight="1">
      <c r="B523" s="33"/>
      <c r="C523" s="139" t="s">
        <v>1213</v>
      </c>
      <c r="D523" s="139" t="s">
        <v>309</v>
      </c>
      <c r="E523" s="140" t="s">
        <v>7600</v>
      </c>
      <c r="F523" s="141" t="s">
        <v>7530</v>
      </c>
      <c r="G523" s="142" t="s">
        <v>514</v>
      </c>
      <c r="H523" s="143">
        <v>5</v>
      </c>
      <c r="I523" s="144"/>
      <c r="J523" s="145">
        <f>ROUND(I523*H523,2)</f>
        <v>0</v>
      </c>
      <c r="K523" s="141" t="s">
        <v>1</v>
      </c>
      <c r="L523" s="33"/>
      <c r="M523" s="146" t="s">
        <v>1</v>
      </c>
      <c r="N523" s="147" t="s">
        <v>40</v>
      </c>
      <c r="P523" s="148">
        <f>O523*H523</f>
        <v>0</v>
      </c>
      <c r="Q523" s="148">
        <v>0</v>
      </c>
      <c r="R523" s="148">
        <f>Q523*H523</f>
        <v>0</v>
      </c>
      <c r="S523" s="148">
        <v>0</v>
      </c>
      <c r="T523" s="149">
        <f>S523*H523</f>
        <v>0</v>
      </c>
      <c r="AR523" s="150" t="s">
        <v>314</v>
      </c>
      <c r="AT523" s="150" t="s">
        <v>309</v>
      </c>
      <c r="AU523" s="150" t="s">
        <v>314</v>
      </c>
      <c r="AY523" s="18" t="s">
        <v>307</v>
      </c>
      <c r="BE523" s="151">
        <f>IF(N523="základní",J523,0)</f>
        <v>0</v>
      </c>
      <c r="BF523" s="151">
        <f>IF(N523="snížená",J523,0)</f>
        <v>0</v>
      </c>
      <c r="BG523" s="151">
        <f>IF(N523="zákl. přenesená",J523,0)</f>
        <v>0</v>
      </c>
      <c r="BH523" s="151">
        <f>IF(N523="sníž. přenesená",J523,0)</f>
        <v>0</v>
      </c>
      <c r="BI523" s="151">
        <f>IF(N523="nulová",J523,0)</f>
        <v>0</v>
      </c>
      <c r="BJ523" s="18" t="s">
        <v>82</v>
      </c>
      <c r="BK523" s="151">
        <f>ROUND(I523*H523,2)</f>
        <v>0</v>
      </c>
      <c r="BL523" s="18" t="s">
        <v>314</v>
      </c>
      <c r="BM523" s="150" t="s">
        <v>2112</v>
      </c>
    </row>
    <row r="524" spans="2:65" s="1" customFormat="1" ht="19.5">
      <c r="B524" s="33"/>
      <c r="D524" s="152" t="s">
        <v>316</v>
      </c>
      <c r="F524" s="153" t="s">
        <v>7530</v>
      </c>
      <c r="I524" s="154"/>
      <c r="L524" s="33"/>
      <c r="M524" s="155"/>
      <c r="T524" s="57"/>
      <c r="AT524" s="18" t="s">
        <v>316</v>
      </c>
      <c r="AU524" s="18" t="s">
        <v>314</v>
      </c>
    </row>
    <row r="525" spans="2:65" s="16" customFormat="1" ht="20.85" customHeight="1">
      <c r="B525" s="207"/>
      <c r="D525" s="208" t="s">
        <v>74</v>
      </c>
      <c r="E525" s="208" t="s">
        <v>7601</v>
      </c>
      <c r="F525" s="208" t="s">
        <v>7602</v>
      </c>
      <c r="I525" s="209"/>
      <c r="J525" s="210">
        <f>BK525</f>
        <v>0</v>
      </c>
      <c r="L525" s="207"/>
      <c r="M525" s="211"/>
      <c r="P525" s="212">
        <f>SUM(P526:P527)</f>
        <v>0</v>
      </c>
      <c r="R525" s="212">
        <f>SUM(R526:R527)</f>
        <v>0</v>
      </c>
      <c r="T525" s="213">
        <f>SUM(T526:T527)</f>
        <v>0</v>
      </c>
      <c r="AR525" s="208" t="s">
        <v>82</v>
      </c>
      <c r="AT525" s="214" t="s">
        <v>74</v>
      </c>
      <c r="AU525" s="214" t="s">
        <v>163</v>
      </c>
      <c r="AY525" s="208" t="s">
        <v>307</v>
      </c>
      <c r="BK525" s="215">
        <f>SUM(BK526:BK527)</f>
        <v>0</v>
      </c>
    </row>
    <row r="526" spans="2:65" s="1" customFormat="1" ht="62.65" customHeight="1">
      <c r="B526" s="33"/>
      <c r="C526" s="139" t="s">
        <v>1219</v>
      </c>
      <c r="D526" s="139" t="s">
        <v>309</v>
      </c>
      <c r="E526" s="140" t="s">
        <v>7603</v>
      </c>
      <c r="F526" s="141" t="s">
        <v>7534</v>
      </c>
      <c r="G526" s="142" t="s">
        <v>514</v>
      </c>
      <c r="H526" s="143">
        <v>1</v>
      </c>
      <c r="I526" s="144"/>
      <c r="J526" s="145">
        <f>ROUND(I526*H526,2)</f>
        <v>0</v>
      </c>
      <c r="K526" s="141" t="s">
        <v>1</v>
      </c>
      <c r="L526" s="33"/>
      <c r="M526" s="146" t="s">
        <v>1</v>
      </c>
      <c r="N526" s="147" t="s">
        <v>40</v>
      </c>
      <c r="P526" s="148">
        <f>O526*H526</f>
        <v>0</v>
      </c>
      <c r="Q526" s="148">
        <v>0</v>
      </c>
      <c r="R526" s="148">
        <f>Q526*H526</f>
        <v>0</v>
      </c>
      <c r="S526" s="148">
        <v>0</v>
      </c>
      <c r="T526" s="149">
        <f>S526*H526</f>
        <v>0</v>
      </c>
      <c r="AR526" s="150" t="s">
        <v>314</v>
      </c>
      <c r="AT526" s="150" t="s">
        <v>309</v>
      </c>
      <c r="AU526" s="150" t="s">
        <v>314</v>
      </c>
      <c r="AY526" s="18" t="s">
        <v>307</v>
      </c>
      <c r="BE526" s="151">
        <f>IF(N526="základní",J526,0)</f>
        <v>0</v>
      </c>
      <c r="BF526" s="151">
        <f>IF(N526="snížená",J526,0)</f>
        <v>0</v>
      </c>
      <c r="BG526" s="151">
        <f>IF(N526="zákl. přenesená",J526,0)</f>
        <v>0</v>
      </c>
      <c r="BH526" s="151">
        <f>IF(N526="sníž. přenesená",J526,0)</f>
        <v>0</v>
      </c>
      <c r="BI526" s="151">
        <f>IF(N526="nulová",J526,0)</f>
        <v>0</v>
      </c>
      <c r="BJ526" s="18" t="s">
        <v>82</v>
      </c>
      <c r="BK526" s="151">
        <f>ROUND(I526*H526,2)</f>
        <v>0</v>
      </c>
      <c r="BL526" s="18" t="s">
        <v>314</v>
      </c>
      <c r="BM526" s="150" t="s">
        <v>2122</v>
      </c>
    </row>
    <row r="527" spans="2:65" s="1" customFormat="1" ht="39">
      <c r="B527" s="33"/>
      <c r="D527" s="152" t="s">
        <v>316</v>
      </c>
      <c r="F527" s="153" t="s">
        <v>7534</v>
      </c>
      <c r="I527" s="154"/>
      <c r="L527" s="33"/>
      <c r="M527" s="155"/>
      <c r="T527" s="57"/>
      <c r="AT527" s="18" t="s">
        <v>316</v>
      </c>
      <c r="AU527" s="18" t="s">
        <v>314</v>
      </c>
    </row>
    <row r="528" spans="2:65" s="11" customFormat="1" ht="20.85" customHeight="1">
      <c r="B528" s="127"/>
      <c r="D528" s="128" t="s">
        <v>74</v>
      </c>
      <c r="E528" s="137" t="s">
        <v>7604</v>
      </c>
      <c r="F528" s="137" t="s">
        <v>7605</v>
      </c>
      <c r="I528" s="130"/>
      <c r="J528" s="138">
        <f>BK528</f>
        <v>0</v>
      </c>
      <c r="L528" s="127"/>
      <c r="M528" s="132"/>
      <c r="P528" s="133">
        <f>P529+SUM(P530:P551)+P556+P559+P566+P569</f>
        <v>0</v>
      </c>
      <c r="R528" s="133">
        <f>R529+SUM(R530:R551)+R556+R559+R566+R569</f>
        <v>0</v>
      </c>
      <c r="T528" s="134">
        <f>T529+SUM(T530:T551)+T556+T559+T566+T569</f>
        <v>0</v>
      </c>
      <c r="AR528" s="128" t="s">
        <v>82</v>
      </c>
      <c r="AT528" s="135" t="s">
        <v>74</v>
      </c>
      <c r="AU528" s="135" t="s">
        <v>84</v>
      </c>
      <c r="AY528" s="128" t="s">
        <v>307</v>
      </c>
      <c r="BK528" s="136">
        <f>BK529+SUM(BK530:BK551)+BK556+BK559+BK566+BK569</f>
        <v>0</v>
      </c>
    </row>
    <row r="529" spans="2:65" s="1" customFormat="1" ht="21.75" customHeight="1">
      <c r="B529" s="33"/>
      <c r="C529" s="139" t="s">
        <v>1224</v>
      </c>
      <c r="D529" s="139" t="s">
        <v>309</v>
      </c>
      <c r="E529" s="140" t="s">
        <v>7606</v>
      </c>
      <c r="F529" s="141" t="s">
        <v>7472</v>
      </c>
      <c r="G529" s="142" t="s">
        <v>514</v>
      </c>
      <c r="H529" s="143">
        <v>1</v>
      </c>
      <c r="I529" s="144"/>
      <c r="J529" s="145">
        <f>ROUND(I529*H529,2)</f>
        <v>0</v>
      </c>
      <c r="K529" s="141" t="s">
        <v>1</v>
      </c>
      <c r="L529" s="33"/>
      <c r="M529" s="146" t="s">
        <v>1</v>
      </c>
      <c r="N529" s="147" t="s">
        <v>40</v>
      </c>
      <c r="P529" s="148">
        <f>O529*H529</f>
        <v>0</v>
      </c>
      <c r="Q529" s="148">
        <v>0</v>
      </c>
      <c r="R529" s="148">
        <f>Q529*H529</f>
        <v>0</v>
      </c>
      <c r="S529" s="148">
        <v>0</v>
      </c>
      <c r="T529" s="149">
        <f>S529*H529</f>
        <v>0</v>
      </c>
      <c r="AR529" s="150" t="s">
        <v>314</v>
      </c>
      <c r="AT529" s="150" t="s">
        <v>309</v>
      </c>
      <c r="AU529" s="150" t="s">
        <v>163</v>
      </c>
      <c r="AY529" s="18" t="s">
        <v>307</v>
      </c>
      <c r="BE529" s="151">
        <f>IF(N529="základní",J529,0)</f>
        <v>0</v>
      </c>
      <c r="BF529" s="151">
        <f>IF(N529="snížená",J529,0)</f>
        <v>0</v>
      </c>
      <c r="BG529" s="151">
        <f>IF(N529="zákl. přenesená",J529,0)</f>
        <v>0</v>
      </c>
      <c r="BH529" s="151">
        <f>IF(N529="sníž. přenesená",J529,0)</f>
        <v>0</v>
      </c>
      <c r="BI529" s="151">
        <f>IF(N529="nulová",J529,0)</f>
        <v>0</v>
      </c>
      <c r="BJ529" s="18" t="s">
        <v>82</v>
      </c>
      <c r="BK529" s="151">
        <f>ROUND(I529*H529,2)</f>
        <v>0</v>
      </c>
      <c r="BL529" s="18" t="s">
        <v>314</v>
      </c>
      <c r="BM529" s="150" t="s">
        <v>2133</v>
      </c>
    </row>
    <row r="530" spans="2:65" s="1" customFormat="1" ht="11.25">
      <c r="B530" s="33"/>
      <c r="D530" s="152" t="s">
        <v>316</v>
      </c>
      <c r="F530" s="153" t="s">
        <v>7472</v>
      </c>
      <c r="I530" s="154"/>
      <c r="L530" s="33"/>
      <c r="M530" s="155"/>
      <c r="T530" s="57"/>
      <c r="AT530" s="18" t="s">
        <v>316</v>
      </c>
      <c r="AU530" s="18" t="s">
        <v>163</v>
      </c>
    </row>
    <row r="531" spans="2:65" s="1" customFormat="1" ht="21.75" customHeight="1">
      <c r="B531" s="33"/>
      <c r="C531" s="139" t="s">
        <v>1229</v>
      </c>
      <c r="D531" s="139" t="s">
        <v>309</v>
      </c>
      <c r="E531" s="140" t="s">
        <v>7607</v>
      </c>
      <c r="F531" s="141" t="s">
        <v>7474</v>
      </c>
      <c r="G531" s="142" t="s">
        <v>514</v>
      </c>
      <c r="H531" s="143">
        <v>2</v>
      </c>
      <c r="I531" s="144"/>
      <c r="J531" s="145">
        <f>ROUND(I531*H531,2)</f>
        <v>0</v>
      </c>
      <c r="K531" s="141" t="s">
        <v>1</v>
      </c>
      <c r="L531" s="33"/>
      <c r="M531" s="146" t="s">
        <v>1</v>
      </c>
      <c r="N531" s="147" t="s">
        <v>40</v>
      </c>
      <c r="P531" s="148">
        <f>O531*H531</f>
        <v>0</v>
      </c>
      <c r="Q531" s="148">
        <v>0</v>
      </c>
      <c r="R531" s="148">
        <f>Q531*H531</f>
        <v>0</v>
      </c>
      <c r="S531" s="148">
        <v>0</v>
      </c>
      <c r="T531" s="149">
        <f>S531*H531</f>
        <v>0</v>
      </c>
      <c r="AR531" s="150" t="s">
        <v>314</v>
      </c>
      <c r="AT531" s="150" t="s">
        <v>309</v>
      </c>
      <c r="AU531" s="150" t="s">
        <v>163</v>
      </c>
      <c r="AY531" s="18" t="s">
        <v>307</v>
      </c>
      <c r="BE531" s="151">
        <f>IF(N531="základní",J531,0)</f>
        <v>0</v>
      </c>
      <c r="BF531" s="151">
        <f>IF(N531="snížená",J531,0)</f>
        <v>0</v>
      </c>
      <c r="BG531" s="151">
        <f>IF(N531="zákl. přenesená",J531,0)</f>
        <v>0</v>
      </c>
      <c r="BH531" s="151">
        <f>IF(N531="sníž. přenesená",J531,0)</f>
        <v>0</v>
      </c>
      <c r="BI531" s="151">
        <f>IF(N531="nulová",J531,0)</f>
        <v>0</v>
      </c>
      <c r="BJ531" s="18" t="s">
        <v>82</v>
      </c>
      <c r="BK531" s="151">
        <f>ROUND(I531*H531,2)</f>
        <v>0</v>
      </c>
      <c r="BL531" s="18" t="s">
        <v>314</v>
      </c>
      <c r="BM531" s="150" t="s">
        <v>2145</v>
      </c>
    </row>
    <row r="532" spans="2:65" s="1" customFormat="1" ht="11.25">
      <c r="B532" s="33"/>
      <c r="D532" s="152" t="s">
        <v>316</v>
      </c>
      <c r="F532" s="153" t="s">
        <v>7474</v>
      </c>
      <c r="I532" s="154"/>
      <c r="L532" s="33"/>
      <c r="M532" s="155"/>
      <c r="T532" s="57"/>
      <c r="AT532" s="18" t="s">
        <v>316</v>
      </c>
      <c r="AU532" s="18" t="s">
        <v>163</v>
      </c>
    </row>
    <row r="533" spans="2:65" s="1" customFormat="1" ht="24.2" customHeight="1">
      <c r="B533" s="33"/>
      <c r="C533" s="139" t="s">
        <v>1236</v>
      </c>
      <c r="D533" s="139" t="s">
        <v>309</v>
      </c>
      <c r="E533" s="140" t="s">
        <v>7608</v>
      </c>
      <c r="F533" s="141" t="s">
        <v>7476</v>
      </c>
      <c r="G533" s="142" t="s">
        <v>514</v>
      </c>
      <c r="H533" s="143">
        <v>1</v>
      </c>
      <c r="I533" s="144"/>
      <c r="J533" s="145">
        <f>ROUND(I533*H533,2)</f>
        <v>0</v>
      </c>
      <c r="K533" s="141" t="s">
        <v>1</v>
      </c>
      <c r="L533" s="33"/>
      <c r="M533" s="146" t="s">
        <v>1</v>
      </c>
      <c r="N533" s="147" t="s">
        <v>40</v>
      </c>
      <c r="P533" s="148">
        <f>O533*H533</f>
        <v>0</v>
      </c>
      <c r="Q533" s="148">
        <v>0</v>
      </c>
      <c r="R533" s="148">
        <f>Q533*H533</f>
        <v>0</v>
      </c>
      <c r="S533" s="148">
        <v>0</v>
      </c>
      <c r="T533" s="149">
        <f>S533*H533</f>
        <v>0</v>
      </c>
      <c r="AR533" s="150" t="s">
        <v>314</v>
      </c>
      <c r="AT533" s="150" t="s">
        <v>309</v>
      </c>
      <c r="AU533" s="150" t="s">
        <v>163</v>
      </c>
      <c r="AY533" s="18" t="s">
        <v>307</v>
      </c>
      <c r="BE533" s="151">
        <f>IF(N533="základní",J533,0)</f>
        <v>0</v>
      </c>
      <c r="BF533" s="151">
        <f>IF(N533="snížená",J533,0)</f>
        <v>0</v>
      </c>
      <c r="BG533" s="151">
        <f>IF(N533="zákl. přenesená",J533,0)</f>
        <v>0</v>
      </c>
      <c r="BH533" s="151">
        <f>IF(N533="sníž. přenesená",J533,0)</f>
        <v>0</v>
      </c>
      <c r="BI533" s="151">
        <f>IF(N533="nulová",J533,0)</f>
        <v>0</v>
      </c>
      <c r="BJ533" s="18" t="s">
        <v>82</v>
      </c>
      <c r="BK533" s="151">
        <f>ROUND(I533*H533,2)</f>
        <v>0</v>
      </c>
      <c r="BL533" s="18" t="s">
        <v>314</v>
      </c>
      <c r="BM533" s="150" t="s">
        <v>2157</v>
      </c>
    </row>
    <row r="534" spans="2:65" s="1" customFormat="1" ht="19.5">
      <c r="B534" s="33"/>
      <c r="D534" s="152" t="s">
        <v>316</v>
      </c>
      <c r="F534" s="153" t="s">
        <v>7476</v>
      </c>
      <c r="I534" s="154"/>
      <c r="L534" s="33"/>
      <c r="M534" s="155"/>
      <c r="T534" s="57"/>
      <c r="AT534" s="18" t="s">
        <v>316</v>
      </c>
      <c r="AU534" s="18" t="s">
        <v>163</v>
      </c>
    </row>
    <row r="535" spans="2:65" s="1" customFormat="1" ht="16.5" customHeight="1">
      <c r="B535" s="33"/>
      <c r="C535" s="139" t="s">
        <v>1241</v>
      </c>
      <c r="D535" s="139" t="s">
        <v>309</v>
      </c>
      <c r="E535" s="140" t="s">
        <v>7609</v>
      </c>
      <c r="F535" s="141" t="s">
        <v>7478</v>
      </c>
      <c r="G535" s="142" t="s">
        <v>514</v>
      </c>
      <c r="H535" s="143">
        <v>1</v>
      </c>
      <c r="I535" s="144"/>
      <c r="J535" s="145">
        <f>ROUND(I535*H535,2)</f>
        <v>0</v>
      </c>
      <c r="K535" s="141" t="s">
        <v>1</v>
      </c>
      <c r="L535" s="33"/>
      <c r="M535" s="146" t="s">
        <v>1</v>
      </c>
      <c r="N535" s="147" t="s">
        <v>40</v>
      </c>
      <c r="P535" s="148">
        <f>O535*H535</f>
        <v>0</v>
      </c>
      <c r="Q535" s="148">
        <v>0</v>
      </c>
      <c r="R535" s="148">
        <f>Q535*H535</f>
        <v>0</v>
      </c>
      <c r="S535" s="148">
        <v>0</v>
      </c>
      <c r="T535" s="149">
        <f>S535*H535</f>
        <v>0</v>
      </c>
      <c r="AR535" s="150" t="s">
        <v>314</v>
      </c>
      <c r="AT535" s="150" t="s">
        <v>309</v>
      </c>
      <c r="AU535" s="150" t="s">
        <v>163</v>
      </c>
      <c r="AY535" s="18" t="s">
        <v>307</v>
      </c>
      <c r="BE535" s="151">
        <f>IF(N535="základní",J535,0)</f>
        <v>0</v>
      </c>
      <c r="BF535" s="151">
        <f>IF(N535="snížená",J535,0)</f>
        <v>0</v>
      </c>
      <c r="BG535" s="151">
        <f>IF(N535="zákl. přenesená",J535,0)</f>
        <v>0</v>
      </c>
      <c r="BH535" s="151">
        <f>IF(N535="sníž. přenesená",J535,0)</f>
        <v>0</v>
      </c>
      <c r="BI535" s="151">
        <f>IF(N535="nulová",J535,0)</f>
        <v>0</v>
      </c>
      <c r="BJ535" s="18" t="s">
        <v>82</v>
      </c>
      <c r="BK535" s="151">
        <f>ROUND(I535*H535,2)</f>
        <v>0</v>
      </c>
      <c r="BL535" s="18" t="s">
        <v>314</v>
      </c>
      <c r="BM535" s="150" t="s">
        <v>2315</v>
      </c>
    </row>
    <row r="536" spans="2:65" s="1" customFormat="1" ht="11.25">
      <c r="B536" s="33"/>
      <c r="D536" s="152" t="s">
        <v>316</v>
      </c>
      <c r="F536" s="153" t="s">
        <v>7478</v>
      </c>
      <c r="I536" s="154"/>
      <c r="L536" s="33"/>
      <c r="M536" s="155"/>
      <c r="T536" s="57"/>
      <c r="AT536" s="18" t="s">
        <v>316</v>
      </c>
      <c r="AU536" s="18" t="s">
        <v>163</v>
      </c>
    </row>
    <row r="537" spans="2:65" s="1" customFormat="1" ht="16.5" customHeight="1">
      <c r="B537" s="33"/>
      <c r="C537" s="139" t="s">
        <v>1246</v>
      </c>
      <c r="D537" s="139" t="s">
        <v>309</v>
      </c>
      <c r="E537" s="140" t="s">
        <v>7610</v>
      </c>
      <c r="F537" s="141" t="s">
        <v>7611</v>
      </c>
      <c r="G537" s="142" t="s">
        <v>514</v>
      </c>
      <c r="H537" s="143">
        <v>3</v>
      </c>
      <c r="I537" s="144"/>
      <c r="J537" s="145">
        <f>ROUND(I537*H537,2)</f>
        <v>0</v>
      </c>
      <c r="K537" s="141" t="s">
        <v>1</v>
      </c>
      <c r="L537" s="33"/>
      <c r="M537" s="146" t="s">
        <v>1</v>
      </c>
      <c r="N537" s="147" t="s">
        <v>40</v>
      </c>
      <c r="P537" s="148">
        <f>O537*H537</f>
        <v>0</v>
      </c>
      <c r="Q537" s="148">
        <v>0</v>
      </c>
      <c r="R537" s="148">
        <f>Q537*H537</f>
        <v>0</v>
      </c>
      <c r="S537" s="148">
        <v>0</v>
      </c>
      <c r="T537" s="149">
        <f>S537*H537</f>
        <v>0</v>
      </c>
      <c r="AR537" s="150" t="s">
        <v>314</v>
      </c>
      <c r="AT537" s="150" t="s">
        <v>309</v>
      </c>
      <c r="AU537" s="150" t="s">
        <v>163</v>
      </c>
      <c r="AY537" s="18" t="s">
        <v>307</v>
      </c>
      <c r="BE537" s="151">
        <f>IF(N537="základní",J537,0)</f>
        <v>0</v>
      </c>
      <c r="BF537" s="151">
        <f>IF(N537="snížená",J537,0)</f>
        <v>0</v>
      </c>
      <c r="BG537" s="151">
        <f>IF(N537="zákl. přenesená",J537,0)</f>
        <v>0</v>
      </c>
      <c r="BH537" s="151">
        <f>IF(N537="sníž. přenesená",J537,0)</f>
        <v>0</v>
      </c>
      <c r="BI537" s="151">
        <f>IF(N537="nulová",J537,0)</f>
        <v>0</v>
      </c>
      <c r="BJ537" s="18" t="s">
        <v>82</v>
      </c>
      <c r="BK537" s="151">
        <f>ROUND(I537*H537,2)</f>
        <v>0</v>
      </c>
      <c r="BL537" s="18" t="s">
        <v>314</v>
      </c>
      <c r="BM537" s="150" t="s">
        <v>2325</v>
      </c>
    </row>
    <row r="538" spans="2:65" s="1" customFormat="1" ht="11.25">
      <c r="B538" s="33"/>
      <c r="D538" s="152" t="s">
        <v>316</v>
      </c>
      <c r="F538" s="153" t="s">
        <v>7611</v>
      </c>
      <c r="I538" s="154"/>
      <c r="L538" s="33"/>
      <c r="M538" s="155"/>
      <c r="T538" s="57"/>
      <c r="AT538" s="18" t="s">
        <v>316</v>
      </c>
      <c r="AU538" s="18" t="s">
        <v>163</v>
      </c>
    </row>
    <row r="539" spans="2:65" s="1" customFormat="1" ht="16.5" customHeight="1">
      <c r="B539" s="33"/>
      <c r="C539" s="139" t="s">
        <v>1251</v>
      </c>
      <c r="D539" s="139" t="s">
        <v>309</v>
      </c>
      <c r="E539" s="140" t="s">
        <v>7612</v>
      </c>
      <c r="F539" s="141" t="s">
        <v>7482</v>
      </c>
      <c r="G539" s="142" t="s">
        <v>514</v>
      </c>
      <c r="H539" s="143">
        <v>5</v>
      </c>
      <c r="I539" s="144"/>
      <c r="J539" s="145">
        <f>ROUND(I539*H539,2)</f>
        <v>0</v>
      </c>
      <c r="K539" s="141" t="s">
        <v>1</v>
      </c>
      <c r="L539" s="33"/>
      <c r="M539" s="146" t="s">
        <v>1</v>
      </c>
      <c r="N539" s="147" t="s">
        <v>40</v>
      </c>
      <c r="P539" s="148">
        <f>O539*H539</f>
        <v>0</v>
      </c>
      <c r="Q539" s="148">
        <v>0</v>
      </c>
      <c r="R539" s="148">
        <f>Q539*H539</f>
        <v>0</v>
      </c>
      <c r="S539" s="148">
        <v>0</v>
      </c>
      <c r="T539" s="149">
        <f>S539*H539</f>
        <v>0</v>
      </c>
      <c r="AR539" s="150" t="s">
        <v>314</v>
      </c>
      <c r="AT539" s="150" t="s">
        <v>309</v>
      </c>
      <c r="AU539" s="150" t="s">
        <v>163</v>
      </c>
      <c r="AY539" s="18" t="s">
        <v>307</v>
      </c>
      <c r="BE539" s="151">
        <f>IF(N539="základní",J539,0)</f>
        <v>0</v>
      </c>
      <c r="BF539" s="151">
        <f>IF(N539="snížená",J539,0)</f>
        <v>0</v>
      </c>
      <c r="BG539" s="151">
        <f>IF(N539="zákl. přenesená",J539,0)</f>
        <v>0</v>
      </c>
      <c r="BH539" s="151">
        <f>IF(N539="sníž. přenesená",J539,0)</f>
        <v>0</v>
      </c>
      <c r="BI539" s="151">
        <f>IF(N539="nulová",J539,0)</f>
        <v>0</v>
      </c>
      <c r="BJ539" s="18" t="s">
        <v>82</v>
      </c>
      <c r="BK539" s="151">
        <f>ROUND(I539*H539,2)</f>
        <v>0</v>
      </c>
      <c r="BL539" s="18" t="s">
        <v>314</v>
      </c>
      <c r="BM539" s="150" t="s">
        <v>2338</v>
      </c>
    </row>
    <row r="540" spans="2:65" s="1" customFormat="1" ht="11.25">
      <c r="B540" s="33"/>
      <c r="D540" s="152" t="s">
        <v>316</v>
      </c>
      <c r="F540" s="153" t="s">
        <v>7482</v>
      </c>
      <c r="I540" s="154"/>
      <c r="L540" s="33"/>
      <c r="M540" s="155"/>
      <c r="T540" s="57"/>
      <c r="AT540" s="18" t="s">
        <v>316</v>
      </c>
      <c r="AU540" s="18" t="s">
        <v>163</v>
      </c>
    </row>
    <row r="541" spans="2:65" s="1" customFormat="1" ht="16.5" customHeight="1">
      <c r="B541" s="33"/>
      <c r="C541" s="139" t="s">
        <v>1258</v>
      </c>
      <c r="D541" s="139" t="s">
        <v>309</v>
      </c>
      <c r="E541" s="140" t="s">
        <v>7613</v>
      </c>
      <c r="F541" s="141" t="s">
        <v>7484</v>
      </c>
      <c r="G541" s="142" t="s">
        <v>514</v>
      </c>
      <c r="H541" s="143">
        <v>3</v>
      </c>
      <c r="I541" s="144"/>
      <c r="J541" s="145">
        <f>ROUND(I541*H541,2)</f>
        <v>0</v>
      </c>
      <c r="K541" s="141" t="s">
        <v>1</v>
      </c>
      <c r="L541" s="33"/>
      <c r="M541" s="146" t="s">
        <v>1</v>
      </c>
      <c r="N541" s="147" t="s">
        <v>40</v>
      </c>
      <c r="P541" s="148">
        <f>O541*H541</f>
        <v>0</v>
      </c>
      <c r="Q541" s="148">
        <v>0</v>
      </c>
      <c r="R541" s="148">
        <f>Q541*H541</f>
        <v>0</v>
      </c>
      <c r="S541" s="148">
        <v>0</v>
      </c>
      <c r="T541" s="149">
        <f>S541*H541</f>
        <v>0</v>
      </c>
      <c r="AR541" s="150" t="s">
        <v>314</v>
      </c>
      <c r="AT541" s="150" t="s">
        <v>309</v>
      </c>
      <c r="AU541" s="150" t="s">
        <v>163</v>
      </c>
      <c r="AY541" s="18" t="s">
        <v>307</v>
      </c>
      <c r="BE541" s="151">
        <f>IF(N541="základní",J541,0)</f>
        <v>0</v>
      </c>
      <c r="BF541" s="151">
        <f>IF(N541="snížená",J541,0)</f>
        <v>0</v>
      </c>
      <c r="BG541" s="151">
        <f>IF(N541="zákl. přenesená",J541,0)</f>
        <v>0</v>
      </c>
      <c r="BH541" s="151">
        <f>IF(N541="sníž. přenesená",J541,0)</f>
        <v>0</v>
      </c>
      <c r="BI541" s="151">
        <f>IF(N541="nulová",J541,0)</f>
        <v>0</v>
      </c>
      <c r="BJ541" s="18" t="s">
        <v>82</v>
      </c>
      <c r="BK541" s="151">
        <f>ROUND(I541*H541,2)</f>
        <v>0</v>
      </c>
      <c r="BL541" s="18" t="s">
        <v>314</v>
      </c>
      <c r="BM541" s="150" t="s">
        <v>908</v>
      </c>
    </row>
    <row r="542" spans="2:65" s="1" customFormat="1" ht="11.25">
      <c r="B542" s="33"/>
      <c r="D542" s="152" t="s">
        <v>316</v>
      </c>
      <c r="F542" s="153" t="s">
        <v>7484</v>
      </c>
      <c r="I542" s="154"/>
      <c r="L542" s="33"/>
      <c r="M542" s="155"/>
      <c r="T542" s="57"/>
      <c r="AT542" s="18" t="s">
        <v>316</v>
      </c>
      <c r="AU542" s="18" t="s">
        <v>163</v>
      </c>
    </row>
    <row r="543" spans="2:65" s="1" customFormat="1" ht="16.5" customHeight="1">
      <c r="B543" s="33"/>
      <c r="C543" s="139" t="s">
        <v>1263</v>
      </c>
      <c r="D543" s="139" t="s">
        <v>309</v>
      </c>
      <c r="E543" s="140" t="s">
        <v>7614</v>
      </c>
      <c r="F543" s="141" t="s">
        <v>7486</v>
      </c>
      <c r="G543" s="142" t="s">
        <v>514</v>
      </c>
      <c r="H543" s="143">
        <v>5</v>
      </c>
      <c r="I543" s="144"/>
      <c r="J543" s="145">
        <f>ROUND(I543*H543,2)</f>
        <v>0</v>
      </c>
      <c r="K543" s="141" t="s">
        <v>1</v>
      </c>
      <c r="L543" s="33"/>
      <c r="M543" s="146" t="s">
        <v>1</v>
      </c>
      <c r="N543" s="147" t="s">
        <v>40</v>
      </c>
      <c r="P543" s="148">
        <f>O543*H543</f>
        <v>0</v>
      </c>
      <c r="Q543" s="148">
        <v>0</v>
      </c>
      <c r="R543" s="148">
        <f>Q543*H543</f>
        <v>0</v>
      </c>
      <c r="S543" s="148">
        <v>0</v>
      </c>
      <c r="T543" s="149">
        <f>S543*H543</f>
        <v>0</v>
      </c>
      <c r="AR543" s="150" t="s">
        <v>314</v>
      </c>
      <c r="AT543" s="150" t="s">
        <v>309</v>
      </c>
      <c r="AU543" s="150" t="s">
        <v>163</v>
      </c>
      <c r="AY543" s="18" t="s">
        <v>307</v>
      </c>
      <c r="BE543" s="151">
        <f>IF(N543="základní",J543,0)</f>
        <v>0</v>
      </c>
      <c r="BF543" s="151">
        <f>IF(N543="snížená",J543,0)</f>
        <v>0</v>
      </c>
      <c r="BG543" s="151">
        <f>IF(N543="zákl. přenesená",J543,0)</f>
        <v>0</v>
      </c>
      <c r="BH543" s="151">
        <f>IF(N543="sníž. přenesená",J543,0)</f>
        <v>0</v>
      </c>
      <c r="BI543" s="151">
        <f>IF(N543="nulová",J543,0)</f>
        <v>0</v>
      </c>
      <c r="BJ543" s="18" t="s">
        <v>82</v>
      </c>
      <c r="BK543" s="151">
        <f>ROUND(I543*H543,2)</f>
        <v>0</v>
      </c>
      <c r="BL543" s="18" t="s">
        <v>314</v>
      </c>
      <c r="BM543" s="150" t="s">
        <v>1658</v>
      </c>
    </row>
    <row r="544" spans="2:65" s="1" customFormat="1" ht="11.25">
      <c r="B544" s="33"/>
      <c r="D544" s="152" t="s">
        <v>316</v>
      </c>
      <c r="F544" s="153" t="s">
        <v>7486</v>
      </c>
      <c r="I544" s="154"/>
      <c r="L544" s="33"/>
      <c r="M544" s="155"/>
      <c r="T544" s="57"/>
      <c r="AT544" s="18" t="s">
        <v>316</v>
      </c>
      <c r="AU544" s="18" t="s">
        <v>163</v>
      </c>
    </row>
    <row r="545" spans="2:65" s="1" customFormat="1" ht="16.5" customHeight="1">
      <c r="B545" s="33"/>
      <c r="C545" s="139" t="s">
        <v>1271</v>
      </c>
      <c r="D545" s="139" t="s">
        <v>309</v>
      </c>
      <c r="E545" s="140" t="s">
        <v>7615</v>
      </c>
      <c r="F545" s="141" t="s">
        <v>7616</v>
      </c>
      <c r="G545" s="142" t="s">
        <v>514</v>
      </c>
      <c r="H545" s="143">
        <v>20</v>
      </c>
      <c r="I545" s="144"/>
      <c r="J545" s="145">
        <f>ROUND(I545*H545,2)</f>
        <v>0</v>
      </c>
      <c r="K545" s="141" t="s">
        <v>1</v>
      </c>
      <c r="L545" s="33"/>
      <c r="M545" s="146" t="s">
        <v>1</v>
      </c>
      <c r="N545" s="147" t="s">
        <v>40</v>
      </c>
      <c r="P545" s="148">
        <f>O545*H545</f>
        <v>0</v>
      </c>
      <c r="Q545" s="148">
        <v>0</v>
      </c>
      <c r="R545" s="148">
        <f>Q545*H545</f>
        <v>0</v>
      </c>
      <c r="S545" s="148">
        <v>0</v>
      </c>
      <c r="T545" s="149">
        <f>S545*H545</f>
        <v>0</v>
      </c>
      <c r="AR545" s="150" t="s">
        <v>314</v>
      </c>
      <c r="AT545" s="150" t="s">
        <v>309</v>
      </c>
      <c r="AU545" s="150" t="s">
        <v>163</v>
      </c>
      <c r="AY545" s="18" t="s">
        <v>307</v>
      </c>
      <c r="BE545" s="151">
        <f>IF(N545="základní",J545,0)</f>
        <v>0</v>
      </c>
      <c r="BF545" s="151">
        <f>IF(N545="snížená",J545,0)</f>
        <v>0</v>
      </c>
      <c r="BG545" s="151">
        <f>IF(N545="zákl. přenesená",J545,0)</f>
        <v>0</v>
      </c>
      <c r="BH545" s="151">
        <f>IF(N545="sníž. přenesená",J545,0)</f>
        <v>0</v>
      </c>
      <c r="BI545" s="151">
        <f>IF(N545="nulová",J545,0)</f>
        <v>0</v>
      </c>
      <c r="BJ545" s="18" t="s">
        <v>82</v>
      </c>
      <c r="BK545" s="151">
        <f>ROUND(I545*H545,2)</f>
        <v>0</v>
      </c>
      <c r="BL545" s="18" t="s">
        <v>314</v>
      </c>
      <c r="BM545" s="150" t="s">
        <v>1619</v>
      </c>
    </row>
    <row r="546" spans="2:65" s="1" customFormat="1" ht="11.25">
      <c r="B546" s="33"/>
      <c r="D546" s="152" t="s">
        <v>316</v>
      </c>
      <c r="F546" s="153" t="s">
        <v>7616</v>
      </c>
      <c r="I546" s="154"/>
      <c r="L546" s="33"/>
      <c r="M546" s="155"/>
      <c r="T546" s="57"/>
      <c r="AT546" s="18" t="s">
        <v>316</v>
      </c>
      <c r="AU546" s="18" t="s">
        <v>163</v>
      </c>
    </row>
    <row r="547" spans="2:65" s="1" customFormat="1" ht="16.5" customHeight="1">
      <c r="B547" s="33"/>
      <c r="C547" s="139" t="s">
        <v>1275</v>
      </c>
      <c r="D547" s="139" t="s">
        <v>309</v>
      </c>
      <c r="E547" s="140" t="s">
        <v>7617</v>
      </c>
      <c r="F547" s="141" t="s">
        <v>7618</v>
      </c>
      <c r="G547" s="142" t="s">
        <v>514</v>
      </c>
      <c r="H547" s="143">
        <v>40</v>
      </c>
      <c r="I547" s="144"/>
      <c r="J547" s="145">
        <f>ROUND(I547*H547,2)</f>
        <v>0</v>
      </c>
      <c r="K547" s="141" t="s">
        <v>1</v>
      </c>
      <c r="L547" s="33"/>
      <c r="M547" s="146" t="s">
        <v>1</v>
      </c>
      <c r="N547" s="147" t="s">
        <v>40</v>
      </c>
      <c r="P547" s="148">
        <f>O547*H547</f>
        <v>0</v>
      </c>
      <c r="Q547" s="148">
        <v>0</v>
      </c>
      <c r="R547" s="148">
        <f>Q547*H547</f>
        <v>0</v>
      </c>
      <c r="S547" s="148">
        <v>0</v>
      </c>
      <c r="T547" s="149">
        <f>S547*H547</f>
        <v>0</v>
      </c>
      <c r="AR547" s="150" t="s">
        <v>314</v>
      </c>
      <c r="AT547" s="150" t="s">
        <v>309</v>
      </c>
      <c r="AU547" s="150" t="s">
        <v>163</v>
      </c>
      <c r="AY547" s="18" t="s">
        <v>307</v>
      </c>
      <c r="BE547" s="151">
        <f>IF(N547="základní",J547,0)</f>
        <v>0</v>
      </c>
      <c r="BF547" s="151">
        <f>IF(N547="snížená",J547,0)</f>
        <v>0</v>
      </c>
      <c r="BG547" s="151">
        <f>IF(N547="zákl. přenesená",J547,0)</f>
        <v>0</v>
      </c>
      <c r="BH547" s="151">
        <f>IF(N547="sníž. přenesená",J547,0)</f>
        <v>0</v>
      </c>
      <c r="BI547" s="151">
        <f>IF(N547="nulová",J547,0)</f>
        <v>0</v>
      </c>
      <c r="BJ547" s="18" t="s">
        <v>82</v>
      </c>
      <c r="BK547" s="151">
        <f>ROUND(I547*H547,2)</f>
        <v>0</v>
      </c>
      <c r="BL547" s="18" t="s">
        <v>314</v>
      </c>
      <c r="BM547" s="150" t="s">
        <v>1629</v>
      </c>
    </row>
    <row r="548" spans="2:65" s="1" customFormat="1" ht="11.25">
      <c r="B548" s="33"/>
      <c r="D548" s="152" t="s">
        <v>316</v>
      </c>
      <c r="F548" s="153" t="s">
        <v>7618</v>
      </c>
      <c r="I548" s="154"/>
      <c r="L548" s="33"/>
      <c r="M548" s="155"/>
      <c r="T548" s="57"/>
      <c r="AT548" s="18" t="s">
        <v>316</v>
      </c>
      <c r="AU548" s="18" t="s">
        <v>163</v>
      </c>
    </row>
    <row r="549" spans="2:65" s="1" customFormat="1" ht="16.5" customHeight="1">
      <c r="B549" s="33"/>
      <c r="C549" s="139" t="s">
        <v>1280</v>
      </c>
      <c r="D549" s="139" t="s">
        <v>309</v>
      </c>
      <c r="E549" s="140" t="s">
        <v>7619</v>
      </c>
      <c r="F549" s="141" t="s">
        <v>7620</v>
      </c>
      <c r="G549" s="142" t="s">
        <v>514</v>
      </c>
      <c r="H549" s="143">
        <v>20</v>
      </c>
      <c r="I549" s="144"/>
      <c r="J549" s="145">
        <f>ROUND(I549*H549,2)</f>
        <v>0</v>
      </c>
      <c r="K549" s="141" t="s">
        <v>1</v>
      </c>
      <c r="L549" s="33"/>
      <c r="M549" s="146" t="s">
        <v>1</v>
      </c>
      <c r="N549" s="147" t="s">
        <v>40</v>
      </c>
      <c r="P549" s="148">
        <f>O549*H549</f>
        <v>0</v>
      </c>
      <c r="Q549" s="148">
        <v>0</v>
      </c>
      <c r="R549" s="148">
        <f>Q549*H549</f>
        <v>0</v>
      </c>
      <c r="S549" s="148">
        <v>0</v>
      </c>
      <c r="T549" s="149">
        <f>S549*H549</f>
        <v>0</v>
      </c>
      <c r="AR549" s="150" t="s">
        <v>314</v>
      </c>
      <c r="AT549" s="150" t="s">
        <v>309</v>
      </c>
      <c r="AU549" s="150" t="s">
        <v>163</v>
      </c>
      <c r="AY549" s="18" t="s">
        <v>307</v>
      </c>
      <c r="BE549" s="151">
        <f>IF(N549="základní",J549,0)</f>
        <v>0</v>
      </c>
      <c r="BF549" s="151">
        <f>IF(N549="snížená",J549,0)</f>
        <v>0</v>
      </c>
      <c r="BG549" s="151">
        <f>IF(N549="zákl. přenesená",J549,0)</f>
        <v>0</v>
      </c>
      <c r="BH549" s="151">
        <f>IF(N549="sníž. přenesená",J549,0)</f>
        <v>0</v>
      </c>
      <c r="BI549" s="151">
        <f>IF(N549="nulová",J549,0)</f>
        <v>0</v>
      </c>
      <c r="BJ549" s="18" t="s">
        <v>82</v>
      </c>
      <c r="BK549" s="151">
        <f>ROUND(I549*H549,2)</f>
        <v>0</v>
      </c>
      <c r="BL549" s="18" t="s">
        <v>314</v>
      </c>
      <c r="BM549" s="150" t="s">
        <v>1415</v>
      </c>
    </row>
    <row r="550" spans="2:65" s="1" customFormat="1" ht="11.25">
      <c r="B550" s="33"/>
      <c r="D550" s="152" t="s">
        <v>316</v>
      </c>
      <c r="F550" s="153" t="s">
        <v>7620</v>
      </c>
      <c r="I550" s="154"/>
      <c r="L550" s="33"/>
      <c r="M550" s="155"/>
      <c r="T550" s="57"/>
      <c r="AT550" s="18" t="s">
        <v>316</v>
      </c>
      <c r="AU550" s="18" t="s">
        <v>163</v>
      </c>
    </row>
    <row r="551" spans="2:65" s="16" customFormat="1" ht="20.85" customHeight="1">
      <c r="B551" s="207"/>
      <c r="D551" s="208" t="s">
        <v>74</v>
      </c>
      <c r="E551" s="208" t="s">
        <v>7621</v>
      </c>
      <c r="F551" s="208" t="s">
        <v>7622</v>
      </c>
      <c r="I551" s="209"/>
      <c r="J551" s="210">
        <f>BK551</f>
        <v>0</v>
      </c>
      <c r="L551" s="207"/>
      <c r="M551" s="211"/>
      <c r="P551" s="212">
        <f>SUM(P552:P555)</f>
        <v>0</v>
      </c>
      <c r="R551" s="212">
        <f>SUM(R552:R555)</f>
        <v>0</v>
      </c>
      <c r="T551" s="213">
        <f>SUM(T552:T555)</f>
        <v>0</v>
      </c>
      <c r="AR551" s="208" t="s">
        <v>82</v>
      </c>
      <c r="AT551" s="214" t="s">
        <v>74</v>
      </c>
      <c r="AU551" s="214" t="s">
        <v>163</v>
      </c>
      <c r="AY551" s="208" t="s">
        <v>307</v>
      </c>
      <c r="BK551" s="215">
        <f>SUM(BK552:BK555)</f>
        <v>0</v>
      </c>
    </row>
    <row r="552" spans="2:65" s="1" customFormat="1" ht="78" customHeight="1">
      <c r="B552" s="33"/>
      <c r="C552" s="139" t="s">
        <v>1287</v>
      </c>
      <c r="D552" s="139" t="s">
        <v>309</v>
      </c>
      <c r="E552" s="140" t="s">
        <v>7623</v>
      </c>
      <c r="F552" s="141" t="s">
        <v>7514</v>
      </c>
      <c r="G552" s="142" t="s">
        <v>514</v>
      </c>
      <c r="H552" s="143">
        <v>1</v>
      </c>
      <c r="I552" s="144"/>
      <c r="J552" s="145">
        <f>ROUND(I552*H552,2)</f>
        <v>0</v>
      </c>
      <c r="K552" s="141" t="s">
        <v>1</v>
      </c>
      <c r="L552" s="33"/>
      <c r="M552" s="146" t="s">
        <v>1</v>
      </c>
      <c r="N552" s="147" t="s">
        <v>40</v>
      </c>
      <c r="P552" s="148">
        <f>O552*H552</f>
        <v>0</v>
      </c>
      <c r="Q552" s="148">
        <v>0</v>
      </c>
      <c r="R552" s="148">
        <f>Q552*H552</f>
        <v>0</v>
      </c>
      <c r="S552" s="148">
        <v>0</v>
      </c>
      <c r="T552" s="149">
        <f>S552*H552</f>
        <v>0</v>
      </c>
      <c r="AR552" s="150" t="s">
        <v>314</v>
      </c>
      <c r="AT552" s="150" t="s">
        <v>309</v>
      </c>
      <c r="AU552" s="150" t="s">
        <v>314</v>
      </c>
      <c r="AY552" s="18" t="s">
        <v>307</v>
      </c>
      <c r="BE552" s="151">
        <f>IF(N552="základní",J552,0)</f>
        <v>0</v>
      </c>
      <c r="BF552" s="151">
        <f>IF(N552="snížená",J552,0)</f>
        <v>0</v>
      </c>
      <c r="BG552" s="151">
        <f>IF(N552="zákl. přenesená",J552,0)</f>
        <v>0</v>
      </c>
      <c r="BH552" s="151">
        <f>IF(N552="sníž. přenesená",J552,0)</f>
        <v>0</v>
      </c>
      <c r="BI552" s="151">
        <f>IF(N552="nulová",J552,0)</f>
        <v>0</v>
      </c>
      <c r="BJ552" s="18" t="s">
        <v>82</v>
      </c>
      <c r="BK552" s="151">
        <f>ROUND(I552*H552,2)</f>
        <v>0</v>
      </c>
      <c r="BL552" s="18" t="s">
        <v>314</v>
      </c>
      <c r="BM552" s="150" t="s">
        <v>1425</v>
      </c>
    </row>
    <row r="553" spans="2:65" s="1" customFormat="1" ht="58.5">
      <c r="B553" s="33"/>
      <c r="D553" s="152" t="s">
        <v>316</v>
      </c>
      <c r="F553" s="153" t="s">
        <v>7515</v>
      </c>
      <c r="I553" s="154"/>
      <c r="L553" s="33"/>
      <c r="M553" s="155"/>
      <c r="T553" s="57"/>
      <c r="AT553" s="18" t="s">
        <v>316</v>
      </c>
      <c r="AU553" s="18" t="s">
        <v>314</v>
      </c>
    </row>
    <row r="554" spans="2:65" s="1" customFormat="1" ht="78" customHeight="1">
      <c r="B554" s="33"/>
      <c r="C554" s="139" t="s">
        <v>1292</v>
      </c>
      <c r="D554" s="139" t="s">
        <v>309</v>
      </c>
      <c r="E554" s="140" t="s">
        <v>7624</v>
      </c>
      <c r="F554" s="141" t="s">
        <v>7517</v>
      </c>
      <c r="G554" s="142" t="s">
        <v>514</v>
      </c>
      <c r="H554" s="143">
        <v>2</v>
      </c>
      <c r="I554" s="144"/>
      <c r="J554" s="145">
        <f>ROUND(I554*H554,2)</f>
        <v>0</v>
      </c>
      <c r="K554" s="141" t="s">
        <v>1</v>
      </c>
      <c r="L554" s="33"/>
      <c r="M554" s="146" t="s">
        <v>1</v>
      </c>
      <c r="N554" s="147" t="s">
        <v>40</v>
      </c>
      <c r="P554" s="148">
        <f>O554*H554</f>
        <v>0</v>
      </c>
      <c r="Q554" s="148">
        <v>0</v>
      </c>
      <c r="R554" s="148">
        <f>Q554*H554</f>
        <v>0</v>
      </c>
      <c r="S554" s="148">
        <v>0</v>
      </c>
      <c r="T554" s="149">
        <f>S554*H554</f>
        <v>0</v>
      </c>
      <c r="AR554" s="150" t="s">
        <v>314</v>
      </c>
      <c r="AT554" s="150" t="s">
        <v>309</v>
      </c>
      <c r="AU554" s="150" t="s">
        <v>314</v>
      </c>
      <c r="AY554" s="18" t="s">
        <v>307</v>
      </c>
      <c r="BE554" s="151">
        <f>IF(N554="základní",J554,0)</f>
        <v>0</v>
      </c>
      <c r="BF554" s="151">
        <f>IF(N554="snížená",J554,0)</f>
        <v>0</v>
      </c>
      <c r="BG554" s="151">
        <f>IF(N554="zákl. přenesená",J554,0)</f>
        <v>0</v>
      </c>
      <c r="BH554" s="151">
        <f>IF(N554="sníž. přenesená",J554,0)</f>
        <v>0</v>
      </c>
      <c r="BI554" s="151">
        <f>IF(N554="nulová",J554,0)</f>
        <v>0</v>
      </c>
      <c r="BJ554" s="18" t="s">
        <v>82</v>
      </c>
      <c r="BK554" s="151">
        <f>ROUND(I554*H554,2)</f>
        <v>0</v>
      </c>
      <c r="BL554" s="18" t="s">
        <v>314</v>
      </c>
      <c r="BM554" s="150" t="s">
        <v>4000</v>
      </c>
    </row>
    <row r="555" spans="2:65" s="1" customFormat="1" ht="58.5">
      <c r="B555" s="33"/>
      <c r="D555" s="152" t="s">
        <v>316</v>
      </c>
      <c r="F555" s="153" t="s">
        <v>7518</v>
      </c>
      <c r="I555" s="154"/>
      <c r="L555" s="33"/>
      <c r="M555" s="155"/>
      <c r="T555" s="57"/>
      <c r="AT555" s="18" t="s">
        <v>316</v>
      </c>
      <c r="AU555" s="18" t="s">
        <v>314</v>
      </c>
    </row>
    <row r="556" spans="2:65" s="16" customFormat="1" ht="20.85" customHeight="1">
      <c r="B556" s="207"/>
      <c r="D556" s="208" t="s">
        <v>74</v>
      </c>
      <c r="E556" s="208" t="s">
        <v>7625</v>
      </c>
      <c r="F556" s="208" t="s">
        <v>7626</v>
      </c>
      <c r="I556" s="209"/>
      <c r="J556" s="210">
        <f>BK556</f>
        <v>0</v>
      </c>
      <c r="L556" s="207"/>
      <c r="M556" s="211"/>
      <c r="P556" s="212">
        <f>SUM(P557:P558)</f>
        <v>0</v>
      </c>
      <c r="R556" s="212">
        <f>SUM(R557:R558)</f>
        <v>0</v>
      </c>
      <c r="T556" s="213">
        <f>SUM(T557:T558)</f>
        <v>0</v>
      </c>
      <c r="AR556" s="208" t="s">
        <v>82</v>
      </c>
      <c r="AT556" s="214" t="s">
        <v>74</v>
      </c>
      <c r="AU556" s="214" t="s">
        <v>163</v>
      </c>
      <c r="AY556" s="208" t="s">
        <v>307</v>
      </c>
      <c r="BK556" s="215">
        <f>SUM(BK557:BK558)</f>
        <v>0</v>
      </c>
    </row>
    <row r="557" spans="2:65" s="1" customFormat="1" ht="24.2" customHeight="1">
      <c r="B557" s="33"/>
      <c r="C557" s="139" t="s">
        <v>1297</v>
      </c>
      <c r="D557" s="139" t="s">
        <v>309</v>
      </c>
      <c r="E557" s="140" t="s">
        <v>7627</v>
      </c>
      <c r="F557" s="141" t="s">
        <v>7522</v>
      </c>
      <c r="G557" s="142" t="s">
        <v>514</v>
      </c>
      <c r="H557" s="143">
        <v>8</v>
      </c>
      <c r="I557" s="144"/>
      <c r="J557" s="145">
        <f>ROUND(I557*H557,2)</f>
        <v>0</v>
      </c>
      <c r="K557" s="141" t="s">
        <v>1</v>
      </c>
      <c r="L557" s="33"/>
      <c r="M557" s="146" t="s">
        <v>1</v>
      </c>
      <c r="N557" s="147" t="s">
        <v>40</v>
      </c>
      <c r="P557" s="148">
        <f>O557*H557</f>
        <v>0</v>
      </c>
      <c r="Q557" s="148">
        <v>0</v>
      </c>
      <c r="R557" s="148">
        <f>Q557*H557</f>
        <v>0</v>
      </c>
      <c r="S557" s="148">
        <v>0</v>
      </c>
      <c r="T557" s="149">
        <f>S557*H557</f>
        <v>0</v>
      </c>
      <c r="AR557" s="150" t="s">
        <v>314</v>
      </c>
      <c r="AT557" s="150" t="s">
        <v>309</v>
      </c>
      <c r="AU557" s="150" t="s">
        <v>314</v>
      </c>
      <c r="AY557" s="18" t="s">
        <v>307</v>
      </c>
      <c r="BE557" s="151">
        <f>IF(N557="základní",J557,0)</f>
        <v>0</v>
      </c>
      <c r="BF557" s="151">
        <f>IF(N557="snížená",J557,0)</f>
        <v>0</v>
      </c>
      <c r="BG557" s="151">
        <f>IF(N557="zákl. přenesená",J557,0)</f>
        <v>0</v>
      </c>
      <c r="BH557" s="151">
        <f>IF(N557="sníž. přenesená",J557,0)</f>
        <v>0</v>
      </c>
      <c r="BI557" s="151">
        <f>IF(N557="nulová",J557,0)</f>
        <v>0</v>
      </c>
      <c r="BJ557" s="18" t="s">
        <v>82</v>
      </c>
      <c r="BK557" s="151">
        <f>ROUND(I557*H557,2)</f>
        <v>0</v>
      </c>
      <c r="BL557" s="18" t="s">
        <v>314</v>
      </c>
      <c r="BM557" s="150" t="s">
        <v>4011</v>
      </c>
    </row>
    <row r="558" spans="2:65" s="1" customFormat="1" ht="19.5">
      <c r="B558" s="33"/>
      <c r="D558" s="152" t="s">
        <v>316</v>
      </c>
      <c r="F558" s="153" t="s">
        <v>7522</v>
      </c>
      <c r="I558" s="154"/>
      <c r="L558" s="33"/>
      <c r="M558" s="155"/>
      <c r="T558" s="57"/>
      <c r="AT558" s="18" t="s">
        <v>316</v>
      </c>
      <c r="AU558" s="18" t="s">
        <v>314</v>
      </c>
    </row>
    <row r="559" spans="2:65" s="16" customFormat="1" ht="20.85" customHeight="1">
      <c r="B559" s="207"/>
      <c r="D559" s="208" t="s">
        <v>74</v>
      </c>
      <c r="E559" s="208" t="s">
        <v>7628</v>
      </c>
      <c r="F559" s="208" t="s">
        <v>7629</v>
      </c>
      <c r="I559" s="209"/>
      <c r="J559" s="210">
        <f>BK559</f>
        <v>0</v>
      </c>
      <c r="L559" s="207"/>
      <c r="M559" s="211"/>
      <c r="P559" s="212">
        <f>SUM(P560:P565)</f>
        <v>0</v>
      </c>
      <c r="R559" s="212">
        <f>SUM(R560:R565)</f>
        <v>0</v>
      </c>
      <c r="T559" s="213">
        <f>SUM(T560:T565)</f>
        <v>0</v>
      </c>
      <c r="AR559" s="208" t="s">
        <v>82</v>
      </c>
      <c r="AT559" s="214" t="s">
        <v>74</v>
      </c>
      <c r="AU559" s="214" t="s">
        <v>163</v>
      </c>
      <c r="AY559" s="208" t="s">
        <v>307</v>
      </c>
      <c r="BK559" s="215">
        <f>SUM(BK560:BK565)</f>
        <v>0</v>
      </c>
    </row>
    <row r="560" spans="2:65" s="1" customFormat="1" ht="24.2" customHeight="1">
      <c r="B560" s="33"/>
      <c r="C560" s="139" t="s">
        <v>1302</v>
      </c>
      <c r="D560" s="139" t="s">
        <v>309</v>
      </c>
      <c r="E560" s="140" t="s">
        <v>7630</v>
      </c>
      <c r="F560" s="141" t="s">
        <v>7526</v>
      </c>
      <c r="G560" s="142" t="s">
        <v>514</v>
      </c>
      <c r="H560" s="143">
        <v>3</v>
      </c>
      <c r="I560" s="144"/>
      <c r="J560" s="145">
        <f>ROUND(I560*H560,2)</f>
        <v>0</v>
      </c>
      <c r="K560" s="141" t="s">
        <v>1</v>
      </c>
      <c r="L560" s="33"/>
      <c r="M560" s="146" t="s">
        <v>1</v>
      </c>
      <c r="N560" s="147" t="s">
        <v>40</v>
      </c>
      <c r="P560" s="148">
        <f>O560*H560</f>
        <v>0</v>
      </c>
      <c r="Q560" s="148">
        <v>0</v>
      </c>
      <c r="R560" s="148">
        <f>Q560*H560</f>
        <v>0</v>
      </c>
      <c r="S560" s="148">
        <v>0</v>
      </c>
      <c r="T560" s="149">
        <f>S560*H560</f>
        <v>0</v>
      </c>
      <c r="AR560" s="150" t="s">
        <v>314</v>
      </c>
      <c r="AT560" s="150" t="s">
        <v>309</v>
      </c>
      <c r="AU560" s="150" t="s">
        <v>314</v>
      </c>
      <c r="AY560" s="18" t="s">
        <v>307</v>
      </c>
      <c r="BE560" s="151">
        <f>IF(N560="základní",J560,0)</f>
        <v>0</v>
      </c>
      <c r="BF560" s="151">
        <f>IF(N560="snížená",J560,0)</f>
        <v>0</v>
      </c>
      <c r="BG560" s="151">
        <f>IF(N560="zákl. přenesená",J560,0)</f>
        <v>0</v>
      </c>
      <c r="BH560" s="151">
        <f>IF(N560="sníž. přenesená",J560,0)</f>
        <v>0</v>
      </c>
      <c r="BI560" s="151">
        <f>IF(N560="nulová",J560,0)</f>
        <v>0</v>
      </c>
      <c r="BJ560" s="18" t="s">
        <v>82</v>
      </c>
      <c r="BK560" s="151">
        <f>ROUND(I560*H560,2)</f>
        <v>0</v>
      </c>
      <c r="BL560" s="18" t="s">
        <v>314</v>
      </c>
      <c r="BM560" s="150" t="s">
        <v>4017</v>
      </c>
    </row>
    <row r="561" spans="2:65" s="1" customFormat="1" ht="19.5">
      <c r="B561" s="33"/>
      <c r="D561" s="152" t="s">
        <v>316</v>
      </c>
      <c r="F561" s="153" t="s">
        <v>7526</v>
      </c>
      <c r="I561" s="154"/>
      <c r="L561" s="33"/>
      <c r="M561" s="155"/>
      <c r="T561" s="57"/>
      <c r="AT561" s="18" t="s">
        <v>316</v>
      </c>
      <c r="AU561" s="18" t="s">
        <v>314</v>
      </c>
    </row>
    <row r="562" spans="2:65" s="1" customFormat="1" ht="24.2" customHeight="1">
      <c r="B562" s="33"/>
      <c r="C562" s="139" t="s">
        <v>1307</v>
      </c>
      <c r="D562" s="139" t="s">
        <v>309</v>
      </c>
      <c r="E562" s="140" t="s">
        <v>7631</v>
      </c>
      <c r="F562" s="141" t="s">
        <v>7528</v>
      </c>
      <c r="G562" s="142" t="s">
        <v>514</v>
      </c>
      <c r="H562" s="143">
        <v>5</v>
      </c>
      <c r="I562" s="144"/>
      <c r="J562" s="145">
        <f>ROUND(I562*H562,2)</f>
        <v>0</v>
      </c>
      <c r="K562" s="141" t="s">
        <v>1</v>
      </c>
      <c r="L562" s="33"/>
      <c r="M562" s="146" t="s">
        <v>1</v>
      </c>
      <c r="N562" s="147" t="s">
        <v>40</v>
      </c>
      <c r="P562" s="148">
        <f>O562*H562</f>
        <v>0</v>
      </c>
      <c r="Q562" s="148">
        <v>0</v>
      </c>
      <c r="R562" s="148">
        <f>Q562*H562</f>
        <v>0</v>
      </c>
      <c r="S562" s="148">
        <v>0</v>
      </c>
      <c r="T562" s="149">
        <f>S562*H562</f>
        <v>0</v>
      </c>
      <c r="AR562" s="150" t="s">
        <v>314</v>
      </c>
      <c r="AT562" s="150" t="s">
        <v>309</v>
      </c>
      <c r="AU562" s="150" t="s">
        <v>314</v>
      </c>
      <c r="AY562" s="18" t="s">
        <v>307</v>
      </c>
      <c r="BE562" s="151">
        <f>IF(N562="základní",J562,0)</f>
        <v>0</v>
      </c>
      <c r="BF562" s="151">
        <f>IF(N562="snížená",J562,0)</f>
        <v>0</v>
      </c>
      <c r="BG562" s="151">
        <f>IF(N562="zákl. přenesená",J562,0)</f>
        <v>0</v>
      </c>
      <c r="BH562" s="151">
        <f>IF(N562="sníž. přenesená",J562,0)</f>
        <v>0</v>
      </c>
      <c r="BI562" s="151">
        <f>IF(N562="nulová",J562,0)</f>
        <v>0</v>
      </c>
      <c r="BJ562" s="18" t="s">
        <v>82</v>
      </c>
      <c r="BK562" s="151">
        <f>ROUND(I562*H562,2)</f>
        <v>0</v>
      </c>
      <c r="BL562" s="18" t="s">
        <v>314</v>
      </c>
      <c r="BM562" s="150" t="s">
        <v>4025</v>
      </c>
    </row>
    <row r="563" spans="2:65" s="1" customFormat="1" ht="19.5">
      <c r="B563" s="33"/>
      <c r="D563" s="152" t="s">
        <v>316</v>
      </c>
      <c r="F563" s="153" t="s">
        <v>7528</v>
      </c>
      <c r="I563" s="154"/>
      <c r="L563" s="33"/>
      <c r="M563" s="155"/>
      <c r="T563" s="57"/>
      <c r="AT563" s="18" t="s">
        <v>316</v>
      </c>
      <c r="AU563" s="18" t="s">
        <v>314</v>
      </c>
    </row>
    <row r="564" spans="2:65" s="1" customFormat="1" ht="24.2" customHeight="1">
      <c r="B564" s="33"/>
      <c r="C564" s="139" t="s">
        <v>1312</v>
      </c>
      <c r="D564" s="139" t="s">
        <v>309</v>
      </c>
      <c r="E564" s="140" t="s">
        <v>7632</v>
      </c>
      <c r="F564" s="141" t="s">
        <v>7530</v>
      </c>
      <c r="G564" s="142" t="s">
        <v>514</v>
      </c>
      <c r="H564" s="143">
        <v>5</v>
      </c>
      <c r="I564" s="144"/>
      <c r="J564" s="145">
        <f>ROUND(I564*H564,2)</f>
        <v>0</v>
      </c>
      <c r="K564" s="141" t="s">
        <v>1</v>
      </c>
      <c r="L564" s="33"/>
      <c r="M564" s="146" t="s">
        <v>1</v>
      </c>
      <c r="N564" s="147" t="s">
        <v>40</v>
      </c>
      <c r="P564" s="148">
        <f>O564*H564</f>
        <v>0</v>
      </c>
      <c r="Q564" s="148">
        <v>0</v>
      </c>
      <c r="R564" s="148">
        <f>Q564*H564</f>
        <v>0</v>
      </c>
      <c r="S564" s="148">
        <v>0</v>
      </c>
      <c r="T564" s="149">
        <f>S564*H564</f>
        <v>0</v>
      </c>
      <c r="AR564" s="150" t="s">
        <v>314</v>
      </c>
      <c r="AT564" s="150" t="s">
        <v>309</v>
      </c>
      <c r="AU564" s="150" t="s">
        <v>314</v>
      </c>
      <c r="AY564" s="18" t="s">
        <v>307</v>
      </c>
      <c r="BE564" s="151">
        <f>IF(N564="základní",J564,0)</f>
        <v>0</v>
      </c>
      <c r="BF564" s="151">
        <f>IF(N564="snížená",J564,0)</f>
        <v>0</v>
      </c>
      <c r="BG564" s="151">
        <f>IF(N564="zákl. přenesená",J564,0)</f>
        <v>0</v>
      </c>
      <c r="BH564" s="151">
        <f>IF(N564="sníž. přenesená",J564,0)</f>
        <v>0</v>
      </c>
      <c r="BI564" s="151">
        <f>IF(N564="nulová",J564,0)</f>
        <v>0</v>
      </c>
      <c r="BJ564" s="18" t="s">
        <v>82</v>
      </c>
      <c r="BK564" s="151">
        <f>ROUND(I564*H564,2)</f>
        <v>0</v>
      </c>
      <c r="BL564" s="18" t="s">
        <v>314</v>
      </c>
      <c r="BM564" s="150" t="s">
        <v>4035</v>
      </c>
    </row>
    <row r="565" spans="2:65" s="1" customFormat="1" ht="19.5">
      <c r="B565" s="33"/>
      <c r="D565" s="152" t="s">
        <v>316</v>
      </c>
      <c r="F565" s="153" t="s">
        <v>7530</v>
      </c>
      <c r="I565" s="154"/>
      <c r="L565" s="33"/>
      <c r="M565" s="155"/>
      <c r="T565" s="57"/>
      <c r="AT565" s="18" t="s">
        <v>316</v>
      </c>
      <c r="AU565" s="18" t="s">
        <v>314</v>
      </c>
    </row>
    <row r="566" spans="2:65" s="16" customFormat="1" ht="20.85" customHeight="1">
      <c r="B566" s="207"/>
      <c r="D566" s="208" t="s">
        <v>74</v>
      </c>
      <c r="E566" s="208" t="s">
        <v>7633</v>
      </c>
      <c r="F566" s="208" t="s">
        <v>7634</v>
      </c>
      <c r="I566" s="209"/>
      <c r="J566" s="210">
        <f>BK566</f>
        <v>0</v>
      </c>
      <c r="L566" s="207"/>
      <c r="M566" s="211"/>
      <c r="P566" s="212">
        <f>SUM(P567:P568)</f>
        <v>0</v>
      </c>
      <c r="R566" s="212">
        <f>SUM(R567:R568)</f>
        <v>0</v>
      </c>
      <c r="T566" s="213">
        <f>SUM(T567:T568)</f>
        <v>0</v>
      </c>
      <c r="AR566" s="208" t="s">
        <v>82</v>
      </c>
      <c r="AT566" s="214" t="s">
        <v>74</v>
      </c>
      <c r="AU566" s="214" t="s">
        <v>163</v>
      </c>
      <c r="AY566" s="208" t="s">
        <v>307</v>
      </c>
      <c r="BK566" s="215">
        <f>SUM(BK567:BK568)</f>
        <v>0</v>
      </c>
    </row>
    <row r="567" spans="2:65" s="1" customFormat="1" ht="62.65" customHeight="1">
      <c r="B567" s="33"/>
      <c r="C567" s="139" t="s">
        <v>1314</v>
      </c>
      <c r="D567" s="139" t="s">
        <v>309</v>
      </c>
      <c r="E567" s="140" t="s">
        <v>7635</v>
      </c>
      <c r="F567" s="141" t="s">
        <v>7534</v>
      </c>
      <c r="G567" s="142" t="s">
        <v>514</v>
      </c>
      <c r="H567" s="143">
        <v>1</v>
      </c>
      <c r="I567" s="144"/>
      <c r="J567" s="145">
        <f>ROUND(I567*H567,2)</f>
        <v>0</v>
      </c>
      <c r="K567" s="141" t="s">
        <v>1</v>
      </c>
      <c r="L567" s="33"/>
      <c r="M567" s="146" t="s">
        <v>1</v>
      </c>
      <c r="N567" s="147" t="s">
        <v>40</v>
      </c>
      <c r="P567" s="148">
        <f>O567*H567</f>
        <v>0</v>
      </c>
      <c r="Q567" s="148">
        <v>0</v>
      </c>
      <c r="R567" s="148">
        <f>Q567*H567</f>
        <v>0</v>
      </c>
      <c r="S567" s="148">
        <v>0</v>
      </c>
      <c r="T567" s="149">
        <f>S567*H567</f>
        <v>0</v>
      </c>
      <c r="AR567" s="150" t="s">
        <v>314</v>
      </c>
      <c r="AT567" s="150" t="s">
        <v>309</v>
      </c>
      <c r="AU567" s="150" t="s">
        <v>314</v>
      </c>
      <c r="AY567" s="18" t="s">
        <v>307</v>
      </c>
      <c r="BE567" s="151">
        <f>IF(N567="základní",J567,0)</f>
        <v>0</v>
      </c>
      <c r="BF567" s="151">
        <f>IF(N567="snížená",J567,0)</f>
        <v>0</v>
      </c>
      <c r="BG567" s="151">
        <f>IF(N567="zákl. přenesená",J567,0)</f>
        <v>0</v>
      </c>
      <c r="BH567" s="151">
        <f>IF(N567="sníž. přenesená",J567,0)</f>
        <v>0</v>
      </c>
      <c r="BI567" s="151">
        <f>IF(N567="nulová",J567,0)</f>
        <v>0</v>
      </c>
      <c r="BJ567" s="18" t="s">
        <v>82</v>
      </c>
      <c r="BK567" s="151">
        <f>ROUND(I567*H567,2)</f>
        <v>0</v>
      </c>
      <c r="BL567" s="18" t="s">
        <v>314</v>
      </c>
      <c r="BM567" s="150" t="s">
        <v>4043</v>
      </c>
    </row>
    <row r="568" spans="2:65" s="1" customFormat="1" ht="39">
      <c r="B568" s="33"/>
      <c r="D568" s="152" t="s">
        <v>316</v>
      </c>
      <c r="F568" s="153" t="s">
        <v>7534</v>
      </c>
      <c r="I568" s="154"/>
      <c r="L568" s="33"/>
      <c r="M568" s="155"/>
      <c r="T568" s="57"/>
      <c r="AT568" s="18" t="s">
        <v>316</v>
      </c>
      <c r="AU568" s="18" t="s">
        <v>314</v>
      </c>
    </row>
    <row r="569" spans="2:65" s="16" customFormat="1" ht="20.85" customHeight="1">
      <c r="B569" s="207"/>
      <c r="D569" s="208" t="s">
        <v>74</v>
      </c>
      <c r="E569" s="208" t="s">
        <v>7636</v>
      </c>
      <c r="F569" s="208" t="s">
        <v>7637</v>
      </c>
      <c r="I569" s="209"/>
      <c r="J569" s="210">
        <f>BK569</f>
        <v>0</v>
      </c>
      <c r="L569" s="207"/>
      <c r="M569" s="211"/>
      <c r="P569" s="212">
        <f>SUM(P570:P571)</f>
        <v>0</v>
      </c>
      <c r="R569" s="212">
        <f>SUM(R570:R571)</f>
        <v>0</v>
      </c>
      <c r="T569" s="213">
        <f>SUM(T570:T571)</f>
        <v>0</v>
      </c>
      <c r="AR569" s="208" t="s">
        <v>82</v>
      </c>
      <c r="AT569" s="214" t="s">
        <v>74</v>
      </c>
      <c r="AU569" s="214" t="s">
        <v>163</v>
      </c>
      <c r="AY569" s="208" t="s">
        <v>307</v>
      </c>
      <c r="BK569" s="215">
        <f>SUM(BK570:BK571)</f>
        <v>0</v>
      </c>
    </row>
    <row r="570" spans="2:65" s="1" customFormat="1" ht="16.5" customHeight="1">
      <c r="B570" s="33"/>
      <c r="C570" s="139" t="s">
        <v>1318</v>
      </c>
      <c r="D570" s="139" t="s">
        <v>309</v>
      </c>
      <c r="E570" s="140" t="s">
        <v>7638</v>
      </c>
      <c r="F570" s="141" t="s">
        <v>7639</v>
      </c>
      <c r="G570" s="142" t="s">
        <v>7440</v>
      </c>
      <c r="H570" s="143">
        <v>35</v>
      </c>
      <c r="I570" s="144"/>
      <c r="J570" s="145">
        <f>ROUND(I570*H570,2)</f>
        <v>0</v>
      </c>
      <c r="K570" s="141" t="s">
        <v>1</v>
      </c>
      <c r="L570" s="33"/>
      <c r="M570" s="146" t="s">
        <v>1</v>
      </c>
      <c r="N570" s="147" t="s">
        <v>40</v>
      </c>
      <c r="P570" s="148">
        <f>O570*H570</f>
        <v>0</v>
      </c>
      <c r="Q570" s="148">
        <v>0</v>
      </c>
      <c r="R570" s="148">
        <f>Q570*H570</f>
        <v>0</v>
      </c>
      <c r="S570" s="148">
        <v>0</v>
      </c>
      <c r="T570" s="149">
        <f>S570*H570</f>
        <v>0</v>
      </c>
      <c r="AR570" s="150" t="s">
        <v>314</v>
      </c>
      <c r="AT570" s="150" t="s">
        <v>309</v>
      </c>
      <c r="AU570" s="150" t="s">
        <v>314</v>
      </c>
      <c r="AY570" s="18" t="s">
        <v>307</v>
      </c>
      <c r="BE570" s="151">
        <f>IF(N570="základní",J570,0)</f>
        <v>0</v>
      </c>
      <c r="BF570" s="151">
        <f>IF(N570="snížená",J570,0)</f>
        <v>0</v>
      </c>
      <c r="BG570" s="151">
        <f>IF(N570="zákl. přenesená",J570,0)</f>
        <v>0</v>
      </c>
      <c r="BH570" s="151">
        <f>IF(N570="sníž. přenesená",J570,0)</f>
        <v>0</v>
      </c>
      <c r="BI570" s="151">
        <f>IF(N570="nulová",J570,0)</f>
        <v>0</v>
      </c>
      <c r="BJ570" s="18" t="s">
        <v>82</v>
      </c>
      <c r="BK570" s="151">
        <f>ROUND(I570*H570,2)</f>
        <v>0</v>
      </c>
      <c r="BL570" s="18" t="s">
        <v>314</v>
      </c>
      <c r="BM570" s="150" t="s">
        <v>4056</v>
      </c>
    </row>
    <row r="571" spans="2:65" s="1" customFormat="1" ht="11.25">
      <c r="B571" s="33"/>
      <c r="D571" s="152" t="s">
        <v>316</v>
      </c>
      <c r="F571" s="153" t="s">
        <v>7639</v>
      </c>
      <c r="I571" s="154"/>
      <c r="L571" s="33"/>
      <c r="M571" s="155"/>
      <c r="T571" s="57"/>
      <c r="AT571" s="18" t="s">
        <v>316</v>
      </c>
      <c r="AU571" s="18" t="s">
        <v>314</v>
      </c>
    </row>
    <row r="572" spans="2:65" s="11" customFormat="1" ht="20.85" customHeight="1">
      <c r="B572" s="127"/>
      <c r="D572" s="128" t="s">
        <v>74</v>
      </c>
      <c r="E572" s="137" t="s">
        <v>7640</v>
      </c>
      <c r="F572" s="137" t="s">
        <v>7641</v>
      </c>
      <c r="I572" s="130"/>
      <c r="J572" s="138">
        <f>BK572</f>
        <v>0</v>
      </c>
      <c r="L572" s="127"/>
      <c r="M572" s="132"/>
      <c r="P572" s="133">
        <f>P573+SUM(P574:P601)+P616+P621+P624+P631</f>
        <v>0</v>
      </c>
      <c r="R572" s="133">
        <f>R573+SUM(R574:R601)+R616+R621+R624+R631</f>
        <v>0</v>
      </c>
      <c r="T572" s="134">
        <f>T573+SUM(T574:T601)+T616+T621+T624+T631</f>
        <v>0</v>
      </c>
      <c r="AR572" s="128" t="s">
        <v>82</v>
      </c>
      <c r="AT572" s="135" t="s">
        <v>74</v>
      </c>
      <c r="AU572" s="135" t="s">
        <v>84</v>
      </c>
      <c r="AY572" s="128" t="s">
        <v>307</v>
      </c>
      <c r="BK572" s="136">
        <f>BK573+SUM(BK574:BK601)+BK616+BK621+BK624+BK631</f>
        <v>0</v>
      </c>
    </row>
    <row r="573" spans="2:65" s="1" customFormat="1" ht="16.5" customHeight="1">
      <c r="B573" s="33"/>
      <c r="C573" s="139" t="s">
        <v>1323</v>
      </c>
      <c r="D573" s="139" t="s">
        <v>309</v>
      </c>
      <c r="E573" s="140" t="s">
        <v>7642</v>
      </c>
      <c r="F573" s="141" t="s">
        <v>7566</v>
      </c>
      <c r="G573" s="142" t="s">
        <v>514</v>
      </c>
      <c r="H573" s="143">
        <v>1</v>
      </c>
      <c r="I573" s="144"/>
      <c r="J573" s="145">
        <f>ROUND(I573*H573,2)</f>
        <v>0</v>
      </c>
      <c r="K573" s="141" t="s">
        <v>1</v>
      </c>
      <c r="L573" s="33"/>
      <c r="M573" s="146" t="s">
        <v>1</v>
      </c>
      <c r="N573" s="147" t="s">
        <v>40</v>
      </c>
      <c r="P573" s="148">
        <f>O573*H573</f>
        <v>0</v>
      </c>
      <c r="Q573" s="148">
        <v>0</v>
      </c>
      <c r="R573" s="148">
        <f>Q573*H573</f>
        <v>0</v>
      </c>
      <c r="S573" s="148">
        <v>0</v>
      </c>
      <c r="T573" s="149">
        <f>S573*H573</f>
        <v>0</v>
      </c>
      <c r="AR573" s="150" t="s">
        <v>314</v>
      </c>
      <c r="AT573" s="150" t="s">
        <v>309</v>
      </c>
      <c r="AU573" s="150" t="s">
        <v>163</v>
      </c>
      <c r="AY573" s="18" t="s">
        <v>307</v>
      </c>
      <c r="BE573" s="151">
        <f>IF(N573="základní",J573,0)</f>
        <v>0</v>
      </c>
      <c r="BF573" s="151">
        <f>IF(N573="snížená",J573,0)</f>
        <v>0</v>
      </c>
      <c r="BG573" s="151">
        <f>IF(N573="zákl. přenesená",J573,0)</f>
        <v>0</v>
      </c>
      <c r="BH573" s="151">
        <f>IF(N573="sníž. přenesená",J573,0)</f>
        <v>0</v>
      </c>
      <c r="BI573" s="151">
        <f>IF(N573="nulová",J573,0)</f>
        <v>0</v>
      </c>
      <c r="BJ573" s="18" t="s">
        <v>82</v>
      </c>
      <c r="BK573" s="151">
        <f>ROUND(I573*H573,2)</f>
        <v>0</v>
      </c>
      <c r="BL573" s="18" t="s">
        <v>314</v>
      </c>
      <c r="BM573" s="150" t="s">
        <v>4067</v>
      </c>
    </row>
    <row r="574" spans="2:65" s="1" customFormat="1" ht="11.25">
      <c r="B574" s="33"/>
      <c r="D574" s="152" t="s">
        <v>316</v>
      </c>
      <c r="F574" s="153" t="s">
        <v>7566</v>
      </c>
      <c r="I574" s="154"/>
      <c r="L574" s="33"/>
      <c r="M574" s="155"/>
      <c r="T574" s="57"/>
      <c r="AT574" s="18" t="s">
        <v>316</v>
      </c>
      <c r="AU574" s="18" t="s">
        <v>163</v>
      </c>
    </row>
    <row r="575" spans="2:65" s="1" customFormat="1" ht="16.5" customHeight="1">
      <c r="B575" s="33"/>
      <c r="C575" s="139" t="s">
        <v>1328</v>
      </c>
      <c r="D575" s="139" t="s">
        <v>309</v>
      </c>
      <c r="E575" s="140" t="s">
        <v>7643</v>
      </c>
      <c r="F575" s="141" t="s">
        <v>7470</v>
      </c>
      <c r="G575" s="142" t="s">
        <v>514</v>
      </c>
      <c r="H575" s="143">
        <v>1</v>
      </c>
      <c r="I575" s="144"/>
      <c r="J575" s="145">
        <f>ROUND(I575*H575,2)</f>
        <v>0</v>
      </c>
      <c r="K575" s="141" t="s">
        <v>1</v>
      </c>
      <c r="L575" s="33"/>
      <c r="M575" s="146" t="s">
        <v>1</v>
      </c>
      <c r="N575" s="147" t="s">
        <v>40</v>
      </c>
      <c r="P575" s="148">
        <f>O575*H575</f>
        <v>0</v>
      </c>
      <c r="Q575" s="148">
        <v>0</v>
      </c>
      <c r="R575" s="148">
        <f>Q575*H575</f>
        <v>0</v>
      </c>
      <c r="S575" s="148">
        <v>0</v>
      </c>
      <c r="T575" s="149">
        <f>S575*H575</f>
        <v>0</v>
      </c>
      <c r="AR575" s="150" t="s">
        <v>314</v>
      </c>
      <c r="AT575" s="150" t="s">
        <v>309</v>
      </c>
      <c r="AU575" s="150" t="s">
        <v>163</v>
      </c>
      <c r="AY575" s="18" t="s">
        <v>307</v>
      </c>
      <c r="BE575" s="151">
        <f>IF(N575="základní",J575,0)</f>
        <v>0</v>
      </c>
      <c r="BF575" s="151">
        <f>IF(N575="snížená",J575,0)</f>
        <v>0</v>
      </c>
      <c r="BG575" s="151">
        <f>IF(N575="zákl. přenesená",J575,0)</f>
        <v>0</v>
      </c>
      <c r="BH575" s="151">
        <f>IF(N575="sníž. přenesená",J575,0)</f>
        <v>0</v>
      </c>
      <c r="BI575" s="151">
        <f>IF(N575="nulová",J575,0)</f>
        <v>0</v>
      </c>
      <c r="BJ575" s="18" t="s">
        <v>82</v>
      </c>
      <c r="BK575" s="151">
        <f>ROUND(I575*H575,2)</f>
        <v>0</v>
      </c>
      <c r="BL575" s="18" t="s">
        <v>314</v>
      </c>
      <c r="BM575" s="150" t="s">
        <v>4077</v>
      </c>
    </row>
    <row r="576" spans="2:65" s="1" customFormat="1" ht="11.25">
      <c r="B576" s="33"/>
      <c r="D576" s="152" t="s">
        <v>316</v>
      </c>
      <c r="F576" s="153" t="s">
        <v>7470</v>
      </c>
      <c r="I576" s="154"/>
      <c r="L576" s="33"/>
      <c r="M576" s="155"/>
      <c r="T576" s="57"/>
      <c r="AT576" s="18" t="s">
        <v>316</v>
      </c>
      <c r="AU576" s="18" t="s">
        <v>163</v>
      </c>
    </row>
    <row r="577" spans="2:65" s="1" customFormat="1" ht="21.75" customHeight="1">
      <c r="B577" s="33"/>
      <c r="C577" s="139" t="s">
        <v>1330</v>
      </c>
      <c r="D577" s="139" t="s">
        <v>309</v>
      </c>
      <c r="E577" s="140" t="s">
        <v>7644</v>
      </c>
      <c r="F577" s="141" t="s">
        <v>7472</v>
      </c>
      <c r="G577" s="142" t="s">
        <v>514</v>
      </c>
      <c r="H577" s="143">
        <v>1</v>
      </c>
      <c r="I577" s="144"/>
      <c r="J577" s="145">
        <f>ROUND(I577*H577,2)</f>
        <v>0</v>
      </c>
      <c r="K577" s="141" t="s">
        <v>1</v>
      </c>
      <c r="L577" s="33"/>
      <c r="M577" s="146" t="s">
        <v>1</v>
      </c>
      <c r="N577" s="147" t="s">
        <v>40</v>
      </c>
      <c r="P577" s="148">
        <f>O577*H577</f>
        <v>0</v>
      </c>
      <c r="Q577" s="148">
        <v>0</v>
      </c>
      <c r="R577" s="148">
        <f>Q577*H577</f>
        <v>0</v>
      </c>
      <c r="S577" s="148">
        <v>0</v>
      </c>
      <c r="T577" s="149">
        <f>S577*H577</f>
        <v>0</v>
      </c>
      <c r="AR577" s="150" t="s">
        <v>314</v>
      </c>
      <c r="AT577" s="150" t="s">
        <v>309</v>
      </c>
      <c r="AU577" s="150" t="s">
        <v>163</v>
      </c>
      <c r="AY577" s="18" t="s">
        <v>307</v>
      </c>
      <c r="BE577" s="151">
        <f>IF(N577="základní",J577,0)</f>
        <v>0</v>
      </c>
      <c r="BF577" s="151">
        <f>IF(N577="snížená",J577,0)</f>
        <v>0</v>
      </c>
      <c r="BG577" s="151">
        <f>IF(N577="zákl. přenesená",J577,0)</f>
        <v>0</v>
      </c>
      <c r="BH577" s="151">
        <f>IF(N577="sníž. přenesená",J577,0)</f>
        <v>0</v>
      </c>
      <c r="BI577" s="151">
        <f>IF(N577="nulová",J577,0)</f>
        <v>0</v>
      </c>
      <c r="BJ577" s="18" t="s">
        <v>82</v>
      </c>
      <c r="BK577" s="151">
        <f>ROUND(I577*H577,2)</f>
        <v>0</v>
      </c>
      <c r="BL577" s="18" t="s">
        <v>314</v>
      </c>
      <c r="BM577" s="150" t="s">
        <v>4087</v>
      </c>
    </row>
    <row r="578" spans="2:65" s="1" customFormat="1" ht="11.25">
      <c r="B578" s="33"/>
      <c r="D578" s="152" t="s">
        <v>316</v>
      </c>
      <c r="F578" s="153" t="s">
        <v>7472</v>
      </c>
      <c r="I578" s="154"/>
      <c r="L578" s="33"/>
      <c r="M578" s="155"/>
      <c r="T578" s="57"/>
      <c r="AT578" s="18" t="s">
        <v>316</v>
      </c>
      <c r="AU578" s="18" t="s">
        <v>163</v>
      </c>
    </row>
    <row r="579" spans="2:65" s="1" customFormat="1" ht="21.75" customHeight="1">
      <c r="B579" s="33"/>
      <c r="C579" s="139" t="s">
        <v>1335</v>
      </c>
      <c r="D579" s="139" t="s">
        <v>309</v>
      </c>
      <c r="E579" s="140" t="s">
        <v>7645</v>
      </c>
      <c r="F579" s="141" t="s">
        <v>7474</v>
      </c>
      <c r="G579" s="142" t="s">
        <v>514</v>
      </c>
      <c r="H579" s="143">
        <v>2</v>
      </c>
      <c r="I579" s="144"/>
      <c r="J579" s="145">
        <f>ROUND(I579*H579,2)</f>
        <v>0</v>
      </c>
      <c r="K579" s="141" t="s">
        <v>1</v>
      </c>
      <c r="L579" s="33"/>
      <c r="M579" s="146" t="s">
        <v>1</v>
      </c>
      <c r="N579" s="147" t="s">
        <v>40</v>
      </c>
      <c r="P579" s="148">
        <f>O579*H579</f>
        <v>0</v>
      </c>
      <c r="Q579" s="148">
        <v>0</v>
      </c>
      <c r="R579" s="148">
        <f>Q579*H579</f>
        <v>0</v>
      </c>
      <c r="S579" s="148">
        <v>0</v>
      </c>
      <c r="T579" s="149">
        <f>S579*H579</f>
        <v>0</v>
      </c>
      <c r="AR579" s="150" t="s">
        <v>314</v>
      </c>
      <c r="AT579" s="150" t="s">
        <v>309</v>
      </c>
      <c r="AU579" s="150" t="s">
        <v>163</v>
      </c>
      <c r="AY579" s="18" t="s">
        <v>307</v>
      </c>
      <c r="BE579" s="151">
        <f>IF(N579="základní",J579,0)</f>
        <v>0</v>
      </c>
      <c r="BF579" s="151">
        <f>IF(N579="snížená",J579,0)</f>
        <v>0</v>
      </c>
      <c r="BG579" s="151">
        <f>IF(N579="zákl. přenesená",J579,0)</f>
        <v>0</v>
      </c>
      <c r="BH579" s="151">
        <f>IF(N579="sníž. přenesená",J579,0)</f>
        <v>0</v>
      </c>
      <c r="BI579" s="151">
        <f>IF(N579="nulová",J579,0)</f>
        <v>0</v>
      </c>
      <c r="BJ579" s="18" t="s">
        <v>82</v>
      </c>
      <c r="BK579" s="151">
        <f>ROUND(I579*H579,2)</f>
        <v>0</v>
      </c>
      <c r="BL579" s="18" t="s">
        <v>314</v>
      </c>
      <c r="BM579" s="150" t="s">
        <v>4097</v>
      </c>
    </row>
    <row r="580" spans="2:65" s="1" customFormat="1" ht="11.25">
      <c r="B580" s="33"/>
      <c r="D580" s="152" t="s">
        <v>316</v>
      </c>
      <c r="F580" s="153" t="s">
        <v>7474</v>
      </c>
      <c r="I580" s="154"/>
      <c r="L580" s="33"/>
      <c r="M580" s="155"/>
      <c r="T580" s="57"/>
      <c r="AT580" s="18" t="s">
        <v>316</v>
      </c>
      <c r="AU580" s="18" t="s">
        <v>163</v>
      </c>
    </row>
    <row r="581" spans="2:65" s="1" customFormat="1" ht="24.2" customHeight="1">
      <c r="B581" s="33"/>
      <c r="C581" s="139" t="s">
        <v>229</v>
      </c>
      <c r="D581" s="139" t="s">
        <v>309</v>
      </c>
      <c r="E581" s="140" t="s">
        <v>7646</v>
      </c>
      <c r="F581" s="141" t="s">
        <v>7476</v>
      </c>
      <c r="G581" s="142" t="s">
        <v>514</v>
      </c>
      <c r="H581" s="143">
        <v>1</v>
      </c>
      <c r="I581" s="144"/>
      <c r="J581" s="145">
        <f>ROUND(I581*H581,2)</f>
        <v>0</v>
      </c>
      <c r="K581" s="141" t="s">
        <v>1</v>
      </c>
      <c r="L581" s="33"/>
      <c r="M581" s="146" t="s">
        <v>1</v>
      </c>
      <c r="N581" s="147" t="s">
        <v>40</v>
      </c>
      <c r="P581" s="148">
        <f>O581*H581</f>
        <v>0</v>
      </c>
      <c r="Q581" s="148">
        <v>0</v>
      </c>
      <c r="R581" s="148">
        <f>Q581*H581</f>
        <v>0</v>
      </c>
      <c r="S581" s="148">
        <v>0</v>
      </c>
      <c r="T581" s="149">
        <f>S581*H581</f>
        <v>0</v>
      </c>
      <c r="AR581" s="150" t="s">
        <v>314</v>
      </c>
      <c r="AT581" s="150" t="s">
        <v>309</v>
      </c>
      <c r="AU581" s="150" t="s">
        <v>163</v>
      </c>
      <c r="AY581" s="18" t="s">
        <v>307</v>
      </c>
      <c r="BE581" s="151">
        <f>IF(N581="základní",J581,0)</f>
        <v>0</v>
      </c>
      <c r="BF581" s="151">
        <f>IF(N581="snížená",J581,0)</f>
        <v>0</v>
      </c>
      <c r="BG581" s="151">
        <f>IF(N581="zákl. přenesená",J581,0)</f>
        <v>0</v>
      </c>
      <c r="BH581" s="151">
        <f>IF(N581="sníž. přenesená",J581,0)</f>
        <v>0</v>
      </c>
      <c r="BI581" s="151">
        <f>IF(N581="nulová",J581,0)</f>
        <v>0</v>
      </c>
      <c r="BJ581" s="18" t="s">
        <v>82</v>
      </c>
      <c r="BK581" s="151">
        <f>ROUND(I581*H581,2)</f>
        <v>0</v>
      </c>
      <c r="BL581" s="18" t="s">
        <v>314</v>
      </c>
      <c r="BM581" s="150" t="s">
        <v>4108</v>
      </c>
    </row>
    <row r="582" spans="2:65" s="1" customFormat="1" ht="19.5">
      <c r="B582" s="33"/>
      <c r="D582" s="152" t="s">
        <v>316</v>
      </c>
      <c r="F582" s="153" t="s">
        <v>7476</v>
      </c>
      <c r="I582" s="154"/>
      <c r="L582" s="33"/>
      <c r="M582" s="155"/>
      <c r="T582" s="57"/>
      <c r="AT582" s="18" t="s">
        <v>316</v>
      </c>
      <c r="AU582" s="18" t="s">
        <v>163</v>
      </c>
    </row>
    <row r="583" spans="2:65" s="1" customFormat="1" ht="16.5" customHeight="1">
      <c r="B583" s="33"/>
      <c r="C583" s="139" t="s">
        <v>1346</v>
      </c>
      <c r="D583" s="139" t="s">
        <v>309</v>
      </c>
      <c r="E583" s="140" t="s">
        <v>7647</v>
      </c>
      <c r="F583" s="141" t="s">
        <v>7478</v>
      </c>
      <c r="G583" s="142" t="s">
        <v>514</v>
      </c>
      <c r="H583" s="143">
        <v>1</v>
      </c>
      <c r="I583" s="144"/>
      <c r="J583" s="145">
        <f>ROUND(I583*H583,2)</f>
        <v>0</v>
      </c>
      <c r="K583" s="141" t="s">
        <v>1</v>
      </c>
      <c r="L583" s="33"/>
      <c r="M583" s="146" t="s">
        <v>1</v>
      </c>
      <c r="N583" s="147" t="s">
        <v>40</v>
      </c>
      <c r="P583" s="148">
        <f>O583*H583</f>
        <v>0</v>
      </c>
      <c r="Q583" s="148">
        <v>0</v>
      </c>
      <c r="R583" s="148">
        <f>Q583*H583</f>
        <v>0</v>
      </c>
      <c r="S583" s="148">
        <v>0</v>
      </c>
      <c r="T583" s="149">
        <f>S583*H583</f>
        <v>0</v>
      </c>
      <c r="AR583" s="150" t="s">
        <v>314</v>
      </c>
      <c r="AT583" s="150" t="s">
        <v>309</v>
      </c>
      <c r="AU583" s="150" t="s">
        <v>163</v>
      </c>
      <c r="AY583" s="18" t="s">
        <v>307</v>
      </c>
      <c r="BE583" s="151">
        <f>IF(N583="základní",J583,0)</f>
        <v>0</v>
      </c>
      <c r="BF583" s="151">
        <f>IF(N583="snížená",J583,0)</f>
        <v>0</v>
      </c>
      <c r="BG583" s="151">
        <f>IF(N583="zákl. přenesená",J583,0)</f>
        <v>0</v>
      </c>
      <c r="BH583" s="151">
        <f>IF(N583="sníž. přenesená",J583,0)</f>
        <v>0</v>
      </c>
      <c r="BI583" s="151">
        <f>IF(N583="nulová",J583,0)</f>
        <v>0</v>
      </c>
      <c r="BJ583" s="18" t="s">
        <v>82</v>
      </c>
      <c r="BK583" s="151">
        <f>ROUND(I583*H583,2)</f>
        <v>0</v>
      </c>
      <c r="BL583" s="18" t="s">
        <v>314</v>
      </c>
      <c r="BM583" s="150" t="s">
        <v>4118</v>
      </c>
    </row>
    <row r="584" spans="2:65" s="1" customFormat="1" ht="11.25">
      <c r="B584" s="33"/>
      <c r="D584" s="152" t="s">
        <v>316</v>
      </c>
      <c r="F584" s="153" t="s">
        <v>7478</v>
      </c>
      <c r="I584" s="154"/>
      <c r="L584" s="33"/>
      <c r="M584" s="155"/>
      <c r="T584" s="57"/>
      <c r="AT584" s="18" t="s">
        <v>316</v>
      </c>
      <c r="AU584" s="18" t="s">
        <v>163</v>
      </c>
    </row>
    <row r="585" spans="2:65" s="1" customFormat="1" ht="24.2" customHeight="1">
      <c r="B585" s="33"/>
      <c r="C585" s="139" t="s">
        <v>1351</v>
      </c>
      <c r="D585" s="139" t="s">
        <v>309</v>
      </c>
      <c r="E585" s="140" t="s">
        <v>7648</v>
      </c>
      <c r="F585" s="141" t="s">
        <v>7573</v>
      </c>
      <c r="G585" s="142" t="s">
        <v>514</v>
      </c>
      <c r="H585" s="143">
        <v>2</v>
      </c>
      <c r="I585" s="144"/>
      <c r="J585" s="145">
        <f>ROUND(I585*H585,2)</f>
        <v>0</v>
      </c>
      <c r="K585" s="141" t="s">
        <v>1</v>
      </c>
      <c r="L585" s="33"/>
      <c r="M585" s="146" t="s">
        <v>1</v>
      </c>
      <c r="N585" s="147" t="s">
        <v>40</v>
      </c>
      <c r="P585" s="148">
        <f>O585*H585</f>
        <v>0</v>
      </c>
      <c r="Q585" s="148">
        <v>0</v>
      </c>
      <c r="R585" s="148">
        <f>Q585*H585</f>
        <v>0</v>
      </c>
      <c r="S585" s="148">
        <v>0</v>
      </c>
      <c r="T585" s="149">
        <f>S585*H585</f>
        <v>0</v>
      </c>
      <c r="AR585" s="150" t="s">
        <v>314</v>
      </c>
      <c r="AT585" s="150" t="s">
        <v>309</v>
      </c>
      <c r="AU585" s="150" t="s">
        <v>163</v>
      </c>
      <c r="AY585" s="18" t="s">
        <v>307</v>
      </c>
      <c r="BE585" s="151">
        <f>IF(N585="základní",J585,0)</f>
        <v>0</v>
      </c>
      <c r="BF585" s="151">
        <f>IF(N585="snížená",J585,0)</f>
        <v>0</v>
      </c>
      <c r="BG585" s="151">
        <f>IF(N585="zákl. přenesená",J585,0)</f>
        <v>0</v>
      </c>
      <c r="BH585" s="151">
        <f>IF(N585="sníž. přenesená",J585,0)</f>
        <v>0</v>
      </c>
      <c r="BI585" s="151">
        <f>IF(N585="nulová",J585,0)</f>
        <v>0</v>
      </c>
      <c r="BJ585" s="18" t="s">
        <v>82</v>
      </c>
      <c r="BK585" s="151">
        <f>ROUND(I585*H585,2)</f>
        <v>0</v>
      </c>
      <c r="BL585" s="18" t="s">
        <v>314</v>
      </c>
      <c r="BM585" s="150" t="s">
        <v>4126</v>
      </c>
    </row>
    <row r="586" spans="2:65" s="1" customFormat="1" ht="19.5">
      <c r="B586" s="33"/>
      <c r="D586" s="152" t="s">
        <v>316</v>
      </c>
      <c r="F586" s="153" t="s">
        <v>7573</v>
      </c>
      <c r="I586" s="154"/>
      <c r="L586" s="33"/>
      <c r="M586" s="155"/>
      <c r="T586" s="57"/>
      <c r="AT586" s="18" t="s">
        <v>316</v>
      </c>
      <c r="AU586" s="18" t="s">
        <v>163</v>
      </c>
    </row>
    <row r="587" spans="2:65" s="1" customFormat="1" ht="16.5" customHeight="1">
      <c r="B587" s="33"/>
      <c r="C587" s="139" t="s">
        <v>1356</v>
      </c>
      <c r="D587" s="139" t="s">
        <v>309</v>
      </c>
      <c r="E587" s="140" t="s">
        <v>7649</v>
      </c>
      <c r="F587" s="141" t="s">
        <v>7480</v>
      </c>
      <c r="G587" s="142" t="s">
        <v>514</v>
      </c>
      <c r="H587" s="143">
        <v>6</v>
      </c>
      <c r="I587" s="144"/>
      <c r="J587" s="145">
        <f>ROUND(I587*H587,2)</f>
        <v>0</v>
      </c>
      <c r="K587" s="141" t="s">
        <v>1</v>
      </c>
      <c r="L587" s="33"/>
      <c r="M587" s="146" t="s">
        <v>1</v>
      </c>
      <c r="N587" s="147" t="s">
        <v>40</v>
      </c>
      <c r="P587" s="148">
        <f>O587*H587</f>
        <v>0</v>
      </c>
      <c r="Q587" s="148">
        <v>0</v>
      </c>
      <c r="R587" s="148">
        <f>Q587*H587</f>
        <v>0</v>
      </c>
      <c r="S587" s="148">
        <v>0</v>
      </c>
      <c r="T587" s="149">
        <f>S587*H587</f>
        <v>0</v>
      </c>
      <c r="AR587" s="150" t="s">
        <v>314</v>
      </c>
      <c r="AT587" s="150" t="s">
        <v>309</v>
      </c>
      <c r="AU587" s="150" t="s">
        <v>163</v>
      </c>
      <c r="AY587" s="18" t="s">
        <v>307</v>
      </c>
      <c r="BE587" s="151">
        <f>IF(N587="základní",J587,0)</f>
        <v>0</v>
      </c>
      <c r="BF587" s="151">
        <f>IF(N587="snížená",J587,0)</f>
        <v>0</v>
      </c>
      <c r="BG587" s="151">
        <f>IF(N587="zákl. přenesená",J587,0)</f>
        <v>0</v>
      </c>
      <c r="BH587" s="151">
        <f>IF(N587="sníž. přenesená",J587,0)</f>
        <v>0</v>
      </c>
      <c r="BI587" s="151">
        <f>IF(N587="nulová",J587,0)</f>
        <v>0</v>
      </c>
      <c r="BJ587" s="18" t="s">
        <v>82</v>
      </c>
      <c r="BK587" s="151">
        <f>ROUND(I587*H587,2)</f>
        <v>0</v>
      </c>
      <c r="BL587" s="18" t="s">
        <v>314</v>
      </c>
      <c r="BM587" s="150" t="s">
        <v>4137</v>
      </c>
    </row>
    <row r="588" spans="2:65" s="1" customFormat="1" ht="11.25">
      <c r="B588" s="33"/>
      <c r="D588" s="152" t="s">
        <v>316</v>
      </c>
      <c r="F588" s="153" t="s">
        <v>7480</v>
      </c>
      <c r="I588" s="154"/>
      <c r="L588" s="33"/>
      <c r="M588" s="155"/>
      <c r="T588" s="57"/>
      <c r="AT588" s="18" t="s">
        <v>316</v>
      </c>
      <c r="AU588" s="18" t="s">
        <v>163</v>
      </c>
    </row>
    <row r="589" spans="2:65" s="1" customFormat="1" ht="16.5" customHeight="1">
      <c r="B589" s="33"/>
      <c r="C589" s="139" t="s">
        <v>1361</v>
      </c>
      <c r="D589" s="139" t="s">
        <v>309</v>
      </c>
      <c r="E589" s="140" t="s">
        <v>7650</v>
      </c>
      <c r="F589" s="141" t="s">
        <v>7482</v>
      </c>
      <c r="G589" s="142" t="s">
        <v>514</v>
      </c>
      <c r="H589" s="143">
        <v>2</v>
      </c>
      <c r="I589" s="144"/>
      <c r="J589" s="145">
        <f>ROUND(I589*H589,2)</f>
        <v>0</v>
      </c>
      <c r="K589" s="141" t="s">
        <v>1</v>
      </c>
      <c r="L589" s="33"/>
      <c r="M589" s="146" t="s">
        <v>1</v>
      </c>
      <c r="N589" s="147" t="s">
        <v>40</v>
      </c>
      <c r="P589" s="148">
        <f>O589*H589</f>
        <v>0</v>
      </c>
      <c r="Q589" s="148">
        <v>0</v>
      </c>
      <c r="R589" s="148">
        <f>Q589*H589</f>
        <v>0</v>
      </c>
      <c r="S589" s="148">
        <v>0</v>
      </c>
      <c r="T589" s="149">
        <f>S589*H589</f>
        <v>0</v>
      </c>
      <c r="AR589" s="150" t="s">
        <v>314</v>
      </c>
      <c r="AT589" s="150" t="s">
        <v>309</v>
      </c>
      <c r="AU589" s="150" t="s">
        <v>163</v>
      </c>
      <c r="AY589" s="18" t="s">
        <v>307</v>
      </c>
      <c r="BE589" s="151">
        <f>IF(N589="základní",J589,0)</f>
        <v>0</v>
      </c>
      <c r="BF589" s="151">
        <f>IF(N589="snížená",J589,0)</f>
        <v>0</v>
      </c>
      <c r="BG589" s="151">
        <f>IF(N589="zákl. přenesená",J589,0)</f>
        <v>0</v>
      </c>
      <c r="BH589" s="151">
        <f>IF(N589="sníž. přenesená",J589,0)</f>
        <v>0</v>
      </c>
      <c r="BI589" s="151">
        <f>IF(N589="nulová",J589,0)</f>
        <v>0</v>
      </c>
      <c r="BJ589" s="18" t="s">
        <v>82</v>
      </c>
      <c r="BK589" s="151">
        <f>ROUND(I589*H589,2)</f>
        <v>0</v>
      </c>
      <c r="BL589" s="18" t="s">
        <v>314</v>
      </c>
      <c r="BM589" s="150" t="s">
        <v>4153</v>
      </c>
    </row>
    <row r="590" spans="2:65" s="1" customFormat="1" ht="11.25">
      <c r="B590" s="33"/>
      <c r="D590" s="152" t="s">
        <v>316</v>
      </c>
      <c r="F590" s="153" t="s">
        <v>7482</v>
      </c>
      <c r="I590" s="154"/>
      <c r="L590" s="33"/>
      <c r="M590" s="155"/>
      <c r="T590" s="57"/>
      <c r="AT590" s="18" t="s">
        <v>316</v>
      </c>
      <c r="AU590" s="18" t="s">
        <v>163</v>
      </c>
    </row>
    <row r="591" spans="2:65" s="1" customFormat="1" ht="16.5" customHeight="1">
      <c r="B591" s="33"/>
      <c r="C591" s="139" t="s">
        <v>1368</v>
      </c>
      <c r="D591" s="139" t="s">
        <v>309</v>
      </c>
      <c r="E591" s="140" t="s">
        <v>7651</v>
      </c>
      <c r="F591" s="141" t="s">
        <v>7484</v>
      </c>
      <c r="G591" s="142" t="s">
        <v>514</v>
      </c>
      <c r="H591" s="143">
        <v>3</v>
      </c>
      <c r="I591" s="144"/>
      <c r="J591" s="145">
        <f>ROUND(I591*H591,2)</f>
        <v>0</v>
      </c>
      <c r="K591" s="141" t="s">
        <v>1</v>
      </c>
      <c r="L591" s="33"/>
      <c r="M591" s="146" t="s">
        <v>1</v>
      </c>
      <c r="N591" s="147" t="s">
        <v>40</v>
      </c>
      <c r="P591" s="148">
        <f>O591*H591</f>
        <v>0</v>
      </c>
      <c r="Q591" s="148">
        <v>0</v>
      </c>
      <c r="R591" s="148">
        <f>Q591*H591</f>
        <v>0</v>
      </c>
      <c r="S591" s="148">
        <v>0</v>
      </c>
      <c r="T591" s="149">
        <f>S591*H591</f>
        <v>0</v>
      </c>
      <c r="AR591" s="150" t="s">
        <v>314</v>
      </c>
      <c r="AT591" s="150" t="s">
        <v>309</v>
      </c>
      <c r="AU591" s="150" t="s">
        <v>163</v>
      </c>
      <c r="AY591" s="18" t="s">
        <v>307</v>
      </c>
      <c r="BE591" s="151">
        <f>IF(N591="základní",J591,0)</f>
        <v>0</v>
      </c>
      <c r="BF591" s="151">
        <f>IF(N591="snížená",J591,0)</f>
        <v>0</v>
      </c>
      <c r="BG591" s="151">
        <f>IF(N591="zákl. přenesená",J591,0)</f>
        <v>0</v>
      </c>
      <c r="BH591" s="151">
        <f>IF(N591="sníž. přenesená",J591,0)</f>
        <v>0</v>
      </c>
      <c r="BI591" s="151">
        <f>IF(N591="nulová",J591,0)</f>
        <v>0</v>
      </c>
      <c r="BJ591" s="18" t="s">
        <v>82</v>
      </c>
      <c r="BK591" s="151">
        <f>ROUND(I591*H591,2)</f>
        <v>0</v>
      </c>
      <c r="BL591" s="18" t="s">
        <v>314</v>
      </c>
      <c r="BM591" s="150" t="s">
        <v>4165</v>
      </c>
    </row>
    <row r="592" spans="2:65" s="1" customFormat="1" ht="11.25">
      <c r="B592" s="33"/>
      <c r="D592" s="152" t="s">
        <v>316</v>
      </c>
      <c r="F592" s="153" t="s">
        <v>7484</v>
      </c>
      <c r="I592" s="154"/>
      <c r="L592" s="33"/>
      <c r="M592" s="155"/>
      <c r="T592" s="57"/>
      <c r="AT592" s="18" t="s">
        <v>316</v>
      </c>
      <c r="AU592" s="18" t="s">
        <v>163</v>
      </c>
    </row>
    <row r="593" spans="2:65" s="1" customFormat="1" ht="16.5" customHeight="1">
      <c r="B593" s="33"/>
      <c r="C593" s="139" t="s">
        <v>1373</v>
      </c>
      <c r="D593" s="139" t="s">
        <v>309</v>
      </c>
      <c r="E593" s="140" t="s">
        <v>7652</v>
      </c>
      <c r="F593" s="141" t="s">
        <v>7486</v>
      </c>
      <c r="G593" s="142" t="s">
        <v>514</v>
      </c>
      <c r="H593" s="143">
        <v>6</v>
      </c>
      <c r="I593" s="144"/>
      <c r="J593" s="145">
        <f>ROUND(I593*H593,2)</f>
        <v>0</v>
      </c>
      <c r="K593" s="141" t="s">
        <v>1</v>
      </c>
      <c r="L593" s="33"/>
      <c r="M593" s="146" t="s">
        <v>1</v>
      </c>
      <c r="N593" s="147" t="s">
        <v>40</v>
      </c>
      <c r="P593" s="148">
        <f>O593*H593</f>
        <v>0</v>
      </c>
      <c r="Q593" s="148">
        <v>0</v>
      </c>
      <c r="R593" s="148">
        <f>Q593*H593</f>
        <v>0</v>
      </c>
      <c r="S593" s="148">
        <v>0</v>
      </c>
      <c r="T593" s="149">
        <f>S593*H593</f>
        <v>0</v>
      </c>
      <c r="AR593" s="150" t="s">
        <v>314</v>
      </c>
      <c r="AT593" s="150" t="s">
        <v>309</v>
      </c>
      <c r="AU593" s="150" t="s">
        <v>163</v>
      </c>
      <c r="AY593" s="18" t="s">
        <v>307</v>
      </c>
      <c r="BE593" s="151">
        <f>IF(N593="základní",J593,0)</f>
        <v>0</v>
      </c>
      <c r="BF593" s="151">
        <f>IF(N593="snížená",J593,0)</f>
        <v>0</v>
      </c>
      <c r="BG593" s="151">
        <f>IF(N593="zákl. přenesená",J593,0)</f>
        <v>0</v>
      </c>
      <c r="BH593" s="151">
        <f>IF(N593="sníž. přenesená",J593,0)</f>
        <v>0</v>
      </c>
      <c r="BI593" s="151">
        <f>IF(N593="nulová",J593,0)</f>
        <v>0</v>
      </c>
      <c r="BJ593" s="18" t="s">
        <v>82</v>
      </c>
      <c r="BK593" s="151">
        <f>ROUND(I593*H593,2)</f>
        <v>0</v>
      </c>
      <c r="BL593" s="18" t="s">
        <v>314</v>
      </c>
      <c r="BM593" s="150" t="s">
        <v>4171</v>
      </c>
    </row>
    <row r="594" spans="2:65" s="1" customFormat="1" ht="11.25">
      <c r="B594" s="33"/>
      <c r="D594" s="152" t="s">
        <v>316</v>
      </c>
      <c r="F594" s="153" t="s">
        <v>7486</v>
      </c>
      <c r="I594" s="154"/>
      <c r="L594" s="33"/>
      <c r="M594" s="155"/>
      <c r="T594" s="57"/>
      <c r="AT594" s="18" t="s">
        <v>316</v>
      </c>
      <c r="AU594" s="18" t="s">
        <v>163</v>
      </c>
    </row>
    <row r="595" spans="2:65" s="1" customFormat="1" ht="16.5" customHeight="1">
      <c r="B595" s="33"/>
      <c r="C595" s="139" t="s">
        <v>1379</v>
      </c>
      <c r="D595" s="139" t="s">
        <v>309</v>
      </c>
      <c r="E595" s="140" t="s">
        <v>7653</v>
      </c>
      <c r="F595" s="141" t="s">
        <v>7488</v>
      </c>
      <c r="G595" s="142" t="s">
        <v>514</v>
      </c>
      <c r="H595" s="143">
        <v>20</v>
      </c>
      <c r="I595" s="144"/>
      <c r="J595" s="145">
        <f>ROUND(I595*H595,2)</f>
        <v>0</v>
      </c>
      <c r="K595" s="141" t="s">
        <v>1</v>
      </c>
      <c r="L595" s="33"/>
      <c r="M595" s="146" t="s">
        <v>1</v>
      </c>
      <c r="N595" s="147" t="s">
        <v>40</v>
      </c>
      <c r="P595" s="148">
        <f>O595*H595</f>
        <v>0</v>
      </c>
      <c r="Q595" s="148">
        <v>0</v>
      </c>
      <c r="R595" s="148">
        <f>Q595*H595</f>
        <v>0</v>
      </c>
      <c r="S595" s="148">
        <v>0</v>
      </c>
      <c r="T595" s="149">
        <f>S595*H595</f>
        <v>0</v>
      </c>
      <c r="AR595" s="150" t="s">
        <v>314</v>
      </c>
      <c r="AT595" s="150" t="s">
        <v>309</v>
      </c>
      <c r="AU595" s="150" t="s">
        <v>163</v>
      </c>
      <c r="AY595" s="18" t="s">
        <v>307</v>
      </c>
      <c r="BE595" s="151">
        <f>IF(N595="základní",J595,0)</f>
        <v>0</v>
      </c>
      <c r="BF595" s="151">
        <f>IF(N595="snížená",J595,0)</f>
        <v>0</v>
      </c>
      <c r="BG595" s="151">
        <f>IF(N595="zákl. přenesená",J595,0)</f>
        <v>0</v>
      </c>
      <c r="BH595" s="151">
        <f>IF(N595="sníž. přenesená",J595,0)</f>
        <v>0</v>
      </c>
      <c r="BI595" s="151">
        <f>IF(N595="nulová",J595,0)</f>
        <v>0</v>
      </c>
      <c r="BJ595" s="18" t="s">
        <v>82</v>
      </c>
      <c r="BK595" s="151">
        <f>ROUND(I595*H595,2)</f>
        <v>0</v>
      </c>
      <c r="BL595" s="18" t="s">
        <v>314</v>
      </c>
      <c r="BM595" s="150" t="s">
        <v>4178</v>
      </c>
    </row>
    <row r="596" spans="2:65" s="1" customFormat="1" ht="11.25">
      <c r="B596" s="33"/>
      <c r="D596" s="152" t="s">
        <v>316</v>
      </c>
      <c r="F596" s="153" t="s">
        <v>7488</v>
      </c>
      <c r="I596" s="154"/>
      <c r="L596" s="33"/>
      <c r="M596" s="155"/>
      <c r="T596" s="57"/>
      <c r="AT596" s="18" t="s">
        <v>316</v>
      </c>
      <c r="AU596" s="18" t="s">
        <v>163</v>
      </c>
    </row>
    <row r="597" spans="2:65" s="1" customFormat="1" ht="16.5" customHeight="1">
      <c r="B597" s="33"/>
      <c r="C597" s="139" t="s">
        <v>1383</v>
      </c>
      <c r="D597" s="139" t="s">
        <v>309</v>
      </c>
      <c r="E597" s="140" t="s">
        <v>7654</v>
      </c>
      <c r="F597" s="141" t="s">
        <v>7490</v>
      </c>
      <c r="G597" s="142" t="s">
        <v>514</v>
      </c>
      <c r="H597" s="143">
        <v>70</v>
      </c>
      <c r="I597" s="144"/>
      <c r="J597" s="145">
        <f>ROUND(I597*H597,2)</f>
        <v>0</v>
      </c>
      <c r="K597" s="141" t="s">
        <v>1</v>
      </c>
      <c r="L597" s="33"/>
      <c r="M597" s="146" t="s">
        <v>1</v>
      </c>
      <c r="N597" s="147" t="s">
        <v>40</v>
      </c>
      <c r="P597" s="148">
        <f>O597*H597</f>
        <v>0</v>
      </c>
      <c r="Q597" s="148">
        <v>0</v>
      </c>
      <c r="R597" s="148">
        <f>Q597*H597</f>
        <v>0</v>
      </c>
      <c r="S597" s="148">
        <v>0</v>
      </c>
      <c r="T597" s="149">
        <f>S597*H597</f>
        <v>0</v>
      </c>
      <c r="AR597" s="150" t="s">
        <v>314</v>
      </c>
      <c r="AT597" s="150" t="s">
        <v>309</v>
      </c>
      <c r="AU597" s="150" t="s">
        <v>163</v>
      </c>
      <c r="AY597" s="18" t="s">
        <v>307</v>
      </c>
      <c r="BE597" s="151">
        <f>IF(N597="základní",J597,0)</f>
        <v>0</v>
      </c>
      <c r="BF597" s="151">
        <f>IF(N597="snížená",J597,0)</f>
        <v>0</v>
      </c>
      <c r="BG597" s="151">
        <f>IF(N597="zákl. přenesená",J597,0)</f>
        <v>0</v>
      </c>
      <c r="BH597" s="151">
        <f>IF(N597="sníž. přenesená",J597,0)</f>
        <v>0</v>
      </c>
      <c r="BI597" s="151">
        <f>IF(N597="nulová",J597,0)</f>
        <v>0</v>
      </c>
      <c r="BJ597" s="18" t="s">
        <v>82</v>
      </c>
      <c r="BK597" s="151">
        <f>ROUND(I597*H597,2)</f>
        <v>0</v>
      </c>
      <c r="BL597" s="18" t="s">
        <v>314</v>
      </c>
      <c r="BM597" s="150" t="s">
        <v>4183</v>
      </c>
    </row>
    <row r="598" spans="2:65" s="1" customFormat="1" ht="11.25">
      <c r="B598" s="33"/>
      <c r="D598" s="152" t="s">
        <v>316</v>
      </c>
      <c r="F598" s="153" t="s">
        <v>7490</v>
      </c>
      <c r="I598" s="154"/>
      <c r="L598" s="33"/>
      <c r="M598" s="155"/>
      <c r="T598" s="57"/>
      <c r="AT598" s="18" t="s">
        <v>316</v>
      </c>
      <c r="AU598" s="18" t="s">
        <v>163</v>
      </c>
    </row>
    <row r="599" spans="2:65" s="1" customFormat="1" ht="16.5" customHeight="1">
      <c r="B599" s="33"/>
      <c r="C599" s="139" t="s">
        <v>1389</v>
      </c>
      <c r="D599" s="139" t="s">
        <v>309</v>
      </c>
      <c r="E599" s="140" t="s">
        <v>7655</v>
      </c>
      <c r="F599" s="141" t="s">
        <v>7492</v>
      </c>
      <c r="G599" s="142" t="s">
        <v>514</v>
      </c>
      <c r="H599" s="143">
        <v>20</v>
      </c>
      <c r="I599" s="144"/>
      <c r="J599" s="145">
        <f>ROUND(I599*H599,2)</f>
        <v>0</v>
      </c>
      <c r="K599" s="141" t="s">
        <v>1</v>
      </c>
      <c r="L599" s="33"/>
      <c r="M599" s="146" t="s">
        <v>1</v>
      </c>
      <c r="N599" s="147" t="s">
        <v>40</v>
      </c>
      <c r="P599" s="148">
        <f>O599*H599</f>
        <v>0</v>
      </c>
      <c r="Q599" s="148">
        <v>0</v>
      </c>
      <c r="R599" s="148">
        <f>Q599*H599</f>
        <v>0</v>
      </c>
      <c r="S599" s="148">
        <v>0</v>
      </c>
      <c r="T599" s="149">
        <f>S599*H599</f>
        <v>0</v>
      </c>
      <c r="AR599" s="150" t="s">
        <v>314</v>
      </c>
      <c r="AT599" s="150" t="s">
        <v>309</v>
      </c>
      <c r="AU599" s="150" t="s">
        <v>163</v>
      </c>
      <c r="AY599" s="18" t="s">
        <v>307</v>
      </c>
      <c r="BE599" s="151">
        <f>IF(N599="základní",J599,0)</f>
        <v>0</v>
      </c>
      <c r="BF599" s="151">
        <f>IF(N599="snížená",J599,0)</f>
        <v>0</v>
      </c>
      <c r="BG599" s="151">
        <f>IF(N599="zákl. přenesená",J599,0)</f>
        <v>0</v>
      </c>
      <c r="BH599" s="151">
        <f>IF(N599="sníž. přenesená",J599,0)</f>
        <v>0</v>
      </c>
      <c r="BI599" s="151">
        <f>IF(N599="nulová",J599,0)</f>
        <v>0</v>
      </c>
      <c r="BJ599" s="18" t="s">
        <v>82</v>
      </c>
      <c r="BK599" s="151">
        <f>ROUND(I599*H599,2)</f>
        <v>0</v>
      </c>
      <c r="BL599" s="18" t="s">
        <v>314</v>
      </c>
      <c r="BM599" s="150" t="s">
        <v>4190</v>
      </c>
    </row>
    <row r="600" spans="2:65" s="1" customFormat="1" ht="11.25">
      <c r="B600" s="33"/>
      <c r="D600" s="152" t="s">
        <v>316</v>
      </c>
      <c r="F600" s="153" t="s">
        <v>7492</v>
      </c>
      <c r="I600" s="154"/>
      <c r="L600" s="33"/>
      <c r="M600" s="155"/>
      <c r="T600" s="57"/>
      <c r="AT600" s="18" t="s">
        <v>316</v>
      </c>
      <c r="AU600" s="18" t="s">
        <v>163</v>
      </c>
    </row>
    <row r="601" spans="2:65" s="16" customFormat="1" ht="20.85" customHeight="1">
      <c r="B601" s="207"/>
      <c r="D601" s="208" t="s">
        <v>74</v>
      </c>
      <c r="E601" s="208" t="s">
        <v>7656</v>
      </c>
      <c r="F601" s="208" t="s">
        <v>7657</v>
      </c>
      <c r="I601" s="209"/>
      <c r="J601" s="210">
        <f>BK601</f>
        <v>0</v>
      </c>
      <c r="L601" s="207"/>
      <c r="M601" s="211"/>
      <c r="P601" s="212">
        <f>SUM(P602:P615)</f>
        <v>0</v>
      </c>
      <c r="R601" s="212">
        <f>SUM(R602:R615)</f>
        <v>0</v>
      </c>
      <c r="T601" s="213">
        <f>SUM(T602:T615)</f>
        <v>0</v>
      </c>
      <c r="AR601" s="208" t="s">
        <v>82</v>
      </c>
      <c r="AT601" s="214" t="s">
        <v>74</v>
      </c>
      <c r="AU601" s="214" t="s">
        <v>163</v>
      </c>
      <c r="AY601" s="208" t="s">
        <v>307</v>
      </c>
      <c r="BK601" s="215">
        <f>SUM(BK602:BK615)</f>
        <v>0</v>
      </c>
    </row>
    <row r="602" spans="2:65" s="1" customFormat="1" ht="55.5" customHeight="1">
      <c r="B602" s="33"/>
      <c r="C602" s="139" t="s">
        <v>1396</v>
      </c>
      <c r="D602" s="139" t="s">
        <v>309</v>
      </c>
      <c r="E602" s="140" t="s">
        <v>7658</v>
      </c>
      <c r="F602" s="141" t="s">
        <v>7496</v>
      </c>
      <c r="G602" s="142" t="s">
        <v>514</v>
      </c>
      <c r="H602" s="143">
        <v>2</v>
      </c>
      <c r="I602" s="144"/>
      <c r="J602" s="145">
        <f>ROUND(I602*H602,2)</f>
        <v>0</v>
      </c>
      <c r="K602" s="141" t="s">
        <v>1</v>
      </c>
      <c r="L602" s="33"/>
      <c r="M602" s="146" t="s">
        <v>1</v>
      </c>
      <c r="N602" s="147" t="s">
        <v>40</v>
      </c>
      <c r="P602" s="148">
        <f>O602*H602</f>
        <v>0</v>
      </c>
      <c r="Q602" s="148">
        <v>0</v>
      </c>
      <c r="R602" s="148">
        <f>Q602*H602</f>
        <v>0</v>
      </c>
      <c r="S602" s="148">
        <v>0</v>
      </c>
      <c r="T602" s="149">
        <f>S602*H602</f>
        <v>0</v>
      </c>
      <c r="AR602" s="150" t="s">
        <v>314</v>
      </c>
      <c r="AT602" s="150" t="s">
        <v>309</v>
      </c>
      <c r="AU602" s="150" t="s">
        <v>314</v>
      </c>
      <c r="AY602" s="18" t="s">
        <v>307</v>
      </c>
      <c r="BE602" s="151">
        <f>IF(N602="základní",J602,0)</f>
        <v>0</v>
      </c>
      <c r="BF602" s="151">
        <f>IF(N602="snížená",J602,0)</f>
        <v>0</v>
      </c>
      <c r="BG602" s="151">
        <f>IF(N602="zákl. přenesená",J602,0)</f>
        <v>0</v>
      </c>
      <c r="BH602" s="151">
        <f>IF(N602="sníž. přenesená",J602,0)</f>
        <v>0</v>
      </c>
      <c r="BI602" s="151">
        <f>IF(N602="nulová",J602,0)</f>
        <v>0</v>
      </c>
      <c r="BJ602" s="18" t="s">
        <v>82</v>
      </c>
      <c r="BK602" s="151">
        <f>ROUND(I602*H602,2)</f>
        <v>0</v>
      </c>
      <c r="BL602" s="18" t="s">
        <v>314</v>
      </c>
      <c r="BM602" s="150" t="s">
        <v>4200</v>
      </c>
    </row>
    <row r="603" spans="2:65" s="1" customFormat="1" ht="39">
      <c r="B603" s="33"/>
      <c r="D603" s="152" t="s">
        <v>316</v>
      </c>
      <c r="F603" s="153" t="s">
        <v>7496</v>
      </c>
      <c r="I603" s="154"/>
      <c r="L603" s="33"/>
      <c r="M603" s="155"/>
      <c r="T603" s="57"/>
      <c r="AT603" s="18" t="s">
        <v>316</v>
      </c>
      <c r="AU603" s="18" t="s">
        <v>314</v>
      </c>
    </row>
    <row r="604" spans="2:65" s="1" customFormat="1" ht="21.75" customHeight="1">
      <c r="B604" s="33"/>
      <c r="C604" s="139" t="s">
        <v>1402</v>
      </c>
      <c r="D604" s="139" t="s">
        <v>309</v>
      </c>
      <c r="E604" s="140" t="s">
        <v>7659</v>
      </c>
      <c r="F604" s="141" t="s">
        <v>7498</v>
      </c>
      <c r="G604" s="142" t="s">
        <v>514</v>
      </c>
      <c r="H604" s="143">
        <v>44</v>
      </c>
      <c r="I604" s="144"/>
      <c r="J604" s="145">
        <f>ROUND(I604*H604,2)</f>
        <v>0</v>
      </c>
      <c r="K604" s="141" t="s">
        <v>1</v>
      </c>
      <c r="L604" s="33"/>
      <c r="M604" s="146" t="s">
        <v>1</v>
      </c>
      <c r="N604" s="147" t="s">
        <v>40</v>
      </c>
      <c r="P604" s="148">
        <f>O604*H604</f>
        <v>0</v>
      </c>
      <c r="Q604" s="148">
        <v>0</v>
      </c>
      <c r="R604" s="148">
        <f>Q604*H604</f>
        <v>0</v>
      </c>
      <c r="S604" s="148">
        <v>0</v>
      </c>
      <c r="T604" s="149">
        <f>S604*H604</f>
        <v>0</v>
      </c>
      <c r="AR604" s="150" t="s">
        <v>314</v>
      </c>
      <c r="AT604" s="150" t="s">
        <v>309</v>
      </c>
      <c r="AU604" s="150" t="s">
        <v>314</v>
      </c>
      <c r="AY604" s="18" t="s">
        <v>307</v>
      </c>
      <c r="BE604" s="151">
        <f>IF(N604="základní",J604,0)</f>
        <v>0</v>
      </c>
      <c r="BF604" s="151">
        <f>IF(N604="snížená",J604,0)</f>
        <v>0</v>
      </c>
      <c r="BG604" s="151">
        <f>IF(N604="zákl. přenesená",J604,0)</f>
        <v>0</v>
      </c>
      <c r="BH604" s="151">
        <f>IF(N604="sníž. přenesená",J604,0)</f>
        <v>0</v>
      </c>
      <c r="BI604" s="151">
        <f>IF(N604="nulová",J604,0)</f>
        <v>0</v>
      </c>
      <c r="BJ604" s="18" t="s">
        <v>82</v>
      </c>
      <c r="BK604" s="151">
        <f>ROUND(I604*H604,2)</f>
        <v>0</v>
      </c>
      <c r="BL604" s="18" t="s">
        <v>314</v>
      </c>
      <c r="BM604" s="150" t="s">
        <v>4210</v>
      </c>
    </row>
    <row r="605" spans="2:65" s="1" customFormat="1" ht="11.25">
      <c r="B605" s="33"/>
      <c r="D605" s="152" t="s">
        <v>316</v>
      </c>
      <c r="F605" s="153" t="s">
        <v>7498</v>
      </c>
      <c r="I605" s="154"/>
      <c r="L605" s="33"/>
      <c r="M605" s="155"/>
      <c r="T605" s="57"/>
      <c r="AT605" s="18" t="s">
        <v>316</v>
      </c>
      <c r="AU605" s="18" t="s">
        <v>314</v>
      </c>
    </row>
    <row r="606" spans="2:65" s="1" customFormat="1" ht="16.5" customHeight="1">
      <c r="B606" s="33"/>
      <c r="C606" s="139" t="s">
        <v>1407</v>
      </c>
      <c r="D606" s="139" t="s">
        <v>309</v>
      </c>
      <c r="E606" s="140" t="s">
        <v>7660</v>
      </c>
      <c r="F606" s="141" t="s">
        <v>7500</v>
      </c>
      <c r="G606" s="142" t="s">
        <v>514</v>
      </c>
      <c r="H606" s="143">
        <v>4</v>
      </c>
      <c r="I606" s="144"/>
      <c r="J606" s="145">
        <f>ROUND(I606*H606,2)</f>
        <v>0</v>
      </c>
      <c r="K606" s="141" t="s">
        <v>1</v>
      </c>
      <c r="L606" s="33"/>
      <c r="M606" s="146" t="s">
        <v>1</v>
      </c>
      <c r="N606" s="147" t="s">
        <v>40</v>
      </c>
      <c r="P606" s="148">
        <f>O606*H606</f>
        <v>0</v>
      </c>
      <c r="Q606" s="148">
        <v>0</v>
      </c>
      <c r="R606" s="148">
        <f>Q606*H606</f>
        <v>0</v>
      </c>
      <c r="S606" s="148">
        <v>0</v>
      </c>
      <c r="T606" s="149">
        <f>S606*H606</f>
        <v>0</v>
      </c>
      <c r="AR606" s="150" t="s">
        <v>314</v>
      </c>
      <c r="AT606" s="150" t="s">
        <v>309</v>
      </c>
      <c r="AU606" s="150" t="s">
        <v>314</v>
      </c>
      <c r="AY606" s="18" t="s">
        <v>307</v>
      </c>
      <c r="BE606" s="151">
        <f>IF(N606="základní",J606,0)</f>
        <v>0</v>
      </c>
      <c r="BF606" s="151">
        <f>IF(N606="snížená",J606,0)</f>
        <v>0</v>
      </c>
      <c r="BG606" s="151">
        <f>IF(N606="zákl. přenesená",J606,0)</f>
        <v>0</v>
      </c>
      <c r="BH606" s="151">
        <f>IF(N606="sníž. přenesená",J606,0)</f>
        <v>0</v>
      </c>
      <c r="BI606" s="151">
        <f>IF(N606="nulová",J606,0)</f>
        <v>0</v>
      </c>
      <c r="BJ606" s="18" t="s">
        <v>82</v>
      </c>
      <c r="BK606" s="151">
        <f>ROUND(I606*H606,2)</f>
        <v>0</v>
      </c>
      <c r="BL606" s="18" t="s">
        <v>314</v>
      </c>
      <c r="BM606" s="150" t="s">
        <v>4235</v>
      </c>
    </row>
    <row r="607" spans="2:65" s="1" customFormat="1" ht="11.25">
      <c r="B607" s="33"/>
      <c r="D607" s="152" t="s">
        <v>316</v>
      </c>
      <c r="F607" s="153" t="s">
        <v>7500</v>
      </c>
      <c r="I607" s="154"/>
      <c r="L607" s="33"/>
      <c r="M607" s="155"/>
      <c r="T607" s="57"/>
      <c r="AT607" s="18" t="s">
        <v>316</v>
      </c>
      <c r="AU607" s="18" t="s">
        <v>314</v>
      </c>
    </row>
    <row r="608" spans="2:65" s="1" customFormat="1" ht="24.2" customHeight="1">
      <c r="B608" s="33"/>
      <c r="C608" s="139" t="s">
        <v>1430</v>
      </c>
      <c r="D608" s="139" t="s">
        <v>309</v>
      </c>
      <c r="E608" s="140" t="s">
        <v>7661</v>
      </c>
      <c r="F608" s="141" t="s">
        <v>7502</v>
      </c>
      <c r="G608" s="142" t="s">
        <v>514</v>
      </c>
      <c r="H608" s="143">
        <v>4</v>
      </c>
      <c r="I608" s="144"/>
      <c r="J608" s="145">
        <f>ROUND(I608*H608,2)</f>
        <v>0</v>
      </c>
      <c r="K608" s="141" t="s">
        <v>1</v>
      </c>
      <c r="L608" s="33"/>
      <c r="M608" s="146" t="s">
        <v>1</v>
      </c>
      <c r="N608" s="147" t="s">
        <v>40</v>
      </c>
      <c r="P608" s="148">
        <f>O608*H608</f>
        <v>0</v>
      </c>
      <c r="Q608" s="148">
        <v>0</v>
      </c>
      <c r="R608" s="148">
        <f>Q608*H608</f>
        <v>0</v>
      </c>
      <c r="S608" s="148">
        <v>0</v>
      </c>
      <c r="T608" s="149">
        <f>S608*H608</f>
        <v>0</v>
      </c>
      <c r="AR608" s="150" t="s">
        <v>314</v>
      </c>
      <c r="AT608" s="150" t="s">
        <v>309</v>
      </c>
      <c r="AU608" s="150" t="s">
        <v>314</v>
      </c>
      <c r="AY608" s="18" t="s">
        <v>307</v>
      </c>
      <c r="BE608" s="151">
        <f>IF(N608="základní",J608,0)</f>
        <v>0</v>
      </c>
      <c r="BF608" s="151">
        <f>IF(N608="snížená",J608,0)</f>
        <v>0</v>
      </c>
      <c r="BG608" s="151">
        <f>IF(N608="zákl. přenesená",J608,0)</f>
        <v>0</v>
      </c>
      <c r="BH608" s="151">
        <f>IF(N608="sníž. přenesená",J608,0)</f>
        <v>0</v>
      </c>
      <c r="BI608" s="151">
        <f>IF(N608="nulová",J608,0)</f>
        <v>0</v>
      </c>
      <c r="BJ608" s="18" t="s">
        <v>82</v>
      </c>
      <c r="BK608" s="151">
        <f>ROUND(I608*H608,2)</f>
        <v>0</v>
      </c>
      <c r="BL608" s="18" t="s">
        <v>314</v>
      </c>
      <c r="BM608" s="150" t="s">
        <v>4247</v>
      </c>
    </row>
    <row r="609" spans="2:65" s="1" customFormat="1" ht="11.25">
      <c r="B609" s="33"/>
      <c r="D609" s="152" t="s">
        <v>316</v>
      </c>
      <c r="F609" s="153" t="s">
        <v>7502</v>
      </c>
      <c r="I609" s="154"/>
      <c r="L609" s="33"/>
      <c r="M609" s="155"/>
      <c r="T609" s="57"/>
      <c r="AT609" s="18" t="s">
        <v>316</v>
      </c>
      <c r="AU609" s="18" t="s">
        <v>314</v>
      </c>
    </row>
    <row r="610" spans="2:65" s="1" customFormat="1" ht="16.5" customHeight="1">
      <c r="B610" s="33"/>
      <c r="C610" s="139" t="s">
        <v>1435</v>
      </c>
      <c r="D610" s="139" t="s">
        <v>309</v>
      </c>
      <c r="E610" s="140" t="s">
        <v>7662</v>
      </c>
      <c r="F610" s="141" t="s">
        <v>7504</v>
      </c>
      <c r="G610" s="142" t="s">
        <v>514</v>
      </c>
      <c r="H610" s="143">
        <v>88</v>
      </c>
      <c r="I610" s="144"/>
      <c r="J610" s="145">
        <f>ROUND(I610*H610,2)</f>
        <v>0</v>
      </c>
      <c r="K610" s="141" t="s">
        <v>1</v>
      </c>
      <c r="L610" s="33"/>
      <c r="M610" s="146" t="s">
        <v>1</v>
      </c>
      <c r="N610" s="147" t="s">
        <v>40</v>
      </c>
      <c r="P610" s="148">
        <f>O610*H610</f>
        <v>0</v>
      </c>
      <c r="Q610" s="148">
        <v>0</v>
      </c>
      <c r="R610" s="148">
        <f>Q610*H610</f>
        <v>0</v>
      </c>
      <c r="S610" s="148">
        <v>0</v>
      </c>
      <c r="T610" s="149">
        <f>S610*H610</f>
        <v>0</v>
      </c>
      <c r="AR610" s="150" t="s">
        <v>314</v>
      </c>
      <c r="AT610" s="150" t="s">
        <v>309</v>
      </c>
      <c r="AU610" s="150" t="s">
        <v>314</v>
      </c>
      <c r="AY610" s="18" t="s">
        <v>307</v>
      </c>
      <c r="BE610" s="151">
        <f>IF(N610="základní",J610,0)</f>
        <v>0</v>
      </c>
      <c r="BF610" s="151">
        <f>IF(N610="snížená",J610,0)</f>
        <v>0</v>
      </c>
      <c r="BG610" s="151">
        <f>IF(N610="zákl. přenesená",J610,0)</f>
        <v>0</v>
      </c>
      <c r="BH610" s="151">
        <f>IF(N610="sníž. přenesená",J610,0)</f>
        <v>0</v>
      </c>
      <c r="BI610" s="151">
        <f>IF(N610="nulová",J610,0)</f>
        <v>0</v>
      </c>
      <c r="BJ610" s="18" t="s">
        <v>82</v>
      </c>
      <c r="BK610" s="151">
        <f>ROUND(I610*H610,2)</f>
        <v>0</v>
      </c>
      <c r="BL610" s="18" t="s">
        <v>314</v>
      </c>
      <c r="BM610" s="150" t="s">
        <v>4257</v>
      </c>
    </row>
    <row r="611" spans="2:65" s="1" customFormat="1" ht="11.25">
      <c r="B611" s="33"/>
      <c r="D611" s="152" t="s">
        <v>316</v>
      </c>
      <c r="F611" s="153" t="s">
        <v>7504</v>
      </c>
      <c r="I611" s="154"/>
      <c r="L611" s="33"/>
      <c r="M611" s="155"/>
      <c r="T611" s="57"/>
      <c r="AT611" s="18" t="s">
        <v>316</v>
      </c>
      <c r="AU611" s="18" t="s">
        <v>314</v>
      </c>
    </row>
    <row r="612" spans="2:65" s="1" customFormat="1" ht="16.5" customHeight="1">
      <c r="B612" s="33"/>
      <c r="C612" s="139" t="s">
        <v>1440</v>
      </c>
      <c r="D612" s="139" t="s">
        <v>309</v>
      </c>
      <c r="E612" s="140" t="s">
        <v>7663</v>
      </c>
      <c r="F612" s="141" t="s">
        <v>7506</v>
      </c>
      <c r="G612" s="142" t="s">
        <v>514</v>
      </c>
      <c r="H612" s="143">
        <v>88</v>
      </c>
      <c r="I612" s="144"/>
      <c r="J612" s="145">
        <f>ROUND(I612*H612,2)</f>
        <v>0</v>
      </c>
      <c r="K612" s="141" t="s">
        <v>1</v>
      </c>
      <c r="L612" s="33"/>
      <c r="M612" s="146" t="s">
        <v>1</v>
      </c>
      <c r="N612" s="147" t="s">
        <v>40</v>
      </c>
      <c r="P612" s="148">
        <f>O612*H612</f>
        <v>0</v>
      </c>
      <c r="Q612" s="148">
        <v>0</v>
      </c>
      <c r="R612" s="148">
        <f>Q612*H612</f>
        <v>0</v>
      </c>
      <c r="S612" s="148">
        <v>0</v>
      </c>
      <c r="T612" s="149">
        <f>S612*H612</f>
        <v>0</v>
      </c>
      <c r="AR612" s="150" t="s">
        <v>314</v>
      </c>
      <c r="AT612" s="150" t="s">
        <v>309</v>
      </c>
      <c r="AU612" s="150" t="s">
        <v>314</v>
      </c>
      <c r="AY612" s="18" t="s">
        <v>307</v>
      </c>
      <c r="BE612" s="151">
        <f>IF(N612="základní",J612,0)</f>
        <v>0</v>
      </c>
      <c r="BF612" s="151">
        <f>IF(N612="snížená",J612,0)</f>
        <v>0</v>
      </c>
      <c r="BG612" s="151">
        <f>IF(N612="zákl. přenesená",J612,0)</f>
        <v>0</v>
      </c>
      <c r="BH612" s="151">
        <f>IF(N612="sníž. přenesená",J612,0)</f>
        <v>0</v>
      </c>
      <c r="BI612" s="151">
        <f>IF(N612="nulová",J612,0)</f>
        <v>0</v>
      </c>
      <c r="BJ612" s="18" t="s">
        <v>82</v>
      </c>
      <c r="BK612" s="151">
        <f>ROUND(I612*H612,2)</f>
        <v>0</v>
      </c>
      <c r="BL612" s="18" t="s">
        <v>314</v>
      </c>
      <c r="BM612" s="150" t="s">
        <v>4267</v>
      </c>
    </row>
    <row r="613" spans="2:65" s="1" customFormat="1" ht="11.25">
      <c r="B613" s="33"/>
      <c r="D613" s="152" t="s">
        <v>316</v>
      </c>
      <c r="F613" s="153" t="s">
        <v>7506</v>
      </c>
      <c r="I613" s="154"/>
      <c r="L613" s="33"/>
      <c r="M613" s="155"/>
      <c r="T613" s="57"/>
      <c r="AT613" s="18" t="s">
        <v>316</v>
      </c>
      <c r="AU613" s="18" t="s">
        <v>314</v>
      </c>
    </row>
    <row r="614" spans="2:65" s="1" customFormat="1" ht="24.2" customHeight="1">
      <c r="B614" s="33"/>
      <c r="C614" s="139" t="s">
        <v>1447</v>
      </c>
      <c r="D614" s="139" t="s">
        <v>309</v>
      </c>
      <c r="E614" s="140" t="s">
        <v>7664</v>
      </c>
      <c r="F614" s="141" t="s">
        <v>7508</v>
      </c>
      <c r="G614" s="142" t="s">
        <v>514</v>
      </c>
      <c r="H614" s="143">
        <v>88</v>
      </c>
      <c r="I614" s="144"/>
      <c r="J614" s="145">
        <f>ROUND(I614*H614,2)</f>
        <v>0</v>
      </c>
      <c r="K614" s="141" t="s">
        <v>1</v>
      </c>
      <c r="L614" s="33"/>
      <c r="M614" s="146" t="s">
        <v>1</v>
      </c>
      <c r="N614" s="147" t="s">
        <v>40</v>
      </c>
      <c r="P614" s="148">
        <f>O614*H614</f>
        <v>0</v>
      </c>
      <c r="Q614" s="148">
        <v>0</v>
      </c>
      <c r="R614" s="148">
        <f>Q614*H614</f>
        <v>0</v>
      </c>
      <c r="S614" s="148">
        <v>0</v>
      </c>
      <c r="T614" s="149">
        <f>S614*H614</f>
        <v>0</v>
      </c>
      <c r="AR614" s="150" t="s">
        <v>314</v>
      </c>
      <c r="AT614" s="150" t="s">
        <v>309</v>
      </c>
      <c r="AU614" s="150" t="s">
        <v>314</v>
      </c>
      <c r="AY614" s="18" t="s">
        <v>307</v>
      </c>
      <c r="BE614" s="151">
        <f>IF(N614="základní",J614,0)</f>
        <v>0</v>
      </c>
      <c r="BF614" s="151">
        <f>IF(N614="snížená",J614,0)</f>
        <v>0</v>
      </c>
      <c r="BG614" s="151">
        <f>IF(N614="zákl. přenesená",J614,0)</f>
        <v>0</v>
      </c>
      <c r="BH614" s="151">
        <f>IF(N614="sníž. přenesená",J614,0)</f>
        <v>0</v>
      </c>
      <c r="BI614" s="151">
        <f>IF(N614="nulová",J614,0)</f>
        <v>0</v>
      </c>
      <c r="BJ614" s="18" t="s">
        <v>82</v>
      </c>
      <c r="BK614" s="151">
        <f>ROUND(I614*H614,2)</f>
        <v>0</v>
      </c>
      <c r="BL614" s="18" t="s">
        <v>314</v>
      </c>
      <c r="BM614" s="150" t="s">
        <v>4276</v>
      </c>
    </row>
    <row r="615" spans="2:65" s="1" customFormat="1" ht="11.25">
      <c r="B615" s="33"/>
      <c r="D615" s="152" t="s">
        <v>316</v>
      </c>
      <c r="F615" s="153" t="s">
        <v>7508</v>
      </c>
      <c r="I615" s="154"/>
      <c r="L615" s="33"/>
      <c r="M615" s="155"/>
      <c r="T615" s="57"/>
      <c r="AT615" s="18" t="s">
        <v>316</v>
      </c>
      <c r="AU615" s="18" t="s">
        <v>314</v>
      </c>
    </row>
    <row r="616" spans="2:65" s="16" customFormat="1" ht="20.85" customHeight="1">
      <c r="B616" s="207"/>
      <c r="D616" s="208" t="s">
        <v>74</v>
      </c>
      <c r="E616" s="208" t="s">
        <v>7665</v>
      </c>
      <c r="F616" s="208" t="s">
        <v>7666</v>
      </c>
      <c r="I616" s="209"/>
      <c r="J616" s="210">
        <f>BK616</f>
        <v>0</v>
      </c>
      <c r="L616" s="207"/>
      <c r="M616" s="211"/>
      <c r="P616" s="212">
        <f>SUM(P617:P620)</f>
        <v>0</v>
      </c>
      <c r="R616" s="212">
        <f>SUM(R617:R620)</f>
        <v>0</v>
      </c>
      <c r="T616" s="213">
        <f>SUM(T617:T620)</f>
        <v>0</v>
      </c>
      <c r="AR616" s="208" t="s">
        <v>82</v>
      </c>
      <c r="AT616" s="214" t="s">
        <v>74</v>
      </c>
      <c r="AU616" s="214" t="s">
        <v>163</v>
      </c>
      <c r="AY616" s="208" t="s">
        <v>307</v>
      </c>
      <c r="BK616" s="215">
        <f>SUM(BK617:BK620)</f>
        <v>0</v>
      </c>
    </row>
    <row r="617" spans="2:65" s="1" customFormat="1" ht="78" customHeight="1">
      <c r="B617" s="33"/>
      <c r="C617" s="139" t="s">
        <v>1457</v>
      </c>
      <c r="D617" s="139" t="s">
        <v>309</v>
      </c>
      <c r="E617" s="140" t="s">
        <v>7667</v>
      </c>
      <c r="F617" s="141" t="s">
        <v>7514</v>
      </c>
      <c r="G617" s="142" t="s">
        <v>514</v>
      </c>
      <c r="H617" s="143">
        <v>1</v>
      </c>
      <c r="I617" s="144"/>
      <c r="J617" s="145">
        <f>ROUND(I617*H617,2)</f>
        <v>0</v>
      </c>
      <c r="K617" s="141" t="s">
        <v>1</v>
      </c>
      <c r="L617" s="33"/>
      <c r="M617" s="146" t="s">
        <v>1</v>
      </c>
      <c r="N617" s="147" t="s">
        <v>40</v>
      </c>
      <c r="P617" s="148">
        <f>O617*H617</f>
        <v>0</v>
      </c>
      <c r="Q617" s="148">
        <v>0</v>
      </c>
      <c r="R617" s="148">
        <f>Q617*H617</f>
        <v>0</v>
      </c>
      <c r="S617" s="148">
        <v>0</v>
      </c>
      <c r="T617" s="149">
        <f>S617*H617</f>
        <v>0</v>
      </c>
      <c r="AR617" s="150" t="s">
        <v>314</v>
      </c>
      <c r="AT617" s="150" t="s">
        <v>309</v>
      </c>
      <c r="AU617" s="150" t="s">
        <v>314</v>
      </c>
      <c r="AY617" s="18" t="s">
        <v>307</v>
      </c>
      <c r="BE617" s="151">
        <f>IF(N617="základní",J617,0)</f>
        <v>0</v>
      </c>
      <c r="BF617" s="151">
        <f>IF(N617="snížená",J617,0)</f>
        <v>0</v>
      </c>
      <c r="BG617" s="151">
        <f>IF(N617="zákl. přenesená",J617,0)</f>
        <v>0</v>
      </c>
      <c r="BH617" s="151">
        <f>IF(N617="sníž. přenesená",J617,0)</f>
        <v>0</v>
      </c>
      <c r="BI617" s="151">
        <f>IF(N617="nulová",J617,0)</f>
        <v>0</v>
      </c>
      <c r="BJ617" s="18" t="s">
        <v>82</v>
      </c>
      <c r="BK617" s="151">
        <f>ROUND(I617*H617,2)</f>
        <v>0</v>
      </c>
      <c r="BL617" s="18" t="s">
        <v>314</v>
      </c>
      <c r="BM617" s="150" t="s">
        <v>4281</v>
      </c>
    </row>
    <row r="618" spans="2:65" s="1" customFormat="1" ht="58.5">
      <c r="B618" s="33"/>
      <c r="D618" s="152" t="s">
        <v>316</v>
      </c>
      <c r="F618" s="153" t="s">
        <v>7515</v>
      </c>
      <c r="I618" s="154"/>
      <c r="L618" s="33"/>
      <c r="M618" s="155"/>
      <c r="T618" s="57"/>
      <c r="AT618" s="18" t="s">
        <v>316</v>
      </c>
      <c r="AU618" s="18" t="s">
        <v>314</v>
      </c>
    </row>
    <row r="619" spans="2:65" s="1" customFormat="1" ht="78" customHeight="1">
      <c r="B619" s="33"/>
      <c r="C619" s="139" t="s">
        <v>1464</v>
      </c>
      <c r="D619" s="139" t="s">
        <v>309</v>
      </c>
      <c r="E619" s="140" t="s">
        <v>7668</v>
      </c>
      <c r="F619" s="141" t="s">
        <v>7517</v>
      </c>
      <c r="G619" s="142" t="s">
        <v>514</v>
      </c>
      <c r="H619" s="143">
        <v>2</v>
      </c>
      <c r="I619" s="144"/>
      <c r="J619" s="145">
        <f>ROUND(I619*H619,2)</f>
        <v>0</v>
      </c>
      <c r="K619" s="141" t="s">
        <v>1</v>
      </c>
      <c r="L619" s="33"/>
      <c r="M619" s="146" t="s">
        <v>1</v>
      </c>
      <c r="N619" s="147" t="s">
        <v>40</v>
      </c>
      <c r="P619" s="148">
        <f>O619*H619</f>
        <v>0</v>
      </c>
      <c r="Q619" s="148">
        <v>0</v>
      </c>
      <c r="R619" s="148">
        <f>Q619*H619</f>
        <v>0</v>
      </c>
      <c r="S619" s="148">
        <v>0</v>
      </c>
      <c r="T619" s="149">
        <f>S619*H619</f>
        <v>0</v>
      </c>
      <c r="AR619" s="150" t="s">
        <v>314</v>
      </c>
      <c r="AT619" s="150" t="s">
        <v>309</v>
      </c>
      <c r="AU619" s="150" t="s">
        <v>314</v>
      </c>
      <c r="AY619" s="18" t="s">
        <v>307</v>
      </c>
      <c r="BE619" s="151">
        <f>IF(N619="základní",J619,0)</f>
        <v>0</v>
      </c>
      <c r="BF619" s="151">
        <f>IF(N619="snížená",J619,0)</f>
        <v>0</v>
      </c>
      <c r="BG619" s="151">
        <f>IF(N619="zákl. přenesená",J619,0)</f>
        <v>0</v>
      </c>
      <c r="BH619" s="151">
        <f>IF(N619="sníž. přenesená",J619,0)</f>
        <v>0</v>
      </c>
      <c r="BI619" s="151">
        <f>IF(N619="nulová",J619,0)</f>
        <v>0</v>
      </c>
      <c r="BJ619" s="18" t="s">
        <v>82</v>
      </c>
      <c r="BK619" s="151">
        <f>ROUND(I619*H619,2)</f>
        <v>0</v>
      </c>
      <c r="BL619" s="18" t="s">
        <v>314</v>
      </c>
      <c r="BM619" s="150" t="s">
        <v>4285</v>
      </c>
    </row>
    <row r="620" spans="2:65" s="1" customFormat="1" ht="58.5">
      <c r="B620" s="33"/>
      <c r="D620" s="152" t="s">
        <v>316</v>
      </c>
      <c r="F620" s="153" t="s">
        <v>7518</v>
      </c>
      <c r="I620" s="154"/>
      <c r="L620" s="33"/>
      <c r="M620" s="155"/>
      <c r="T620" s="57"/>
      <c r="AT620" s="18" t="s">
        <v>316</v>
      </c>
      <c r="AU620" s="18" t="s">
        <v>314</v>
      </c>
    </row>
    <row r="621" spans="2:65" s="16" customFormat="1" ht="20.85" customHeight="1">
      <c r="B621" s="207"/>
      <c r="D621" s="208" t="s">
        <v>74</v>
      </c>
      <c r="E621" s="208" t="s">
        <v>7669</v>
      </c>
      <c r="F621" s="208" t="s">
        <v>7670</v>
      </c>
      <c r="I621" s="209"/>
      <c r="J621" s="210">
        <f>BK621</f>
        <v>0</v>
      </c>
      <c r="L621" s="207"/>
      <c r="M621" s="211"/>
      <c r="P621" s="212">
        <f>SUM(P622:P623)</f>
        <v>0</v>
      </c>
      <c r="R621" s="212">
        <f>SUM(R622:R623)</f>
        <v>0</v>
      </c>
      <c r="T621" s="213">
        <f>SUM(T622:T623)</f>
        <v>0</v>
      </c>
      <c r="AR621" s="208" t="s">
        <v>82</v>
      </c>
      <c r="AT621" s="214" t="s">
        <v>74</v>
      </c>
      <c r="AU621" s="214" t="s">
        <v>163</v>
      </c>
      <c r="AY621" s="208" t="s">
        <v>307</v>
      </c>
      <c r="BK621" s="215">
        <f>SUM(BK622:BK623)</f>
        <v>0</v>
      </c>
    </row>
    <row r="622" spans="2:65" s="1" customFormat="1" ht="24.2" customHeight="1">
      <c r="B622" s="33"/>
      <c r="C622" s="139" t="s">
        <v>1469</v>
      </c>
      <c r="D622" s="139" t="s">
        <v>309</v>
      </c>
      <c r="E622" s="140" t="s">
        <v>7671</v>
      </c>
      <c r="F622" s="141" t="s">
        <v>7522</v>
      </c>
      <c r="G622" s="142" t="s">
        <v>514</v>
      </c>
      <c r="H622" s="143">
        <v>10</v>
      </c>
      <c r="I622" s="144"/>
      <c r="J622" s="145">
        <f>ROUND(I622*H622,2)</f>
        <v>0</v>
      </c>
      <c r="K622" s="141" t="s">
        <v>1</v>
      </c>
      <c r="L622" s="33"/>
      <c r="M622" s="146" t="s">
        <v>1</v>
      </c>
      <c r="N622" s="147" t="s">
        <v>40</v>
      </c>
      <c r="P622" s="148">
        <f>O622*H622</f>
        <v>0</v>
      </c>
      <c r="Q622" s="148">
        <v>0</v>
      </c>
      <c r="R622" s="148">
        <f>Q622*H622</f>
        <v>0</v>
      </c>
      <c r="S622" s="148">
        <v>0</v>
      </c>
      <c r="T622" s="149">
        <f>S622*H622</f>
        <v>0</v>
      </c>
      <c r="AR622" s="150" t="s">
        <v>314</v>
      </c>
      <c r="AT622" s="150" t="s">
        <v>309</v>
      </c>
      <c r="AU622" s="150" t="s">
        <v>314</v>
      </c>
      <c r="AY622" s="18" t="s">
        <v>307</v>
      </c>
      <c r="BE622" s="151">
        <f>IF(N622="základní",J622,0)</f>
        <v>0</v>
      </c>
      <c r="BF622" s="151">
        <f>IF(N622="snížená",J622,0)</f>
        <v>0</v>
      </c>
      <c r="BG622" s="151">
        <f>IF(N622="zákl. přenesená",J622,0)</f>
        <v>0</v>
      </c>
      <c r="BH622" s="151">
        <f>IF(N622="sníž. přenesená",J622,0)</f>
        <v>0</v>
      </c>
      <c r="BI622" s="151">
        <f>IF(N622="nulová",J622,0)</f>
        <v>0</v>
      </c>
      <c r="BJ622" s="18" t="s">
        <v>82</v>
      </c>
      <c r="BK622" s="151">
        <f>ROUND(I622*H622,2)</f>
        <v>0</v>
      </c>
      <c r="BL622" s="18" t="s">
        <v>314</v>
      </c>
      <c r="BM622" s="150" t="s">
        <v>4294</v>
      </c>
    </row>
    <row r="623" spans="2:65" s="1" customFormat="1" ht="19.5">
      <c r="B623" s="33"/>
      <c r="D623" s="152" t="s">
        <v>316</v>
      </c>
      <c r="F623" s="153" t="s">
        <v>7522</v>
      </c>
      <c r="I623" s="154"/>
      <c r="L623" s="33"/>
      <c r="M623" s="155"/>
      <c r="T623" s="57"/>
      <c r="AT623" s="18" t="s">
        <v>316</v>
      </c>
      <c r="AU623" s="18" t="s">
        <v>314</v>
      </c>
    </row>
    <row r="624" spans="2:65" s="16" customFormat="1" ht="20.85" customHeight="1">
      <c r="B624" s="207"/>
      <c r="D624" s="208" t="s">
        <v>74</v>
      </c>
      <c r="E624" s="208" t="s">
        <v>7672</v>
      </c>
      <c r="F624" s="208" t="s">
        <v>7673</v>
      </c>
      <c r="I624" s="209"/>
      <c r="J624" s="210">
        <f>BK624</f>
        <v>0</v>
      </c>
      <c r="L624" s="207"/>
      <c r="M624" s="211"/>
      <c r="P624" s="212">
        <f>SUM(P625:P630)</f>
        <v>0</v>
      </c>
      <c r="R624" s="212">
        <f>SUM(R625:R630)</f>
        <v>0</v>
      </c>
      <c r="T624" s="213">
        <f>SUM(T625:T630)</f>
        <v>0</v>
      </c>
      <c r="AR624" s="208" t="s">
        <v>82</v>
      </c>
      <c r="AT624" s="214" t="s">
        <v>74</v>
      </c>
      <c r="AU624" s="214" t="s">
        <v>163</v>
      </c>
      <c r="AY624" s="208" t="s">
        <v>307</v>
      </c>
      <c r="BK624" s="215">
        <f>SUM(BK625:BK630)</f>
        <v>0</v>
      </c>
    </row>
    <row r="625" spans="2:65" s="1" customFormat="1" ht="24.2" customHeight="1">
      <c r="B625" s="33"/>
      <c r="C625" s="139" t="s">
        <v>1474</v>
      </c>
      <c r="D625" s="139" t="s">
        <v>309</v>
      </c>
      <c r="E625" s="140" t="s">
        <v>7674</v>
      </c>
      <c r="F625" s="141" t="s">
        <v>7526</v>
      </c>
      <c r="G625" s="142" t="s">
        <v>514</v>
      </c>
      <c r="H625" s="143">
        <v>5</v>
      </c>
      <c r="I625" s="144"/>
      <c r="J625" s="145">
        <f>ROUND(I625*H625,2)</f>
        <v>0</v>
      </c>
      <c r="K625" s="141" t="s">
        <v>1</v>
      </c>
      <c r="L625" s="33"/>
      <c r="M625" s="146" t="s">
        <v>1</v>
      </c>
      <c r="N625" s="147" t="s">
        <v>40</v>
      </c>
      <c r="P625" s="148">
        <f>O625*H625</f>
        <v>0</v>
      </c>
      <c r="Q625" s="148">
        <v>0</v>
      </c>
      <c r="R625" s="148">
        <f>Q625*H625</f>
        <v>0</v>
      </c>
      <c r="S625" s="148">
        <v>0</v>
      </c>
      <c r="T625" s="149">
        <f>S625*H625</f>
        <v>0</v>
      </c>
      <c r="AR625" s="150" t="s">
        <v>314</v>
      </c>
      <c r="AT625" s="150" t="s">
        <v>309</v>
      </c>
      <c r="AU625" s="150" t="s">
        <v>314</v>
      </c>
      <c r="AY625" s="18" t="s">
        <v>307</v>
      </c>
      <c r="BE625" s="151">
        <f>IF(N625="základní",J625,0)</f>
        <v>0</v>
      </c>
      <c r="BF625" s="151">
        <f>IF(N625="snížená",J625,0)</f>
        <v>0</v>
      </c>
      <c r="BG625" s="151">
        <f>IF(N625="zákl. přenesená",J625,0)</f>
        <v>0</v>
      </c>
      <c r="BH625" s="151">
        <f>IF(N625="sníž. přenesená",J625,0)</f>
        <v>0</v>
      </c>
      <c r="BI625" s="151">
        <f>IF(N625="nulová",J625,0)</f>
        <v>0</v>
      </c>
      <c r="BJ625" s="18" t="s">
        <v>82</v>
      </c>
      <c r="BK625" s="151">
        <f>ROUND(I625*H625,2)</f>
        <v>0</v>
      </c>
      <c r="BL625" s="18" t="s">
        <v>314</v>
      </c>
      <c r="BM625" s="150" t="s">
        <v>4302</v>
      </c>
    </row>
    <row r="626" spans="2:65" s="1" customFormat="1" ht="19.5">
      <c r="B626" s="33"/>
      <c r="D626" s="152" t="s">
        <v>316</v>
      </c>
      <c r="F626" s="153" t="s">
        <v>7526</v>
      </c>
      <c r="I626" s="154"/>
      <c r="L626" s="33"/>
      <c r="M626" s="155"/>
      <c r="T626" s="57"/>
      <c r="AT626" s="18" t="s">
        <v>316</v>
      </c>
      <c r="AU626" s="18" t="s">
        <v>314</v>
      </c>
    </row>
    <row r="627" spans="2:65" s="1" customFormat="1" ht="24.2" customHeight="1">
      <c r="B627" s="33"/>
      <c r="C627" s="139" t="s">
        <v>1479</v>
      </c>
      <c r="D627" s="139" t="s">
        <v>309</v>
      </c>
      <c r="E627" s="140" t="s">
        <v>7675</v>
      </c>
      <c r="F627" s="141" t="s">
        <v>7528</v>
      </c>
      <c r="G627" s="142" t="s">
        <v>514</v>
      </c>
      <c r="H627" s="143">
        <v>5</v>
      </c>
      <c r="I627" s="144"/>
      <c r="J627" s="145">
        <f>ROUND(I627*H627,2)</f>
        <v>0</v>
      </c>
      <c r="K627" s="141" t="s">
        <v>1</v>
      </c>
      <c r="L627" s="33"/>
      <c r="M627" s="146" t="s">
        <v>1</v>
      </c>
      <c r="N627" s="147" t="s">
        <v>40</v>
      </c>
      <c r="P627" s="148">
        <f>O627*H627</f>
        <v>0</v>
      </c>
      <c r="Q627" s="148">
        <v>0</v>
      </c>
      <c r="R627" s="148">
        <f>Q627*H627</f>
        <v>0</v>
      </c>
      <c r="S627" s="148">
        <v>0</v>
      </c>
      <c r="T627" s="149">
        <f>S627*H627</f>
        <v>0</v>
      </c>
      <c r="AR627" s="150" t="s">
        <v>314</v>
      </c>
      <c r="AT627" s="150" t="s">
        <v>309</v>
      </c>
      <c r="AU627" s="150" t="s">
        <v>314</v>
      </c>
      <c r="AY627" s="18" t="s">
        <v>307</v>
      </c>
      <c r="BE627" s="151">
        <f>IF(N627="základní",J627,0)</f>
        <v>0</v>
      </c>
      <c r="BF627" s="151">
        <f>IF(N627="snížená",J627,0)</f>
        <v>0</v>
      </c>
      <c r="BG627" s="151">
        <f>IF(N627="zákl. přenesená",J627,0)</f>
        <v>0</v>
      </c>
      <c r="BH627" s="151">
        <f>IF(N627="sníž. přenesená",J627,0)</f>
        <v>0</v>
      </c>
      <c r="BI627" s="151">
        <f>IF(N627="nulová",J627,0)</f>
        <v>0</v>
      </c>
      <c r="BJ627" s="18" t="s">
        <v>82</v>
      </c>
      <c r="BK627" s="151">
        <f>ROUND(I627*H627,2)</f>
        <v>0</v>
      </c>
      <c r="BL627" s="18" t="s">
        <v>314</v>
      </c>
      <c r="BM627" s="150" t="s">
        <v>4313</v>
      </c>
    </row>
    <row r="628" spans="2:65" s="1" customFormat="1" ht="19.5">
      <c r="B628" s="33"/>
      <c r="D628" s="152" t="s">
        <v>316</v>
      </c>
      <c r="F628" s="153" t="s">
        <v>7528</v>
      </c>
      <c r="I628" s="154"/>
      <c r="L628" s="33"/>
      <c r="M628" s="155"/>
      <c r="T628" s="57"/>
      <c r="AT628" s="18" t="s">
        <v>316</v>
      </c>
      <c r="AU628" s="18" t="s">
        <v>314</v>
      </c>
    </row>
    <row r="629" spans="2:65" s="1" customFormat="1" ht="24.2" customHeight="1">
      <c r="B629" s="33"/>
      <c r="C629" s="139" t="s">
        <v>1484</v>
      </c>
      <c r="D629" s="139" t="s">
        <v>309</v>
      </c>
      <c r="E629" s="140" t="s">
        <v>7676</v>
      </c>
      <c r="F629" s="141" t="s">
        <v>7530</v>
      </c>
      <c r="G629" s="142" t="s">
        <v>514</v>
      </c>
      <c r="H629" s="143">
        <v>3</v>
      </c>
      <c r="I629" s="144"/>
      <c r="J629" s="145">
        <f>ROUND(I629*H629,2)</f>
        <v>0</v>
      </c>
      <c r="K629" s="141" t="s">
        <v>1</v>
      </c>
      <c r="L629" s="33"/>
      <c r="M629" s="146" t="s">
        <v>1</v>
      </c>
      <c r="N629" s="147" t="s">
        <v>40</v>
      </c>
      <c r="P629" s="148">
        <f>O629*H629</f>
        <v>0</v>
      </c>
      <c r="Q629" s="148">
        <v>0</v>
      </c>
      <c r="R629" s="148">
        <f>Q629*H629</f>
        <v>0</v>
      </c>
      <c r="S629" s="148">
        <v>0</v>
      </c>
      <c r="T629" s="149">
        <f>S629*H629</f>
        <v>0</v>
      </c>
      <c r="AR629" s="150" t="s">
        <v>314</v>
      </c>
      <c r="AT629" s="150" t="s">
        <v>309</v>
      </c>
      <c r="AU629" s="150" t="s">
        <v>314</v>
      </c>
      <c r="AY629" s="18" t="s">
        <v>307</v>
      </c>
      <c r="BE629" s="151">
        <f>IF(N629="základní",J629,0)</f>
        <v>0</v>
      </c>
      <c r="BF629" s="151">
        <f>IF(N629="snížená",J629,0)</f>
        <v>0</v>
      </c>
      <c r="BG629" s="151">
        <f>IF(N629="zákl. přenesená",J629,0)</f>
        <v>0</v>
      </c>
      <c r="BH629" s="151">
        <f>IF(N629="sníž. přenesená",J629,0)</f>
        <v>0</v>
      </c>
      <c r="BI629" s="151">
        <f>IF(N629="nulová",J629,0)</f>
        <v>0</v>
      </c>
      <c r="BJ629" s="18" t="s">
        <v>82</v>
      </c>
      <c r="BK629" s="151">
        <f>ROUND(I629*H629,2)</f>
        <v>0</v>
      </c>
      <c r="BL629" s="18" t="s">
        <v>314</v>
      </c>
      <c r="BM629" s="150" t="s">
        <v>4324</v>
      </c>
    </row>
    <row r="630" spans="2:65" s="1" customFormat="1" ht="19.5">
      <c r="B630" s="33"/>
      <c r="D630" s="152" t="s">
        <v>316</v>
      </c>
      <c r="F630" s="153" t="s">
        <v>7530</v>
      </c>
      <c r="I630" s="154"/>
      <c r="L630" s="33"/>
      <c r="M630" s="155"/>
      <c r="T630" s="57"/>
      <c r="AT630" s="18" t="s">
        <v>316</v>
      </c>
      <c r="AU630" s="18" t="s">
        <v>314</v>
      </c>
    </row>
    <row r="631" spans="2:65" s="16" customFormat="1" ht="20.85" customHeight="1">
      <c r="B631" s="207"/>
      <c r="D631" s="208" t="s">
        <v>74</v>
      </c>
      <c r="E631" s="208" t="s">
        <v>7677</v>
      </c>
      <c r="F631" s="208" t="s">
        <v>7678</v>
      </c>
      <c r="I631" s="209"/>
      <c r="J631" s="210">
        <f>BK631</f>
        <v>0</v>
      </c>
      <c r="L631" s="207"/>
      <c r="M631" s="211"/>
      <c r="P631" s="212">
        <f>SUM(P632:P633)</f>
        <v>0</v>
      </c>
      <c r="R631" s="212">
        <f>SUM(R632:R633)</f>
        <v>0</v>
      </c>
      <c r="T631" s="213">
        <f>SUM(T632:T633)</f>
        <v>0</v>
      </c>
      <c r="AR631" s="208" t="s">
        <v>82</v>
      </c>
      <c r="AT631" s="214" t="s">
        <v>74</v>
      </c>
      <c r="AU631" s="214" t="s">
        <v>163</v>
      </c>
      <c r="AY631" s="208" t="s">
        <v>307</v>
      </c>
      <c r="BK631" s="215">
        <f>SUM(BK632:BK633)</f>
        <v>0</v>
      </c>
    </row>
    <row r="632" spans="2:65" s="1" customFormat="1" ht="62.65" customHeight="1">
      <c r="B632" s="33"/>
      <c r="C632" s="139" t="s">
        <v>1490</v>
      </c>
      <c r="D632" s="139" t="s">
        <v>309</v>
      </c>
      <c r="E632" s="140" t="s">
        <v>7679</v>
      </c>
      <c r="F632" s="141" t="s">
        <v>7534</v>
      </c>
      <c r="G632" s="142" t="s">
        <v>514</v>
      </c>
      <c r="H632" s="143">
        <v>1</v>
      </c>
      <c r="I632" s="144"/>
      <c r="J632" s="145">
        <f>ROUND(I632*H632,2)</f>
        <v>0</v>
      </c>
      <c r="K632" s="141" t="s">
        <v>1</v>
      </c>
      <c r="L632" s="33"/>
      <c r="M632" s="146" t="s">
        <v>1</v>
      </c>
      <c r="N632" s="147" t="s">
        <v>40</v>
      </c>
      <c r="P632" s="148">
        <f>O632*H632</f>
        <v>0</v>
      </c>
      <c r="Q632" s="148">
        <v>0</v>
      </c>
      <c r="R632" s="148">
        <f>Q632*H632</f>
        <v>0</v>
      </c>
      <c r="S632" s="148">
        <v>0</v>
      </c>
      <c r="T632" s="149">
        <f>S632*H632</f>
        <v>0</v>
      </c>
      <c r="AR632" s="150" t="s">
        <v>314</v>
      </c>
      <c r="AT632" s="150" t="s">
        <v>309</v>
      </c>
      <c r="AU632" s="150" t="s">
        <v>314</v>
      </c>
      <c r="AY632" s="18" t="s">
        <v>307</v>
      </c>
      <c r="BE632" s="151">
        <f>IF(N632="základní",J632,0)</f>
        <v>0</v>
      </c>
      <c r="BF632" s="151">
        <f>IF(N632="snížená",J632,0)</f>
        <v>0</v>
      </c>
      <c r="BG632" s="151">
        <f>IF(N632="zákl. přenesená",J632,0)</f>
        <v>0</v>
      </c>
      <c r="BH632" s="151">
        <f>IF(N632="sníž. přenesená",J632,0)</f>
        <v>0</v>
      </c>
      <c r="BI632" s="151">
        <f>IF(N632="nulová",J632,0)</f>
        <v>0</v>
      </c>
      <c r="BJ632" s="18" t="s">
        <v>82</v>
      </c>
      <c r="BK632" s="151">
        <f>ROUND(I632*H632,2)</f>
        <v>0</v>
      </c>
      <c r="BL632" s="18" t="s">
        <v>314</v>
      </c>
      <c r="BM632" s="150" t="s">
        <v>4340</v>
      </c>
    </row>
    <row r="633" spans="2:65" s="1" customFormat="1" ht="39">
      <c r="B633" s="33"/>
      <c r="D633" s="152" t="s">
        <v>316</v>
      </c>
      <c r="F633" s="153" t="s">
        <v>7534</v>
      </c>
      <c r="I633" s="154"/>
      <c r="L633" s="33"/>
      <c r="M633" s="155"/>
      <c r="T633" s="57"/>
      <c r="AT633" s="18" t="s">
        <v>316</v>
      </c>
      <c r="AU633" s="18" t="s">
        <v>314</v>
      </c>
    </row>
    <row r="634" spans="2:65" s="11" customFormat="1" ht="20.85" customHeight="1">
      <c r="B634" s="127"/>
      <c r="D634" s="128" t="s">
        <v>74</v>
      </c>
      <c r="E634" s="137" t="s">
        <v>7680</v>
      </c>
      <c r="F634" s="137" t="s">
        <v>7681</v>
      </c>
      <c r="I634" s="130"/>
      <c r="J634" s="138">
        <f>BK634</f>
        <v>0</v>
      </c>
      <c r="L634" s="127"/>
      <c r="M634" s="132"/>
      <c r="P634" s="133">
        <f>P635+SUM(P636:P661)+P666+P669+P676+P679</f>
        <v>0</v>
      </c>
      <c r="R634" s="133">
        <f>R635+SUM(R636:R661)+R666+R669+R676+R679</f>
        <v>0</v>
      </c>
      <c r="T634" s="134">
        <f>T635+SUM(T636:T661)+T666+T669+T676+T679</f>
        <v>0</v>
      </c>
      <c r="AR634" s="128" t="s">
        <v>82</v>
      </c>
      <c r="AT634" s="135" t="s">
        <v>74</v>
      </c>
      <c r="AU634" s="135" t="s">
        <v>84</v>
      </c>
      <c r="AY634" s="128" t="s">
        <v>307</v>
      </c>
      <c r="BK634" s="136">
        <f>BK635+SUM(BK636:BK661)+BK666+BK669+BK676+BK679</f>
        <v>0</v>
      </c>
    </row>
    <row r="635" spans="2:65" s="1" customFormat="1" ht="16.5" customHeight="1">
      <c r="B635" s="33"/>
      <c r="C635" s="139" t="s">
        <v>1495</v>
      </c>
      <c r="D635" s="139" t="s">
        <v>309</v>
      </c>
      <c r="E635" s="140" t="s">
        <v>7682</v>
      </c>
      <c r="F635" s="141" t="s">
        <v>7566</v>
      </c>
      <c r="G635" s="142" t="s">
        <v>514</v>
      </c>
      <c r="H635" s="143">
        <v>1</v>
      </c>
      <c r="I635" s="144"/>
      <c r="J635" s="145">
        <f>ROUND(I635*H635,2)</f>
        <v>0</v>
      </c>
      <c r="K635" s="141" t="s">
        <v>1</v>
      </c>
      <c r="L635" s="33"/>
      <c r="M635" s="146" t="s">
        <v>1</v>
      </c>
      <c r="N635" s="147" t="s">
        <v>40</v>
      </c>
      <c r="P635" s="148">
        <f>O635*H635</f>
        <v>0</v>
      </c>
      <c r="Q635" s="148">
        <v>0</v>
      </c>
      <c r="R635" s="148">
        <f>Q635*H635</f>
        <v>0</v>
      </c>
      <c r="S635" s="148">
        <v>0</v>
      </c>
      <c r="T635" s="149">
        <f>S635*H635</f>
        <v>0</v>
      </c>
      <c r="AR635" s="150" t="s">
        <v>314</v>
      </c>
      <c r="AT635" s="150" t="s">
        <v>309</v>
      </c>
      <c r="AU635" s="150" t="s">
        <v>163</v>
      </c>
      <c r="AY635" s="18" t="s">
        <v>307</v>
      </c>
      <c r="BE635" s="151">
        <f>IF(N635="základní",J635,0)</f>
        <v>0</v>
      </c>
      <c r="BF635" s="151">
        <f>IF(N635="snížená",J635,0)</f>
        <v>0</v>
      </c>
      <c r="BG635" s="151">
        <f>IF(N635="zákl. přenesená",J635,0)</f>
        <v>0</v>
      </c>
      <c r="BH635" s="151">
        <f>IF(N635="sníž. přenesená",J635,0)</f>
        <v>0</v>
      </c>
      <c r="BI635" s="151">
        <f>IF(N635="nulová",J635,0)</f>
        <v>0</v>
      </c>
      <c r="BJ635" s="18" t="s">
        <v>82</v>
      </c>
      <c r="BK635" s="151">
        <f>ROUND(I635*H635,2)</f>
        <v>0</v>
      </c>
      <c r="BL635" s="18" t="s">
        <v>314</v>
      </c>
      <c r="BM635" s="150" t="s">
        <v>4347</v>
      </c>
    </row>
    <row r="636" spans="2:65" s="1" customFormat="1" ht="11.25">
      <c r="B636" s="33"/>
      <c r="D636" s="152" t="s">
        <v>316</v>
      </c>
      <c r="F636" s="153" t="s">
        <v>7566</v>
      </c>
      <c r="I636" s="154"/>
      <c r="L636" s="33"/>
      <c r="M636" s="155"/>
      <c r="T636" s="57"/>
      <c r="AT636" s="18" t="s">
        <v>316</v>
      </c>
      <c r="AU636" s="18" t="s">
        <v>163</v>
      </c>
    </row>
    <row r="637" spans="2:65" s="1" customFormat="1" ht="16.5" customHeight="1">
      <c r="B637" s="33"/>
      <c r="C637" s="139" t="s">
        <v>1503</v>
      </c>
      <c r="D637" s="139" t="s">
        <v>309</v>
      </c>
      <c r="E637" s="140" t="s">
        <v>7683</v>
      </c>
      <c r="F637" s="141" t="s">
        <v>7470</v>
      </c>
      <c r="G637" s="142" t="s">
        <v>514</v>
      </c>
      <c r="H637" s="143">
        <v>1</v>
      </c>
      <c r="I637" s="144"/>
      <c r="J637" s="145">
        <f>ROUND(I637*H637,2)</f>
        <v>0</v>
      </c>
      <c r="K637" s="141" t="s">
        <v>1</v>
      </c>
      <c r="L637" s="33"/>
      <c r="M637" s="146" t="s">
        <v>1</v>
      </c>
      <c r="N637" s="147" t="s">
        <v>40</v>
      </c>
      <c r="P637" s="148">
        <f>O637*H637</f>
        <v>0</v>
      </c>
      <c r="Q637" s="148">
        <v>0</v>
      </c>
      <c r="R637" s="148">
        <f>Q637*H637</f>
        <v>0</v>
      </c>
      <c r="S637" s="148">
        <v>0</v>
      </c>
      <c r="T637" s="149">
        <f>S637*H637</f>
        <v>0</v>
      </c>
      <c r="AR637" s="150" t="s">
        <v>314</v>
      </c>
      <c r="AT637" s="150" t="s">
        <v>309</v>
      </c>
      <c r="AU637" s="150" t="s">
        <v>163</v>
      </c>
      <c r="AY637" s="18" t="s">
        <v>307</v>
      </c>
      <c r="BE637" s="151">
        <f>IF(N637="základní",J637,0)</f>
        <v>0</v>
      </c>
      <c r="BF637" s="151">
        <f>IF(N637="snížená",J637,0)</f>
        <v>0</v>
      </c>
      <c r="BG637" s="151">
        <f>IF(N637="zákl. přenesená",J637,0)</f>
        <v>0</v>
      </c>
      <c r="BH637" s="151">
        <f>IF(N637="sníž. přenesená",J637,0)</f>
        <v>0</v>
      </c>
      <c r="BI637" s="151">
        <f>IF(N637="nulová",J637,0)</f>
        <v>0</v>
      </c>
      <c r="BJ637" s="18" t="s">
        <v>82</v>
      </c>
      <c r="BK637" s="151">
        <f>ROUND(I637*H637,2)</f>
        <v>0</v>
      </c>
      <c r="BL637" s="18" t="s">
        <v>314</v>
      </c>
      <c r="BM637" s="150" t="s">
        <v>4357</v>
      </c>
    </row>
    <row r="638" spans="2:65" s="1" customFormat="1" ht="11.25">
      <c r="B638" s="33"/>
      <c r="D638" s="152" t="s">
        <v>316</v>
      </c>
      <c r="F638" s="153" t="s">
        <v>7470</v>
      </c>
      <c r="I638" s="154"/>
      <c r="L638" s="33"/>
      <c r="M638" s="155"/>
      <c r="T638" s="57"/>
      <c r="AT638" s="18" t="s">
        <v>316</v>
      </c>
      <c r="AU638" s="18" t="s">
        <v>163</v>
      </c>
    </row>
    <row r="639" spans="2:65" s="1" customFormat="1" ht="21.75" customHeight="1">
      <c r="B639" s="33"/>
      <c r="C639" s="139" t="s">
        <v>1508</v>
      </c>
      <c r="D639" s="139" t="s">
        <v>309</v>
      </c>
      <c r="E639" s="140" t="s">
        <v>7684</v>
      </c>
      <c r="F639" s="141" t="s">
        <v>7472</v>
      </c>
      <c r="G639" s="142" t="s">
        <v>514</v>
      </c>
      <c r="H639" s="143">
        <v>1</v>
      </c>
      <c r="I639" s="144"/>
      <c r="J639" s="145">
        <f>ROUND(I639*H639,2)</f>
        <v>0</v>
      </c>
      <c r="K639" s="141" t="s">
        <v>1</v>
      </c>
      <c r="L639" s="33"/>
      <c r="M639" s="146" t="s">
        <v>1</v>
      </c>
      <c r="N639" s="147" t="s">
        <v>40</v>
      </c>
      <c r="P639" s="148">
        <f>O639*H639</f>
        <v>0</v>
      </c>
      <c r="Q639" s="148">
        <v>0</v>
      </c>
      <c r="R639" s="148">
        <f>Q639*H639</f>
        <v>0</v>
      </c>
      <c r="S639" s="148">
        <v>0</v>
      </c>
      <c r="T639" s="149">
        <f>S639*H639</f>
        <v>0</v>
      </c>
      <c r="AR639" s="150" t="s">
        <v>314</v>
      </c>
      <c r="AT639" s="150" t="s">
        <v>309</v>
      </c>
      <c r="AU639" s="150" t="s">
        <v>163</v>
      </c>
      <c r="AY639" s="18" t="s">
        <v>307</v>
      </c>
      <c r="BE639" s="151">
        <f>IF(N639="základní",J639,0)</f>
        <v>0</v>
      </c>
      <c r="BF639" s="151">
        <f>IF(N639="snížená",J639,0)</f>
        <v>0</v>
      </c>
      <c r="BG639" s="151">
        <f>IF(N639="zákl. přenesená",J639,0)</f>
        <v>0</v>
      </c>
      <c r="BH639" s="151">
        <f>IF(N639="sníž. přenesená",J639,0)</f>
        <v>0</v>
      </c>
      <c r="BI639" s="151">
        <f>IF(N639="nulová",J639,0)</f>
        <v>0</v>
      </c>
      <c r="BJ639" s="18" t="s">
        <v>82</v>
      </c>
      <c r="BK639" s="151">
        <f>ROUND(I639*H639,2)</f>
        <v>0</v>
      </c>
      <c r="BL639" s="18" t="s">
        <v>314</v>
      </c>
      <c r="BM639" s="150" t="s">
        <v>4367</v>
      </c>
    </row>
    <row r="640" spans="2:65" s="1" customFormat="1" ht="11.25">
      <c r="B640" s="33"/>
      <c r="D640" s="152" t="s">
        <v>316</v>
      </c>
      <c r="F640" s="153" t="s">
        <v>7472</v>
      </c>
      <c r="I640" s="154"/>
      <c r="L640" s="33"/>
      <c r="M640" s="155"/>
      <c r="T640" s="57"/>
      <c r="AT640" s="18" t="s">
        <v>316</v>
      </c>
      <c r="AU640" s="18" t="s">
        <v>163</v>
      </c>
    </row>
    <row r="641" spans="2:65" s="1" customFormat="1" ht="21.75" customHeight="1">
      <c r="B641" s="33"/>
      <c r="C641" s="139" t="s">
        <v>1514</v>
      </c>
      <c r="D641" s="139" t="s">
        <v>309</v>
      </c>
      <c r="E641" s="140" t="s">
        <v>7685</v>
      </c>
      <c r="F641" s="141" t="s">
        <v>7474</v>
      </c>
      <c r="G641" s="142" t="s">
        <v>514</v>
      </c>
      <c r="H641" s="143">
        <v>2</v>
      </c>
      <c r="I641" s="144"/>
      <c r="J641" s="145">
        <f>ROUND(I641*H641,2)</f>
        <v>0</v>
      </c>
      <c r="K641" s="141" t="s">
        <v>1</v>
      </c>
      <c r="L641" s="33"/>
      <c r="M641" s="146" t="s">
        <v>1</v>
      </c>
      <c r="N641" s="147" t="s">
        <v>40</v>
      </c>
      <c r="P641" s="148">
        <f>O641*H641</f>
        <v>0</v>
      </c>
      <c r="Q641" s="148">
        <v>0</v>
      </c>
      <c r="R641" s="148">
        <f>Q641*H641</f>
        <v>0</v>
      </c>
      <c r="S641" s="148">
        <v>0</v>
      </c>
      <c r="T641" s="149">
        <f>S641*H641</f>
        <v>0</v>
      </c>
      <c r="AR641" s="150" t="s">
        <v>314</v>
      </c>
      <c r="AT641" s="150" t="s">
        <v>309</v>
      </c>
      <c r="AU641" s="150" t="s">
        <v>163</v>
      </c>
      <c r="AY641" s="18" t="s">
        <v>307</v>
      </c>
      <c r="BE641" s="151">
        <f>IF(N641="základní",J641,0)</f>
        <v>0</v>
      </c>
      <c r="BF641" s="151">
        <f>IF(N641="snížená",J641,0)</f>
        <v>0</v>
      </c>
      <c r="BG641" s="151">
        <f>IF(N641="zákl. přenesená",J641,0)</f>
        <v>0</v>
      </c>
      <c r="BH641" s="151">
        <f>IF(N641="sníž. přenesená",J641,0)</f>
        <v>0</v>
      </c>
      <c r="BI641" s="151">
        <f>IF(N641="nulová",J641,0)</f>
        <v>0</v>
      </c>
      <c r="BJ641" s="18" t="s">
        <v>82</v>
      </c>
      <c r="BK641" s="151">
        <f>ROUND(I641*H641,2)</f>
        <v>0</v>
      </c>
      <c r="BL641" s="18" t="s">
        <v>314</v>
      </c>
      <c r="BM641" s="150" t="s">
        <v>4380</v>
      </c>
    </row>
    <row r="642" spans="2:65" s="1" customFormat="1" ht="11.25">
      <c r="B642" s="33"/>
      <c r="D642" s="152" t="s">
        <v>316</v>
      </c>
      <c r="F642" s="153" t="s">
        <v>7474</v>
      </c>
      <c r="I642" s="154"/>
      <c r="L642" s="33"/>
      <c r="M642" s="155"/>
      <c r="T642" s="57"/>
      <c r="AT642" s="18" t="s">
        <v>316</v>
      </c>
      <c r="AU642" s="18" t="s">
        <v>163</v>
      </c>
    </row>
    <row r="643" spans="2:65" s="1" customFormat="1" ht="24.2" customHeight="1">
      <c r="B643" s="33"/>
      <c r="C643" s="139" t="s">
        <v>1519</v>
      </c>
      <c r="D643" s="139" t="s">
        <v>309</v>
      </c>
      <c r="E643" s="140" t="s">
        <v>7686</v>
      </c>
      <c r="F643" s="141" t="s">
        <v>7476</v>
      </c>
      <c r="G643" s="142" t="s">
        <v>514</v>
      </c>
      <c r="H643" s="143">
        <v>1</v>
      </c>
      <c r="I643" s="144"/>
      <c r="J643" s="145">
        <f>ROUND(I643*H643,2)</f>
        <v>0</v>
      </c>
      <c r="K643" s="141" t="s">
        <v>1</v>
      </c>
      <c r="L643" s="33"/>
      <c r="M643" s="146" t="s">
        <v>1</v>
      </c>
      <c r="N643" s="147" t="s">
        <v>40</v>
      </c>
      <c r="P643" s="148">
        <f>O643*H643</f>
        <v>0</v>
      </c>
      <c r="Q643" s="148">
        <v>0</v>
      </c>
      <c r="R643" s="148">
        <f>Q643*H643</f>
        <v>0</v>
      </c>
      <c r="S643" s="148">
        <v>0</v>
      </c>
      <c r="T643" s="149">
        <f>S643*H643</f>
        <v>0</v>
      </c>
      <c r="AR643" s="150" t="s">
        <v>314</v>
      </c>
      <c r="AT643" s="150" t="s">
        <v>309</v>
      </c>
      <c r="AU643" s="150" t="s">
        <v>163</v>
      </c>
      <c r="AY643" s="18" t="s">
        <v>307</v>
      </c>
      <c r="BE643" s="151">
        <f>IF(N643="základní",J643,0)</f>
        <v>0</v>
      </c>
      <c r="BF643" s="151">
        <f>IF(N643="snížená",J643,0)</f>
        <v>0</v>
      </c>
      <c r="BG643" s="151">
        <f>IF(N643="zákl. přenesená",J643,0)</f>
        <v>0</v>
      </c>
      <c r="BH643" s="151">
        <f>IF(N643="sníž. přenesená",J643,0)</f>
        <v>0</v>
      </c>
      <c r="BI643" s="151">
        <f>IF(N643="nulová",J643,0)</f>
        <v>0</v>
      </c>
      <c r="BJ643" s="18" t="s">
        <v>82</v>
      </c>
      <c r="BK643" s="151">
        <f>ROUND(I643*H643,2)</f>
        <v>0</v>
      </c>
      <c r="BL643" s="18" t="s">
        <v>314</v>
      </c>
      <c r="BM643" s="150" t="s">
        <v>4391</v>
      </c>
    </row>
    <row r="644" spans="2:65" s="1" customFormat="1" ht="19.5">
      <c r="B644" s="33"/>
      <c r="D644" s="152" t="s">
        <v>316</v>
      </c>
      <c r="F644" s="153" t="s">
        <v>7476</v>
      </c>
      <c r="I644" s="154"/>
      <c r="L644" s="33"/>
      <c r="M644" s="155"/>
      <c r="T644" s="57"/>
      <c r="AT644" s="18" t="s">
        <v>316</v>
      </c>
      <c r="AU644" s="18" t="s">
        <v>163</v>
      </c>
    </row>
    <row r="645" spans="2:65" s="1" customFormat="1" ht="16.5" customHeight="1">
      <c r="B645" s="33"/>
      <c r="C645" s="139" t="s">
        <v>1525</v>
      </c>
      <c r="D645" s="139" t="s">
        <v>309</v>
      </c>
      <c r="E645" s="140" t="s">
        <v>7687</v>
      </c>
      <c r="F645" s="141" t="s">
        <v>7478</v>
      </c>
      <c r="G645" s="142" t="s">
        <v>514</v>
      </c>
      <c r="H645" s="143">
        <v>1</v>
      </c>
      <c r="I645" s="144"/>
      <c r="J645" s="145">
        <f>ROUND(I645*H645,2)</f>
        <v>0</v>
      </c>
      <c r="K645" s="141" t="s">
        <v>1</v>
      </c>
      <c r="L645" s="33"/>
      <c r="M645" s="146" t="s">
        <v>1</v>
      </c>
      <c r="N645" s="147" t="s">
        <v>40</v>
      </c>
      <c r="P645" s="148">
        <f>O645*H645</f>
        <v>0</v>
      </c>
      <c r="Q645" s="148">
        <v>0</v>
      </c>
      <c r="R645" s="148">
        <f>Q645*H645</f>
        <v>0</v>
      </c>
      <c r="S645" s="148">
        <v>0</v>
      </c>
      <c r="T645" s="149">
        <f>S645*H645</f>
        <v>0</v>
      </c>
      <c r="AR645" s="150" t="s">
        <v>314</v>
      </c>
      <c r="AT645" s="150" t="s">
        <v>309</v>
      </c>
      <c r="AU645" s="150" t="s">
        <v>163</v>
      </c>
      <c r="AY645" s="18" t="s">
        <v>307</v>
      </c>
      <c r="BE645" s="151">
        <f>IF(N645="základní",J645,0)</f>
        <v>0</v>
      </c>
      <c r="BF645" s="151">
        <f>IF(N645="snížená",J645,0)</f>
        <v>0</v>
      </c>
      <c r="BG645" s="151">
        <f>IF(N645="zákl. přenesená",J645,0)</f>
        <v>0</v>
      </c>
      <c r="BH645" s="151">
        <f>IF(N645="sníž. přenesená",J645,0)</f>
        <v>0</v>
      </c>
      <c r="BI645" s="151">
        <f>IF(N645="nulová",J645,0)</f>
        <v>0</v>
      </c>
      <c r="BJ645" s="18" t="s">
        <v>82</v>
      </c>
      <c r="BK645" s="151">
        <f>ROUND(I645*H645,2)</f>
        <v>0</v>
      </c>
      <c r="BL645" s="18" t="s">
        <v>314</v>
      </c>
      <c r="BM645" s="150" t="s">
        <v>4401</v>
      </c>
    </row>
    <row r="646" spans="2:65" s="1" customFormat="1" ht="11.25">
      <c r="B646" s="33"/>
      <c r="D646" s="152" t="s">
        <v>316</v>
      </c>
      <c r="F646" s="153" t="s">
        <v>7478</v>
      </c>
      <c r="I646" s="154"/>
      <c r="L646" s="33"/>
      <c r="M646" s="155"/>
      <c r="T646" s="57"/>
      <c r="AT646" s="18" t="s">
        <v>316</v>
      </c>
      <c r="AU646" s="18" t="s">
        <v>163</v>
      </c>
    </row>
    <row r="647" spans="2:65" s="1" customFormat="1" ht="24.2" customHeight="1">
      <c r="B647" s="33"/>
      <c r="C647" s="139" t="s">
        <v>1530</v>
      </c>
      <c r="D647" s="139" t="s">
        <v>309</v>
      </c>
      <c r="E647" s="140" t="s">
        <v>7688</v>
      </c>
      <c r="F647" s="141" t="s">
        <v>7573</v>
      </c>
      <c r="G647" s="142" t="s">
        <v>514</v>
      </c>
      <c r="H647" s="143">
        <v>2</v>
      </c>
      <c r="I647" s="144"/>
      <c r="J647" s="145">
        <f>ROUND(I647*H647,2)</f>
        <v>0</v>
      </c>
      <c r="K647" s="141" t="s">
        <v>1</v>
      </c>
      <c r="L647" s="33"/>
      <c r="M647" s="146" t="s">
        <v>1</v>
      </c>
      <c r="N647" s="147" t="s">
        <v>40</v>
      </c>
      <c r="P647" s="148">
        <f>O647*H647</f>
        <v>0</v>
      </c>
      <c r="Q647" s="148">
        <v>0</v>
      </c>
      <c r="R647" s="148">
        <f>Q647*H647</f>
        <v>0</v>
      </c>
      <c r="S647" s="148">
        <v>0</v>
      </c>
      <c r="T647" s="149">
        <f>S647*H647</f>
        <v>0</v>
      </c>
      <c r="AR647" s="150" t="s">
        <v>314</v>
      </c>
      <c r="AT647" s="150" t="s">
        <v>309</v>
      </c>
      <c r="AU647" s="150" t="s">
        <v>163</v>
      </c>
      <c r="AY647" s="18" t="s">
        <v>307</v>
      </c>
      <c r="BE647" s="151">
        <f>IF(N647="základní",J647,0)</f>
        <v>0</v>
      </c>
      <c r="BF647" s="151">
        <f>IF(N647="snížená",J647,0)</f>
        <v>0</v>
      </c>
      <c r="BG647" s="151">
        <f>IF(N647="zákl. přenesená",J647,0)</f>
        <v>0</v>
      </c>
      <c r="BH647" s="151">
        <f>IF(N647="sníž. přenesená",J647,0)</f>
        <v>0</v>
      </c>
      <c r="BI647" s="151">
        <f>IF(N647="nulová",J647,0)</f>
        <v>0</v>
      </c>
      <c r="BJ647" s="18" t="s">
        <v>82</v>
      </c>
      <c r="BK647" s="151">
        <f>ROUND(I647*H647,2)</f>
        <v>0</v>
      </c>
      <c r="BL647" s="18" t="s">
        <v>314</v>
      </c>
      <c r="BM647" s="150" t="s">
        <v>4411</v>
      </c>
    </row>
    <row r="648" spans="2:65" s="1" customFormat="1" ht="19.5">
      <c r="B648" s="33"/>
      <c r="D648" s="152" t="s">
        <v>316</v>
      </c>
      <c r="F648" s="153" t="s">
        <v>7573</v>
      </c>
      <c r="I648" s="154"/>
      <c r="L648" s="33"/>
      <c r="M648" s="155"/>
      <c r="T648" s="57"/>
      <c r="AT648" s="18" t="s">
        <v>316</v>
      </c>
      <c r="AU648" s="18" t="s">
        <v>163</v>
      </c>
    </row>
    <row r="649" spans="2:65" s="1" customFormat="1" ht="16.5" customHeight="1">
      <c r="B649" s="33"/>
      <c r="C649" s="139" t="s">
        <v>1534</v>
      </c>
      <c r="D649" s="139" t="s">
        <v>309</v>
      </c>
      <c r="E649" s="140" t="s">
        <v>7689</v>
      </c>
      <c r="F649" s="141" t="s">
        <v>7611</v>
      </c>
      <c r="G649" s="142" t="s">
        <v>514</v>
      </c>
      <c r="H649" s="143">
        <v>3</v>
      </c>
      <c r="I649" s="144"/>
      <c r="J649" s="145">
        <f>ROUND(I649*H649,2)</f>
        <v>0</v>
      </c>
      <c r="K649" s="141" t="s">
        <v>1</v>
      </c>
      <c r="L649" s="33"/>
      <c r="M649" s="146" t="s">
        <v>1</v>
      </c>
      <c r="N649" s="147" t="s">
        <v>40</v>
      </c>
      <c r="P649" s="148">
        <f>O649*H649</f>
        <v>0</v>
      </c>
      <c r="Q649" s="148">
        <v>0</v>
      </c>
      <c r="R649" s="148">
        <f>Q649*H649</f>
        <v>0</v>
      </c>
      <c r="S649" s="148">
        <v>0</v>
      </c>
      <c r="T649" s="149">
        <f>S649*H649</f>
        <v>0</v>
      </c>
      <c r="AR649" s="150" t="s">
        <v>314</v>
      </c>
      <c r="AT649" s="150" t="s">
        <v>309</v>
      </c>
      <c r="AU649" s="150" t="s">
        <v>163</v>
      </c>
      <c r="AY649" s="18" t="s">
        <v>307</v>
      </c>
      <c r="BE649" s="151">
        <f>IF(N649="základní",J649,0)</f>
        <v>0</v>
      </c>
      <c r="BF649" s="151">
        <f>IF(N649="snížená",J649,0)</f>
        <v>0</v>
      </c>
      <c r="BG649" s="151">
        <f>IF(N649="zákl. přenesená",J649,0)</f>
        <v>0</v>
      </c>
      <c r="BH649" s="151">
        <f>IF(N649="sníž. přenesená",J649,0)</f>
        <v>0</v>
      </c>
      <c r="BI649" s="151">
        <f>IF(N649="nulová",J649,0)</f>
        <v>0</v>
      </c>
      <c r="BJ649" s="18" t="s">
        <v>82</v>
      </c>
      <c r="BK649" s="151">
        <f>ROUND(I649*H649,2)</f>
        <v>0</v>
      </c>
      <c r="BL649" s="18" t="s">
        <v>314</v>
      </c>
      <c r="BM649" s="150" t="s">
        <v>4426</v>
      </c>
    </row>
    <row r="650" spans="2:65" s="1" customFormat="1" ht="11.25">
      <c r="B650" s="33"/>
      <c r="D650" s="152" t="s">
        <v>316</v>
      </c>
      <c r="F650" s="153" t="s">
        <v>7611</v>
      </c>
      <c r="I650" s="154"/>
      <c r="L650" s="33"/>
      <c r="M650" s="155"/>
      <c r="T650" s="57"/>
      <c r="AT650" s="18" t="s">
        <v>316</v>
      </c>
      <c r="AU650" s="18" t="s">
        <v>163</v>
      </c>
    </row>
    <row r="651" spans="2:65" s="1" customFormat="1" ht="16.5" customHeight="1">
      <c r="B651" s="33"/>
      <c r="C651" s="139" t="s">
        <v>1541</v>
      </c>
      <c r="D651" s="139" t="s">
        <v>309</v>
      </c>
      <c r="E651" s="140" t="s">
        <v>7690</v>
      </c>
      <c r="F651" s="141" t="s">
        <v>7484</v>
      </c>
      <c r="G651" s="142" t="s">
        <v>514</v>
      </c>
      <c r="H651" s="143">
        <v>2</v>
      </c>
      <c r="I651" s="144"/>
      <c r="J651" s="145">
        <f>ROUND(I651*H651,2)</f>
        <v>0</v>
      </c>
      <c r="K651" s="141" t="s">
        <v>1</v>
      </c>
      <c r="L651" s="33"/>
      <c r="M651" s="146" t="s">
        <v>1</v>
      </c>
      <c r="N651" s="147" t="s">
        <v>40</v>
      </c>
      <c r="P651" s="148">
        <f>O651*H651</f>
        <v>0</v>
      </c>
      <c r="Q651" s="148">
        <v>0</v>
      </c>
      <c r="R651" s="148">
        <f>Q651*H651</f>
        <v>0</v>
      </c>
      <c r="S651" s="148">
        <v>0</v>
      </c>
      <c r="T651" s="149">
        <f>S651*H651</f>
        <v>0</v>
      </c>
      <c r="AR651" s="150" t="s">
        <v>314</v>
      </c>
      <c r="AT651" s="150" t="s">
        <v>309</v>
      </c>
      <c r="AU651" s="150" t="s">
        <v>163</v>
      </c>
      <c r="AY651" s="18" t="s">
        <v>307</v>
      </c>
      <c r="BE651" s="151">
        <f>IF(N651="základní",J651,0)</f>
        <v>0</v>
      </c>
      <c r="BF651" s="151">
        <f>IF(N651="snížená",J651,0)</f>
        <v>0</v>
      </c>
      <c r="BG651" s="151">
        <f>IF(N651="zákl. přenesená",J651,0)</f>
        <v>0</v>
      </c>
      <c r="BH651" s="151">
        <f>IF(N651="sníž. přenesená",J651,0)</f>
        <v>0</v>
      </c>
      <c r="BI651" s="151">
        <f>IF(N651="nulová",J651,0)</f>
        <v>0</v>
      </c>
      <c r="BJ651" s="18" t="s">
        <v>82</v>
      </c>
      <c r="BK651" s="151">
        <f>ROUND(I651*H651,2)</f>
        <v>0</v>
      </c>
      <c r="BL651" s="18" t="s">
        <v>314</v>
      </c>
      <c r="BM651" s="150" t="s">
        <v>4436</v>
      </c>
    </row>
    <row r="652" spans="2:65" s="1" customFormat="1" ht="11.25">
      <c r="B652" s="33"/>
      <c r="D652" s="152" t="s">
        <v>316</v>
      </c>
      <c r="F652" s="153" t="s">
        <v>7484</v>
      </c>
      <c r="I652" s="154"/>
      <c r="L652" s="33"/>
      <c r="M652" s="155"/>
      <c r="T652" s="57"/>
      <c r="AT652" s="18" t="s">
        <v>316</v>
      </c>
      <c r="AU652" s="18" t="s">
        <v>163</v>
      </c>
    </row>
    <row r="653" spans="2:65" s="1" customFormat="1" ht="16.5" customHeight="1">
      <c r="B653" s="33"/>
      <c r="C653" s="139" t="s">
        <v>1549</v>
      </c>
      <c r="D653" s="139" t="s">
        <v>309</v>
      </c>
      <c r="E653" s="140" t="s">
        <v>7691</v>
      </c>
      <c r="F653" s="141" t="s">
        <v>7486</v>
      </c>
      <c r="G653" s="142" t="s">
        <v>514</v>
      </c>
      <c r="H653" s="143">
        <v>3</v>
      </c>
      <c r="I653" s="144"/>
      <c r="J653" s="145">
        <f>ROUND(I653*H653,2)</f>
        <v>0</v>
      </c>
      <c r="K653" s="141" t="s">
        <v>1</v>
      </c>
      <c r="L653" s="33"/>
      <c r="M653" s="146" t="s">
        <v>1</v>
      </c>
      <c r="N653" s="147" t="s">
        <v>40</v>
      </c>
      <c r="P653" s="148">
        <f>O653*H653</f>
        <v>0</v>
      </c>
      <c r="Q653" s="148">
        <v>0</v>
      </c>
      <c r="R653" s="148">
        <f>Q653*H653</f>
        <v>0</v>
      </c>
      <c r="S653" s="148">
        <v>0</v>
      </c>
      <c r="T653" s="149">
        <f>S653*H653</f>
        <v>0</v>
      </c>
      <c r="AR653" s="150" t="s">
        <v>314</v>
      </c>
      <c r="AT653" s="150" t="s">
        <v>309</v>
      </c>
      <c r="AU653" s="150" t="s">
        <v>163</v>
      </c>
      <c r="AY653" s="18" t="s">
        <v>307</v>
      </c>
      <c r="BE653" s="151">
        <f>IF(N653="základní",J653,0)</f>
        <v>0</v>
      </c>
      <c r="BF653" s="151">
        <f>IF(N653="snížená",J653,0)</f>
        <v>0</v>
      </c>
      <c r="BG653" s="151">
        <f>IF(N653="zákl. přenesená",J653,0)</f>
        <v>0</v>
      </c>
      <c r="BH653" s="151">
        <f>IF(N653="sníž. přenesená",J653,0)</f>
        <v>0</v>
      </c>
      <c r="BI653" s="151">
        <f>IF(N653="nulová",J653,0)</f>
        <v>0</v>
      </c>
      <c r="BJ653" s="18" t="s">
        <v>82</v>
      </c>
      <c r="BK653" s="151">
        <f>ROUND(I653*H653,2)</f>
        <v>0</v>
      </c>
      <c r="BL653" s="18" t="s">
        <v>314</v>
      </c>
      <c r="BM653" s="150" t="s">
        <v>4446</v>
      </c>
    </row>
    <row r="654" spans="2:65" s="1" customFormat="1" ht="11.25">
      <c r="B654" s="33"/>
      <c r="D654" s="152" t="s">
        <v>316</v>
      </c>
      <c r="F654" s="153" t="s">
        <v>7486</v>
      </c>
      <c r="I654" s="154"/>
      <c r="L654" s="33"/>
      <c r="M654" s="155"/>
      <c r="T654" s="57"/>
      <c r="AT654" s="18" t="s">
        <v>316</v>
      </c>
      <c r="AU654" s="18" t="s">
        <v>163</v>
      </c>
    </row>
    <row r="655" spans="2:65" s="1" customFormat="1" ht="16.5" customHeight="1">
      <c r="B655" s="33"/>
      <c r="C655" s="139" t="s">
        <v>1554</v>
      </c>
      <c r="D655" s="139" t="s">
        <v>309</v>
      </c>
      <c r="E655" s="140" t="s">
        <v>7692</v>
      </c>
      <c r="F655" s="141" t="s">
        <v>7616</v>
      </c>
      <c r="G655" s="142" t="s">
        <v>514</v>
      </c>
      <c r="H655" s="143">
        <v>10</v>
      </c>
      <c r="I655" s="144"/>
      <c r="J655" s="145">
        <f>ROUND(I655*H655,2)</f>
        <v>0</v>
      </c>
      <c r="K655" s="141" t="s">
        <v>1</v>
      </c>
      <c r="L655" s="33"/>
      <c r="M655" s="146" t="s">
        <v>1</v>
      </c>
      <c r="N655" s="147" t="s">
        <v>40</v>
      </c>
      <c r="P655" s="148">
        <f>O655*H655</f>
        <v>0</v>
      </c>
      <c r="Q655" s="148">
        <v>0</v>
      </c>
      <c r="R655" s="148">
        <f>Q655*H655</f>
        <v>0</v>
      </c>
      <c r="S655" s="148">
        <v>0</v>
      </c>
      <c r="T655" s="149">
        <f>S655*H655</f>
        <v>0</v>
      </c>
      <c r="AR655" s="150" t="s">
        <v>314</v>
      </c>
      <c r="AT655" s="150" t="s">
        <v>309</v>
      </c>
      <c r="AU655" s="150" t="s">
        <v>163</v>
      </c>
      <c r="AY655" s="18" t="s">
        <v>307</v>
      </c>
      <c r="BE655" s="151">
        <f>IF(N655="základní",J655,0)</f>
        <v>0</v>
      </c>
      <c r="BF655" s="151">
        <f>IF(N655="snížená",J655,0)</f>
        <v>0</v>
      </c>
      <c r="BG655" s="151">
        <f>IF(N655="zákl. přenesená",J655,0)</f>
        <v>0</v>
      </c>
      <c r="BH655" s="151">
        <f>IF(N655="sníž. přenesená",J655,0)</f>
        <v>0</v>
      </c>
      <c r="BI655" s="151">
        <f>IF(N655="nulová",J655,0)</f>
        <v>0</v>
      </c>
      <c r="BJ655" s="18" t="s">
        <v>82</v>
      </c>
      <c r="BK655" s="151">
        <f>ROUND(I655*H655,2)</f>
        <v>0</v>
      </c>
      <c r="BL655" s="18" t="s">
        <v>314</v>
      </c>
      <c r="BM655" s="150" t="s">
        <v>4454</v>
      </c>
    </row>
    <row r="656" spans="2:65" s="1" customFormat="1" ht="11.25">
      <c r="B656" s="33"/>
      <c r="D656" s="152" t="s">
        <v>316</v>
      </c>
      <c r="F656" s="153" t="s">
        <v>7616</v>
      </c>
      <c r="I656" s="154"/>
      <c r="L656" s="33"/>
      <c r="M656" s="155"/>
      <c r="T656" s="57"/>
      <c r="AT656" s="18" t="s">
        <v>316</v>
      </c>
      <c r="AU656" s="18" t="s">
        <v>163</v>
      </c>
    </row>
    <row r="657" spans="2:65" s="1" customFormat="1" ht="16.5" customHeight="1">
      <c r="B657" s="33"/>
      <c r="C657" s="139" t="s">
        <v>1560</v>
      </c>
      <c r="D657" s="139" t="s">
        <v>309</v>
      </c>
      <c r="E657" s="140" t="s">
        <v>7693</v>
      </c>
      <c r="F657" s="141" t="s">
        <v>7618</v>
      </c>
      <c r="G657" s="142" t="s">
        <v>514</v>
      </c>
      <c r="H657" s="143">
        <v>30</v>
      </c>
      <c r="I657" s="144"/>
      <c r="J657" s="145">
        <f>ROUND(I657*H657,2)</f>
        <v>0</v>
      </c>
      <c r="K657" s="141" t="s">
        <v>1</v>
      </c>
      <c r="L657" s="33"/>
      <c r="M657" s="146" t="s">
        <v>1</v>
      </c>
      <c r="N657" s="147" t="s">
        <v>40</v>
      </c>
      <c r="P657" s="148">
        <f>O657*H657</f>
        <v>0</v>
      </c>
      <c r="Q657" s="148">
        <v>0</v>
      </c>
      <c r="R657" s="148">
        <f>Q657*H657</f>
        <v>0</v>
      </c>
      <c r="S657" s="148">
        <v>0</v>
      </c>
      <c r="T657" s="149">
        <f>S657*H657</f>
        <v>0</v>
      </c>
      <c r="AR657" s="150" t="s">
        <v>314</v>
      </c>
      <c r="AT657" s="150" t="s">
        <v>309</v>
      </c>
      <c r="AU657" s="150" t="s">
        <v>163</v>
      </c>
      <c r="AY657" s="18" t="s">
        <v>307</v>
      </c>
      <c r="BE657" s="151">
        <f>IF(N657="základní",J657,0)</f>
        <v>0</v>
      </c>
      <c r="BF657" s="151">
        <f>IF(N657="snížená",J657,0)</f>
        <v>0</v>
      </c>
      <c r="BG657" s="151">
        <f>IF(N657="zákl. přenesená",J657,0)</f>
        <v>0</v>
      </c>
      <c r="BH657" s="151">
        <f>IF(N657="sníž. přenesená",J657,0)</f>
        <v>0</v>
      </c>
      <c r="BI657" s="151">
        <f>IF(N657="nulová",J657,0)</f>
        <v>0</v>
      </c>
      <c r="BJ657" s="18" t="s">
        <v>82</v>
      </c>
      <c r="BK657" s="151">
        <f>ROUND(I657*H657,2)</f>
        <v>0</v>
      </c>
      <c r="BL657" s="18" t="s">
        <v>314</v>
      </c>
      <c r="BM657" s="150" t="s">
        <v>4462</v>
      </c>
    </row>
    <row r="658" spans="2:65" s="1" customFormat="1" ht="11.25">
      <c r="B658" s="33"/>
      <c r="D658" s="152" t="s">
        <v>316</v>
      </c>
      <c r="F658" s="153" t="s">
        <v>7618</v>
      </c>
      <c r="I658" s="154"/>
      <c r="L658" s="33"/>
      <c r="M658" s="155"/>
      <c r="T658" s="57"/>
      <c r="AT658" s="18" t="s">
        <v>316</v>
      </c>
      <c r="AU658" s="18" t="s">
        <v>163</v>
      </c>
    </row>
    <row r="659" spans="2:65" s="1" customFormat="1" ht="16.5" customHeight="1">
      <c r="B659" s="33"/>
      <c r="C659" s="139" t="s">
        <v>1567</v>
      </c>
      <c r="D659" s="139" t="s">
        <v>309</v>
      </c>
      <c r="E659" s="140" t="s">
        <v>7694</v>
      </c>
      <c r="F659" s="141" t="s">
        <v>7620</v>
      </c>
      <c r="G659" s="142" t="s">
        <v>514</v>
      </c>
      <c r="H659" s="143">
        <v>10</v>
      </c>
      <c r="I659" s="144"/>
      <c r="J659" s="145">
        <f>ROUND(I659*H659,2)</f>
        <v>0</v>
      </c>
      <c r="K659" s="141" t="s">
        <v>1</v>
      </c>
      <c r="L659" s="33"/>
      <c r="M659" s="146" t="s">
        <v>1</v>
      </c>
      <c r="N659" s="147" t="s">
        <v>40</v>
      </c>
      <c r="P659" s="148">
        <f>O659*H659</f>
        <v>0</v>
      </c>
      <c r="Q659" s="148">
        <v>0</v>
      </c>
      <c r="R659" s="148">
        <f>Q659*H659</f>
        <v>0</v>
      </c>
      <c r="S659" s="148">
        <v>0</v>
      </c>
      <c r="T659" s="149">
        <f>S659*H659</f>
        <v>0</v>
      </c>
      <c r="AR659" s="150" t="s">
        <v>314</v>
      </c>
      <c r="AT659" s="150" t="s">
        <v>309</v>
      </c>
      <c r="AU659" s="150" t="s">
        <v>163</v>
      </c>
      <c r="AY659" s="18" t="s">
        <v>307</v>
      </c>
      <c r="BE659" s="151">
        <f>IF(N659="základní",J659,0)</f>
        <v>0</v>
      </c>
      <c r="BF659" s="151">
        <f>IF(N659="snížená",J659,0)</f>
        <v>0</v>
      </c>
      <c r="BG659" s="151">
        <f>IF(N659="zákl. přenesená",J659,0)</f>
        <v>0</v>
      </c>
      <c r="BH659" s="151">
        <f>IF(N659="sníž. přenesená",J659,0)</f>
        <v>0</v>
      </c>
      <c r="BI659" s="151">
        <f>IF(N659="nulová",J659,0)</f>
        <v>0</v>
      </c>
      <c r="BJ659" s="18" t="s">
        <v>82</v>
      </c>
      <c r="BK659" s="151">
        <f>ROUND(I659*H659,2)</f>
        <v>0</v>
      </c>
      <c r="BL659" s="18" t="s">
        <v>314</v>
      </c>
      <c r="BM659" s="150" t="s">
        <v>214</v>
      </c>
    </row>
    <row r="660" spans="2:65" s="1" customFormat="1" ht="11.25">
      <c r="B660" s="33"/>
      <c r="D660" s="152" t="s">
        <v>316</v>
      </c>
      <c r="F660" s="153" t="s">
        <v>7620</v>
      </c>
      <c r="I660" s="154"/>
      <c r="L660" s="33"/>
      <c r="M660" s="155"/>
      <c r="T660" s="57"/>
      <c r="AT660" s="18" t="s">
        <v>316</v>
      </c>
      <c r="AU660" s="18" t="s">
        <v>163</v>
      </c>
    </row>
    <row r="661" spans="2:65" s="16" customFormat="1" ht="20.85" customHeight="1">
      <c r="B661" s="207"/>
      <c r="D661" s="208" t="s">
        <v>74</v>
      </c>
      <c r="E661" s="208" t="s">
        <v>7695</v>
      </c>
      <c r="F661" s="208" t="s">
        <v>7696</v>
      </c>
      <c r="I661" s="209"/>
      <c r="J661" s="210">
        <f>BK661</f>
        <v>0</v>
      </c>
      <c r="L661" s="207"/>
      <c r="M661" s="211"/>
      <c r="P661" s="212">
        <f>SUM(P662:P665)</f>
        <v>0</v>
      </c>
      <c r="R661" s="212">
        <f>SUM(R662:R665)</f>
        <v>0</v>
      </c>
      <c r="T661" s="213">
        <f>SUM(T662:T665)</f>
        <v>0</v>
      </c>
      <c r="AR661" s="208" t="s">
        <v>82</v>
      </c>
      <c r="AT661" s="214" t="s">
        <v>74</v>
      </c>
      <c r="AU661" s="214" t="s">
        <v>163</v>
      </c>
      <c r="AY661" s="208" t="s">
        <v>307</v>
      </c>
      <c r="BK661" s="215">
        <f>SUM(BK662:BK665)</f>
        <v>0</v>
      </c>
    </row>
    <row r="662" spans="2:65" s="1" customFormat="1" ht="78" customHeight="1">
      <c r="B662" s="33"/>
      <c r="C662" s="139" t="s">
        <v>1573</v>
      </c>
      <c r="D662" s="139" t="s">
        <v>309</v>
      </c>
      <c r="E662" s="140" t="s">
        <v>7697</v>
      </c>
      <c r="F662" s="141" t="s">
        <v>7514</v>
      </c>
      <c r="G662" s="142" t="s">
        <v>514</v>
      </c>
      <c r="H662" s="143">
        <v>1</v>
      </c>
      <c r="I662" s="144"/>
      <c r="J662" s="145">
        <f>ROUND(I662*H662,2)</f>
        <v>0</v>
      </c>
      <c r="K662" s="141" t="s">
        <v>1</v>
      </c>
      <c r="L662" s="33"/>
      <c r="M662" s="146" t="s">
        <v>1</v>
      </c>
      <c r="N662" s="147" t="s">
        <v>40</v>
      </c>
      <c r="P662" s="148">
        <f>O662*H662</f>
        <v>0</v>
      </c>
      <c r="Q662" s="148">
        <v>0</v>
      </c>
      <c r="R662" s="148">
        <f>Q662*H662</f>
        <v>0</v>
      </c>
      <c r="S662" s="148">
        <v>0</v>
      </c>
      <c r="T662" s="149">
        <f>S662*H662</f>
        <v>0</v>
      </c>
      <c r="AR662" s="150" t="s">
        <v>314</v>
      </c>
      <c r="AT662" s="150" t="s">
        <v>309</v>
      </c>
      <c r="AU662" s="150" t="s">
        <v>314</v>
      </c>
      <c r="AY662" s="18" t="s">
        <v>307</v>
      </c>
      <c r="BE662" s="151">
        <f>IF(N662="základní",J662,0)</f>
        <v>0</v>
      </c>
      <c r="BF662" s="151">
        <f>IF(N662="snížená",J662,0)</f>
        <v>0</v>
      </c>
      <c r="BG662" s="151">
        <f>IF(N662="zákl. přenesená",J662,0)</f>
        <v>0</v>
      </c>
      <c r="BH662" s="151">
        <f>IF(N662="sníž. přenesená",J662,0)</f>
        <v>0</v>
      </c>
      <c r="BI662" s="151">
        <f>IF(N662="nulová",J662,0)</f>
        <v>0</v>
      </c>
      <c r="BJ662" s="18" t="s">
        <v>82</v>
      </c>
      <c r="BK662" s="151">
        <f>ROUND(I662*H662,2)</f>
        <v>0</v>
      </c>
      <c r="BL662" s="18" t="s">
        <v>314</v>
      </c>
      <c r="BM662" s="150" t="s">
        <v>4489</v>
      </c>
    </row>
    <row r="663" spans="2:65" s="1" customFormat="1" ht="58.5">
      <c r="B663" s="33"/>
      <c r="D663" s="152" t="s">
        <v>316</v>
      </c>
      <c r="F663" s="153" t="s">
        <v>7515</v>
      </c>
      <c r="I663" s="154"/>
      <c r="L663" s="33"/>
      <c r="M663" s="155"/>
      <c r="T663" s="57"/>
      <c r="AT663" s="18" t="s">
        <v>316</v>
      </c>
      <c r="AU663" s="18" t="s">
        <v>314</v>
      </c>
    </row>
    <row r="664" spans="2:65" s="1" customFormat="1" ht="78" customHeight="1">
      <c r="B664" s="33"/>
      <c r="C664" s="139" t="s">
        <v>1578</v>
      </c>
      <c r="D664" s="139" t="s">
        <v>309</v>
      </c>
      <c r="E664" s="140" t="s">
        <v>7698</v>
      </c>
      <c r="F664" s="141" t="s">
        <v>7517</v>
      </c>
      <c r="G664" s="142" t="s">
        <v>514</v>
      </c>
      <c r="H664" s="143">
        <v>2</v>
      </c>
      <c r="I664" s="144"/>
      <c r="J664" s="145">
        <f>ROUND(I664*H664,2)</f>
        <v>0</v>
      </c>
      <c r="K664" s="141" t="s">
        <v>1</v>
      </c>
      <c r="L664" s="33"/>
      <c r="M664" s="146" t="s">
        <v>1</v>
      </c>
      <c r="N664" s="147" t="s">
        <v>40</v>
      </c>
      <c r="P664" s="148">
        <f>O664*H664</f>
        <v>0</v>
      </c>
      <c r="Q664" s="148">
        <v>0</v>
      </c>
      <c r="R664" s="148">
        <f>Q664*H664</f>
        <v>0</v>
      </c>
      <c r="S664" s="148">
        <v>0</v>
      </c>
      <c r="T664" s="149">
        <f>S664*H664</f>
        <v>0</v>
      </c>
      <c r="AR664" s="150" t="s">
        <v>314</v>
      </c>
      <c r="AT664" s="150" t="s">
        <v>309</v>
      </c>
      <c r="AU664" s="150" t="s">
        <v>314</v>
      </c>
      <c r="AY664" s="18" t="s">
        <v>307</v>
      </c>
      <c r="BE664" s="151">
        <f>IF(N664="základní",J664,0)</f>
        <v>0</v>
      </c>
      <c r="BF664" s="151">
        <f>IF(N664="snížená",J664,0)</f>
        <v>0</v>
      </c>
      <c r="BG664" s="151">
        <f>IF(N664="zákl. přenesená",J664,0)</f>
        <v>0</v>
      </c>
      <c r="BH664" s="151">
        <f>IF(N664="sníž. přenesená",J664,0)</f>
        <v>0</v>
      </c>
      <c r="BI664" s="151">
        <f>IF(N664="nulová",J664,0)</f>
        <v>0</v>
      </c>
      <c r="BJ664" s="18" t="s">
        <v>82</v>
      </c>
      <c r="BK664" s="151">
        <f>ROUND(I664*H664,2)</f>
        <v>0</v>
      </c>
      <c r="BL664" s="18" t="s">
        <v>314</v>
      </c>
      <c r="BM664" s="150" t="s">
        <v>4505</v>
      </c>
    </row>
    <row r="665" spans="2:65" s="1" customFormat="1" ht="58.5">
      <c r="B665" s="33"/>
      <c r="D665" s="152" t="s">
        <v>316</v>
      </c>
      <c r="F665" s="153" t="s">
        <v>7518</v>
      </c>
      <c r="I665" s="154"/>
      <c r="L665" s="33"/>
      <c r="M665" s="155"/>
      <c r="T665" s="57"/>
      <c r="AT665" s="18" t="s">
        <v>316</v>
      </c>
      <c r="AU665" s="18" t="s">
        <v>314</v>
      </c>
    </row>
    <row r="666" spans="2:65" s="16" customFormat="1" ht="20.85" customHeight="1">
      <c r="B666" s="207"/>
      <c r="D666" s="208" t="s">
        <v>74</v>
      </c>
      <c r="E666" s="208" t="s">
        <v>7699</v>
      </c>
      <c r="F666" s="208" t="s">
        <v>7700</v>
      </c>
      <c r="I666" s="209"/>
      <c r="J666" s="210">
        <f>BK666</f>
        <v>0</v>
      </c>
      <c r="L666" s="207"/>
      <c r="M666" s="211"/>
      <c r="P666" s="212">
        <f>SUM(P667:P668)</f>
        <v>0</v>
      </c>
      <c r="R666" s="212">
        <f>SUM(R667:R668)</f>
        <v>0</v>
      </c>
      <c r="T666" s="213">
        <f>SUM(T667:T668)</f>
        <v>0</v>
      </c>
      <c r="AR666" s="208" t="s">
        <v>82</v>
      </c>
      <c r="AT666" s="214" t="s">
        <v>74</v>
      </c>
      <c r="AU666" s="214" t="s">
        <v>163</v>
      </c>
      <c r="AY666" s="208" t="s">
        <v>307</v>
      </c>
      <c r="BK666" s="215">
        <f>SUM(BK667:BK668)</f>
        <v>0</v>
      </c>
    </row>
    <row r="667" spans="2:65" s="1" customFormat="1" ht="24.2" customHeight="1">
      <c r="B667" s="33"/>
      <c r="C667" s="139" t="s">
        <v>1584</v>
      </c>
      <c r="D667" s="139" t="s">
        <v>309</v>
      </c>
      <c r="E667" s="140" t="s">
        <v>7701</v>
      </c>
      <c r="F667" s="141" t="s">
        <v>7522</v>
      </c>
      <c r="G667" s="142" t="s">
        <v>514</v>
      </c>
      <c r="H667" s="143">
        <v>8</v>
      </c>
      <c r="I667" s="144"/>
      <c r="J667" s="145">
        <f>ROUND(I667*H667,2)</f>
        <v>0</v>
      </c>
      <c r="K667" s="141" t="s">
        <v>1</v>
      </c>
      <c r="L667" s="33"/>
      <c r="M667" s="146" t="s">
        <v>1</v>
      </c>
      <c r="N667" s="147" t="s">
        <v>40</v>
      </c>
      <c r="P667" s="148">
        <f>O667*H667</f>
        <v>0</v>
      </c>
      <c r="Q667" s="148">
        <v>0</v>
      </c>
      <c r="R667" s="148">
        <f>Q667*H667</f>
        <v>0</v>
      </c>
      <c r="S667" s="148">
        <v>0</v>
      </c>
      <c r="T667" s="149">
        <f>S667*H667</f>
        <v>0</v>
      </c>
      <c r="AR667" s="150" t="s">
        <v>314</v>
      </c>
      <c r="AT667" s="150" t="s">
        <v>309</v>
      </c>
      <c r="AU667" s="150" t="s">
        <v>314</v>
      </c>
      <c r="AY667" s="18" t="s">
        <v>307</v>
      </c>
      <c r="BE667" s="151">
        <f>IF(N667="základní",J667,0)</f>
        <v>0</v>
      </c>
      <c r="BF667" s="151">
        <f>IF(N667="snížená",J667,0)</f>
        <v>0</v>
      </c>
      <c r="BG667" s="151">
        <f>IF(N667="zákl. přenesená",J667,0)</f>
        <v>0</v>
      </c>
      <c r="BH667" s="151">
        <f>IF(N667="sníž. přenesená",J667,0)</f>
        <v>0</v>
      </c>
      <c r="BI667" s="151">
        <f>IF(N667="nulová",J667,0)</f>
        <v>0</v>
      </c>
      <c r="BJ667" s="18" t="s">
        <v>82</v>
      </c>
      <c r="BK667" s="151">
        <f>ROUND(I667*H667,2)</f>
        <v>0</v>
      </c>
      <c r="BL667" s="18" t="s">
        <v>314</v>
      </c>
      <c r="BM667" s="150" t="s">
        <v>4525</v>
      </c>
    </row>
    <row r="668" spans="2:65" s="1" customFormat="1" ht="19.5">
      <c r="B668" s="33"/>
      <c r="D668" s="152" t="s">
        <v>316</v>
      </c>
      <c r="F668" s="153" t="s">
        <v>7522</v>
      </c>
      <c r="I668" s="154"/>
      <c r="L668" s="33"/>
      <c r="M668" s="155"/>
      <c r="T668" s="57"/>
      <c r="AT668" s="18" t="s">
        <v>316</v>
      </c>
      <c r="AU668" s="18" t="s">
        <v>314</v>
      </c>
    </row>
    <row r="669" spans="2:65" s="16" customFormat="1" ht="20.85" customHeight="1">
      <c r="B669" s="207"/>
      <c r="D669" s="208" t="s">
        <v>74</v>
      </c>
      <c r="E669" s="208" t="s">
        <v>7702</v>
      </c>
      <c r="F669" s="208" t="s">
        <v>7703</v>
      </c>
      <c r="I669" s="209"/>
      <c r="J669" s="210">
        <f>BK669</f>
        <v>0</v>
      </c>
      <c r="L669" s="207"/>
      <c r="M669" s="211"/>
      <c r="P669" s="212">
        <f>SUM(P670:P675)</f>
        <v>0</v>
      </c>
      <c r="R669" s="212">
        <f>SUM(R670:R675)</f>
        <v>0</v>
      </c>
      <c r="T669" s="213">
        <f>SUM(T670:T675)</f>
        <v>0</v>
      </c>
      <c r="AR669" s="208" t="s">
        <v>82</v>
      </c>
      <c r="AT669" s="214" t="s">
        <v>74</v>
      </c>
      <c r="AU669" s="214" t="s">
        <v>163</v>
      </c>
      <c r="AY669" s="208" t="s">
        <v>307</v>
      </c>
      <c r="BK669" s="215">
        <f>SUM(BK670:BK675)</f>
        <v>0</v>
      </c>
    </row>
    <row r="670" spans="2:65" s="1" customFormat="1" ht="24.2" customHeight="1">
      <c r="B670" s="33"/>
      <c r="C670" s="139" t="s">
        <v>1589</v>
      </c>
      <c r="D670" s="139" t="s">
        <v>309</v>
      </c>
      <c r="E670" s="140" t="s">
        <v>7704</v>
      </c>
      <c r="F670" s="141" t="s">
        <v>7526</v>
      </c>
      <c r="G670" s="142" t="s">
        <v>514</v>
      </c>
      <c r="H670" s="143">
        <v>3</v>
      </c>
      <c r="I670" s="144"/>
      <c r="J670" s="145">
        <f>ROUND(I670*H670,2)</f>
        <v>0</v>
      </c>
      <c r="K670" s="141" t="s">
        <v>1</v>
      </c>
      <c r="L670" s="33"/>
      <c r="M670" s="146" t="s">
        <v>1</v>
      </c>
      <c r="N670" s="147" t="s">
        <v>40</v>
      </c>
      <c r="P670" s="148">
        <f>O670*H670</f>
        <v>0</v>
      </c>
      <c r="Q670" s="148">
        <v>0</v>
      </c>
      <c r="R670" s="148">
        <f>Q670*H670</f>
        <v>0</v>
      </c>
      <c r="S670" s="148">
        <v>0</v>
      </c>
      <c r="T670" s="149">
        <f>S670*H670</f>
        <v>0</v>
      </c>
      <c r="AR670" s="150" t="s">
        <v>314</v>
      </c>
      <c r="AT670" s="150" t="s">
        <v>309</v>
      </c>
      <c r="AU670" s="150" t="s">
        <v>314</v>
      </c>
      <c r="AY670" s="18" t="s">
        <v>307</v>
      </c>
      <c r="BE670" s="151">
        <f>IF(N670="základní",J670,0)</f>
        <v>0</v>
      </c>
      <c r="BF670" s="151">
        <f>IF(N670="snížená",J670,0)</f>
        <v>0</v>
      </c>
      <c r="BG670" s="151">
        <f>IF(N670="zákl. přenesená",J670,0)</f>
        <v>0</v>
      </c>
      <c r="BH670" s="151">
        <f>IF(N670="sníž. přenesená",J670,0)</f>
        <v>0</v>
      </c>
      <c r="BI670" s="151">
        <f>IF(N670="nulová",J670,0)</f>
        <v>0</v>
      </c>
      <c r="BJ670" s="18" t="s">
        <v>82</v>
      </c>
      <c r="BK670" s="151">
        <f>ROUND(I670*H670,2)</f>
        <v>0</v>
      </c>
      <c r="BL670" s="18" t="s">
        <v>314</v>
      </c>
      <c r="BM670" s="150" t="s">
        <v>4539</v>
      </c>
    </row>
    <row r="671" spans="2:65" s="1" customFormat="1" ht="19.5">
      <c r="B671" s="33"/>
      <c r="D671" s="152" t="s">
        <v>316</v>
      </c>
      <c r="F671" s="153" t="s">
        <v>7526</v>
      </c>
      <c r="I671" s="154"/>
      <c r="L671" s="33"/>
      <c r="M671" s="155"/>
      <c r="T671" s="57"/>
      <c r="AT671" s="18" t="s">
        <v>316</v>
      </c>
      <c r="AU671" s="18" t="s">
        <v>314</v>
      </c>
    </row>
    <row r="672" spans="2:65" s="1" customFormat="1" ht="24.2" customHeight="1">
      <c r="B672" s="33"/>
      <c r="C672" s="139" t="s">
        <v>1595</v>
      </c>
      <c r="D672" s="139" t="s">
        <v>309</v>
      </c>
      <c r="E672" s="140" t="s">
        <v>7705</v>
      </c>
      <c r="F672" s="141" t="s">
        <v>7528</v>
      </c>
      <c r="G672" s="142" t="s">
        <v>514</v>
      </c>
      <c r="H672" s="143">
        <v>5</v>
      </c>
      <c r="I672" s="144"/>
      <c r="J672" s="145">
        <f>ROUND(I672*H672,2)</f>
        <v>0</v>
      </c>
      <c r="K672" s="141" t="s">
        <v>1</v>
      </c>
      <c r="L672" s="33"/>
      <c r="M672" s="146" t="s">
        <v>1</v>
      </c>
      <c r="N672" s="147" t="s">
        <v>40</v>
      </c>
      <c r="P672" s="148">
        <f>O672*H672</f>
        <v>0</v>
      </c>
      <c r="Q672" s="148">
        <v>0</v>
      </c>
      <c r="R672" s="148">
        <f>Q672*H672</f>
        <v>0</v>
      </c>
      <c r="S672" s="148">
        <v>0</v>
      </c>
      <c r="T672" s="149">
        <f>S672*H672</f>
        <v>0</v>
      </c>
      <c r="AR672" s="150" t="s">
        <v>314</v>
      </c>
      <c r="AT672" s="150" t="s">
        <v>309</v>
      </c>
      <c r="AU672" s="150" t="s">
        <v>314</v>
      </c>
      <c r="AY672" s="18" t="s">
        <v>307</v>
      </c>
      <c r="BE672" s="151">
        <f>IF(N672="základní",J672,0)</f>
        <v>0</v>
      </c>
      <c r="BF672" s="151">
        <f>IF(N672="snížená",J672,0)</f>
        <v>0</v>
      </c>
      <c r="BG672" s="151">
        <f>IF(N672="zákl. přenesená",J672,0)</f>
        <v>0</v>
      </c>
      <c r="BH672" s="151">
        <f>IF(N672="sníž. přenesená",J672,0)</f>
        <v>0</v>
      </c>
      <c r="BI672" s="151">
        <f>IF(N672="nulová",J672,0)</f>
        <v>0</v>
      </c>
      <c r="BJ672" s="18" t="s">
        <v>82</v>
      </c>
      <c r="BK672" s="151">
        <f>ROUND(I672*H672,2)</f>
        <v>0</v>
      </c>
      <c r="BL672" s="18" t="s">
        <v>314</v>
      </c>
      <c r="BM672" s="150" t="s">
        <v>4547</v>
      </c>
    </row>
    <row r="673" spans="2:65" s="1" customFormat="1" ht="19.5">
      <c r="B673" s="33"/>
      <c r="D673" s="152" t="s">
        <v>316</v>
      </c>
      <c r="F673" s="153" t="s">
        <v>7528</v>
      </c>
      <c r="I673" s="154"/>
      <c r="L673" s="33"/>
      <c r="M673" s="155"/>
      <c r="T673" s="57"/>
      <c r="AT673" s="18" t="s">
        <v>316</v>
      </c>
      <c r="AU673" s="18" t="s">
        <v>314</v>
      </c>
    </row>
    <row r="674" spans="2:65" s="1" customFormat="1" ht="24.2" customHeight="1">
      <c r="B674" s="33"/>
      <c r="C674" s="139" t="s">
        <v>1600</v>
      </c>
      <c r="D674" s="139" t="s">
        <v>309</v>
      </c>
      <c r="E674" s="140" t="s">
        <v>7706</v>
      </c>
      <c r="F674" s="141" t="s">
        <v>7530</v>
      </c>
      <c r="G674" s="142" t="s">
        <v>514</v>
      </c>
      <c r="H674" s="143">
        <v>5</v>
      </c>
      <c r="I674" s="144"/>
      <c r="J674" s="145">
        <f>ROUND(I674*H674,2)</f>
        <v>0</v>
      </c>
      <c r="K674" s="141" t="s">
        <v>1</v>
      </c>
      <c r="L674" s="33"/>
      <c r="M674" s="146" t="s">
        <v>1</v>
      </c>
      <c r="N674" s="147" t="s">
        <v>40</v>
      </c>
      <c r="P674" s="148">
        <f>O674*H674</f>
        <v>0</v>
      </c>
      <c r="Q674" s="148">
        <v>0</v>
      </c>
      <c r="R674" s="148">
        <f>Q674*H674</f>
        <v>0</v>
      </c>
      <c r="S674" s="148">
        <v>0</v>
      </c>
      <c r="T674" s="149">
        <f>S674*H674</f>
        <v>0</v>
      </c>
      <c r="AR674" s="150" t="s">
        <v>314</v>
      </c>
      <c r="AT674" s="150" t="s">
        <v>309</v>
      </c>
      <c r="AU674" s="150" t="s">
        <v>314</v>
      </c>
      <c r="AY674" s="18" t="s">
        <v>307</v>
      </c>
      <c r="BE674" s="151">
        <f>IF(N674="základní",J674,0)</f>
        <v>0</v>
      </c>
      <c r="BF674" s="151">
        <f>IF(N674="snížená",J674,0)</f>
        <v>0</v>
      </c>
      <c r="BG674" s="151">
        <f>IF(N674="zákl. přenesená",J674,0)</f>
        <v>0</v>
      </c>
      <c r="BH674" s="151">
        <f>IF(N674="sníž. přenesená",J674,0)</f>
        <v>0</v>
      </c>
      <c r="BI674" s="151">
        <f>IF(N674="nulová",J674,0)</f>
        <v>0</v>
      </c>
      <c r="BJ674" s="18" t="s">
        <v>82</v>
      </c>
      <c r="BK674" s="151">
        <f>ROUND(I674*H674,2)</f>
        <v>0</v>
      </c>
      <c r="BL674" s="18" t="s">
        <v>314</v>
      </c>
      <c r="BM674" s="150" t="s">
        <v>4554</v>
      </c>
    </row>
    <row r="675" spans="2:65" s="1" customFormat="1" ht="19.5">
      <c r="B675" s="33"/>
      <c r="D675" s="152" t="s">
        <v>316</v>
      </c>
      <c r="F675" s="153" t="s">
        <v>7530</v>
      </c>
      <c r="I675" s="154"/>
      <c r="L675" s="33"/>
      <c r="M675" s="155"/>
      <c r="T675" s="57"/>
      <c r="AT675" s="18" t="s">
        <v>316</v>
      </c>
      <c r="AU675" s="18" t="s">
        <v>314</v>
      </c>
    </row>
    <row r="676" spans="2:65" s="16" customFormat="1" ht="20.85" customHeight="1">
      <c r="B676" s="207"/>
      <c r="D676" s="208" t="s">
        <v>74</v>
      </c>
      <c r="E676" s="208" t="s">
        <v>7707</v>
      </c>
      <c r="F676" s="208" t="s">
        <v>7708</v>
      </c>
      <c r="I676" s="209"/>
      <c r="J676" s="210">
        <f>BK676</f>
        <v>0</v>
      </c>
      <c r="L676" s="207"/>
      <c r="M676" s="211"/>
      <c r="P676" s="212">
        <f>SUM(P677:P678)</f>
        <v>0</v>
      </c>
      <c r="R676" s="212">
        <f>SUM(R677:R678)</f>
        <v>0</v>
      </c>
      <c r="T676" s="213">
        <f>SUM(T677:T678)</f>
        <v>0</v>
      </c>
      <c r="AR676" s="208" t="s">
        <v>82</v>
      </c>
      <c r="AT676" s="214" t="s">
        <v>74</v>
      </c>
      <c r="AU676" s="214" t="s">
        <v>163</v>
      </c>
      <c r="AY676" s="208" t="s">
        <v>307</v>
      </c>
      <c r="BK676" s="215">
        <f>SUM(BK677:BK678)</f>
        <v>0</v>
      </c>
    </row>
    <row r="677" spans="2:65" s="1" customFormat="1" ht="62.65" customHeight="1">
      <c r="B677" s="33"/>
      <c r="C677" s="139" t="s">
        <v>1605</v>
      </c>
      <c r="D677" s="139" t="s">
        <v>309</v>
      </c>
      <c r="E677" s="140" t="s">
        <v>7709</v>
      </c>
      <c r="F677" s="141" t="s">
        <v>7534</v>
      </c>
      <c r="G677" s="142" t="s">
        <v>514</v>
      </c>
      <c r="H677" s="143">
        <v>1</v>
      </c>
      <c r="I677" s="144"/>
      <c r="J677" s="145">
        <f>ROUND(I677*H677,2)</f>
        <v>0</v>
      </c>
      <c r="K677" s="141" t="s">
        <v>1</v>
      </c>
      <c r="L677" s="33"/>
      <c r="M677" s="146" t="s">
        <v>1</v>
      </c>
      <c r="N677" s="147" t="s">
        <v>40</v>
      </c>
      <c r="P677" s="148">
        <f>O677*H677</f>
        <v>0</v>
      </c>
      <c r="Q677" s="148">
        <v>0</v>
      </c>
      <c r="R677" s="148">
        <f>Q677*H677</f>
        <v>0</v>
      </c>
      <c r="S677" s="148">
        <v>0</v>
      </c>
      <c r="T677" s="149">
        <f>S677*H677</f>
        <v>0</v>
      </c>
      <c r="AR677" s="150" t="s">
        <v>314</v>
      </c>
      <c r="AT677" s="150" t="s">
        <v>309</v>
      </c>
      <c r="AU677" s="150" t="s">
        <v>314</v>
      </c>
      <c r="AY677" s="18" t="s">
        <v>307</v>
      </c>
      <c r="BE677" s="151">
        <f>IF(N677="základní",J677,0)</f>
        <v>0</v>
      </c>
      <c r="BF677" s="151">
        <f>IF(N677="snížená",J677,0)</f>
        <v>0</v>
      </c>
      <c r="BG677" s="151">
        <f>IF(N677="zákl. přenesená",J677,0)</f>
        <v>0</v>
      </c>
      <c r="BH677" s="151">
        <f>IF(N677="sníž. přenesená",J677,0)</f>
        <v>0</v>
      </c>
      <c r="BI677" s="151">
        <f>IF(N677="nulová",J677,0)</f>
        <v>0</v>
      </c>
      <c r="BJ677" s="18" t="s">
        <v>82</v>
      </c>
      <c r="BK677" s="151">
        <f>ROUND(I677*H677,2)</f>
        <v>0</v>
      </c>
      <c r="BL677" s="18" t="s">
        <v>314</v>
      </c>
      <c r="BM677" s="150" t="s">
        <v>4610</v>
      </c>
    </row>
    <row r="678" spans="2:65" s="1" customFormat="1" ht="39">
      <c r="B678" s="33"/>
      <c r="D678" s="152" t="s">
        <v>316</v>
      </c>
      <c r="F678" s="153" t="s">
        <v>7534</v>
      </c>
      <c r="I678" s="154"/>
      <c r="L678" s="33"/>
      <c r="M678" s="155"/>
      <c r="T678" s="57"/>
      <c r="AT678" s="18" t="s">
        <v>316</v>
      </c>
      <c r="AU678" s="18" t="s">
        <v>314</v>
      </c>
    </row>
    <row r="679" spans="2:65" s="16" customFormat="1" ht="20.85" customHeight="1">
      <c r="B679" s="207"/>
      <c r="D679" s="208" t="s">
        <v>74</v>
      </c>
      <c r="E679" s="208" t="s">
        <v>7710</v>
      </c>
      <c r="F679" s="208" t="s">
        <v>7711</v>
      </c>
      <c r="I679" s="209"/>
      <c r="J679" s="210">
        <f>BK679</f>
        <v>0</v>
      </c>
      <c r="L679" s="207"/>
      <c r="M679" s="211"/>
      <c r="P679" s="212">
        <f>SUM(P680:P681)</f>
        <v>0</v>
      </c>
      <c r="R679" s="212">
        <f>SUM(R680:R681)</f>
        <v>0</v>
      </c>
      <c r="T679" s="213">
        <f>SUM(T680:T681)</f>
        <v>0</v>
      </c>
      <c r="AR679" s="208" t="s">
        <v>82</v>
      </c>
      <c r="AT679" s="214" t="s">
        <v>74</v>
      </c>
      <c r="AU679" s="214" t="s">
        <v>163</v>
      </c>
      <c r="AY679" s="208" t="s">
        <v>307</v>
      </c>
      <c r="BK679" s="215">
        <f>SUM(BK680:BK681)</f>
        <v>0</v>
      </c>
    </row>
    <row r="680" spans="2:65" s="1" customFormat="1" ht="24.2" customHeight="1">
      <c r="B680" s="33"/>
      <c r="C680" s="139" t="s">
        <v>1610</v>
      </c>
      <c r="D680" s="139" t="s">
        <v>309</v>
      </c>
      <c r="E680" s="140" t="s">
        <v>7712</v>
      </c>
      <c r="F680" s="141" t="s">
        <v>7713</v>
      </c>
      <c r="G680" s="142" t="s">
        <v>7440</v>
      </c>
      <c r="H680" s="143">
        <v>30</v>
      </c>
      <c r="I680" s="144"/>
      <c r="J680" s="145">
        <f>ROUND(I680*H680,2)</f>
        <v>0</v>
      </c>
      <c r="K680" s="141" t="s">
        <v>1</v>
      </c>
      <c r="L680" s="33"/>
      <c r="M680" s="146" t="s">
        <v>1</v>
      </c>
      <c r="N680" s="147" t="s">
        <v>40</v>
      </c>
      <c r="P680" s="148">
        <f>O680*H680</f>
        <v>0</v>
      </c>
      <c r="Q680" s="148">
        <v>0</v>
      </c>
      <c r="R680" s="148">
        <f>Q680*H680</f>
        <v>0</v>
      </c>
      <c r="S680" s="148">
        <v>0</v>
      </c>
      <c r="T680" s="149">
        <f>S680*H680</f>
        <v>0</v>
      </c>
      <c r="AR680" s="150" t="s">
        <v>314</v>
      </c>
      <c r="AT680" s="150" t="s">
        <v>309</v>
      </c>
      <c r="AU680" s="150" t="s">
        <v>314</v>
      </c>
      <c r="AY680" s="18" t="s">
        <v>307</v>
      </c>
      <c r="BE680" s="151">
        <f>IF(N680="základní",J680,0)</f>
        <v>0</v>
      </c>
      <c r="BF680" s="151">
        <f>IF(N680="snížená",J680,0)</f>
        <v>0</v>
      </c>
      <c r="BG680" s="151">
        <f>IF(N680="zákl. přenesená",J680,0)</f>
        <v>0</v>
      </c>
      <c r="BH680" s="151">
        <f>IF(N680="sníž. přenesená",J680,0)</f>
        <v>0</v>
      </c>
      <c r="BI680" s="151">
        <f>IF(N680="nulová",J680,0)</f>
        <v>0</v>
      </c>
      <c r="BJ680" s="18" t="s">
        <v>82</v>
      </c>
      <c r="BK680" s="151">
        <f>ROUND(I680*H680,2)</f>
        <v>0</v>
      </c>
      <c r="BL680" s="18" t="s">
        <v>314</v>
      </c>
      <c r="BM680" s="150" t="s">
        <v>4615</v>
      </c>
    </row>
    <row r="681" spans="2:65" s="1" customFormat="1" ht="19.5">
      <c r="B681" s="33"/>
      <c r="D681" s="152" t="s">
        <v>316</v>
      </c>
      <c r="F681" s="153" t="s">
        <v>7713</v>
      </c>
      <c r="I681" s="154"/>
      <c r="L681" s="33"/>
      <c r="M681" s="155"/>
      <c r="T681" s="57"/>
      <c r="AT681" s="18" t="s">
        <v>316</v>
      </c>
      <c r="AU681" s="18" t="s">
        <v>314</v>
      </c>
    </row>
    <row r="682" spans="2:65" s="11" customFormat="1" ht="20.85" customHeight="1">
      <c r="B682" s="127"/>
      <c r="D682" s="128" t="s">
        <v>74</v>
      </c>
      <c r="E682" s="137" t="s">
        <v>7714</v>
      </c>
      <c r="F682" s="137" t="s">
        <v>7715</v>
      </c>
      <c r="I682" s="130"/>
      <c r="J682" s="138">
        <f>BK682</f>
        <v>0</v>
      </c>
      <c r="L682" s="127"/>
      <c r="M682" s="132"/>
      <c r="P682" s="133">
        <f>P683+SUM(P684:P709)+P724+P729+P732+P739+P742</f>
        <v>0</v>
      </c>
      <c r="R682" s="133">
        <f>R683+SUM(R684:R709)+R724+R729+R732+R739+R742</f>
        <v>0</v>
      </c>
      <c r="T682" s="134">
        <f>T683+SUM(T684:T709)+T724+T729+T732+T739+T742</f>
        <v>0</v>
      </c>
      <c r="AR682" s="128" t="s">
        <v>82</v>
      </c>
      <c r="AT682" s="135" t="s">
        <v>74</v>
      </c>
      <c r="AU682" s="135" t="s">
        <v>84</v>
      </c>
      <c r="AY682" s="128" t="s">
        <v>307</v>
      </c>
      <c r="BK682" s="136">
        <f>BK683+SUM(BK684:BK709)+BK724+BK729+BK732+BK739+BK742</f>
        <v>0</v>
      </c>
    </row>
    <row r="683" spans="2:65" s="1" customFormat="1" ht="16.5" customHeight="1">
      <c r="B683" s="33"/>
      <c r="C683" s="139" t="s">
        <v>1616</v>
      </c>
      <c r="D683" s="139" t="s">
        <v>309</v>
      </c>
      <c r="E683" s="140" t="s">
        <v>7716</v>
      </c>
      <c r="F683" s="141" t="s">
        <v>7468</v>
      </c>
      <c r="G683" s="142" t="s">
        <v>514</v>
      </c>
      <c r="H683" s="143">
        <v>1</v>
      </c>
      <c r="I683" s="144"/>
      <c r="J683" s="145">
        <f>ROUND(I683*H683,2)</f>
        <v>0</v>
      </c>
      <c r="K683" s="141" t="s">
        <v>1</v>
      </c>
      <c r="L683" s="33"/>
      <c r="M683" s="146" t="s">
        <v>1</v>
      </c>
      <c r="N683" s="147" t="s">
        <v>40</v>
      </c>
      <c r="P683" s="148">
        <f>O683*H683</f>
        <v>0</v>
      </c>
      <c r="Q683" s="148">
        <v>0</v>
      </c>
      <c r="R683" s="148">
        <f>Q683*H683</f>
        <v>0</v>
      </c>
      <c r="S683" s="148">
        <v>0</v>
      </c>
      <c r="T683" s="149">
        <f>S683*H683</f>
        <v>0</v>
      </c>
      <c r="AR683" s="150" t="s">
        <v>314</v>
      </c>
      <c r="AT683" s="150" t="s">
        <v>309</v>
      </c>
      <c r="AU683" s="150" t="s">
        <v>163</v>
      </c>
      <c r="AY683" s="18" t="s">
        <v>307</v>
      </c>
      <c r="BE683" s="151">
        <f>IF(N683="základní",J683,0)</f>
        <v>0</v>
      </c>
      <c r="BF683" s="151">
        <f>IF(N683="snížená",J683,0)</f>
        <v>0</v>
      </c>
      <c r="BG683" s="151">
        <f>IF(N683="zákl. přenesená",J683,0)</f>
        <v>0</v>
      </c>
      <c r="BH683" s="151">
        <f>IF(N683="sníž. přenesená",J683,0)</f>
        <v>0</v>
      </c>
      <c r="BI683" s="151">
        <f>IF(N683="nulová",J683,0)</f>
        <v>0</v>
      </c>
      <c r="BJ683" s="18" t="s">
        <v>82</v>
      </c>
      <c r="BK683" s="151">
        <f>ROUND(I683*H683,2)</f>
        <v>0</v>
      </c>
      <c r="BL683" s="18" t="s">
        <v>314</v>
      </c>
      <c r="BM683" s="150" t="s">
        <v>3546</v>
      </c>
    </row>
    <row r="684" spans="2:65" s="1" customFormat="1" ht="11.25">
      <c r="B684" s="33"/>
      <c r="D684" s="152" t="s">
        <v>316</v>
      </c>
      <c r="F684" s="153" t="s">
        <v>7468</v>
      </c>
      <c r="I684" s="154"/>
      <c r="L684" s="33"/>
      <c r="M684" s="155"/>
      <c r="T684" s="57"/>
      <c r="AT684" s="18" t="s">
        <v>316</v>
      </c>
      <c r="AU684" s="18" t="s">
        <v>163</v>
      </c>
    </row>
    <row r="685" spans="2:65" s="1" customFormat="1" ht="16.5" customHeight="1">
      <c r="B685" s="33"/>
      <c r="C685" s="139" t="s">
        <v>1635</v>
      </c>
      <c r="D685" s="139" t="s">
        <v>309</v>
      </c>
      <c r="E685" s="140" t="s">
        <v>7717</v>
      </c>
      <c r="F685" s="141" t="s">
        <v>7470</v>
      </c>
      <c r="G685" s="142" t="s">
        <v>514</v>
      </c>
      <c r="H685" s="143">
        <v>1</v>
      </c>
      <c r="I685" s="144"/>
      <c r="J685" s="145">
        <f>ROUND(I685*H685,2)</f>
        <v>0</v>
      </c>
      <c r="K685" s="141" t="s">
        <v>1</v>
      </c>
      <c r="L685" s="33"/>
      <c r="M685" s="146" t="s">
        <v>1</v>
      </c>
      <c r="N685" s="147" t="s">
        <v>40</v>
      </c>
      <c r="P685" s="148">
        <f>O685*H685</f>
        <v>0</v>
      </c>
      <c r="Q685" s="148">
        <v>0</v>
      </c>
      <c r="R685" s="148">
        <f>Q685*H685</f>
        <v>0</v>
      </c>
      <c r="S685" s="148">
        <v>0</v>
      </c>
      <c r="T685" s="149">
        <f>S685*H685</f>
        <v>0</v>
      </c>
      <c r="AR685" s="150" t="s">
        <v>314</v>
      </c>
      <c r="AT685" s="150" t="s">
        <v>309</v>
      </c>
      <c r="AU685" s="150" t="s">
        <v>163</v>
      </c>
      <c r="AY685" s="18" t="s">
        <v>307</v>
      </c>
      <c r="BE685" s="151">
        <f>IF(N685="základní",J685,0)</f>
        <v>0</v>
      </c>
      <c r="BF685" s="151">
        <f>IF(N685="snížená",J685,0)</f>
        <v>0</v>
      </c>
      <c r="BG685" s="151">
        <f>IF(N685="zákl. přenesená",J685,0)</f>
        <v>0</v>
      </c>
      <c r="BH685" s="151">
        <f>IF(N685="sníž. přenesená",J685,0)</f>
        <v>0</v>
      </c>
      <c r="BI685" s="151">
        <f>IF(N685="nulová",J685,0)</f>
        <v>0</v>
      </c>
      <c r="BJ685" s="18" t="s">
        <v>82</v>
      </c>
      <c r="BK685" s="151">
        <f>ROUND(I685*H685,2)</f>
        <v>0</v>
      </c>
      <c r="BL685" s="18" t="s">
        <v>314</v>
      </c>
      <c r="BM685" s="150" t="s">
        <v>3977</v>
      </c>
    </row>
    <row r="686" spans="2:65" s="1" customFormat="1" ht="11.25">
      <c r="B686" s="33"/>
      <c r="D686" s="152" t="s">
        <v>316</v>
      </c>
      <c r="F686" s="153" t="s">
        <v>7470</v>
      </c>
      <c r="I686" s="154"/>
      <c r="L686" s="33"/>
      <c r="M686" s="155"/>
      <c r="T686" s="57"/>
      <c r="AT686" s="18" t="s">
        <v>316</v>
      </c>
      <c r="AU686" s="18" t="s">
        <v>163</v>
      </c>
    </row>
    <row r="687" spans="2:65" s="1" customFormat="1" ht="21.75" customHeight="1">
      <c r="B687" s="33"/>
      <c r="C687" s="139" t="s">
        <v>1640</v>
      </c>
      <c r="D687" s="139" t="s">
        <v>309</v>
      </c>
      <c r="E687" s="140" t="s">
        <v>7718</v>
      </c>
      <c r="F687" s="141" t="s">
        <v>7472</v>
      </c>
      <c r="G687" s="142" t="s">
        <v>514</v>
      </c>
      <c r="H687" s="143">
        <v>1</v>
      </c>
      <c r="I687" s="144"/>
      <c r="J687" s="145">
        <f>ROUND(I687*H687,2)</f>
        <v>0</v>
      </c>
      <c r="K687" s="141" t="s">
        <v>1</v>
      </c>
      <c r="L687" s="33"/>
      <c r="M687" s="146" t="s">
        <v>1</v>
      </c>
      <c r="N687" s="147" t="s">
        <v>40</v>
      </c>
      <c r="P687" s="148">
        <f>O687*H687</f>
        <v>0</v>
      </c>
      <c r="Q687" s="148">
        <v>0</v>
      </c>
      <c r="R687" s="148">
        <f>Q687*H687</f>
        <v>0</v>
      </c>
      <c r="S687" s="148">
        <v>0</v>
      </c>
      <c r="T687" s="149">
        <f>S687*H687</f>
        <v>0</v>
      </c>
      <c r="AR687" s="150" t="s">
        <v>314</v>
      </c>
      <c r="AT687" s="150" t="s">
        <v>309</v>
      </c>
      <c r="AU687" s="150" t="s">
        <v>163</v>
      </c>
      <c r="AY687" s="18" t="s">
        <v>307</v>
      </c>
      <c r="BE687" s="151">
        <f>IF(N687="základní",J687,0)</f>
        <v>0</v>
      </c>
      <c r="BF687" s="151">
        <f>IF(N687="snížená",J687,0)</f>
        <v>0</v>
      </c>
      <c r="BG687" s="151">
        <f>IF(N687="zákl. přenesená",J687,0)</f>
        <v>0</v>
      </c>
      <c r="BH687" s="151">
        <f>IF(N687="sníž. přenesená",J687,0)</f>
        <v>0</v>
      </c>
      <c r="BI687" s="151">
        <f>IF(N687="nulová",J687,0)</f>
        <v>0</v>
      </c>
      <c r="BJ687" s="18" t="s">
        <v>82</v>
      </c>
      <c r="BK687" s="151">
        <f>ROUND(I687*H687,2)</f>
        <v>0</v>
      </c>
      <c r="BL687" s="18" t="s">
        <v>314</v>
      </c>
      <c r="BM687" s="150" t="s">
        <v>7719</v>
      </c>
    </row>
    <row r="688" spans="2:65" s="1" customFormat="1" ht="11.25">
      <c r="B688" s="33"/>
      <c r="D688" s="152" t="s">
        <v>316</v>
      </c>
      <c r="F688" s="153" t="s">
        <v>7472</v>
      </c>
      <c r="I688" s="154"/>
      <c r="L688" s="33"/>
      <c r="M688" s="155"/>
      <c r="T688" s="57"/>
      <c r="AT688" s="18" t="s">
        <v>316</v>
      </c>
      <c r="AU688" s="18" t="s">
        <v>163</v>
      </c>
    </row>
    <row r="689" spans="2:65" s="1" customFormat="1" ht="21.75" customHeight="1">
      <c r="B689" s="33"/>
      <c r="C689" s="139" t="s">
        <v>1645</v>
      </c>
      <c r="D689" s="139" t="s">
        <v>309</v>
      </c>
      <c r="E689" s="140" t="s">
        <v>7720</v>
      </c>
      <c r="F689" s="141" t="s">
        <v>7474</v>
      </c>
      <c r="G689" s="142" t="s">
        <v>514</v>
      </c>
      <c r="H689" s="143">
        <v>2</v>
      </c>
      <c r="I689" s="144"/>
      <c r="J689" s="145">
        <f>ROUND(I689*H689,2)</f>
        <v>0</v>
      </c>
      <c r="K689" s="141" t="s">
        <v>1</v>
      </c>
      <c r="L689" s="33"/>
      <c r="M689" s="146" t="s">
        <v>1</v>
      </c>
      <c r="N689" s="147" t="s">
        <v>40</v>
      </c>
      <c r="P689" s="148">
        <f>O689*H689</f>
        <v>0</v>
      </c>
      <c r="Q689" s="148">
        <v>0</v>
      </c>
      <c r="R689" s="148">
        <f>Q689*H689</f>
        <v>0</v>
      </c>
      <c r="S689" s="148">
        <v>0</v>
      </c>
      <c r="T689" s="149">
        <f>S689*H689</f>
        <v>0</v>
      </c>
      <c r="AR689" s="150" t="s">
        <v>314</v>
      </c>
      <c r="AT689" s="150" t="s">
        <v>309</v>
      </c>
      <c r="AU689" s="150" t="s">
        <v>163</v>
      </c>
      <c r="AY689" s="18" t="s">
        <v>307</v>
      </c>
      <c r="BE689" s="151">
        <f>IF(N689="základní",J689,0)</f>
        <v>0</v>
      </c>
      <c r="BF689" s="151">
        <f>IF(N689="snížená",J689,0)</f>
        <v>0</v>
      </c>
      <c r="BG689" s="151">
        <f>IF(N689="zákl. přenesená",J689,0)</f>
        <v>0</v>
      </c>
      <c r="BH689" s="151">
        <f>IF(N689="sníž. přenesená",J689,0)</f>
        <v>0</v>
      </c>
      <c r="BI689" s="151">
        <f>IF(N689="nulová",J689,0)</f>
        <v>0</v>
      </c>
      <c r="BJ689" s="18" t="s">
        <v>82</v>
      </c>
      <c r="BK689" s="151">
        <f>ROUND(I689*H689,2)</f>
        <v>0</v>
      </c>
      <c r="BL689" s="18" t="s">
        <v>314</v>
      </c>
      <c r="BM689" s="150" t="s">
        <v>2445</v>
      </c>
    </row>
    <row r="690" spans="2:65" s="1" customFormat="1" ht="11.25">
      <c r="B690" s="33"/>
      <c r="D690" s="152" t="s">
        <v>316</v>
      </c>
      <c r="F690" s="153" t="s">
        <v>7474</v>
      </c>
      <c r="I690" s="154"/>
      <c r="L690" s="33"/>
      <c r="M690" s="155"/>
      <c r="T690" s="57"/>
      <c r="AT690" s="18" t="s">
        <v>316</v>
      </c>
      <c r="AU690" s="18" t="s">
        <v>163</v>
      </c>
    </row>
    <row r="691" spans="2:65" s="1" customFormat="1" ht="24.2" customHeight="1">
      <c r="B691" s="33"/>
      <c r="C691" s="139" t="s">
        <v>1650</v>
      </c>
      <c r="D691" s="139" t="s">
        <v>309</v>
      </c>
      <c r="E691" s="140" t="s">
        <v>7721</v>
      </c>
      <c r="F691" s="141" t="s">
        <v>7476</v>
      </c>
      <c r="G691" s="142" t="s">
        <v>514</v>
      </c>
      <c r="H691" s="143">
        <v>1</v>
      </c>
      <c r="I691" s="144"/>
      <c r="J691" s="145">
        <f>ROUND(I691*H691,2)</f>
        <v>0</v>
      </c>
      <c r="K691" s="141" t="s">
        <v>1</v>
      </c>
      <c r="L691" s="33"/>
      <c r="M691" s="146" t="s">
        <v>1</v>
      </c>
      <c r="N691" s="147" t="s">
        <v>40</v>
      </c>
      <c r="P691" s="148">
        <f>O691*H691</f>
        <v>0</v>
      </c>
      <c r="Q691" s="148">
        <v>0</v>
      </c>
      <c r="R691" s="148">
        <f>Q691*H691</f>
        <v>0</v>
      </c>
      <c r="S691" s="148">
        <v>0</v>
      </c>
      <c r="T691" s="149">
        <f>S691*H691</f>
        <v>0</v>
      </c>
      <c r="AR691" s="150" t="s">
        <v>314</v>
      </c>
      <c r="AT691" s="150" t="s">
        <v>309</v>
      </c>
      <c r="AU691" s="150" t="s">
        <v>163</v>
      </c>
      <c r="AY691" s="18" t="s">
        <v>307</v>
      </c>
      <c r="BE691" s="151">
        <f>IF(N691="základní",J691,0)</f>
        <v>0</v>
      </c>
      <c r="BF691" s="151">
        <f>IF(N691="snížená",J691,0)</f>
        <v>0</v>
      </c>
      <c r="BG691" s="151">
        <f>IF(N691="zákl. přenesená",J691,0)</f>
        <v>0</v>
      </c>
      <c r="BH691" s="151">
        <f>IF(N691="sníž. přenesená",J691,0)</f>
        <v>0</v>
      </c>
      <c r="BI691" s="151">
        <f>IF(N691="nulová",J691,0)</f>
        <v>0</v>
      </c>
      <c r="BJ691" s="18" t="s">
        <v>82</v>
      </c>
      <c r="BK691" s="151">
        <f>ROUND(I691*H691,2)</f>
        <v>0</v>
      </c>
      <c r="BL691" s="18" t="s">
        <v>314</v>
      </c>
      <c r="BM691" s="150" t="s">
        <v>7722</v>
      </c>
    </row>
    <row r="692" spans="2:65" s="1" customFormat="1" ht="19.5">
      <c r="B692" s="33"/>
      <c r="D692" s="152" t="s">
        <v>316</v>
      </c>
      <c r="F692" s="153" t="s">
        <v>7476</v>
      </c>
      <c r="I692" s="154"/>
      <c r="L692" s="33"/>
      <c r="M692" s="155"/>
      <c r="T692" s="57"/>
      <c r="AT692" s="18" t="s">
        <v>316</v>
      </c>
      <c r="AU692" s="18" t="s">
        <v>163</v>
      </c>
    </row>
    <row r="693" spans="2:65" s="1" customFormat="1" ht="16.5" customHeight="1">
      <c r="B693" s="33"/>
      <c r="C693" s="139" t="s">
        <v>1655</v>
      </c>
      <c r="D693" s="139" t="s">
        <v>309</v>
      </c>
      <c r="E693" s="140" t="s">
        <v>7723</v>
      </c>
      <c r="F693" s="141" t="s">
        <v>7478</v>
      </c>
      <c r="G693" s="142" t="s">
        <v>514</v>
      </c>
      <c r="H693" s="143">
        <v>1</v>
      </c>
      <c r="I693" s="144"/>
      <c r="J693" s="145">
        <f>ROUND(I693*H693,2)</f>
        <v>0</v>
      </c>
      <c r="K693" s="141" t="s">
        <v>1</v>
      </c>
      <c r="L693" s="33"/>
      <c r="M693" s="146" t="s">
        <v>1</v>
      </c>
      <c r="N693" s="147" t="s">
        <v>40</v>
      </c>
      <c r="P693" s="148">
        <f>O693*H693</f>
        <v>0</v>
      </c>
      <c r="Q693" s="148">
        <v>0</v>
      </c>
      <c r="R693" s="148">
        <f>Q693*H693</f>
        <v>0</v>
      </c>
      <c r="S693" s="148">
        <v>0</v>
      </c>
      <c r="T693" s="149">
        <f>S693*H693</f>
        <v>0</v>
      </c>
      <c r="AR693" s="150" t="s">
        <v>314</v>
      </c>
      <c r="AT693" s="150" t="s">
        <v>309</v>
      </c>
      <c r="AU693" s="150" t="s">
        <v>163</v>
      </c>
      <c r="AY693" s="18" t="s">
        <v>307</v>
      </c>
      <c r="BE693" s="151">
        <f>IF(N693="základní",J693,0)</f>
        <v>0</v>
      </c>
      <c r="BF693" s="151">
        <f>IF(N693="snížená",J693,0)</f>
        <v>0</v>
      </c>
      <c r="BG693" s="151">
        <f>IF(N693="zákl. přenesená",J693,0)</f>
        <v>0</v>
      </c>
      <c r="BH693" s="151">
        <f>IF(N693="sníž. přenesená",J693,0)</f>
        <v>0</v>
      </c>
      <c r="BI693" s="151">
        <f>IF(N693="nulová",J693,0)</f>
        <v>0</v>
      </c>
      <c r="BJ693" s="18" t="s">
        <v>82</v>
      </c>
      <c r="BK693" s="151">
        <f>ROUND(I693*H693,2)</f>
        <v>0</v>
      </c>
      <c r="BL693" s="18" t="s">
        <v>314</v>
      </c>
      <c r="BM693" s="150" t="s">
        <v>7724</v>
      </c>
    </row>
    <row r="694" spans="2:65" s="1" customFormat="1" ht="11.25">
      <c r="B694" s="33"/>
      <c r="D694" s="152" t="s">
        <v>316</v>
      </c>
      <c r="F694" s="153" t="s">
        <v>7478</v>
      </c>
      <c r="I694" s="154"/>
      <c r="L694" s="33"/>
      <c r="M694" s="155"/>
      <c r="T694" s="57"/>
      <c r="AT694" s="18" t="s">
        <v>316</v>
      </c>
      <c r="AU694" s="18" t="s">
        <v>163</v>
      </c>
    </row>
    <row r="695" spans="2:65" s="1" customFormat="1" ht="16.5" customHeight="1">
      <c r="B695" s="33"/>
      <c r="C695" s="139" t="s">
        <v>1668</v>
      </c>
      <c r="D695" s="139" t="s">
        <v>309</v>
      </c>
      <c r="E695" s="140" t="s">
        <v>7725</v>
      </c>
      <c r="F695" s="141" t="s">
        <v>7480</v>
      </c>
      <c r="G695" s="142" t="s">
        <v>514</v>
      </c>
      <c r="H695" s="143">
        <v>6</v>
      </c>
      <c r="I695" s="144"/>
      <c r="J695" s="145">
        <f>ROUND(I695*H695,2)</f>
        <v>0</v>
      </c>
      <c r="K695" s="141" t="s">
        <v>1</v>
      </c>
      <c r="L695" s="33"/>
      <c r="M695" s="146" t="s">
        <v>1</v>
      </c>
      <c r="N695" s="147" t="s">
        <v>40</v>
      </c>
      <c r="P695" s="148">
        <f>O695*H695</f>
        <v>0</v>
      </c>
      <c r="Q695" s="148">
        <v>0</v>
      </c>
      <c r="R695" s="148">
        <f>Q695*H695</f>
        <v>0</v>
      </c>
      <c r="S695" s="148">
        <v>0</v>
      </c>
      <c r="T695" s="149">
        <f>S695*H695</f>
        <v>0</v>
      </c>
      <c r="AR695" s="150" t="s">
        <v>314</v>
      </c>
      <c r="AT695" s="150" t="s">
        <v>309</v>
      </c>
      <c r="AU695" s="150" t="s">
        <v>163</v>
      </c>
      <c r="AY695" s="18" t="s">
        <v>307</v>
      </c>
      <c r="BE695" s="151">
        <f>IF(N695="základní",J695,0)</f>
        <v>0</v>
      </c>
      <c r="BF695" s="151">
        <f>IF(N695="snížená",J695,0)</f>
        <v>0</v>
      </c>
      <c r="BG695" s="151">
        <f>IF(N695="zákl. přenesená",J695,0)</f>
        <v>0</v>
      </c>
      <c r="BH695" s="151">
        <f>IF(N695="sníž. přenesená",J695,0)</f>
        <v>0</v>
      </c>
      <c r="BI695" s="151">
        <f>IF(N695="nulová",J695,0)</f>
        <v>0</v>
      </c>
      <c r="BJ695" s="18" t="s">
        <v>82</v>
      </c>
      <c r="BK695" s="151">
        <f>ROUND(I695*H695,2)</f>
        <v>0</v>
      </c>
      <c r="BL695" s="18" t="s">
        <v>314</v>
      </c>
      <c r="BM695" s="150" t="s">
        <v>7726</v>
      </c>
    </row>
    <row r="696" spans="2:65" s="1" customFormat="1" ht="11.25">
      <c r="B696" s="33"/>
      <c r="D696" s="152" t="s">
        <v>316</v>
      </c>
      <c r="F696" s="153" t="s">
        <v>7480</v>
      </c>
      <c r="I696" s="154"/>
      <c r="L696" s="33"/>
      <c r="M696" s="155"/>
      <c r="T696" s="57"/>
      <c r="AT696" s="18" t="s">
        <v>316</v>
      </c>
      <c r="AU696" s="18" t="s">
        <v>163</v>
      </c>
    </row>
    <row r="697" spans="2:65" s="1" customFormat="1" ht="16.5" customHeight="1">
      <c r="B697" s="33"/>
      <c r="C697" s="139" t="s">
        <v>1673</v>
      </c>
      <c r="D697" s="139" t="s">
        <v>309</v>
      </c>
      <c r="E697" s="140" t="s">
        <v>7727</v>
      </c>
      <c r="F697" s="141" t="s">
        <v>7482</v>
      </c>
      <c r="G697" s="142" t="s">
        <v>514</v>
      </c>
      <c r="H697" s="143">
        <v>2</v>
      </c>
      <c r="I697" s="144"/>
      <c r="J697" s="145">
        <f>ROUND(I697*H697,2)</f>
        <v>0</v>
      </c>
      <c r="K697" s="141" t="s">
        <v>1</v>
      </c>
      <c r="L697" s="33"/>
      <c r="M697" s="146" t="s">
        <v>1</v>
      </c>
      <c r="N697" s="147" t="s">
        <v>40</v>
      </c>
      <c r="P697" s="148">
        <f>O697*H697</f>
        <v>0</v>
      </c>
      <c r="Q697" s="148">
        <v>0</v>
      </c>
      <c r="R697" s="148">
        <f>Q697*H697</f>
        <v>0</v>
      </c>
      <c r="S697" s="148">
        <v>0</v>
      </c>
      <c r="T697" s="149">
        <f>S697*H697</f>
        <v>0</v>
      </c>
      <c r="AR697" s="150" t="s">
        <v>314</v>
      </c>
      <c r="AT697" s="150" t="s">
        <v>309</v>
      </c>
      <c r="AU697" s="150" t="s">
        <v>163</v>
      </c>
      <c r="AY697" s="18" t="s">
        <v>307</v>
      </c>
      <c r="BE697" s="151">
        <f>IF(N697="základní",J697,0)</f>
        <v>0</v>
      </c>
      <c r="BF697" s="151">
        <f>IF(N697="snížená",J697,0)</f>
        <v>0</v>
      </c>
      <c r="BG697" s="151">
        <f>IF(N697="zákl. přenesená",J697,0)</f>
        <v>0</v>
      </c>
      <c r="BH697" s="151">
        <f>IF(N697="sníž. přenesená",J697,0)</f>
        <v>0</v>
      </c>
      <c r="BI697" s="151">
        <f>IF(N697="nulová",J697,0)</f>
        <v>0</v>
      </c>
      <c r="BJ697" s="18" t="s">
        <v>82</v>
      </c>
      <c r="BK697" s="151">
        <f>ROUND(I697*H697,2)</f>
        <v>0</v>
      </c>
      <c r="BL697" s="18" t="s">
        <v>314</v>
      </c>
      <c r="BM697" s="150" t="s">
        <v>7728</v>
      </c>
    </row>
    <row r="698" spans="2:65" s="1" customFormat="1" ht="11.25">
      <c r="B698" s="33"/>
      <c r="D698" s="152" t="s">
        <v>316</v>
      </c>
      <c r="F698" s="153" t="s">
        <v>7482</v>
      </c>
      <c r="I698" s="154"/>
      <c r="L698" s="33"/>
      <c r="M698" s="155"/>
      <c r="T698" s="57"/>
      <c r="AT698" s="18" t="s">
        <v>316</v>
      </c>
      <c r="AU698" s="18" t="s">
        <v>163</v>
      </c>
    </row>
    <row r="699" spans="2:65" s="1" customFormat="1" ht="16.5" customHeight="1">
      <c r="B699" s="33"/>
      <c r="C699" s="139" t="s">
        <v>1678</v>
      </c>
      <c r="D699" s="139" t="s">
        <v>309</v>
      </c>
      <c r="E699" s="140" t="s">
        <v>7729</v>
      </c>
      <c r="F699" s="141" t="s">
        <v>7484</v>
      </c>
      <c r="G699" s="142" t="s">
        <v>514</v>
      </c>
      <c r="H699" s="143">
        <v>4</v>
      </c>
      <c r="I699" s="144"/>
      <c r="J699" s="145">
        <f>ROUND(I699*H699,2)</f>
        <v>0</v>
      </c>
      <c r="K699" s="141" t="s">
        <v>1</v>
      </c>
      <c r="L699" s="33"/>
      <c r="M699" s="146" t="s">
        <v>1</v>
      </c>
      <c r="N699" s="147" t="s">
        <v>40</v>
      </c>
      <c r="P699" s="148">
        <f>O699*H699</f>
        <v>0</v>
      </c>
      <c r="Q699" s="148">
        <v>0</v>
      </c>
      <c r="R699" s="148">
        <f>Q699*H699</f>
        <v>0</v>
      </c>
      <c r="S699" s="148">
        <v>0</v>
      </c>
      <c r="T699" s="149">
        <f>S699*H699</f>
        <v>0</v>
      </c>
      <c r="AR699" s="150" t="s">
        <v>314</v>
      </c>
      <c r="AT699" s="150" t="s">
        <v>309</v>
      </c>
      <c r="AU699" s="150" t="s">
        <v>163</v>
      </c>
      <c r="AY699" s="18" t="s">
        <v>307</v>
      </c>
      <c r="BE699" s="151">
        <f>IF(N699="základní",J699,0)</f>
        <v>0</v>
      </c>
      <c r="BF699" s="151">
        <f>IF(N699="snížená",J699,0)</f>
        <v>0</v>
      </c>
      <c r="BG699" s="151">
        <f>IF(N699="zákl. přenesená",J699,0)</f>
        <v>0</v>
      </c>
      <c r="BH699" s="151">
        <f>IF(N699="sníž. přenesená",J699,0)</f>
        <v>0</v>
      </c>
      <c r="BI699" s="151">
        <f>IF(N699="nulová",J699,0)</f>
        <v>0</v>
      </c>
      <c r="BJ699" s="18" t="s">
        <v>82</v>
      </c>
      <c r="BK699" s="151">
        <f>ROUND(I699*H699,2)</f>
        <v>0</v>
      </c>
      <c r="BL699" s="18" t="s">
        <v>314</v>
      </c>
      <c r="BM699" s="150" t="s">
        <v>7730</v>
      </c>
    </row>
    <row r="700" spans="2:65" s="1" customFormat="1" ht="11.25">
      <c r="B700" s="33"/>
      <c r="D700" s="152" t="s">
        <v>316</v>
      </c>
      <c r="F700" s="153" t="s">
        <v>7484</v>
      </c>
      <c r="I700" s="154"/>
      <c r="L700" s="33"/>
      <c r="M700" s="155"/>
      <c r="T700" s="57"/>
      <c r="AT700" s="18" t="s">
        <v>316</v>
      </c>
      <c r="AU700" s="18" t="s">
        <v>163</v>
      </c>
    </row>
    <row r="701" spans="2:65" s="1" customFormat="1" ht="16.5" customHeight="1">
      <c r="B701" s="33"/>
      <c r="C701" s="139" t="s">
        <v>1683</v>
      </c>
      <c r="D701" s="139" t="s">
        <v>309</v>
      </c>
      <c r="E701" s="140" t="s">
        <v>7731</v>
      </c>
      <c r="F701" s="141" t="s">
        <v>7486</v>
      </c>
      <c r="G701" s="142" t="s">
        <v>514</v>
      </c>
      <c r="H701" s="143">
        <v>6</v>
      </c>
      <c r="I701" s="144"/>
      <c r="J701" s="145">
        <f>ROUND(I701*H701,2)</f>
        <v>0</v>
      </c>
      <c r="K701" s="141" t="s">
        <v>1</v>
      </c>
      <c r="L701" s="33"/>
      <c r="M701" s="146" t="s">
        <v>1</v>
      </c>
      <c r="N701" s="147" t="s">
        <v>40</v>
      </c>
      <c r="P701" s="148">
        <f>O701*H701</f>
        <v>0</v>
      </c>
      <c r="Q701" s="148">
        <v>0</v>
      </c>
      <c r="R701" s="148">
        <f>Q701*H701</f>
        <v>0</v>
      </c>
      <c r="S701" s="148">
        <v>0</v>
      </c>
      <c r="T701" s="149">
        <f>S701*H701</f>
        <v>0</v>
      </c>
      <c r="AR701" s="150" t="s">
        <v>314</v>
      </c>
      <c r="AT701" s="150" t="s">
        <v>309</v>
      </c>
      <c r="AU701" s="150" t="s">
        <v>163</v>
      </c>
      <c r="AY701" s="18" t="s">
        <v>307</v>
      </c>
      <c r="BE701" s="151">
        <f>IF(N701="základní",J701,0)</f>
        <v>0</v>
      </c>
      <c r="BF701" s="151">
        <f>IF(N701="snížená",J701,0)</f>
        <v>0</v>
      </c>
      <c r="BG701" s="151">
        <f>IF(N701="zákl. přenesená",J701,0)</f>
        <v>0</v>
      </c>
      <c r="BH701" s="151">
        <f>IF(N701="sníž. přenesená",J701,0)</f>
        <v>0</v>
      </c>
      <c r="BI701" s="151">
        <f>IF(N701="nulová",J701,0)</f>
        <v>0</v>
      </c>
      <c r="BJ701" s="18" t="s">
        <v>82</v>
      </c>
      <c r="BK701" s="151">
        <f>ROUND(I701*H701,2)</f>
        <v>0</v>
      </c>
      <c r="BL701" s="18" t="s">
        <v>314</v>
      </c>
      <c r="BM701" s="150" t="s">
        <v>7732</v>
      </c>
    </row>
    <row r="702" spans="2:65" s="1" customFormat="1" ht="11.25">
      <c r="B702" s="33"/>
      <c r="D702" s="152" t="s">
        <v>316</v>
      </c>
      <c r="F702" s="153" t="s">
        <v>7486</v>
      </c>
      <c r="I702" s="154"/>
      <c r="L702" s="33"/>
      <c r="M702" s="155"/>
      <c r="T702" s="57"/>
      <c r="AT702" s="18" t="s">
        <v>316</v>
      </c>
      <c r="AU702" s="18" t="s">
        <v>163</v>
      </c>
    </row>
    <row r="703" spans="2:65" s="1" customFormat="1" ht="16.5" customHeight="1">
      <c r="B703" s="33"/>
      <c r="C703" s="139" t="s">
        <v>1688</v>
      </c>
      <c r="D703" s="139" t="s">
        <v>309</v>
      </c>
      <c r="E703" s="140" t="s">
        <v>7733</v>
      </c>
      <c r="F703" s="141" t="s">
        <v>7488</v>
      </c>
      <c r="G703" s="142" t="s">
        <v>514</v>
      </c>
      <c r="H703" s="143">
        <v>30</v>
      </c>
      <c r="I703" s="144"/>
      <c r="J703" s="145">
        <f>ROUND(I703*H703,2)</f>
        <v>0</v>
      </c>
      <c r="K703" s="141" t="s">
        <v>1</v>
      </c>
      <c r="L703" s="33"/>
      <c r="M703" s="146" t="s">
        <v>1</v>
      </c>
      <c r="N703" s="147" t="s">
        <v>40</v>
      </c>
      <c r="P703" s="148">
        <f>O703*H703</f>
        <v>0</v>
      </c>
      <c r="Q703" s="148">
        <v>0</v>
      </c>
      <c r="R703" s="148">
        <f>Q703*H703</f>
        <v>0</v>
      </c>
      <c r="S703" s="148">
        <v>0</v>
      </c>
      <c r="T703" s="149">
        <f>S703*H703</f>
        <v>0</v>
      </c>
      <c r="AR703" s="150" t="s">
        <v>314</v>
      </c>
      <c r="AT703" s="150" t="s">
        <v>309</v>
      </c>
      <c r="AU703" s="150" t="s">
        <v>163</v>
      </c>
      <c r="AY703" s="18" t="s">
        <v>307</v>
      </c>
      <c r="BE703" s="151">
        <f>IF(N703="základní",J703,0)</f>
        <v>0</v>
      </c>
      <c r="BF703" s="151">
        <f>IF(N703="snížená",J703,0)</f>
        <v>0</v>
      </c>
      <c r="BG703" s="151">
        <f>IF(N703="zákl. přenesená",J703,0)</f>
        <v>0</v>
      </c>
      <c r="BH703" s="151">
        <f>IF(N703="sníž. přenesená",J703,0)</f>
        <v>0</v>
      </c>
      <c r="BI703" s="151">
        <f>IF(N703="nulová",J703,0)</f>
        <v>0</v>
      </c>
      <c r="BJ703" s="18" t="s">
        <v>82</v>
      </c>
      <c r="BK703" s="151">
        <f>ROUND(I703*H703,2)</f>
        <v>0</v>
      </c>
      <c r="BL703" s="18" t="s">
        <v>314</v>
      </c>
      <c r="BM703" s="150" t="s">
        <v>7734</v>
      </c>
    </row>
    <row r="704" spans="2:65" s="1" customFormat="1" ht="11.25">
      <c r="B704" s="33"/>
      <c r="D704" s="152" t="s">
        <v>316</v>
      </c>
      <c r="F704" s="153" t="s">
        <v>7488</v>
      </c>
      <c r="I704" s="154"/>
      <c r="L704" s="33"/>
      <c r="M704" s="155"/>
      <c r="T704" s="57"/>
      <c r="AT704" s="18" t="s">
        <v>316</v>
      </c>
      <c r="AU704" s="18" t="s">
        <v>163</v>
      </c>
    </row>
    <row r="705" spans="2:65" s="1" customFormat="1" ht="16.5" customHeight="1">
      <c r="B705" s="33"/>
      <c r="C705" s="139" t="s">
        <v>1693</v>
      </c>
      <c r="D705" s="139" t="s">
        <v>309</v>
      </c>
      <c r="E705" s="140" t="s">
        <v>7735</v>
      </c>
      <c r="F705" s="141" t="s">
        <v>7490</v>
      </c>
      <c r="G705" s="142" t="s">
        <v>514</v>
      </c>
      <c r="H705" s="143">
        <v>50</v>
      </c>
      <c r="I705" s="144"/>
      <c r="J705" s="145">
        <f>ROUND(I705*H705,2)</f>
        <v>0</v>
      </c>
      <c r="K705" s="141" t="s">
        <v>1</v>
      </c>
      <c r="L705" s="33"/>
      <c r="M705" s="146" t="s">
        <v>1</v>
      </c>
      <c r="N705" s="147" t="s">
        <v>40</v>
      </c>
      <c r="P705" s="148">
        <f>O705*H705</f>
        <v>0</v>
      </c>
      <c r="Q705" s="148">
        <v>0</v>
      </c>
      <c r="R705" s="148">
        <f>Q705*H705</f>
        <v>0</v>
      </c>
      <c r="S705" s="148">
        <v>0</v>
      </c>
      <c r="T705" s="149">
        <f>S705*H705</f>
        <v>0</v>
      </c>
      <c r="AR705" s="150" t="s">
        <v>314</v>
      </c>
      <c r="AT705" s="150" t="s">
        <v>309</v>
      </c>
      <c r="AU705" s="150" t="s">
        <v>163</v>
      </c>
      <c r="AY705" s="18" t="s">
        <v>307</v>
      </c>
      <c r="BE705" s="151">
        <f>IF(N705="základní",J705,0)</f>
        <v>0</v>
      </c>
      <c r="BF705" s="151">
        <f>IF(N705="snížená",J705,0)</f>
        <v>0</v>
      </c>
      <c r="BG705" s="151">
        <f>IF(N705="zákl. přenesená",J705,0)</f>
        <v>0</v>
      </c>
      <c r="BH705" s="151">
        <f>IF(N705="sníž. přenesená",J705,0)</f>
        <v>0</v>
      </c>
      <c r="BI705" s="151">
        <f>IF(N705="nulová",J705,0)</f>
        <v>0</v>
      </c>
      <c r="BJ705" s="18" t="s">
        <v>82</v>
      </c>
      <c r="BK705" s="151">
        <f>ROUND(I705*H705,2)</f>
        <v>0</v>
      </c>
      <c r="BL705" s="18" t="s">
        <v>314</v>
      </c>
      <c r="BM705" s="150" t="s">
        <v>7736</v>
      </c>
    </row>
    <row r="706" spans="2:65" s="1" customFormat="1" ht="11.25">
      <c r="B706" s="33"/>
      <c r="D706" s="152" t="s">
        <v>316</v>
      </c>
      <c r="F706" s="153" t="s">
        <v>7490</v>
      </c>
      <c r="I706" s="154"/>
      <c r="L706" s="33"/>
      <c r="M706" s="155"/>
      <c r="T706" s="57"/>
      <c r="AT706" s="18" t="s">
        <v>316</v>
      </c>
      <c r="AU706" s="18" t="s">
        <v>163</v>
      </c>
    </row>
    <row r="707" spans="2:65" s="1" customFormat="1" ht="16.5" customHeight="1">
      <c r="B707" s="33"/>
      <c r="C707" s="139" t="s">
        <v>1700</v>
      </c>
      <c r="D707" s="139" t="s">
        <v>309</v>
      </c>
      <c r="E707" s="140" t="s">
        <v>7737</v>
      </c>
      <c r="F707" s="141" t="s">
        <v>7492</v>
      </c>
      <c r="G707" s="142" t="s">
        <v>514</v>
      </c>
      <c r="H707" s="143">
        <v>50</v>
      </c>
      <c r="I707" s="144"/>
      <c r="J707" s="145">
        <f>ROUND(I707*H707,2)</f>
        <v>0</v>
      </c>
      <c r="K707" s="141" t="s">
        <v>1</v>
      </c>
      <c r="L707" s="33"/>
      <c r="M707" s="146" t="s">
        <v>1</v>
      </c>
      <c r="N707" s="147" t="s">
        <v>40</v>
      </c>
      <c r="P707" s="148">
        <f>O707*H707</f>
        <v>0</v>
      </c>
      <c r="Q707" s="148">
        <v>0</v>
      </c>
      <c r="R707" s="148">
        <f>Q707*H707</f>
        <v>0</v>
      </c>
      <c r="S707" s="148">
        <v>0</v>
      </c>
      <c r="T707" s="149">
        <f>S707*H707</f>
        <v>0</v>
      </c>
      <c r="AR707" s="150" t="s">
        <v>314</v>
      </c>
      <c r="AT707" s="150" t="s">
        <v>309</v>
      </c>
      <c r="AU707" s="150" t="s">
        <v>163</v>
      </c>
      <c r="AY707" s="18" t="s">
        <v>307</v>
      </c>
      <c r="BE707" s="151">
        <f>IF(N707="základní",J707,0)</f>
        <v>0</v>
      </c>
      <c r="BF707" s="151">
        <f>IF(N707="snížená",J707,0)</f>
        <v>0</v>
      </c>
      <c r="BG707" s="151">
        <f>IF(N707="zákl. přenesená",J707,0)</f>
        <v>0</v>
      </c>
      <c r="BH707" s="151">
        <f>IF(N707="sníž. přenesená",J707,0)</f>
        <v>0</v>
      </c>
      <c r="BI707" s="151">
        <f>IF(N707="nulová",J707,0)</f>
        <v>0</v>
      </c>
      <c r="BJ707" s="18" t="s">
        <v>82</v>
      </c>
      <c r="BK707" s="151">
        <f>ROUND(I707*H707,2)</f>
        <v>0</v>
      </c>
      <c r="BL707" s="18" t="s">
        <v>314</v>
      </c>
      <c r="BM707" s="150" t="s">
        <v>7738</v>
      </c>
    </row>
    <row r="708" spans="2:65" s="1" customFormat="1" ht="11.25">
      <c r="B708" s="33"/>
      <c r="D708" s="152" t="s">
        <v>316</v>
      </c>
      <c r="F708" s="153" t="s">
        <v>7492</v>
      </c>
      <c r="I708" s="154"/>
      <c r="L708" s="33"/>
      <c r="M708" s="155"/>
      <c r="T708" s="57"/>
      <c r="AT708" s="18" t="s">
        <v>316</v>
      </c>
      <c r="AU708" s="18" t="s">
        <v>163</v>
      </c>
    </row>
    <row r="709" spans="2:65" s="16" customFormat="1" ht="20.85" customHeight="1">
      <c r="B709" s="207"/>
      <c r="D709" s="208" t="s">
        <v>74</v>
      </c>
      <c r="E709" s="208" t="s">
        <v>7739</v>
      </c>
      <c r="F709" s="208" t="s">
        <v>7657</v>
      </c>
      <c r="I709" s="209"/>
      <c r="J709" s="210">
        <f>BK709</f>
        <v>0</v>
      </c>
      <c r="L709" s="207"/>
      <c r="M709" s="211"/>
      <c r="P709" s="212">
        <f>SUM(P710:P723)</f>
        <v>0</v>
      </c>
      <c r="R709" s="212">
        <f>SUM(R710:R723)</f>
        <v>0</v>
      </c>
      <c r="T709" s="213">
        <f>SUM(T710:T723)</f>
        <v>0</v>
      </c>
      <c r="AR709" s="208" t="s">
        <v>82</v>
      </c>
      <c r="AT709" s="214" t="s">
        <v>74</v>
      </c>
      <c r="AU709" s="214" t="s">
        <v>163</v>
      </c>
      <c r="AY709" s="208" t="s">
        <v>307</v>
      </c>
      <c r="BK709" s="215">
        <f>SUM(BK710:BK723)</f>
        <v>0</v>
      </c>
    </row>
    <row r="710" spans="2:65" s="1" customFormat="1" ht="55.5" customHeight="1">
      <c r="B710" s="33"/>
      <c r="C710" s="139" t="s">
        <v>1705</v>
      </c>
      <c r="D710" s="139" t="s">
        <v>309</v>
      </c>
      <c r="E710" s="140" t="s">
        <v>7740</v>
      </c>
      <c r="F710" s="141" t="s">
        <v>7496</v>
      </c>
      <c r="G710" s="142" t="s">
        <v>514</v>
      </c>
      <c r="H710" s="143">
        <v>2</v>
      </c>
      <c r="I710" s="144"/>
      <c r="J710" s="145">
        <f>ROUND(I710*H710,2)</f>
        <v>0</v>
      </c>
      <c r="K710" s="141" t="s">
        <v>1</v>
      </c>
      <c r="L710" s="33"/>
      <c r="M710" s="146" t="s">
        <v>1</v>
      </c>
      <c r="N710" s="147" t="s">
        <v>40</v>
      </c>
      <c r="P710" s="148">
        <f>O710*H710</f>
        <v>0</v>
      </c>
      <c r="Q710" s="148">
        <v>0</v>
      </c>
      <c r="R710" s="148">
        <f>Q710*H710</f>
        <v>0</v>
      </c>
      <c r="S710" s="148">
        <v>0</v>
      </c>
      <c r="T710" s="149">
        <f>S710*H710</f>
        <v>0</v>
      </c>
      <c r="AR710" s="150" t="s">
        <v>314</v>
      </c>
      <c r="AT710" s="150" t="s">
        <v>309</v>
      </c>
      <c r="AU710" s="150" t="s">
        <v>314</v>
      </c>
      <c r="AY710" s="18" t="s">
        <v>307</v>
      </c>
      <c r="BE710" s="151">
        <f>IF(N710="základní",J710,0)</f>
        <v>0</v>
      </c>
      <c r="BF710" s="151">
        <f>IF(N710="snížená",J710,0)</f>
        <v>0</v>
      </c>
      <c r="BG710" s="151">
        <f>IF(N710="zákl. přenesená",J710,0)</f>
        <v>0</v>
      </c>
      <c r="BH710" s="151">
        <f>IF(N710="sníž. přenesená",J710,0)</f>
        <v>0</v>
      </c>
      <c r="BI710" s="151">
        <f>IF(N710="nulová",J710,0)</f>
        <v>0</v>
      </c>
      <c r="BJ710" s="18" t="s">
        <v>82</v>
      </c>
      <c r="BK710" s="151">
        <f>ROUND(I710*H710,2)</f>
        <v>0</v>
      </c>
      <c r="BL710" s="18" t="s">
        <v>314</v>
      </c>
      <c r="BM710" s="150" t="s">
        <v>7741</v>
      </c>
    </row>
    <row r="711" spans="2:65" s="1" customFormat="1" ht="39">
      <c r="B711" s="33"/>
      <c r="D711" s="152" t="s">
        <v>316</v>
      </c>
      <c r="F711" s="153" t="s">
        <v>7496</v>
      </c>
      <c r="I711" s="154"/>
      <c r="L711" s="33"/>
      <c r="M711" s="155"/>
      <c r="T711" s="57"/>
      <c r="AT711" s="18" t="s">
        <v>316</v>
      </c>
      <c r="AU711" s="18" t="s">
        <v>314</v>
      </c>
    </row>
    <row r="712" spans="2:65" s="1" customFormat="1" ht="21.75" customHeight="1">
      <c r="B712" s="33"/>
      <c r="C712" s="139" t="s">
        <v>1710</v>
      </c>
      <c r="D712" s="139" t="s">
        <v>309</v>
      </c>
      <c r="E712" s="140" t="s">
        <v>7742</v>
      </c>
      <c r="F712" s="141" t="s">
        <v>7498</v>
      </c>
      <c r="G712" s="142" t="s">
        <v>514</v>
      </c>
      <c r="H712" s="143">
        <v>12</v>
      </c>
      <c r="I712" s="144"/>
      <c r="J712" s="145">
        <f>ROUND(I712*H712,2)</f>
        <v>0</v>
      </c>
      <c r="K712" s="141" t="s">
        <v>1</v>
      </c>
      <c r="L712" s="33"/>
      <c r="M712" s="146" t="s">
        <v>1</v>
      </c>
      <c r="N712" s="147" t="s">
        <v>40</v>
      </c>
      <c r="P712" s="148">
        <f>O712*H712</f>
        <v>0</v>
      </c>
      <c r="Q712" s="148">
        <v>0</v>
      </c>
      <c r="R712" s="148">
        <f>Q712*H712</f>
        <v>0</v>
      </c>
      <c r="S712" s="148">
        <v>0</v>
      </c>
      <c r="T712" s="149">
        <f>S712*H712</f>
        <v>0</v>
      </c>
      <c r="AR712" s="150" t="s">
        <v>314</v>
      </c>
      <c r="AT712" s="150" t="s">
        <v>309</v>
      </c>
      <c r="AU712" s="150" t="s">
        <v>314</v>
      </c>
      <c r="AY712" s="18" t="s">
        <v>307</v>
      </c>
      <c r="BE712" s="151">
        <f>IF(N712="základní",J712,0)</f>
        <v>0</v>
      </c>
      <c r="BF712" s="151">
        <f>IF(N712="snížená",J712,0)</f>
        <v>0</v>
      </c>
      <c r="BG712" s="151">
        <f>IF(N712="zákl. přenesená",J712,0)</f>
        <v>0</v>
      </c>
      <c r="BH712" s="151">
        <f>IF(N712="sníž. přenesená",J712,0)</f>
        <v>0</v>
      </c>
      <c r="BI712" s="151">
        <f>IF(N712="nulová",J712,0)</f>
        <v>0</v>
      </c>
      <c r="BJ712" s="18" t="s">
        <v>82</v>
      </c>
      <c r="BK712" s="151">
        <f>ROUND(I712*H712,2)</f>
        <v>0</v>
      </c>
      <c r="BL712" s="18" t="s">
        <v>314</v>
      </c>
      <c r="BM712" s="150" t="s">
        <v>7743</v>
      </c>
    </row>
    <row r="713" spans="2:65" s="1" customFormat="1" ht="11.25">
      <c r="B713" s="33"/>
      <c r="D713" s="152" t="s">
        <v>316</v>
      </c>
      <c r="F713" s="153" t="s">
        <v>7498</v>
      </c>
      <c r="I713" s="154"/>
      <c r="L713" s="33"/>
      <c r="M713" s="155"/>
      <c r="T713" s="57"/>
      <c r="AT713" s="18" t="s">
        <v>316</v>
      </c>
      <c r="AU713" s="18" t="s">
        <v>314</v>
      </c>
    </row>
    <row r="714" spans="2:65" s="1" customFormat="1" ht="16.5" customHeight="1">
      <c r="B714" s="33"/>
      <c r="C714" s="139" t="s">
        <v>1713</v>
      </c>
      <c r="D714" s="139" t="s">
        <v>309</v>
      </c>
      <c r="E714" s="140" t="s">
        <v>7744</v>
      </c>
      <c r="F714" s="141" t="s">
        <v>7500</v>
      </c>
      <c r="G714" s="142" t="s">
        <v>514</v>
      </c>
      <c r="H714" s="143">
        <v>20</v>
      </c>
      <c r="I714" s="144"/>
      <c r="J714" s="145">
        <f>ROUND(I714*H714,2)</f>
        <v>0</v>
      </c>
      <c r="K714" s="141" t="s">
        <v>1</v>
      </c>
      <c r="L714" s="33"/>
      <c r="M714" s="146" t="s">
        <v>1</v>
      </c>
      <c r="N714" s="147" t="s">
        <v>40</v>
      </c>
      <c r="P714" s="148">
        <f>O714*H714</f>
        <v>0</v>
      </c>
      <c r="Q714" s="148">
        <v>0</v>
      </c>
      <c r="R714" s="148">
        <f>Q714*H714</f>
        <v>0</v>
      </c>
      <c r="S714" s="148">
        <v>0</v>
      </c>
      <c r="T714" s="149">
        <f>S714*H714</f>
        <v>0</v>
      </c>
      <c r="AR714" s="150" t="s">
        <v>314</v>
      </c>
      <c r="AT714" s="150" t="s">
        <v>309</v>
      </c>
      <c r="AU714" s="150" t="s">
        <v>314</v>
      </c>
      <c r="AY714" s="18" t="s">
        <v>307</v>
      </c>
      <c r="BE714" s="151">
        <f>IF(N714="základní",J714,0)</f>
        <v>0</v>
      </c>
      <c r="BF714" s="151">
        <f>IF(N714="snížená",J714,0)</f>
        <v>0</v>
      </c>
      <c r="BG714" s="151">
        <f>IF(N714="zákl. přenesená",J714,0)</f>
        <v>0</v>
      </c>
      <c r="BH714" s="151">
        <f>IF(N714="sníž. přenesená",J714,0)</f>
        <v>0</v>
      </c>
      <c r="BI714" s="151">
        <f>IF(N714="nulová",J714,0)</f>
        <v>0</v>
      </c>
      <c r="BJ714" s="18" t="s">
        <v>82</v>
      </c>
      <c r="BK714" s="151">
        <f>ROUND(I714*H714,2)</f>
        <v>0</v>
      </c>
      <c r="BL714" s="18" t="s">
        <v>314</v>
      </c>
      <c r="BM714" s="150" t="s">
        <v>7745</v>
      </c>
    </row>
    <row r="715" spans="2:65" s="1" customFormat="1" ht="11.25">
      <c r="B715" s="33"/>
      <c r="D715" s="152" t="s">
        <v>316</v>
      </c>
      <c r="F715" s="153" t="s">
        <v>7500</v>
      </c>
      <c r="I715" s="154"/>
      <c r="L715" s="33"/>
      <c r="M715" s="155"/>
      <c r="T715" s="57"/>
      <c r="AT715" s="18" t="s">
        <v>316</v>
      </c>
      <c r="AU715" s="18" t="s">
        <v>314</v>
      </c>
    </row>
    <row r="716" spans="2:65" s="1" customFormat="1" ht="24.2" customHeight="1">
      <c r="B716" s="33"/>
      <c r="C716" s="139" t="s">
        <v>1717</v>
      </c>
      <c r="D716" s="139" t="s">
        <v>309</v>
      </c>
      <c r="E716" s="140" t="s">
        <v>7746</v>
      </c>
      <c r="F716" s="141" t="s">
        <v>7502</v>
      </c>
      <c r="G716" s="142" t="s">
        <v>514</v>
      </c>
      <c r="H716" s="143">
        <v>2</v>
      </c>
      <c r="I716" s="144"/>
      <c r="J716" s="145">
        <f>ROUND(I716*H716,2)</f>
        <v>0</v>
      </c>
      <c r="K716" s="141" t="s">
        <v>1</v>
      </c>
      <c r="L716" s="33"/>
      <c r="M716" s="146" t="s">
        <v>1</v>
      </c>
      <c r="N716" s="147" t="s">
        <v>40</v>
      </c>
      <c r="P716" s="148">
        <f>O716*H716</f>
        <v>0</v>
      </c>
      <c r="Q716" s="148">
        <v>0</v>
      </c>
      <c r="R716" s="148">
        <f>Q716*H716</f>
        <v>0</v>
      </c>
      <c r="S716" s="148">
        <v>0</v>
      </c>
      <c r="T716" s="149">
        <f>S716*H716</f>
        <v>0</v>
      </c>
      <c r="AR716" s="150" t="s">
        <v>314</v>
      </c>
      <c r="AT716" s="150" t="s">
        <v>309</v>
      </c>
      <c r="AU716" s="150" t="s">
        <v>314</v>
      </c>
      <c r="AY716" s="18" t="s">
        <v>307</v>
      </c>
      <c r="BE716" s="151">
        <f>IF(N716="základní",J716,0)</f>
        <v>0</v>
      </c>
      <c r="BF716" s="151">
        <f>IF(N716="snížená",J716,0)</f>
        <v>0</v>
      </c>
      <c r="BG716" s="151">
        <f>IF(N716="zákl. přenesená",J716,0)</f>
        <v>0</v>
      </c>
      <c r="BH716" s="151">
        <f>IF(N716="sníž. přenesená",J716,0)</f>
        <v>0</v>
      </c>
      <c r="BI716" s="151">
        <f>IF(N716="nulová",J716,0)</f>
        <v>0</v>
      </c>
      <c r="BJ716" s="18" t="s">
        <v>82</v>
      </c>
      <c r="BK716" s="151">
        <f>ROUND(I716*H716,2)</f>
        <v>0</v>
      </c>
      <c r="BL716" s="18" t="s">
        <v>314</v>
      </c>
      <c r="BM716" s="150" t="s">
        <v>7747</v>
      </c>
    </row>
    <row r="717" spans="2:65" s="1" customFormat="1" ht="11.25">
      <c r="B717" s="33"/>
      <c r="D717" s="152" t="s">
        <v>316</v>
      </c>
      <c r="F717" s="153" t="s">
        <v>7502</v>
      </c>
      <c r="I717" s="154"/>
      <c r="L717" s="33"/>
      <c r="M717" s="155"/>
      <c r="T717" s="57"/>
      <c r="AT717" s="18" t="s">
        <v>316</v>
      </c>
      <c r="AU717" s="18" t="s">
        <v>314</v>
      </c>
    </row>
    <row r="718" spans="2:65" s="1" customFormat="1" ht="16.5" customHeight="1">
      <c r="B718" s="33"/>
      <c r="C718" s="139" t="s">
        <v>1722</v>
      </c>
      <c r="D718" s="139" t="s">
        <v>309</v>
      </c>
      <c r="E718" s="140" t="s">
        <v>7748</v>
      </c>
      <c r="F718" s="141" t="s">
        <v>7504</v>
      </c>
      <c r="G718" s="142" t="s">
        <v>514</v>
      </c>
      <c r="H718" s="143">
        <v>24</v>
      </c>
      <c r="I718" s="144"/>
      <c r="J718" s="145">
        <f>ROUND(I718*H718,2)</f>
        <v>0</v>
      </c>
      <c r="K718" s="141" t="s">
        <v>1</v>
      </c>
      <c r="L718" s="33"/>
      <c r="M718" s="146" t="s">
        <v>1</v>
      </c>
      <c r="N718" s="147" t="s">
        <v>40</v>
      </c>
      <c r="P718" s="148">
        <f>O718*H718</f>
        <v>0</v>
      </c>
      <c r="Q718" s="148">
        <v>0</v>
      </c>
      <c r="R718" s="148">
        <f>Q718*H718</f>
        <v>0</v>
      </c>
      <c r="S718" s="148">
        <v>0</v>
      </c>
      <c r="T718" s="149">
        <f>S718*H718</f>
        <v>0</v>
      </c>
      <c r="AR718" s="150" t="s">
        <v>314</v>
      </c>
      <c r="AT718" s="150" t="s">
        <v>309</v>
      </c>
      <c r="AU718" s="150" t="s">
        <v>314</v>
      </c>
      <c r="AY718" s="18" t="s">
        <v>307</v>
      </c>
      <c r="BE718" s="151">
        <f>IF(N718="základní",J718,0)</f>
        <v>0</v>
      </c>
      <c r="BF718" s="151">
        <f>IF(N718="snížená",J718,0)</f>
        <v>0</v>
      </c>
      <c r="BG718" s="151">
        <f>IF(N718="zákl. přenesená",J718,0)</f>
        <v>0</v>
      </c>
      <c r="BH718" s="151">
        <f>IF(N718="sníž. přenesená",J718,0)</f>
        <v>0</v>
      </c>
      <c r="BI718" s="151">
        <f>IF(N718="nulová",J718,0)</f>
        <v>0</v>
      </c>
      <c r="BJ718" s="18" t="s">
        <v>82</v>
      </c>
      <c r="BK718" s="151">
        <f>ROUND(I718*H718,2)</f>
        <v>0</v>
      </c>
      <c r="BL718" s="18" t="s">
        <v>314</v>
      </c>
      <c r="BM718" s="150" t="s">
        <v>7749</v>
      </c>
    </row>
    <row r="719" spans="2:65" s="1" customFormat="1" ht="11.25">
      <c r="B719" s="33"/>
      <c r="D719" s="152" t="s">
        <v>316</v>
      </c>
      <c r="F719" s="153" t="s">
        <v>7504</v>
      </c>
      <c r="I719" s="154"/>
      <c r="L719" s="33"/>
      <c r="M719" s="155"/>
      <c r="T719" s="57"/>
      <c r="AT719" s="18" t="s">
        <v>316</v>
      </c>
      <c r="AU719" s="18" t="s">
        <v>314</v>
      </c>
    </row>
    <row r="720" spans="2:65" s="1" customFormat="1" ht="16.5" customHeight="1">
      <c r="B720" s="33"/>
      <c r="C720" s="139" t="s">
        <v>1728</v>
      </c>
      <c r="D720" s="139" t="s">
        <v>309</v>
      </c>
      <c r="E720" s="140" t="s">
        <v>7750</v>
      </c>
      <c r="F720" s="141" t="s">
        <v>7506</v>
      </c>
      <c r="G720" s="142" t="s">
        <v>514</v>
      </c>
      <c r="H720" s="143">
        <v>24</v>
      </c>
      <c r="I720" s="144"/>
      <c r="J720" s="145">
        <f>ROUND(I720*H720,2)</f>
        <v>0</v>
      </c>
      <c r="K720" s="141" t="s">
        <v>1</v>
      </c>
      <c r="L720" s="33"/>
      <c r="M720" s="146" t="s">
        <v>1</v>
      </c>
      <c r="N720" s="147" t="s">
        <v>40</v>
      </c>
      <c r="P720" s="148">
        <f>O720*H720</f>
        <v>0</v>
      </c>
      <c r="Q720" s="148">
        <v>0</v>
      </c>
      <c r="R720" s="148">
        <f>Q720*H720</f>
        <v>0</v>
      </c>
      <c r="S720" s="148">
        <v>0</v>
      </c>
      <c r="T720" s="149">
        <f>S720*H720</f>
        <v>0</v>
      </c>
      <c r="AR720" s="150" t="s">
        <v>314</v>
      </c>
      <c r="AT720" s="150" t="s">
        <v>309</v>
      </c>
      <c r="AU720" s="150" t="s">
        <v>314</v>
      </c>
      <c r="AY720" s="18" t="s">
        <v>307</v>
      </c>
      <c r="BE720" s="151">
        <f>IF(N720="základní",J720,0)</f>
        <v>0</v>
      </c>
      <c r="BF720" s="151">
        <f>IF(N720="snížená",J720,0)</f>
        <v>0</v>
      </c>
      <c r="BG720" s="151">
        <f>IF(N720="zákl. přenesená",J720,0)</f>
        <v>0</v>
      </c>
      <c r="BH720" s="151">
        <f>IF(N720="sníž. přenesená",J720,0)</f>
        <v>0</v>
      </c>
      <c r="BI720" s="151">
        <f>IF(N720="nulová",J720,0)</f>
        <v>0</v>
      </c>
      <c r="BJ720" s="18" t="s">
        <v>82</v>
      </c>
      <c r="BK720" s="151">
        <f>ROUND(I720*H720,2)</f>
        <v>0</v>
      </c>
      <c r="BL720" s="18" t="s">
        <v>314</v>
      </c>
      <c r="BM720" s="150" t="s">
        <v>7751</v>
      </c>
    </row>
    <row r="721" spans="2:65" s="1" customFormat="1" ht="11.25">
      <c r="B721" s="33"/>
      <c r="D721" s="152" t="s">
        <v>316</v>
      </c>
      <c r="F721" s="153" t="s">
        <v>7506</v>
      </c>
      <c r="I721" s="154"/>
      <c r="L721" s="33"/>
      <c r="M721" s="155"/>
      <c r="T721" s="57"/>
      <c r="AT721" s="18" t="s">
        <v>316</v>
      </c>
      <c r="AU721" s="18" t="s">
        <v>314</v>
      </c>
    </row>
    <row r="722" spans="2:65" s="1" customFormat="1" ht="24.2" customHeight="1">
      <c r="B722" s="33"/>
      <c r="C722" s="139" t="s">
        <v>1739</v>
      </c>
      <c r="D722" s="139" t="s">
        <v>309</v>
      </c>
      <c r="E722" s="140" t="s">
        <v>7752</v>
      </c>
      <c r="F722" s="141" t="s">
        <v>7508</v>
      </c>
      <c r="G722" s="142" t="s">
        <v>514</v>
      </c>
      <c r="H722" s="143">
        <v>24</v>
      </c>
      <c r="I722" s="144"/>
      <c r="J722" s="145">
        <f>ROUND(I722*H722,2)</f>
        <v>0</v>
      </c>
      <c r="K722" s="141" t="s">
        <v>1</v>
      </c>
      <c r="L722" s="33"/>
      <c r="M722" s="146" t="s">
        <v>1</v>
      </c>
      <c r="N722" s="147" t="s">
        <v>40</v>
      </c>
      <c r="P722" s="148">
        <f>O722*H722</f>
        <v>0</v>
      </c>
      <c r="Q722" s="148">
        <v>0</v>
      </c>
      <c r="R722" s="148">
        <f>Q722*H722</f>
        <v>0</v>
      </c>
      <c r="S722" s="148">
        <v>0</v>
      </c>
      <c r="T722" s="149">
        <f>S722*H722</f>
        <v>0</v>
      </c>
      <c r="AR722" s="150" t="s">
        <v>314</v>
      </c>
      <c r="AT722" s="150" t="s">
        <v>309</v>
      </c>
      <c r="AU722" s="150" t="s">
        <v>314</v>
      </c>
      <c r="AY722" s="18" t="s">
        <v>307</v>
      </c>
      <c r="BE722" s="151">
        <f>IF(N722="základní",J722,0)</f>
        <v>0</v>
      </c>
      <c r="BF722" s="151">
        <f>IF(N722="snížená",J722,0)</f>
        <v>0</v>
      </c>
      <c r="BG722" s="151">
        <f>IF(N722="zákl. přenesená",J722,0)</f>
        <v>0</v>
      </c>
      <c r="BH722" s="151">
        <f>IF(N722="sníž. přenesená",J722,0)</f>
        <v>0</v>
      </c>
      <c r="BI722" s="151">
        <f>IF(N722="nulová",J722,0)</f>
        <v>0</v>
      </c>
      <c r="BJ722" s="18" t="s">
        <v>82</v>
      </c>
      <c r="BK722" s="151">
        <f>ROUND(I722*H722,2)</f>
        <v>0</v>
      </c>
      <c r="BL722" s="18" t="s">
        <v>314</v>
      </c>
      <c r="BM722" s="150" t="s">
        <v>7753</v>
      </c>
    </row>
    <row r="723" spans="2:65" s="1" customFormat="1" ht="11.25">
      <c r="B723" s="33"/>
      <c r="D723" s="152" t="s">
        <v>316</v>
      </c>
      <c r="F723" s="153" t="s">
        <v>7508</v>
      </c>
      <c r="I723" s="154"/>
      <c r="L723" s="33"/>
      <c r="M723" s="155"/>
      <c r="T723" s="57"/>
      <c r="AT723" s="18" t="s">
        <v>316</v>
      </c>
      <c r="AU723" s="18" t="s">
        <v>314</v>
      </c>
    </row>
    <row r="724" spans="2:65" s="16" customFormat="1" ht="20.85" customHeight="1">
      <c r="B724" s="207"/>
      <c r="D724" s="208" t="s">
        <v>74</v>
      </c>
      <c r="E724" s="208" t="s">
        <v>7754</v>
      </c>
      <c r="F724" s="208" t="s">
        <v>7755</v>
      </c>
      <c r="I724" s="209"/>
      <c r="J724" s="210">
        <f>BK724</f>
        <v>0</v>
      </c>
      <c r="L724" s="207"/>
      <c r="M724" s="211"/>
      <c r="P724" s="212">
        <f>SUM(P725:P728)</f>
        <v>0</v>
      </c>
      <c r="R724" s="212">
        <f>SUM(R725:R728)</f>
        <v>0</v>
      </c>
      <c r="T724" s="213">
        <f>SUM(T725:T728)</f>
        <v>0</v>
      </c>
      <c r="AR724" s="208" t="s">
        <v>82</v>
      </c>
      <c r="AT724" s="214" t="s">
        <v>74</v>
      </c>
      <c r="AU724" s="214" t="s">
        <v>163</v>
      </c>
      <c r="AY724" s="208" t="s">
        <v>307</v>
      </c>
      <c r="BK724" s="215">
        <f>SUM(BK725:BK728)</f>
        <v>0</v>
      </c>
    </row>
    <row r="725" spans="2:65" s="1" customFormat="1" ht="78" customHeight="1">
      <c r="B725" s="33"/>
      <c r="C725" s="139" t="s">
        <v>1748</v>
      </c>
      <c r="D725" s="139" t="s">
        <v>309</v>
      </c>
      <c r="E725" s="140" t="s">
        <v>7756</v>
      </c>
      <c r="F725" s="141" t="s">
        <v>7514</v>
      </c>
      <c r="G725" s="142" t="s">
        <v>514</v>
      </c>
      <c r="H725" s="143">
        <v>2</v>
      </c>
      <c r="I725" s="144"/>
      <c r="J725" s="145">
        <f>ROUND(I725*H725,2)</f>
        <v>0</v>
      </c>
      <c r="K725" s="141" t="s">
        <v>1</v>
      </c>
      <c r="L725" s="33"/>
      <c r="M725" s="146" t="s">
        <v>1</v>
      </c>
      <c r="N725" s="147" t="s">
        <v>40</v>
      </c>
      <c r="P725" s="148">
        <f>O725*H725</f>
        <v>0</v>
      </c>
      <c r="Q725" s="148">
        <v>0</v>
      </c>
      <c r="R725" s="148">
        <f>Q725*H725</f>
        <v>0</v>
      </c>
      <c r="S725" s="148">
        <v>0</v>
      </c>
      <c r="T725" s="149">
        <f>S725*H725</f>
        <v>0</v>
      </c>
      <c r="AR725" s="150" t="s">
        <v>314</v>
      </c>
      <c r="AT725" s="150" t="s">
        <v>309</v>
      </c>
      <c r="AU725" s="150" t="s">
        <v>314</v>
      </c>
      <c r="AY725" s="18" t="s">
        <v>307</v>
      </c>
      <c r="BE725" s="151">
        <f>IF(N725="základní",J725,0)</f>
        <v>0</v>
      </c>
      <c r="BF725" s="151">
        <f>IF(N725="snížená",J725,0)</f>
        <v>0</v>
      </c>
      <c r="BG725" s="151">
        <f>IF(N725="zákl. přenesená",J725,0)</f>
        <v>0</v>
      </c>
      <c r="BH725" s="151">
        <f>IF(N725="sníž. přenesená",J725,0)</f>
        <v>0</v>
      </c>
      <c r="BI725" s="151">
        <f>IF(N725="nulová",J725,0)</f>
        <v>0</v>
      </c>
      <c r="BJ725" s="18" t="s">
        <v>82</v>
      </c>
      <c r="BK725" s="151">
        <f>ROUND(I725*H725,2)</f>
        <v>0</v>
      </c>
      <c r="BL725" s="18" t="s">
        <v>314</v>
      </c>
      <c r="BM725" s="150" t="s">
        <v>7757</v>
      </c>
    </row>
    <row r="726" spans="2:65" s="1" customFormat="1" ht="58.5">
      <c r="B726" s="33"/>
      <c r="D726" s="152" t="s">
        <v>316</v>
      </c>
      <c r="F726" s="153" t="s">
        <v>7515</v>
      </c>
      <c r="I726" s="154"/>
      <c r="L726" s="33"/>
      <c r="M726" s="155"/>
      <c r="T726" s="57"/>
      <c r="AT726" s="18" t="s">
        <v>316</v>
      </c>
      <c r="AU726" s="18" t="s">
        <v>314</v>
      </c>
    </row>
    <row r="727" spans="2:65" s="1" customFormat="1" ht="78" customHeight="1">
      <c r="B727" s="33"/>
      <c r="C727" s="139" t="s">
        <v>1752</v>
      </c>
      <c r="D727" s="139" t="s">
        <v>309</v>
      </c>
      <c r="E727" s="140" t="s">
        <v>7758</v>
      </c>
      <c r="F727" s="141" t="s">
        <v>7517</v>
      </c>
      <c r="G727" s="142" t="s">
        <v>514</v>
      </c>
      <c r="H727" s="143">
        <v>2</v>
      </c>
      <c r="I727" s="144"/>
      <c r="J727" s="145">
        <f>ROUND(I727*H727,2)</f>
        <v>0</v>
      </c>
      <c r="K727" s="141" t="s">
        <v>1</v>
      </c>
      <c r="L727" s="33"/>
      <c r="M727" s="146" t="s">
        <v>1</v>
      </c>
      <c r="N727" s="147" t="s">
        <v>40</v>
      </c>
      <c r="P727" s="148">
        <f>O727*H727</f>
        <v>0</v>
      </c>
      <c r="Q727" s="148">
        <v>0</v>
      </c>
      <c r="R727" s="148">
        <f>Q727*H727</f>
        <v>0</v>
      </c>
      <c r="S727" s="148">
        <v>0</v>
      </c>
      <c r="T727" s="149">
        <f>S727*H727</f>
        <v>0</v>
      </c>
      <c r="AR727" s="150" t="s">
        <v>314</v>
      </c>
      <c r="AT727" s="150" t="s">
        <v>309</v>
      </c>
      <c r="AU727" s="150" t="s">
        <v>314</v>
      </c>
      <c r="AY727" s="18" t="s">
        <v>307</v>
      </c>
      <c r="BE727" s="151">
        <f>IF(N727="základní",J727,0)</f>
        <v>0</v>
      </c>
      <c r="BF727" s="151">
        <f>IF(N727="snížená",J727,0)</f>
        <v>0</v>
      </c>
      <c r="BG727" s="151">
        <f>IF(N727="zákl. přenesená",J727,0)</f>
        <v>0</v>
      </c>
      <c r="BH727" s="151">
        <f>IF(N727="sníž. přenesená",J727,0)</f>
        <v>0</v>
      </c>
      <c r="BI727" s="151">
        <f>IF(N727="nulová",J727,0)</f>
        <v>0</v>
      </c>
      <c r="BJ727" s="18" t="s">
        <v>82</v>
      </c>
      <c r="BK727" s="151">
        <f>ROUND(I727*H727,2)</f>
        <v>0</v>
      </c>
      <c r="BL727" s="18" t="s">
        <v>314</v>
      </c>
      <c r="BM727" s="150" t="s">
        <v>7759</v>
      </c>
    </row>
    <row r="728" spans="2:65" s="1" customFormat="1" ht="58.5">
      <c r="B728" s="33"/>
      <c r="D728" s="152" t="s">
        <v>316</v>
      </c>
      <c r="F728" s="153" t="s">
        <v>7518</v>
      </c>
      <c r="I728" s="154"/>
      <c r="L728" s="33"/>
      <c r="M728" s="155"/>
      <c r="T728" s="57"/>
      <c r="AT728" s="18" t="s">
        <v>316</v>
      </c>
      <c r="AU728" s="18" t="s">
        <v>314</v>
      </c>
    </row>
    <row r="729" spans="2:65" s="16" customFormat="1" ht="20.85" customHeight="1">
      <c r="B729" s="207"/>
      <c r="D729" s="208" t="s">
        <v>74</v>
      </c>
      <c r="E729" s="208" t="s">
        <v>7760</v>
      </c>
      <c r="F729" s="208" t="s">
        <v>7761</v>
      </c>
      <c r="I729" s="209"/>
      <c r="J729" s="210">
        <f>BK729</f>
        <v>0</v>
      </c>
      <c r="L729" s="207"/>
      <c r="M729" s="211"/>
      <c r="P729" s="212">
        <f>SUM(P730:P731)</f>
        <v>0</v>
      </c>
      <c r="R729" s="212">
        <f>SUM(R730:R731)</f>
        <v>0</v>
      </c>
      <c r="T729" s="213">
        <f>SUM(T730:T731)</f>
        <v>0</v>
      </c>
      <c r="AR729" s="208" t="s">
        <v>82</v>
      </c>
      <c r="AT729" s="214" t="s">
        <v>74</v>
      </c>
      <c r="AU729" s="214" t="s">
        <v>163</v>
      </c>
      <c r="AY729" s="208" t="s">
        <v>307</v>
      </c>
      <c r="BK729" s="215">
        <f>SUM(BK730:BK731)</f>
        <v>0</v>
      </c>
    </row>
    <row r="730" spans="2:65" s="1" customFormat="1" ht="24.2" customHeight="1">
      <c r="B730" s="33"/>
      <c r="C730" s="139" t="s">
        <v>1757</v>
      </c>
      <c r="D730" s="139" t="s">
        <v>309</v>
      </c>
      <c r="E730" s="140" t="s">
        <v>7762</v>
      </c>
      <c r="F730" s="141" t="s">
        <v>7522</v>
      </c>
      <c r="G730" s="142" t="s">
        <v>514</v>
      </c>
      <c r="H730" s="143">
        <v>10</v>
      </c>
      <c r="I730" s="144"/>
      <c r="J730" s="145">
        <f>ROUND(I730*H730,2)</f>
        <v>0</v>
      </c>
      <c r="K730" s="141" t="s">
        <v>1</v>
      </c>
      <c r="L730" s="33"/>
      <c r="M730" s="146" t="s">
        <v>1</v>
      </c>
      <c r="N730" s="147" t="s">
        <v>40</v>
      </c>
      <c r="P730" s="148">
        <f>O730*H730</f>
        <v>0</v>
      </c>
      <c r="Q730" s="148">
        <v>0</v>
      </c>
      <c r="R730" s="148">
        <f>Q730*H730</f>
        <v>0</v>
      </c>
      <c r="S730" s="148">
        <v>0</v>
      </c>
      <c r="T730" s="149">
        <f>S730*H730</f>
        <v>0</v>
      </c>
      <c r="AR730" s="150" t="s">
        <v>314</v>
      </c>
      <c r="AT730" s="150" t="s">
        <v>309</v>
      </c>
      <c r="AU730" s="150" t="s">
        <v>314</v>
      </c>
      <c r="AY730" s="18" t="s">
        <v>307</v>
      </c>
      <c r="BE730" s="151">
        <f>IF(N730="základní",J730,0)</f>
        <v>0</v>
      </c>
      <c r="BF730" s="151">
        <f>IF(N730="snížená",J730,0)</f>
        <v>0</v>
      </c>
      <c r="BG730" s="151">
        <f>IF(N730="zákl. přenesená",J730,0)</f>
        <v>0</v>
      </c>
      <c r="BH730" s="151">
        <f>IF(N730="sníž. přenesená",J730,0)</f>
        <v>0</v>
      </c>
      <c r="BI730" s="151">
        <f>IF(N730="nulová",J730,0)</f>
        <v>0</v>
      </c>
      <c r="BJ730" s="18" t="s">
        <v>82</v>
      </c>
      <c r="BK730" s="151">
        <f>ROUND(I730*H730,2)</f>
        <v>0</v>
      </c>
      <c r="BL730" s="18" t="s">
        <v>314</v>
      </c>
      <c r="BM730" s="150" t="s">
        <v>7763</v>
      </c>
    </row>
    <row r="731" spans="2:65" s="1" customFormat="1" ht="19.5">
      <c r="B731" s="33"/>
      <c r="D731" s="152" t="s">
        <v>316</v>
      </c>
      <c r="F731" s="153" t="s">
        <v>7522</v>
      </c>
      <c r="I731" s="154"/>
      <c r="L731" s="33"/>
      <c r="M731" s="155"/>
      <c r="T731" s="57"/>
      <c r="AT731" s="18" t="s">
        <v>316</v>
      </c>
      <c r="AU731" s="18" t="s">
        <v>314</v>
      </c>
    </row>
    <row r="732" spans="2:65" s="16" customFormat="1" ht="20.85" customHeight="1">
      <c r="B732" s="207"/>
      <c r="D732" s="208" t="s">
        <v>74</v>
      </c>
      <c r="E732" s="208" t="s">
        <v>7764</v>
      </c>
      <c r="F732" s="208" t="s">
        <v>7765</v>
      </c>
      <c r="I732" s="209"/>
      <c r="J732" s="210">
        <f>BK732</f>
        <v>0</v>
      </c>
      <c r="L732" s="207"/>
      <c r="M732" s="211"/>
      <c r="P732" s="212">
        <f>SUM(P733:P738)</f>
        <v>0</v>
      </c>
      <c r="R732" s="212">
        <f>SUM(R733:R738)</f>
        <v>0</v>
      </c>
      <c r="T732" s="213">
        <f>SUM(T733:T738)</f>
        <v>0</v>
      </c>
      <c r="AR732" s="208" t="s">
        <v>82</v>
      </c>
      <c r="AT732" s="214" t="s">
        <v>74</v>
      </c>
      <c r="AU732" s="214" t="s">
        <v>163</v>
      </c>
      <c r="AY732" s="208" t="s">
        <v>307</v>
      </c>
      <c r="BK732" s="215">
        <f>SUM(BK733:BK738)</f>
        <v>0</v>
      </c>
    </row>
    <row r="733" spans="2:65" s="1" customFormat="1" ht="24.2" customHeight="1">
      <c r="B733" s="33"/>
      <c r="C733" s="139" t="s">
        <v>1762</v>
      </c>
      <c r="D733" s="139" t="s">
        <v>309</v>
      </c>
      <c r="E733" s="140" t="s">
        <v>7766</v>
      </c>
      <c r="F733" s="141" t="s">
        <v>7526</v>
      </c>
      <c r="G733" s="142" t="s">
        <v>514</v>
      </c>
      <c r="H733" s="143">
        <v>5</v>
      </c>
      <c r="I733" s="144"/>
      <c r="J733" s="145">
        <f>ROUND(I733*H733,2)</f>
        <v>0</v>
      </c>
      <c r="K733" s="141" t="s">
        <v>1</v>
      </c>
      <c r="L733" s="33"/>
      <c r="M733" s="146" t="s">
        <v>1</v>
      </c>
      <c r="N733" s="147" t="s">
        <v>40</v>
      </c>
      <c r="P733" s="148">
        <f>O733*H733</f>
        <v>0</v>
      </c>
      <c r="Q733" s="148">
        <v>0</v>
      </c>
      <c r="R733" s="148">
        <f>Q733*H733</f>
        <v>0</v>
      </c>
      <c r="S733" s="148">
        <v>0</v>
      </c>
      <c r="T733" s="149">
        <f>S733*H733</f>
        <v>0</v>
      </c>
      <c r="AR733" s="150" t="s">
        <v>314</v>
      </c>
      <c r="AT733" s="150" t="s">
        <v>309</v>
      </c>
      <c r="AU733" s="150" t="s">
        <v>314</v>
      </c>
      <c r="AY733" s="18" t="s">
        <v>307</v>
      </c>
      <c r="BE733" s="151">
        <f>IF(N733="základní",J733,0)</f>
        <v>0</v>
      </c>
      <c r="BF733" s="151">
        <f>IF(N733="snížená",J733,0)</f>
        <v>0</v>
      </c>
      <c r="BG733" s="151">
        <f>IF(N733="zákl. přenesená",J733,0)</f>
        <v>0</v>
      </c>
      <c r="BH733" s="151">
        <f>IF(N733="sníž. přenesená",J733,0)</f>
        <v>0</v>
      </c>
      <c r="BI733" s="151">
        <f>IF(N733="nulová",J733,0)</f>
        <v>0</v>
      </c>
      <c r="BJ733" s="18" t="s">
        <v>82</v>
      </c>
      <c r="BK733" s="151">
        <f>ROUND(I733*H733,2)</f>
        <v>0</v>
      </c>
      <c r="BL733" s="18" t="s">
        <v>314</v>
      </c>
      <c r="BM733" s="150" t="s">
        <v>7767</v>
      </c>
    </row>
    <row r="734" spans="2:65" s="1" customFormat="1" ht="19.5">
      <c r="B734" s="33"/>
      <c r="D734" s="152" t="s">
        <v>316</v>
      </c>
      <c r="F734" s="153" t="s">
        <v>7526</v>
      </c>
      <c r="I734" s="154"/>
      <c r="L734" s="33"/>
      <c r="M734" s="155"/>
      <c r="T734" s="57"/>
      <c r="AT734" s="18" t="s">
        <v>316</v>
      </c>
      <c r="AU734" s="18" t="s">
        <v>314</v>
      </c>
    </row>
    <row r="735" spans="2:65" s="1" customFormat="1" ht="24.2" customHeight="1">
      <c r="B735" s="33"/>
      <c r="C735" s="139" t="s">
        <v>1769</v>
      </c>
      <c r="D735" s="139" t="s">
        <v>309</v>
      </c>
      <c r="E735" s="140" t="s">
        <v>7768</v>
      </c>
      <c r="F735" s="141" t="s">
        <v>7528</v>
      </c>
      <c r="G735" s="142" t="s">
        <v>514</v>
      </c>
      <c r="H735" s="143">
        <v>10</v>
      </c>
      <c r="I735" s="144"/>
      <c r="J735" s="145">
        <f>ROUND(I735*H735,2)</f>
        <v>0</v>
      </c>
      <c r="K735" s="141" t="s">
        <v>1</v>
      </c>
      <c r="L735" s="33"/>
      <c r="M735" s="146" t="s">
        <v>1</v>
      </c>
      <c r="N735" s="147" t="s">
        <v>40</v>
      </c>
      <c r="P735" s="148">
        <f>O735*H735</f>
        <v>0</v>
      </c>
      <c r="Q735" s="148">
        <v>0</v>
      </c>
      <c r="R735" s="148">
        <f>Q735*H735</f>
        <v>0</v>
      </c>
      <c r="S735" s="148">
        <v>0</v>
      </c>
      <c r="T735" s="149">
        <f>S735*H735</f>
        <v>0</v>
      </c>
      <c r="AR735" s="150" t="s">
        <v>314</v>
      </c>
      <c r="AT735" s="150" t="s">
        <v>309</v>
      </c>
      <c r="AU735" s="150" t="s">
        <v>314</v>
      </c>
      <c r="AY735" s="18" t="s">
        <v>307</v>
      </c>
      <c r="BE735" s="151">
        <f>IF(N735="základní",J735,0)</f>
        <v>0</v>
      </c>
      <c r="BF735" s="151">
        <f>IF(N735="snížená",J735,0)</f>
        <v>0</v>
      </c>
      <c r="BG735" s="151">
        <f>IF(N735="zákl. přenesená",J735,0)</f>
        <v>0</v>
      </c>
      <c r="BH735" s="151">
        <f>IF(N735="sníž. přenesená",J735,0)</f>
        <v>0</v>
      </c>
      <c r="BI735" s="151">
        <f>IF(N735="nulová",J735,0)</f>
        <v>0</v>
      </c>
      <c r="BJ735" s="18" t="s">
        <v>82</v>
      </c>
      <c r="BK735" s="151">
        <f>ROUND(I735*H735,2)</f>
        <v>0</v>
      </c>
      <c r="BL735" s="18" t="s">
        <v>314</v>
      </c>
      <c r="BM735" s="150" t="s">
        <v>7769</v>
      </c>
    </row>
    <row r="736" spans="2:65" s="1" customFormat="1" ht="19.5">
      <c r="B736" s="33"/>
      <c r="D736" s="152" t="s">
        <v>316</v>
      </c>
      <c r="F736" s="153" t="s">
        <v>7528</v>
      </c>
      <c r="I736" s="154"/>
      <c r="L736" s="33"/>
      <c r="M736" s="155"/>
      <c r="T736" s="57"/>
      <c r="AT736" s="18" t="s">
        <v>316</v>
      </c>
      <c r="AU736" s="18" t="s">
        <v>314</v>
      </c>
    </row>
    <row r="737" spans="2:65" s="1" customFormat="1" ht="24.2" customHeight="1">
      <c r="B737" s="33"/>
      <c r="C737" s="139" t="s">
        <v>1774</v>
      </c>
      <c r="D737" s="139" t="s">
        <v>309</v>
      </c>
      <c r="E737" s="140" t="s">
        <v>7770</v>
      </c>
      <c r="F737" s="141" t="s">
        <v>7530</v>
      </c>
      <c r="G737" s="142" t="s">
        <v>514</v>
      </c>
      <c r="H737" s="143">
        <v>5</v>
      </c>
      <c r="I737" s="144"/>
      <c r="J737" s="145">
        <f>ROUND(I737*H737,2)</f>
        <v>0</v>
      </c>
      <c r="K737" s="141" t="s">
        <v>1</v>
      </c>
      <c r="L737" s="33"/>
      <c r="M737" s="146" t="s">
        <v>1</v>
      </c>
      <c r="N737" s="147" t="s">
        <v>40</v>
      </c>
      <c r="P737" s="148">
        <f>O737*H737</f>
        <v>0</v>
      </c>
      <c r="Q737" s="148">
        <v>0</v>
      </c>
      <c r="R737" s="148">
        <f>Q737*H737</f>
        <v>0</v>
      </c>
      <c r="S737" s="148">
        <v>0</v>
      </c>
      <c r="T737" s="149">
        <f>S737*H737</f>
        <v>0</v>
      </c>
      <c r="AR737" s="150" t="s">
        <v>314</v>
      </c>
      <c r="AT737" s="150" t="s">
        <v>309</v>
      </c>
      <c r="AU737" s="150" t="s">
        <v>314</v>
      </c>
      <c r="AY737" s="18" t="s">
        <v>307</v>
      </c>
      <c r="BE737" s="151">
        <f>IF(N737="základní",J737,0)</f>
        <v>0</v>
      </c>
      <c r="BF737" s="151">
        <f>IF(N737="snížená",J737,0)</f>
        <v>0</v>
      </c>
      <c r="BG737" s="151">
        <f>IF(N737="zákl. přenesená",J737,0)</f>
        <v>0</v>
      </c>
      <c r="BH737" s="151">
        <f>IF(N737="sníž. přenesená",J737,0)</f>
        <v>0</v>
      </c>
      <c r="BI737" s="151">
        <f>IF(N737="nulová",J737,0)</f>
        <v>0</v>
      </c>
      <c r="BJ737" s="18" t="s">
        <v>82</v>
      </c>
      <c r="BK737" s="151">
        <f>ROUND(I737*H737,2)</f>
        <v>0</v>
      </c>
      <c r="BL737" s="18" t="s">
        <v>314</v>
      </c>
      <c r="BM737" s="150" t="s">
        <v>7771</v>
      </c>
    </row>
    <row r="738" spans="2:65" s="1" customFormat="1" ht="19.5">
      <c r="B738" s="33"/>
      <c r="D738" s="152" t="s">
        <v>316</v>
      </c>
      <c r="F738" s="153" t="s">
        <v>7530</v>
      </c>
      <c r="I738" s="154"/>
      <c r="L738" s="33"/>
      <c r="M738" s="155"/>
      <c r="T738" s="57"/>
      <c r="AT738" s="18" t="s">
        <v>316</v>
      </c>
      <c r="AU738" s="18" t="s">
        <v>314</v>
      </c>
    </row>
    <row r="739" spans="2:65" s="16" customFormat="1" ht="20.85" customHeight="1">
      <c r="B739" s="207"/>
      <c r="D739" s="208" t="s">
        <v>74</v>
      </c>
      <c r="E739" s="208" t="s">
        <v>7772</v>
      </c>
      <c r="F739" s="208" t="s">
        <v>7773</v>
      </c>
      <c r="I739" s="209"/>
      <c r="J739" s="210">
        <f>BK739</f>
        <v>0</v>
      </c>
      <c r="L739" s="207"/>
      <c r="M739" s="211"/>
      <c r="P739" s="212">
        <f>SUM(P740:P741)</f>
        <v>0</v>
      </c>
      <c r="R739" s="212">
        <f>SUM(R740:R741)</f>
        <v>0</v>
      </c>
      <c r="T739" s="213">
        <f>SUM(T740:T741)</f>
        <v>0</v>
      </c>
      <c r="AR739" s="208" t="s">
        <v>82</v>
      </c>
      <c r="AT739" s="214" t="s">
        <v>74</v>
      </c>
      <c r="AU739" s="214" t="s">
        <v>163</v>
      </c>
      <c r="AY739" s="208" t="s">
        <v>307</v>
      </c>
      <c r="BK739" s="215">
        <f>SUM(BK740:BK741)</f>
        <v>0</v>
      </c>
    </row>
    <row r="740" spans="2:65" s="1" customFormat="1" ht="62.65" customHeight="1">
      <c r="B740" s="33"/>
      <c r="C740" s="139" t="s">
        <v>1779</v>
      </c>
      <c r="D740" s="139" t="s">
        <v>309</v>
      </c>
      <c r="E740" s="140" t="s">
        <v>7774</v>
      </c>
      <c r="F740" s="141" t="s">
        <v>7534</v>
      </c>
      <c r="G740" s="142" t="s">
        <v>514</v>
      </c>
      <c r="H740" s="143">
        <v>1</v>
      </c>
      <c r="I740" s="144"/>
      <c r="J740" s="145">
        <f>ROUND(I740*H740,2)</f>
        <v>0</v>
      </c>
      <c r="K740" s="141" t="s">
        <v>1</v>
      </c>
      <c r="L740" s="33"/>
      <c r="M740" s="146" t="s">
        <v>1</v>
      </c>
      <c r="N740" s="147" t="s">
        <v>40</v>
      </c>
      <c r="P740" s="148">
        <f>O740*H740</f>
        <v>0</v>
      </c>
      <c r="Q740" s="148">
        <v>0</v>
      </c>
      <c r="R740" s="148">
        <f>Q740*H740</f>
        <v>0</v>
      </c>
      <c r="S740" s="148">
        <v>0</v>
      </c>
      <c r="T740" s="149">
        <f>S740*H740</f>
        <v>0</v>
      </c>
      <c r="AR740" s="150" t="s">
        <v>314</v>
      </c>
      <c r="AT740" s="150" t="s">
        <v>309</v>
      </c>
      <c r="AU740" s="150" t="s">
        <v>314</v>
      </c>
      <c r="AY740" s="18" t="s">
        <v>307</v>
      </c>
      <c r="BE740" s="151">
        <f>IF(N740="základní",J740,0)</f>
        <v>0</v>
      </c>
      <c r="BF740" s="151">
        <f>IF(N740="snížená",J740,0)</f>
        <v>0</v>
      </c>
      <c r="BG740" s="151">
        <f>IF(N740="zákl. přenesená",J740,0)</f>
        <v>0</v>
      </c>
      <c r="BH740" s="151">
        <f>IF(N740="sníž. přenesená",J740,0)</f>
        <v>0</v>
      </c>
      <c r="BI740" s="151">
        <f>IF(N740="nulová",J740,0)</f>
        <v>0</v>
      </c>
      <c r="BJ740" s="18" t="s">
        <v>82</v>
      </c>
      <c r="BK740" s="151">
        <f>ROUND(I740*H740,2)</f>
        <v>0</v>
      </c>
      <c r="BL740" s="18" t="s">
        <v>314</v>
      </c>
      <c r="BM740" s="150" t="s">
        <v>7775</v>
      </c>
    </row>
    <row r="741" spans="2:65" s="1" customFormat="1" ht="39">
      <c r="B741" s="33"/>
      <c r="D741" s="152" t="s">
        <v>316</v>
      </c>
      <c r="F741" s="153" t="s">
        <v>7534</v>
      </c>
      <c r="I741" s="154"/>
      <c r="L741" s="33"/>
      <c r="M741" s="155"/>
      <c r="T741" s="57"/>
      <c r="AT741" s="18" t="s">
        <v>316</v>
      </c>
      <c r="AU741" s="18" t="s">
        <v>314</v>
      </c>
    </row>
    <row r="742" spans="2:65" s="16" customFormat="1" ht="20.85" customHeight="1">
      <c r="B742" s="207"/>
      <c r="D742" s="208" t="s">
        <v>74</v>
      </c>
      <c r="E742" s="208" t="s">
        <v>7776</v>
      </c>
      <c r="F742" s="208" t="s">
        <v>7777</v>
      </c>
      <c r="I742" s="209"/>
      <c r="J742" s="210">
        <f>BK742</f>
        <v>0</v>
      </c>
      <c r="L742" s="207"/>
      <c r="M742" s="211"/>
      <c r="P742" s="212">
        <f>SUM(P743:P748)</f>
        <v>0</v>
      </c>
      <c r="R742" s="212">
        <f>SUM(R743:R748)</f>
        <v>0</v>
      </c>
      <c r="T742" s="213">
        <f>SUM(T743:T748)</f>
        <v>0</v>
      </c>
      <c r="AR742" s="208" t="s">
        <v>82</v>
      </c>
      <c r="AT742" s="214" t="s">
        <v>74</v>
      </c>
      <c r="AU742" s="214" t="s">
        <v>163</v>
      </c>
      <c r="AY742" s="208" t="s">
        <v>307</v>
      </c>
      <c r="BK742" s="215">
        <f>SUM(BK743:BK748)</f>
        <v>0</v>
      </c>
    </row>
    <row r="743" spans="2:65" s="1" customFormat="1" ht="66.75" customHeight="1">
      <c r="B743" s="33"/>
      <c r="C743" s="139" t="s">
        <v>1784</v>
      </c>
      <c r="D743" s="139" t="s">
        <v>309</v>
      </c>
      <c r="E743" s="140" t="s">
        <v>7778</v>
      </c>
      <c r="F743" s="141" t="s">
        <v>7779</v>
      </c>
      <c r="G743" s="142" t="s">
        <v>514</v>
      </c>
      <c r="H743" s="143">
        <v>68</v>
      </c>
      <c r="I743" s="144"/>
      <c r="J743" s="145">
        <f>ROUND(I743*H743,2)</f>
        <v>0</v>
      </c>
      <c r="K743" s="141" t="s">
        <v>1</v>
      </c>
      <c r="L743" s="33"/>
      <c r="M743" s="146" t="s">
        <v>1</v>
      </c>
      <c r="N743" s="147" t="s">
        <v>40</v>
      </c>
      <c r="P743" s="148">
        <f>O743*H743</f>
        <v>0</v>
      </c>
      <c r="Q743" s="148">
        <v>0</v>
      </c>
      <c r="R743" s="148">
        <f>Q743*H743</f>
        <v>0</v>
      </c>
      <c r="S743" s="148">
        <v>0</v>
      </c>
      <c r="T743" s="149">
        <f>S743*H743</f>
        <v>0</v>
      </c>
      <c r="AR743" s="150" t="s">
        <v>314</v>
      </c>
      <c r="AT743" s="150" t="s">
        <v>309</v>
      </c>
      <c r="AU743" s="150" t="s">
        <v>314</v>
      </c>
      <c r="AY743" s="18" t="s">
        <v>307</v>
      </c>
      <c r="BE743" s="151">
        <f>IF(N743="základní",J743,0)</f>
        <v>0</v>
      </c>
      <c r="BF743" s="151">
        <f>IF(N743="snížená",J743,0)</f>
        <v>0</v>
      </c>
      <c r="BG743" s="151">
        <f>IF(N743="zákl. přenesená",J743,0)</f>
        <v>0</v>
      </c>
      <c r="BH743" s="151">
        <f>IF(N743="sníž. přenesená",J743,0)</f>
        <v>0</v>
      </c>
      <c r="BI743" s="151">
        <f>IF(N743="nulová",J743,0)</f>
        <v>0</v>
      </c>
      <c r="BJ743" s="18" t="s">
        <v>82</v>
      </c>
      <c r="BK743" s="151">
        <f>ROUND(I743*H743,2)</f>
        <v>0</v>
      </c>
      <c r="BL743" s="18" t="s">
        <v>314</v>
      </c>
      <c r="BM743" s="150" t="s">
        <v>7780</v>
      </c>
    </row>
    <row r="744" spans="2:65" s="1" customFormat="1" ht="48.75">
      <c r="B744" s="33"/>
      <c r="D744" s="152" t="s">
        <v>316</v>
      </c>
      <c r="F744" s="153" t="s">
        <v>7779</v>
      </c>
      <c r="I744" s="154"/>
      <c r="L744" s="33"/>
      <c r="M744" s="155"/>
      <c r="T744" s="57"/>
      <c r="AT744" s="18" t="s">
        <v>316</v>
      </c>
      <c r="AU744" s="18" t="s">
        <v>314</v>
      </c>
    </row>
    <row r="745" spans="2:65" s="1" customFormat="1" ht="44.25" customHeight="1">
      <c r="B745" s="33"/>
      <c r="C745" s="139" t="s">
        <v>1789</v>
      </c>
      <c r="D745" s="139" t="s">
        <v>309</v>
      </c>
      <c r="E745" s="140" t="s">
        <v>7781</v>
      </c>
      <c r="F745" s="141" t="s">
        <v>7782</v>
      </c>
      <c r="G745" s="142" t="s">
        <v>514</v>
      </c>
      <c r="H745" s="143">
        <v>1</v>
      </c>
      <c r="I745" s="144"/>
      <c r="J745" s="145">
        <f>ROUND(I745*H745,2)</f>
        <v>0</v>
      </c>
      <c r="K745" s="141" t="s">
        <v>1</v>
      </c>
      <c r="L745" s="33"/>
      <c r="M745" s="146" t="s">
        <v>1</v>
      </c>
      <c r="N745" s="147" t="s">
        <v>40</v>
      </c>
      <c r="P745" s="148">
        <f>O745*H745</f>
        <v>0</v>
      </c>
      <c r="Q745" s="148">
        <v>0</v>
      </c>
      <c r="R745" s="148">
        <f>Q745*H745</f>
        <v>0</v>
      </c>
      <c r="S745" s="148">
        <v>0</v>
      </c>
      <c r="T745" s="149">
        <f>S745*H745</f>
        <v>0</v>
      </c>
      <c r="AR745" s="150" t="s">
        <v>314</v>
      </c>
      <c r="AT745" s="150" t="s">
        <v>309</v>
      </c>
      <c r="AU745" s="150" t="s">
        <v>314</v>
      </c>
      <c r="AY745" s="18" t="s">
        <v>307</v>
      </c>
      <c r="BE745" s="151">
        <f>IF(N745="základní",J745,0)</f>
        <v>0</v>
      </c>
      <c r="BF745" s="151">
        <f>IF(N745="snížená",J745,0)</f>
        <v>0</v>
      </c>
      <c r="BG745" s="151">
        <f>IF(N745="zákl. přenesená",J745,0)</f>
        <v>0</v>
      </c>
      <c r="BH745" s="151">
        <f>IF(N745="sníž. přenesená",J745,0)</f>
        <v>0</v>
      </c>
      <c r="BI745" s="151">
        <f>IF(N745="nulová",J745,0)</f>
        <v>0</v>
      </c>
      <c r="BJ745" s="18" t="s">
        <v>82</v>
      </c>
      <c r="BK745" s="151">
        <f>ROUND(I745*H745,2)</f>
        <v>0</v>
      </c>
      <c r="BL745" s="18" t="s">
        <v>314</v>
      </c>
      <c r="BM745" s="150" t="s">
        <v>7783</v>
      </c>
    </row>
    <row r="746" spans="2:65" s="1" customFormat="1" ht="29.25">
      <c r="B746" s="33"/>
      <c r="D746" s="152" t="s">
        <v>316</v>
      </c>
      <c r="F746" s="153" t="s">
        <v>7782</v>
      </c>
      <c r="I746" s="154"/>
      <c r="L746" s="33"/>
      <c r="M746" s="155"/>
      <c r="T746" s="57"/>
      <c r="AT746" s="18" t="s">
        <v>316</v>
      </c>
      <c r="AU746" s="18" t="s">
        <v>314</v>
      </c>
    </row>
    <row r="747" spans="2:65" s="1" customFormat="1" ht="49.15" customHeight="1">
      <c r="B747" s="33"/>
      <c r="C747" s="139" t="s">
        <v>1794</v>
      </c>
      <c r="D747" s="139" t="s">
        <v>309</v>
      </c>
      <c r="E747" s="140" t="s">
        <v>7784</v>
      </c>
      <c r="F747" s="141" t="s">
        <v>7785</v>
      </c>
      <c r="G747" s="142" t="s">
        <v>514</v>
      </c>
      <c r="H747" s="143">
        <v>1</v>
      </c>
      <c r="I747" s="144"/>
      <c r="J747" s="145">
        <f>ROUND(I747*H747,2)</f>
        <v>0</v>
      </c>
      <c r="K747" s="141" t="s">
        <v>1</v>
      </c>
      <c r="L747" s="33"/>
      <c r="M747" s="146" t="s">
        <v>1</v>
      </c>
      <c r="N747" s="147" t="s">
        <v>40</v>
      </c>
      <c r="P747" s="148">
        <f>O747*H747</f>
        <v>0</v>
      </c>
      <c r="Q747" s="148">
        <v>0</v>
      </c>
      <c r="R747" s="148">
        <f>Q747*H747</f>
        <v>0</v>
      </c>
      <c r="S747" s="148">
        <v>0</v>
      </c>
      <c r="T747" s="149">
        <f>S747*H747</f>
        <v>0</v>
      </c>
      <c r="AR747" s="150" t="s">
        <v>314</v>
      </c>
      <c r="AT747" s="150" t="s">
        <v>309</v>
      </c>
      <c r="AU747" s="150" t="s">
        <v>314</v>
      </c>
      <c r="AY747" s="18" t="s">
        <v>307</v>
      </c>
      <c r="BE747" s="151">
        <f>IF(N747="základní",J747,0)</f>
        <v>0</v>
      </c>
      <c r="BF747" s="151">
        <f>IF(N747="snížená",J747,0)</f>
        <v>0</v>
      </c>
      <c r="BG747" s="151">
        <f>IF(N747="zákl. přenesená",J747,0)</f>
        <v>0</v>
      </c>
      <c r="BH747" s="151">
        <f>IF(N747="sníž. přenesená",J747,0)</f>
        <v>0</v>
      </c>
      <c r="BI747" s="151">
        <f>IF(N747="nulová",J747,0)</f>
        <v>0</v>
      </c>
      <c r="BJ747" s="18" t="s">
        <v>82</v>
      </c>
      <c r="BK747" s="151">
        <f>ROUND(I747*H747,2)</f>
        <v>0</v>
      </c>
      <c r="BL747" s="18" t="s">
        <v>314</v>
      </c>
      <c r="BM747" s="150" t="s">
        <v>7786</v>
      </c>
    </row>
    <row r="748" spans="2:65" s="1" customFormat="1" ht="29.25">
      <c r="B748" s="33"/>
      <c r="D748" s="152" t="s">
        <v>316</v>
      </c>
      <c r="F748" s="153" t="s">
        <v>7785</v>
      </c>
      <c r="I748" s="154"/>
      <c r="L748" s="33"/>
      <c r="M748" s="155"/>
      <c r="T748" s="57"/>
      <c r="AT748" s="18" t="s">
        <v>316</v>
      </c>
      <c r="AU748" s="18" t="s">
        <v>314</v>
      </c>
    </row>
    <row r="749" spans="2:65" s="11" customFormat="1" ht="20.85" customHeight="1">
      <c r="B749" s="127"/>
      <c r="D749" s="128" t="s">
        <v>74</v>
      </c>
      <c r="E749" s="137" t="s">
        <v>7787</v>
      </c>
      <c r="F749" s="137" t="s">
        <v>7788</v>
      </c>
      <c r="I749" s="130"/>
      <c r="J749" s="138">
        <f>BK749</f>
        <v>0</v>
      </c>
      <c r="L749" s="127"/>
      <c r="M749" s="132"/>
      <c r="P749" s="133">
        <f>SUM(P750:P755)</f>
        <v>0</v>
      </c>
      <c r="R749" s="133">
        <f>SUM(R750:R755)</f>
        <v>0</v>
      </c>
      <c r="T749" s="134">
        <f>SUM(T750:T755)</f>
        <v>0</v>
      </c>
      <c r="AR749" s="128" t="s">
        <v>82</v>
      </c>
      <c r="AT749" s="135" t="s">
        <v>74</v>
      </c>
      <c r="AU749" s="135" t="s">
        <v>84</v>
      </c>
      <c r="AY749" s="128" t="s">
        <v>307</v>
      </c>
      <c r="BK749" s="136">
        <f>SUM(BK750:BK755)</f>
        <v>0</v>
      </c>
    </row>
    <row r="750" spans="2:65" s="1" customFormat="1" ht="24.2" customHeight="1">
      <c r="B750" s="33"/>
      <c r="C750" s="139" t="s">
        <v>1799</v>
      </c>
      <c r="D750" s="139" t="s">
        <v>309</v>
      </c>
      <c r="E750" s="140" t="s">
        <v>7789</v>
      </c>
      <c r="F750" s="141" t="s">
        <v>7790</v>
      </c>
      <c r="G750" s="142" t="s">
        <v>514</v>
      </c>
      <c r="H750" s="143">
        <v>1</v>
      </c>
      <c r="I750" s="144"/>
      <c r="J750" s="145">
        <f>ROUND(I750*H750,2)</f>
        <v>0</v>
      </c>
      <c r="K750" s="141" t="s">
        <v>1</v>
      </c>
      <c r="L750" s="33"/>
      <c r="M750" s="146" t="s">
        <v>1</v>
      </c>
      <c r="N750" s="147" t="s">
        <v>40</v>
      </c>
      <c r="P750" s="148">
        <f>O750*H750</f>
        <v>0</v>
      </c>
      <c r="Q750" s="148">
        <v>0</v>
      </c>
      <c r="R750" s="148">
        <f>Q750*H750</f>
        <v>0</v>
      </c>
      <c r="S750" s="148">
        <v>0</v>
      </c>
      <c r="T750" s="149">
        <f>S750*H750</f>
        <v>0</v>
      </c>
      <c r="AR750" s="150" t="s">
        <v>314</v>
      </c>
      <c r="AT750" s="150" t="s">
        <v>309</v>
      </c>
      <c r="AU750" s="150" t="s">
        <v>163</v>
      </c>
      <c r="AY750" s="18" t="s">
        <v>307</v>
      </c>
      <c r="BE750" s="151">
        <f>IF(N750="základní",J750,0)</f>
        <v>0</v>
      </c>
      <c r="BF750" s="151">
        <f>IF(N750="snížená",J750,0)</f>
        <v>0</v>
      </c>
      <c r="BG750" s="151">
        <f>IF(N750="zákl. přenesená",J750,0)</f>
        <v>0</v>
      </c>
      <c r="BH750" s="151">
        <f>IF(N750="sníž. přenesená",J750,0)</f>
        <v>0</v>
      </c>
      <c r="BI750" s="151">
        <f>IF(N750="nulová",J750,0)</f>
        <v>0</v>
      </c>
      <c r="BJ750" s="18" t="s">
        <v>82</v>
      </c>
      <c r="BK750" s="151">
        <f>ROUND(I750*H750,2)</f>
        <v>0</v>
      </c>
      <c r="BL750" s="18" t="s">
        <v>314</v>
      </c>
      <c r="BM750" s="150" t="s">
        <v>7791</v>
      </c>
    </row>
    <row r="751" spans="2:65" s="1" customFormat="1" ht="11.25">
      <c r="B751" s="33"/>
      <c r="D751" s="152" t="s">
        <v>316</v>
      </c>
      <c r="F751" s="153" t="s">
        <v>7790</v>
      </c>
      <c r="I751" s="154"/>
      <c r="L751" s="33"/>
      <c r="M751" s="155"/>
      <c r="T751" s="57"/>
      <c r="AT751" s="18" t="s">
        <v>316</v>
      </c>
      <c r="AU751" s="18" t="s">
        <v>163</v>
      </c>
    </row>
    <row r="752" spans="2:65" s="1" customFormat="1" ht="24.2" customHeight="1">
      <c r="B752" s="33"/>
      <c r="C752" s="139" t="s">
        <v>1805</v>
      </c>
      <c r="D752" s="139" t="s">
        <v>309</v>
      </c>
      <c r="E752" s="140" t="s">
        <v>7792</v>
      </c>
      <c r="F752" s="141" t="s">
        <v>7793</v>
      </c>
      <c r="G752" s="142" t="s">
        <v>398</v>
      </c>
      <c r="H752" s="143">
        <v>15</v>
      </c>
      <c r="I752" s="144"/>
      <c r="J752" s="145">
        <f>ROUND(I752*H752,2)</f>
        <v>0</v>
      </c>
      <c r="K752" s="141" t="s">
        <v>1</v>
      </c>
      <c r="L752" s="33"/>
      <c r="M752" s="146" t="s">
        <v>1</v>
      </c>
      <c r="N752" s="147" t="s">
        <v>40</v>
      </c>
      <c r="P752" s="148">
        <f>O752*H752</f>
        <v>0</v>
      </c>
      <c r="Q752" s="148">
        <v>0</v>
      </c>
      <c r="R752" s="148">
        <f>Q752*H752</f>
        <v>0</v>
      </c>
      <c r="S752" s="148">
        <v>0</v>
      </c>
      <c r="T752" s="149">
        <f>S752*H752</f>
        <v>0</v>
      </c>
      <c r="AR752" s="150" t="s">
        <v>314</v>
      </c>
      <c r="AT752" s="150" t="s">
        <v>309</v>
      </c>
      <c r="AU752" s="150" t="s">
        <v>163</v>
      </c>
      <c r="AY752" s="18" t="s">
        <v>307</v>
      </c>
      <c r="BE752" s="151">
        <f>IF(N752="základní",J752,0)</f>
        <v>0</v>
      </c>
      <c r="BF752" s="151">
        <f>IF(N752="snížená",J752,0)</f>
        <v>0</v>
      </c>
      <c r="BG752" s="151">
        <f>IF(N752="zákl. přenesená",J752,0)</f>
        <v>0</v>
      </c>
      <c r="BH752" s="151">
        <f>IF(N752="sníž. přenesená",J752,0)</f>
        <v>0</v>
      </c>
      <c r="BI752" s="151">
        <f>IF(N752="nulová",J752,0)</f>
        <v>0</v>
      </c>
      <c r="BJ752" s="18" t="s">
        <v>82</v>
      </c>
      <c r="BK752" s="151">
        <f>ROUND(I752*H752,2)</f>
        <v>0</v>
      </c>
      <c r="BL752" s="18" t="s">
        <v>314</v>
      </c>
      <c r="BM752" s="150" t="s">
        <v>7794</v>
      </c>
    </row>
    <row r="753" spans="2:65" s="1" customFormat="1" ht="19.5">
      <c r="B753" s="33"/>
      <c r="D753" s="152" t="s">
        <v>316</v>
      </c>
      <c r="F753" s="153" t="s">
        <v>7793</v>
      </c>
      <c r="I753" s="154"/>
      <c r="L753" s="33"/>
      <c r="M753" s="155"/>
      <c r="T753" s="57"/>
      <c r="AT753" s="18" t="s">
        <v>316</v>
      </c>
      <c r="AU753" s="18" t="s">
        <v>163</v>
      </c>
    </row>
    <row r="754" spans="2:65" s="1" customFormat="1" ht="16.5" customHeight="1">
      <c r="B754" s="33"/>
      <c r="C754" s="139" t="s">
        <v>1810</v>
      </c>
      <c r="D754" s="139" t="s">
        <v>309</v>
      </c>
      <c r="E754" s="140" t="s">
        <v>7795</v>
      </c>
      <c r="F754" s="141" t="s">
        <v>7796</v>
      </c>
      <c r="G754" s="142" t="s">
        <v>7440</v>
      </c>
      <c r="H754" s="143">
        <v>4</v>
      </c>
      <c r="I754" s="144"/>
      <c r="J754" s="145">
        <f>ROUND(I754*H754,2)</f>
        <v>0</v>
      </c>
      <c r="K754" s="141" t="s">
        <v>1</v>
      </c>
      <c r="L754" s="33"/>
      <c r="M754" s="146" t="s">
        <v>1</v>
      </c>
      <c r="N754" s="147" t="s">
        <v>40</v>
      </c>
      <c r="P754" s="148">
        <f>O754*H754</f>
        <v>0</v>
      </c>
      <c r="Q754" s="148">
        <v>0</v>
      </c>
      <c r="R754" s="148">
        <f>Q754*H754</f>
        <v>0</v>
      </c>
      <c r="S754" s="148">
        <v>0</v>
      </c>
      <c r="T754" s="149">
        <f>S754*H754</f>
        <v>0</v>
      </c>
      <c r="AR754" s="150" t="s">
        <v>314</v>
      </c>
      <c r="AT754" s="150" t="s">
        <v>309</v>
      </c>
      <c r="AU754" s="150" t="s">
        <v>163</v>
      </c>
      <c r="AY754" s="18" t="s">
        <v>307</v>
      </c>
      <c r="BE754" s="151">
        <f>IF(N754="základní",J754,0)</f>
        <v>0</v>
      </c>
      <c r="BF754" s="151">
        <f>IF(N754="snížená",J754,0)</f>
        <v>0</v>
      </c>
      <c r="BG754" s="151">
        <f>IF(N754="zákl. přenesená",J754,0)</f>
        <v>0</v>
      </c>
      <c r="BH754" s="151">
        <f>IF(N754="sníž. přenesená",J754,0)</f>
        <v>0</v>
      </c>
      <c r="BI754" s="151">
        <f>IF(N754="nulová",J754,0)</f>
        <v>0</v>
      </c>
      <c r="BJ754" s="18" t="s">
        <v>82</v>
      </c>
      <c r="BK754" s="151">
        <f>ROUND(I754*H754,2)</f>
        <v>0</v>
      </c>
      <c r="BL754" s="18" t="s">
        <v>314</v>
      </c>
      <c r="BM754" s="150" t="s">
        <v>7797</v>
      </c>
    </row>
    <row r="755" spans="2:65" s="1" customFormat="1" ht="11.25">
      <c r="B755" s="33"/>
      <c r="D755" s="152" t="s">
        <v>316</v>
      </c>
      <c r="F755" s="153" t="s">
        <v>7796</v>
      </c>
      <c r="I755" s="154"/>
      <c r="L755" s="33"/>
      <c r="M755" s="155"/>
      <c r="T755" s="57"/>
      <c r="AT755" s="18" t="s">
        <v>316</v>
      </c>
      <c r="AU755" s="18" t="s">
        <v>163</v>
      </c>
    </row>
    <row r="756" spans="2:65" s="11" customFormat="1" ht="20.85" customHeight="1">
      <c r="B756" s="127"/>
      <c r="D756" s="128" t="s">
        <v>74</v>
      </c>
      <c r="E756" s="137" t="s">
        <v>7798</v>
      </c>
      <c r="F756" s="137" t="s">
        <v>7799</v>
      </c>
      <c r="I756" s="130"/>
      <c r="J756" s="138">
        <f>BK756</f>
        <v>0</v>
      </c>
      <c r="L756" s="127"/>
      <c r="M756" s="132"/>
      <c r="P756" s="133">
        <f>SUM(P757:P824)</f>
        <v>0</v>
      </c>
      <c r="R756" s="133">
        <f>SUM(R757:R824)</f>
        <v>0</v>
      </c>
      <c r="T756" s="134">
        <f>SUM(T757:T824)</f>
        <v>0</v>
      </c>
      <c r="AR756" s="128" t="s">
        <v>82</v>
      </c>
      <c r="AT756" s="135" t="s">
        <v>74</v>
      </c>
      <c r="AU756" s="135" t="s">
        <v>84</v>
      </c>
      <c r="AY756" s="128" t="s">
        <v>307</v>
      </c>
      <c r="BK756" s="136">
        <f>SUM(BK757:BK824)</f>
        <v>0</v>
      </c>
    </row>
    <row r="757" spans="2:65" s="1" customFormat="1" ht="16.5" customHeight="1">
      <c r="B757" s="33"/>
      <c r="C757" s="139" t="s">
        <v>1815</v>
      </c>
      <c r="D757" s="139" t="s">
        <v>309</v>
      </c>
      <c r="E757" s="140" t="s">
        <v>7800</v>
      </c>
      <c r="F757" s="141" t="s">
        <v>7801</v>
      </c>
      <c r="G757" s="142" t="s">
        <v>398</v>
      </c>
      <c r="H757" s="143">
        <v>45920</v>
      </c>
      <c r="I757" s="144"/>
      <c r="J757" s="145">
        <f>ROUND(I757*H757,2)</f>
        <v>0</v>
      </c>
      <c r="K757" s="141" t="s">
        <v>1</v>
      </c>
      <c r="L757" s="33"/>
      <c r="M757" s="146" t="s">
        <v>1</v>
      </c>
      <c r="N757" s="147" t="s">
        <v>40</v>
      </c>
      <c r="P757" s="148">
        <f>O757*H757</f>
        <v>0</v>
      </c>
      <c r="Q757" s="148">
        <v>0</v>
      </c>
      <c r="R757" s="148">
        <f>Q757*H757</f>
        <v>0</v>
      </c>
      <c r="S757" s="148">
        <v>0</v>
      </c>
      <c r="T757" s="149">
        <f>S757*H757</f>
        <v>0</v>
      </c>
      <c r="AR757" s="150" t="s">
        <v>314</v>
      </c>
      <c r="AT757" s="150" t="s">
        <v>309</v>
      </c>
      <c r="AU757" s="150" t="s">
        <v>163</v>
      </c>
      <c r="AY757" s="18" t="s">
        <v>307</v>
      </c>
      <c r="BE757" s="151">
        <f>IF(N757="základní",J757,0)</f>
        <v>0</v>
      </c>
      <c r="BF757" s="151">
        <f>IF(N757="snížená",J757,0)</f>
        <v>0</v>
      </c>
      <c r="BG757" s="151">
        <f>IF(N757="zákl. přenesená",J757,0)</f>
        <v>0</v>
      </c>
      <c r="BH757" s="151">
        <f>IF(N757="sníž. přenesená",J757,0)</f>
        <v>0</v>
      </c>
      <c r="BI757" s="151">
        <f>IF(N757="nulová",J757,0)</f>
        <v>0</v>
      </c>
      <c r="BJ757" s="18" t="s">
        <v>82</v>
      </c>
      <c r="BK757" s="151">
        <f>ROUND(I757*H757,2)</f>
        <v>0</v>
      </c>
      <c r="BL757" s="18" t="s">
        <v>314</v>
      </c>
      <c r="BM757" s="150" t="s">
        <v>7802</v>
      </c>
    </row>
    <row r="758" spans="2:65" s="1" customFormat="1" ht="11.25">
      <c r="B758" s="33"/>
      <c r="D758" s="152" t="s">
        <v>316</v>
      </c>
      <c r="F758" s="153" t="s">
        <v>7801</v>
      </c>
      <c r="I758" s="154"/>
      <c r="L758" s="33"/>
      <c r="M758" s="155"/>
      <c r="T758" s="57"/>
      <c r="AT758" s="18" t="s">
        <v>316</v>
      </c>
      <c r="AU758" s="18" t="s">
        <v>163</v>
      </c>
    </row>
    <row r="759" spans="2:65" s="1" customFormat="1" ht="16.5" customHeight="1">
      <c r="B759" s="33"/>
      <c r="C759" s="139" t="s">
        <v>1820</v>
      </c>
      <c r="D759" s="139" t="s">
        <v>309</v>
      </c>
      <c r="E759" s="140" t="s">
        <v>7803</v>
      </c>
      <c r="F759" s="141" t="s">
        <v>7804</v>
      </c>
      <c r="G759" s="142" t="s">
        <v>398</v>
      </c>
      <c r="H759" s="143">
        <v>300</v>
      </c>
      <c r="I759" s="144"/>
      <c r="J759" s="145">
        <f>ROUND(I759*H759,2)</f>
        <v>0</v>
      </c>
      <c r="K759" s="141" t="s">
        <v>1</v>
      </c>
      <c r="L759" s="33"/>
      <c r="M759" s="146" t="s">
        <v>1</v>
      </c>
      <c r="N759" s="147" t="s">
        <v>40</v>
      </c>
      <c r="P759" s="148">
        <f>O759*H759</f>
        <v>0</v>
      </c>
      <c r="Q759" s="148">
        <v>0</v>
      </c>
      <c r="R759" s="148">
        <f>Q759*H759</f>
        <v>0</v>
      </c>
      <c r="S759" s="148">
        <v>0</v>
      </c>
      <c r="T759" s="149">
        <f>S759*H759</f>
        <v>0</v>
      </c>
      <c r="AR759" s="150" t="s">
        <v>314</v>
      </c>
      <c r="AT759" s="150" t="s">
        <v>309</v>
      </c>
      <c r="AU759" s="150" t="s">
        <v>163</v>
      </c>
      <c r="AY759" s="18" t="s">
        <v>307</v>
      </c>
      <c r="BE759" s="151">
        <f>IF(N759="základní",J759,0)</f>
        <v>0</v>
      </c>
      <c r="BF759" s="151">
        <f>IF(N759="snížená",J759,0)</f>
        <v>0</v>
      </c>
      <c r="BG759" s="151">
        <f>IF(N759="zákl. přenesená",J759,0)</f>
        <v>0</v>
      </c>
      <c r="BH759" s="151">
        <f>IF(N759="sníž. přenesená",J759,0)</f>
        <v>0</v>
      </c>
      <c r="BI759" s="151">
        <f>IF(N759="nulová",J759,0)</f>
        <v>0</v>
      </c>
      <c r="BJ759" s="18" t="s">
        <v>82</v>
      </c>
      <c r="BK759" s="151">
        <f>ROUND(I759*H759,2)</f>
        <v>0</v>
      </c>
      <c r="BL759" s="18" t="s">
        <v>314</v>
      </c>
      <c r="BM759" s="150" t="s">
        <v>7805</v>
      </c>
    </row>
    <row r="760" spans="2:65" s="1" customFormat="1" ht="11.25">
      <c r="B760" s="33"/>
      <c r="D760" s="152" t="s">
        <v>316</v>
      </c>
      <c r="F760" s="153" t="s">
        <v>7804</v>
      </c>
      <c r="I760" s="154"/>
      <c r="L760" s="33"/>
      <c r="M760" s="155"/>
      <c r="T760" s="57"/>
      <c r="AT760" s="18" t="s">
        <v>316</v>
      </c>
      <c r="AU760" s="18" t="s">
        <v>163</v>
      </c>
    </row>
    <row r="761" spans="2:65" s="1" customFormat="1" ht="16.5" customHeight="1">
      <c r="B761" s="33"/>
      <c r="C761" s="139" t="s">
        <v>1827</v>
      </c>
      <c r="D761" s="139" t="s">
        <v>309</v>
      </c>
      <c r="E761" s="140" t="s">
        <v>7806</v>
      </c>
      <c r="F761" s="141" t="s">
        <v>7807</v>
      </c>
      <c r="G761" s="142" t="s">
        <v>398</v>
      </c>
      <c r="H761" s="143">
        <v>300</v>
      </c>
      <c r="I761" s="144"/>
      <c r="J761" s="145">
        <f>ROUND(I761*H761,2)</f>
        <v>0</v>
      </c>
      <c r="K761" s="141" t="s">
        <v>1</v>
      </c>
      <c r="L761" s="33"/>
      <c r="M761" s="146" t="s">
        <v>1</v>
      </c>
      <c r="N761" s="147" t="s">
        <v>40</v>
      </c>
      <c r="P761" s="148">
        <f>O761*H761</f>
        <v>0</v>
      </c>
      <c r="Q761" s="148">
        <v>0</v>
      </c>
      <c r="R761" s="148">
        <f>Q761*H761</f>
        <v>0</v>
      </c>
      <c r="S761" s="148">
        <v>0</v>
      </c>
      <c r="T761" s="149">
        <f>S761*H761</f>
        <v>0</v>
      </c>
      <c r="AR761" s="150" t="s">
        <v>314</v>
      </c>
      <c r="AT761" s="150" t="s">
        <v>309</v>
      </c>
      <c r="AU761" s="150" t="s">
        <v>163</v>
      </c>
      <c r="AY761" s="18" t="s">
        <v>307</v>
      </c>
      <c r="BE761" s="151">
        <f>IF(N761="základní",J761,0)</f>
        <v>0</v>
      </c>
      <c r="BF761" s="151">
        <f>IF(N761="snížená",J761,0)</f>
        <v>0</v>
      </c>
      <c r="BG761" s="151">
        <f>IF(N761="zákl. přenesená",J761,0)</f>
        <v>0</v>
      </c>
      <c r="BH761" s="151">
        <f>IF(N761="sníž. přenesená",J761,0)</f>
        <v>0</v>
      </c>
      <c r="BI761" s="151">
        <f>IF(N761="nulová",J761,0)</f>
        <v>0</v>
      </c>
      <c r="BJ761" s="18" t="s">
        <v>82</v>
      </c>
      <c r="BK761" s="151">
        <f>ROUND(I761*H761,2)</f>
        <v>0</v>
      </c>
      <c r="BL761" s="18" t="s">
        <v>314</v>
      </c>
      <c r="BM761" s="150" t="s">
        <v>7808</v>
      </c>
    </row>
    <row r="762" spans="2:65" s="1" customFormat="1" ht="11.25">
      <c r="B762" s="33"/>
      <c r="D762" s="152" t="s">
        <v>316</v>
      </c>
      <c r="F762" s="153" t="s">
        <v>7807</v>
      </c>
      <c r="I762" s="154"/>
      <c r="L762" s="33"/>
      <c r="M762" s="155"/>
      <c r="T762" s="57"/>
      <c r="AT762" s="18" t="s">
        <v>316</v>
      </c>
      <c r="AU762" s="18" t="s">
        <v>163</v>
      </c>
    </row>
    <row r="763" spans="2:65" s="1" customFormat="1" ht="24.2" customHeight="1">
      <c r="B763" s="33"/>
      <c r="C763" s="139" t="s">
        <v>1863</v>
      </c>
      <c r="D763" s="139" t="s">
        <v>309</v>
      </c>
      <c r="E763" s="140" t="s">
        <v>7809</v>
      </c>
      <c r="F763" s="141" t="s">
        <v>7810</v>
      </c>
      <c r="G763" s="142" t="s">
        <v>398</v>
      </c>
      <c r="H763" s="143">
        <v>520</v>
      </c>
      <c r="I763" s="144"/>
      <c r="J763" s="145">
        <f>ROUND(I763*H763,2)</f>
        <v>0</v>
      </c>
      <c r="K763" s="141" t="s">
        <v>1</v>
      </c>
      <c r="L763" s="33"/>
      <c r="M763" s="146" t="s">
        <v>1</v>
      </c>
      <c r="N763" s="147" t="s">
        <v>40</v>
      </c>
      <c r="P763" s="148">
        <f>O763*H763</f>
        <v>0</v>
      </c>
      <c r="Q763" s="148">
        <v>0</v>
      </c>
      <c r="R763" s="148">
        <f>Q763*H763</f>
        <v>0</v>
      </c>
      <c r="S763" s="148">
        <v>0</v>
      </c>
      <c r="T763" s="149">
        <f>S763*H763</f>
        <v>0</v>
      </c>
      <c r="AR763" s="150" t="s">
        <v>314</v>
      </c>
      <c r="AT763" s="150" t="s">
        <v>309</v>
      </c>
      <c r="AU763" s="150" t="s">
        <v>163</v>
      </c>
      <c r="AY763" s="18" t="s">
        <v>307</v>
      </c>
      <c r="BE763" s="151">
        <f>IF(N763="základní",J763,0)</f>
        <v>0</v>
      </c>
      <c r="BF763" s="151">
        <f>IF(N763="snížená",J763,0)</f>
        <v>0</v>
      </c>
      <c r="BG763" s="151">
        <f>IF(N763="zákl. přenesená",J763,0)</f>
        <v>0</v>
      </c>
      <c r="BH763" s="151">
        <f>IF(N763="sníž. přenesená",J763,0)</f>
        <v>0</v>
      </c>
      <c r="BI763" s="151">
        <f>IF(N763="nulová",J763,0)</f>
        <v>0</v>
      </c>
      <c r="BJ763" s="18" t="s">
        <v>82</v>
      </c>
      <c r="BK763" s="151">
        <f>ROUND(I763*H763,2)</f>
        <v>0</v>
      </c>
      <c r="BL763" s="18" t="s">
        <v>314</v>
      </c>
      <c r="BM763" s="150" t="s">
        <v>7811</v>
      </c>
    </row>
    <row r="764" spans="2:65" s="1" customFormat="1" ht="19.5">
      <c r="B764" s="33"/>
      <c r="D764" s="152" t="s">
        <v>316</v>
      </c>
      <c r="F764" s="153" t="s">
        <v>7810</v>
      </c>
      <c r="I764" s="154"/>
      <c r="L764" s="33"/>
      <c r="M764" s="155"/>
      <c r="T764" s="57"/>
      <c r="AT764" s="18" t="s">
        <v>316</v>
      </c>
      <c r="AU764" s="18" t="s">
        <v>163</v>
      </c>
    </row>
    <row r="765" spans="2:65" s="1" customFormat="1" ht="24.2" customHeight="1">
      <c r="B765" s="33"/>
      <c r="C765" s="139" t="s">
        <v>1868</v>
      </c>
      <c r="D765" s="139" t="s">
        <v>309</v>
      </c>
      <c r="E765" s="140" t="s">
        <v>7812</v>
      </c>
      <c r="F765" s="141" t="s">
        <v>7793</v>
      </c>
      <c r="G765" s="142" t="s">
        <v>398</v>
      </c>
      <c r="H765" s="143">
        <v>120</v>
      </c>
      <c r="I765" s="144"/>
      <c r="J765" s="145">
        <f>ROUND(I765*H765,2)</f>
        <v>0</v>
      </c>
      <c r="K765" s="141" t="s">
        <v>1</v>
      </c>
      <c r="L765" s="33"/>
      <c r="M765" s="146" t="s">
        <v>1</v>
      </c>
      <c r="N765" s="147" t="s">
        <v>40</v>
      </c>
      <c r="P765" s="148">
        <f>O765*H765</f>
        <v>0</v>
      </c>
      <c r="Q765" s="148">
        <v>0</v>
      </c>
      <c r="R765" s="148">
        <f>Q765*H765</f>
        <v>0</v>
      </c>
      <c r="S765" s="148">
        <v>0</v>
      </c>
      <c r="T765" s="149">
        <f>S765*H765</f>
        <v>0</v>
      </c>
      <c r="AR765" s="150" t="s">
        <v>314</v>
      </c>
      <c r="AT765" s="150" t="s">
        <v>309</v>
      </c>
      <c r="AU765" s="150" t="s">
        <v>163</v>
      </c>
      <c r="AY765" s="18" t="s">
        <v>307</v>
      </c>
      <c r="BE765" s="151">
        <f>IF(N765="základní",J765,0)</f>
        <v>0</v>
      </c>
      <c r="BF765" s="151">
        <f>IF(N765="snížená",J765,0)</f>
        <v>0</v>
      </c>
      <c r="BG765" s="151">
        <f>IF(N765="zákl. přenesená",J765,0)</f>
        <v>0</v>
      </c>
      <c r="BH765" s="151">
        <f>IF(N765="sníž. přenesená",J765,0)</f>
        <v>0</v>
      </c>
      <c r="BI765" s="151">
        <f>IF(N765="nulová",J765,0)</f>
        <v>0</v>
      </c>
      <c r="BJ765" s="18" t="s">
        <v>82</v>
      </c>
      <c r="BK765" s="151">
        <f>ROUND(I765*H765,2)</f>
        <v>0</v>
      </c>
      <c r="BL765" s="18" t="s">
        <v>314</v>
      </c>
      <c r="BM765" s="150" t="s">
        <v>7813</v>
      </c>
    </row>
    <row r="766" spans="2:65" s="1" customFormat="1" ht="19.5">
      <c r="B766" s="33"/>
      <c r="D766" s="152" t="s">
        <v>316</v>
      </c>
      <c r="F766" s="153" t="s">
        <v>7793</v>
      </c>
      <c r="I766" s="154"/>
      <c r="L766" s="33"/>
      <c r="M766" s="155"/>
      <c r="T766" s="57"/>
      <c r="AT766" s="18" t="s">
        <v>316</v>
      </c>
      <c r="AU766" s="18" t="s">
        <v>163</v>
      </c>
    </row>
    <row r="767" spans="2:65" s="1" customFormat="1" ht="24.2" customHeight="1">
      <c r="B767" s="33"/>
      <c r="C767" s="139" t="s">
        <v>1874</v>
      </c>
      <c r="D767" s="139" t="s">
        <v>309</v>
      </c>
      <c r="E767" s="140" t="s">
        <v>7814</v>
      </c>
      <c r="F767" s="141" t="s">
        <v>7409</v>
      </c>
      <c r="G767" s="142" t="s">
        <v>398</v>
      </c>
      <c r="H767" s="143">
        <v>200</v>
      </c>
      <c r="I767" s="144"/>
      <c r="J767" s="145">
        <f>ROUND(I767*H767,2)</f>
        <v>0</v>
      </c>
      <c r="K767" s="141" t="s">
        <v>1</v>
      </c>
      <c r="L767" s="33"/>
      <c r="M767" s="146" t="s">
        <v>1</v>
      </c>
      <c r="N767" s="147" t="s">
        <v>40</v>
      </c>
      <c r="P767" s="148">
        <f>O767*H767</f>
        <v>0</v>
      </c>
      <c r="Q767" s="148">
        <v>0</v>
      </c>
      <c r="R767" s="148">
        <f>Q767*H767</f>
        <v>0</v>
      </c>
      <c r="S767" s="148">
        <v>0</v>
      </c>
      <c r="T767" s="149">
        <f>S767*H767</f>
        <v>0</v>
      </c>
      <c r="AR767" s="150" t="s">
        <v>314</v>
      </c>
      <c r="AT767" s="150" t="s">
        <v>309</v>
      </c>
      <c r="AU767" s="150" t="s">
        <v>163</v>
      </c>
      <c r="AY767" s="18" t="s">
        <v>307</v>
      </c>
      <c r="BE767" s="151">
        <f>IF(N767="základní",J767,0)</f>
        <v>0</v>
      </c>
      <c r="BF767" s="151">
        <f>IF(N767="snížená",J767,0)</f>
        <v>0</v>
      </c>
      <c r="BG767" s="151">
        <f>IF(N767="zákl. přenesená",J767,0)</f>
        <v>0</v>
      </c>
      <c r="BH767" s="151">
        <f>IF(N767="sníž. přenesená",J767,0)</f>
        <v>0</v>
      </c>
      <c r="BI767" s="151">
        <f>IF(N767="nulová",J767,0)</f>
        <v>0</v>
      </c>
      <c r="BJ767" s="18" t="s">
        <v>82</v>
      </c>
      <c r="BK767" s="151">
        <f>ROUND(I767*H767,2)</f>
        <v>0</v>
      </c>
      <c r="BL767" s="18" t="s">
        <v>314</v>
      </c>
      <c r="BM767" s="150" t="s">
        <v>7815</v>
      </c>
    </row>
    <row r="768" spans="2:65" s="1" customFormat="1" ht="11.25">
      <c r="B768" s="33"/>
      <c r="D768" s="152" t="s">
        <v>316</v>
      </c>
      <c r="F768" s="153" t="s">
        <v>7409</v>
      </c>
      <c r="I768" s="154"/>
      <c r="L768" s="33"/>
      <c r="M768" s="155"/>
      <c r="T768" s="57"/>
      <c r="AT768" s="18" t="s">
        <v>316</v>
      </c>
      <c r="AU768" s="18" t="s">
        <v>163</v>
      </c>
    </row>
    <row r="769" spans="2:65" s="1" customFormat="1" ht="24.2" customHeight="1">
      <c r="B769" s="33"/>
      <c r="C769" s="139" t="s">
        <v>1879</v>
      </c>
      <c r="D769" s="139" t="s">
        <v>309</v>
      </c>
      <c r="E769" s="140" t="s">
        <v>7816</v>
      </c>
      <c r="F769" s="141" t="s">
        <v>7411</v>
      </c>
      <c r="G769" s="142" t="s">
        <v>398</v>
      </c>
      <c r="H769" s="143">
        <v>600</v>
      </c>
      <c r="I769" s="144"/>
      <c r="J769" s="145">
        <f>ROUND(I769*H769,2)</f>
        <v>0</v>
      </c>
      <c r="K769" s="141" t="s">
        <v>1</v>
      </c>
      <c r="L769" s="33"/>
      <c r="M769" s="146" t="s">
        <v>1</v>
      </c>
      <c r="N769" s="147" t="s">
        <v>40</v>
      </c>
      <c r="P769" s="148">
        <f>O769*H769</f>
        <v>0</v>
      </c>
      <c r="Q769" s="148">
        <v>0</v>
      </c>
      <c r="R769" s="148">
        <f>Q769*H769</f>
        <v>0</v>
      </c>
      <c r="S769" s="148">
        <v>0</v>
      </c>
      <c r="T769" s="149">
        <f>S769*H769</f>
        <v>0</v>
      </c>
      <c r="AR769" s="150" t="s">
        <v>314</v>
      </c>
      <c r="AT769" s="150" t="s">
        <v>309</v>
      </c>
      <c r="AU769" s="150" t="s">
        <v>163</v>
      </c>
      <c r="AY769" s="18" t="s">
        <v>307</v>
      </c>
      <c r="BE769" s="151">
        <f>IF(N769="základní",J769,0)</f>
        <v>0</v>
      </c>
      <c r="BF769" s="151">
        <f>IF(N769="snížená",J769,0)</f>
        <v>0</v>
      </c>
      <c r="BG769" s="151">
        <f>IF(N769="zákl. přenesená",J769,0)</f>
        <v>0</v>
      </c>
      <c r="BH769" s="151">
        <f>IF(N769="sníž. přenesená",J769,0)</f>
        <v>0</v>
      </c>
      <c r="BI769" s="151">
        <f>IF(N769="nulová",J769,0)</f>
        <v>0</v>
      </c>
      <c r="BJ769" s="18" t="s">
        <v>82</v>
      </c>
      <c r="BK769" s="151">
        <f>ROUND(I769*H769,2)</f>
        <v>0</v>
      </c>
      <c r="BL769" s="18" t="s">
        <v>314</v>
      </c>
      <c r="BM769" s="150" t="s">
        <v>7817</v>
      </c>
    </row>
    <row r="770" spans="2:65" s="1" customFormat="1" ht="11.25">
      <c r="B770" s="33"/>
      <c r="D770" s="152" t="s">
        <v>316</v>
      </c>
      <c r="F770" s="153" t="s">
        <v>7411</v>
      </c>
      <c r="I770" s="154"/>
      <c r="L770" s="33"/>
      <c r="M770" s="155"/>
      <c r="T770" s="57"/>
      <c r="AT770" s="18" t="s">
        <v>316</v>
      </c>
      <c r="AU770" s="18" t="s">
        <v>163</v>
      </c>
    </row>
    <row r="771" spans="2:65" s="1" customFormat="1" ht="24.2" customHeight="1">
      <c r="B771" s="33"/>
      <c r="C771" s="139" t="s">
        <v>1884</v>
      </c>
      <c r="D771" s="139" t="s">
        <v>309</v>
      </c>
      <c r="E771" s="140" t="s">
        <v>7818</v>
      </c>
      <c r="F771" s="141" t="s">
        <v>7413</v>
      </c>
      <c r="G771" s="142" t="s">
        <v>398</v>
      </c>
      <c r="H771" s="143">
        <v>400</v>
      </c>
      <c r="I771" s="144"/>
      <c r="J771" s="145">
        <f>ROUND(I771*H771,2)</f>
        <v>0</v>
      </c>
      <c r="K771" s="141" t="s">
        <v>1</v>
      </c>
      <c r="L771" s="33"/>
      <c r="M771" s="146" t="s">
        <v>1</v>
      </c>
      <c r="N771" s="147" t="s">
        <v>40</v>
      </c>
      <c r="P771" s="148">
        <f>O771*H771</f>
        <v>0</v>
      </c>
      <c r="Q771" s="148">
        <v>0</v>
      </c>
      <c r="R771" s="148">
        <f>Q771*H771</f>
        <v>0</v>
      </c>
      <c r="S771" s="148">
        <v>0</v>
      </c>
      <c r="T771" s="149">
        <f>S771*H771</f>
        <v>0</v>
      </c>
      <c r="AR771" s="150" t="s">
        <v>314</v>
      </c>
      <c r="AT771" s="150" t="s">
        <v>309</v>
      </c>
      <c r="AU771" s="150" t="s">
        <v>163</v>
      </c>
      <c r="AY771" s="18" t="s">
        <v>307</v>
      </c>
      <c r="BE771" s="151">
        <f>IF(N771="základní",J771,0)</f>
        <v>0</v>
      </c>
      <c r="BF771" s="151">
        <f>IF(N771="snížená",J771,0)</f>
        <v>0</v>
      </c>
      <c r="BG771" s="151">
        <f>IF(N771="zákl. přenesená",J771,0)</f>
        <v>0</v>
      </c>
      <c r="BH771" s="151">
        <f>IF(N771="sníž. přenesená",J771,0)</f>
        <v>0</v>
      </c>
      <c r="BI771" s="151">
        <f>IF(N771="nulová",J771,0)</f>
        <v>0</v>
      </c>
      <c r="BJ771" s="18" t="s">
        <v>82</v>
      </c>
      <c r="BK771" s="151">
        <f>ROUND(I771*H771,2)</f>
        <v>0</v>
      </c>
      <c r="BL771" s="18" t="s">
        <v>314</v>
      </c>
      <c r="BM771" s="150" t="s">
        <v>7819</v>
      </c>
    </row>
    <row r="772" spans="2:65" s="1" customFormat="1" ht="11.25">
      <c r="B772" s="33"/>
      <c r="D772" s="152" t="s">
        <v>316</v>
      </c>
      <c r="F772" s="153" t="s">
        <v>7413</v>
      </c>
      <c r="I772" s="154"/>
      <c r="L772" s="33"/>
      <c r="M772" s="155"/>
      <c r="T772" s="57"/>
      <c r="AT772" s="18" t="s">
        <v>316</v>
      </c>
      <c r="AU772" s="18" t="s">
        <v>163</v>
      </c>
    </row>
    <row r="773" spans="2:65" s="1" customFormat="1" ht="24.2" customHeight="1">
      <c r="B773" s="33"/>
      <c r="C773" s="139" t="s">
        <v>1890</v>
      </c>
      <c r="D773" s="139" t="s">
        <v>309</v>
      </c>
      <c r="E773" s="140" t="s">
        <v>7820</v>
      </c>
      <c r="F773" s="141" t="s">
        <v>7415</v>
      </c>
      <c r="G773" s="142" t="s">
        <v>398</v>
      </c>
      <c r="H773" s="143">
        <v>350</v>
      </c>
      <c r="I773" s="144"/>
      <c r="J773" s="145">
        <f>ROUND(I773*H773,2)</f>
        <v>0</v>
      </c>
      <c r="K773" s="141" t="s">
        <v>1</v>
      </c>
      <c r="L773" s="33"/>
      <c r="M773" s="146" t="s">
        <v>1</v>
      </c>
      <c r="N773" s="147" t="s">
        <v>40</v>
      </c>
      <c r="P773" s="148">
        <f>O773*H773</f>
        <v>0</v>
      </c>
      <c r="Q773" s="148">
        <v>0</v>
      </c>
      <c r="R773" s="148">
        <f>Q773*H773</f>
        <v>0</v>
      </c>
      <c r="S773" s="148">
        <v>0</v>
      </c>
      <c r="T773" s="149">
        <f>S773*H773</f>
        <v>0</v>
      </c>
      <c r="AR773" s="150" t="s">
        <v>314</v>
      </c>
      <c r="AT773" s="150" t="s">
        <v>309</v>
      </c>
      <c r="AU773" s="150" t="s">
        <v>163</v>
      </c>
      <c r="AY773" s="18" t="s">
        <v>307</v>
      </c>
      <c r="BE773" s="151">
        <f>IF(N773="základní",J773,0)</f>
        <v>0</v>
      </c>
      <c r="BF773" s="151">
        <f>IF(N773="snížená",J773,0)</f>
        <v>0</v>
      </c>
      <c r="BG773" s="151">
        <f>IF(N773="zákl. přenesená",J773,0)</f>
        <v>0</v>
      </c>
      <c r="BH773" s="151">
        <f>IF(N773="sníž. přenesená",J773,0)</f>
        <v>0</v>
      </c>
      <c r="BI773" s="151">
        <f>IF(N773="nulová",J773,0)</f>
        <v>0</v>
      </c>
      <c r="BJ773" s="18" t="s">
        <v>82</v>
      </c>
      <c r="BK773" s="151">
        <f>ROUND(I773*H773,2)</f>
        <v>0</v>
      </c>
      <c r="BL773" s="18" t="s">
        <v>314</v>
      </c>
      <c r="BM773" s="150" t="s">
        <v>7821</v>
      </c>
    </row>
    <row r="774" spans="2:65" s="1" customFormat="1" ht="11.25">
      <c r="B774" s="33"/>
      <c r="D774" s="152" t="s">
        <v>316</v>
      </c>
      <c r="F774" s="153" t="s">
        <v>7415</v>
      </c>
      <c r="I774" s="154"/>
      <c r="L774" s="33"/>
      <c r="M774" s="155"/>
      <c r="T774" s="57"/>
      <c r="AT774" s="18" t="s">
        <v>316</v>
      </c>
      <c r="AU774" s="18" t="s">
        <v>163</v>
      </c>
    </row>
    <row r="775" spans="2:65" s="1" customFormat="1" ht="24.2" customHeight="1">
      <c r="B775" s="33"/>
      <c r="C775" s="139" t="s">
        <v>1899</v>
      </c>
      <c r="D775" s="139" t="s">
        <v>309</v>
      </c>
      <c r="E775" s="140" t="s">
        <v>7822</v>
      </c>
      <c r="F775" s="141" t="s">
        <v>7823</v>
      </c>
      <c r="G775" s="142" t="s">
        <v>398</v>
      </c>
      <c r="H775" s="143">
        <v>200</v>
      </c>
      <c r="I775" s="144"/>
      <c r="J775" s="145">
        <f>ROUND(I775*H775,2)</f>
        <v>0</v>
      </c>
      <c r="K775" s="141" t="s">
        <v>1</v>
      </c>
      <c r="L775" s="33"/>
      <c r="M775" s="146" t="s">
        <v>1</v>
      </c>
      <c r="N775" s="147" t="s">
        <v>40</v>
      </c>
      <c r="P775" s="148">
        <f>O775*H775</f>
        <v>0</v>
      </c>
      <c r="Q775" s="148">
        <v>0</v>
      </c>
      <c r="R775" s="148">
        <f>Q775*H775</f>
        <v>0</v>
      </c>
      <c r="S775" s="148">
        <v>0</v>
      </c>
      <c r="T775" s="149">
        <f>S775*H775</f>
        <v>0</v>
      </c>
      <c r="AR775" s="150" t="s">
        <v>314</v>
      </c>
      <c r="AT775" s="150" t="s">
        <v>309</v>
      </c>
      <c r="AU775" s="150" t="s">
        <v>163</v>
      </c>
      <c r="AY775" s="18" t="s">
        <v>307</v>
      </c>
      <c r="BE775" s="151">
        <f>IF(N775="základní",J775,0)</f>
        <v>0</v>
      </c>
      <c r="BF775" s="151">
        <f>IF(N775="snížená",J775,0)</f>
        <v>0</v>
      </c>
      <c r="BG775" s="151">
        <f>IF(N775="zákl. přenesená",J775,0)</f>
        <v>0</v>
      </c>
      <c r="BH775" s="151">
        <f>IF(N775="sníž. přenesená",J775,0)</f>
        <v>0</v>
      </c>
      <c r="BI775" s="151">
        <f>IF(N775="nulová",J775,0)</f>
        <v>0</v>
      </c>
      <c r="BJ775" s="18" t="s">
        <v>82</v>
      </c>
      <c r="BK775" s="151">
        <f>ROUND(I775*H775,2)</f>
        <v>0</v>
      </c>
      <c r="BL775" s="18" t="s">
        <v>314</v>
      </c>
      <c r="BM775" s="150" t="s">
        <v>7824</v>
      </c>
    </row>
    <row r="776" spans="2:65" s="1" customFormat="1" ht="11.25">
      <c r="B776" s="33"/>
      <c r="D776" s="152" t="s">
        <v>316</v>
      </c>
      <c r="F776" s="153" t="s">
        <v>7823</v>
      </c>
      <c r="I776" s="154"/>
      <c r="L776" s="33"/>
      <c r="M776" s="155"/>
      <c r="T776" s="57"/>
      <c r="AT776" s="18" t="s">
        <v>316</v>
      </c>
      <c r="AU776" s="18" t="s">
        <v>163</v>
      </c>
    </row>
    <row r="777" spans="2:65" s="1" customFormat="1" ht="16.5" customHeight="1">
      <c r="B777" s="33"/>
      <c r="C777" s="139" t="s">
        <v>1904</v>
      </c>
      <c r="D777" s="139" t="s">
        <v>309</v>
      </c>
      <c r="E777" s="140" t="s">
        <v>7825</v>
      </c>
      <c r="F777" s="141" t="s">
        <v>7417</v>
      </c>
      <c r="G777" s="142" t="s">
        <v>514</v>
      </c>
      <c r="H777" s="143">
        <v>340</v>
      </c>
      <c r="I777" s="144"/>
      <c r="J777" s="145">
        <f>ROUND(I777*H777,2)</f>
        <v>0</v>
      </c>
      <c r="K777" s="141" t="s">
        <v>1</v>
      </c>
      <c r="L777" s="33"/>
      <c r="M777" s="146" t="s">
        <v>1</v>
      </c>
      <c r="N777" s="147" t="s">
        <v>40</v>
      </c>
      <c r="P777" s="148">
        <f>O777*H777</f>
        <v>0</v>
      </c>
      <c r="Q777" s="148">
        <v>0</v>
      </c>
      <c r="R777" s="148">
        <f>Q777*H777</f>
        <v>0</v>
      </c>
      <c r="S777" s="148">
        <v>0</v>
      </c>
      <c r="T777" s="149">
        <f>S777*H777</f>
        <v>0</v>
      </c>
      <c r="AR777" s="150" t="s">
        <v>314</v>
      </c>
      <c r="AT777" s="150" t="s">
        <v>309</v>
      </c>
      <c r="AU777" s="150" t="s">
        <v>163</v>
      </c>
      <c r="AY777" s="18" t="s">
        <v>307</v>
      </c>
      <c r="BE777" s="151">
        <f>IF(N777="základní",J777,0)</f>
        <v>0</v>
      </c>
      <c r="BF777" s="151">
        <f>IF(N777="snížená",J777,0)</f>
        <v>0</v>
      </c>
      <c r="BG777" s="151">
        <f>IF(N777="zákl. přenesená",J777,0)</f>
        <v>0</v>
      </c>
      <c r="BH777" s="151">
        <f>IF(N777="sníž. přenesená",J777,0)</f>
        <v>0</v>
      </c>
      <c r="BI777" s="151">
        <f>IF(N777="nulová",J777,0)</f>
        <v>0</v>
      </c>
      <c r="BJ777" s="18" t="s">
        <v>82</v>
      </c>
      <c r="BK777" s="151">
        <f>ROUND(I777*H777,2)</f>
        <v>0</v>
      </c>
      <c r="BL777" s="18" t="s">
        <v>314</v>
      </c>
      <c r="BM777" s="150" t="s">
        <v>7826</v>
      </c>
    </row>
    <row r="778" spans="2:65" s="1" customFormat="1" ht="11.25">
      <c r="B778" s="33"/>
      <c r="D778" s="152" t="s">
        <v>316</v>
      </c>
      <c r="F778" s="153" t="s">
        <v>7417</v>
      </c>
      <c r="I778" s="154"/>
      <c r="L778" s="33"/>
      <c r="M778" s="155"/>
      <c r="T778" s="57"/>
      <c r="AT778" s="18" t="s">
        <v>316</v>
      </c>
      <c r="AU778" s="18" t="s">
        <v>163</v>
      </c>
    </row>
    <row r="779" spans="2:65" s="1" customFormat="1" ht="21.75" customHeight="1">
      <c r="B779" s="33"/>
      <c r="C779" s="139" t="s">
        <v>1911</v>
      </c>
      <c r="D779" s="139" t="s">
        <v>309</v>
      </c>
      <c r="E779" s="140" t="s">
        <v>7827</v>
      </c>
      <c r="F779" s="141" t="s">
        <v>7419</v>
      </c>
      <c r="G779" s="142" t="s">
        <v>514</v>
      </c>
      <c r="H779" s="143">
        <v>180</v>
      </c>
      <c r="I779" s="144"/>
      <c r="J779" s="145">
        <f>ROUND(I779*H779,2)</f>
        <v>0</v>
      </c>
      <c r="K779" s="141" t="s">
        <v>1</v>
      </c>
      <c r="L779" s="33"/>
      <c r="M779" s="146" t="s">
        <v>1</v>
      </c>
      <c r="N779" s="147" t="s">
        <v>40</v>
      </c>
      <c r="P779" s="148">
        <f>O779*H779</f>
        <v>0</v>
      </c>
      <c r="Q779" s="148">
        <v>0</v>
      </c>
      <c r="R779" s="148">
        <f>Q779*H779</f>
        <v>0</v>
      </c>
      <c r="S779" s="148">
        <v>0</v>
      </c>
      <c r="T779" s="149">
        <f>S779*H779</f>
        <v>0</v>
      </c>
      <c r="AR779" s="150" t="s">
        <v>314</v>
      </c>
      <c r="AT779" s="150" t="s">
        <v>309</v>
      </c>
      <c r="AU779" s="150" t="s">
        <v>163</v>
      </c>
      <c r="AY779" s="18" t="s">
        <v>307</v>
      </c>
      <c r="BE779" s="151">
        <f>IF(N779="základní",J779,0)</f>
        <v>0</v>
      </c>
      <c r="BF779" s="151">
        <f>IF(N779="snížená",J779,0)</f>
        <v>0</v>
      </c>
      <c r="BG779" s="151">
        <f>IF(N779="zákl. přenesená",J779,0)</f>
        <v>0</v>
      </c>
      <c r="BH779" s="151">
        <f>IF(N779="sníž. přenesená",J779,0)</f>
        <v>0</v>
      </c>
      <c r="BI779" s="151">
        <f>IF(N779="nulová",J779,0)</f>
        <v>0</v>
      </c>
      <c r="BJ779" s="18" t="s">
        <v>82</v>
      </c>
      <c r="BK779" s="151">
        <f>ROUND(I779*H779,2)</f>
        <v>0</v>
      </c>
      <c r="BL779" s="18" t="s">
        <v>314</v>
      </c>
      <c r="BM779" s="150" t="s">
        <v>7828</v>
      </c>
    </row>
    <row r="780" spans="2:65" s="1" customFormat="1" ht="11.25">
      <c r="B780" s="33"/>
      <c r="D780" s="152" t="s">
        <v>316</v>
      </c>
      <c r="F780" s="153" t="s">
        <v>7419</v>
      </c>
      <c r="I780" s="154"/>
      <c r="L780" s="33"/>
      <c r="M780" s="155"/>
      <c r="T780" s="57"/>
      <c r="AT780" s="18" t="s">
        <v>316</v>
      </c>
      <c r="AU780" s="18" t="s">
        <v>163</v>
      </c>
    </row>
    <row r="781" spans="2:65" s="1" customFormat="1" ht="16.5" customHeight="1">
      <c r="B781" s="33"/>
      <c r="C781" s="139" t="s">
        <v>1938</v>
      </c>
      <c r="D781" s="139" t="s">
        <v>309</v>
      </c>
      <c r="E781" s="140" t="s">
        <v>7829</v>
      </c>
      <c r="F781" s="141" t="s">
        <v>7830</v>
      </c>
      <c r="G781" s="142" t="s">
        <v>514</v>
      </c>
      <c r="H781" s="143">
        <v>80</v>
      </c>
      <c r="I781" s="144"/>
      <c r="J781" s="145">
        <f>ROUND(I781*H781,2)</f>
        <v>0</v>
      </c>
      <c r="K781" s="141" t="s">
        <v>1</v>
      </c>
      <c r="L781" s="33"/>
      <c r="M781" s="146" t="s">
        <v>1</v>
      </c>
      <c r="N781" s="147" t="s">
        <v>40</v>
      </c>
      <c r="P781" s="148">
        <f>O781*H781</f>
        <v>0</v>
      </c>
      <c r="Q781" s="148">
        <v>0</v>
      </c>
      <c r="R781" s="148">
        <f>Q781*H781</f>
        <v>0</v>
      </c>
      <c r="S781" s="148">
        <v>0</v>
      </c>
      <c r="T781" s="149">
        <f>S781*H781</f>
        <v>0</v>
      </c>
      <c r="AR781" s="150" t="s">
        <v>314</v>
      </c>
      <c r="AT781" s="150" t="s">
        <v>309</v>
      </c>
      <c r="AU781" s="150" t="s">
        <v>163</v>
      </c>
      <c r="AY781" s="18" t="s">
        <v>307</v>
      </c>
      <c r="BE781" s="151">
        <f>IF(N781="základní",J781,0)</f>
        <v>0</v>
      </c>
      <c r="BF781" s="151">
        <f>IF(N781="snížená",J781,0)</f>
        <v>0</v>
      </c>
      <c r="BG781" s="151">
        <f>IF(N781="zákl. přenesená",J781,0)</f>
        <v>0</v>
      </c>
      <c r="BH781" s="151">
        <f>IF(N781="sníž. přenesená",J781,0)</f>
        <v>0</v>
      </c>
      <c r="BI781" s="151">
        <f>IF(N781="nulová",J781,0)</f>
        <v>0</v>
      </c>
      <c r="BJ781" s="18" t="s">
        <v>82</v>
      </c>
      <c r="BK781" s="151">
        <f>ROUND(I781*H781,2)</f>
        <v>0</v>
      </c>
      <c r="BL781" s="18" t="s">
        <v>314</v>
      </c>
      <c r="BM781" s="150" t="s">
        <v>7831</v>
      </c>
    </row>
    <row r="782" spans="2:65" s="1" customFormat="1" ht="11.25">
      <c r="B782" s="33"/>
      <c r="D782" s="152" t="s">
        <v>316</v>
      </c>
      <c r="F782" s="153" t="s">
        <v>7830</v>
      </c>
      <c r="I782" s="154"/>
      <c r="L782" s="33"/>
      <c r="M782" s="155"/>
      <c r="T782" s="57"/>
      <c r="AT782" s="18" t="s">
        <v>316</v>
      </c>
      <c r="AU782" s="18" t="s">
        <v>163</v>
      </c>
    </row>
    <row r="783" spans="2:65" s="1" customFormat="1" ht="16.5" customHeight="1">
      <c r="B783" s="33"/>
      <c r="C783" s="139" t="s">
        <v>1951</v>
      </c>
      <c r="D783" s="139" t="s">
        <v>309</v>
      </c>
      <c r="E783" s="140" t="s">
        <v>7832</v>
      </c>
      <c r="F783" s="141" t="s">
        <v>7833</v>
      </c>
      <c r="G783" s="142" t="s">
        <v>514</v>
      </c>
      <c r="H783" s="143">
        <v>260</v>
      </c>
      <c r="I783" s="144"/>
      <c r="J783" s="145">
        <f>ROUND(I783*H783,2)</f>
        <v>0</v>
      </c>
      <c r="K783" s="141" t="s">
        <v>1</v>
      </c>
      <c r="L783" s="33"/>
      <c r="M783" s="146" t="s">
        <v>1</v>
      </c>
      <c r="N783" s="147" t="s">
        <v>40</v>
      </c>
      <c r="P783" s="148">
        <f>O783*H783</f>
        <v>0</v>
      </c>
      <c r="Q783" s="148">
        <v>0</v>
      </c>
      <c r="R783" s="148">
        <f>Q783*H783</f>
        <v>0</v>
      </c>
      <c r="S783" s="148">
        <v>0</v>
      </c>
      <c r="T783" s="149">
        <f>S783*H783</f>
        <v>0</v>
      </c>
      <c r="AR783" s="150" t="s">
        <v>314</v>
      </c>
      <c r="AT783" s="150" t="s">
        <v>309</v>
      </c>
      <c r="AU783" s="150" t="s">
        <v>163</v>
      </c>
      <c r="AY783" s="18" t="s">
        <v>307</v>
      </c>
      <c r="BE783" s="151">
        <f>IF(N783="základní",J783,0)</f>
        <v>0</v>
      </c>
      <c r="BF783" s="151">
        <f>IF(N783="snížená",J783,0)</f>
        <v>0</v>
      </c>
      <c r="BG783" s="151">
        <f>IF(N783="zákl. přenesená",J783,0)</f>
        <v>0</v>
      </c>
      <c r="BH783" s="151">
        <f>IF(N783="sníž. přenesená",J783,0)</f>
        <v>0</v>
      </c>
      <c r="BI783" s="151">
        <f>IF(N783="nulová",J783,0)</f>
        <v>0</v>
      </c>
      <c r="BJ783" s="18" t="s">
        <v>82</v>
      </c>
      <c r="BK783" s="151">
        <f>ROUND(I783*H783,2)</f>
        <v>0</v>
      </c>
      <c r="BL783" s="18" t="s">
        <v>314</v>
      </c>
      <c r="BM783" s="150" t="s">
        <v>7834</v>
      </c>
    </row>
    <row r="784" spans="2:65" s="1" customFormat="1" ht="11.25">
      <c r="B784" s="33"/>
      <c r="D784" s="152" t="s">
        <v>316</v>
      </c>
      <c r="F784" s="153" t="s">
        <v>7833</v>
      </c>
      <c r="I784" s="154"/>
      <c r="L784" s="33"/>
      <c r="M784" s="155"/>
      <c r="T784" s="57"/>
      <c r="AT784" s="18" t="s">
        <v>316</v>
      </c>
      <c r="AU784" s="18" t="s">
        <v>163</v>
      </c>
    </row>
    <row r="785" spans="2:65" s="1" customFormat="1" ht="33" customHeight="1">
      <c r="B785" s="33"/>
      <c r="C785" s="139" t="s">
        <v>1956</v>
      </c>
      <c r="D785" s="139" t="s">
        <v>309</v>
      </c>
      <c r="E785" s="140" t="s">
        <v>7835</v>
      </c>
      <c r="F785" s="141" t="s">
        <v>7433</v>
      </c>
      <c r="G785" s="142" t="s">
        <v>514</v>
      </c>
      <c r="H785" s="143">
        <v>40</v>
      </c>
      <c r="I785" s="144"/>
      <c r="J785" s="145">
        <f>ROUND(I785*H785,2)</f>
        <v>0</v>
      </c>
      <c r="K785" s="141" t="s">
        <v>1</v>
      </c>
      <c r="L785" s="33"/>
      <c r="M785" s="146" t="s">
        <v>1</v>
      </c>
      <c r="N785" s="147" t="s">
        <v>40</v>
      </c>
      <c r="P785" s="148">
        <f>O785*H785</f>
        <v>0</v>
      </c>
      <c r="Q785" s="148">
        <v>0</v>
      </c>
      <c r="R785" s="148">
        <f>Q785*H785</f>
        <v>0</v>
      </c>
      <c r="S785" s="148">
        <v>0</v>
      </c>
      <c r="T785" s="149">
        <f>S785*H785</f>
        <v>0</v>
      </c>
      <c r="AR785" s="150" t="s">
        <v>314</v>
      </c>
      <c r="AT785" s="150" t="s">
        <v>309</v>
      </c>
      <c r="AU785" s="150" t="s">
        <v>163</v>
      </c>
      <c r="AY785" s="18" t="s">
        <v>307</v>
      </c>
      <c r="BE785" s="151">
        <f>IF(N785="základní",J785,0)</f>
        <v>0</v>
      </c>
      <c r="BF785" s="151">
        <f>IF(N785="snížená",J785,0)</f>
        <v>0</v>
      </c>
      <c r="BG785" s="151">
        <f>IF(N785="zákl. přenesená",J785,0)</f>
        <v>0</v>
      </c>
      <c r="BH785" s="151">
        <f>IF(N785="sníž. přenesená",J785,0)</f>
        <v>0</v>
      </c>
      <c r="BI785" s="151">
        <f>IF(N785="nulová",J785,0)</f>
        <v>0</v>
      </c>
      <c r="BJ785" s="18" t="s">
        <v>82</v>
      </c>
      <c r="BK785" s="151">
        <f>ROUND(I785*H785,2)</f>
        <v>0</v>
      </c>
      <c r="BL785" s="18" t="s">
        <v>314</v>
      </c>
      <c r="BM785" s="150" t="s">
        <v>7836</v>
      </c>
    </row>
    <row r="786" spans="2:65" s="1" customFormat="1" ht="19.5">
      <c r="B786" s="33"/>
      <c r="D786" s="152" t="s">
        <v>316</v>
      </c>
      <c r="F786" s="153" t="s">
        <v>7433</v>
      </c>
      <c r="I786" s="154"/>
      <c r="L786" s="33"/>
      <c r="M786" s="155"/>
      <c r="T786" s="57"/>
      <c r="AT786" s="18" t="s">
        <v>316</v>
      </c>
      <c r="AU786" s="18" t="s">
        <v>163</v>
      </c>
    </row>
    <row r="787" spans="2:65" s="1" customFormat="1" ht="33" customHeight="1">
      <c r="B787" s="33"/>
      <c r="C787" s="139" t="s">
        <v>1961</v>
      </c>
      <c r="D787" s="139" t="s">
        <v>309</v>
      </c>
      <c r="E787" s="140" t="s">
        <v>7837</v>
      </c>
      <c r="F787" s="141" t="s">
        <v>7838</v>
      </c>
      <c r="G787" s="142" t="s">
        <v>514</v>
      </c>
      <c r="H787" s="143">
        <v>40</v>
      </c>
      <c r="I787" s="144"/>
      <c r="J787" s="145">
        <f>ROUND(I787*H787,2)</f>
        <v>0</v>
      </c>
      <c r="K787" s="141" t="s">
        <v>1</v>
      </c>
      <c r="L787" s="33"/>
      <c r="M787" s="146" t="s">
        <v>1</v>
      </c>
      <c r="N787" s="147" t="s">
        <v>40</v>
      </c>
      <c r="P787" s="148">
        <f>O787*H787</f>
        <v>0</v>
      </c>
      <c r="Q787" s="148">
        <v>0</v>
      </c>
      <c r="R787" s="148">
        <f>Q787*H787</f>
        <v>0</v>
      </c>
      <c r="S787" s="148">
        <v>0</v>
      </c>
      <c r="T787" s="149">
        <f>S787*H787</f>
        <v>0</v>
      </c>
      <c r="AR787" s="150" t="s">
        <v>314</v>
      </c>
      <c r="AT787" s="150" t="s">
        <v>309</v>
      </c>
      <c r="AU787" s="150" t="s">
        <v>163</v>
      </c>
      <c r="AY787" s="18" t="s">
        <v>307</v>
      </c>
      <c r="BE787" s="151">
        <f>IF(N787="základní",J787,0)</f>
        <v>0</v>
      </c>
      <c r="BF787" s="151">
        <f>IF(N787="snížená",J787,0)</f>
        <v>0</v>
      </c>
      <c r="BG787" s="151">
        <f>IF(N787="zákl. přenesená",J787,0)</f>
        <v>0</v>
      </c>
      <c r="BH787" s="151">
        <f>IF(N787="sníž. přenesená",J787,0)</f>
        <v>0</v>
      </c>
      <c r="BI787" s="151">
        <f>IF(N787="nulová",J787,0)</f>
        <v>0</v>
      </c>
      <c r="BJ787" s="18" t="s">
        <v>82</v>
      </c>
      <c r="BK787" s="151">
        <f>ROUND(I787*H787,2)</f>
        <v>0</v>
      </c>
      <c r="BL787" s="18" t="s">
        <v>314</v>
      </c>
      <c r="BM787" s="150" t="s">
        <v>7839</v>
      </c>
    </row>
    <row r="788" spans="2:65" s="1" customFormat="1" ht="19.5">
      <c r="B788" s="33"/>
      <c r="D788" s="152" t="s">
        <v>316</v>
      </c>
      <c r="F788" s="153" t="s">
        <v>7838</v>
      </c>
      <c r="I788" s="154"/>
      <c r="L788" s="33"/>
      <c r="M788" s="155"/>
      <c r="T788" s="57"/>
      <c r="AT788" s="18" t="s">
        <v>316</v>
      </c>
      <c r="AU788" s="18" t="s">
        <v>163</v>
      </c>
    </row>
    <row r="789" spans="2:65" s="1" customFormat="1" ht="24.2" customHeight="1">
      <c r="B789" s="33"/>
      <c r="C789" s="139" t="s">
        <v>1966</v>
      </c>
      <c r="D789" s="139" t="s">
        <v>309</v>
      </c>
      <c r="E789" s="140" t="s">
        <v>7840</v>
      </c>
      <c r="F789" s="141" t="s">
        <v>7435</v>
      </c>
      <c r="G789" s="142" t="s">
        <v>514</v>
      </c>
      <c r="H789" s="143">
        <v>30</v>
      </c>
      <c r="I789" s="144"/>
      <c r="J789" s="145">
        <f>ROUND(I789*H789,2)</f>
        <v>0</v>
      </c>
      <c r="K789" s="141" t="s">
        <v>1</v>
      </c>
      <c r="L789" s="33"/>
      <c r="M789" s="146" t="s">
        <v>1</v>
      </c>
      <c r="N789" s="147" t="s">
        <v>40</v>
      </c>
      <c r="P789" s="148">
        <f>O789*H789</f>
        <v>0</v>
      </c>
      <c r="Q789" s="148">
        <v>0</v>
      </c>
      <c r="R789" s="148">
        <f>Q789*H789</f>
        <v>0</v>
      </c>
      <c r="S789" s="148">
        <v>0</v>
      </c>
      <c r="T789" s="149">
        <f>S789*H789</f>
        <v>0</v>
      </c>
      <c r="AR789" s="150" t="s">
        <v>314</v>
      </c>
      <c r="AT789" s="150" t="s">
        <v>309</v>
      </c>
      <c r="AU789" s="150" t="s">
        <v>163</v>
      </c>
      <c r="AY789" s="18" t="s">
        <v>307</v>
      </c>
      <c r="BE789" s="151">
        <f>IF(N789="základní",J789,0)</f>
        <v>0</v>
      </c>
      <c r="BF789" s="151">
        <f>IF(N789="snížená",J789,0)</f>
        <v>0</v>
      </c>
      <c r="BG789" s="151">
        <f>IF(N789="zákl. přenesená",J789,0)</f>
        <v>0</v>
      </c>
      <c r="BH789" s="151">
        <f>IF(N789="sníž. přenesená",J789,0)</f>
        <v>0</v>
      </c>
      <c r="BI789" s="151">
        <f>IF(N789="nulová",J789,0)</f>
        <v>0</v>
      </c>
      <c r="BJ789" s="18" t="s">
        <v>82</v>
      </c>
      <c r="BK789" s="151">
        <f>ROUND(I789*H789,2)</f>
        <v>0</v>
      </c>
      <c r="BL789" s="18" t="s">
        <v>314</v>
      </c>
      <c r="BM789" s="150" t="s">
        <v>7841</v>
      </c>
    </row>
    <row r="790" spans="2:65" s="1" customFormat="1" ht="11.25">
      <c r="B790" s="33"/>
      <c r="D790" s="152" t="s">
        <v>316</v>
      </c>
      <c r="F790" s="153" t="s">
        <v>7435</v>
      </c>
      <c r="I790" s="154"/>
      <c r="L790" s="33"/>
      <c r="M790" s="155"/>
      <c r="T790" s="57"/>
      <c r="AT790" s="18" t="s">
        <v>316</v>
      </c>
      <c r="AU790" s="18" t="s">
        <v>163</v>
      </c>
    </row>
    <row r="791" spans="2:65" s="1" customFormat="1" ht="24.2" customHeight="1">
      <c r="B791" s="33"/>
      <c r="C791" s="139" t="s">
        <v>1975</v>
      </c>
      <c r="D791" s="139" t="s">
        <v>309</v>
      </c>
      <c r="E791" s="140" t="s">
        <v>7842</v>
      </c>
      <c r="F791" s="141" t="s">
        <v>7843</v>
      </c>
      <c r="G791" s="142" t="s">
        <v>514</v>
      </c>
      <c r="H791" s="143">
        <v>20</v>
      </c>
      <c r="I791" s="144"/>
      <c r="J791" s="145">
        <f>ROUND(I791*H791,2)</f>
        <v>0</v>
      </c>
      <c r="K791" s="141" t="s">
        <v>1</v>
      </c>
      <c r="L791" s="33"/>
      <c r="M791" s="146" t="s">
        <v>1</v>
      </c>
      <c r="N791" s="147" t="s">
        <v>40</v>
      </c>
      <c r="P791" s="148">
        <f>O791*H791</f>
        <v>0</v>
      </c>
      <c r="Q791" s="148">
        <v>0</v>
      </c>
      <c r="R791" s="148">
        <f>Q791*H791</f>
        <v>0</v>
      </c>
      <c r="S791" s="148">
        <v>0</v>
      </c>
      <c r="T791" s="149">
        <f>S791*H791</f>
        <v>0</v>
      </c>
      <c r="AR791" s="150" t="s">
        <v>314</v>
      </c>
      <c r="AT791" s="150" t="s">
        <v>309</v>
      </c>
      <c r="AU791" s="150" t="s">
        <v>163</v>
      </c>
      <c r="AY791" s="18" t="s">
        <v>307</v>
      </c>
      <c r="BE791" s="151">
        <f>IF(N791="základní",J791,0)</f>
        <v>0</v>
      </c>
      <c r="BF791" s="151">
        <f>IF(N791="snížená",J791,0)</f>
        <v>0</v>
      </c>
      <c r="BG791" s="151">
        <f>IF(N791="zákl. přenesená",J791,0)</f>
        <v>0</v>
      </c>
      <c r="BH791" s="151">
        <f>IF(N791="sníž. přenesená",J791,0)</f>
        <v>0</v>
      </c>
      <c r="BI791" s="151">
        <f>IF(N791="nulová",J791,0)</f>
        <v>0</v>
      </c>
      <c r="BJ791" s="18" t="s">
        <v>82</v>
      </c>
      <c r="BK791" s="151">
        <f>ROUND(I791*H791,2)</f>
        <v>0</v>
      </c>
      <c r="BL791" s="18" t="s">
        <v>314</v>
      </c>
      <c r="BM791" s="150" t="s">
        <v>5716</v>
      </c>
    </row>
    <row r="792" spans="2:65" s="1" customFormat="1" ht="11.25">
      <c r="B792" s="33"/>
      <c r="D792" s="152" t="s">
        <v>316</v>
      </c>
      <c r="F792" s="153" t="s">
        <v>7843</v>
      </c>
      <c r="I792" s="154"/>
      <c r="L792" s="33"/>
      <c r="M792" s="155"/>
      <c r="T792" s="57"/>
      <c r="AT792" s="18" t="s">
        <v>316</v>
      </c>
      <c r="AU792" s="18" t="s">
        <v>163</v>
      </c>
    </row>
    <row r="793" spans="2:65" s="1" customFormat="1" ht="24.2" customHeight="1">
      <c r="B793" s="33"/>
      <c r="C793" s="139" t="s">
        <v>1980</v>
      </c>
      <c r="D793" s="139" t="s">
        <v>309</v>
      </c>
      <c r="E793" s="140" t="s">
        <v>7844</v>
      </c>
      <c r="F793" s="141" t="s">
        <v>7845</v>
      </c>
      <c r="G793" s="142" t="s">
        <v>514</v>
      </c>
      <c r="H793" s="143">
        <v>20</v>
      </c>
      <c r="I793" s="144"/>
      <c r="J793" s="145">
        <f>ROUND(I793*H793,2)</f>
        <v>0</v>
      </c>
      <c r="K793" s="141" t="s">
        <v>1</v>
      </c>
      <c r="L793" s="33"/>
      <c r="M793" s="146" t="s">
        <v>1</v>
      </c>
      <c r="N793" s="147" t="s">
        <v>40</v>
      </c>
      <c r="P793" s="148">
        <f>O793*H793</f>
        <v>0</v>
      </c>
      <c r="Q793" s="148">
        <v>0</v>
      </c>
      <c r="R793" s="148">
        <f>Q793*H793</f>
        <v>0</v>
      </c>
      <c r="S793" s="148">
        <v>0</v>
      </c>
      <c r="T793" s="149">
        <f>S793*H793</f>
        <v>0</v>
      </c>
      <c r="AR793" s="150" t="s">
        <v>314</v>
      </c>
      <c r="AT793" s="150" t="s">
        <v>309</v>
      </c>
      <c r="AU793" s="150" t="s">
        <v>163</v>
      </c>
      <c r="AY793" s="18" t="s">
        <v>307</v>
      </c>
      <c r="BE793" s="151">
        <f>IF(N793="základní",J793,0)</f>
        <v>0</v>
      </c>
      <c r="BF793" s="151">
        <f>IF(N793="snížená",J793,0)</f>
        <v>0</v>
      </c>
      <c r="BG793" s="151">
        <f>IF(N793="zákl. přenesená",J793,0)</f>
        <v>0</v>
      </c>
      <c r="BH793" s="151">
        <f>IF(N793="sníž. přenesená",J793,0)</f>
        <v>0</v>
      </c>
      <c r="BI793" s="151">
        <f>IF(N793="nulová",J793,0)</f>
        <v>0</v>
      </c>
      <c r="BJ793" s="18" t="s">
        <v>82</v>
      </c>
      <c r="BK793" s="151">
        <f>ROUND(I793*H793,2)</f>
        <v>0</v>
      </c>
      <c r="BL793" s="18" t="s">
        <v>314</v>
      </c>
      <c r="BM793" s="150" t="s">
        <v>7846</v>
      </c>
    </row>
    <row r="794" spans="2:65" s="1" customFormat="1" ht="19.5">
      <c r="B794" s="33"/>
      <c r="D794" s="152" t="s">
        <v>316</v>
      </c>
      <c r="F794" s="153" t="s">
        <v>7845</v>
      </c>
      <c r="I794" s="154"/>
      <c r="L794" s="33"/>
      <c r="M794" s="155"/>
      <c r="T794" s="57"/>
      <c r="AT794" s="18" t="s">
        <v>316</v>
      </c>
      <c r="AU794" s="18" t="s">
        <v>163</v>
      </c>
    </row>
    <row r="795" spans="2:65" s="1" customFormat="1" ht="16.5" customHeight="1">
      <c r="B795" s="33"/>
      <c r="C795" s="139" t="s">
        <v>1985</v>
      </c>
      <c r="D795" s="139" t="s">
        <v>309</v>
      </c>
      <c r="E795" s="140" t="s">
        <v>7847</v>
      </c>
      <c r="F795" s="141" t="s">
        <v>7437</v>
      </c>
      <c r="G795" s="142" t="s">
        <v>514</v>
      </c>
      <c r="H795" s="143">
        <v>22</v>
      </c>
      <c r="I795" s="144"/>
      <c r="J795" s="145">
        <f>ROUND(I795*H795,2)</f>
        <v>0</v>
      </c>
      <c r="K795" s="141" t="s">
        <v>1</v>
      </c>
      <c r="L795" s="33"/>
      <c r="M795" s="146" t="s">
        <v>1</v>
      </c>
      <c r="N795" s="147" t="s">
        <v>40</v>
      </c>
      <c r="P795" s="148">
        <f>O795*H795</f>
        <v>0</v>
      </c>
      <c r="Q795" s="148">
        <v>0</v>
      </c>
      <c r="R795" s="148">
        <f>Q795*H795</f>
        <v>0</v>
      </c>
      <c r="S795" s="148">
        <v>0</v>
      </c>
      <c r="T795" s="149">
        <f>S795*H795</f>
        <v>0</v>
      </c>
      <c r="AR795" s="150" t="s">
        <v>314</v>
      </c>
      <c r="AT795" s="150" t="s">
        <v>309</v>
      </c>
      <c r="AU795" s="150" t="s">
        <v>163</v>
      </c>
      <c r="AY795" s="18" t="s">
        <v>307</v>
      </c>
      <c r="BE795" s="151">
        <f>IF(N795="základní",J795,0)</f>
        <v>0</v>
      </c>
      <c r="BF795" s="151">
        <f>IF(N795="snížená",J795,0)</f>
        <v>0</v>
      </c>
      <c r="BG795" s="151">
        <f>IF(N795="zákl. přenesená",J795,0)</f>
        <v>0</v>
      </c>
      <c r="BH795" s="151">
        <f>IF(N795="sníž. přenesená",J795,0)</f>
        <v>0</v>
      </c>
      <c r="BI795" s="151">
        <f>IF(N795="nulová",J795,0)</f>
        <v>0</v>
      </c>
      <c r="BJ795" s="18" t="s">
        <v>82</v>
      </c>
      <c r="BK795" s="151">
        <f>ROUND(I795*H795,2)</f>
        <v>0</v>
      </c>
      <c r="BL795" s="18" t="s">
        <v>314</v>
      </c>
      <c r="BM795" s="150" t="s">
        <v>7848</v>
      </c>
    </row>
    <row r="796" spans="2:65" s="1" customFormat="1" ht="11.25">
      <c r="B796" s="33"/>
      <c r="D796" s="152" t="s">
        <v>316</v>
      </c>
      <c r="F796" s="153" t="s">
        <v>7437</v>
      </c>
      <c r="I796" s="154"/>
      <c r="L796" s="33"/>
      <c r="M796" s="155"/>
      <c r="T796" s="57"/>
      <c r="AT796" s="18" t="s">
        <v>316</v>
      </c>
      <c r="AU796" s="18" t="s">
        <v>163</v>
      </c>
    </row>
    <row r="797" spans="2:65" s="1" customFormat="1" ht="21.75" customHeight="1">
      <c r="B797" s="33"/>
      <c r="C797" s="139" t="s">
        <v>1990</v>
      </c>
      <c r="D797" s="139" t="s">
        <v>309</v>
      </c>
      <c r="E797" s="140" t="s">
        <v>7849</v>
      </c>
      <c r="F797" s="141" t="s">
        <v>7427</v>
      </c>
      <c r="G797" s="142" t="s">
        <v>514</v>
      </c>
      <c r="H797" s="143">
        <v>150</v>
      </c>
      <c r="I797" s="144"/>
      <c r="J797" s="145">
        <f>ROUND(I797*H797,2)</f>
        <v>0</v>
      </c>
      <c r="K797" s="141" t="s">
        <v>1</v>
      </c>
      <c r="L797" s="33"/>
      <c r="M797" s="146" t="s">
        <v>1</v>
      </c>
      <c r="N797" s="147" t="s">
        <v>40</v>
      </c>
      <c r="P797" s="148">
        <f>O797*H797</f>
        <v>0</v>
      </c>
      <c r="Q797" s="148">
        <v>0</v>
      </c>
      <c r="R797" s="148">
        <f>Q797*H797</f>
        <v>0</v>
      </c>
      <c r="S797" s="148">
        <v>0</v>
      </c>
      <c r="T797" s="149">
        <f>S797*H797</f>
        <v>0</v>
      </c>
      <c r="AR797" s="150" t="s">
        <v>314</v>
      </c>
      <c r="AT797" s="150" t="s">
        <v>309</v>
      </c>
      <c r="AU797" s="150" t="s">
        <v>163</v>
      </c>
      <c r="AY797" s="18" t="s">
        <v>307</v>
      </c>
      <c r="BE797" s="151">
        <f>IF(N797="základní",J797,0)</f>
        <v>0</v>
      </c>
      <c r="BF797" s="151">
        <f>IF(N797="snížená",J797,0)</f>
        <v>0</v>
      </c>
      <c r="BG797" s="151">
        <f>IF(N797="zákl. přenesená",J797,0)</f>
        <v>0</v>
      </c>
      <c r="BH797" s="151">
        <f>IF(N797="sníž. přenesená",J797,0)</f>
        <v>0</v>
      </c>
      <c r="BI797" s="151">
        <f>IF(N797="nulová",J797,0)</f>
        <v>0</v>
      </c>
      <c r="BJ797" s="18" t="s">
        <v>82</v>
      </c>
      <c r="BK797" s="151">
        <f>ROUND(I797*H797,2)</f>
        <v>0</v>
      </c>
      <c r="BL797" s="18" t="s">
        <v>314</v>
      </c>
      <c r="BM797" s="150" t="s">
        <v>7850</v>
      </c>
    </row>
    <row r="798" spans="2:65" s="1" customFormat="1" ht="11.25">
      <c r="B798" s="33"/>
      <c r="D798" s="152" t="s">
        <v>316</v>
      </c>
      <c r="F798" s="153" t="s">
        <v>7427</v>
      </c>
      <c r="I798" s="154"/>
      <c r="L798" s="33"/>
      <c r="M798" s="155"/>
      <c r="T798" s="57"/>
      <c r="AT798" s="18" t="s">
        <v>316</v>
      </c>
      <c r="AU798" s="18" t="s">
        <v>163</v>
      </c>
    </row>
    <row r="799" spans="2:65" s="1" customFormat="1" ht="21.75" customHeight="1">
      <c r="B799" s="33"/>
      <c r="C799" s="139" t="s">
        <v>1997</v>
      </c>
      <c r="D799" s="139" t="s">
        <v>309</v>
      </c>
      <c r="E799" s="140" t="s">
        <v>7851</v>
      </c>
      <c r="F799" s="141" t="s">
        <v>7429</v>
      </c>
      <c r="G799" s="142" t="s">
        <v>514</v>
      </c>
      <c r="H799" s="143">
        <v>150</v>
      </c>
      <c r="I799" s="144"/>
      <c r="J799" s="145">
        <f>ROUND(I799*H799,2)</f>
        <v>0</v>
      </c>
      <c r="K799" s="141" t="s">
        <v>1</v>
      </c>
      <c r="L799" s="33"/>
      <c r="M799" s="146" t="s">
        <v>1</v>
      </c>
      <c r="N799" s="147" t="s">
        <v>40</v>
      </c>
      <c r="P799" s="148">
        <f>O799*H799</f>
        <v>0</v>
      </c>
      <c r="Q799" s="148">
        <v>0</v>
      </c>
      <c r="R799" s="148">
        <f>Q799*H799</f>
        <v>0</v>
      </c>
      <c r="S799" s="148">
        <v>0</v>
      </c>
      <c r="T799" s="149">
        <f>S799*H799</f>
        <v>0</v>
      </c>
      <c r="AR799" s="150" t="s">
        <v>314</v>
      </c>
      <c r="AT799" s="150" t="s">
        <v>309</v>
      </c>
      <c r="AU799" s="150" t="s">
        <v>163</v>
      </c>
      <c r="AY799" s="18" t="s">
        <v>307</v>
      </c>
      <c r="BE799" s="151">
        <f>IF(N799="základní",J799,0)</f>
        <v>0</v>
      </c>
      <c r="BF799" s="151">
        <f>IF(N799="snížená",J799,0)</f>
        <v>0</v>
      </c>
      <c r="BG799" s="151">
        <f>IF(N799="zákl. přenesená",J799,0)</f>
        <v>0</v>
      </c>
      <c r="BH799" s="151">
        <f>IF(N799="sníž. přenesená",J799,0)</f>
        <v>0</v>
      </c>
      <c r="BI799" s="151">
        <f>IF(N799="nulová",J799,0)</f>
        <v>0</v>
      </c>
      <c r="BJ799" s="18" t="s">
        <v>82</v>
      </c>
      <c r="BK799" s="151">
        <f>ROUND(I799*H799,2)</f>
        <v>0</v>
      </c>
      <c r="BL799" s="18" t="s">
        <v>314</v>
      </c>
      <c r="BM799" s="150" t="s">
        <v>7852</v>
      </c>
    </row>
    <row r="800" spans="2:65" s="1" customFormat="1" ht="11.25">
      <c r="B800" s="33"/>
      <c r="D800" s="152" t="s">
        <v>316</v>
      </c>
      <c r="F800" s="153" t="s">
        <v>7429</v>
      </c>
      <c r="I800" s="154"/>
      <c r="L800" s="33"/>
      <c r="M800" s="155"/>
      <c r="T800" s="57"/>
      <c r="AT800" s="18" t="s">
        <v>316</v>
      </c>
      <c r="AU800" s="18" t="s">
        <v>163</v>
      </c>
    </row>
    <row r="801" spans="2:65" s="1" customFormat="1" ht="16.5" customHeight="1">
      <c r="B801" s="33"/>
      <c r="C801" s="139" t="s">
        <v>2000</v>
      </c>
      <c r="D801" s="139" t="s">
        <v>309</v>
      </c>
      <c r="E801" s="140" t="s">
        <v>7853</v>
      </c>
      <c r="F801" s="141" t="s">
        <v>7431</v>
      </c>
      <c r="G801" s="142" t="s">
        <v>514</v>
      </c>
      <c r="H801" s="143">
        <v>60</v>
      </c>
      <c r="I801" s="144"/>
      <c r="J801" s="145">
        <f>ROUND(I801*H801,2)</f>
        <v>0</v>
      </c>
      <c r="K801" s="141" t="s">
        <v>1</v>
      </c>
      <c r="L801" s="33"/>
      <c r="M801" s="146" t="s">
        <v>1</v>
      </c>
      <c r="N801" s="147" t="s">
        <v>40</v>
      </c>
      <c r="P801" s="148">
        <f>O801*H801</f>
        <v>0</v>
      </c>
      <c r="Q801" s="148">
        <v>0</v>
      </c>
      <c r="R801" s="148">
        <f>Q801*H801</f>
        <v>0</v>
      </c>
      <c r="S801" s="148">
        <v>0</v>
      </c>
      <c r="T801" s="149">
        <f>S801*H801</f>
        <v>0</v>
      </c>
      <c r="AR801" s="150" t="s">
        <v>314</v>
      </c>
      <c r="AT801" s="150" t="s">
        <v>309</v>
      </c>
      <c r="AU801" s="150" t="s">
        <v>163</v>
      </c>
      <c r="AY801" s="18" t="s">
        <v>307</v>
      </c>
      <c r="BE801" s="151">
        <f>IF(N801="základní",J801,0)</f>
        <v>0</v>
      </c>
      <c r="BF801" s="151">
        <f>IF(N801="snížená",J801,0)</f>
        <v>0</v>
      </c>
      <c r="BG801" s="151">
        <f>IF(N801="zákl. přenesená",J801,0)</f>
        <v>0</v>
      </c>
      <c r="BH801" s="151">
        <f>IF(N801="sníž. přenesená",J801,0)</f>
        <v>0</v>
      </c>
      <c r="BI801" s="151">
        <f>IF(N801="nulová",J801,0)</f>
        <v>0</v>
      </c>
      <c r="BJ801" s="18" t="s">
        <v>82</v>
      </c>
      <c r="BK801" s="151">
        <f>ROUND(I801*H801,2)</f>
        <v>0</v>
      </c>
      <c r="BL801" s="18" t="s">
        <v>314</v>
      </c>
      <c r="BM801" s="150" t="s">
        <v>7854</v>
      </c>
    </row>
    <row r="802" spans="2:65" s="1" customFormat="1" ht="11.25">
      <c r="B802" s="33"/>
      <c r="D802" s="152" t="s">
        <v>316</v>
      </c>
      <c r="F802" s="153" t="s">
        <v>7431</v>
      </c>
      <c r="I802" s="154"/>
      <c r="L802" s="33"/>
      <c r="M802" s="155"/>
      <c r="T802" s="57"/>
      <c r="AT802" s="18" t="s">
        <v>316</v>
      </c>
      <c r="AU802" s="18" t="s">
        <v>163</v>
      </c>
    </row>
    <row r="803" spans="2:65" s="1" customFormat="1" ht="16.5" customHeight="1">
      <c r="B803" s="33"/>
      <c r="C803" s="139" t="s">
        <v>2002</v>
      </c>
      <c r="D803" s="139" t="s">
        <v>309</v>
      </c>
      <c r="E803" s="140" t="s">
        <v>7855</v>
      </c>
      <c r="F803" s="141" t="s">
        <v>7856</v>
      </c>
      <c r="G803" s="142" t="s">
        <v>398</v>
      </c>
      <c r="H803" s="143">
        <v>95</v>
      </c>
      <c r="I803" s="144"/>
      <c r="J803" s="145">
        <f>ROUND(I803*H803,2)</f>
        <v>0</v>
      </c>
      <c r="K803" s="141" t="s">
        <v>1</v>
      </c>
      <c r="L803" s="33"/>
      <c r="M803" s="146" t="s">
        <v>1</v>
      </c>
      <c r="N803" s="147" t="s">
        <v>40</v>
      </c>
      <c r="P803" s="148">
        <f>O803*H803</f>
        <v>0</v>
      </c>
      <c r="Q803" s="148">
        <v>0</v>
      </c>
      <c r="R803" s="148">
        <f>Q803*H803</f>
        <v>0</v>
      </c>
      <c r="S803" s="148">
        <v>0</v>
      </c>
      <c r="T803" s="149">
        <f>S803*H803</f>
        <v>0</v>
      </c>
      <c r="AR803" s="150" t="s">
        <v>314</v>
      </c>
      <c r="AT803" s="150" t="s">
        <v>309</v>
      </c>
      <c r="AU803" s="150" t="s">
        <v>163</v>
      </c>
      <c r="AY803" s="18" t="s">
        <v>307</v>
      </c>
      <c r="BE803" s="151">
        <f>IF(N803="základní",J803,0)</f>
        <v>0</v>
      </c>
      <c r="BF803" s="151">
        <f>IF(N803="snížená",J803,0)</f>
        <v>0</v>
      </c>
      <c r="BG803" s="151">
        <f>IF(N803="zákl. přenesená",J803,0)</f>
        <v>0</v>
      </c>
      <c r="BH803" s="151">
        <f>IF(N803="sníž. přenesená",J803,0)</f>
        <v>0</v>
      </c>
      <c r="BI803" s="151">
        <f>IF(N803="nulová",J803,0)</f>
        <v>0</v>
      </c>
      <c r="BJ803" s="18" t="s">
        <v>82</v>
      </c>
      <c r="BK803" s="151">
        <f>ROUND(I803*H803,2)</f>
        <v>0</v>
      </c>
      <c r="BL803" s="18" t="s">
        <v>314</v>
      </c>
      <c r="BM803" s="150" t="s">
        <v>7857</v>
      </c>
    </row>
    <row r="804" spans="2:65" s="1" customFormat="1" ht="11.25">
      <c r="B804" s="33"/>
      <c r="D804" s="152" t="s">
        <v>316</v>
      </c>
      <c r="F804" s="153" t="s">
        <v>7856</v>
      </c>
      <c r="I804" s="154"/>
      <c r="L804" s="33"/>
      <c r="M804" s="155"/>
      <c r="T804" s="57"/>
      <c r="AT804" s="18" t="s">
        <v>316</v>
      </c>
      <c r="AU804" s="18" t="s">
        <v>163</v>
      </c>
    </row>
    <row r="805" spans="2:65" s="1" customFormat="1" ht="16.5" customHeight="1">
      <c r="B805" s="33"/>
      <c r="C805" s="139" t="s">
        <v>2004</v>
      </c>
      <c r="D805" s="139" t="s">
        <v>309</v>
      </c>
      <c r="E805" s="140" t="s">
        <v>7858</v>
      </c>
      <c r="F805" s="141" t="s">
        <v>7421</v>
      </c>
      <c r="G805" s="142" t="s">
        <v>398</v>
      </c>
      <c r="H805" s="143">
        <v>240</v>
      </c>
      <c r="I805" s="144"/>
      <c r="J805" s="145">
        <f>ROUND(I805*H805,2)</f>
        <v>0</v>
      </c>
      <c r="K805" s="141" t="s">
        <v>1</v>
      </c>
      <c r="L805" s="33"/>
      <c r="M805" s="146" t="s">
        <v>1</v>
      </c>
      <c r="N805" s="147" t="s">
        <v>40</v>
      </c>
      <c r="P805" s="148">
        <f>O805*H805</f>
        <v>0</v>
      </c>
      <c r="Q805" s="148">
        <v>0</v>
      </c>
      <c r="R805" s="148">
        <f>Q805*H805</f>
        <v>0</v>
      </c>
      <c r="S805" s="148">
        <v>0</v>
      </c>
      <c r="T805" s="149">
        <f>S805*H805</f>
        <v>0</v>
      </c>
      <c r="AR805" s="150" t="s">
        <v>314</v>
      </c>
      <c r="AT805" s="150" t="s">
        <v>309</v>
      </c>
      <c r="AU805" s="150" t="s">
        <v>163</v>
      </c>
      <c r="AY805" s="18" t="s">
        <v>307</v>
      </c>
      <c r="BE805" s="151">
        <f>IF(N805="základní",J805,0)</f>
        <v>0</v>
      </c>
      <c r="BF805" s="151">
        <f>IF(N805="snížená",J805,0)</f>
        <v>0</v>
      </c>
      <c r="BG805" s="151">
        <f>IF(N805="zákl. přenesená",J805,0)</f>
        <v>0</v>
      </c>
      <c r="BH805" s="151">
        <f>IF(N805="sníž. přenesená",J805,0)</f>
        <v>0</v>
      </c>
      <c r="BI805" s="151">
        <f>IF(N805="nulová",J805,0)</f>
        <v>0</v>
      </c>
      <c r="BJ805" s="18" t="s">
        <v>82</v>
      </c>
      <c r="BK805" s="151">
        <f>ROUND(I805*H805,2)</f>
        <v>0</v>
      </c>
      <c r="BL805" s="18" t="s">
        <v>314</v>
      </c>
      <c r="BM805" s="150" t="s">
        <v>7859</v>
      </c>
    </row>
    <row r="806" spans="2:65" s="1" customFormat="1" ht="11.25">
      <c r="B806" s="33"/>
      <c r="D806" s="152" t="s">
        <v>316</v>
      </c>
      <c r="F806" s="153" t="s">
        <v>7421</v>
      </c>
      <c r="I806" s="154"/>
      <c r="L806" s="33"/>
      <c r="M806" s="155"/>
      <c r="T806" s="57"/>
      <c r="AT806" s="18" t="s">
        <v>316</v>
      </c>
      <c r="AU806" s="18" t="s">
        <v>163</v>
      </c>
    </row>
    <row r="807" spans="2:65" s="1" customFormat="1" ht="16.5" customHeight="1">
      <c r="B807" s="33"/>
      <c r="C807" s="139" t="s">
        <v>2008</v>
      </c>
      <c r="D807" s="139" t="s">
        <v>309</v>
      </c>
      <c r="E807" s="140" t="s">
        <v>7860</v>
      </c>
      <c r="F807" s="141" t="s">
        <v>7423</v>
      </c>
      <c r="G807" s="142" t="s">
        <v>398</v>
      </c>
      <c r="H807" s="143">
        <v>340</v>
      </c>
      <c r="I807" s="144"/>
      <c r="J807" s="145">
        <f>ROUND(I807*H807,2)</f>
        <v>0</v>
      </c>
      <c r="K807" s="141" t="s">
        <v>1</v>
      </c>
      <c r="L807" s="33"/>
      <c r="M807" s="146" t="s">
        <v>1</v>
      </c>
      <c r="N807" s="147" t="s">
        <v>40</v>
      </c>
      <c r="P807" s="148">
        <f>O807*H807</f>
        <v>0</v>
      </c>
      <c r="Q807" s="148">
        <v>0</v>
      </c>
      <c r="R807" s="148">
        <f>Q807*H807</f>
        <v>0</v>
      </c>
      <c r="S807" s="148">
        <v>0</v>
      </c>
      <c r="T807" s="149">
        <f>S807*H807</f>
        <v>0</v>
      </c>
      <c r="AR807" s="150" t="s">
        <v>314</v>
      </c>
      <c r="AT807" s="150" t="s">
        <v>309</v>
      </c>
      <c r="AU807" s="150" t="s">
        <v>163</v>
      </c>
      <c r="AY807" s="18" t="s">
        <v>307</v>
      </c>
      <c r="BE807" s="151">
        <f>IF(N807="základní",J807,0)</f>
        <v>0</v>
      </c>
      <c r="BF807" s="151">
        <f>IF(N807="snížená",J807,0)</f>
        <v>0</v>
      </c>
      <c r="BG807" s="151">
        <f>IF(N807="zákl. přenesená",J807,0)</f>
        <v>0</v>
      </c>
      <c r="BH807" s="151">
        <f>IF(N807="sníž. přenesená",J807,0)</f>
        <v>0</v>
      </c>
      <c r="BI807" s="151">
        <f>IF(N807="nulová",J807,0)</f>
        <v>0</v>
      </c>
      <c r="BJ807" s="18" t="s">
        <v>82</v>
      </c>
      <c r="BK807" s="151">
        <f>ROUND(I807*H807,2)</f>
        <v>0</v>
      </c>
      <c r="BL807" s="18" t="s">
        <v>314</v>
      </c>
      <c r="BM807" s="150" t="s">
        <v>7861</v>
      </c>
    </row>
    <row r="808" spans="2:65" s="1" customFormat="1" ht="11.25">
      <c r="B808" s="33"/>
      <c r="D808" s="152" t="s">
        <v>316</v>
      </c>
      <c r="F808" s="153" t="s">
        <v>7423</v>
      </c>
      <c r="I808" s="154"/>
      <c r="L808" s="33"/>
      <c r="M808" s="155"/>
      <c r="T808" s="57"/>
      <c r="AT808" s="18" t="s">
        <v>316</v>
      </c>
      <c r="AU808" s="18" t="s">
        <v>163</v>
      </c>
    </row>
    <row r="809" spans="2:65" s="1" customFormat="1" ht="16.5" customHeight="1">
      <c r="B809" s="33"/>
      <c r="C809" s="139" t="s">
        <v>2014</v>
      </c>
      <c r="D809" s="139" t="s">
        <v>309</v>
      </c>
      <c r="E809" s="140" t="s">
        <v>7862</v>
      </c>
      <c r="F809" s="141" t="s">
        <v>7863</v>
      </c>
      <c r="G809" s="142" t="s">
        <v>398</v>
      </c>
      <c r="H809" s="143">
        <v>80</v>
      </c>
      <c r="I809" s="144"/>
      <c r="J809" s="145">
        <f>ROUND(I809*H809,2)</f>
        <v>0</v>
      </c>
      <c r="K809" s="141" t="s">
        <v>1</v>
      </c>
      <c r="L809" s="33"/>
      <c r="M809" s="146" t="s">
        <v>1</v>
      </c>
      <c r="N809" s="147" t="s">
        <v>40</v>
      </c>
      <c r="P809" s="148">
        <f>O809*H809</f>
        <v>0</v>
      </c>
      <c r="Q809" s="148">
        <v>0</v>
      </c>
      <c r="R809" s="148">
        <f>Q809*H809</f>
        <v>0</v>
      </c>
      <c r="S809" s="148">
        <v>0</v>
      </c>
      <c r="T809" s="149">
        <f>S809*H809</f>
        <v>0</v>
      </c>
      <c r="AR809" s="150" t="s">
        <v>314</v>
      </c>
      <c r="AT809" s="150" t="s">
        <v>309</v>
      </c>
      <c r="AU809" s="150" t="s">
        <v>163</v>
      </c>
      <c r="AY809" s="18" t="s">
        <v>307</v>
      </c>
      <c r="BE809" s="151">
        <f>IF(N809="základní",J809,0)</f>
        <v>0</v>
      </c>
      <c r="BF809" s="151">
        <f>IF(N809="snížená",J809,0)</f>
        <v>0</v>
      </c>
      <c r="BG809" s="151">
        <f>IF(N809="zákl. přenesená",J809,0)</f>
        <v>0</v>
      </c>
      <c r="BH809" s="151">
        <f>IF(N809="sníž. přenesená",J809,0)</f>
        <v>0</v>
      </c>
      <c r="BI809" s="151">
        <f>IF(N809="nulová",J809,0)</f>
        <v>0</v>
      </c>
      <c r="BJ809" s="18" t="s">
        <v>82</v>
      </c>
      <c r="BK809" s="151">
        <f>ROUND(I809*H809,2)</f>
        <v>0</v>
      </c>
      <c r="BL809" s="18" t="s">
        <v>314</v>
      </c>
      <c r="BM809" s="150" t="s">
        <v>7864</v>
      </c>
    </row>
    <row r="810" spans="2:65" s="1" customFormat="1" ht="11.25">
      <c r="B810" s="33"/>
      <c r="D810" s="152" t="s">
        <v>316</v>
      </c>
      <c r="F810" s="153" t="s">
        <v>7863</v>
      </c>
      <c r="I810" s="154"/>
      <c r="L810" s="33"/>
      <c r="M810" s="155"/>
      <c r="T810" s="57"/>
      <c r="AT810" s="18" t="s">
        <v>316</v>
      </c>
      <c r="AU810" s="18" t="s">
        <v>163</v>
      </c>
    </row>
    <row r="811" spans="2:65" s="1" customFormat="1" ht="24.2" customHeight="1">
      <c r="B811" s="33"/>
      <c r="C811" s="139" t="s">
        <v>2018</v>
      </c>
      <c r="D811" s="139" t="s">
        <v>309</v>
      </c>
      <c r="E811" s="140" t="s">
        <v>7865</v>
      </c>
      <c r="F811" s="141" t="s">
        <v>7425</v>
      </c>
      <c r="G811" s="142" t="s">
        <v>514</v>
      </c>
      <c r="H811" s="143">
        <v>120</v>
      </c>
      <c r="I811" s="144"/>
      <c r="J811" s="145">
        <f>ROUND(I811*H811,2)</f>
        <v>0</v>
      </c>
      <c r="K811" s="141" t="s">
        <v>1</v>
      </c>
      <c r="L811" s="33"/>
      <c r="M811" s="146" t="s">
        <v>1</v>
      </c>
      <c r="N811" s="147" t="s">
        <v>40</v>
      </c>
      <c r="P811" s="148">
        <f>O811*H811</f>
        <v>0</v>
      </c>
      <c r="Q811" s="148">
        <v>0</v>
      </c>
      <c r="R811" s="148">
        <f>Q811*H811</f>
        <v>0</v>
      </c>
      <c r="S811" s="148">
        <v>0</v>
      </c>
      <c r="T811" s="149">
        <f>S811*H811</f>
        <v>0</v>
      </c>
      <c r="AR811" s="150" t="s">
        <v>314</v>
      </c>
      <c r="AT811" s="150" t="s">
        <v>309</v>
      </c>
      <c r="AU811" s="150" t="s">
        <v>163</v>
      </c>
      <c r="AY811" s="18" t="s">
        <v>307</v>
      </c>
      <c r="BE811" s="151">
        <f>IF(N811="základní",J811,0)</f>
        <v>0</v>
      </c>
      <c r="BF811" s="151">
        <f>IF(N811="snížená",J811,0)</f>
        <v>0</v>
      </c>
      <c r="BG811" s="151">
        <f>IF(N811="zákl. přenesená",J811,0)</f>
        <v>0</v>
      </c>
      <c r="BH811" s="151">
        <f>IF(N811="sníž. přenesená",J811,0)</f>
        <v>0</v>
      </c>
      <c r="BI811" s="151">
        <f>IF(N811="nulová",J811,0)</f>
        <v>0</v>
      </c>
      <c r="BJ811" s="18" t="s">
        <v>82</v>
      </c>
      <c r="BK811" s="151">
        <f>ROUND(I811*H811,2)</f>
        <v>0</v>
      </c>
      <c r="BL811" s="18" t="s">
        <v>314</v>
      </c>
      <c r="BM811" s="150" t="s">
        <v>7866</v>
      </c>
    </row>
    <row r="812" spans="2:65" s="1" customFormat="1" ht="11.25">
      <c r="B812" s="33"/>
      <c r="D812" s="152" t="s">
        <v>316</v>
      </c>
      <c r="F812" s="153" t="s">
        <v>7425</v>
      </c>
      <c r="I812" s="154"/>
      <c r="L812" s="33"/>
      <c r="M812" s="155"/>
      <c r="T812" s="57"/>
      <c r="AT812" s="18" t="s">
        <v>316</v>
      </c>
      <c r="AU812" s="18" t="s">
        <v>163</v>
      </c>
    </row>
    <row r="813" spans="2:65" s="1" customFormat="1" ht="16.5" customHeight="1">
      <c r="B813" s="33"/>
      <c r="C813" s="139" t="s">
        <v>2022</v>
      </c>
      <c r="D813" s="139" t="s">
        <v>309</v>
      </c>
      <c r="E813" s="140" t="s">
        <v>7867</v>
      </c>
      <c r="F813" s="141" t="s">
        <v>7868</v>
      </c>
      <c r="G813" s="142" t="s">
        <v>514</v>
      </c>
      <c r="H813" s="143">
        <v>570</v>
      </c>
      <c r="I813" s="144"/>
      <c r="J813" s="145">
        <f>ROUND(I813*H813,2)</f>
        <v>0</v>
      </c>
      <c r="K813" s="141" t="s">
        <v>1</v>
      </c>
      <c r="L813" s="33"/>
      <c r="M813" s="146" t="s">
        <v>1</v>
      </c>
      <c r="N813" s="147" t="s">
        <v>40</v>
      </c>
      <c r="P813" s="148">
        <f>O813*H813</f>
        <v>0</v>
      </c>
      <c r="Q813" s="148">
        <v>0</v>
      </c>
      <c r="R813" s="148">
        <f>Q813*H813</f>
        <v>0</v>
      </c>
      <c r="S813" s="148">
        <v>0</v>
      </c>
      <c r="T813" s="149">
        <f>S813*H813</f>
        <v>0</v>
      </c>
      <c r="AR813" s="150" t="s">
        <v>314</v>
      </c>
      <c r="AT813" s="150" t="s">
        <v>309</v>
      </c>
      <c r="AU813" s="150" t="s">
        <v>163</v>
      </c>
      <c r="AY813" s="18" t="s">
        <v>307</v>
      </c>
      <c r="BE813" s="151">
        <f>IF(N813="základní",J813,0)</f>
        <v>0</v>
      </c>
      <c r="BF813" s="151">
        <f>IF(N813="snížená",J813,0)</f>
        <v>0</v>
      </c>
      <c r="BG813" s="151">
        <f>IF(N813="zákl. přenesená",J813,0)</f>
        <v>0</v>
      </c>
      <c r="BH813" s="151">
        <f>IF(N813="sníž. přenesená",J813,0)</f>
        <v>0</v>
      </c>
      <c r="BI813" s="151">
        <f>IF(N813="nulová",J813,0)</f>
        <v>0</v>
      </c>
      <c r="BJ813" s="18" t="s">
        <v>82</v>
      </c>
      <c r="BK813" s="151">
        <f>ROUND(I813*H813,2)</f>
        <v>0</v>
      </c>
      <c r="BL813" s="18" t="s">
        <v>314</v>
      </c>
      <c r="BM813" s="150" t="s">
        <v>7869</v>
      </c>
    </row>
    <row r="814" spans="2:65" s="1" customFormat="1" ht="11.25">
      <c r="B814" s="33"/>
      <c r="D814" s="152" t="s">
        <v>316</v>
      </c>
      <c r="F814" s="153" t="s">
        <v>7868</v>
      </c>
      <c r="I814" s="154"/>
      <c r="L814" s="33"/>
      <c r="M814" s="155"/>
      <c r="T814" s="57"/>
      <c r="AT814" s="18" t="s">
        <v>316</v>
      </c>
      <c r="AU814" s="18" t="s">
        <v>163</v>
      </c>
    </row>
    <row r="815" spans="2:65" s="1" customFormat="1" ht="16.5" customHeight="1">
      <c r="B815" s="33"/>
      <c r="C815" s="139" t="s">
        <v>2026</v>
      </c>
      <c r="D815" s="139" t="s">
        <v>309</v>
      </c>
      <c r="E815" s="140" t="s">
        <v>7870</v>
      </c>
      <c r="F815" s="141" t="s">
        <v>7871</v>
      </c>
      <c r="G815" s="142" t="s">
        <v>514</v>
      </c>
      <c r="H815" s="143">
        <v>88</v>
      </c>
      <c r="I815" s="144"/>
      <c r="J815" s="145">
        <f>ROUND(I815*H815,2)</f>
        <v>0</v>
      </c>
      <c r="K815" s="141" t="s">
        <v>1</v>
      </c>
      <c r="L815" s="33"/>
      <c r="M815" s="146" t="s">
        <v>1</v>
      </c>
      <c r="N815" s="147" t="s">
        <v>40</v>
      </c>
      <c r="P815" s="148">
        <f>O815*H815</f>
        <v>0</v>
      </c>
      <c r="Q815" s="148">
        <v>0</v>
      </c>
      <c r="R815" s="148">
        <f>Q815*H815</f>
        <v>0</v>
      </c>
      <c r="S815" s="148">
        <v>0</v>
      </c>
      <c r="T815" s="149">
        <f>S815*H815</f>
        <v>0</v>
      </c>
      <c r="AR815" s="150" t="s">
        <v>314</v>
      </c>
      <c r="AT815" s="150" t="s">
        <v>309</v>
      </c>
      <c r="AU815" s="150" t="s">
        <v>163</v>
      </c>
      <c r="AY815" s="18" t="s">
        <v>307</v>
      </c>
      <c r="BE815" s="151">
        <f>IF(N815="základní",J815,0)</f>
        <v>0</v>
      </c>
      <c r="BF815" s="151">
        <f>IF(N815="snížená",J815,0)</f>
        <v>0</v>
      </c>
      <c r="BG815" s="151">
        <f>IF(N815="zákl. přenesená",J815,0)</f>
        <v>0</v>
      </c>
      <c r="BH815" s="151">
        <f>IF(N815="sníž. přenesená",J815,0)</f>
        <v>0</v>
      </c>
      <c r="BI815" s="151">
        <f>IF(N815="nulová",J815,0)</f>
        <v>0</v>
      </c>
      <c r="BJ815" s="18" t="s">
        <v>82</v>
      </c>
      <c r="BK815" s="151">
        <f>ROUND(I815*H815,2)</f>
        <v>0</v>
      </c>
      <c r="BL815" s="18" t="s">
        <v>314</v>
      </c>
      <c r="BM815" s="150" t="s">
        <v>7872</v>
      </c>
    </row>
    <row r="816" spans="2:65" s="1" customFormat="1" ht="11.25">
      <c r="B816" s="33"/>
      <c r="D816" s="152" t="s">
        <v>316</v>
      </c>
      <c r="F816" s="153" t="s">
        <v>7871</v>
      </c>
      <c r="I816" s="154"/>
      <c r="L816" s="33"/>
      <c r="M816" s="155"/>
      <c r="T816" s="57"/>
      <c r="AT816" s="18" t="s">
        <v>316</v>
      </c>
      <c r="AU816" s="18" t="s">
        <v>163</v>
      </c>
    </row>
    <row r="817" spans="2:65" s="1" customFormat="1" ht="16.5" customHeight="1">
      <c r="B817" s="33"/>
      <c r="C817" s="139" t="s">
        <v>2030</v>
      </c>
      <c r="D817" s="139" t="s">
        <v>309</v>
      </c>
      <c r="E817" s="140" t="s">
        <v>7873</v>
      </c>
      <c r="F817" s="141" t="s">
        <v>7874</v>
      </c>
      <c r="G817" s="142" t="s">
        <v>514</v>
      </c>
      <c r="H817" s="143">
        <v>1</v>
      </c>
      <c r="I817" s="144"/>
      <c r="J817" s="145">
        <f>ROUND(I817*H817,2)</f>
        <v>0</v>
      </c>
      <c r="K817" s="141" t="s">
        <v>1</v>
      </c>
      <c r="L817" s="33"/>
      <c r="M817" s="146" t="s">
        <v>1</v>
      </c>
      <c r="N817" s="147" t="s">
        <v>40</v>
      </c>
      <c r="P817" s="148">
        <f>O817*H817</f>
        <v>0</v>
      </c>
      <c r="Q817" s="148">
        <v>0</v>
      </c>
      <c r="R817" s="148">
        <f>Q817*H817</f>
        <v>0</v>
      </c>
      <c r="S817" s="148">
        <v>0</v>
      </c>
      <c r="T817" s="149">
        <f>S817*H817</f>
        <v>0</v>
      </c>
      <c r="AR817" s="150" t="s">
        <v>314</v>
      </c>
      <c r="AT817" s="150" t="s">
        <v>309</v>
      </c>
      <c r="AU817" s="150" t="s">
        <v>163</v>
      </c>
      <c r="AY817" s="18" t="s">
        <v>307</v>
      </c>
      <c r="BE817" s="151">
        <f>IF(N817="základní",J817,0)</f>
        <v>0</v>
      </c>
      <c r="BF817" s="151">
        <f>IF(N817="snížená",J817,0)</f>
        <v>0</v>
      </c>
      <c r="BG817" s="151">
        <f>IF(N817="zákl. přenesená",J817,0)</f>
        <v>0</v>
      </c>
      <c r="BH817" s="151">
        <f>IF(N817="sníž. přenesená",J817,0)</f>
        <v>0</v>
      </c>
      <c r="BI817" s="151">
        <f>IF(N817="nulová",J817,0)</f>
        <v>0</v>
      </c>
      <c r="BJ817" s="18" t="s">
        <v>82</v>
      </c>
      <c r="BK817" s="151">
        <f>ROUND(I817*H817,2)</f>
        <v>0</v>
      </c>
      <c r="BL817" s="18" t="s">
        <v>314</v>
      </c>
      <c r="BM817" s="150" t="s">
        <v>7875</v>
      </c>
    </row>
    <row r="818" spans="2:65" s="1" customFormat="1" ht="11.25">
      <c r="B818" s="33"/>
      <c r="D818" s="152" t="s">
        <v>316</v>
      </c>
      <c r="F818" s="153" t="s">
        <v>7874</v>
      </c>
      <c r="I818" s="154"/>
      <c r="L818" s="33"/>
      <c r="M818" s="155"/>
      <c r="T818" s="57"/>
      <c r="AT818" s="18" t="s">
        <v>316</v>
      </c>
      <c r="AU818" s="18" t="s">
        <v>163</v>
      </c>
    </row>
    <row r="819" spans="2:65" s="1" customFormat="1" ht="16.5" customHeight="1">
      <c r="B819" s="33"/>
      <c r="C819" s="139" t="s">
        <v>2037</v>
      </c>
      <c r="D819" s="139" t="s">
        <v>309</v>
      </c>
      <c r="E819" s="140" t="s">
        <v>7876</v>
      </c>
      <c r="F819" s="141" t="s">
        <v>7877</v>
      </c>
      <c r="G819" s="142" t="s">
        <v>514</v>
      </c>
      <c r="H819" s="143">
        <v>1</v>
      </c>
      <c r="I819" s="144"/>
      <c r="J819" s="145">
        <f>ROUND(I819*H819,2)</f>
        <v>0</v>
      </c>
      <c r="K819" s="141" t="s">
        <v>1</v>
      </c>
      <c r="L819" s="33"/>
      <c r="M819" s="146" t="s">
        <v>1</v>
      </c>
      <c r="N819" s="147" t="s">
        <v>40</v>
      </c>
      <c r="P819" s="148">
        <f>O819*H819</f>
        <v>0</v>
      </c>
      <c r="Q819" s="148">
        <v>0</v>
      </c>
      <c r="R819" s="148">
        <f>Q819*H819</f>
        <v>0</v>
      </c>
      <c r="S819" s="148">
        <v>0</v>
      </c>
      <c r="T819" s="149">
        <f>S819*H819</f>
        <v>0</v>
      </c>
      <c r="AR819" s="150" t="s">
        <v>314</v>
      </c>
      <c r="AT819" s="150" t="s">
        <v>309</v>
      </c>
      <c r="AU819" s="150" t="s">
        <v>163</v>
      </c>
      <c r="AY819" s="18" t="s">
        <v>307</v>
      </c>
      <c r="BE819" s="151">
        <f>IF(N819="základní",J819,0)</f>
        <v>0</v>
      </c>
      <c r="BF819" s="151">
        <f>IF(N819="snížená",J819,0)</f>
        <v>0</v>
      </c>
      <c r="BG819" s="151">
        <f>IF(N819="zákl. přenesená",J819,0)</f>
        <v>0</v>
      </c>
      <c r="BH819" s="151">
        <f>IF(N819="sníž. přenesená",J819,0)</f>
        <v>0</v>
      </c>
      <c r="BI819" s="151">
        <f>IF(N819="nulová",J819,0)</f>
        <v>0</v>
      </c>
      <c r="BJ819" s="18" t="s">
        <v>82</v>
      </c>
      <c r="BK819" s="151">
        <f>ROUND(I819*H819,2)</f>
        <v>0</v>
      </c>
      <c r="BL819" s="18" t="s">
        <v>314</v>
      </c>
      <c r="BM819" s="150" t="s">
        <v>7878</v>
      </c>
    </row>
    <row r="820" spans="2:65" s="1" customFormat="1" ht="11.25">
      <c r="B820" s="33"/>
      <c r="D820" s="152" t="s">
        <v>316</v>
      </c>
      <c r="F820" s="153" t="s">
        <v>7877</v>
      </c>
      <c r="I820" s="154"/>
      <c r="L820" s="33"/>
      <c r="M820" s="155"/>
      <c r="T820" s="57"/>
      <c r="AT820" s="18" t="s">
        <v>316</v>
      </c>
      <c r="AU820" s="18" t="s">
        <v>163</v>
      </c>
    </row>
    <row r="821" spans="2:65" s="1" customFormat="1" ht="55.5" customHeight="1">
      <c r="B821" s="33"/>
      <c r="C821" s="139" t="s">
        <v>2074</v>
      </c>
      <c r="D821" s="139" t="s">
        <v>309</v>
      </c>
      <c r="E821" s="140" t="s">
        <v>7879</v>
      </c>
      <c r="F821" s="141" t="s">
        <v>7439</v>
      </c>
      <c r="G821" s="142" t="s">
        <v>7440</v>
      </c>
      <c r="H821" s="143">
        <v>240</v>
      </c>
      <c r="I821" s="144"/>
      <c r="J821" s="145">
        <f>ROUND(I821*H821,2)</f>
        <v>0</v>
      </c>
      <c r="K821" s="141" t="s">
        <v>1</v>
      </c>
      <c r="L821" s="33"/>
      <c r="M821" s="146" t="s">
        <v>1</v>
      </c>
      <c r="N821" s="147" t="s">
        <v>40</v>
      </c>
      <c r="P821" s="148">
        <f>O821*H821</f>
        <v>0</v>
      </c>
      <c r="Q821" s="148">
        <v>0</v>
      </c>
      <c r="R821" s="148">
        <f>Q821*H821</f>
        <v>0</v>
      </c>
      <c r="S821" s="148">
        <v>0</v>
      </c>
      <c r="T821" s="149">
        <f>S821*H821</f>
        <v>0</v>
      </c>
      <c r="AR821" s="150" t="s">
        <v>314</v>
      </c>
      <c r="AT821" s="150" t="s">
        <v>309</v>
      </c>
      <c r="AU821" s="150" t="s">
        <v>163</v>
      </c>
      <c r="AY821" s="18" t="s">
        <v>307</v>
      </c>
      <c r="BE821" s="151">
        <f>IF(N821="základní",J821,0)</f>
        <v>0</v>
      </c>
      <c r="BF821" s="151">
        <f>IF(N821="snížená",J821,0)</f>
        <v>0</v>
      </c>
      <c r="BG821" s="151">
        <f>IF(N821="zákl. přenesená",J821,0)</f>
        <v>0</v>
      </c>
      <c r="BH821" s="151">
        <f>IF(N821="sníž. přenesená",J821,0)</f>
        <v>0</v>
      </c>
      <c r="BI821" s="151">
        <f>IF(N821="nulová",J821,0)</f>
        <v>0</v>
      </c>
      <c r="BJ821" s="18" t="s">
        <v>82</v>
      </c>
      <c r="BK821" s="151">
        <f>ROUND(I821*H821,2)</f>
        <v>0</v>
      </c>
      <c r="BL821" s="18" t="s">
        <v>314</v>
      </c>
      <c r="BM821" s="150" t="s">
        <v>7880</v>
      </c>
    </row>
    <row r="822" spans="2:65" s="1" customFormat="1" ht="39">
      <c r="B822" s="33"/>
      <c r="D822" s="152" t="s">
        <v>316</v>
      </c>
      <c r="F822" s="153" t="s">
        <v>7439</v>
      </c>
      <c r="I822" s="154"/>
      <c r="L822" s="33"/>
      <c r="M822" s="155"/>
      <c r="T822" s="57"/>
      <c r="AT822" s="18" t="s">
        <v>316</v>
      </c>
      <c r="AU822" s="18" t="s">
        <v>163</v>
      </c>
    </row>
    <row r="823" spans="2:65" s="1" customFormat="1" ht="16.5" customHeight="1">
      <c r="B823" s="33"/>
      <c r="C823" s="139" t="s">
        <v>2112</v>
      </c>
      <c r="D823" s="139" t="s">
        <v>309</v>
      </c>
      <c r="E823" s="140" t="s">
        <v>7881</v>
      </c>
      <c r="F823" s="141" t="s">
        <v>7882</v>
      </c>
      <c r="G823" s="142" t="s">
        <v>514</v>
      </c>
      <c r="H823" s="143">
        <v>1</v>
      </c>
      <c r="I823" s="144"/>
      <c r="J823" s="145">
        <f>ROUND(I823*H823,2)</f>
        <v>0</v>
      </c>
      <c r="K823" s="141" t="s">
        <v>1</v>
      </c>
      <c r="L823" s="33"/>
      <c r="M823" s="146" t="s">
        <v>1</v>
      </c>
      <c r="N823" s="147" t="s">
        <v>40</v>
      </c>
      <c r="P823" s="148">
        <f>O823*H823</f>
        <v>0</v>
      </c>
      <c r="Q823" s="148">
        <v>0</v>
      </c>
      <c r="R823" s="148">
        <f>Q823*H823</f>
        <v>0</v>
      </c>
      <c r="S823" s="148">
        <v>0</v>
      </c>
      <c r="T823" s="149">
        <f>S823*H823</f>
        <v>0</v>
      </c>
      <c r="AR823" s="150" t="s">
        <v>314</v>
      </c>
      <c r="AT823" s="150" t="s">
        <v>309</v>
      </c>
      <c r="AU823" s="150" t="s">
        <v>163</v>
      </c>
      <c r="AY823" s="18" t="s">
        <v>307</v>
      </c>
      <c r="BE823" s="151">
        <f>IF(N823="základní",J823,0)</f>
        <v>0</v>
      </c>
      <c r="BF823" s="151">
        <f>IF(N823="snížená",J823,0)</f>
        <v>0</v>
      </c>
      <c r="BG823" s="151">
        <f>IF(N823="zákl. přenesená",J823,0)</f>
        <v>0</v>
      </c>
      <c r="BH823" s="151">
        <f>IF(N823="sníž. přenesená",J823,0)</f>
        <v>0</v>
      </c>
      <c r="BI823" s="151">
        <f>IF(N823="nulová",J823,0)</f>
        <v>0</v>
      </c>
      <c r="BJ823" s="18" t="s">
        <v>82</v>
      </c>
      <c r="BK823" s="151">
        <f>ROUND(I823*H823,2)</f>
        <v>0</v>
      </c>
      <c r="BL823" s="18" t="s">
        <v>314</v>
      </c>
      <c r="BM823" s="150" t="s">
        <v>7883</v>
      </c>
    </row>
    <row r="824" spans="2:65" s="1" customFormat="1" ht="11.25">
      <c r="B824" s="33"/>
      <c r="D824" s="152" t="s">
        <v>316</v>
      </c>
      <c r="F824" s="153" t="s">
        <v>7882</v>
      </c>
      <c r="I824" s="154"/>
      <c r="L824" s="33"/>
      <c r="M824" s="155"/>
      <c r="T824" s="57"/>
      <c r="AT824" s="18" t="s">
        <v>316</v>
      </c>
      <c r="AU824" s="18" t="s">
        <v>163</v>
      </c>
    </row>
    <row r="825" spans="2:65" s="11" customFormat="1" ht="22.9" customHeight="1">
      <c r="B825" s="127"/>
      <c r="D825" s="128" t="s">
        <v>74</v>
      </c>
      <c r="E825" s="137" t="s">
        <v>7884</v>
      </c>
      <c r="F825" s="137" t="s">
        <v>7885</v>
      </c>
      <c r="I825" s="130"/>
      <c r="J825" s="138">
        <f>BK825</f>
        <v>0</v>
      </c>
      <c r="L825" s="127"/>
      <c r="M825" s="132"/>
      <c r="P825" s="133">
        <f>P826+P838+P869</f>
        <v>0</v>
      </c>
      <c r="R825" s="133">
        <f>R826+R838+R869</f>
        <v>0</v>
      </c>
      <c r="T825" s="134">
        <f>T826+T838+T869</f>
        <v>0</v>
      </c>
      <c r="AR825" s="128" t="s">
        <v>82</v>
      </c>
      <c r="AT825" s="135" t="s">
        <v>74</v>
      </c>
      <c r="AU825" s="135" t="s">
        <v>82</v>
      </c>
      <c r="AY825" s="128" t="s">
        <v>307</v>
      </c>
      <c r="BK825" s="136">
        <f>BK826+BK838+BK869</f>
        <v>0</v>
      </c>
    </row>
    <row r="826" spans="2:65" s="11" customFormat="1" ht="20.85" customHeight="1">
      <c r="B826" s="127"/>
      <c r="D826" s="128" t="s">
        <v>74</v>
      </c>
      <c r="E826" s="137" t="s">
        <v>7886</v>
      </c>
      <c r="F826" s="137" t="s">
        <v>7887</v>
      </c>
      <c r="I826" s="130"/>
      <c r="J826" s="138">
        <f>BK826</f>
        <v>0</v>
      </c>
      <c r="L826" s="127"/>
      <c r="M826" s="132"/>
      <c r="P826" s="133">
        <f>P827</f>
        <v>0</v>
      </c>
      <c r="R826" s="133">
        <f>R827</f>
        <v>0</v>
      </c>
      <c r="T826" s="134">
        <f>T827</f>
        <v>0</v>
      </c>
      <c r="AR826" s="128" t="s">
        <v>82</v>
      </c>
      <c r="AT826" s="135" t="s">
        <v>74</v>
      </c>
      <c r="AU826" s="135" t="s">
        <v>84</v>
      </c>
      <c r="AY826" s="128" t="s">
        <v>307</v>
      </c>
      <c r="BK826" s="136">
        <f>BK827</f>
        <v>0</v>
      </c>
    </row>
    <row r="827" spans="2:65" s="16" customFormat="1" ht="20.85" customHeight="1">
      <c r="B827" s="207"/>
      <c r="D827" s="208" t="s">
        <v>74</v>
      </c>
      <c r="E827" s="208" t="s">
        <v>7888</v>
      </c>
      <c r="F827" s="208" t="s">
        <v>7889</v>
      </c>
      <c r="I827" s="209"/>
      <c r="J827" s="210">
        <f>BK827</f>
        <v>0</v>
      </c>
      <c r="L827" s="207"/>
      <c r="M827" s="211"/>
      <c r="P827" s="212">
        <f>SUM(P828:P837)</f>
        <v>0</v>
      </c>
      <c r="R827" s="212">
        <f>SUM(R828:R837)</f>
        <v>0</v>
      </c>
      <c r="T827" s="213">
        <f>SUM(T828:T837)</f>
        <v>0</v>
      </c>
      <c r="AR827" s="208" t="s">
        <v>82</v>
      </c>
      <c r="AT827" s="214" t="s">
        <v>74</v>
      </c>
      <c r="AU827" s="214" t="s">
        <v>163</v>
      </c>
      <c r="AY827" s="208" t="s">
        <v>307</v>
      </c>
      <c r="BK827" s="215">
        <f>SUM(BK828:BK837)</f>
        <v>0</v>
      </c>
    </row>
    <row r="828" spans="2:65" s="1" customFormat="1" ht="24.2" customHeight="1">
      <c r="B828" s="33"/>
      <c r="C828" s="139" t="s">
        <v>2117</v>
      </c>
      <c r="D828" s="139" t="s">
        <v>309</v>
      </c>
      <c r="E828" s="140" t="s">
        <v>7890</v>
      </c>
      <c r="F828" s="141" t="s">
        <v>7891</v>
      </c>
      <c r="G828" s="142" t="s">
        <v>514</v>
      </c>
      <c r="H828" s="143">
        <v>3</v>
      </c>
      <c r="I828" s="144"/>
      <c r="J828" s="145">
        <f>ROUND(I828*H828,2)</f>
        <v>0</v>
      </c>
      <c r="K828" s="141" t="s">
        <v>1</v>
      </c>
      <c r="L828" s="33"/>
      <c r="M828" s="146" t="s">
        <v>1</v>
      </c>
      <c r="N828" s="147" t="s">
        <v>40</v>
      </c>
      <c r="P828" s="148">
        <f>O828*H828</f>
        <v>0</v>
      </c>
      <c r="Q828" s="148">
        <v>0</v>
      </c>
      <c r="R828" s="148">
        <f>Q828*H828</f>
        <v>0</v>
      </c>
      <c r="S828" s="148">
        <v>0</v>
      </c>
      <c r="T828" s="149">
        <f>S828*H828</f>
        <v>0</v>
      </c>
      <c r="AR828" s="150" t="s">
        <v>314</v>
      </c>
      <c r="AT828" s="150" t="s">
        <v>309</v>
      </c>
      <c r="AU828" s="150" t="s">
        <v>314</v>
      </c>
      <c r="AY828" s="18" t="s">
        <v>307</v>
      </c>
      <c r="BE828" s="151">
        <f>IF(N828="základní",J828,0)</f>
        <v>0</v>
      </c>
      <c r="BF828" s="151">
        <f>IF(N828="snížená",J828,0)</f>
        <v>0</v>
      </c>
      <c r="BG828" s="151">
        <f>IF(N828="zákl. přenesená",J828,0)</f>
        <v>0</v>
      </c>
      <c r="BH828" s="151">
        <f>IF(N828="sníž. přenesená",J828,0)</f>
        <v>0</v>
      </c>
      <c r="BI828" s="151">
        <f>IF(N828="nulová",J828,0)</f>
        <v>0</v>
      </c>
      <c r="BJ828" s="18" t="s">
        <v>82</v>
      </c>
      <c r="BK828" s="151">
        <f>ROUND(I828*H828,2)</f>
        <v>0</v>
      </c>
      <c r="BL828" s="18" t="s">
        <v>314</v>
      </c>
      <c r="BM828" s="150" t="s">
        <v>7892</v>
      </c>
    </row>
    <row r="829" spans="2:65" s="1" customFormat="1" ht="19.5">
      <c r="B829" s="33"/>
      <c r="D829" s="152" t="s">
        <v>316</v>
      </c>
      <c r="F829" s="153" t="s">
        <v>7891</v>
      </c>
      <c r="I829" s="154"/>
      <c r="L829" s="33"/>
      <c r="M829" s="155"/>
      <c r="T829" s="57"/>
      <c r="AT829" s="18" t="s">
        <v>316</v>
      </c>
      <c r="AU829" s="18" t="s">
        <v>314</v>
      </c>
    </row>
    <row r="830" spans="2:65" s="1" customFormat="1" ht="24.2" customHeight="1">
      <c r="B830" s="33"/>
      <c r="C830" s="139" t="s">
        <v>2122</v>
      </c>
      <c r="D830" s="139" t="s">
        <v>309</v>
      </c>
      <c r="E830" s="140" t="s">
        <v>7893</v>
      </c>
      <c r="F830" s="141" t="s">
        <v>7894</v>
      </c>
      <c r="G830" s="142" t="s">
        <v>514</v>
      </c>
      <c r="H830" s="143">
        <v>3</v>
      </c>
      <c r="I830" s="144"/>
      <c r="J830" s="145">
        <f>ROUND(I830*H830,2)</f>
        <v>0</v>
      </c>
      <c r="K830" s="141" t="s">
        <v>1</v>
      </c>
      <c r="L830" s="33"/>
      <c r="M830" s="146" t="s">
        <v>1</v>
      </c>
      <c r="N830" s="147" t="s">
        <v>40</v>
      </c>
      <c r="P830" s="148">
        <f>O830*H830</f>
        <v>0</v>
      </c>
      <c r="Q830" s="148">
        <v>0</v>
      </c>
      <c r="R830" s="148">
        <f>Q830*H830</f>
        <v>0</v>
      </c>
      <c r="S830" s="148">
        <v>0</v>
      </c>
      <c r="T830" s="149">
        <f>S830*H830</f>
        <v>0</v>
      </c>
      <c r="AR830" s="150" t="s">
        <v>314</v>
      </c>
      <c r="AT830" s="150" t="s">
        <v>309</v>
      </c>
      <c r="AU830" s="150" t="s">
        <v>314</v>
      </c>
      <c r="AY830" s="18" t="s">
        <v>307</v>
      </c>
      <c r="BE830" s="151">
        <f>IF(N830="základní",J830,0)</f>
        <v>0</v>
      </c>
      <c r="BF830" s="151">
        <f>IF(N830="snížená",J830,0)</f>
        <v>0</v>
      </c>
      <c r="BG830" s="151">
        <f>IF(N830="zákl. přenesená",J830,0)</f>
        <v>0</v>
      </c>
      <c r="BH830" s="151">
        <f>IF(N830="sníž. přenesená",J830,0)</f>
        <v>0</v>
      </c>
      <c r="BI830" s="151">
        <f>IF(N830="nulová",J830,0)</f>
        <v>0</v>
      </c>
      <c r="BJ830" s="18" t="s">
        <v>82</v>
      </c>
      <c r="BK830" s="151">
        <f>ROUND(I830*H830,2)</f>
        <v>0</v>
      </c>
      <c r="BL830" s="18" t="s">
        <v>314</v>
      </c>
      <c r="BM830" s="150" t="s">
        <v>7895</v>
      </c>
    </row>
    <row r="831" spans="2:65" s="1" customFormat="1" ht="11.25">
      <c r="B831" s="33"/>
      <c r="D831" s="152" t="s">
        <v>316</v>
      </c>
      <c r="F831" s="153" t="s">
        <v>7894</v>
      </c>
      <c r="I831" s="154"/>
      <c r="L831" s="33"/>
      <c r="M831" s="155"/>
      <c r="T831" s="57"/>
      <c r="AT831" s="18" t="s">
        <v>316</v>
      </c>
      <c r="AU831" s="18" t="s">
        <v>314</v>
      </c>
    </row>
    <row r="832" spans="2:65" s="1" customFormat="1" ht="24.2" customHeight="1">
      <c r="B832" s="33"/>
      <c r="C832" s="139" t="s">
        <v>2128</v>
      </c>
      <c r="D832" s="139" t="s">
        <v>309</v>
      </c>
      <c r="E832" s="140" t="s">
        <v>7896</v>
      </c>
      <c r="F832" s="141" t="s">
        <v>7897</v>
      </c>
      <c r="G832" s="142" t="s">
        <v>514</v>
      </c>
      <c r="H832" s="143">
        <v>3</v>
      </c>
      <c r="I832" s="144"/>
      <c r="J832" s="145">
        <f>ROUND(I832*H832,2)</f>
        <v>0</v>
      </c>
      <c r="K832" s="141" t="s">
        <v>1</v>
      </c>
      <c r="L832" s="33"/>
      <c r="M832" s="146" t="s">
        <v>1</v>
      </c>
      <c r="N832" s="147" t="s">
        <v>40</v>
      </c>
      <c r="P832" s="148">
        <f>O832*H832</f>
        <v>0</v>
      </c>
      <c r="Q832" s="148">
        <v>0</v>
      </c>
      <c r="R832" s="148">
        <f>Q832*H832</f>
        <v>0</v>
      </c>
      <c r="S832" s="148">
        <v>0</v>
      </c>
      <c r="T832" s="149">
        <f>S832*H832</f>
        <v>0</v>
      </c>
      <c r="AR832" s="150" t="s">
        <v>314</v>
      </c>
      <c r="AT832" s="150" t="s">
        <v>309</v>
      </c>
      <c r="AU832" s="150" t="s">
        <v>314</v>
      </c>
      <c r="AY832" s="18" t="s">
        <v>307</v>
      </c>
      <c r="BE832" s="151">
        <f>IF(N832="základní",J832,0)</f>
        <v>0</v>
      </c>
      <c r="BF832" s="151">
        <f>IF(N832="snížená",J832,0)</f>
        <v>0</v>
      </c>
      <c r="BG832" s="151">
        <f>IF(N832="zákl. přenesená",J832,0)</f>
        <v>0</v>
      </c>
      <c r="BH832" s="151">
        <f>IF(N832="sníž. přenesená",J832,0)</f>
        <v>0</v>
      </c>
      <c r="BI832" s="151">
        <f>IF(N832="nulová",J832,0)</f>
        <v>0</v>
      </c>
      <c r="BJ832" s="18" t="s">
        <v>82</v>
      </c>
      <c r="BK832" s="151">
        <f>ROUND(I832*H832,2)</f>
        <v>0</v>
      </c>
      <c r="BL832" s="18" t="s">
        <v>314</v>
      </c>
      <c r="BM832" s="150" t="s">
        <v>7898</v>
      </c>
    </row>
    <row r="833" spans="2:65" s="1" customFormat="1" ht="11.25">
      <c r="B833" s="33"/>
      <c r="D833" s="152" t="s">
        <v>316</v>
      </c>
      <c r="F833" s="153" t="s">
        <v>7897</v>
      </c>
      <c r="I833" s="154"/>
      <c r="L833" s="33"/>
      <c r="M833" s="155"/>
      <c r="T833" s="57"/>
      <c r="AT833" s="18" t="s">
        <v>316</v>
      </c>
      <c r="AU833" s="18" t="s">
        <v>314</v>
      </c>
    </row>
    <row r="834" spans="2:65" s="1" customFormat="1" ht="21.75" customHeight="1">
      <c r="B834" s="33"/>
      <c r="C834" s="139" t="s">
        <v>2133</v>
      </c>
      <c r="D834" s="139" t="s">
        <v>309</v>
      </c>
      <c r="E834" s="140" t="s">
        <v>7899</v>
      </c>
      <c r="F834" s="141" t="s">
        <v>7900</v>
      </c>
      <c r="G834" s="142" t="s">
        <v>514</v>
      </c>
      <c r="H834" s="143">
        <v>6</v>
      </c>
      <c r="I834" s="144"/>
      <c r="J834" s="145">
        <f>ROUND(I834*H834,2)</f>
        <v>0</v>
      </c>
      <c r="K834" s="141" t="s">
        <v>1</v>
      </c>
      <c r="L834" s="33"/>
      <c r="M834" s="146" t="s">
        <v>1</v>
      </c>
      <c r="N834" s="147" t="s">
        <v>40</v>
      </c>
      <c r="P834" s="148">
        <f>O834*H834</f>
        <v>0</v>
      </c>
      <c r="Q834" s="148">
        <v>0</v>
      </c>
      <c r="R834" s="148">
        <f>Q834*H834</f>
        <v>0</v>
      </c>
      <c r="S834" s="148">
        <v>0</v>
      </c>
      <c r="T834" s="149">
        <f>S834*H834</f>
        <v>0</v>
      </c>
      <c r="AR834" s="150" t="s">
        <v>314</v>
      </c>
      <c r="AT834" s="150" t="s">
        <v>309</v>
      </c>
      <c r="AU834" s="150" t="s">
        <v>314</v>
      </c>
      <c r="AY834" s="18" t="s">
        <v>307</v>
      </c>
      <c r="BE834" s="151">
        <f>IF(N834="základní",J834,0)</f>
        <v>0</v>
      </c>
      <c r="BF834" s="151">
        <f>IF(N834="snížená",J834,0)</f>
        <v>0</v>
      </c>
      <c r="BG834" s="151">
        <f>IF(N834="zákl. přenesená",J834,0)</f>
        <v>0</v>
      </c>
      <c r="BH834" s="151">
        <f>IF(N834="sníž. přenesená",J834,0)</f>
        <v>0</v>
      </c>
      <c r="BI834" s="151">
        <f>IF(N834="nulová",J834,0)</f>
        <v>0</v>
      </c>
      <c r="BJ834" s="18" t="s">
        <v>82</v>
      </c>
      <c r="BK834" s="151">
        <f>ROUND(I834*H834,2)</f>
        <v>0</v>
      </c>
      <c r="BL834" s="18" t="s">
        <v>314</v>
      </c>
      <c r="BM834" s="150" t="s">
        <v>7901</v>
      </c>
    </row>
    <row r="835" spans="2:65" s="1" customFormat="1" ht="11.25">
      <c r="B835" s="33"/>
      <c r="D835" s="152" t="s">
        <v>316</v>
      </c>
      <c r="F835" s="153" t="s">
        <v>7900</v>
      </c>
      <c r="I835" s="154"/>
      <c r="L835" s="33"/>
      <c r="M835" s="155"/>
      <c r="T835" s="57"/>
      <c r="AT835" s="18" t="s">
        <v>316</v>
      </c>
      <c r="AU835" s="18" t="s">
        <v>314</v>
      </c>
    </row>
    <row r="836" spans="2:65" s="1" customFormat="1" ht="16.5" customHeight="1">
      <c r="B836" s="33"/>
      <c r="C836" s="139" t="s">
        <v>2140</v>
      </c>
      <c r="D836" s="139" t="s">
        <v>309</v>
      </c>
      <c r="E836" s="140" t="s">
        <v>7902</v>
      </c>
      <c r="F836" s="141" t="s">
        <v>7903</v>
      </c>
      <c r="G836" s="142" t="s">
        <v>514</v>
      </c>
      <c r="H836" s="143">
        <v>6</v>
      </c>
      <c r="I836" s="144"/>
      <c r="J836" s="145">
        <f>ROUND(I836*H836,2)</f>
        <v>0</v>
      </c>
      <c r="K836" s="141" t="s">
        <v>1</v>
      </c>
      <c r="L836" s="33"/>
      <c r="M836" s="146" t="s">
        <v>1</v>
      </c>
      <c r="N836" s="147" t="s">
        <v>40</v>
      </c>
      <c r="P836" s="148">
        <f>O836*H836</f>
        <v>0</v>
      </c>
      <c r="Q836" s="148">
        <v>0</v>
      </c>
      <c r="R836" s="148">
        <f>Q836*H836</f>
        <v>0</v>
      </c>
      <c r="S836" s="148">
        <v>0</v>
      </c>
      <c r="T836" s="149">
        <f>S836*H836</f>
        <v>0</v>
      </c>
      <c r="AR836" s="150" t="s">
        <v>314</v>
      </c>
      <c r="AT836" s="150" t="s">
        <v>309</v>
      </c>
      <c r="AU836" s="150" t="s">
        <v>314</v>
      </c>
      <c r="AY836" s="18" t="s">
        <v>307</v>
      </c>
      <c r="BE836" s="151">
        <f>IF(N836="základní",J836,0)</f>
        <v>0</v>
      </c>
      <c r="BF836" s="151">
        <f>IF(N836="snížená",J836,0)</f>
        <v>0</v>
      </c>
      <c r="BG836" s="151">
        <f>IF(N836="zákl. přenesená",J836,0)</f>
        <v>0</v>
      </c>
      <c r="BH836" s="151">
        <f>IF(N836="sníž. přenesená",J836,0)</f>
        <v>0</v>
      </c>
      <c r="BI836" s="151">
        <f>IF(N836="nulová",J836,0)</f>
        <v>0</v>
      </c>
      <c r="BJ836" s="18" t="s">
        <v>82</v>
      </c>
      <c r="BK836" s="151">
        <f>ROUND(I836*H836,2)</f>
        <v>0</v>
      </c>
      <c r="BL836" s="18" t="s">
        <v>314</v>
      </c>
      <c r="BM836" s="150" t="s">
        <v>7904</v>
      </c>
    </row>
    <row r="837" spans="2:65" s="1" customFormat="1" ht="11.25">
      <c r="B837" s="33"/>
      <c r="D837" s="152" t="s">
        <v>316</v>
      </c>
      <c r="F837" s="153" t="s">
        <v>7903</v>
      </c>
      <c r="I837" s="154"/>
      <c r="L837" s="33"/>
      <c r="M837" s="155"/>
      <c r="T837" s="57"/>
      <c r="AT837" s="18" t="s">
        <v>316</v>
      </c>
      <c r="AU837" s="18" t="s">
        <v>314</v>
      </c>
    </row>
    <row r="838" spans="2:65" s="11" customFormat="1" ht="20.85" customHeight="1">
      <c r="B838" s="127"/>
      <c r="D838" s="128" t="s">
        <v>74</v>
      </c>
      <c r="E838" s="137" t="s">
        <v>7905</v>
      </c>
      <c r="F838" s="137" t="s">
        <v>7906</v>
      </c>
      <c r="I838" s="130"/>
      <c r="J838" s="138">
        <f>BK838</f>
        <v>0</v>
      </c>
      <c r="L838" s="127"/>
      <c r="M838" s="132"/>
      <c r="P838" s="133">
        <f>P839+SUM(P840:P847)+P850+P853+P856</f>
        <v>0</v>
      </c>
      <c r="R838" s="133">
        <f>R839+SUM(R840:R847)+R850+R853+R856</f>
        <v>0</v>
      </c>
      <c r="T838" s="134">
        <f>T839+SUM(T840:T847)+T850+T853+T856</f>
        <v>0</v>
      </c>
      <c r="AR838" s="128" t="s">
        <v>82</v>
      </c>
      <c r="AT838" s="135" t="s">
        <v>74</v>
      </c>
      <c r="AU838" s="135" t="s">
        <v>84</v>
      </c>
      <c r="AY838" s="128" t="s">
        <v>307</v>
      </c>
      <c r="BK838" s="136">
        <f>BK839+SUM(BK840:BK847)+BK850+BK853+BK856</f>
        <v>0</v>
      </c>
    </row>
    <row r="839" spans="2:65" s="1" customFormat="1" ht="24.2" customHeight="1">
      <c r="B839" s="33"/>
      <c r="C839" s="139" t="s">
        <v>2145</v>
      </c>
      <c r="D839" s="139" t="s">
        <v>309</v>
      </c>
      <c r="E839" s="140" t="s">
        <v>7907</v>
      </c>
      <c r="F839" s="141" t="s">
        <v>7891</v>
      </c>
      <c r="G839" s="142" t="s">
        <v>514</v>
      </c>
      <c r="H839" s="143">
        <v>2</v>
      </c>
      <c r="I839" s="144"/>
      <c r="J839" s="145">
        <f>ROUND(I839*H839,2)</f>
        <v>0</v>
      </c>
      <c r="K839" s="141" t="s">
        <v>1</v>
      </c>
      <c r="L839" s="33"/>
      <c r="M839" s="146" t="s">
        <v>1</v>
      </c>
      <c r="N839" s="147" t="s">
        <v>40</v>
      </c>
      <c r="P839" s="148">
        <f>O839*H839</f>
        <v>0</v>
      </c>
      <c r="Q839" s="148">
        <v>0</v>
      </c>
      <c r="R839" s="148">
        <f>Q839*H839</f>
        <v>0</v>
      </c>
      <c r="S839" s="148">
        <v>0</v>
      </c>
      <c r="T839" s="149">
        <f>S839*H839</f>
        <v>0</v>
      </c>
      <c r="AR839" s="150" t="s">
        <v>314</v>
      </c>
      <c r="AT839" s="150" t="s">
        <v>309</v>
      </c>
      <c r="AU839" s="150" t="s">
        <v>163</v>
      </c>
      <c r="AY839" s="18" t="s">
        <v>307</v>
      </c>
      <c r="BE839" s="151">
        <f>IF(N839="základní",J839,0)</f>
        <v>0</v>
      </c>
      <c r="BF839" s="151">
        <f>IF(N839="snížená",J839,0)</f>
        <v>0</v>
      </c>
      <c r="BG839" s="151">
        <f>IF(N839="zákl. přenesená",J839,0)</f>
        <v>0</v>
      </c>
      <c r="BH839" s="151">
        <f>IF(N839="sníž. přenesená",J839,0)</f>
        <v>0</v>
      </c>
      <c r="BI839" s="151">
        <f>IF(N839="nulová",J839,0)</f>
        <v>0</v>
      </c>
      <c r="BJ839" s="18" t="s">
        <v>82</v>
      </c>
      <c r="BK839" s="151">
        <f>ROUND(I839*H839,2)</f>
        <v>0</v>
      </c>
      <c r="BL839" s="18" t="s">
        <v>314</v>
      </c>
      <c r="BM839" s="150" t="s">
        <v>7908</v>
      </c>
    </row>
    <row r="840" spans="2:65" s="1" customFormat="1" ht="19.5">
      <c r="B840" s="33"/>
      <c r="D840" s="152" t="s">
        <v>316</v>
      </c>
      <c r="F840" s="153" t="s">
        <v>7891</v>
      </c>
      <c r="I840" s="154"/>
      <c r="L840" s="33"/>
      <c r="M840" s="155"/>
      <c r="T840" s="57"/>
      <c r="AT840" s="18" t="s">
        <v>316</v>
      </c>
      <c r="AU840" s="18" t="s">
        <v>163</v>
      </c>
    </row>
    <row r="841" spans="2:65" s="1" customFormat="1" ht="24.2" customHeight="1">
      <c r="B841" s="33"/>
      <c r="C841" s="139" t="s">
        <v>2152</v>
      </c>
      <c r="D841" s="139" t="s">
        <v>309</v>
      </c>
      <c r="E841" s="140" t="s">
        <v>7909</v>
      </c>
      <c r="F841" s="141" t="s">
        <v>7894</v>
      </c>
      <c r="G841" s="142" t="s">
        <v>514</v>
      </c>
      <c r="H841" s="143">
        <v>2</v>
      </c>
      <c r="I841" s="144"/>
      <c r="J841" s="145">
        <f>ROUND(I841*H841,2)</f>
        <v>0</v>
      </c>
      <c r="K841" s="141" t="s">
        <v>1</v>
      </c>
      <c r="L841" s="33"/>
      <c r="M841" s="146" t="s">
        <v>1</v>
      </c>
      <c r="N841" s="147" t="s">
        <v>40</v>
      </c>
      <c r="P841" s="148">
        <f>O841*H841</f>
        <v>0</v>
      </c>
      <c r="Q841" s="148">
        <v>0</v>
      </c>
      <c r="R841" s="148">
        <f>Q841*H841</f>
        <v>0</v>
      </c>
      <c r="S841" s="148">
        <v>0</v>
      </c>
      <c r="T841" s="149">
        <f>S841*H841</f>
        <v>0</v>
      </c>
      <c r="AR841" s="150" t="s">
        <v>314</v>
      </c>
      <c r="AT841" s="150" t="s">
        <v>309</v>
      </c>
      <c r="AU841" s="150" t="s">
        <v>163</v>
      </c>
      <c r="AY841" s="18" t="s">
        <v>307</v>
      </c>
      <c r="BE841" s="151">
        <f>IF(N841="základní",J841,0)</f>
        <v>0</v>
      </c>
      <c r="BF841" s="151">
        <f>IF(N841="snížená",J841,0)</f>
        <v>0</v>
      </c>
      <c r="BG841" s="151">
        <f>IF(N841="zákl. přenesená",J841,0)</f>
        <v>0</v>
      </c>
      <c r="BH841" s="151">
        <f>IF(N841="sníž. přenesená",J841,0)</f>
        <v>0</v>
      </c>
      <c r="BI841" s="151">
        <f>IF(N841="nulová",J841,0)</f>
        <v>0</v>
      </c>
      <c r="BJ841" s="18" t="s">
        <v>82</v>
      </c>
      <c r="BK841" s="151">
        <f>ROUND(I841*H841,2)</f>
        <v>0</v>
      </c>
      <c r="BL841" s="18" t="s">
        <v>314</v>
      </c>
      <c r="BM841" s="150" t="s">
        <v>7910</v>
      </c>
    </row>
    <row r="842" spans="2:65" s="1" customFormat="1" ht="11.25">
      <c r="B842" s="33"/>
      <c r="D842" s="152" t="s">
        <v>316</v>
      </c>
      <c r="F842" s="153" t="s">
        <v>7894</v>
      </c>
      <c r="I842" s="154"/>
      <c r="L842" s="33"/>
      <c r="M842" s="155"/>
      <c r="T842" s="57"/>
      <c r="AT842" s="18" t="s">
        <v>316</v>
      </c>
      <c r="AU842" s="18" t="s">
        <v>163</v>
      </c>
    </row>
    <row r="843" spans="2:65" s="1" customFormat="1" ht="21.75" customHeight="1">
      <c r="B843" s="33"/>
      <c r="C843" s="139" t="s">
        <v>2157</v>
      </c>
      <c r="D843" s="139" t="s">
        <v>309</v>
      </c>
      <c r="E843" s="140" t="s">
        <v>7911</v>
      </c>
      <c r="F843" s="141" t="s">
        <v>7912</v>
      </c>
      <c r="G843" s="142" t="s">
        <v>514</v>
      </c>
      <c r="H843" s="143">
        <v>2</v>
      </c>
      <c r="I843" s="144"/>
      <c r="J843" s="145">
        <f>ROUND(I843*H843,2)</f>
        <v>0</v>
      </c>
      <c r="K843" s="141" t="s">
        <v>1</v>
      </c>
      <c r="L843" s="33"/>
      <c r="M843" s="146" t="s">
        <v>1</v>
      </c>
      <c r="N843" s="147" t="s">
        <v>40</v>
      </c>
      <c r="P843" s="148">
        <f>O843*H843</f>
        <v>0</v>
      </c>
      <c r="Q843" s="148">
        <v>0</v>
      </c>
      <c r="R843" s="148">
        <f>Q843*H843</f>
        <v>0</v>
      </c>
      <c r="S843" s="148">
        <v>0</v>
      </c>
      <c r="T843" s="149">
        <f>S843*H843</f>
        <v>0</v>
      </c>
      <c r="AR843" s="150" t="s">
        <v>314</v>
      </c>
      <c r="AT843" s="150" t="s">
        <v>309</v>
      </c>
      <c r="AU843" s="150" t="s">
        <v>163</v>
      </c>
      <c r="AY843" s="18" t="s">
        <v>307</v>
      </c>
      <c r="BE843" s="151">
        <f>IF(N843="základní",J843,0)</f>
        <v>0</v>
      </c>
      <c r="BF843" s="151">
        <f>IF(N843="snížená",J843,0)</f>
        <v>0</v>
      </c>
      <c r="BG843" s="151">
        <f>IF(N843="zákl. přenesená",J843,0)</f>
        <v>0</v>
      </c>
      <c r="BH843" s="151">
        <f>IF(N843="sníž. přenesená",J843,0)</f>
        <v>0</v>
      </c>
      <c r="BI843" s="151">
        <f>IF(N843="nulová",J843,0)</f>
        <v>0</v>
      </c>
      <c r="BJ843" s="18" t="s">
        <v>82</v>
      </c>
      <c r="BK843" s="151">
        <f>ROUND(I843*H843,2)</f>
        <v>0</v>
      </c>
      <c r="BL843" s="18" t="s">
        <v>314</v>
      </c>
      <c r="BM843" s="150" t="s">
        <v>7913</v>
      </c>
    </row>
    <row r="844" spans="2:65" s="1" customFormat="1" ht="11.25">
      <c r="B844" s="33"/>
      <c r="D844" s="152" t="s">
        <v>316</v>
      </c>
      <c r="F844" s="153" t="s">
        <v>7912</v>
      </c>
      <c r="I844" s="154"/>
      <c r="L844" s="33"/>
      <c r="M844" s="155"/>
      <c r="T844" s="57"/>
      <c r="AT844" s="18" t="s">
        <v>316</v>
      </c>
      <c r="AU844" s="18" t="s">
        <v>163</v>
      </c>
    </row>
    <row r="845" spans="2:65" s="1" customFormat="1" ht="16.5" customHeight="1">
      <c r="B845" s="33"/>
      <c r="C845" s="139" t="s">
        <v>2310</v>
      </c>
      <c r="D845" s="139" t="s">
        <v>309</v>
      </c>
      <c r="E845" s="140" t="s">
        <v>7914</v>
      </c>
      <c r="F845" s="141" t="s">
        <v>7915</v>
      </c>
      <c r="G845" s="142" t="s">
        <v>514</v>
      </c>
      <c r="H845" s="143">
        <v>2</v>
      </c>
      <c r="I845" s="144"/>
      <c r="J845" s="145">
        <f>ROUND(I845*H845,2)</f>
        <v>0</v>
      </c>
      <c r="K845" s="141" t="s">
        <v>1</v>
      </c>
      <c r="L845" s="33"/>
      <c r="M845" s="146" t="s">
        <v>1</v>
      </c>
      <c r="N845" s="147" t="s">
        <v>40</v>
      </c>
      <c r="P845" s="148">
        <f>O845*H845</f>
        <v>0</v>
      </c>
      <c r="Q845" s="148">
        <v>0</v>
      </c>
      <c r="R845" s="148">
        <f>Q845*H845</f>
        <v>0</v>
      </c>
      <c r="S845" s="148">
        <v>0</v>
      </c>
      <c r="T845" s="149">
        <f>S845*H845</f>
        <v>0</v>
      </c>
      <c r="AR845" s="150" t="s">
        <v>314</v>
      </c>
      <c r="AT845" s="150" t="s">
        <v>309</v>
      </c>
      <c r="AU845" s="150" t="s">
        <v>163</v>
      </c>
      <c r="AY845" s="18" t="s">
        <v>307</v>
      </c>
      <c r="BE845" s="151">
        <f>IF(N845="základní",J845,0)</f>
        <v>0</v>
      </c>
      <c r="BF845" s="151">
        <f>IF(N845="snížená",J845,0)</f>
        <v>0</v>
      </c>
      <c r="BG845" s="151">
        <f>IF(N845="zákl. přenesená",J845,0)</f>
        <v>0</v>
      </c>
      <c r="BH845" s="151">
        <f>IF(N845="sníž. přenesená",J845,0)</f>
        <v>0</v>
      </c>
      <c r="BI845" s="151">
        <f>IF(N845="nulová",J845,0)</f>
        <v>0</v>
      </c>
      <c r="BJ845" s="18" t="s">
        <v>82</v>
      </c>
      <c r="BK845" s="151">
        <f>ROUND(I845*H845,2)</f>
        <v>0</v>
      </c>
      <c r="BL845" s="18" t="s">
        <v>314</v>
      </c>
      <c r="BM845" s="150" t="s">
        <v>7916</v>
      </c>
    </row>
    <row r="846" spans="2:65" s="1" customFormat="1" ht="11.25">
      <c r="B846" s="33"/>
      <c r="D846" s="152" t="s">
        <v>316</v>
      </c>
      <c r="F846" s="153" t="s">
        <v>7915</v>
      </c>
      <c r="I846" s="154"/>
      <c r="L846" s="33"/>
      <c r="M846" s="155"/>
      <c r="T846" s="57"/>
      <c r="AT846" s="18" t="s">
        <v>316</v>
      </c>
      <c r="AU846" s="18" t="s">
        <v>163</v>
      </c>
    </row>
    <row r="847" spans="2:65" s="16" customFormat="1" ht="20.85" customHeight="1">
      <c r="B847" s="207"/>
      <c r="D847" s="208" t="s">
        <v>74</v>
      </c>
      <c r="E847" s="208" t="s">
        <v>7917</v>
      </c>
      <c r="F847" s="208" t="s">
        <v>7918</v>
      </c>
      <c r="I847" s="209"/>
      <c r="J847" s="210">
        <f>BK847</f>
        <v>0</v>
      </c>
      <c r="L847" s="207"/>
      <c r="M847" s="211"/>
      <c r="P847" s="212">
        <f>SUM(P848:P849)</f>
        <v>0</v>
      </c>
      <c r="R847" s="212">
        <f>SUM(R848:R849)</f>
        <v>0</v>
      </c>
      <c r="T847" s="213">
        <f>SUM(T848:T849)</f>
        <v>0</v>
      </c>
      <c r="AR847" s="208" t="s">
        <v>82</v>
      </c>
      <c r="AT847" s="214" t="s">
        <v>74</v>
      </c>
      <c r="AU847" s="214" t="s">
        <v>163</v>
      </c>
      <c r="AY847" s="208" t="s">
        <v>307</v>
      </c>
      <c r="BK847" s="215">
        <f>SUM(BK848:BK849)</f>
        <v>0</v>
      </c>
    </row>
    <row r="848" spans="2:65" s="1" customFormat="1" ht="16.5" customHeight="1">
      <c r="B848" s="33"/>
      <c r="C848" s="139" t="s">
        <v>2315</v>
      </c>
      <c r="D848" s="139" t="s">
        <v>309</v>
      </c>
      <c r="E848" s="140" t="s">
        <v>7919</v>
      </c>
      <c r="F848" s="141" t="s">
        <v>7920</v>
      </c>
      <c r="G848" s="142" t="s">
        <v>514</v>
      </c>
      <c r="H848" s="143">
        <v>1</v>
      </c>
      <c r="I848" s="144"/>
      <c r="J848" s="145">
        <f>ROUND(I848*H848,2)</f>
        <v>0</v>
      </c>
      <c r="K848" s="141" t="s">
        <v>1</v>
      </c>
      <c r="L848" s="33"/>
      <c r="M848" s="146" t="s">
        <v>1</v>
      </c>
      <c r="N848" s="147" t="s">
        <v>40</v>
      </c>
      <c r="P848" s="148">
        <f>O848*H848</f>
        <v>0</v>
      </c>
      <c r="Q848" s="148">
        <v>0</v>
      </c>
      <c r="R848" s="148">
        <f>Q848*H848</f>
        <v>0</v>
      </c>
      <c r="S848" s="148">
        <v>0</v>
      </c>
      <c r="T848" s="149">
        <f>S848*H848</f>
        <v>0</v>
      </c>
      <c r="AR848" s="150" t="s">
        <v>314</v>
      </c>
      <c r="AT848" s="150" t="s">
        <v>309</v>
      </c>
      <c r="AU848" s="150" t="s">
        <v>314</v>
      </c>
      <c r="AY848" s="18" t="s">
        <v>307</v>
      </c>
      <c r="BE848" s="151">
        <f>IF(N848="základní",J848,0)</f>
        <v>0</v>
      </c>
      <c r="BF848" s="151">
        <f>IF(N848="snížená",J848,0)</f>
        <v>0</v>
      </c>
      <c r="BG848" s="151">
        <f>IF(N848="zákl. přenesená",J848,0)</f>
        <v>0</v>
      </c>
      <c r="BH848" s="151">
        <f>IF(N848="sníž. přenesená",J848,0)</f>
        <v>0</v>
      </c>
      <c r="BI848" s="151">
        <f>IF(N848="nulová",J848,0)</f>
        <v>0</v>
      </c>
      <c r="BJ848" s="18" t="s">
        <v>82</v>
      </c>
      <c r="BK848" s="151">
        <f>ROUND(I848*H848,2)</f>
        <v>0</v>
      </c>
      <c r="BL848" s="18" t="s">
        <v>314</v>
      </c>
      <c r="BM848" s="150" t="s">
        <v>7921</v>
      </c>
    </row>
    <row r="849" spans="2:65" s="1" customFormat="1" ht="11.25">
      <c r="B849" s="33"/>
      <c r="D849" s="152" t="s">
        <v>316</v>
      </c>
      <c r="F849" s="153" t="s">
        <v>7920</v>
      </c>
      <c r="I849" s="154"/>
      <c r="L849" s="33"/>
      <c r="M849" s="155"/>
      <c r="T849" s="57"/>
      <c r="AT849" s="18" t="s">
        <v>316</v>
      </c>
      <c r="AU849" s="18" t="s">
        <v>314</v>
      </c>
    </row>
    <row r="850" spans="2:65" s="16" customFormat="1" ht="20.85" customHeight="1">
      <c r="B850" s="207"/>
      <c r="D850" s="208" t="s">
        <v>74</v>
      </c>
      <c r="E850" s="208" t="s">
        <v>7922</v>
      </c>
      <c r="F850" s="208" t="s">
        <v>7923</v>
      </c>
      <c r="I850" s="209"/>
      <c r="J850" s="210">
        <f>BK850</f>
        <v>0</v>
      </c>
      <c r="L850" s="207"/>
      <c r="M850" s="211"/>
      <c r="P850" s="212">
        <f>SUM(P851:P852)</f>
        <v>0</v>
      </c>
      <c r="R850" s="212">
        <f>SUM(R851:R852)</f>
        <v>0</v>
      </c>
      <c r="T850" s="213">
        <f>SUM(T851:T852)</f>
        <v>0</v>
      </c>
      <c r="AR850" s="208" t="s">
        <v>82</v>
      </c>
      <c r="AT850" s="214" t="s">
        <v>74</v>
      </c>
      <c r="AU850" s="214" t="s">
        <v>163</v>
      </c>
      <c r="AY850" s="208" t="s">
        <v>307</v>
      </c>
      <c r="BK850" s="215">
        <f>SUM(BK851:BK852)</f>
        <v>0</v>
      </c>
    </row>
    <row r="851" spans="2:65" s="1" customFormat="1" ht="16.5" customHeight="1">
      <c r="B851" s="33"/>
      <c r="C851" s="139" t="s">
        <v>2319</v>
      </c>
      <c r="D851" s="139" t="s">
        <v>309</v>
      </c>
      <c r="E851" s="140" t="s">
        <v>7924</v>
      </c>
      <c r="F851" s="141" t="s">
        <v>7925</v>
      </c>
      <c r="G851" s="142" t="s">
        <v>514</v>
      </c>
      <c r="H851" s="143">
        <v>2</v>
      </c>
      <c r="I851" s="144"/>
      <c r="J851" s="145">
        <f>ROUND(I851*H851,2)</f>
        <v>0</v>
      </c>
      <c r="K851" s="141" t="s">
        <v>1</v>
      </c>
      <c r="L851" s="33"/>
      <c r="M851" s="146" t="s">
        <v>1</v>
      </c>
      <c r="N851" s="147" t="s">
        <v>40</v>
      </c>
      <c r="P851" s="148">
        <f>O851*H851</f>
        <v>0</v>
      </c>
      <c r="Q851" s="148">
        <v>0</v>
      </c>
      <c r="R851" s="148">
        <f>Q851*H851</f>
        <v>0</v>
      </c>
      <c r="S851" s="148">
        <v>0</v>
      </c>
      <c r="T851" s="149">
        <f>S851*H851</f>
        <v>0</v>
      </c>
      <c r="AR851" s="150" t="s">
        <v>314</v>
      </c>
      <c r="AT851" s="150" t="s">
        <v>309</v>
      </c>
      <c r="AU851" s="150" t="s">
        <v>314</v>
      </c>
      <c r="AY851" s="18" t="s">
        <v>307</v>
      </c>
      <c r="BE851" s="151">
        <f>IF(N851="základní",J851,0)</f>
        <v>0</v>
      </c>
      <c r="BF851" s="151">
        <f>IF(N851="snížená",J851,0)</f>
        <v>0</v>
      </c>
      <c r="BG851" s="151">
        <f>IF(N851="zákl. přenesená",J851,0)</f>
        <v>0</v>
      </c>
      <c r="BH851" s="151">
        <f>IF(N851="sníž. přenesená",J851,0)</f>
        <v>0</v>
      </c>
      <c r="BI851" s="151">
        <f>IF(N851="nulová",J851,0)</f>
        <v>0</v>
      </c>
      <c r="BJ851" s="18" t="s">
        <v>82</v>
      </c>
      <c r="BK851" s="151">
        <f>ROUND(I851*H851,2)</f>
        <v>0</v>
      </c>
      <c r="BL851" s="18" t="s">
        <v>314</v>
      </c>
      <c r="BM851" s="150" t="s">
        <v>7926</v>
      </c>
    </row>
    <row r="852" spans="2:65" s="1" customFormat="1" ht="11.25">
      <c r="B852" s="33"/>
      <c r="D852" s="152" t="s">
        <v>316</v>
      </c>
      <c r="F852" s="153" t="s">
        <v>7925</v>
      </c>
      <c r="I852" s="154"/>
      <c r="L852" s="33"/>
      <c r="M852" s="155"/>
      <c r="T852" s="57"/>
      <c r="AT852" s="18" t="s">
        <v>316</v>
      </c>
      <c r="AU852" s="18" t="s">
        <v>314</v>
      </c>
    </row>
    <row r="853" spans="2:65" s="16" customFormat="1" ht="20.85" customHeight="1">
      <c r="B853" s="207"/>
      <c r="D853" s="208" t="s">
        <v>74</v>
      </c>
      <c r="E853" s="208" t="s">
        <v>7927</v>
      </c>
      <c r="F853" s="208" t="s">
        <v>7928</v>
      </c>
      <c r="I853" s="209"/>
      <c r="J853" s="210">
        <f>BK853</f>
        <v>0</v>
      </c>
      <c r="L853" s="207"/>
      <c r="M853" s="211"/>
      <c r="P853" s="212">
        <f>SUM(P854:P855)</f>
        <v>0</v>
      </c>
      <c r="R853" s="212">
        <f>SUM(R854:R855)</f>
        <v>0</v>
      </c>
      <c r="T853" s="213">
        <f>SUM(T854:T855)</f>
        <v>0</v>
      </c>
      <c r="AR853" s="208" t="s">
        <v>82</v>
      </c>
      <c r="AT853" s="214" t="s">
        <v>74</v>
      </c>
      <c r="AU853" s="214" t="s">
        <v>163</v>
      </c>
      <c r="AY853" s="208" t="s">
        <v>307</v>
      </c>
      <c r="BK853" s="215">
        <f>SUM(BK854:BK855)</f>
        <v>0</v>
      </c>
    </row>
    <row r="854" spans="2:65" s="1" customFormat="1" ht="55.5" customHeight="1">
      <c r="B854" s="33"/>
      <c r="C854" s="139" t="s">
        <v>2325</v>
      </c>
      <c r="D854" s="139" t="s">
        <v>309</v>
      </c>
      <c r="E854" s="140" t="s">
        <v>7929</v>
      </c>
      <c r="F854" s="141" t="s">
        <v>7930</v>
      </c>
      <c r="G854" s="142" t="s">
        <v>514</v>
      </c>
      <c r="H854" s="143">
        <v>4</v>
      </c>
      <c r="I854" s="144"/>
      <c r="J854" s="145">
        <f>ROUND(I854*H854,2)</f>
        <v>0</v>
      </c>
      <c r="K854" s="141" t="s">
        <v>1</v>
      </c>
      <c r="L854" s="33"/>
      <c r="M854" s="146" t="s">
        <v>1</v>
      </c>
      <c r="N854" s="147" t="s">
        <v>40</v>
      </c>
      <c r="P854" s="148">
        <f>O854*H854</f>
        <v>0</v>
      </c>
      <c r="Q854" s="148">
        <v>0</v>
      </c>
      <c r="R854" s="148">
        <f>Q854*H854</f>
        <v>0</v>
      </c>
      <c r="S854" s="148">
        <v>0</v>
      </c>
      <c r="T854" s="149">
        <f>S854*H854</f>
        <v>0</v>
      </c>
      <c r="AR854" s="150" t="s">
        <v>314</v>
      </c>
      <c r="AT854" s="150" t="s">
        <v>309</v>
      </c>
      <c r="AU854" s="150" t="s">
        <v>314</v>
      </c>
      <c r="AY854" s="18" t="s">
        <v>307</v>
      </c>
      <c r="BE854" s="151">
        <f>IF(N854="základní",J854,0)</f>
        <v>0</v>
      </c>
      <c r="BF854" s="151">
        <f>IF(N854="snížená",J854,0)</f>
        <v>0</v>
      </c>
      <c r="BG854" s="151">
        <f>IF(N854="zákl. přenesená",J854,0)</f>
        <v>0</v>
      </c>
      <c r="BH854" s="151">
        <f>IF(N854="sníž. přenesená",J854,0)</f>
        <v>0</v>
      </c>
      <c r="BI854" s="151">
        <f>IF(N854="nulová",J854,0)</f>
        <v>0</v>
      </c>
      <c r="BJ854" s="18" t="s">
        <v>82</v>
      </c>
      <c r="BK854" s="151">
        <f>ROUND(I854*H854,2)</f>
        <v>0</v>
      </c>
      <c r="BL854" s="18" t="s">
        <v>314</v>
      </c>
      <c r="BM854" s="150" t="s">
        <v>7931</v>
      </c>
    </row>
    <row r="855" spans="2:65" s="1" customFormat="1" ht="39">
      <c r="B855" s="33"/>
      <c r="D855" s="152" t="s">
        <v>316</v>
      </c>
      <c r="F855" s="153" t="s">
        <v>7930</v>
      </c>
      <c r="I855" s="154"/>
      <c r="L855" s="33"/>
      <c r="M855" s="155"/>
      <c r="T855" s="57"/>
      <c r="AT855" s="18" t="s">
        <v>316</v>
      </c>
      <c r="AU855" s="18" t="s">
        <v>314</v>
      </c>
    </row>
    <row r="856" spans="2:65" s="16" customFormat="1" ht="20.85" customHeight="1">
      <c r="B856" s="207"/>
      <c r="D856" s="208" t="s">
        <v>74</v>
      </c>
      <c r="E856" s="208" t="s">
        <v>7932</v>
      </c>
      <c r="F856" s="208" t="s">
        <v>7933</v>
      </c>
      <c r="I856" s="209"/>
      <c r="J856" s="210">
        <f>BK856</f>
        <v>0</v>
      </c>
      <c r="L856" s="207"/>
      <c r="M856" s="211"/>
      <c r="P856" s="212">
        <f>SUM(P857:P868)</f>
        <v>0</v>
      </c>
      <c r="R856" s="212">
        <f>SUM(R857:R868)</f>
        <v>0</v>
      </c>
      <c r="T856" s="213">
        <f>SUM(T857:T868)</f>
        <v>0</v>
      </c>
      <c r="AR856" s="208" t="s">
        <v>82</v>
      </c>
      <c r="AT856" s="214" t="s">
        <v>74</v>
      </c>
      <c r="AU856" s="214" t="s">
        <v>163</v>
      </c>
      <c r="AY856" s="208" t="s">
        <v>307</v>
      </c>
      <c r="BK856" s="215">
        <f>SUM(BK857:BK868)</f>
        <v>0</v>
      </c>
    </row>
    <row r="857" spans="2:65" s="1" customFormat="1" ht="76.349999999999994" customHeight="1">
      <c r="B857" s="33"/>
      <c r="C857" s="139" t="s">
        <v>2336</v>
      </c>
      <c r="D857" s="139" t="s">
        <v>309</v>
      </c>
      <c r="E857" s="140" t="s">
        <v>7934</v>
      </c>
      <c r="F857" s="141" t="s">
        <v>7935</v>
      </c>
      <c r="G857" s="142" t="s">
        <v>514</v>
      </c>
      <c r="H857" s="143">
        <v>3</v>
      </c>
      <c r="I857" s="144"/>
      <c r="J857" s="145">
        <f>ROUND(I857*H857,2)</f>
        <v>0</v>
      </c>
      <c r="K857" s="141" t="s">
        <v>1</v>
      </c>
      <c r="L857" s="33"/>
      <c r="M857" s="146" t="s">
        <v>1</v>
      </c>
      <c r="N857" s="147" t="s">
        <v>40</v>
      </c>
      <c r="P857" s="148">
        <f>O857*H857</f>
        <v>0</v>
      </c>
      <c r="Q857" s="148">
        <v>0</v>
      </c>
      <c r="R857" s="148">
        <f>Q857*H857</f>
        <v>0</v>
      </c>
      <c r="S857" s="148">
        <v>0</v>
      </c>
      <c r="T857" s="149">
        <f>S857*H857</f>
        <v>0</v>
      </c>
      <c r="AR857" s="150" t="s">
        <v>314</v>
      </c>
      <c r="AT857" s="150" t="s">
        <v>309</v>
      </c>
      <c r="AU857" s="150" t="s">
        <v>314</v>
      </c>
      <c r="AY857" s="18" t="s">
        <v>307</v>
      </c>
      <c r="BE857" s="151">
        <f>IF(N857="základní",J857,0)</f>
        <v>0</v>
      </c>
      <c r="BF857" s="151">
        <f>IF(N857="snížená",J857,0)</f>
        <v>0</v>
      </c>
      <c r="BG857" s="151">
        <f>IF(N857="zákl. přenesená",J857,0)</f>
        <v>0</v>
      </c>
      <c r="BH857" s="151">
        <f>IF(N857="sníž. přenesená",J857,0)</f>
        <v>0</v>
      </c>
      <c r="BI857" s="151">
        <f>IF(N857="nulová",J857,0)</f>
        <v>0</v>
      </c>
      <c r="BJ857" s="18" t="s">
        <v>82</v>
      </c>
      <c r="BK857" s="151">
        <f>ROUND(I857*H857,2)</f>
        <v>0</v>
      </c>
      <c r="BL857" s="18" t="s">
        <v>314</v>
      </c>
      <c r="BM857" s="150" t="s">
        <v>7936</v>
      </c>
    </row>
    <row r="858" spans="2:65" s="1" customFormat="1" ht="97.5">
      <c r="B858" s="33"/>
      <c r="D858" s="152" t="s">
        <v>316</v>
      </c>
      <c r="F858" s="153" t="s">
        <v>7937</v>
      </c>
      <c r="I858" s="154"/>
      <c r="L858" s="33"/>
      <c r="M858" s="155"/>
      <c r="T858" s="57"/>
      <c r="AT858" s="18" t="s">
        <v>316</v>
      </c>
      <c r="AU858" s="18" t="s">
        <v>314</v>
      </c>
    </row>
    <row r="859" spans="2:65" s="1" customFormat="1" ht="21.75" customHeight="1">
      <c r="B859" s="33"/>
      <c r="C859" s="139" t="s">
        <v>2338</v>
      </c>
      <c r="D859" s="139" t="s">
        <v>309</v>
      </c>
      <c r="E859" s="140" t="s">
        <v>7938</v>
      </c>
      <c r="F859" s="141" t="s">
        <v>7939</v>
      </c>
      <c r="G859" s="142" t="s">
        <v>514</v>
      </c>
      <c r="H859" s="143">
        <v>3</v>
      </c>
      <c r="I859" s="144"/>
      <c r="J859" s="145">
        <f>ROUND(I859*H859,2)</f>
        <v>0</v>
      </c>
      <c r="K859" s="141" t="s">
        <v>1</v>
      </c>
      <c r="L859" s="33"/>
      <c r="M859" s="146" t="s">
        <v>1</v>
      </c>
      <c r="N859" s="147" t="s">
        <v>40</v>
      </c>
      <c r="P859" s="148">
        <f>O859*H859</f>
        <v>0</v>
      </c>
      <c r="Q859" s="148">
        <v>0</v>
      </c>
      <c r="R859" s="148">
        <f>Q859*H859</f>
        <v>0</v>
      </c>
      <c r="S859" s="148">
        <v>0</v>
      </c>
      <c r="T859" s="149">
        <f>S859*H859</f>
        <v>0</v>
      </c>
      <c r="AR859" s="150" t="s">
        <v>314</v>
      </c>
      <c r="AT859" s="150" t="s">
        <v>309</v>
      </c>
      <c r="AU859" s="150" t="s">
        <v>314</v>
      </c>
      <c r="AY859" s="18" t="s">
        <v>307</v>
      </c>
      <c r="BE859" s="151">
        <f>IF(N859="základní",J859,0)</f>
        <v>0</v>
      </c>
      <c r="BF859" s="151">
        <f>IF(N859="snížená",J859,0)</f>
        <v>0</v>
      </c>
      <c r="BG859" s="151">
        <f>IF(N859="zákl. přenesená",J859,0)</f>
        <v>0</v>
      </c>
      <c r="BH859" s="151">
        <f>IF(N859="sníž. přenesená",J859,0)</f>
        <v>0</v>
      </c>
      <c r="BI859" s="151">
        <f>IF(N859="nulová",J859,0)</f>
        <v>0</v>
      </c>
      <c r="BJ859" s="18" t="s">
        <v>82</v>
      </c>
      <c r="BK859" s="151">
        <f>ROUND(I859*H859,2)</f>
        <v>0</v>
      </c>
      <c r="BL859" s="18" t="s">
        <v>314</v>
      </c>
      <c r="BM859" s="150" t="s">
        <v>7940</v>
      </c>
    </row>
    <row r="860" spans="2:65" s="1" customFormat="1" ht="11.25">
      <c r="B860" s="33"/>
      <c r="D860" s="152" t="s">
        <v>316</v>
      </c>
      <c r="F860" s="153" t="s">
        <v>7939</v>
      </c>
      <c r="I860" s="154"/>
      <c r="L860" s="33"/>
      <c r="M860" s="155"/>
      <c r="T860" s="57"/>
      <c r="AT860" s="18" t="s">
        <v>316</v>
      </c>
      <c r="AU860" s="18" t="s">
        <v>314</v>
      </c>
    </row>
    <row r="861" spans="2:65" s="1" customFormat="1" ht="16.5" customHeight="1">
      <c r="B861" s="33"/>
      <c r="C861" s="139" t="s">
        <v>2340</v>
      </c>
      <c r="D861" s="139" t="s">
        <v>309</v>
      </c>
      <c r="E861" s="140" t="s">
        <v>7941</v>
      </c>
      <c r="F861" s="141" t="s">
        <v>7942</v>
      </c>
      <c r="G861" s="142" t="s">
        <v>514</v>
      </c>
      <c r="H861" s="143">
        <v>3</v>
      </c>
      <c r="I861" s="144"/>
      <c r="J861" s="145">
        <f>ROUND(I861*H861,2)</f>
        <v>0</v>
      </c>
      <c r="K861" s="141" t="s">
        <v>1</v>
      </c>
      <c r="L861" s="33"/>
      <c r="M861" s="146" t="s">
        <v>1</v>
      </c>
      <c r="N861" s="147" t="s">
        <v>40</v>
      </c>
      <c r="P861" s="148">
        <f>O861*H861</f>
        <v>0</v>
      </c>
      <c r="Q861" s="148">
        <v>0</v>
      </c>
      <c r="R861" s="148">
        <f>Q861*H861</f>
        <v>0</v>
      </c>
      <c r="S861" s="148">
        <v>0</v>
      </c>
      <c r="T861" s="149">
        <f>S861*H861</f>
        <v>0</v>
      </c>
      <c r="AR861" s="150" t="s">
        <v>314</v>
      </c>
      <c r="AT861" s="150" t="s">
        <v>309</v>
      </c>
      <c r="AU861" s="150" t="s">
        <v>314</v>
      </c>
      <c r="AY861" s="18" t="s">
        <v>307</v>
      </c>
      <c r="BE861" s="151">
        <f>IF(N861="základní",J861,0)</f>
        <v>0</v>
      </c>
      <c r="BF861" s="151">
        <f>IF(N861="snížená",J861,0)</f>
        <v>0</v>
      </c>
      <c r="BG861" s="151">
        <f>IF(N861="zákl. přenesená",J861,0)</f>
        <v>0</v>
      </c>
      <c r="BH861" s="151">
        <f>IF(N861="sníž. přenesená",J861,0)</f>
        <v>0</v>
      </c>
      <c r="BI861" s="151">
        <f>IF(N861="nulová",J861,0)</f>
        <v>0</v>
      </c>
      <c r="BJ861" s="18" t="s">
        <v>82</v>
      </c>
      <c r="BK861" s="151">
        <f>ROUND(I861*H861,2)</f>
        <v>0</v>
      </c>
      <c r="BL861" s="18" t="s">
        <v>314</v>
      </c>
      <c r="BM861" s="150" t="s">
        <v>7943</v>
      </c>
    </row>
    <row r="862" spans="2:65" s="1" customFormat="1" ht="11.25">
      <c r="B862" s="33"/>
      <c r="D862" s="152" t="s">
        <v>316</v>
      </c>
      <c r="F862" s="153" t="s">
        <v>7942</v>
      </c>
      <c r="I862" s="154"/>
      <c r="L862" s="33"/>
      <c r="M862" s="155"/>
      <c r="T862" s="57"/>
      <c r="AT862" s="18" t="s">
        <v>316</v>
      </c>
      <c r="AU862" s="18" t="s">
        <v>314</v>
      </c>
    </row>
    <row r="863" spans="2:65" s="1" customFormat="1" ht="16.5" customHeight="1">
      <c r="B863" s="33"/>
      <c r="C863" s="139" t="s">
        <v>908</v>
      </c>
      <c r="D863" s="139" t="s">
        <v>309</v>
      </c>
      <c r="E863" s="140" t="s">
        <v>7944</v>
      </c>
      <c r="F863" s="141" t="s">
        <v>7945</v>
      </c>
      <c r="G863" s="142" t="s">
        <v>514</v>
      </c>
      <c r="H863" s="143">
        <v>3</v>
      </c>
      <c r="I863" s="144"/>
      <c r="J863" s="145">
        <f>ROUND(I863*H863,2)</f>
        <v>0</v>
      </c>
      <c r="K863" s="141" t="s">
        <v>1</v>
      </c>
      <c r="L863" s="33"/>
      <c r="M863" s="146" t="s">
        <v>1</v>
      </c>
      <c r="N863" s="147" t="s">
        <v>40</v>
      </c>
      <c r="P863" s="148">
        <f>O863*H863</f>
        <v>0</v>
      </c>
      <c r="Q863" s="148">
        <v>0</v>
      </c>
      <c r="R863" s="148">
        <f>Q863*H863</f>
        <v>0</v>
      </c>
      <c r="S863" s="148">
        <v>0</v>
      </c>
      <c r="T863" s="149">
        <f>S863*H863</f>
        <v>0</v>
      </c>
      <c r="AR863" s="150" t="s">
        <v>314</v>
      </c>
      <c r="AT863" s="150" t="s">
        <v>309</v>
      </c>
      <c r="AU863" s="150" t="s">
        <v>314</v>
      </c>
      <c r="AY863" s="18" t="s">
        <v>307</v>
      </c>
      <c r="BE863" s="151">
        <f>IF(N863="základní",J863,0)</f>
        <v>0</v>
      </c>
      <c r="BF863" s="151">
        <f>IF(N863="snížená",J863,0)</f>
        <v>0</v>
      </c>
      <c r="BG863" s="151">
        <f>IF(N863="zákl. přenesená",J863,0)</f>
        <v>0</v>
      </c>
      <c r="BH863" s="151">
        <f>IF(N863="sníž. přenesená",J863,0)</f>
        <v>0</v>
      </c>
      <c r="BI863" s="151">
        <f>IF(N863="nulová",J863,0)</f>
        <v>0</v>
      </c>
      <c r="BJ863" s="18" t="s">
        <v>82</v>
      </c>
      <c r="BK863" s="151">
        <f>ROUND(I863*H863,2)</f>
        <v>0</v>
      </c>
      <c r="BL863" s="18" t="s">
        <v>314</v>
      </c>
      <c r="BM863" s="150" t="s">
        <v>7946</v>
      </c>
    </row>
    <row r="864" spans="2:65" s="1" customFormat="1" ht="11.25">
      <c r="B864" s="33"/>
      <c r="D864" s="152" t="s">
        <v>316</v>
      </c>
      <c r="F864" s="153" t="s">
        <v>7945</v>
      </c>
      <c r="I864" s="154"/>
      <c r="L864" s="33"/>
      <c r="M864" s="155"/>
      <c r="T864" s="57"/>
      <c r="AT864" s="18" t="s">
        <v>316</v>
      </c>
      <c r="AU864" s="18" t="s">
        <v>314</v>
      </c>
    </row>
    <row r="865" spans="2:65" s="1" customFormat="1" ht="16.5" customHeight="1">
      <c r="B865" s="33"/>
      <c r="C865" s="139" t="s">
        <v>913</v>
      </c>
      <c r="D865" s="139" t="s">
        <v>309</v>
      </c>
      <c r="E865" s="140" t="s">
        <v>7947</v>
      </c>
      <c r="F865" s="141" t="s">
        <v>7948</v>
      </c>
      <c r="G865" s="142" t="s">
        <v>514</v>
      </c>
      <c r="H865" s="143">
        <v>3</v>
      </c>
      <c r="I865" s="144"/>
      <c r="J865" s="145">
        <f>ROUND(I865*H865,2)</f>
        <v>0</v>
      </c>
      <c r="K865" s="141" t="s">
        <v>1</v>
      </c>
      <c r="L865" s="33"/>
      <c r="M865" s="146" t="s">
        <v>1</v>
      </c>
      <c r="N865" s="147" t="s">
        <v>40</v>
      </c>
      <c r="P865" s="148">
        <f>O865*H865</f>
        <v>0</v>
      </c>
      <c r="Q865" s="148">
        <v>0</v>
      </c>
      <c r="R865" s="148">
        <f>Q865*H865</f>
        <v>0</v>
      </c>
      <c r="S865" s="148">
        <v>0</v>
      </c>
      <c r="T865" s="149">
        <f>S865*H865</f>
        <v>0</v>
      </c>
      <c r="AR865" s="150" t="s">
        <v>314</v>
      </c>
      <c r="AT865" s="150" t="s">
        <v>309</v>
      </c>
      <c r="AU865" s="150" t="s">
        <v>314</v>
      </c>
      <c r="AY865" s="18" t="s">
        <v>307</v>
      </c>
      <c r="BE865" s="151">
        <f>IF(N865="základní",J865,0)</f>
        <v>0</v>
      </c>
      <c r="BF865" s="151">
        <f>IF(N865="snížená",J865,0)</f>
        <v>0</v>
      </c>
      <c r="BG865" s="151">
        <f>IF(N865="zákl. přenesená",J865,0)</f>
        <v>0</v>
      </c>
      <c r="BH865" s="151">
        <f>IF(N865="sníž. přenesená",J865,0)</f>
        <v>0</v>
      </c>
      <c r="BI865" s="151">
        <f>IF(N865="nulová",J865,0)</f>
        <v>0</v>
      </c>
      <c r="BJ865" s="18" t="s">
        <v>82</v>
      </c>
      <c r="BK865" s="151">
        <f>ROUND(I865*H865,2)</f>
        <v>0</v>
      </c>
      <c r="BL865" s="18" t="s">
        <v>314</v>
      </c>
      <c r="BM865" s="150" t="s">
        <v>7949</v>
      </c>
    </row>
    <row r="866" spans="2:65" s="1" customFormat="1" ht="11.25">
      <c r="B866" s="33"/>
      <c r="D866" s="152" t="s">
        <v>316</v>
      </c>
      <c r="F866" s="153" t="s">
        <v>7948</v>
      </c>
      <c r="I866" s="154"/>
      <c r="L866" s="33"/>
      <c r="M866" s="155"/>
      <c r="T866" s="57"/>
      <c r="AT866" s="18" t="s">
        <v>316</v>
      </c>
      <c r="AU866" s="18" t="s">
        <v>314</v>
      </c>
    </row>
    <row r="867" spans="2:65" s="1" customFormat="1" ht="24.2" customHeight="1">
      <c r="B867" s="33"/>
      <c r="C867" s="139" t="s">
        <v>1658</v>
      </c>
      <c r="D867" s="139" t="s">
        <v>309</v>
      </c>
      <c r="E867" s="140" t="s">
        <v>7950</v>
      </c>
      <c r="F867" s="141" t="s">
        <v>7951</v>
      </c>
      <c r="G867" s="142" t="s">
        <v>514</v>
      </c>
      <c r="H867" s="143">
        <v>3</v>
      </c>
      <c r="I867" s="144"/>
      <c r="J867" s="145">
        <f>ROUND(I867*H867,2)</f>
        <v>0</v>
      </c>
      <c r="K867" s="141" t="s">
        <v>1</v>
      </c>
      <c r="L867" s="33"/>
      <c r="M867" s="146" t="s">
        <v>1</v>
      </c>
      <c r="N867" s="147" t="s">
        <v>40</v>
      </c>
      <c r="P867" s="148">
        <f>O867*H867</f>
        <v>0</v>
      </c>
      <c r="Q867" s="148">
        <v>0</v>
      </c>
      <c r="R867" s="148">
        <f>Q867*H867</f>
        <v>0</v>
      </c>
      <c r="S867" s="148">
        <v>0</v>
      </c>
      <c r="T867" s="149">
        <f>S867*H867</f>
        <v>0</v>
      </c>
      <c r="AR867" s="150" t="s">
        <v>314</v>
      </c>
      <c r="AT867" s="150" t="s">
        <v>309</v>
      </c>
      <c r="AU867" s="150" t="s">
        <v>314</v>
      </c>
      <c r="AY867" s="18" t="s">
        <v>307</v>
      </c>
      <c r="BE867" s="151">
        <f>IF(N867="základní",J867,0)</f>
        <v>0</v>
      </c>
      <c r="BF867" s="151">
        <f>IF(N867="snížená",J867,0)</f>
        <v>0</v>
      </c>
      <c r="BG867" s="151">
        <f>IF(N867="zákl. přenesená",J867,0)</f>
        <v>0</v>
      </c>
      <c r="BH867" s="151">
        <f>IF(N867="sníž. přenesená",J867,0)</f>
        <v>0</v>
      </c>
      <c r="BI867" s="151">
        <f>IF(N867="nulová",J867,0)</f>
        <v>0</v>
      </c>
      <c r="BJ867" s="18" t="s">
        <v>82</v>
      </c>
      <c r="BK867" s="151">
        <f>ROUND(I867*H867,2)</f>
        <v>0</v>
      </c>
      <c r="BL867" s="18" t="s">
        <v>314</v>
      </c>
      <c r="BM867" s="150" t="s">
        <v>7952</v>
      </c>
    </row>
    <row r="868" spans="2:65" s="1" customFormat="1" ht="11.25">
      <c r="B868" s="33"/>
      <c r="D868" s="152" t="s">
        <v>316</v>
      </c>
      <c r="F868" s="153" t="s">
        <v>7951</v>
      </c>
      <c r="I868" s="154"/>
      <c r="L868" s="33"/>
      <c r="M868" s="155"/>
      <c r="T868" s="57"/>
      <c r="AT868" s="18" t="s">
        <v>316</v>
      </c>
      <c r="AU868" s="18" t="s">
        <v>314</v>
      </c>
    </row>
    <row r="869" spans="2:65" s="11" customFormat="1" ht="20.85" customHeight="1">
      <c r="B869" s="127"/>
      <c r="D869" s="128" t="s">
        <v>74</v>
      </c>
      <c r="E869" s="137" t="s">
        <v>7953</v>
      </c>
      <c r="F869" s="137" t="s">
        <v>7954</v>
      </c>
      <c r="I869" s="130"/>
      <c r="J869" s="138">
        <f>BK869</f>
        <v>0</v>
      </c>
      <c r="L869" s="127"/>
      <c r="M869" s="132"/>
      <c r="P869" s="133">
        <f>SUM(P870:P887)</f>
        <v>0</v>
      </c>
      <c r="R869" s="133">
        <f>SUM(R870:R887)</f>
        <v>0</v>
      </c>
      <c r="T869" s="134">
        <f>SUM(T870:T887)</f>
        <v>0</v>
      </c>
      <c r="AR869" s="128" t="s">
        <v>82</v>
      </c>
      <c r="AT869" s="135" t="s">
        <v>74</v>
      </c>
      <c r="AU869" s="135" t="s">
        <v>84</v>
      </c>
      <c r="AY869" s="128" t="s">
        <v>307</v>
      </c>
      <c r="BK869" s="136">
        <f>SUM(BK870:BK887)</f>
        <v>0</v>
      </c>
    </row>
    <row r="870" spans="2:65" s="1" customFormat="1" ht="16.5" customHeight="1">
      <c r="B870" s="33"/>
      <c r="C870" s="139" t="s">
        <v>1663</v>
      </c>
      <c r="D870" s="139" t="s">
        <v>309</v>
      </c>
      <c r="E870" s="140" t="s">
        <v>7955</v>
      </c>
      <c r="F870" s="141" t="s">
        <v>7956</v>
      </c>
      <c r="G870" s="142" t="s">
        <v>398</v>
      </c>
      <c r="H870" s="143">
        <v>370</v>
      </c>
      <c r="I870" s="144"/>
      <c r="J870" s="145">
        <f>ROUND(I870*H870,2)</f>
        <v>0</v>
      </c>
      <c r="K870" s="141" t="s">
        <v>1</v>
      </c>
      <c r="L870" s="33"/>
      <c r="M870" s="146" t="s">
        <v>1</v>
      </c>
      <c r="N870" s="147" t="s">
        <v>40</v>
      </c>
      <c r="P870" s="148">
        <f>O870*H870</f>
        <v>0</v>
      </c>
      <c r="Q870" s="148">
        <v>0</v>
      </c>
      <c r="R870" s="148">
        <f>Q870*H870</f>
        <v>0</v>
      </c>
      <c r="S870" s="148">
        <v>0</v>
      </c>
      <c r="T870" s="149">
        <f>S870*H870</f>
        <v>0</v>
      </c>
      <c r="AR870" s="150" t="s">
        <v>314</v>
      </c>
      <c r="AT870" s="150" t="s">
        <v>309</v>
      </c>
      <c r="AU870" s="150" t="s">
        <v>163</v>
      </c>
      <c r="AY870" s="18" t="s">
        <v>307</v>
      </c>
      <c r="BE870" s="151">
        <f>IF(N870="základní",J870,0)</f>
        <v>0</v>
      </c>
      <c r="BF870" s="151">
        <f>IF(N870="snížená",J870,0)</f>
        <v>0</v>
      </c>
      <c r="BG870" s="151">
        <f>IF(N870="zákl. přenesená",J870,0)</f>
        <v>0</v>
      </c>
      <c r="BH870" s="151">
        <f>IF(N870="sníž. přenesená",J870,0)</f>
        <v>0</v>
      </c>
      <c r="BI870" s="151">
        <f>IF(N870="nulová",J870,0)</f>
        <v>0</v>
      </c>
      <c r="BJ870" s="18" t="s">
        <v>82</v>
      </c>
      <c r="BK870" s="151">
        <f>ROUND(I870*H870,2)</f>
        <v>0</v>
      </c>
      <c r="BL870" s="18" t="s">
        <v>314</v>
      </c>
      <c r="BM870" s="150" t="s">
        <v>7957</v>
      </c>
    </row>
    <row r="871" spans="2:65" s="1" customFormat="1" ht="11.25">
      <c r="B871" s="33"/>
      <c r="D871" s="152" t="s">
        <v>316</v>
      </c>
      <c r="F871" s="153" t="s">
        <v>7956</v>
      </c>
      <c r="I871" s="154"/>
      <c r="L871" s="33"/>
      <c r="M871" s="155"/>
      <c r="T871" s="57"/>
      <c r="AT871" s="18" t="s">
        <v>316</v>
      </c>
      <c r="AU871" s="18" t="s">
        <v>163</v>
      </c>
    </row>
    <row r="872" spans="2:65" s="1" customFormat="1" ht="16.5" customHeight="1">
      <c r="B872" s="33"/>
      <c r="C872" s="139" t="s">
        <v>1619</v>
      </c>
      <c r="D872" s="139" t="s">
        <v>309</v>
      </c>
      <c r="E872" s="140" t="s">
        <v>7958</v>
      </c>
      <c r="F872" s="141" t="s">
        <v>7959</v>
      </c>
      <c r="G872" s="142" t="s">
        <v>398</v>
      </c>
      <c r="H872" s="143">
        <v>40</v>
      </c>
      <c r="I872" s="144"/>
      <c r="J872" s="145">
        <f>ROUND(I872*H872,2)</f>
        <v>0</v>
      </c>
      <c r="K872" s="141" t="s">
        <v>1</v>
      </c>
      <c r="L872" s="33"/>
      <c r="M872" s="146" t="s">
        <v>1</v>
      </c>
      <c r="N872" s="147" t="s">
        <v>40</v>
      </c>
      <c r="P872" s="148">
        <f>O872*H872</f>
        <v>0</v>
      </c>
      <c r="Q872" s="148">
        <v>0</v>
      </c>
      <c r="R872" s="148">
        <f>Q872*H872</f>
        <v>0</v>
      </c>
      <c r="S872" s="148">
        <v>0</v>
      </c>
      <c r="T872" s="149">
        <f>S872*H872</f>
        <v>0</v>
      </c>
      <c r="AR872" s="150" t="s">
        <v>314</v>
      </c>
      <c r="AT872" s="150" t="s">
        <v>309</v>
      </c>
      <c r="AU872" s="150" t="s">
        <v>163</v>
      </c>
      <c r="AY872" s="18" t="s">
        <v>307</v>
      </c>
      <c r="BE872" s="151">
        <f>IF(N872="základní",J872,0)</f>
        <v>0</v>
      </c>
      <c r="BF872" s="151">
        <f>IF(N872="snížená",J872,0)</f>
        <v>0</v>
      </c>
      <c r="BG872" s="151">
        <f>IF(N872="zákl. přenesená",J872,0)</f>
        <v>0</v>
      </c>
      <c r="BH872" s="151">
        <f>IF(N872="sníž. přenesená",J872,0)</f>
        <v>0</v>
      </c>
      <c r="BI872" s="151">
        <f>IF(N872="nulová",J872,0)</f>
        <v>0</v>
      </c>
      <c r="BJ872" s="18" t="s">
        <v>82</v>
      </c>
      <c r="BK872" s="151">
        <f>ROUND(I872*H872,2)</f>
        <v>0</v>
      </c>
      <c r="BL872" s="18" t="s">
        <v>314</v>
      </c>
      <c r="BM872" s="150" t="s">
        <v>7960</v>
      </c>
    </row>
    <row r="873" spans="2:65" s="1" customFormat="1" ht="11.25">
      <c r="B873" s="33"/>
      <c r="D873" s="152" t="s">
        <v>316</v>
      </c>
      <c r="F873" s="153" t="s">
        <v>7959</v>
      </c>
      <c r="I873" s="154"/>
      <c r="L873" s="33"/>
      <c r="M873" s="155"/>
      <c r="T873" s="57"/>
      <c r="AT873" s="18" t="s">
        <v>316</v>
      </c>
      <c r="AU873" s="18" t="s">
        <v>163</v>
      </c>
    </row>
    <row r="874" spans="2:65" s="1" customFormat="1" ht="24.2" customHeight="1">
      <c r="B874" s="33"/>
      <c r="C874" s="139" t="s">
        <v>1625</v>
      </c>
      <c r="D874" s="139" t="s">
        <v>309</v>
      </c>
      <c r="E874" s="140" t="s">
        <v>7961</v>
      </c>
      <c r="F874" s="141" t="s">
        <v>7411</v>
      </c>
      <c r="G874" s="142" t="s">
        <v>398</v>
      </c>
      <c r="H874" s="143">
        <v>100</v>
      </c>
      <c r="I874" s="144"/>
      <c r="J874" s="145">
        <f>ROUND(I874*H874,2)</f>
        <v>0</v>
      </c>
      <c r="K874" s="141" t="s">
        <v>1</v>
      </c>
      <c r="L874" s="33"/>
      <c r="M874" s="146" t="s">
        <v>1</v>
      </c>
      <c r="N874" s="147" t="s">
        <v>40</v>
      </c>
      <c r="P874" s="148">
        <f>O874*H874</f>
        <v>0</v>
      </c>
      <c r="Q874" s="148">
        <v>0</v>
      </c>
      <c r="R874" s="148">
        <f>Q874*H874</f>
        <v>0</v>
      </c>
      <c r="S874" s="148">
        <v>0</v>
      </c>
      <c r="T874" s="149">
        <f>S874*H874</f>
        <v>0</v>
      </c>
      <c r="AR874" s="150" t="s">
        <v>314</v>
      </c>
      <c r="AT874" s="150" t="s">
        <v>309</v>
      </c>
      <c r="AU874" s="150" t="s">
        <v>163</v>
      </c>
      <c r="AY874" s="18" t="s">
        <v>307</v>
      </c>
      <c r="BE874" s="151">
        <f>IF(N874="základní",J874,0)</f>
        <v>0</v>
      </c>
      <c r="BF874" s="151">
        <f>IF(N874="snížená",J874,0)</f>
        <v>0</v>
      </c>
      <c r="BG874" s="151">
        <f>IF(N874="zákl. přenesená",J874,0)</f>
        <v>0</v>
      </c>
      <c r="BH874" s="151">
        <f>IF(N874="sníž. přenesená",J874,0)</f>
        <v>0</v>
      </c>
      <c r="BI874" s="151">
        <f>IF(N874="nulová",J874,0)</f>
        <v>0</v>
      </c>
      <c r="BJ874" s="18" t="s">
        <v>82</v>
      </c>
      <c r="BK874" s="151">
        <f>ROUND(I874*H874,2)</f>
        <v>0</v>
      </c>
      <c r="BL874" s="18" t="s">
        <v>314</v>
      </c>
      <c r="BM874" s="150" t="s">
        <v>7962</v>
      </c>
    </row>
    <row r="875" spans="2:65" s="1" customFormat="1" ht="11.25">
      <c r="B875" s="33"/>
      <c r="D875" s="152" t="s">
        <v>316</v>
      </c>
      <c r="F875" s="153" t="s">
        <v>7411</v>
      </c>
      <c r="I875" s="154"/>
      <c r="L875" s="33"/>
      <c r="M875" s="155"/>
      <c r="T875" s="57"/>
      <c r="AT875" s="18" t="s">
        <v>316</v>
      </c>
      <c r="AU875" s="18" t="s">
        <v>163</v>
      </c>
    </row>
    <row r="876" spans="2:65" s="1" customFormat="1" ht="24.2" customHeight="1">
      <c r="B876" s="33"/>
      <c r="C876" s="139" t="s">
        <v>1629</v>
      </c>
      <c r="D876" s="139" t="s">
        <v>309</v>
      </c>
      <c r="E876" s="140" t="s">
        <v>7963</v>
      </c>
      <c r="F876" s="141" t="s">
        <v>7413</v>
      </c>
      <c r="G876" s="142" t="s">
        <v>398</v>
      </c>
      <c r="H876" s="143">
        <v>100</v>
      </c>
      <c r="I876" s="144"/>
      <c r="J876" s="145">
        <f>ROUND(I876*H876,2)</f>
        <v>0</v>
      </c>
      <c r="K876" s="141" t="s">
        <v>1</v>
      </c>
      <c r="L876" s="33"/>
      <c r="M876" s="146" t="s">
        <v>1</v>
      </c>
      <c r="N876" s="147" t="s">
        <v>40</v>
      </c>
      <c r="P876" s="148">
        <f>O876*H876</f>
        <v>0</v>
      </c>
      <c r="Q876" s="148">
        <v>0</v>
      </c>
      <c r="R876" s="148">
        <f>Q876*H876</f>
        <v>0</v>
      </c>
      <c r="S876" s="148">
        <v>0</v>
      </c>
      <c r="T876" s="149">
        <f>S876*H876</f>
        <v>0</v>
      </c>
      <c r="AR876" s="150" t="s">
        <v>314</v>
      </c>
      <c r="AT876" s="150" t="s">
        <v>309</v>
      </c>
      <c r="AU876" s="150" t="s">
        <v>163</v>
      </c>
      <c r="AY876" s="18" t="s">
        <v>307</v>
      </c>
      <c r="BE876" s="151">
        <f>IF(N876="základní",J876,0)</f>
        <v>0</v>
      </c>
      <c r="BF876" s="151">
        <f>IF(N876="snížená",J876,0)</f>
        <v>0</v>
      </c>
      <c r="BG876" s="151">
        <f>IF(N876="zákl. přenesená",J876,0)</f>
        <v>0</v>
      </c>
      <c r="BH876" s="151">
        <f>IF(N876="sníž. přenesená",J876,0)</f>
        <v>0</v>
      </c>
      <c r="BI876" s="151">
        <f>IF(N876="nulová",J876,0)</f>
        <v>0</v>
      </c>
      <c r="BJ876" s="18" t="s">
        <v>82</v>
      </c>
      <c r="BK876" s="151">
        <f>ROUND(I876*H876,2)</f>
        <v>0</v>
      </c>
      <c r="BL876" s="18" t="s">
        <v>314</v>
      </c>
      <c r="BM876" s="150" t="s">
        <v>7964</v>
      </c>
    </row>
    <row r="877" spans="2:65" s="1" customFormat="1" ht="11.25">
      <c r="B877" s="33"/>
      <c r="D877" s="152" t="s">
        <v>316</v>
      </c>
      <c r="F877" s="153" t="s">
        <v>7413</v>
      </c>
      <c r="I877" s="154"/>
      <c r="L877" s="33"/>
      <c r="M877" s="155"/>
      <c r="T877" s="57"/>
      <c r="AT877" s="18" t="s">
        <v>316</v>
      </c>
      <c r="AU877" s="18" t="s">
        <v>163</v>
      </c>
    </row>
    <row r="878" spans="2:65" s="1" customFormat="1" ht="16.5" customHeight="1">
      <c r="B878" s="33"/>
      <c r="C878" s="139" t="s">
        <v>1632</v>
      </c>
      <c r="D878" s="139" t="s">
        <v>309</v>
      </c>
      <c r="E878" s="140" t="s">
        <v>7965</v>
      </c>
      <c r="F878" s="141" t="s">
        <v>7421</v>
      </c>
      <c r="G878" s="142" t="s">
        <v>398</v>
      </c>
      <c r="H878" s="143">
        <v>75</v>
      </c>
      <c r="I878" s="144"/>
      <c r="J878" s="145">
        <f>ROUND(I878*H878,2)</f>
        <v>0</v>
      </c>
      <c r="K878" s="141" t="s">
        <v>1</v>
      </c>
      <c r="L878" s="33"/>
      <c r="M878" s="146" t="s">
        <v>1</v>
      </c>
      <c r="N878" s="147" t="s">
        <v>40</v>
      </c>
      <c r="P878" s="148">
        <f>O878*H878</f>
        <v>0</v>
      </c>
      <c r="Q878" s="148">
        <v>0</v>
      </c>
      <c r="R878" s="148">
        <f>Q878*H878</f>
        <v>0</v>
      </c>
      <c r="S878" s="148">
        <v>0</v>
      </c>
      <c r="T878" s="149">
        <f>S878*H878</f>
        <v>0</v>
      </c>
      <c r="AR878" s="150" t="s">
        <v>314</v>
      </c>
      <c r="AT878" s="150" t="s">
        <v>309</v>
      </c>
      <c r="AU878" s="150" t="s">
        <v>163</v>
      </c>
      <c r="AY878" s="18" t="s">
        <v>307</v>
      </c>
      <c r="BE878" s="151">
        <f>IF(N878="základní",J878,0)</f>
        <v>0</v>
      </c>
      <c r="BF878" s="151">
        <f>IF(N878="snížená",J878,0)</f>
        <v>0</v>
      </c>
      <c r="BG878" s="151">
        <f>IF(N878="zákl. přenesená",J878,0)</f>
        <v>0</v>
      </c>
      <c r="BH878" s="151">
        <f>IF(N878="sníž. přenesená",J878,0)</f>
        <v>0</v>
      </c>
      <c r="BI878" s="151">
        <f>IF(N878="nulová",J878,0)</f>
        <v>0</v>
      </c>
      <c r="BJ878" s="18" t="s">
        <v>82</v>
      </c>
      <c r="BK878" s="151">
        <f>ROUND(I878*H878,2)</f>
        <v>0</v>
      </c>
      <c r="BL878" s="18" t="s">
        <v>314</v>
      </c>
      <c r="BM878" s="150" t="s">
        <v>7966</v>
      </c>
    </row>
    <row r="879" spans="2:65" s="1" customFormat="1" ht="11.25">
      <c r="B879" s="33"/>
      <c r="D879" s="152" t="s">
        <v>316</v>
      </c>
      <c r="F879" s="153" t="s">
        <v>7421</v>
      </c>
      <c r="I879" s="154"/>
      <c r="L879" s="33"/>
      <c r="M879" s="155"/>
      <c r="T879" s="57"/>
      <c r="AT879" s="18" t="s">
        <v>316</v>
      </c>
      <c r="AU879" s="18" t="s">
        <v>163</v>
      </c>
    </row>
    <row r="880" spans="2:65" s="1" customFormat="1" ht="24.2" customHeight="1">
      <c r="B880" s="33"/>
      <c r="C880" s="139" t="s">
        <v>1415</v>
      </c>
      <c r="D880" s="139" t="s">
        <v>309</v>
      </c>
      <c r="E880" s="140" t="s">
        <v>7967</v>
      </c>
      <c r="F880" s="141" t="s">
        <v>7968</v>
      </c>
      <c r="G880" s="142" t="s">
        <v>514</v>
      </c>
      <c r="H880" s="143">
        <v>40</v>
      </c>
      <c r="I880" s="144"/>
      <c r="J880" s="145">
        <f>ROUND(I880*H880,2)</f>
        <v>0</v>
      </c>
      <c r="K880" s="141" t="s">
        <v>1</v>
      </c>
      <c r="L880" s="33"/>
      <c r="M880" s="146" t="s">
        <v>1</v>
      </c>
      <c r="N880" s="147" t="s">
        <v>40</v>
      </c>
      <c r="P880" s="148">
        <f>O880*H880</f>
        <v>0</v>
      </c>
      <c r="Q880" s="148">
        <v>0</v>
      </c>
      <c r="R880" s="148">
        <f>Q880*H880</f>
        <v>0</v>
      </c>
      <c r="S880" s="148">
        <v>0</v>
      </c>
      <c r="T880" s="149">
        <f>S880*H880</f>
        <v>0</v>
      </c>
      <c r="AR880" s="150" t="s">
        <v>314</v>
      </c>
      <c r="AT880" s="150" t="s">
        <v>309</v>
      </c>
      <c r="AU880" s="150" t="s">
        <v>163</v>
      </c>
      <c r="AY880" s="18" t="s">
        <v>307</v>
      </c>
      <c r="BE880" s="151">
        <f>IF(N880="základní",J880,0)</f>
        <v>0</v>
      </c>
      <c r="BF880" s="151">
        <f>IF(N880="snížená",J880,0)</f>
        <v>0</v>
      </c>
      <c r="BG880" s="151">
        <f>IF(N880="zákl. přenesená",J880,0)</f>
        <v>0</v>
      </c>
      <c r="BH880" s="151">
        <f>IF(N880="sníž. přenesená",J880,0)</f>
        <v>0</v>
      </c>
      <c r="BI880" s="151">
        <f>IF(N880="nulová",J880,0)</f>
        <v>0</v>
      </c>
      <c r="BJ880" s="18" t="s">
        <v>82</v>
      </c>
      <c r="BK880" s="151">
        <f>ROUND(I880*H880,2)</f>
        <v>0</v>
      </c>
      <c r="BL880" s="18" t="s">
        <v>314</v>
      </c>
      <c r="BM880" s="150" t="s">
        <v>7969</v>
      </c>
    </row>
    <row r="881" spans="2:65" s="1" customFormat="1" ht="11.25">
      <c r="B881" s="33"/>
      <c r="D881" s="152" t="s">
        <v>316</v>
      </c>
      <c r="F881" s="153" t="s">
        <v>7968</v>
      </c>
      <c r="I881" s="154"/>
      <c r="L881" s="33"/>
      <c r="M881" s="155"/>
      <c r="T881" s="57"/>
      <c r="AT881" s="18" t="s">
        <v>316</v>
      </c>
      <c r="AU881" s="18" t="s">
        <v>163</v>
      </c>
    </row>
    <row r="882" spans="2:65" s="1" customFormat="1" ht="16.5" customHeight="1">
      <c r="B882" s="33"/>
      <c r="C882" s="139" t="s">
        <v>1420</v>
      </c>
      <c r="D882" s="139" t="s">
        <v>309</v>
      </c>
      <c r="E882" s="140" t="s">
        <v>7970</v>
      </c>
      <c r="F882" s="141" t="s">
        <v>7971</v>
      </c>
      <c r="G882" s="142" t="s">
        <v>7440</v>
      </c>
      <c r="H882" s="143">
        <v>20</v>
      </c>
      <c r="I882" s="144"/>
      <c r="J882" s="145">
        <f>ROUND(I882*H882,2)</f>
        <v>0</v>
      </c>
      <c r="K882" s="141" t="s">
        <v>1</v>
      </c>
      <c r="L882" s="33"/>
      <c r="M882" s="146" t="s">
        <v>1</v>
      </c>
      <c r="N882" s="147" t="s">
        <v>40</v>
      </c>
      <c r="P882" s="148">
        <f>O882*H882</f>
        <v>0</v>
      </c>
      <c r="Q882" s="148">
        <v>0</v>
      </c>
      <c r="R882" s="148">
        <f>Q882*H882</f>
        <v>0</v>
      </c>
      <c r="S882" s="148">
        <v>0</v>
      </c>
      <c r="T882" s="149">
        <f>S882*H882</f>
        <v>0</v>
      </c>
      <c r="AR882" s="150" t="s">
        <v>314</v>
      </c>
      <c r="AT882" s="150" t="s">
        <v>309</v>
      </c>
      <c r="AU882" s="150" t="s">
        <v>163</v>
      </c>
      <c r="AY882" s="18" t="s">
        <v>307</v>
      </c>
      <c r="BE882" s="151">
        <f>IF(N882="základní",J882,0)</f>
        <v>0</v>
      </c>
      <c r="BF882" s="151">
        <f>IF(N882="snížená",J882,0)</f>
        <v>0</v>
      </c>
      <c r="BG882" s="151">
        <f>IF(N882="zákl. přenesená",J882,0)</f>
        <v>0</v>
      </c>
      <c r="BH882" s="151">
        <f>IF(N882="sníž. přenesená",J882,0)</f>
        <v>0</v>
      </c>
      <c r="BI882" s="151">
        <f>IF(N882="nulová",J882,0)</f>
        <v>0</v>
      </c>
      <c r="BJ882" s="18" t="s">
        <v>82</v>
      </c>
      <c r="BK882" s="151">
        <f>ROUND(I882*H882,2)</f>
        <v>0</v>
      </c>
      <c r="BL882" s="18" t="s">
        <v>314</v>
      </c>
      <c r="BM882" s="150" t="s">
        <v>7972</v>
      </c>
    </row>
    <row r="883" spans="2:65" s="1" customFormat="1" ht="11.25">
      <c r="B883" s="33"/>
      <c r="D883" s="152" t="s">
        <v>316</v>
      </c>
      <c r="F883" s="153" t="s">
        <v>7971</v>
      </c>
      <c r="I883" s="154"/>
      <c r="L883" s="33"/>
      <c r="M883" s="155"/>
      <c r="T883" s="57"/>
      <c r="AT883" s="18" t="s">
        <v>316</v>
      </c>
      <c r="AU883" s="18" t="s">
        <v>163</v>
      </c>
    </row>
    <row r="884" spans="2:65" s="1" customFormat="1" ht="16.5" customHeight="1">
      <c r="B884" s="33"/>
      <c r="C884" s="139" t="s">
        <v>1425</v>
      </c>
      <c r="D884" s="139" t="s">
        <v>309</v>
      </c>
      <c r="E884" s="140" t="s">
        <v>7973</v>
      </c>
      <c r="F884" s="141" t="s">
        <v>7974</v>
      </c>
      <c r="G884" s="142" t="s">
        <v>7440</v>
      </c>
      <c r="H884" s="143">
        <v>35</v>
      </c>
      <c r="I884" s="144"/>
      <c r="J884" s="145">
        <f>ROUND(I884*H884,2)</f>
        <v>0</v>
      </c>
      <c r="K884" s="141" t="s">
        <v>1</v>
      </c>
      <c r="L884" s="33"/>
      <c r="M884" s="146" t="s">
        <v>1</v>
      </c>
      <c r="N884" s="147" t="s">
        <v>40</v>
      </c>
      <c r="P884" s="148">
        <f>O884*H884</f>
        <v>0</v>
      </c>
      <c r="Q884" s="148">
        <v>0</v>
      </c>
      <c r="R884" s="148">
        <f>Q884*H884</f>
        <v>0</v>
      </c>
      <c r="S884" s="148">
        <v>0</v>
      </c>
      <c r="T884" s="149">
        <f>S884*H884</f>
        <v>0</v>
      </c>
      <c r="AR884" s="150" t="s">
        <v>314</v>
      </c>
      <c r="AT884" s="150" t="s">
        <v>309</v>
      </c>
      <c r="AU884" s="150" t="s">
        <v>163</v>
      </c>
      <c r="AY884" s="18" t="s">
        <v>307</v>
      </c>
      <c r="BE884" s="151">
        <f>IF(N884="základní",J884,0)</f>
        <v>0</v>
      </c>
      <c r="BF884" s="151">
        <f>IF(N884="snížená",J884,0)</f>
        <v>0</v>
      </c>
      <c r="BG884" s="151">
        <f>IF(N884="zákl. přenesená",J884,0)</f>
        <v>0</v>
      </c>
      <c r="BH884" s="151">
        <f>IF(N884="sníž. přenesená",J884,0)</f>
        <v>0</v>
      </c>
      <c r="BI884" s="151">
        <f>IF(N884="nulová",J884,0)</f>
        <v>0</v>
      </c>
      <c r="BJ884" s="18" t="s">
        <v>82</v>
      </c>
      <c r="BK884" s="151">
        <f>ROUND(I884*H884,2)</f>
        <v>0</v>
      </c>
      <c r="BL884" s="18" t="s">
        <v>314</v>
      </c>
      <c r="BM884" s="150" t="s">
        <v>7975</v>
      </c>
    </row>
    <row r="885" spans="2:65" s="1" customFormat="1" ht="11.25">
      <c r="B885" s="33"/>
      <c r="D885" s="152" t="s">
        <v>316</v>
      </c>
      <c r="F885" s="153" t="s">
        <v>7974</v>
      </c>
      <c r="I885" s="154"/>
      <c r="L885" s="33"/>
      <c r="M885" s="155"/>
      <c r="T885" s="57"/>
      <c r="AT885" s="18" t="s">
        <v>316</v>
      </c>
      <c r="AU885" s="18" t="s">
        <v>163</v>
      </c>
    </row>
    <row r="886" spans="2:65" s="1" customFormat="1" ht="16.5" customHeight="1">
      <c r="B886" s="33"/>
      <c r="C886" s="139" t="s">
        <v>3996</v>
      </c>
      <c r="D886" s="139" t="s">
        <v>309</v>
      </c>
      <c r="E886" s="140" t="s">
        <v>7976</v>
      </c>
      <c r="F886" s="141" t="s">
        <v>7446</v>
      </c>
      <c r="G886" s="142" t="s">
        <v>514</v>
      </c>
      <c r="H886" s="143">
        <v>1</v>
      </c>
      <c r="I886" s="144"/>
      <c r="J886" s="145">
        <f>ROUND(I886*H886,2)</f>
        <v>0</v>
      </c>
      <c r="K886" s="141" t="s">
        <v>1</v>
      </c>
      <c r="L886" s="33"/>
      <c r="M886" s="146" t="s">
        <v>1</v>
      </c>
      <c r="N886" s="147" t="s">
        <v>40</v>
      </c>
      <c r="P886" s="148">
        <f>O886*H886</f>
        <v>0</v>
      </c>
      <c r="Q886" s="148">
        <v>0</v>
      </c>
      <c r="R886" s="148">
        <f>Q886*H886</f>
        <v>0</v>
      </c>
      <c r="S886" s="148">
        <v>0</v>
      </c>
      <c r="T886" s="149">
        <f>S886*H886</f>
        <v>0</v>
      </c>
      <c r="AR886" s="150" t="s">
        <v>314</v>
      </c>
      <c r="AT886" s="150" t="s">
        <v>309</v>
      </c>
      <c r="AU886" s="150" t="s">
        <v>163</v>
      </c>
      <c r="AY886" s="18" t="s">
        <v>307</v>
      </c>
      <c r="BE886" s="151">
        <f>IF(N886="základní",J886,0)</f>
        <v>0</v>
      </c>
      <c r="BF886" s="151">
        <f>IF(N886="snížená",J886,0)</f>
        <v>0</v>
      </c>
      <c r="BG886" s="151">
        <f>IF(N886="zákl. přenesená",J886,0)</f>
        <v>0</v>
      </c>
      <c r="BH886" s="151">
        <f>IF(N886="sníž. přenesená",J886,0)</f>
        <v>0</v>
      </c>
      <c r="BI886" s="151">
        <f>IF(N886="nulová",J886,0)</f>
        <v>0</v>
      </c>
      <c r="BJ886" s="18" t="s">
        <v>82</v>
      </c>
      <c r="BK886" s="151">
        <f>ROUND(I886*H886,2)</f>
        <v>0</v>
      </c>
      <c r="BL886" s="18" t="s">
        <v>314</v>
      </c>
      <c r="BM886" s="150" t="s">
        <v>7977</v>
      </c>
    </row>
    <row r="887" spans="2:65" s="1" customFormat="1" ht="11.25">
      <c r="B887" s="33"/>
      <c r="D887" s="152" t="s">
        <v>316</v>
      </c>
      <c r="F887" s="153" t="s">
        <v>7446</v>
      </c>
      <c r="I887" s="154"/>
      <c r="L887" s="33"/>
      <c r="M887" s="155"/>
      <c r="T887" s="57"/>
      <c r="AT887" s="18" t="s">
        <v>316</v>
      </c>
      <c r="AU887" s="18" t="s">
        <v>163</v>
      </c>
    </row>
    <row r="888" spans="2:65" s="11" customFormat="1" ht="22.9" customHeight="1">
      <c r="B888" s="127"/>
      <c r="D888" s="128" t="s">
        <v>74</v>
      </c>
      <c r="E888" s="137" t="s">
        <v>7978</v>
      </c>
      <c r="F888" s="137" t="s">
        <v>7979</v>
      </c>
      <c r="I888" s="130"/>
      <c r="J888" s="138">
        <f>BK888</f>
        <v>0</v>
      </c>
      <c r="L888" s="127"/>
      <c r="M888" s="132"/>
      <c r="P888" s="133">
        <f>P889+SUM(P890:P899)+P904</f>
        <v>0</v>
      </c>
      <c r="R888" s="133">
        <f>R889+SUM(R890:R899)+R904</f>
        <v>0</v>
      </c>
      <c r="T888" s="134">
        <f>T889+SUM(T890:T899)+T904</f>
        <v>0</v>
      </c>
      <c r="AR888" s="128" t="s">
        <v>82</v>
      </c>
      <c r="AT888" s="135" t="s">
        <v>74</v>
      </c>
      <c r="AU888" s="135" t="s">
        <v>82</v>
      </c>
      <c r="AY888" s="128" t="s">
        <v>307</v>
      </c>
      <c r="BK888" s="136">
        <f>BK889+SUM(BK890:BK899)+BK904</f>
        <v>0</v>
      </c>
    </row>
    <row r="889" spans="2:65" s="1" customFormat="1" ht="66.75" customHeight="1">
      <c r="B889" s="33"/>
      <c r="C889" s="139" t="s">
        <v>4000</v>
      </c>
      <c r="D889" s="139" t="s">
        <v>309</v>
      </c>
      <c r="E889" s="140" t="s">
        <v>7980</v>
      </c>
      <c r="F889" s="141" t="s">
        <v>7981</v>
      </c>
      <c r="G889" s="142" t="s">
        <v>514</v>
      </c>
      <c r="H889" s="143">
        <v>7</v>
      </c>
      <c r="I889" s="144"/>
      <c r="J889" s="145">
        <f>ROUND(I889*H889,2)</f>
        <v>0</v>
      </c>
      <c r="K889" s="141" t="s">
        <v>1</v>
      </c>
      <c r="L889" s="33"/>
      <c r="M889" s="146" t="s">
        <v>1</v>
      </c>
      <c r="N889" s="147" t="s">
        <v>40</v>
      </c>
      <c r="P889" s="148">
        <f>O889*H889</f>
        <v>0</v>
      </c>
      <c r="Q889" s="148">
        <v>0</v>
      </c>
      <c r="R889" s="148">
        <f>Q889*H889</f>
        <v>0</v>
      </c>
      <c r="S889" s="148">
        <v>0</v>
      </c>
      <c r="T889" s="149">
        <f>S889*H889</f>
        <v>0</v>
      </c>
      <c r="AR889" s="150" t="s">
        <v>314</v>
      </c>
      <c r="AT889" s="150" t="s">
        <v>309</v>
      </c>
      <c r="AU889" s="150" t="s">
        <v>84</v>
      </c>
      <c r="AY889" s="18" t="s">
        <v>307</v>
      </c>
      <c r="BE889" s="151">
        <f>IF(N889="základní",J889,0)</f>
        <v>0</v>
      </c>
      <c r="BF889" s="151">
        <f>IF(N889="snížená",J889,0)</f>
        <v>0</v>
      </c>
      <c r="BG889" s="151">
        <f>IF(N889="zákl. přenesená",J889,0)</f>
        <v>0</v>
      </c>
      <c r="BH889" s="151">
        <f>IF(N889="sníž. přenesená",J889,0)</f>
        <v>0</v>
      </c>
      <c r="BI889" s="151">
        <f>IF(N889="nulová",J889,0)</f>
        <v>0</v>
      </c>
      <c r="BJ889" s="18" t="s">
        <v>82</v>
      </c>
      <c r="BK889" s="151">
        <f>ROUND(I889*H889,2)</f>
        <v>0</v>
      </c>
      <c r="BL889" s="18" t="s">
        <v>314</v>
      </c>
      <c r="BM889" s="150" t="s">
        <v>7982</v>
      </c>
    </row>
    <row r="890" spans="2:65" s="1" customFormat="1" ht="87.75">
      <c r="B890" s="33"/>
      <c r="D890" s="152" t="s">
        <v>316</v>
      </c>
      <c r="F890" s="153" t="s">
        <v>7983</v>
      </c>
      <c r="I890" s="154"/>
      <c r="L890" s="33"/>
      <c r="M890" s="155"/>
      <c r="T890" s="57"/>
      <c r="AT890" s="18" t="s">
        <v>316</v>
      </c>
      <c r="AU890" s="18" t="s">
        <v>84</v>
      </c>
    </row>
    <row r="891" spans="2:65" s="1" customFormat="1" ht="76.349999999999994" customHeight="1">
      <c r="B891" s="33"/>
      <c r="C891" s="139" t="s">
        <v>4005</v>
      </c>
      <c r="D891" s="139" t="s">
        <v>309</v>
      </c>
      <c r="E891" s="140" t="s">
        <v>7984</v>
      </c>
      <c r="F891" s="141" t="s">
        <v>7985</v>
      </c>
      <c r="G891" s="142" t="s">
        <v>514</v>
      </c>
      <c r="H891" s="143">
        <v>19</v>
      </c>
      <c r="I891" s="144"/>
      <c r="J891" s="145">
        <f>ROUND(I891*H891,2)</f>
        <v>0</v>
      </c>
      <c r="K891" s="141" t="s">
        <v>1</v>
      </c>
      <c r="L891" s="33"/>
      <c r="M891" s="146" t="s">
        <v>1</v>
      </c>
      <c r="N891" s="147" t="s">
        <v>40</v>
      </c>
      <c r="P891" s="148">
        <f>O891*H891</f>
        <v>0</v>
      </c>
      <c r="Q891" s="148">
        <v>0</v>
      </c>
      <c r="R891" s="148">
        <f>Q891*H891</f>
        <v>0</v>
      </c>
      <c r="S891" s="148">
        <v>0</v>
      </c>
      <c r="T891" s="149">
        <f>S891*H891</f>
        <v>0</v>
      </c>
      <c r="AR891" s="150" t="s">
        <v>314</v>
      </c>
      <c r="AT891" s="150" t="s">
        <v>309</v>
      </c>
      <c r="AU891" s="150" t="s">
        <v>84</v>
      </c>
      <c r="AY891" s="18" t="s">
        <v>307</v>
      </c>
      <c r="BE891" s="151">
        <f>IF(N891="základní",J891,0)</f>
        <v>0</v>
      </c>
      <c r="BF891" s="151">
        <f>IF(N891="snížená",J891,0)</f>
        <v>0</v>
      </c>
      <c r="BG891" s="151">
        <f>IF(N891="zákl. přenesená",J891,0)</f>
        <v>0</v>
      </c>
      <c r="BH891" s="151">
        <f>IF(N891="sníž. přenesená",J891,0)</f>
        <v>0</v>
      </c>
      <c r="BI891" s="151">
        <f>IF(N891="nulová",J891,0)</f>
        <v>0</v>
      </c>
      <c r="BJ891" s="18" t="s">
        <v>82</v>
      </c>
      <c r="BK891" s="151">
        <f>ROUND(I891*H891,2)</f>
        <v>0</v>
      </c>
      <c r="BL891" s="18" t="s">
        <v>314</v>
      </c>
      <c r="BM891" s="150" t="s">
        <v>7986</v>
      </c>
    </row>
    <row r="892" spans="2:65" s="1" customFormat="1" ht="78">
      <c r="B892" s="33"/>
      <c r="D892" s="152" t="s">
        <v>316</v>
      </c>
      <c r="F892" s="153" t="s">
        <v>7987</v>
      </c>
      <c r="I892" s="154"/>
      <c r="L892" s="33"/>
      <c r="M892" s="155"/>
      <c r="T892" s="57"/>
      <c r="AT892" s="18" t="s">
        <v>316</v>
      </c>
      <c r="AU892" s="18" t="s">
        <v>84</v>
      </c>
    </row>
    <row r="893" spans="2:65" s="1" customFormat="1" ht="24.2" customHeight="1">
      <c r="B893" s="33"/>
      <c r="C893" s="139" t="s">
        <v>4011</v>
      </c>
      <c r="D893" s="139" t="s">
        <v>309</v>
      </c>
      <c r="E893" s="140" t="s">
        <v>7988</v>
      </c>
      <c r="F893" s="141" t="s">
        <v>7989</v>
      </c>
      <c r="G893" s="142" t="s">
        <v>514</v>
      </c>
      <c r="H893" s="143">
        <v>7</v>
      </c>
      <c r="I893" s="144"/>
      <c r="J893" s="145">
        <f>ROUND(I893*H893,2)</f>
        <v>0</v>
      </c>
      <c r="K893" s="141" t="s">
        <v>1</v>
      </c>
      <c r="L893" s="33"/>
      <c r="M893" s="146" t="s">
        <v>1</v>
      </c>
      <c r="N893" s="147" t="s">
        <v>40</v>
      </c>
      <c r="P893" s="148">
        <f>O893*H893</f>
        <v>0</v>
      </c>
      <c r="Q893" s="148">
        <v>0</v>
      </c>
      <c r="R893" s="148">
        <f>Q893*H893</f>
        <v>0</v>
      </c>
      <c r="S893" s="148">
        <v>0</v>
      </c>
      <c r="T893" s="149">
        <f>S893*H893</f>
        <v>0</v>
      </c>
      <c r="AR893" s="150" t="s">
        <v>314</v>
      </c>
      <c r="AT893" s="150" t="s">
        <v>309</v>
      </c>
      <c r="AU893" s="150" t="s">
        <v>84</v>
      </c>
      <c r="AY893" s="18" t="s">
        <v>307</v>
      </c>
      <c r="BE893" s="151">
        <f>IF(N893="základní",J893,0)</f>
        <v>0</v>
      </c>
      <c r="BF893" s="151">
        <f>IF(N893="snížená",J893,0)</f>
        <v>0</v>
      </c>
      <c r="BG893" s="151">
        <f>IF(N893="zákl. přenesená",J893,0)</f>
        <v>0</v>
      </c>
      <c r="BH893" s="151">
        <f>IF(N893="sníž. přenesená",J893,0)</f>
        <v>0</v>
      </c>
      <c r="BI893" s="151">
        <f>IF(N893="nulová",J893,0)</f>
        <v>0</v>
      </c>
      <c r="BJ893" s="18" t="s">
        <v>82</v>
      </c>
      <c r="BK893" s="151">
        <f>ROUND(I893*H893,2)</f>
        <v>0</v>
      </c>
      <c r="BL893" s="18" t="s">
        <v>314</v>
      </c>
      <c r="BM893" s="150" t="s">
        <v>7990</v>
      </c>
    </row>
    <row r="894" spans="2:65" s="1" customFormat="1" ht="19.5">
      <c r="B894" s="33"/>
      <c r="D894" s="152" t="s">
        <v>316</v>
      </c>
      <c r="F894" s="153" t="s">
        <v>7989</v>
      </c>
      <c r="I894" s="154"/>
      <c r="L894" s="33"/>
      <c r="M894" s="155"/>
      <c r="T894" s="57"/>
      <c r="AT894" s="18" t="s">
        <v>316</v>
      </c>
      <c r="AU894" s="18" t="s">
        <v>84</v>
      </c>
    </row>
    <row r="895" spans="2:65" s="1" customFormat="1" ht="78" customHeight="1">
      <c r="B895" s="33"/>
      <c r="C895" s="139" t="s">
        <v>4013</v>
      </c>
      <c r="D895" s="139" t="s">
        <v>309</v>
      </c>
      <c r="E895" s="140" t="s">
        <v>7991</v>
      </c>
      <c r="F895" s="141" t="s">
        <v>7992</v>
      </c>
      <c r="G895" s="142" t="s">
        <v>514</v>
      </c>
      <c r="H895" s="143">
        <v>1</v>
      </c>
      <c r="I895" s="144"/>
      <c r="J895" s="145">
        <f>ROUND(I895*H895,2)</f>
        <v>0</v>
      </c>
      <c r="K895" s="141" t="s">
        <v>1</v>
      </c>
      <c r="L895" s="33"/>
      <c r="M895" s="146" t="s">
        <v>1</v>
      </c>
      <c r="N895" s="147" t="s">
        <v>40</v>
      </c>
      <c r="P895" s="148">
        <f>O895*H895</f>
        <v>0</v>
      </c>
      <c r="Q895" s="148">
        <v>0</v>
      </c>
      <c r="R895" s="148">
        <f>Q895*H895</f>
        <v>0</v>
      </c>
      <c r="S895" s="148">
        <v>0</v>
      </c>
      <c r="T895" s="149">
        <f>S895*H895</f>
        <v>0</v>
      </c>
      <c r="AR895" s="150" t="s">
        <v>314</v>
      </c>
      <c r="AT895" s="150" t="s">
        <v>309</v>
      </c>
      <c r="AU895" s="150" t="s">
        <v>84</v>
      </c>
      <c r="AY895" s="18" t="s">
        <v>307</v>
      </c>
      <c r="BE895" s="151">
        <f>IF(N895="základní",J895,0)</f>
        <v>0</v>
      </c>
      <c r="BF895" s="151">
        <f>IF(N895="snížená",J895,0)</f>
        <v>0</v>
      </c>
      <c r="BG895" s="151">
        <f>IF(N895="zákl. přenesená",J895,0)</f>
        <v>0</v>
      </c>
      <c r="BH895" s="151">
        <f>IF(N895="sníž. přenesená",J895,0)</f>
        <v>0</v>
      </c>
      <c r="BI895" s="151">
        <f>IF(N895="nulová",J895,0)</f>
        <v>0</v>
      </c>
      <c r="BJ895" s="18" t="s">
        <v>82</v>
      </c>
      <c r="BK895" s="151">
        <f>ROUND(I895*H895,2)</f>
        <v>0</v>
      </c>
      <c r="BL895" s="18" t="s">
        <v>314</v>
      </c>
      <c r="BM895" s="150" t="s">
        <v>7993</v>
      </c>
    </row>
    <row r="896" spans="2:65" s="1" customFormat="1" ht="117">
      <c r="B896" s="33"/>
      <c r="D896" s="152" t="s">
        <v>316</v>
      </c>
      <c r="F896" s="153" t="s">
        <v>7994</v>
      </c>
      <c r="I896" s="154"/>
      <c r="L896" s="33"/>
      <c r="M896" s="155"/>
      <c r="T896" s="57"/>
      <c r="AT896" s="18" t="s">
        <v>316</v>
      </c>
      <c r="AU896" s="18" t="s">
        <v>84</v>
      </c>
    </row>
    <row r="897" spans="2:65" s="1" customFormat="1" ht="16.5" customHeight="1">
      <c r="B897" s="33"/>
      <c r="C897" s="139" t="s">
        <v>4017</v>
      </c>
      <c r="D897" s="139" t="s">
        <v>309</v>
      </c>
      <c r="E897" s="140" t="s">
        <v>7995</v>
      </c>
      <c r="F897" s="141" t="s">
        <v>7996</v>
      </c>
      <c r="G897" s="142" t="s">
        <v>514</v>
      </c>
      <c r="H897" s="143">
        <v>6</v>
      </c>
      <c r="I897" s="144"/>
      <c r="J897" s="145">
        <f>ROUND(I897*H897,2)</f>
        <v>0</v>
      </c>
      <c r="K897" s="141" t="s">
        <v>1</v>
      </c>
      <c r="L897" s="33"/>
      <c r="M897" s="146" t="s">
        <v>1</v>
      </c>
      <c r="N897" s="147" t="s">
        <v>40</v>
      </c>
      <c r="P897" s="148">
        <f>O897*H897</f>
        <v>0</v>
      </c>
      <c r="Q897" s="148">
        <v>0</v>
      </c>
      <c r="R897" s="148">
        <f>Q897*H897</f>
        <v>0</v>
      </c>
      <c r="S897" s="148">
        <v>0</v>
      </c>
      <c r="T897" s="149">
        <f>S897*H897</f>
        <v>0</v>
      </c>
      <c r="AR897" s="150" t="s">
        <v>314</v>
      </c>
      <c r="AT897" s="150" t="s">
        <v>309</v>
      </c>
      <c r="AU897" s="150" t="s">
        <v>84</v>
      </c>
      <c r="AY897" s="18" t="s">
        <v>307</v>
      </c>
      <c r="BE897" s="151">
        <f>IF(N897="základní",J897,0)</f>
        <v>0</v>
      </c>
      <c r="BF897" s="151">
        <f>IF(N897="snížená",J897,0)</f>
        <v>0</v>
      </c>
      <c r="BG897" s="151">
        <f>IF(N897="zákl. přenesená",J897,0)</f>
        <v>0</v>
      </c>
      <c r="BH897" s="151">
        <f>IF(N897="sníž. přenesená",J897,0)</f>
        <v>0</v>
      </c>
      <c r="BI897" s="151">
        <f>IF(N897="nulová",J897,0)</f>
        <v>0</v>
      </c>
      <c r="BJ897" s="18" t="s">
        <v>82</v>
      </c>
      <c r="BK897" s="151">
        <f>ROUND(I897*H897,2)</f>
        <v>0</v>
      </c>
      <c r="BL897" s="18" t="s">
        <v>314</v>
      </c>
      <c r="BM897" s="150" t="s">
        <v>7997</v>
      </c>
    </row>
    <row r="898" spans="2:65" s="1" customFormat="1" ht="11.25">
      <c r="B898" s="33"/>
      <c r="D898" s="152" t="s">
        <v>316</v>
      </c>
      <c r="F898" s="153" t="s">
        <v>7996</v>
      </c>
      <c r="I898" s="154"/>
      <c r="L898" s="33"/>
      <c r="M898" s="155"/>
      <c r="T898" s="57"/>
      <c r="AT898" s="18" t="s">
        <v>316</v>
      </c>
      <c r="AU898" s="18" t="s">
        <v>84</v>
      </c>
    </row>
    <row r="899" spans="2:65" s="11" customFormat="1" ht="20.85" customHeight="1">
      <c r="B899" s="127"/>
      <c r="D899" s="128" t="s">
        <v>74</v>
      </c>
      <c r="E899" s="137" t="s">
        <v>7998</v>
      </c>
      <c r="F899" s="137" t="s">
        <v>7999</v>
      </c>
      <c r="I899" s="130"/>
      <c r="J899" s="138">
        <f>BK899</f>
        <v>0</v>
      </c>
      <c r="L899" s="127"/>
      <c r="M899" s="132"/>
      <c r="P899" s="133">
        <f>SUM(P900:P903)</f>
        <v>0</v>
      </c>
      <c r="R899" s="133">
        <f>SUM(R900:R903)</f>
        <v>0</v>
      </c>
      <c r="T899" s="134">
        <f>SUM(T900:T903)</f>
        <v>0</v>
      </c>
      <c r="AR899" s="128" t="s">
        <v>82</v>
      </c>
      <c r="AT899" s="135" t="s">
        <v>74</v>
      </c>
      <c r="AU899" s="135" t="s">
        <v>84</v>
      </c>
      <c r="AY899" s="128" t="s">
        <v>307</v>
      </c>
      <c r="BK899" s="136">
        <f>SUM(BK900:BK903)</f>
        <v>0</v>
      </c>
    </row>
    <row r="900" spans="2:65" s="1" customFormat="1" ht="66.75" customHeight="1">
      <c r="B900" s="33"/>
      <c r="C900" s="139" t="s">
        <v>4021</v>
      </c>
      <c r="D900" s="139" t="s">
        <v>309</v>
      </c>
      <c r="E900" s="140" t="s">
        <v>8000</v>
      </c>
      <c r="F900" s="141" t="s">
        <v>7355</v>
      </c>
      <c r="G900" s="142" t="s">
        <v>514</v>
      </c>
      <c r="H900" s="143">
        <v>1</v>
      </c>
      <c r="I900" s="144"/>
      <c r="J900" s="145">
        <f>ROUND(I900*H900,2)</f>
        <v>0</v>
      </c>
      <c r="K900" s="141" t="s">
        <v>1</v>
      </c>
      <c r="L900" s="33"/>
      <c r="M900" s="146" t="s">
        <v>1</v>
      </c>
      <c r="N900" s="147" t="s">
        <v>40</v>
      </c>
      <c r="P900" s="148">
        <f>O900*H900</f>
        <v>0</v>
      </c>
      <c r="Q900" s="148">
        <v>0</v>
      </c>
      <c r="R900" s="148">
        <f>Q900*H900</f>
        <v>0</v>
      </c>
      <c r="S900" s="148">
        <v>0</v>
      </c>
      <c r="T900" s="149">
        <f>S900*H900</f>
        <v>0</v>
      </c>
      <c r="AR900" s="150" t="s">
        <v>314</v>
      </c>
      <c r="AT900" s="150" t="s">
        <v>309</v>
      </c>
      <c r="AU900" s="150" t="s">
        <v>163</v>
      </c>
      <c r="AY900" s="18" t="s">
        <v>307</v>
      </c>
      <c r="BE900" s="151">
        <f>IF(N900="základní",J900,0)</f>
        <v>0</v>
      </c>
      <c r="BF900" s="151">
        <f>IF(N900="snížená",J900,0)</f>
        <v>0</v>
      </c>
      <c r="BG900" s="151">
        <f>IF(N900="zákl. přenesená",J900,0)</f>
        <v>0</v>
      </c>
      <c r="BH900" s="151">
        <f>IF(N900="sníž. přenesená",J900,0)</f>
        <v>0</v>
      </c>
      <c r="BI900" s="151">
        <f>IF(N900="nulová",J900,0)</f>
        <v>0</v>
      </c>
      <c r="BJ900" s="18" t="s">
        <v>82</v>
      </c>
      <c r="BK900" s="151">
        <f>ROUND(I900*H900,2)</f>
        <v>0</v>
      </c>
      <c r="BL900" s="18" t="s">
        <v>314</v>
      </c>
      <c r="BM900" s="150" t="s">
        <v>8001</v>
      </c>
    </row>
    <row r="901" spans="2:65" s="1" customFormat="1" ht="39">
      <c r="B901" s="33"/>
      <c r="D901" s="152" t="s">
        <v>316</v>
      </c>
      <c r="F901" s="153" t="s">
        <v>7355</v>
      </c>
      <c r="I901" s="154"/>
      <c r="L901" s="33"/>
      <c r="M901" s="155"/>
      <c r="T901" s="57"/>
      <c r="AT901" s="18" t="s">
        <v>316</v>
      </c>
      <c r="AU901" s="18" t="s">
        <v>163</v>
      </c>
    </row>
    <row r="902" spans="2:65" s="1" customFormat="1" ht="37.9" customHeight="1">
      <c r="B902" s="33"/>
      <c r="C902" s="139" t="s">
        <v>4025</v>
      </c>
      <c r="D902" s="139" t="s">
        <v>309</v>
      </c>
      <c r="E902" s="140" t="s">
        <v>8002</v>
      </c>
      <c r="F902" s="141" t="s">
        <v>7357</v>
      </c>
      <c r="G902" s="142" t="s">
        <v>514</v>
      </c>
      <c r="H902" s="143">
        <v>1</v>
      </c>
      <c r="I902" s="144"/>
      <c r="J902" s="145">
        <f>ROUND(I902*H902,2)</f>
        <v>0</v>
      </c>
      <c r="K902" s="141" t="s">
        <v>1</v>
      </c>
      <c r="L902" s="33"/>
      <c r="M902" s="146" t="s">
        <v>1</v>
      </c>
      <c r="N902" s="147" t="s">
        <v>40</v>
      </c>
      <c r="P902" s="148">
        <f>O902*H902</f>
        <v>0</v>
      </c>
      <c r="Q902" s="148">
        <v>0</v>
      </c>
      <c r="R902" s="148">
        <f>Q902*H902</f>
        <v>0</v>
      </c>
      <c r="S902" s="148">
        <v>0</v>
      </c>
      <c r="T902" s="149">
        <f>S902*H902</f>
        <v>0</v>
      </c>
      <c r="AR902" s="150" t="s">
        <v>314</v>
      </c>
      <c r="AT902" s="150" t="s">
        <v>309</v>
      </c>
      <c r="AU902" s="150" t="s">
        <v>163</v>
      </c>
      <c r="AY902" s="18" t="s">
        <v>307</v>
      </c>
      <c r="BE902" s="151">
        <f>IF(N902="základní",J902,0)</f>
        <v>0</v>
      </c>
      <c r="BF902" s="151">
        <f>IF(N902="snížená",J902,0)</f>
        <v>0</v>
      </c>
      <c r="BG902" s="151">
        <f>IF(N902="zákl. přenesená",J902,0)</f>
        <v>0</v>
      </c>
      <c r="BH902" s="151">
        <f>IF(N902="sníž. přenesená",J902,0)</f>
        <v>0</v>
      </c>
      <c r="BI902" s="151">
        <f>IF(N902="nulová",J902,0)</f>
        <v>0</v>
      </c>
      <c r="BJ902" s="18" t="s">
        <v>82</v>
      </c>
      <c r="BK902" s="151">
        <f>ROUND(I902*H902,2)</f>
        <v>0</v>
      </c>
      <c r="BL902" s="18" t="s">
        <v>314</v>
      </c>
      <c r="BM902" s="150" t="s">
        <v>8003</v>
      </c>
    </row>
    <row r="903" spans="2:65" s="1" customFormat="1" ht="19.5">
      <c r="B903" s="33"/>
      <c r="D903" s="152" t="s">
        <v>316</v>
      </c>
      <c r="F903" s="153" t="s">
        <v>7357</v>
      </c>
      <c r="I903" s="154"/>
      <c r="L903" s="33"/>
      <c r="M903" s="155"/>
      <c r="T903" s="57"/>
      <c r="AT903" s="18" t="s">
        <v>316</v>
      </c>
      <c r="AU903" s="18" t="s">
        <v>163</v>
      </c>
    </row>
    <row r="904" spans="2:65" s="11" customFormat="1" ht="20.85" customHeight="1">
      <c r="B904" s="127"/>
      <c r="D904" s="128" t="s">
        <v>74</v>
      </c>
      <c r="E904" s="137" t="s">
        <v>8004</v>
      </c>
      <c r="F904" s="137" t="s">
        <v>8005</v>
      </c>
      <c r="I904" s="130"/>
      <c r="J904" s="138">
        <f>BK904</f>
        <v>0</v>
      </c>
      <c r="L904" s="127"/>
      <c r="M904" s="132"/>
      <c r="P904" s="133">
        <f>SUM(P905:P906)</f>
        <v>0</v>
      </c>
      <c r="R904" s="133">
        <f>SUM(R905:R906)</f>
        <v>0</v>
      </c>
      <c r="T904" s="134">
        <f>SUM(T905:T906)</f>
        <v>0</v>
      </c>
      <c r="AR904" s="128" t="s">
        <v>82</v>
      </c>
      <c r="AT904" s="135" t="s">
        <v>74</v>
      </c>
      <c r="AU904" s="135" t="s">
        <v>84</v>
      </c>
      <c r="AY904" s="128" t="s">
        <v>307</v>
      </c>
      <c r="BK904" s="136">
        <f>SUM(BK905:BK906)</f>
        <v>0</v>
      </c>
    </row>
    <row r="905" spans="2:65" s="1" customFormat="1" ht="16.5" customHeight="1">
      <c r="B905" s="33"/>
      <c r="C905" s="139" t="s">
        <v>4030</v>
      </c>
      <c r="D905" s="139" t="s">
        <v>309</v>
      </c>
      <c r="E905" s="140" t="s">
        <v>8006</v>
      </c>
      <c r="F905" s="141" t="s">
        <v>8007</v>
      </c>
      <c r="G905" s="142" t="s">
        <v>7440</v>
      </c>
      <c r="H905" s="143">
        <v>24</v>
      </c>
      <c r="I905" s="144"/>
      <c r="J905" s="145">
        <f>ROUND(I905*H905,2)</f>
        <v>0</v>
      </c>
      <c r="K905" s="141" t="s">
        <v>1</v>
      </c>
      <c r="L905" s="33"/>
      <c r="M905" s="146" t="s">
        <v>1</v>
      </c>
      <c r="N905" s="147" t="s">
        <v>40</v>
      </c>
      <c r="P905" s="148">
        <f>O905*H905</f>
        <v>0</v>
      </c>
      <c r="Q905" s="148">
        <v>0</v>
      </c>
      <c r="R905" s="148">
        <f>Q905*H905</f>
        <v>0</v>
      </c>
      <c r="S905" s="148">
        <v>0</v>
      </c>
      <c r="T905" s="149">
        <f>S905*H905</f>
        <v>0</v>
      </c>
      <c r="AR905" s="150" t="s">
        <v>314</v>
      </c>
      <c r="AT905" s="150" t="s">
        <v>309</v>
      </c>
      <c r="AU905" s="150" t="s">
        <v>163</v>
      </c>
      <c r="AY905" s="18" t="s">
        <v>307</v>
      </c>
      <c r="BE905" s="151">
        <f>IF(N905="základní",J905,0)</f>
        <v>0</v>
      </c>
      <c r="BF905" s="151">
        <f>IF(N905="snížená",J905,0)</f>
        <v>0</v>
      </c>
      <c r="BG905" s="151">
        <f>IF(N905="zákl. přenesená",J905,0)</f>
        <v>0</v>
      </c>
      <c r="BH905" s="151">
        <f>IF(N905="sníž. přenesená",J905,0)</f>
        <v>0</v>
      </c>
      <c r="BI905" s="151">
        <f>IF(N905="nulová",J905,0)</f>
        <v>0</v>
      </c>
      <c r="BJ905" s="18" t="s">
        <v>82</v>
      </c>
      <c r="BK905" s="151">
        <f>ROUND(I905*H905,2)</f>
        <v>0</v>
      </c>
      <c r="BL905" s="18" t="s">
        <v>314</v>
      </c>
      <c r="BM905" s="150" t="s">
        <v>8008</v>
      </c>
    </row>
    <row r="906" spans="2:65" s="1" customFormat="1" ht="11.25">
      <c r="B906" s="33"/>
      <c r="D906" s="152" t="s">
        <v>316</v>
      </c>
      <c r="F906" s="153" t="s">
        <v>8007</v>
      </c>
      <c r="I906" s="154"/>
      <c r="L906" s="33"/>
      <c r="M906" s="155"/>
      <c r="T906" s="57"/>
      <c r="AT906" s="18" t="s">
        <v>316</v>
      </c>
      <c r="AU906" s="18" t="s">
        <v>163</v>
      </c>
    </row>
    <row r="907" spans="2:65" s="11" customFormat="1" ht="22.9" customHeight="1">
      <c r="B907" s="127"/>
      <c r="D907" s="128" t="s">
        <v>74</v>
      </c>
      <c r="E907" s="137" t="s">
        <v>8009</v>
      </c>
      <c r="F907" s="137" t="s">
        <v>8010</v>
      </c>
      <c r="I907" s="130"/>
      <c r="J907" s="138">
        <f>BK907</f>
        <v>0</v>
      </c>
      <c r="L907" s="127"/>
      <c r="M907" s="132"/>
      <c r="P907" s="133">
        <f>P908+P923+P926+P931+P938+P943+P946+P955+P960+P963+P972+P975+P988+P991+P998+P1001+P1004+P1009</f>
        <v>0</v>
      </c>
      <c r="R907" s="133">
        <f>R908+R923+R926+R931+R938+R943+R946+R955+R960+R963+R972+R975+R988+R991+R998+R1001+R1004+R1009</f>
        <v>0</v>
      </c>
      <c r="T907" s="134">
        <f>T908+T923+T926+T931+T938+T943+T946+T955+T960+T963+T972+T975+T988+T991+T998+T1001+T1004+T1009</f>
        <v>0</v>
      </c>
      <c r="AR907" s="128" t="s">
        <v>82</v>
      </c>
      <c r="AT907" s="135" t="s">
        <v>74</v>
      </c>
      <c r="AU907" s="135" t="s">
        <v>82</v>
      </c>
      <c r="AY907" s="128" t="s">
        <v>307</v>
      </c>
      <c r="BK907" s="136">
        <f>BK908+BK923+BK926+BK931+BK938+BK943+BK946+BK955+BK960+BK963+BK972+BK975+BK988+BK991+BK998+BK1001+BK1004+BK1009</f>
        <v>0</v>
      </c>
    </row>
    <row r="908" spans="2:65" s="11" customFormat="1" ht="20.85" customHeight="1">
      <c r="B908" s="127"/>
      <c r="D908" s="128" t="s">
        <v>74</v>
      </c>
      <c r="E908" s="137" t="s">
        <v>8011</v>
      </c>
      <c r="F908" s="137" t="s">
        <v>8012</v>
      </c>
      <c r="I908" s="130"/>
      <c r="J908" s="138">
        <f>BK908</f>
        <v>0</v>
      </c>
      <c r="L908" s="127"/>
      <c r="M908" s="132"/>
      <c r="P908" s="133">
        <f>SUM(P909:P922)</f>
        <v>0</v>
      </c>
      <c r="R908" s="133">
        <f>SUM(R909:R922)</f>
        <v>0</v>
      </c>
      <c r="T908" s="134">
        <f>SUM(T909:T922)</f>
        <v>0</v>
      </c>
      <c r="AR908" s="128" t="s">
        <v>82</v>
      </c>
      <c r="AT908" s="135" t="s">
        <v>74</v>
      </c>
      <c r="AU908" s="135" t="s">
        <v>84</v>
      </c>
      <c r="AY908" s="128" t="s">
        <v>307</v>
      </c>
      <c r="BK908" s="136">
        <f>SUM(BK909:BK922)</f>
        <v>0</v>
      </c>
    </row>
    <row r="909" spans="2:65" s="1" customFormat="1" ht="24.2" customHeight="1">
      <c r="B909" s="33"/>
      <c r="C909" s="139" t="s">
        <v>4035</v>
      </c>
      <c r="D909" s="139" t="s">
        <v>309</v>
      </c>
      <c r="E909" s="140" t="s">
        <v>8013</v>
      </c>
      <c r="F909" s="141" t="s">
        <v>8014</v>
      </c>
      <c r="G909" s="142" t="s">
        <v>514</v>
      </c>
      <c r="H909" s="143">
        <v>1</v>
      </c>
      <c r="I909" s="144"/>
      <c r="J909" s="145">
        <f>ROUND(I909*H909,2)</f>
        <v>0</v>
      </c>
      <c r="K909" s="141" t="s">
        <v>1</v>
      </c>
      <c r="L909" s="33"/>
      <c r="M909" s="146" t="s">
        <v>1</v>
      </c>
      <c r="N909" s="147" t="s">
        <v>40</v>
      </c>
      <c r="P909" s="148">
        <f>O909*H909</f>
        <v>0</v>
      </c>
      <c r="Q909" s="148">
        <v>0</v>
      </c>
      <c r="R909" s="148">
        <f>Q909*H909</f>
        <v>0</v>
      </c>
      <c r="S909" s="148">
        <v>0</v>
      </c>
      <c r="T909" s="149">
        <f>S909*H909</f>
        <v>0</v>
      </c>
      <c r="AR909" s="150" t="s">
        <v>314</v>
      </c>
      <c r="AT909" s="150" t="s">
        <v>309</v>
      </c>
      <c r="AU909" s="150" t="s">
        <v>163</v>
      </c>
      <c r="AY909" s="18" t="s">
        <v>307</v>
      </c>
      <c r="BE909" s="151">
        <f>IF(N909="základní",J909,0)</f>
        <v>0</v>
      </c>
      <c r="BF909" s="151">
        <f>IF(N909="snížená",J909,0)</f>
        <v>0</v>
      </c>
      <c r="BG909" s="151">
        <f>IF(N909="zákl. přenesená",J909,0)</f>
        <v>0</v>
      </c>
      <c r="BH909" s="151">
        <f>IF(N909="sníž. přenesená",J909,0)</f>
        <v>0</v>
      </c>
      <c r="BI909" s="151">
        <f>IF(N909="nulová",J909,0)</f>
        <v>0</v>
      </c>
      <c r="BJ909" s="18" t="s">
        <v>82</v>
      </c>
      <c r="BK909" s="151">
        <f>ROUND(I909*H909,2)</f>
        <v>0</v>
      </c>
      <c r="BL909" s="18" t="s">
        <v>314</v>
      </c>
      <c r="BM909" s="150" t="s">
        <v>8015</v>
      </c>
    </row>
    <row r="910" spans="2:65" s="1" customFormat="1" ht="19.5">
      <c r="B910" s="33"/>
      <c r="D910" s="152" t="s">
        <v>316</v>
      </c>
      <c r="F910" s="153" t="s">
        <v>8014</v>
      </c>
      <c r="I910" s="154"/>
      <c r="L910" s="33"/>
      <c r="M910" s="155"/>
      <c r="T910" s="57"/>
      <c r="AT910" s="18" t="s">
        <v>316</v>
      </c>
      <c r="AU910" s="18" t="s">
        <v>163</v>
      </c>
    </row>
    <row r="911" spans="2:65" s="1" customFormat="1" ht="16.5" customHeight="1">
      <c r="B911" s="33"/>
      <c r="C911" s="139" t="s">
        <v>4039</v>
      </c>
      <c r="D911" s="139" t="s">
        <v>309</v>
      </c>
      <c r="E911" s="140" t="s">
        <v>8016</v>
      </c>
      <c r="F911" s="141" t="s">
        <v>8017</v>
      </c>
      <c r="G911" s="142" t="s">
        <v>514</v>
      </c>
      <c r="H911" s="143">
        <v>1</v>
      </c>
      <c r="I911" s="144"/>
      <c r="J911" s="145">
        <f>ROUND(I911*H911,2)</f>
        <v>0</v>
      </c>
      <c r="K911" s="141" t="s">
        <v>1</v>
      </c>
      <c r="L911" s="33"/>
      <c r="M911" s="146" t="s">
        <v>1</v>
      </c>
      <c r="N911" s="147" t="s">
        <v>40</v>
      </c>
      <c r="P911" s="148">
        <f>O911*H911</f>
        <v>0</v>
      </c>
      <c r="Q911" s="148">
        <v>0</v>
      </c>
      <c r="R911" s="148">
        <f>Q911*H911</f>
        <v>0</v>
      </c>
      <c r="S911" s="148">
        <v>0</v>
      </c>
      <c r="T911" s="149">
        <f>S911*H911</f>
        <v>0</v>
      </c>
      <c r="AR911" s="150" t="s">
        <v>314</v>
      </c>
      <c r="AT911" s="150" t="s">
        <v>309</v>
      </c>
      <c r="AU911" s="150" t="s">
        <v>163</v>
      </c>
      <c r="AY911" s="18" t="s">
        <v>307</v>
      </c>
      <c r="BE911" s="151">
        <f>IF(N911="základní",J911,0)</f>
        <v>0</v>
      </c>
      <c r="BF911" s="151">
        <f>IF(N911="snížená",J911,0)</f>
        <v>0</v>
      </c>
      <c r="BG911" s="151">
        <f>IF(N911="zákl. přenesená",J911,0)</f>
        <v>0</v>
      </c>
      <c r="BH911" s="151">
        <f>IF(N911="sníž. přenesená",J911,0)</f>
        <v>0</v>
      </c>
      <c r="BI911" s="151">
        <f>IF(N911="nulová",J911,0)</f>
        <v>0</v>
      </c>
      <c r="BJ911" s="18" t="s">
        <v>82</v>
      </c>
      <c r="BK911" s="151">
        <f>ROUND(I911*H911,2)</f>
        <v>0</v>
      </c>
      <c r="BL911" s="18" t="s">
        <v>314</v>
      </c>
      <c r="BM911" s="150" t="s">
        <v>8018</v>
      </c>
    </row>
    <row r="912" spans="2:65" s="1" customFormat="1" ht="11.25">
      <c r="B912" s="33"/>
      <c r="D912" s="152" t="s">
        <v>316</v>
      </c>
      <c r="F912" s="153" t="s">
        <v>8017</v>
      </c>
      <c r="I912" s="154"/>
      <c r="L912" s="33"/>
      <c r="M912" s="155"/>
      <c r="T912" s="57"/>
      <c r="AT912" s="18" t="s">
        <v>316</v>
      </c>
      <c r="AU912" s="18" t="s">
        <v>163</v>
      </c>
    </row>
    <row r="913" spans="2:65" s="1" customFormat="1" ht="49.15" customHeight="1">
      <c r="B913" s="33"/>
      <c r="C913" s="139" t="s">
        <v>4043</v>
      </c>
      <c r="D913" s="139" t="s">
        <v>309</v>
      </c>
      <c r="E913" s="140" t="s">
        <v>8019</v>
      </c>
      <c r="F913" s="141" t="s">
        <v>8020</v>
      </c>
      <c r="G913" s="142" t="s">
        <v>514</v>
      </c>
      <c r="H913" s="143">
        <v>1</v>
      </c>
      <c r="I913" s="144"/>
      <c r="J913" s="145">
        <f>ROUND(I913*H913,2)</f>
        <v>0</v>
      </c>
      <c r="K913" s="141" t="s">
        <v>1</v>
      </c>
      <c r="L913" s="33"/>
      <c r="M913" s="146" t="s">
        <v>1</v>
      </c>
      <c r="N913" s="147" t="s">
        <v>40</v>
      </c>
      <c r="P913" s="148">
        <f>O913*H913</f>
        <v>0</v>
      </c>
      <c r="Q913" s="148">
        <v>0</v>
      </c>
      <c r="R913" s="148">
        <f>Q913*H913</f>
        <v>0</v>
      </c>
      <c r="S913" s="148">
        <v>0</v>
      </c>
      <c r="T913" s="149">
        <f>S913*H913</f>
        <v>0</v>
      </c>
      <c r="AR913" s="150" t="s">
        <v>314</v>
      </c>
      <c r="AT913" s="150" t="s">
        <v>309</v>
      </c>
      <c r="AU913" s="150" t="s">
        <v>163</v>
      </c>
      <c r="AY913" s="18" t="s">
        <v>307</v>
      </c>
      <c r="BE913" s="151">
        <f>IF(N913="základní",J913,0)</f>
        <v>0</v>
      </c>
      <c r="BF913" s="151">
        <f>IF(N913="snížená",J913,0)</f>
        <v>0</v>
      </c>
      <c r="BG913" s="151">
        <f>IF(N913="zákl. přenesená",J913,0)</f>
        <v>0</v>
      </c>
      <c r="BH913" s="151">
        <f>IF(N913="sníž. přenesená",J913,0)</f>
        <v>0</v>
      </c>
      <c r="BI913" s="151">
        <f>IF(N913="nulová",J913,0)</f>
        <v>0</v>
      </c>
      <c r="BJ913" s="18" t="s">
        <v>82</v>
      </c>
      <c r="BK913" s="151">
        <f>ROUND(I913*H913,2)</f>
        <v>0</v>
      </c>
      <c r="BL913" s="18" t="s">
        <v>314</v>
      </c>
      <c r="BM913" s="150" t="s">
        <v>8021</v>
      </c>
    </row>
    <row r="914" spans="2:65" s="1" customFormat="1" ht="29.25">
      <c r="B914" s="33"/>
      <c r="D914" s="152" t="s">
        <v>316</v>
      </c>
      <c r="F914" s="153" t="s">
        <v>8020</v>
      </c>
      <c r="I914" s="154"/>
      <c r="L914" s="33"/>
      <c r="M914" s="155"/>
      <c r="T914" s="57"/>
      <c r="AT914" s="18" t="s">
        <v>316</v>
      </c>
      <c r="AU914" s="18" t="s">
        <v>163</v>
      </c>
    </row>
    <row r="915" spans="2:65" s="1" customFormat="1" ht="33" customHeight="1">
      <c r="B915" s="33"/>
      <c r="C915" s="139" t="s">
        <v>4051</v>
      </c>
      <c r="D915" s="139" t="s">
        <v>309</v>
      </c>
      <c r="E915" s="140" t="s">
        <v>8022</v>
      </c>
      <c r="F915" s="141" t="s">
        <v>8023</v>
      </c>
      <c r="G915" s="142" t="s">
        <v>514</v>
      </c>
      <c r="H915" s="143">
        <v>1</v>
      </c>
      <c r="I915" s="144"/>
      <c r="J915" s="145">
        <f>ROUND(I915*H915,2)</f>
        <v>0</v>
      </c>
      <c r="K915" s="141" t="s">
        <v>1</v>
      </c>
      <c r="L915" s="33"/>
      <c r="M915" s="146" t="s">
        <v>1</v>
      </c>
      <c r="N915" s="147" t="s">
        <v>40</v>
      </c>
      <c r="P915" s="148">
        <f>O915*H915</f>
        <v>0</v>
      </c>
      <c r="Q915" s="148">
        <v>0</v>
      </c>
      <c r="R915" s="148">
        <f>Q915*H915</f>
        <v>0</v>
      </c>
      <c r="S915" s="148">
        <v>0</v>
      </c>
      <c r="T915" s="149">
        <f>S915*H915</f>
        <v>0</v>
      </c>
      <c r="AR915" s="150" t="s">
        <v>314</v>
      </c>
      <c r="AT915" s="150" t="s">
        <v>309</v>
      </c>
      <c r="AU915" s="150" t="s">
        <v>163</v>
      </c>
      <c r="AY915" s="18" t="s">
        <v>307</v>
      </c>
      <c r="BE915" s="151">
        <f>IF(N915="základní",J915,0)</f>
        <v>0</v>
      </c>
      <c r="BF915" s="151">
        <f>IF(N915="snížená",J915,0)</f>
        <v>0</v>
      </c>
      <c r="BG915" s="151">
        <f>IF(N915="zákl. přenesená",J915,0)</f>
        <v>0</v>
      </c>
      <c r="BH915" s="151">
        <f>IF(N915="sníž. přenesená",J915,0)</f>
        <v>0</v>
      </c>
      <c r="BI915" s="151">
        <f>IF(N915="nulová",J915,0)</f>
        <v>0</v>
      </c>
      <c r="BJ915" s="18" t="s">
        <v>82</v>
      </c>
      <c r="BK915" s="151">
        <f>ROUND(I915*H915,2)</f>
        <v>0</v>
      </c>
      <c r="BL915" s="18" t="s">
        <v>314</v>
      </c>
      <c r="BM915" s="150" t="s">
        <v>8024</v>
      </c>
    </row>
    <row r="916" spans="2:65" s="1" customFormat="1" ht="19.5">
      <c r="B916" s="33"/>
      <c r="D916" s="152" t="s">
        <v>316</v>
      </c>
      <c r="F916" s="153" t="s">
        <v>8023</v>
      </c>
      <c r="I916" s="154"/>
      <c r="L916" s="33"/>
      <c r="M916" s="155"/>
      <c r="T916" s="57"/>
      <c r="AT916" s="18" t="s">
        <v>316</v>
      </c>
      <c r="AU916" s="18" t="s">
        <v>163</v>
      </c>
    </row>
    <row r="917" spans="2:65" s="1" customFormat="1" ht="21.75" customHeight="1">
      <c r="B917" s="33"/>
      <c r="C917" s="139" t="s">
        <v>4056</v>
      </c>
      <c r="D917" s="139" t="s">
        <v>309</v>
      </c>
      <c r="E917" s="140" t="s">
        <v>8025</v>
      </c>
      <c r="F917" s="141" t="s">
        <v>8026</v>
      </c>
      <c r="G917" s="142" t="s">
        <v>514</v>
      </c>
      <c r="H917" s="143">
        <v>1</v>
      </c>
      <c r="I917" s="144"/>
      <c r="J917" s="145">
        <f>ROUND(I917*H917,2)</f>
        <v>0</v>
      </c>
      <c r="K917" s="141" t="s">
        <v>1</v>
      </c>
      <c r="L917" s="33"/>
      <c r="M917" s="146" t="s">
        <v>1</v>
      </c>
      <c r="N917" s="147" t="s">
        <v>40</v>
      </c>
      <c r="P917" s="148">
        <f>O917*H917</f>
        <v>0</v>
      </c>
      <c r="Q917" s="148">
        <v>0</v>
      </c>
      <c r="R917" s="148">
        <f>Q917*H917</f>
        <v>0</v>
      </c>
      <c r="S917" s="148">
        <v>0</v>
      </c>
      <c r="T917" s="149">
        <f>S917*H917</f>
        <v>0</v>
      </c>
      <c r="AR917" s="150" t="s">
        <v>314</v>
      </c>
      <c r="AT917" s="150" t="s">
        <v>309</v>
      </c>
      <c r="AU917" s="150" t="s">
        <v>163</v>
      </c>
      <c r="AY917" s="18" t="s">
        <v>307</v>
      </c>
      <c r="BE917" s="151">
        <f>IF(N917="základní",J917,0)</f>
        <v>0</v>
      </c>
      <c r="BF917" s="151">
        <f>IF(N917="snížená",J917,0)</f>
        <v>0</v>
      </c>
      <c r="BG917" s="151">
        <f>IF(N917="zákl. přenesená",J917,0)</f>
        <v>0</v>
      </c>
      <c r="BH917" s="151">
        <f>IF(N917="sníž. přenesená",J917,0)</f>
        <v>0</v>
      </c>
      <c r="BI917" s="151">
        <f>IF(N917="nulová",J917,0)</f>
        <v>0</v>
      </c>
      <c r="BJ917" s="18" t="s">
        <v>82</v>
      </c>
      <c r="BK917" s="151">
        <f>ROUND(I917*H917,2)</f>
        <v>0</v>
      </c>
      <c r="BL917" s="18" t="s">
        <v>314</v>
      </c>
      <c r="BM917" s="150" t="s">
        <v>8027</v>
      </c>
    </row>
    <row r="918" spans="2:65" s="1" customFormat="1" ht="11.25">
      <c r="B918" s="33"/>
      <c r="D918" s="152" t="s">
        <v>316</v>
      </c>
      <c r="F918" s="153" t="s">
        <v>8026</v>
      </c>
      <c r="I918" s="154"/>
      <c r="L918" s="33"/>
      <c r="M918" s="155"/>
      <c r="T918" s="57"/>
      <c r="AT918" s="18" t="s">
        <v>316</v>
      </c>
      <c r="AU918" s="18" t="s">
        <v>163</v>
      </c>
    </row>
    <row r="919" spans="2:65" s="1" customFormat="1" ht="16.5" customHeight="1">
      <c r="B919" s="33"/>
      <c r="C919" s="139" t="s">
        <v>4061</v>
      </c>
      <c r="D919" s="139" t="s">
        <v>309</v>
      </c>
      <c r="E919" s="140" t="s">
        <v>8028</v>
      </c>
      <c r="F919" s="141" t="s">
        <v>8029</v>
      </c>
      <c r="G919" s="142" t="s">
        <v>514</v>
      </c>
      <c r="H919" s="143">
        <v>2</v>
      </c>
      <c r="I919" s="144"/>
      <c r="J919" s="145">
        <f>ROUND(I919*H919,2)</f>
        <v>0</v>
      </c>
      <c r="K919" s="141" t="s">
        <v>1</v>
      </c>
      <c r="L919" s="33"/>
      <c r="M919" s="146" t="s">
        <v>1</v>
      </c>
      <c r="N919" s="147" t="s">
        <v>40</v>
      </c>
      <c r="P919" s="148">
        <f>O919*H919</f>
        <v>0</v>
      </c>
      <c r="Q919" s="148">
        <v>0</v>
      </c>
      <c r="R919" s="148">
        <f>Q919*H919</f>
        <v>0</v>
      </c>
      <c r="S919" s="148">
        <v>0</v>
      </c>
      <c r="T919" s="149">
        <f>S919*H919</f>
        <v>0</v>
      </c>
      <c r="AR919" s="150" t="s">
        <v>314</v>
      </c>
      <c r="AT919" s="150" t="s">
        <v>309</v>
      </c>
      <c r="AU919" s="150" t="s">
        <v>163</v>
      </c>
      <c r="AY919" s="18" t="s">
        <v>307</v>
      </c>
      <c r="BE919" s="151">
        <f>IF(N919="základní",J919,0)</f>
        <v>0</v>
      </c>
      <c r="BF919" s="151">
        <f>IF(N919="snížená",J919,0)</f>
        <v>0</v>
      </c>
      <c r="BG919" s="151">
        <f>IF(N919="zákl. přenesená",J919,0)</f>
        <v>0</v>
      </c>
      <c r="BH919" s="151">
        <f>IF(N919="sníž. přenesená",J919,0)</f>
        <v>0</v>
      </c>
      <c r="BI919" s="151">
        <f>IF(N919="nulová",J919,0)</f>
        <v>0</v>
      </c>
      <c r="BJ919" s="18" t="s">
        <v>82</v>
      </c>
      <c r="BK919" s="151">
        <f>ROUND(I919*H919,2)</f>
        <v>0</v>
      </c>
      <c r="BL919" s="18" t="s">
        <v>314</v>
      </c>
      <c r="BM919" s="150" t="s">
        <v>8030</v>
      </c>
    </row>
    <row r="920" spans="2:65" s="1" customFormat="1" ht="11.25">
      <c r="B920" s="33"/>
      <c r="D920" s="152" t="s">
        <v>316</v>
      </c>
      <c r="F920" s="153" t="s">
        <v>8029</v>
      </c>
      <c r="I920" s="154"/>
      <c r="L920" s="33"/>
      <c r="M920" s="155"/>
      <c r="T920" s="57"/>
      <c r="AT920" s="18" t="s">
        <v>316</v>
      </c>
      <c r="AU920" s="18" t="s">
        <v>163</v>
      </c>
    </row>
    <row r="921" spans="2:65" s="1" customFormat="1" ht="16.5" customHeight="1">
      <c r="B921" s="33"/>
      <c r="C921" s="139" t="s">
        <v>4067</v>
      </c>
      <c r="D921" s="139" t="s">
        <v>309</v>
      </c>
      <c r="E921" s="140" t="s">
        <v>8031</v>
      </c>
      <c r="F921" s="141" t="s">
        <v>8032</v>
      </c>
      <c r="G921" s="142" t="s">
        <v>514</v>
      </c>
      <c r="H921" s="143">
        <v>1</v>
      </c>
      <c r="I921" s="144"/>
      <c r="J921" s="145">
        <f>ROUND(I921*H921,2)</f>
        <v>0</v>
      </c>
      <c r="K921" s="141" t="s">
        <v>1</v>
      </c>
      <c r="L921" s="33"/>
      <c r="M921" s="146" t="s">
        <v>1</v>
      </c>
      <c r="N921" s="147" t="s">
        <v>40</v>
      </c>
      <c r="P921" s="148">
        <f>O921*H921</f>
        <v>0</v>
      </c>
      <c r="Q921" s="148">
        <v>0</v>
      </c>
      <c r="R921" s="148">
        <f>Q921*H921</f>
        <v>0</v>
      </c>
      <c r="S921" s="148">
        <v>0</v>
      </c>
      <c r="T921" s="149">
        <f>S921*H921</f>
        <v>0</v>
      </c>
      <c r="AR921" s="150" t="s">
        <v>314</v>
      </c>
      <c r="AT921" s="150" t="s">
        <v>309</v>
      </c>
      <c r="AU921" s="150" t="s">
        <v>163</v>
      </c>
      <c r="AY921" s="18" t="s">
        <v>307</v>
      </c>
      <c r="BE921" s="151">
        <f>IF(N921="základní",J921,0)</f>
        <v>0</v>
      </c>
      <c r="BF921" s="151">
        <f>IF(N921="snížená",J921,0)</f>
        <v>0</v>
      </c>
      <c r="BG921" s="151">
        <f>IF(N921="zákl. přenesená",J921,0)</f>
        <v>0</v>
      </c>
      <c r="BH921" s="151">
        <f>IF(N921="sníž. přenesená",J921,0)</f>
        <v>0</v>
      </c>
      <c r="BI921" s="151">
        <f>IF(N921="nulová",J921,0)</f>
        <v>0</v>
      </c>
      <c r="BJ921" s="18" t="s">
        <v>82</v>
      </c>
      <c r="BK921" s="151">
        <f>ROUND(I921*H921,2)</f>
        <v>0</v>
      </c>
      <c r="BL921" s="18" t="s">
        <v>314</v>
      </c>
      <c r="BM921" s="150" t="s">
        <v>8033</v>
      </c>
    </row>
    <row r="922" spans="2:65" s="1" customFormat="1" ht="11.25">
      <c r="B922" s="33"/>
      <c r="D922" s="152" t="s">
        <v>316</v>
      </c>
      <c r="F922" s="153" t="s">
        <v>8032</v>
      </c>
      <c r="I922" s="154"/>
      <c r="L922" s="33"/>
      <c r="M922" s="155"/>
      <c r="T922" s="57"/>
      <c r="AT922" s="18" t="s">
        <v>316</v>
      </c>
      <c r="AU922" s="18" t="s">
        <v>163</v>
      </c>
    </row>
    <row r="923" spans="2:65" s="11" customFormat="1" ht="20.85" customHeight="1">
      <c r="B923" s="127"/>
      <c r="D923" s="128" t="s">
        <v>74</v>
      </c>
      <c r="E923" s="137" t="s">
        <v>8034</v>
      </c>
      <c r="F923" s="137" t="s">
        <v>8035</v>
      </c>
      <c r="I923" s="130"/>
      <c r="J923" s="138">
        <f>BK923</f>
        <v>0</v>
      </c>
      <c r="L923" s="127"/>
      <c r="M923" s="132"/>
      <c r="P923" s="133">
        <f>SUM(P924:P925)</f>
        <v>0</v>
      </c>
      <c r="R923" s="133">
        <f>SUM(R924:R925)</f>
        <v>0</v>
      </c>
      <c r="T923" s="134">
        <f>SUM(T924:T925)</f>
        <v>0</v>
      </c>
      <c r="AR923" s="128" t="s">
        <v>82</v>
      </c>
      <c r="AT923" s="135" t="s">
        <v>74</v>
      </c>
      <c r="AU923" s="135" t="s">
        <v>84</v>
      </c>
      <c r="AY923" s="128" t="s">
        <v>307</v>
      </c>
      <c r="BK923" s="136">
        <f>SUM(BK924:BK925)</f>
        <v>0</v>
      </c>
    </row>
    <row r="924" spans="2:65" s="1" customFormat="1" ht="37.9" customHeight="1">
      <c r="B924" s="33"/>
      <c r="C924" s="139" t="s">
        <v>4072</v>
      </c>
      <c r="D924" s="139" t="s">
        <v>309</v>
      </c>
      <c r="E924" s="140" t="s">
        <v>8036</v>
      </c>
      <c r="F924" s="141" t="s">
        <v>8037</v>
      </c>
      <c r="G924" s="142" t="s">
        <v>514</v>
      </c>
      <c r="H924" s="143">
        <v>1</v>
      </c>
      <c r="I924" s="144"/>
      <c r="J924" s="145">
        <f>ROUND(I924*H924,2)</f>
        <v>0</v>
      </c>
      <c r="K924" s="141" t="s">
        <v>1</v>
      </c>
      <c r="L924" s="33"/>
      <c r="M924" s="146" t="s">
        <v>1</v>
      </c>
      <c r="N924" s="147" t="s">
        <v>40</v>
      </c>
      <c r="P924" s="148">
        <f>O924*H924</f>
        <v>0</v>
      </c>
      <c r="Q924" s="148">
        <v>0</v>
      </c>
      <c r="R924" s="148">
        <f>Q924*H924</f>
        <v>0</v>
      </c>
      <c r="S924" s="148">
        <v>0</v>
      </c>
      <c r="T924" s="149">
        <f>S924*H924</f>
        <v>0</v>
      </c>
      <c r="AR924" s="150" t="s">
        <v>314</v>
      </c>
      <c r="AT924" s="150" t="s">
        <v>309</v>
      </c>
      <c r="AU924" s="150" t="s">
        <v>163</v>
      </c>
      <c r="AY924" s="18" t="s">
        <v>307</v>
      </c>
      <c r="BE924" s="151">
        <f>IF(N924="základní",J924,0)</f>
        <v>0</v>
      </c>
      <c r="BF924" s="151">
        <f>IF(N924="snížená",J924,0)</f>
        <v>0</v>
      </c>
      <c r="BG924" s="151">
        <f>IF(N924="zákl. přenesená",J924,0)</f>
        <v>0</v>
      </c>
      <c r="BH924" s="151">
        <f>IF(N924="sníž. přenesená",J924,0)</f>
        <v>0</v>
      </c>
      <c r="BI924" s="151">
        <f>IF(N924="nulová",J924,0)</f>
        <v>0</v>
      </c>
      <c r="BJ924" s="18" t="s">
        <v>82</v>
      </c>
      <c r="BK924" s="151">
        <f>ROUND(I924*H924,2)</f>
        <v>0</v>
      </c>
      <c r="BL924" s="18" t="s">
        <v>314</v>
      </c>
      <c r="BM924" s="150" t="s">
        <v>8038</v>
      </c>
    </row>
    <row r="925" spans="2:65" s="1" customFormat="1" ht="19.5">
      <c r="B925" s="33"/>
      <c r="D925" s="152" t="s">
        <v>316</v>
      </c>
      <c r="F925" s="153" t="s">
        <v>8037</v>
      </c>
      <c r="I925" s="154"/>
      <c r="L925" s="33"/>
      <c r="M925" s="155"/>
      <c r="T925" s="57"/>
      <c r="AT925" s="18" t="s">
        <v>316</v>
      </c>
      <c r="AU925" s="18" t="s">
        <v>163</v>
      </c>
    </row>
    <row r="926" spans="2:65" s="11" customFormat="1" ht="20.85" customHeight="1">
      <c r="B926" s="127"/>
      <c r="D926" s="128" t="s">
        <v>74</v>
      </c>
      <c r="E926" s="137" t="s">
        <v>8039</v>
      </c>
      <c r="F926" s="137" t="s">
        <v>8040</v>
      </c>
      <c r="I926" s="130"/>
      <c r="J926" s="138">
        <f>BK926</f>
        <v>0</v>
      </c>
      <c r="L926" s="127"/>
      <c r="M926" s="132"/>
      <c r="P926" s="133">
        <f>SUM(P927:P930)</f>
        <v>0</v>
      </c>
      <c r="R926" s="133">
        <f>SUM(R927:R930)</f>
        <v>0</v>
      </c>
      <c r="T926" s="134">
        <f>SUM(T927:T930)</f>
        <v>0</v>
      </c>
      <c r="AR926" s="128" t="s">
        <v>82</v>
      </c>
      <c r="AT926" s="135" t="s">
        <v>74</v>
      </c>
      <c r="AU926" s="135" t="s">
        <v>84</v>
      </c>
      <c r="AY926" s="128" t="s">
        <v>307</v>
      </c>
      <c r="BK926" s="136">
        <f>SUM(BK927:BK930)</f>
        <v>0</v>
      </c>
    </row>
    <row r="927" spans="2:65" s="1" customFormat="1" ht="24.2" customHeight="1">
      <c r="B927" s="33"/>
      <c r="C927" s="139" t="s">
        <v>4077</v>
      </c>
      <c r="D927" s="139" t="s">
        <v>309</v>
      </c>
      <c r="E927" s="140" t="s">
        <v>8041</v>
      </c>
      <c r="F927" s="141" t="s">
        <v>8042</v>
      </c>
      <c r="G927" s="142" t="s">
        <v>514</v>
      </c>
      <c r="H927" s="143">
        <v>4</v>
      </c>
      <c r="I927" s="144"/>
      <c r="J927" s="145">
        <f>ROUND(I927*H927,2)</f>
        <v>0</v>
      </c>
      <c r="K927" s="141" t="s">
        <v>1</v>
      </c>
      <c r="L927" s="33"/>
      <c r="M927" s="146" t="s">
        <v>1</v>
      </c>
      <c r="N927" s="147" t="s">
        <v>40</v>
      </c>
      <c r="P927" s="148">
        <f>O927*H927</f>
        <v>0</v>
      </c>
      <c r="Q927" s="148">
        <v>0</v>
      </c>
      <c r="R927" s="148">
        <f>Q927*H927</f>
        <v>0</v>
      </c>
      <c r="S927" s="148">
        <v>0</v>
      </c>
      <c r="T927" s="149">
        <f>S927*H927</f>
        <v>0</v>
      </c>
      <c r="AR927" s="150" t="s">
        <v>314</v>
      </c>
      <c r="AT927" s="150" t="s">
        <v>309</v>
      </c>
      <c r="AU927" s="150" t="s">
        <v>163</v>
      </c>
      <c r="AY927" s="18" t="s">
        <v>307</v>
      </c>
      <c r="BE927" s="151">
        <f>IF(N927="základní",J927,0)</f>
        <v>0</v>
      </c>
      <c r="BF927" s="151">
        <f>IF(N927="snížená",J927,0)</f>
        <v>0</v>
      </c>
      <c r="BG927" s="151">
        <f>IF(N927="zákl. přenesená",J927,0)</f>
        <v>0</v>
      </c>
      <c r="BH927" s="151">
        <f>IF(N927="sníž. přenesená",J927,0)</f>
        <v>0</v>
      </c>
      <c r="BI927" s="151">
        <f>IF(N927="nulová",J927,0)</f>
        <v>0</v>
      </c>
      <c r="BJ927" s="18" t="s">
        <v>82</v>
      </c>
      <c r="BK927" s="151">
        <f>ROUND(I927*H927,2)</f>
        <v>0</v>
      </c>
      <c r="BL927" s="18" t="s">
        <v>314</v>
      </c>
      <c r="BM927" s="150" t="s">
        <v>8043</v>
      </c>
    </row>
    <row r="928" spans="2:65" s="1" customFormat="1" ht="19.5">
      <c r="B928" s="33"/>
      <c r="D928" s="152" t="s">
        <v>316</v>
      </c>
      <c r="F928" s="153" t="s">
        <v>8042</v>
      </c>
      <c r="I928" s="154"/>
      <c r="L928" s="33"/>
      <c r="M928" s="155"/>
      <c r="T928" s="57"/>
      <c r="AT928" s="18" t="s">
        <v>316</v>
      </c>
      <c r="AU928" s="18" t="s">
        <v>163</v>
      </c>
    </row>
    <row r="929" spans="2:65" s="1" customFormat="1" ht="24.2" customHeight="1">
      <c r="B929" s="33"/>
      <c r="C929" s="139" t="s">
        <v>4082</v>
      </c>
      <c r="D929" s="139" t="s">
        <v>309</v>
      </c>
      <c r="E929" s="140" t="s">
        <v>8044</v>
      </c>
      <c r="F929" s="141" t="s">
        <v>8045</v>
      </c>
      <c r="G929" s="142" t="s">
        <v>514</v>
      </c>
      <c r="H929" s="143">
        <v>7</v>
      </c>
      <c r="I929" s="144"/>
      <c r="J929" s="145">
        <f>ROUND(I929*H929,2)</f>
        <v>0</v>
      </c>
      <c r="K929" s="141" t="s">
        <v>1</v>
      </c>
      <c r="L929" s="33"/>
      <c r="M929" s="146" t="s">
        <v>1</v>
      </c>
      <c r="N929" s="147" t="s">
        <v>40</v>
      </c>
      <c r="P929" s="148">
        <f>O929*H929</f>
        <v>0</v>
      </c>
      <c r="Q929" s="148">
        <v>0</v>
      </c>
      <c r="R929" s="148">
        <f>Q929*H929</f>
        <v>0</v>
      </c>
      <c r="S929" s="148">
        <v>0</v>
      </c>
      <c r="T929" s="149">
        <f>S929*H929</f>
        <v>0</v>
      </c>
      <c r="AR929" s="150" t="s">
        <v>314</v>
      </c>
      <c r="AT929" s="150" t="s">
        <v>309</v>
      </c>
      <c r="AU929" s="150" t="s">
        <v>163</v>
      </c>
      <c r="AY929" s="18" t="s">
        <v>307</v>
      </c>
      <c r="BE929" s="151">
        <f>IF(N929="základní",J929,0)</f>
        <v>0</v>
      </c>
      <c r="BF929" s="151">
        <f>IF(N929="snížená",J929,0)</f>
        <v>0</v>
      </c>
      <c r="BG929" s="151">
        <f>IF(N929="zákl. přenesená",J929,0)</f>
        <v>0</v>
      </c>
      <c r="BH929" s="151">
        <f>IF(N929="sníž. přenesená",J929,0)</f>
        <v>0</v>
      </c>
      <c r="BI929" s="151">
        <f>IF(N929="nulová",J929,0)</f>
        <v>0</v>
      </c>
      <c r="BJ929" s="18" t="s">
        <v>82</v>
      </c>
      <c r="BK929" s="151">
        <f>ROUND(I929*H929,2)</f>
        <v>0</v>
      </c>
      <c r="BL929" s="18" t="s">
        <v>314</v>
      </c>
      <c r="BM929" s="150" t="s">
        <v>8046</v>
      </c>
    </row>
    <row r="930" spans="2:65" s="1" customFormat="1" ht="11.25">
      <c r="B930" s="33"/>
      <c r="D930" s="152" t="s">
        <v>316</v>
      </c>
      <c r="F930" s="153" t="s">
        <v>8045</v>
      </c>
      <c r="I930" s="154"/>
      <c r="L930" s="33"/>
      <c r="M930" s="155"/>
      <c r="T930" s="57"/>
      <c r="AT930" s="18" t="s">
        <v>316</v>
      </c>
      <c r="AU930" s="18" t="s">
        <v>163</v>
      </c>
    </row>
    <row r="931" spans="2:65" s="11" customFormat="1" ht="20.85" customHeight="1">
      <c r="B931" s="127"/>
      <c r="D931" s="128" t="s">
        <v>74</v>
      </c>
      <c r="E931" s="137" t="s">
        <v>8047</v>
      </c>
      <c r="F931" s="137" t="s">
        <v>8048</v>
      </c>
      <c r="I931" s="130"/>
      <c r="J931" s="138">
        <f>BK931</f>
        <v>0</v>
      </c>
      <c r="L931" s="127"/>
      <c r="M931" s="132"/>
      <c r="P931" s="133">
        <f>SUM(P932:P937)</f>
        <v>0</v>
      </c>
      <c r="R931" s="133">
        <f>SUM(R932:R937)</f>
        <v>0</v>
      </c>
      <c r="T931" s="134">
        <f>SUM(T932:T937)</f>
        <v>0</v>
      </c>
      <c r="AR931" s="128" t="s">
        <v>82</v>
      </c>
      <c r="AT931" s="135" t="s">
        <v>74</v>
      </c>
      <c r="AU931" s="135" t="s">
        <v>84</v>
      </c>
      <c r="AY931" s="128" t="s">
        <v>307</v>
      </c>
      <c r="BK931" s="136">
        <f>SUM(BK932:BK937)</f>
        <v>0</v>
      </c>
    </row>
    <row r="932" spans="2:65" s="1" customFormat="1" ht="24.2" customHeight="1">
      <c r="B932" s="33"/>
      <c r="C932" s="139" t="s">
        <v>4087</v>
      </c>
      <c r="D932" s="139" t="s">
        <v>309</v>
      </c>
      <c r="E932" s="140" t="s">
        <v>8049</v>
      </c>
      <c r="F932" s="141" t="s">
        <v>8050</v>
      </c>
      <c r="G932" s="142" t="s">
        <v>514</v>
      </c>
      <c r="H932" s="143">
        <v>28</v>
      </c>
      <c r="I932" s="144"/>
      <c r="J932" s="145">
        <f>ROUND(I932*H932,2)</f>
        <v>0</v>
      </c>
      <c r="K932" s="141" t="s">
        <v>1</v>
      </c>
      <c r="L932" s="33"/>
      <c r="M932" s="146" t="s">
        <v>1</v>
      </c>
      <c r="N932" s="147" t="s">
        <v>40</v>
      </c>
      <c r="P932" s="148">
        <f>O932*H932</f>
        <v>0</v>
      </c>
      <c r="Q932" s="148">
        <v>0</v>
      </c>
      <c r="R932" s="148">
        <f>Q932*H932</f>
        <v>0</v>
      </c>
      <c r="S932" s="148">
        <v>0</v>
      </c>
      <c r="T932" s="149">
        <f>S932*H932</f>
        <v>0</v>
      </c>
      <c r="AR932" s="150" t="s">
        <v>314</v>
      </c>
      <c r="AT932" s="150" t="s">
        <v>309</v>
      </c>
      <c r="AU932" s="150" t="s">
        <v>163</v>
      </c>
      <c r="AY932" s="18" t="s">
        <v>307</v>
      </c>
      <c r="BE932" s="151">
        <f>IF(N932="základní",J932,0)</f>
        <v>0</v>
      </c>
      <c r="BF932" s="151">
        <f>IF(N932="snížená",J932,0)</f>
        <v>0</v>
      </c>
      <c r="BG932" s="151">
        <f>IF(N932="zákl. přenesená",J932,0)</f>
        <v>0</v>
      </c>
      <c r="BH932" s="151">
        <f>IF(N932="sníž. přenesená",J932,0)</f>
        <v>0</v>
      </c>
      <c r="BI932" s="151">
        <f>IF(N932="nulová",J932,0)</f>
        <v>0</v>
      </c>
      <c r="BJ932" s="18" t="s">
        <v>82</v>
      </c>
      <c r="BK932" s="151">
        <f>ROUND(I932*H932,2)</f>
        <v>0</v>
      </c>
      <c r="BL932" s="18" t="s">
        <v>314</v>
      </c>
      <c r="BM932" s="150" t="s">
        <v>8051</v>
      </c>
    </row>
    <row r="933" spans="2:65" s="1" customFormat="1" ht="19.5">
      <c r="B933" s="33"/>
      <c r="D933" s="152" t="s">
        <v>316</v>
      </c>
      <c r="F933" s="153" t="s">
        <v>8050</v>
      </c>
      <c r="I933" s="154"/>
      <c r="L933" s="33"/>
      <c r="M933" s="155"/>
      <c r="T933" s="57"/>
      <c r="AT933" s="18" t="s">
        <v>316</v>
      </c>
      <c r="AU933" s="18" t="s">
        <v>163</v>
      </c>
    </row>
    <row r="934" spans="2:65" s="1" customFormat="1" ht="16.5" customHeight="1">
      <c r="B934" s="33"/>
      <c r="C934" s="139" t="s">
        <v>4092</v>
      </c>
      <c r="D934" s="139" t="s">
        <v>309</v>
      </c>
      <c r="E934" s="140" t="s">
        <v>8052</v>
      </c>
      <c r="F934" s="141" t="s">
        <v>8053</v>
      </c>
      <c r="G934" s="142" t="s">
        <v>514</v>
      </c>
      <c r="H934" s="143">
        <v>28</v>
      </c>
      <c r="I934" s="144"/>
      <c r="J934" s="145">
        <f>ROUND(I934*H934,2)</f>
        <v>0</v>
      </c>
      <c r="K934" s="141" t="s">
        <v>1</v>
      </c>
      <c r="L934" s="33"/>
      <c r="M934" s="146" t="s">
        <v>1</v>
      </c>
      <c r="N934" s="147" t="s">
        <v>40</v>
      </c>
      <c r="P934" s="148">
        <f>O934*H934</f>
        <v>0</v>
      </c>
      <c r="Q934" s="148">
        <v>0</v>
      </c>
      <c r="R934" s="148">
        <f>Q934*H934</f>
        <v>0</v>
      </c>
      <c r="S934" s="148">
        <v>0</v>
      </c>
      <c r="T934" s="149">
        <f>S934*H934</f>
        <v>0</v>
      </c>
      <c r="AR934" s="150" t="s">
        <v>314</v>
      </c>
      <c r="AT934" s="150" t="s">
        <v>309</v>
      </c>
      <c r="AU934" s="150" t="s">
        <v>163</v>
      </c>
      <c r="AY934" s="18" t="s">
        <v>307</v>
      </c>
      <c r="BE934" s="151">
        <f>IF(N934="základní",J934,0)</f>
        <v>0</v>
      </c>
      <c r="BF934" s="151">
        <f>IF(N934="snížená",J934,0)</f>
        <v>0</v>
      </c>
      <c r="BG934" s="151">
        <f>IF(N934="zákl. přenesená",J934,0)</f>
        <v>0</v>
      </c>
      <c r="BH934" s="151">
        <f>IF(N934="sníž. přenesená",J934,0)</f>
        <v>0</v>
      </c>
      <c r="BI934" s="151">
        <f>IF(N934="nulová",J934,0)</f>
        <v>0</v>
      </c>
      <c r="BJ934" s="18" t="s">
        <v>82</v>
      </c>
      <c r="BK934" s="151">
        <f>ROUND(I934*H934,2)</f>
        <v>0</v>
      </c>
      <c r="BL934" s="18" t="s">
        <v>314</v>
      </c>
      <c r="BM934" s="150" t="s">
        <v>8054</v>
      </c>
    </row>
    <row r="935" spans="2:65" s="1" customFormat="1" ht="11.25">
      <c r="B935" s="33"/>
      <c r="D935" s="152" t="s">
        <v>316</v>
      </c>
      <c r="F935" s="153" t="s">
        <v>8053</v>
      </c>
      <c r="I935" s="154"/>
      <c r="L935" s="33"/>
      <c r="M935" s="155"/>
      <c r="T935" s="57"/>
      <c r="AT935" s="18" t="s">
        <v>316</v>
      </c>
      <c r="AU935" s="18" t="s">
        <v>163</v>
      </c>
    </row>
    <row r="936" spans="2:65" s="1" customFormat="1" ht="37.9" customHeight="1">
      <c r="B936" s="33"/>
      <c r="C936" s="139" t="s">
        <v>4097</v>
      </c>
      <c r="D936" s="139" t="s">
        <v>309</v>
      </c>
      <c r="E936" s="140" t="s">
        <v>8055</v>
      </c>
      <c r="F936" s="141" t="s">
        <v>8056</v>
      </c>
      <c r="G936" s="142" t="s">
        <v>514</v>
      </c>
      <c r="H936" s="143">
        <v>9</v>
      </c>
      <c r="I936" s="144"/>
      <c r="J936" s="145">
        <f>ROUND(I936*H936,2)</f>
        <v>0</v>
      </c>
      <c r="K936" s="141" t="s">
        <v>1</v>
      </c>
      <c r="L936" s="33"/>
      <c r="M936" s="146" t="s">
        <v>1</v>
      </c>
      <c r="N936" s="147" t="s">
        <v>40</v>
      </c>
      <c r="P936" s="148">
        <f>O936*H936</f>
        <v>0</v>
      </c>
      <c r="Q936" s="148">
        <v>0</v>
      </c>
      <c r="R936" s="148">
        <f>Q936*H936</f>
        <v>0</v>
      </c>
      <c r="S936" s="148">
        <v>0</v>
      </c>
      <c r="T936" s="149">
        <f>S936*H936</f>
        <v>0</v>
      </c>
      <c r="AR936" s="150" t="s">
        <v>314</v>
      </c>
      <c r="AT936" s="150" t="s">
        <v>309</v>
      </c>
      <c r="AU936" s="150" t="s">
        <v>163</v>
      </c>
      <c r="AY936" s="18" t="s">
        <v>307</v>
      </c>
      <c r="BE936" s="151">
        <f>IF(N936="základní",J936,0)</f>
        <v>0</v>
      </c>
      <c r="BF936" s="151">
        <f>IF(N936="snížená",J936,0)</f>
        <v>0</v>
      </c>
      <c r="BG936" s="151">
        <f>IF(N936="zákl. přenesená",J936,0)</f>
        <v>0</v>
      </c>
      <c r="BH936" s="151">
        <f>IF(N936="sníž. přenesená",J936,0)</f>
        <v>0</v>
      </c>
      <c r="BI936" s="151">
        <f>IF(N936="nulová",J936,0)</f>
        <v>0</v>
      </c>
      <c r="BJ936" s="18" t="s">
        <v>82</v>
      </c>
      <c r="BK936" s="151">
        <f>ROUND(I936*H936,2)</f>
        <v>0</v>
      </c>
      <c r="BL936" s="18" t="s">
        <v>314</v>
      </c>
      <c r="BM936" s="150" t="s">
        <v>8057</v>
      </c>
    </row>
    <row r="937" spans="2:65" s="1" customFormat="1" ht="19.5">
      <c r="B937" s="33"/>
      <c r="D937" s="152" t="s">
        <v>316</v>
      </c>
      <c r="F937" s="153" t="s">
        <v>8056</v>
      </c>
      <c r="I937" s="154"/>
      <c r="L937" s="33"/>
      <c r="M937" s="155"/>
      <c r="T937" s="57"/>
      <c r="AT937" s="18" t="s">
        <v>316</v>
      </c>
      <c r="AU937" s="18" t="s">
        <v>163</v>
      </c>
    </row>
    <row r="938" spans="2:65" s="11" customFormat="1" ht="20.85" customHeight="1">
      <c r="B938" s="127"/>
      <c r="D938" s="128" t="s">
        <v>74</v>
      </c>
      <c r="E938" s="137" t="s">
        <v>8058</v>
      </c>
      <c r="F938" s="137" t="s">
        <v>8059</v>
      </c>
      <c r="I938" s="130"/>
      <c r="J938" s="138">
        <f>BK938</f>
        <v>0</v>
      </c>
      <c r="L938" s="127"/>
      <c r="M938" s="132"/>
      <c r="P938" s="133">
        <f>SUM(P939:P942)</f>
        <v>0</v>
      </c>
      <c r="R938" s="133">
        <f>SUM(R939:R942)</f>
        <v>0</v>
      </c>
      <c r="T938" s="134">
        <f>SUM(T939:T942)</f>
        <v>0</v>
      </c>
      <c r="AR938" s="128" t="s">
        <v>82</v>
      </c>
      <c r="AT938" s="135" t="s">
        <v>74</v>
      </c>
      <c r="AU938" s="135" t="s">
        <v>84</v>
      </c>
      <c r="AY938" s="128" t="s">
        <v>307</v>
      </c>
      <c r="BK938" s="136">
        <f>SUM(BK939:BK942)</f>
        <v>0</v>
      </c>
    </row>
    <row r="939" spans="2:65" s="1" customFormat="1" ht="24.2" customHeight="1">
      <c r="B939" s="33"/>
      <c r="C939" s="139" t="s">
        <v>4102</v>
      </c>
      <c r="D939" s="139" t="s">
        <v>309</v>
      </c>
      <c r="E939" s="140" t="s">
        <v>8060</v>
      </c>
      <c r="F939" s="141" t="s">
        <v>8061</v>
      </c>
      <c r="G939" s="142" t="s">
        <v>514</v>
      </c>
      <c r="H939" s="143">
        <v>1</v>
      </c>
      <c r="I939" s="144"/>
      <c r="J939" s="145">
        <f>ROUND(I939*H939,2)</f>
        <v>0</v>
      </c>
      <c r="K939" s="141" t="s">
        <v>1</v>
      </c>
      <c r="L939" s="33"/>
      <c r="M939" s="146" t="s">
        <v>1</v>
      </c>
      <c r="N939" s="147" t="s">
        <v>40</v>
      </c>
      <c r="P939" s="148">
        <f>O939*H939</f>
        <v>0</v>
      </c>
      <c r="Q939" s="148">
        <v>0</v>
      </c>
      <c r="R939" s="148">
        <f>Q939*H939</f>
        <v>0</v>
      </c>
      <c r="S939" s="148">
        <v>0</v>
      </c>
      <c r="T939" s="149">
        <f>S939*H939</f>
        <v>0</v>
      </c>
      <c r="AR939" s="150" t="s">
        <v>314</v>
      </c>
      <c r="AT939" s="150" t="s">
        <v>309</v>
      </c>
      <c r="AU939" s="150" t="s">
        <v>163</v>
      </c>
      <c r="AY939" s="18" t="s">
        <v>307</v>
      </c>
      <c r="BE939" s="151">
        <f>IF(N939="základní",J939,0)</f>
        <v>0</v>
      </c>
      <c r="BF939" s="151">
        <f>IF(N939="snížená",J939,0)</f>
        <v>0</v>
      </c>
      <c r="BG939" s="151">
        <f>IF(N939="zákl. přenesená",J939,0)</f>
        <v>0</v>
      </c>
      <c r="BH939" s="151">
        <f>IF(N939="sníž. přenesená",J939,0)</f>
        <v>0</v>
      </c>
      <c r="BI939" s="151">
        <f>IF(N939="nulová",J939,0)</f>
        <v>0</v>
      </c>
      <c r="BJ939" s="18" t="s">
        <v>82</v>
      </c>
      <c r="BK939" s="151">
        <f>ROUND(I939*H939,2)</f>
        <v>0</v>
      </c>
      <c r="BL939" s="18" t="s">
        <v>314</v>
      </c>
      <c r="BM939" s="150" t="s">
        <v>8062</v>
      </c>
    </row>
    <row r="940" spans="2:65" s="1" customFormat="1" ht="19.5">
      <c r="B940" s="33"/>
      <c r="D940" s="152" t="s">
        <v>316</v>
      </c>
      <c r="F940" s="153" t="s">
        <v>8061</v>
      </c>
      <c r="I940" s="154"/>
      <c r="L940" s="33"/>
      <c r="M940" s="155"/>
      <c r="T940" s="57"/>
      <c r="AT940" s="18" t="s">
        <v>316</v>
      </c>
      <c r="AU940" s="18" t="s">
        <v>163</v>
      </c>
    </row>
    <row r="941" spans="2:65" s="1" customFormat="1" ht="24.2" customHeight="1">
      <c r="B941" s="33"/>
      <c r="C941" s="139" t="s">
        <v>4108</v>
      </c>
      <c r="D941" s="139" t="s">
        <v>309</v>
      </c>
      <c r="E941" s="140" t="s">
        <v>8063</v>
      </c>
      <c r="F941" s="141" t="s">
        <v>8064</v>
      </c>
      <c r="G941" s="142" t="s">
        <v>514</v>
      </c>
      <c r="H941" s="143">
        <v>1</v>
      </c>
      <c r="I941" s="144"/>
      <c r="J941" s="145">
        <f>ROUND(I941*H941,2)</f>
        <v>0</v>
      </c>
      <c r="K941" s="141" t="s">
        <v>1</v>
      </c>
      <c r="L941" s="33"/>
      <c r="M941" s="146" t="s">
        <v>1</v>
      </c>
      <c r="N941" s="147" t="s">
        <v>40</v>
      </c>
      <c r="P941" s="148">
        <f>O941*H941</f>
        <v>0</v>
      </c>
      <c r="Q941" s="148">
        <v>0</v>
      </c>
      <c r="R941" s="148">
        <f>Q941*H941</f>
        <v>0</v>
      </c>
      <c r="S941" s="148">
        <v>0</v>
      </c>
      <c r="T941" s="149">
        <f>S941*H941</f>
        <v>0</v>
      </c>
      <c r="AR941" s="150" t="s">
        <v>314</v>
      </c>
      <c r="AT941" s="150" t="s">
        <v>309</v>
      </c>
      <c r="AU941" s="150" t="s">
        <v>163</v>
      </c>
      <c r="AY941" s="18" t="s">
        <v>307</v>
      </c>
      <c r="BE941" s="151">
        <f>IF(N941="základní",J941,0)</f>
        <v>0</v>
      </c>
      <c r="BF941" s="151">
        <f>IF(N941="snížená",J941,0)</f>
        <v>0</v>
      </c>
      <c r="BG941" s="151">
        <f>IF(N941="zákl. přenesená",J941,0)</f>
        <v>0</v>
      </c>
      <c r="BH941" s="151">
        <f>IF(N941="sníž. přenesená",J941,0)</f>
        <v>0</v>
      </c>
      <c r="BI941" s="151">
        <f>IF(N941="nulová",J941,0)</f>
        <v>0</v>
      </c>
      <c r="BJ941" s="18" t="s">
        <v>82</v>
      </c>
      <c r="BK941" s="151">
        <f>ROUND(I941*H941,2)</f>
        <v>0</v>
      </c>
      <c r="BL941" s="18" t="s">
        <v>314</v>
      </c>
      <c r="BM941" s="150" t="s">
        <v>8065</v>
      </c>
    </row>
    <row r="942" spans="2:65" s="1" customFormat="1" ht="19.5">
      <c r="B942" s="33"/>
      <c r="D942" s="152" t="s">
        <v>316</v>
      </c>
      <c r="F942" s="153" t="s">
        <v>8064</v>
      </c>
      <c r="I942" s="154"/>
      <c r="L942" s="33"/>
      <c r="M942" s="155"/>
      <c r="T942" s="57"/>
      <c r="AT942" s="18" t="s">
        <v>316</v>
      </c>
      <c r="AU942" s="18" t="s">
        <v>163</v>
      </c>
    </row>
    <row r="943" spans="2:65" s="11" customFormat="1" ht="20.85" customHeight="1">
      <c r="B943" s="127"/>
      <c r="D943" s="128" t="s">
        <v>74</v>
      </c>
      <c r="E943" s="137" t="s">
        <v>8066</v>
      </c>
      <c r="F943" s="137" t="s">
        <v>8067</v>
      </c>
      <c r="I943" s="130"/>
      <c r="J943" s="138">
        <f>BK943</f>
        <v>0</v>
      </c>
      <c r="L943" s="127"/>
      <c r="M943" s="132"/>
      <c r="P943" s="133">
        <f>SUM(P944:P945)</f>
        <v>0</v>
      </c>
      <c r="R943" s="133">
        <f>SUM(R944:R945)</f>
        <v>0</v>
      </c>
      <c r="T943" s="134">
        <f>SUM(T944:T945)</f>
        <v>0</v>
      </c>
      <c r="AR943" s="128" t="s">
        <v>82</v>
      </c>
      <c r="AT943" s="135" t="s">
        <v>74</v>
      </c>
      <c r="AU943" s="135" t="s">
        <v>84</v>
      </c>
      <c r="AY943" s="128" t="s">
        <v>307</v>
      </c>
      <c r="BK943" s="136">
        <f>SUM(BK944:BK945)</f>
        <v>0</v>
      </c>
    </row>
    <row r="944" spans="2:65" s="1" customFormat="1" ht="24.2" customHeight="1">
      <c r="B944" s="33"/>
      <c r="C944" s="139" t="s">
        <v>4113</v>
      </c>
      <c r="D944" s="139" t="s">
        <v>309</v>
      </c>
      <c r="E944" s="140" t="s">
        <v>8068</v>
      </c>
      <c r="F944" s="141" t="s">
        <v>8069</v>
      </c>
      <c r="G944" s="142" t="s">
        <v>514</v>
      </c>
      <c r="H944" s="143">
        <v>1</v>
      </c>
      <c r="I944" s="144"/>
      <c r="J944" s="145">
        <f>ROUND(I944*H944,2)</f>
        <v>0</v>
      </c>
      <c r="K944" s="141" t="s">
        <v>1</v>
      </c>
      <c r="L944" s="33"/>
      <c r="M944" s="146" t="s">
        <v>1</v>
      </c>
      <c r="N944" s="147" t="s">
        <v>40</v>
      </c>
      <c r="P944" s="148">
        <f>O944*H944</f>
        <v>0</v>
      </c>
      <c r="Q944" s="148">
        <v>0</v>
      </c>
      <c r="R944" s="148">
        <f>Q944*H944</f>
        <v>0</v>
      </c>
      <c r="S944" s="148">
        <v>0</v>
      </c>
      <c r="T944" s="149">
        <f>S944*H944</f>
        <v>0</v>
      </c>
      <c r="AR944" s="150" t="s">
        <v>314</v>
      </c>
      <c r="AT944" s="150" t="s">
        <v>309</v>
      </c>
      <c r="AU944" s="150" t="s">
        <v>163</v>
      </c>
      <c r="AY944" s="18" t="s">
        <v>307</v>
      </c>
      <c r="BE944" s="151">
        <f>IF(N944="základní",J944,0)</f>
        <v>0</v>
      </c>
      <c r="BF944" s="151">
        <f>IF(N944="snížená",J944,0)</f>
        <v>0</v>
      </c>
      <c r="BG944" s="151">
        <f>IF(N944="zákl. přenesená",J944,0)</f>
        <v>0</v>
      </c>
      <c r="BH944" s="151">
        <f>IF(N944="sníž. přenesená",J944,0)</f>
        <v>0</v>
      </c>
      <c r="BI944" s="151">
        <f>IF(N944="nulová",J944,0)</f>
        <v>0</v>
      </c>
      <c r="BJ944" s="18" t="s">
        <v>82</v>
      </c>
      <c r="BK944" s="151">
        <f>ROUND(I944*H944,2)</f>
        <v>0</v>
      </c>
      <c r="BL944" s="18" t="s">
        <v>314</v>
      </c>
      <c r="BM944" s="150" t="s">
        <v>8070</v>
      </c>
    </row>
    <row r="945" spans="2:65" s="1" customFormat="1" ht="19.5">
      <c r="B945" s="33"/>
      <c r="D945" s="152" t="s">
        <v>316</v>
      </c>
      <c r="F945" s="153" t="s">
        <v>8069</v>
      </c>
      <c r="I945" s="154"/>
      <c r="L945" s="33"/>
      <c r="M945" s="155"/>
      <c r="T945" s="57"/>
      <c r="AT945" s="18" t="s">
        <v>316</v>
      </c>
      <c r="AU945" s="18" t="s">
        <v>163</v>
      </c>
    </row>
    <row r="946" spans="2:65" s="11" customFormat="1" ht="20.85" customHeight="1">
      <c r="B946" s="127"/>
      <c r="D946" s="128" t="s">
        <v>74</v>
      </c>
      <c r="E946" s="137" t="s">
        <v>8071</v>
      </c>
      <c r="F946" s="137" t="s">
        <v>8072</v>
      </c>
      <c r="I946" s="130"/>
      <c r="J946" s="138">
        <f>BK946</f>
        <v>0</v>
      </c>
      <c r="L946" s="127"/>
      <c r="M946" s="132"/>
      <c r="P946" s="133">
        <f>SUM(P947:P954)</f>
        <v>0</v>
      </c>
      <c r="R946" s="133">
        <f>SUM(R947:R954)</f>
        <v>0</v>
      </c>
      <c r="T946" s="134">
        <f>SUM(T947:T954)</f>
        <v>0</v>
      </c>
      <c r="AR946" s="128" t="s">
        <v>82</v>
      </c>
      <c r="AT946" s="135" t="s">
        <v>74</v>
      </c>
      <c r="AU946" s="135" t="s">
        <v>84</v>
      </c>
      <c r="AY946" s="128" t="s">
        <v>307</v>
      </c>
      <c r="BK946" s="136">
        <f>SUM(BK947:BK954)</f>
        <v>0</v>
      </c>
    </row>
    <row r="947" spans="2:65" s="1" customFormat="1" ht="66.75" customHeight="1">
      <c r="B947" s="33"/>
      <c r="C947" s="139" t="s">
        <v>4118</v>
      </c>
      <c r="D947" s="139" t="s">
        <v>309</v>
      </c>
      <c r="E947" s="140" t="s">
        <v>8073</v>
      </c>
      <c r="F947" s="141" t="s">
        <v>8074</v>
      </c>
      <c r="G947" s="142" t="s">
        <v>514</v>
      </c>
      <c r="H947" s="143">
        <v>1</v>
      </c>
      <c r="I947" s="144"/>
      <c r="J947" s="145">
        <f>ROUND(I947*H947,2)</f>
        <v>0</v>
      </c>
      <c r="K947" s="141" t="s">
        <v>1</v>
      </c>
      <c r="L947" s="33"/>
      <c r="M947" s="146" t="s">
        <v>1</v>
      </c>
      <c r="N947" s="147" t="s">
        <v>40</v>
      </c>
      <c r="P947" s="148">
        <f>O947*H947</f>
        <v>0</v>
      </c>
      <c r="Q947" s="148">
        <v>0</v>
      </c>
      <c r="R947" s="148">
        <f>Q947*H947</f>
        <v>0</v>
      </c>
      <c r="S947" s="148">
        <v>0</v>
      </c>
      <c r="T947" s="149">
        <f>S947*H947</f>
        <v>0</v>
      </c>
      <c r="AR947" s="150" t="s">
        <v>314</v>
      </c>
      <c r="AT947" s="150" t="s">
        <v>309</v>
      </c>
      <c r="AU947" s="150" t="s">
        <v>163</v>
      </c>
      <c r="AY947" s="18" t="s">
        <v>307</v>
      </c>
      <c r="BE947" s="151">
        <f>IF(N947="základní",J947,0)</f>
        <v>0</v>
      </c>
      <c r="BF947" s="151">
        <f>IF(N947="snížená",J947,0)</f>
        <v>0</v>
      </c>
      <c r="BG947" s="151">
        <f>IF(N947="zákl. přenesená",J947,0)</f>
        <v>0</v>
      </c>
      <c r="BH947" s="151">
        <f>IF(N947="sníž. přenesená",J947,0)</f>
        <v>0</v>
      </c>
      <c r="BI947" s="151">
        <f>IF(N947="nulová",J947,0)</f>
        <v>0</v>
      </c>
      <c r="BJ947" s="18" t="s">
        <v>82</v>
      </c>
      <c r="BK947" s="151">
        <f>ROUND(I947*H947,2)</f>
        <v>0</v>
      </c>
      <c r="BL947" s="18" t="s">
        <v>314</v>
      </c>
      <c r="BM947" s="150" t="s">
        <v>8075</v>
      </c>
    </row>
    <row r="948" spans="2:65" s="1" customFormat="1" ht="58.5">
      <c r="B948" s="33"/>
      <c r="D948" s="152" t="s">
        <v>316</v>
      </c>
      <c r="F948" s="153" t="s">
        <v>8076</v>
      </c>
      <c r="I948" s="154"/>
      <c r="L948" s="33"/>
      <c r="M948" s="155"/>
      <c r="T948" s="57"/>
      <c r="AT948" s="18" t="s">
        <v>316</v>
      </c>
      <c r="AU948" s="18" t="s">
        <v>163</v>
      </c>
    </row>
    <row r="949" spans="2:65" s="1" customFormat="1" ht="16.5" customHeight="1">
      <c r="B949" s="33"/>
      <c r="C949" s="139" t="s">
        <v>4123</v>
      </c>
      <c r="D949" s="139" t="s">
        <v>309</v>
      </c>
      <c r="E949" s="140" t="s">
        <v>8077</v>
      </c>
      <c r="F949" s="141" t="s">
        <v>8078</v>
      </c>
      <c r="G949" s="142" t="s">
        <v>514</v>
      </c>
      <c r="H949" s="143">
        <v>1</v>
      </c>
      <c r="I949" s="144"/>
      <c r="J949" s="145">
        <f>ROUND(I949*H949,2)</f>
        <v>0</v>
      </c>
      <c r="K949" s="141" t="s">
        <v>1</v>
      </c>
      <c r="L949" s="33"/>
      <c r="M949" s="146" t="s">
        <v>1</v>
      </c>
      <c r="N949" s="147" t="s">
        <v>40</v>
      </c>
      <c r="P949" s="148">
        <f>O949*H949</f>
        <v>0</v>
      </c>
      <c r="Q949" s="148">
        <v>0</v>
      </c>
      <c r="R949" s="148">
        <f>Q949*H949</f>
        <v>0</v>
      </c>
      <c r="S949" s="148">
        <v>0</v>
      </c>
      <c r="T949" s="149">
        <f>S949*H949</f>
        <v>0</v>
      </c>
      <c r="AR949" s="150" t="s">
        <v>314</v>
      </c>
      <c r="AT949" s="150" t="s">
        <v>309</v>
      </c>
      <c r="AU949" s="150" t="s">
        <v>163</v>
      </c>
      <c r="AY949" s="18" t="s">
        <v>307</v>
      </c>
      <c r="BE949" s="151">
        <f>IF(N949="základní",J949,0)</f>
        <v>0</v>
      </c>
      <c r="BF949" s="151">
        <f>IF(N949="snížená",J949,0)</f>
        <v>0</v>
      </c>
      <c r="BG949" s="151">
        <f>IF(N949="zákl. přenesená",J949,0)</f>
        <v>0</v>
      </c>
      <c r="BH949" s="151">
        <f>IF(N949="sníž. přenesená",J949,0)</f>
        <v>0</v>
      </c>
      <c r="BI949" s="151">
        <f>IF(N949="nulová",J949,0)</f>
        <v>0</v>
      </c>
      <c r="BJ949" s="18" t="s">
        <v>82</v>
      </c>
      <c r="BK949" s="151">
        <f>ROUND(I949*H949,2)</f>
        <v>0</v>
      </c>
      <c r="BL949" s="18" t="s">
        <v>314</v>
      </c>
      <c r="BM949" s="150" t="s">
        <v>8079</v>
      </c>
    </row>
    <row r="950" spans="2:65" s="1" customFormat="1" ht="11.25">
      <c r="B950" s="33"/>
      <c r="D950" s="152" t="s">
        <v>316</v>
      </c>
      <c r="F950" s="153" t="s">
        <v>8078</v>
      </c>
      <c r="I950" s="154"/>
      <c r="L950" s="33"/>
      <c r="M950" s="155"/>
      <c r="T950" s="57"/>
      <c r="AT950" s="18" t="s">
        <v>316</v>
      </c>
      <c r="AU950" s="18" t="s">
        <v>163</v>
      </c>
    </row>
    <row r="951" spans="2:65" s="1" customFormat="1" ht="21.75" customHeight="1">
      <c r="B951" s="33"/>
      <c r="C951" s="139" t="s">
        <v>4126</v>
      </c>
      <c r="D951" s="139" t="s">
        <v>309</v>
      </c>
      <c r="E951" s="140" t="s">
        <v>8080</v>
      </c>
      <c r="F951" s="141" t="s">
        <v>7474</v>
      </c>
      <c r="G951" s="142" t="s">
        <v>514</v>
      </c>
      <c r="H951" s="143">
        <v>1</v>
      </c>
      <c r="I951" s="144"/>
      <c r="J951" s="145">
        <f>ROUND(I951*H951,2)</f>
        <v>0</v>
      </c>
      <c r="K951" s="141" t="s">
        <v>1</v>
      </c>
      <c r="L951" s="33"/>
      <c r="M951" s="146" t="s">
        <v>1</v>
      </c>
      <c r="N951" s="147" t="s">
        <v>40</v>
      </c>
      <c r="P951" s="148">
        <f>O951*H951</f>
        <v>0</v>
      </c>
      <c r="Q951" s="148">
        <v>0</v>
      </c>
      <c r="R951" s="148">
        <f>Q951*H951</f>
        <v>0</v>
      </c>
      <c r="S951" s="148">
        <v>0</v>
      </c>
      <c r="T951" s="149">
        <f>S951*H951</f>
        <v>0</v>
      </c>
      <c r="AR951" s="150" t="s">
        <v>314</v>
      </c>
      <c r="AT951" s="150" t="s">
        <v>309</v>
      </c>
      <c r="AU951" s="150" t="s">
        <v>163</v>
      </c>
      <c r="AY951" s="18" t="s">
        <v>307</v>
      </c>
      <c r="BE951" s="151">
        <f>IF(N951="základní",J951,0)</f>
        <v>0</v>
      </c>
      <c r="BF951" s="151">
        <f>IF(N951="snížená",J951,0)</f>
        <v>0</v>
      </c>
      <c r="BG951" s="151">
        <f>IF(N951="zákl. přenesená",J951,0)</f>
        <v>0</v>
      </c>
      <c r="BH951" s="151">
        <f>IF(N951="sníž. přenesená",J951,0)</f>
        <v>0</v>
      </c>
      <c r="BI951" s="151">
        <f>IF(N951="nulová",J951,0)</f>
        <v>0</v>
      </c>
      <c r="BJ951" s="18" t="s">
        <v>82</v>
      </c>
      <c r="BK951" s="151">
        <f>ROUND(I951*H951,2)</f>
        <v>0</v>
      </c>
      <c r="BL951" s="18" t="s">
        <v>314</v>
      </c>
      <c r="BM951" s="150" t="s">
        <v>8081</v>
      </c>
    </row>
    <row r="952" spans="2:65" s="1" customFormat="1" ht="11.25">
      <c r="B952" s="33"/>
      <c r="D952" s="152" t="s">
        <v>316</v>
      </c>
      <c r="F952" s="153" t="s">
        <v>7474</v>
      </c>
      <c r="I952" s="154"/>
      <c r="L952" s="33"/>
      <c r="M952" s="155"/>
      <c r="T952" s="57"/>
      <c r="AT952" s="18" t="s">
        <v>316</v>
      </c>
      <c r="AU952" s="18" t="s">
        <v>163</v>
      </c>
    </row>
    <row r="953" spans="2:65" s="1" customFormat="1" ht="16.5" customHeight="1">
      <c r="B953" s="33"/>
      <c r="C953" s="139" t="s">
        <v>4132</v>
      </c>
      <c r="D953" s="139" t="s">
        <v>309</v>
      </c>
      <c r="E953" s="140" t="s">
        <v>8082</v>
      </c>
      <c r="F953" s="141" t="s">
        <v>8083</v>
      </c>
      <c r="G953" s="142" t="s">
        <v>514</v>
      </c>
      <c r="H953" s="143">
        <v>5</v>
      </c>
      <c r="I953" s="144"/>
      <c r="J953" s="145">
        <f>ROUND(I953*H953,2)</f>
        <v>0</v>
      </c>
      <c r="K953" s="141" t="s">
        <v>1</v>
      </c>
      <c r="L953" s="33"/>
      <c r="M953" s="146" t="s">
        <v>1</v>
      </c>
      <c r="N953" s="147" t="s">
        <v>40</v>
      </c>
      <c r="P953" s="148">
        <f>O953*H953</f>
        <v>0</v>
      </c>
      <c r="Q953" s="148">
        <v>0</v>
      </c>
      <c r="R953" s="148">
        <f>Q953*H953</f>
        <v>0</v>
      </c>
      <c r="S953" s="148">
        <v>0</v>
      </c>
      <c r="T953" s="149">
        <f>S953*H953</f>
        <v>0</v>
      </c>
      <c r="AR953" s="150" t="s">
        <v>314</v>
      </c>
      <c r="AT953" s="150" t="s">
        <v>309</v>
      </c>
      <c r="AU953" s="150" t="s">
        <v>163</v>
      </c>
      <c r="AY953" s="18" t="s">
        <v>307</v>
      </c>
      <c r="BE953" s="151">
        <f>IF(N953="základní",J953,0)</f>
        <v>0</v>
      </c>
      <c r="BF953" s="151">
        <f>IF(N953="snížená",J953,0)</f>
        <v>0</v>
      </c>
      <c r="BG953" s="151">
        <f>IF(N953="zákl. přenesená",J953,0)</f>
        <v>0</v>
      </c>
      <c r="BH953" s="151">
        <f>IF(N953="sníž. přenesená",J953,0)</f>
        <v>0</v>
      </c>
      <c r="BI953" s="151">
        <f>IF(N953="nulová",J953,0)</f>
        <v>0</v>
      </c>
      <c r="BJ953" s="18" t="s">
        <v>82</v>
      </c>
      <c r="BK953" s="151">
        <f>ROUND(I953*H953,2)</f>
        <v>0</v>
      </c>
      <c r="BL953" s="18" t="s">
        <v>314</v>
      </c>
      <c r="BM953" s="150" t="s">
        <v>8084</v>
      </c>
    </row>
    <row r="954" spans="2:65" s="1" customFormat="1" ht="11.25">
      <c r="B954" s="33"/>
      <c r="D954" s="152" t="s">
        <v>316</v>
      </c>
      <c r="F954" s="153" t="s">
        <v>8083</v>
      </c>
      <c r="I954" s="154"/>
      <c r="L954" s="33"/>
      <c r="M954" s="155"/>
      <c r="T954" s="57"/>
      <c r="AT954" s="18" t="s">
        <v>316</v>
      </c>
      <c r="AU954" s="18" t="s">
        <v>163</v>
      </c>
    </row>
    <row r="955" spans="2:65" s="11" customFormat="1" ht="20.85" customHeight="1">
      <c r="B955" s="127"/>
      <c r="D955" s="128" t="s">
        <v>74</v>
      </c>
      <c r="E955" s="137" t="s">
        <v>8085</v>
      </c>
      <c r="F955" s="137" t="s">
        <v>8086</v>
      </c>
      <c r="I955" s="130"/>
      <c r="J955" s="138">
        <f>BK955</f>
        <v>0</v>
      </c>
      <c r="L955" s="127"/>
      <c r="M955" s="132"/>
      <c r="P955" s="133">
        <f>SUM(P956:P959)</f>
        <v>0</v>
      </c>
      <c r="R955" s="133">
        <f>SUM(R956:R959)</f>
        <v>0</v>
      </c>
      <c r="T955" s="134">
        <f>SUM(T956:T959)</f>
        <v>0</v>
      </c>
      <c r="AR955" s="128" t="s">
        <v>82</v>
      </c>
      <c r="AT955" s="135" t="s">
        <v>74</v>
      </c>
      <c r="AU955" s="135" t="s">
        <v>84</v>
      </c>
      <c r="AY955" s="128" t="s">
        <v>307</v>
      </c>
      <c r="BK955" s="136">
        <f>SUM(BK956:BK959)</f>
        <v>0</v>
      </c>
    </row>
    <row r="956" spans="2:65" s="1" customFormat="1" ht="24.2" customHeight="1">
      <c r="B956" s="33"/>
      <c r="C956" s="139" t="s">
        <v>4137</v>
      </c>
      <c r="D956" s="139" t="s">
        <v>309</v>
      </c>
      <c r="E956" s="140" t="s">
        <v>8087</v>
      </c>
      <c r="F956" s="141" t="s">
        <v>8088</v>
      </c>
      <c r="G956" s="142" t="s">
        <v>514</v>
      </c>
      <c r="H956" s="143">
        <v>2</v>
      </c>
      <c r="I956" s="144"/>
      <c r="J956" s="145">
        <f>ROUND(I956*H956,2)</f>
        <v>0</v>
      </c>
      <c r="K956" s="141" t="s">
        <v>1</v>
      </c>
      <c r="L956" s="33"/>
      <c r="M956" s="146" t="s">
        <v>1</v>
      </c>
      <c r="N956" s="147" t="s">
        <v>40</v>
      </c>
      <c r="P956" s="148">
        <f>O956*H956</f>
        <v>0</v>
      </c>
      <c r="Q956" s="148">
        <v>0</v>
      </c>
      <c r="R956" s="148">
        <f>Q956*H956</f>
        <v>0</v>
      </c>
      <c r="S956" s="148">
        <v>0</v>
      </c>
      <c r="T956" s="149">
        <f>S956*H956</f>
        <v>0</v>
      </c>
      <c r="AR956" s="150" t="s">
        <v>314</v>
      </c>
      <c r="AT956" s="150" t="s">
        <v>309</v>
      </c>
      <c r="AU956" s="150" t="s">
        <v>163</v>
      </c>
      <c r="AY956" s="18" t="s">
        <v>307</v>
      </c>
      <c r="BE956" s="151">
        <f>IF(N956="základní",J956,0)</f>
        <v>0</v>
      </c>
      <c r="BF956" s="151">
        <f>IF(N956="snížená",J956,0)</f>
        <v>0</v>
      </c>
      <c r="BG956" s="151">
        <f>IF(N956="zákl. přenesená",J956,0)</f>
        <v>0</v>
      </c>
      <c r="BH956" s="151">
        <f>IF(N956="sníž. přenesená",J956,0)</f>
        <v>0</v>
      </c>
      <c r="BI956" s="151">
        <f>IF(N956="nulová",J956,0)</f>
        <v>0</v>
      </c>
      <c r="BJ956" s="18" t="s">
        <v>82</v>
      </c>
      <c r="BK956" s="151">
        <f>ROUND(I956*H956,2)</f>
        <v>0</v>
      </c>
      <c r="BL956" s="18" t="s">
        <v>314</v>
      </c>
      <c r="BM956" s="150" t="s">
        <v>8089</v>
      </c>
    </row>
    <row r="957" spans="2:65" s="1" customFormat="1" ht="19.5">
      <c r="B957" s="33"/>
      <c r="D957" s="152" t="s">
        <v>316</v>
      </c>
      <c r="F957" s="153" t="s">
        <v>8088</v>
      </c>
      <c r="I957" s="154"/>
      <c r="L957" s="33"/>
      <c r="M957" s="155"/>
      <c r="T957" s="57"/>
      <c r="AT957" s="18" t="s">
        <v>316</v>
      </c>
      <c r="AU957" s="18" t="s">
        <v>163</v>
      </c>
    </row>
    <row r="958" spans="2:65" s="1" customFormat="1" ht="16.5" customHeight="1">
      <c r="B958" s="33"/>
      <c r="C958" s="139" t="s">
        <v>4142</v>
      </c>
      <c r="D958" s="139" t="s">
        <v>309</v>
      </c>
      <c r="E958" s="140" t="s">
        <v>8090</v>
      </c>
      <c r="F958" s="141" t="s">
        <v>8091</v>
      </c>
      <c r="G958" s="142" t="s">
        <v>514</v>
      </c>
      <c r="H958" s="143">
        <v>4</v>
      </c>
      <c r="I958" s="144"/>
      <c r="J958" s="145">
        <f>ROUND(I958*H958,2)</f>
        <v>0</v>
      </c>
      <c r="K958" s="141" t="s">
        <v>1</v>
      </c>
      <c r="L958" s="33"/>
      <c r="M958" s="146" t="s">
        <v>1</v>
      </c>
      <c r="N958" s="147" t="s">
        <v>40</v>
      </c>
      <c r="P958" s="148">
        <f>O958*H958</f>
        <v>0</v>
      </c>
      <c r="Q958" s="148">
        <v>0</v>
      </c>
      <c r="R958" s="148">
        <f>Q958*H958</f>
        <v>0</v>
      </c>
      <c r="S958" s="148">
        <v>0</v>
      </c>
      <c r="T958" s="149">
        <f>S958*H958</f>
        <v>0</v>
      </c>
      <c r="AR958" s="150" t="s">
        <v>314</v>
      </c>
      <c r="AT958" s="150" t="s">
        <v>309</v>
      </c>
      <c r="AU958" s="150" t="s">
        <v>163</v>
      </c>
      <c r="AY958" s="18" t="s">
        <v>307</v>
      </c>
      <c r="BE958" s="151">
        <f>IF(N958="základní",J958,0)</f>
        <v>0</v>
      </c>
      <c r="BF958" s="151">
        <f>IF(N958="snížená",J958,0)</f>
        <v>0</v>
      </c>
      <c r="BG958" s="151">
        <f>IF(N958="zákl. přenesená",J958,0)</f>
        <v>0</v>
      </c>
      <c r="BH958" s="151">
        <f>IF(N958="sníž. přenesená",J958,0)</f>
        <v>0</v>
      </c>
      <c r="BI958" s="151">
        <f>IF(N958="nulová",J958,0)</f>
        <v>0</v>
      </c>
      <c r="BJ958" s="18" t="s">
        <v>82</v>
      </c>
      <c r="BK958" s="151">
        <f>ROUND(I958*H958,2)</f>
        <v>0</v>
      </c>
      <c r="BL958" s="18" t="s">
        <v>314</v>
      </c>
      <c r="BM958" s="150" t="s">
        <v>8092</v>
      </c>
    </row>
    <row r="959" spans="2:65" s="1" customFormat="1" ht="11.25">
      <c r="B959" s="33"/>
      <c r="D959" s="152" t="s">
        <v>316</v>
      </c>
      <c r="F959" s="153" t="s">
        <v>8091</v>
      </c>
      <c r="I959" s="154"/>
      <c r="L959" s="33"/>
      <c r="M959" s="155"/>
      <c r="T959" s="57"/>
      <c r="AT959" s="18" t="s">
        <v>316</v>
      </c>
      <c r="AU959" s="18" t="s">
        <v>163</v>
      </c>
    </row>
    <row r="960" spans="2:65" s="11" customFormat="1" ht="20.85" customHeight="1">
      <c r="B960" s="127"/>
      <c r="D960" s="128" t="s">
        <v>74</v>
      </c>
      <c r="E960" s="137" t="s">
        <v>8093</v>
      </c>
      <c r="F960" s="137" t="s">
        <v>8094</v>
      </c>
      <c r="I960" s="130"/>
      <c r="J960" s="138">
        <f>BK960</f>
        <v>0</v>
      </c>
      <c r="L960" s="127"/>
      <c r="M960" s="132"/>
      <c r="P960" s="133">
        <f>SUM(P961:P962)</f>
        <v>0</v>
      </c>
      <c r="R960" s="133">
        <f>SUM(R961:R962)</f>
        <v>0</v>
      </c>
      <c r="T960" s="134">
        <f>SUM(T961:T962)</f>
        <v>0</v>
      </c>
      <c r="AR960" s="128" t="s">
        <v>82</v>
      </c>
      <c r="AT960" s="135" t="s">
        <v>74</v>
      </c>
      <c r="AU960" s="135" t="s">
        <v>84</v>
      </c>
      <c r="AY960" s="128" t="s">
        <v>307</v>
      </c>
      <c r="BK960" s="136">
        <f>SUM(BK961:BK962)</f>
        <v>0</v>
      </c>
    </row>
    <row r="961" spans="2:65" s="1" customFormat="1" ht="16.5" customHeight="1">
      <c r="B961" s="33"/>
      <c r="C961" s="139" t="s">
        <v>4153</v>
      </c>
      <c r="D961" s="139" t="s">
        <v>309</v>
      </c>
      <c r="E961" s="140" t="s">
        <v>8095</v>
      </c>
      <c r="F961" s="141" t="s">
        <v>8096</v>
      </c>
      <c r="G961" s="142" t="s">
        <v>514</v>
      </c>
      <c r="H961" s="143">
        <v>7</v>
      </c>
      <c r="I961" s="144"/>
      <c r="J961" s="145">
        <f>ROUND(I961*H961,2)</f>
        <v>0</v>
      </c>
      <c r="K961" s="141" t="s">
        <v>1</v>
      </c>
      <c r="L961" s="33"/>
      <c r="M961" s="146" t="s">
        <v>1</v>
      </c>
      <c r="N961" s="147" t="s">
        <v>40</v>
      </c>
      <c r="P961" s="148">
        <f>O961*H961</f>
        <v>0</v>
      </c>
      <c r="Q961" s="148">
        <v>0</v>
      </c>
      <c r="R961" s="148">
        <f>Q961*H961</f>
        <v>0</v>
      </c>
      <c r="S961" s="148">
        <v>0</v>
      </c>
      <c r="T961" s="149">
        <f>S961*H961</f>
        <v>0</v>
      </c>
      <c r="AR961" s="150" t="s">
        <v>314</v>
      </c>
      <c r="AT961" s="150" t="s">
        <v>309</v>
      </c>
      <c r="AU961" s="150" t="s">
        <v>163</v>
      </c>
      <c r="AY961" s="18" t="s">
        <v>307</v>
      </c>
      <c r="BE961" s="151">
        <f>IF(N961="základní",J961,0)</f>
        <v>0</v>
      </c>
      <c r="BF961" s="151">
        <f>IF(N961="snížená",J961,0)</f>
        <v>0</v>
      </c>
      <c r="BG961" s="151">
        <f>IF(N961="zákl. přenesená",J961,0)</f>
        <v>0</v>
      </c>
      <c r="BH961" s="151">
        <f>IF(N961="sníž. přenesená",J961,0)</f>
        <v>0</v>
      </c>
      <c r="BI961" s="151">
        <f>IF(N961="nulová",J961,0)</f>
        <v>0</v>
      </c>
      <c r="BJ961" s="18" t="s">
        <v>82</v>
      </c>
      <c r="BK961" s="151">
        <f>ROUND(I961*H961,2)</f>
        <v>0</v>
      </c>
      <c r="BL961" s="18" t="s">
        <v>314</v>
      </c>
      <c r="BM961" s="150" t="s">
        <v>8097</v>
      </c>
    </row>
    <row r="962" spans="2:65" s="1" customFormat="1" ht="11.25">
      <c r="B962" s="33"/>
      <c r="D962" s="152" t="s">
        <v>316</v>
      </c>
      <c r="F962" s="153" t="s">
        <v>8096</v>
      </c>
      <c r="I962" s="154"/>
      <c r="L962" s="33"/>
      <c r="M962" s="155"/>
      <c r="T962" s="57"/>
      <c r="AT962" s="18" t="s">
        <v>316</v>
      </c>
      <c r="AU962" s="18" t="s">
        <v>163</v>
      </c>
    </row>
    <row r="963" spans="2:65" s="11" customFormat="1" ht="20.85" customHeight="1">
      <c r="B963" s="127"/>
      <c r="D963" s="128" t="s">
        <v>74</v>
      </c>
      <c r="E963" s="137" t="s">
        <v>8098</v>
      </c>
      <c r="F963" s="137" t="s">
        <v>8099</v>
      </c>
      <c r="I963" s="130"/>
      <c r="J963" s="138">
        <f>BK963</f>
        <v>0</v>
      </c>
      <c r="L963" s="127"/>
      <c r="M963" s="132"/>
      <c r="P963" s="133">
        <f>SUM(P964:P971)</f>
        <v>0</v>
      </c>
      <c r="R963" s="133">
        <f>SUM(R964:R971)</f>
        <v>0</v>
      </c>
      <c r="T963" s="134">
        <f>SUM(T964:T971)</f>
        <v>0</v>
      </c>
      <c r="AR963" s="128" t="s">
        <v>82</v>
      </c>
      <c r="AT963" s="135" t="s">
        <v>74</v>
      </c>
      <c r="AU963" s="135" t="s">
        <v>84</v>
      </c>
      <c r="AY963" s="128" t="s">
        <v>307</v>
      </c>
      <c r="BK963" s="136">
        <f>SUM(BK964:BK971)</f>
        <v>0</v>
      </c>
    </row>
    <row r="964" spans="2:65" s="1" customFormat="1" ht="55.5" customHeight="1">
      <c r="B964" s="33"/>
      <c r="C964" s="139" t="s">
        <v>4161</v>
      </c>
      <c r="D964" s="139" t="s">
        <v>309</v>
      </c>
      <c r="E964" s="140" t="s">
        <v>8100</v>
      </c>
      <c r="F964" s="141" t="s">
        <v>8101</v>
      </c>
      <c r="G964" s="142" t="s">
        <v>514</v>
      </c>
      <c r="H964" s="143">
        <v>8</v>
      </c>
      <c r="I964" s="144"/>
      <c r="J964" s="145">
        <f>ROUND(I964*H964,2)</f>
        <v>0</v>
      </c>
      <c r="K964" s="141" t="s">
        <v>1</v>
      </c>
      <c r="L964" s="33"/>
      <c r="M964" s="146" t="s">
        <v>1</v>
      </c>
      <c r="N964" s="147" t="s">
        <v>40</v>
      </c>
      <c r="P964" s="148">
        <f>O964*H964</f>
        <v>0</v>
      </c>
      <c r="Q964" s="148">
        <v>0</v>
      </c>
      <c r="R964" s="148">
        <f>Q964*H964</f>
        <v>0</v>
      </c>
      <c r="S964" s="148">
        <v>0</v>
      </c>
      <c r="T964" s="149">
        <f>S964*H964</f>
        <v>0</v>
      </c>
      <c r="AR964" s="150" t="s">
        <v>314</v>
      </c>
      <c r="AT964" s="150" t="s">
        <v>309</v>
      </c>
      <c r="AU964" s="150" t="s">
        <v>163</v>
      </c>
      <c r="AY964" s="18" t="s">
        <v>307</v>
      </c>
      <c r="BE964" s="151">
        <f>IF(N964="základní",J964,0)</f>
        <v>0</v>
      </c>
      <c r="BF964" s="151">
        <f>IF(N964="snížená",J964,0)</f>
        <v>0</v>
      </c>
      <c r="BG964" s="151">
        <f>IF(N964="zákl. přenesená",J964,0)</f>
        <v>0</v>
      </c>
      <c r="BH964" s="151">
        <f>IF(N964="sníž. přenesená",J964,0)</f>
        <v>0</v>
      </c>
      <c r="BI964" s="151">
        <f>IF(N964="nulová",J964,0)</f>
        <v>0</v>
      </c>
      <c r="BJ964" s="18" t="s">
        <v>82</v>
      </c>
      <c r="BK964" s="151">
        <f>ROUND(I964*H964,2)</f>
        <v>0</v>
      </c>
      <c r="BL964" s="18" t="s">
        <v>314</v>
      </c>
      <c r="BM964" s="150" t="s">
        <v>8102</v>
      </c>
    </row>
    <row r="965" spans="2:65" s="1" customFormat="1" ht="29.25">
      <c r="B965" s="33"/>
      <c r="D965" s="152" t="s">
        <v>316</v>
      </c>
      <c r="F965" s="153" t="s">
        <v>8101</v>
      </c>
      <c r="I965" s="154"/>
      <c r="L965" s="33"/>
      <c r="M965" s="155"/>
      <c r="T965" s="57"/>
      <c r="AT965" s="18" t="s">
        <v>316</v>
      </c>
      <c r="AU965" s="18" t="s">
        <v>163</v>
      </c>
    </row>
    <row r="966" spans="2:65" s="1" customFormat="1" ht="16.5" customHeight="1">
      <c r="B966" s="33"/>
      <c r="C966" s="139" t="s">
        <v>4165</v>
      </c>
      <c r="D966" s="139" t="s">
        <v>309</v>
      </c>
      <c r="E966" s="140" t="s">
        <v>8103</v>
      </c>
      <c r="F966" s="141" t="s">
        <v>8104</v>
      </c>
      <c r="G966" s="142" t="s">
        <v>514</v>
      </c>
      <c r="H966" s="143">
        <v>8</v>
      </c>
      <c r="I966" s="144"/>
      <c r="J966" s="145">
        <f>ROUND(I966*H966,2)</f>
        <v>0</v>
      </c>
      <c r="K966" s="141" t="s">
        <v>1</v>
      </c>
      <c r="L966" s="33"/>
      <c r="M966" s="146" t="s">
        <v>1</v>
      </c>
      <c r="N966" s="147" t="s">
        <v>40</v>
      </c>
      <c r="P966" s="148">
        <f>O966*H966</f>
        <v>0</v>
      </c>
      <c r="Q966" s="148">
        <v>0</v>
      </c>
      <c r="R966" s="148">
        <f>Q966*H966</f>
        <v>0</v>
      </c>
      <c r="S966" s="148">
        <v>0</v>
      </c>
      <c r="T966" s="149">
        <f>S966*H966</f>
        <v>0</v>
      </c>
      <c r="AR966" s="150" t="s">
        <v>314</v>
      </c>
      <c r="AT966" s="150" t="s">
        <v>309</v>
      </c>
      <c r="AU966" s="150" t="s">
        <v>163</v>
      </c>
      <c r="AY966" s="18" t="s">
        <v>307</v>
      </c>
      <c r="BE966" s="151">
        <f>IF(N966="základní",J966,0)</f>
        <v>0</v>
      </c>
      <c r="BF966" s="151">
        <f>IF(N966="snížená",J966,0)</f>
        <v>0</v>
      </c>
      <c r="BG966" s="151">
        <f>IF(N966="zákl. přenesená",J966,0)</f>
        <v>0</v>
      </c>
      <c r="BH966" s="151">
        <f>IF(N966="sníž. přenesená",J966,0)</f>
        <v>0</v>
      </c>
      <c r="BI966" s="151">
        <f>IF(N966="nulová",J966,0)</f>
        <v>0</v>
      </c>
      <c r="BJ966" s="18" t="s">
        <v>82</v>
      </c>
      <c r="BK966" s="151">
        <f>ROUND(I966*H966,2)</f>
        <v>0</v>
      </c>
      <c r="BL966" s="18" t="s">
        <v>314</v>
      </c>
      <c r="BM966" s="150" t="s">
        <v>8105</v>
      </c>
    </row>
    <row r="967" spans="2:65" s="1" customFormat="1" ht="11.25">
      <c r="B967" s="33"/>
      <c r="D967" s="152" t="s">
        <v>316</v>
      </c>
      <c r="F967" s="153" t="s">
        <v>8104</v>
      </c>
      <c r="I967" s="154"/>
      <c r="L967" s="33"/>
      <c r="M967" s="155"/>
      <c r="T967" s="57"/>
      <c r="AT967" s="18" t="s">
        <v>316</v>
      </c>
      <c r="AU967" s="18" t="s">
        <v>163</v>
      </c>
    </row>
    <row r="968" spans="2:65" s="1" customFormat="1" ht="16.5" customHeight="1">
      <c r="B968" s="33"/>
      <c r="C968" s="139" t="s">
        <v>4169</v>
      </c>
      <c r="D968" s="139" t="s">
        <v>309</v>
      </c>
      <c r="E968" s="140" t="s">
        <v>8106</v>
      </c>
      <c r="F968" s="141" t="s">
        <v>8107</v>
      </c>
      <c r="G968" s="142" t="s">
        <v>514</v>
      </c>
      <c r="H968" s="143">
        <v>8</v>
      </c>
      <c r="I968" s="144"/>
      <c r="J968" s="145">
        <f>ROUND(I968*H968,2)</f>
        <v>0</v>
      </c>
      <c r="K968" s="141" t="s">
        <v>1</v>
      </c>
      <c r="L968" s="33"/>
      <c r="M968" s="146" t="s">
        <v>1</v>
      </c>
      <c r="N968" s="147" t="s">
        <v>40</v>
      </c>
      <c r="P968" s="148">
        <f>O968*H968</f>
        <v>0</v>
      </c>
      <c r="Q968" s="148">
        <v>0</v>
      </c>
      <c r="R968" s="148">
        <f>Q968*H968</f>
        <v>0</v>
      </c>
      <c r="S968" s="148">
        <v>0</v>
      </c>
      <c r="T968" s="149">
        <f>S968*H968</f>
        <v>0</v>
      </c>
      <c r="AR968" s="150" t="s">
        <v>314</v>
      </c>
      <c r="AT968" s="150" t="s">
        <v>309</v>
      </c>
      <c r="AU968" s="150" t="s">
        <v>163</v>
      </c>
      <c r="AY968" s="18" t="s">
        <v>307</v>
      </c>
      <c r="BE968" s="151">
        <f>IF(N968="základní",J968,0)</f>
        <v>0</v>
      </c>
      <c r="BF968" s="151">
        <f>IF(N968="snížená",J968,0)</f>
        <v>0</v>
      </c>
      <c r="BG968" s="151">
        <f>IF(N968="zákl. přenesená",J968,0)</f>
        <v>0</v>
      </c>
      <c r="BH968" s="151">
        <f>IF(N968="sníž. přenesená",J968,0)</f>
        <v>0</v>
      </c>
      <c r="BI968" s="151">
        <f>IF(N968="nulová",J968,0)</f>
        <v>0</v>
      </c>
      <c r="BJ968" s="18" t="s">
        <v>82</v>
      </c>
      <c r="BK968" s="151">
        <f>ROUND(I968*H968,2)</f>
        <v>0</v>
      </c>
      <c r="BL968" s="18" t="s">
        <v>314</v>
      </c>
      <c r="BM968" s="150" t="s">
        <v>8108</v>
      </c>
    </row>
    <row r="969" spans="2:65" s="1" customFormat="1" ht="11.25">
      <c r="B969" s="33"/>
      <c r="D969" s="152" t="s">
        <v>316</v>
      </c>
      <c r="F969" s="153" t="s">
        <v>8107</v>
      </c>
      <c r="I969" s="154"/>
      <c r="L969" s="33"/>
      <c r="M969" s="155"/>
      <c r="T969" s="57"/>
      <c r="AT969" s="18" t="s">
        <v>316</v>
      </c>
      <c r="AU969" s="18" t="s">
        <v>163</v>
      </c>
    </row>
    <row r="970" spans="2:65" s="1" customFormat="1" ht="66.75" customHeight="1">
      <c r="B970" s="33"/>
      <c r="C970" s="139" t="s">
        <v>4171</v>
      </c>
      <c r="D970" s="139" t="s">
        <v>309</v>
      </c>
      <c r="E970" s="140" t="s">
        <v>8109</v>
      </c>
      <c r="F970" s="141" t="s">
        <v>8110</v>
      </c>
      <c r="G970" s="142" t="s">
        <v>514</v>
      </c>
      <c r="H970" s="143">
        <v>8</v>
      </c>
      <c r="I970" s="144"/>
      <c r="J970" s="145">
        <f>ROUND(I970*H970,2)</f>
        <v>0</v>
      </c>
      <c r="K970" s="141" t="s">
        <v>1</v>
      </c>
      <c r="L970" s="33"/>
      <c r="M970" s="146" t="s">
        <v>1</v>
      </c>
      <c r="N970" s="147" t="s">
        <v>40</v>
      </c>
      <c r="P970" s="148">
        <f>O970*H970</f>
        <v>0</v>
      </c>
      <c r="Q970" s="148">
        <v>0</v>
      </c>
      <c r="R970" s="148">
        <f>Q970*H970</f>
        <v>0</v>
      </c>
      <c r="S970" s="148">
        <v>0</v>
      </c>
      <c r="T970" s="149">
        <f>S970*H970</f>
        <v>0</v>
      </c>
      <c r="AR970" s="150" t="s">
        <v>314</v>
      </c>
      <c r="AT970" s="150" t="s">
        <v>309</v>
      </c>
      <c r="AU970" s="150" t="s">
        <v>163</v>
      </c>
      <c r="AY970" s="18" t="s">
        <v>307</v>
      </c>
      <c r="BE970" s="151">
        <f>IF(N970="základní",J970,0)</f>
        <v>0</v>
      </c>
      <c r="BF970" s="151">
        <f>IF(N970="snížená",J970,0)</f>
        <v>0</v>
      </c>
      <c r="BG970" s="151">
        <f>IF(N970="zákl. přenesená",J970,0)</f>
        <v>0</v>
      </c>
      <c r="BH970" s="151">
        <f>IF(N970="sníž. přenesená",J970,0)</f>
        <v>0</v>
      </c>
      <c r="BI970" s="151">
        <f>IF(N970="nulová",J970,0)</f>
        <v>0</v>
      </c>
      <c r="BJ970" s="18" t="s">
        <v>82</v>
      </c>
      <c r="BK970" s="151">
        <f>ROUND(I970*H970,2)</f>
        <v>0</v>
      </c>
      <c r="BL970" s="18" t="s">
        <v>314</v>
      </c>
      <c r="BM970" s="150" t="s">
        <v>8111</v>
      </c>
    </row>
    <row r="971" spans="2:65" s="1" customFormat="1" ht="39">
      <c r="B971" s="33"/>
      <c r="D971" s="152" t="s">
        <v>316</v>
      </c>
      <c r="F971" s="153" t="s">
        <v>8110</v>
      </c>
      <c r="I971" s="154"/>
      <c r="L971" s="33"/>
      <c r="M971" s="155"/>
      <c r="T971" s="57"/>
      <c r="AT971" s="18" t="s">
        <v>316</v>
      </c>
      <c r="AU971" s="18" t="s">
        <v>163</v>
      </c>
    </row>
    <row r="972" spans="2:65" s="11" customFormat="1" ht="20.85" customHeight="1">
      <c r="B972" s="127"/>
      <c r="D972" s="128" t="s">
        <v>74</v>
      </c>
      <c r="E972" s="137" t="s">
        <v>8112</v>
      </c>
      <c r="F972" s="137" t="s">
        <v>8113</v>
      </c>
      <c r="I972" s="130"/>
      <c r="J972" s="138">
        <f>BK972</f>
        <v>0</v>
      </c>
      <c r="L972" s="127"/>
      <c r="M972" s="132"/>
      <c r="P972" s="133">
        <f>SUM(P973:P974)</f>
        <v>0</v>
      </c>
      <c r="R972" s="133">
        <f>SUM(R973:R974)</f>
        <v>0</v>
      </c>
      <c r="T972" s="134">
        <f>SUM(T973:T974)</f>
        <v>0</v>
      </c>
      <c r="AR972" s="128" t="s">
        <v>82</v>
      </c>
      <c r="AT972" s="135" t="s">
        <v>74</v>
      </c>
      <c r="AU972" s="135" t="s">
        <v>84</v>
      </c>
      <c r="AY972" s="128" t="s">
        <v>307</v>
      </c>
      <c r="BK972" s="136">
        <f>SUM(BK973:BK974)</f>
        <v>0</v>
      </c>
    </row>
    <row r="973" spans="2:65" s="1" customFormat="1" ht="66.75" customHeight="1">
      <c r="B973" s="33"/>
      <c r="C973" s="139" t="s">
        <v>4173</v>
      </c>
      <c r="D973" s="139" t="s">
        <v>309</v>
      </c>
      <c r="E973" s="140" t="s">
        <v>8114</v>
      </c>
      <c r="F973" s="141" t="s">
        <v>8115</v>
      </c>
      <c r="G973" s="142" t="s">
        <v>514</v>
      </c>
      <c r="H973" s="143">
        <v>7</v>
      </c>
      <c r="I973" s="144"/>
      <c r="J973" s="145">
        <f>ROUND(I973*H973,2)</f>
        <v>0</v>
      </c>
      <c r="K973" s="141" t="s">
        <v>1</v>
      </c>
      <c r="L973" s="33"/>
      <c r="M973" s="146" t="s">
        <v>1</v>
      </c>
      <c r="N973" s="147" t="s">
        <v>40</v>
      </c>
      <c r="P973" s="148">
        <f>O973*H973</f>
        <v>0</v>
      </c>
      <c r="Q973" s="148">
        <v>0</v>
      </c>
      <c r="R973" s="148">
        <f>Q973*H973</f>
        <v>0</v>
      </c>
      <c r="S973" s="148">
        <v>0</v>
      </c>
      <c r="T973" s="149">
        <f>S973*H973</f>
        <v>0</v>
      </c>
      <c r="AR973" s="150" t="s">
        <v>314</v>
      </c>
      <c r="AT973" s="150" t="s">
        <v>309</v>
      </c>
      <c r="AU973" s="150" t="s">
        <v>163</v>
      </c>
      <c r="AY973" s="18" t="s">
        <v>307</v>
      </c>
      <c r="BE973" s="151">
        <f>IF(N973="základní",J973,0)</f>
        <v>0</v>
      </c>
      <c r="BF973" s="151">
        <f>IF(N973="snížená",J973,0)</f>
        <v>0</v>
      </c>
      <c r="BG973" s="151">
        <f>IF(N973="zákl. přenesená",J973,0)</f>
        <v>0</v>
      </c>
      <c r="BH973" s="151">
        <f>IF(N973="sníž. přenesená",J973,0)</f>
        <v>0</v>
      </c>
      <c r="BI973" s="151">
        <f>IF(N973="nulová",J973,0)</f>
        <v>0</v>
      </c>
      <c r="BJ973" s="18" t="s">
        <v>82</v>
      </c>
      <c r="BK973" s="151">
        <f>ROUND(I973*H973,2)</f>
        <v>0</v>
      </c>
      <c r="BL973" s="18" t="s">
        <v>314</v>
      </c>
      <c r="BM973" s="150" t="s">
        <v>8116</v>
      </c>
    </row>
    <row r="974" spans="2:65" s="1" customFormat="1" ht="68.25">
      <c r="B974" s="33"/>
      <c r="D974" s="152" t="s">
        <v>316</v>
      </c>
      <c r="F974" s="153" t="s">
        <v>8117</v>
      </c>
      <c r="I974" s="154"/>
      <c r="L974" s="33"/>
      <c r="M974" s="155"/>
      <c r="T974" s="57"/>
      <c r="AT974" s="18" t="s">
        <v>316</v>
      </c>
      <c r="AU974" s="18" t="s">
        <v>163</v>
      </c>
    </row>
    <row r="975" spans="2:65" s="11" customFormat="1" ht="20.85" customHeight="1">
      <c r="B975" s="127"/>
      <c r="D975" s="128" t="s">
        <v>74</v>
      </c>
      <c r="E975" s="137" t="s">
        <v>8118</v>
      </c>
      <c r="F975" s="137" t="s">
        <v>8119</v>
      </c>
      <c r="I975" s="130"/>
      <c r="J975" s="138">
        <f>BK975</f>
        <v>0</v>
      </c>
      <c r="L975" s="127"/>
      <c r="M975" s="132"/>
      <c r="P975" s="133">
        <f>SUM(P976:P987)</f>
        <v>0</v>
      </c>
      <c r="R975" s="133">
        <f>SUM(R976:R987)</f>
        <v>0</v>
      </c>
      <c r="T975" s="134">
        <f>SUM(T976:T987)</f>
        <v>0</v>
      </c>
      <c r="AR975" s="128" t="s">
        <v>82</v>
      </c>
      <c r="AT975" s="135" t="s">
        <v>74</v>
      </c>
      <c r="AU975" s="135" t="s">
        <v>84</v>
      </c>
      <c r="AY975" s="128" t="s">
        <v>307</v>
      </c>
      <c r="BK975" s="136">
        <f>SUM(BK976:BK987)</f>
        <v>0</v>
      </c>
    </row>
    <row r="976" spans="2:65" s="1" customFormat="1" ht="76.349999999999994" customHeight="1">
      <c r="B976" s="33"/>
      <c r="C976" s="139" t="s">
        <v>4178</v>
      </c>
      <c r="D976" s="139" t="s">
        <v>309</v>
      </c>
      <c r="E976" s="140" t="s">
        <v>8120</v>
      </c>
      <c r="F976" s="141" t="s">
        <v>8121</v>
      </c>
      <c r="G976" s="142" t="s">
        <v>514</v>
      </c>
      <c r="H976" s="143">
        <v>4</v>
      </c>
      <c r="I976" s="144"/>
      <c r="J976" s="145">
        <f>ROUND(I976*H976,2)</f>
        <v>0</v>
      </c>
      <c r="K976" s="141" t="s">
        <v>1</v>
      </c>
      <c r="L976" s="33"/>
      <c r="M976" s="146" t="s">
        <v>1</v>
      </c>
      <c r="N976" s="147" t="s">
        <v>40</v>
      </c>
      <c r="P976" s="148">
        <f>O976*H976</f>
        <v>0</v>
      </c>
      <c r="Q976" s="148">
        <v>0</v>
      </c>
      <c r="R976" s="148">
        <f>Q976*H976</f>
        <v>0</v>
      </c>
      <c r="S976" s="148">
        <v>0</v>
      </c>
      <c r="T976" s="149">
        <f>S976*H976</f>
        <v>0</v>
      </c>
      <c r="AR976" s="150" t="s">
        <v>314</v>
      </c>
      <c r="AT976" s="150" t="s">
        <v>309</v>
      </c>
      <c r="AU976" s="150" t="s">
        <v>163</v>
      </c>
      <c r="AY976" s="18" t="s">
        <v>307</v>
      </c>
      <c r="BE976" s="151">
        <f>IF(N976="základní",J976,0)</f>
        <v>0</v>
      </c>
      <c r="BF976" s="151">
        <f>IF(N976="snížená",J976,0)</f>
        <v>0</v>
      </c>
      <c r="BG976" s="151">
        <f>IF(N976="zákl. přenesená",J976,0)</f>
        <v>0</v>
      </c>
      <c r="BH976" s="151">
        <f>IF(N976="sníž. přenesená",J976,0)</f>
        <v>0</v>
      </c>
      <c r="BI976" s="151">
        <f>IF(N976="nulová",J976,0)</f>
        <v>0</v>
      </c>
      <c r="BJ976" s="18" t="s">
        <v>82</v>
      </c>
      <c r="BK976" s="151">
        <f>ROUND(I976*H976,2)</f>
        <v>0</v>
      </c>
      <c r="BL976" s="18" t="s">
        <v>314</v>
      </c>
      <c r="BM976" s="150" t="s">
        <v>8122</v>
      </c>
    </row>
    <row r="977" spans="2:65" s="1" customFormat="1" ht="48.75">
      <c r="B977" s="33"/>
      <c r="D977" s="152" t="s">
        <v>316</v>
      </c>
      <c r="F977" s="153" t="s">
        <v>8123</v>
      </c>
      <c r="I977" s="154"/>
      <c r="L977" s="33"/>
      <c r="M977" s="155"/>
      <c r="T977" s="57"/>
      <c r="AT977" s="18" t="s">
        <v>316</v>
      </c>
      <c r="AU977" s="18" t="s">
        <v>163</v>
      </c>
    </row>
    <row r="978" spans="2:65" s="1" customFormat="1" ht="21.75" customHeight="1">
      <c r="B978" s="33"/>
      <c r="C978" s="139" t="s">
        <v>4181</v>
      </c>
      <c r="D978" s="139" t="s">
        <v>309</v>
      </c>
      <c r="E978" s="140" t="s">
        <v>8124</v>
      </c>
      <c r="F978" s="141" t="s">
        <v>7939</v>
      </c>
      <c r="G978" s="142" t="s">
        <v>514</v>
      </c>
      <c r="H978" s="143">
        <v>4</v>
      </c>
      <c r="I978" s="144"/>
      <c r="J978" s="145">
        <f>ROUND(I978*H978,2)</f>
        <v>0</v>
      </c>
      <c r="K978" s="141" t="s">
        <v>1</v>
      </c>
      <c r="L978" s="33"/>
      <c r="M978" s="146" t="s">
        <v>1</v>
      </c>
      <c r="N978" s="147" t="s">
        <v>40</v>
      </c>
      <c r="P978" s="148">
        <f>O978*H978</f>
        <v>0</v>
      </c>
      <c r="Q978" s="148">
        <v>0</v>
      </c>
      <c r="R978" s="148">
        <f>Q978*H978</f>
        <v>0</v>
      </c>
      <c r="S978" s="148">
        <v>0</v>
      </c>
      <c r="T978" s="149">
        <f>S978*H978</f>
        <v>0</v>
      </c>
      <c r="AR978" s="150" t="s">
        <v>314</v>
      </c>
      <c r="AT978" s="150" t="s">
        <v>309</v>
      </c>
      <c r="AU978" s="150" t="s">
        <v>163</v>
      </c>
      <c r="AY978" s="18" t="s">
        <v>307</v>
      </c>
      <c r="BE978" s="151">
        <f>IF(N978="základní",J978,0)</f>
        <v>0</v>
      </c>
      <c r="BF978" s="151">
        <f>IF(N978="snížená",J978,0)</f>
        <v>0</v>
      </c>
      <c r="BG978" s="151">
        <f>IF(N978="zákl. přenesená",J978,0)</f>
        <v>0</v>
      </c>
      <c r="BH978" s="151">
        <f>IF(N978="sníž. přenesená",J978,0)</f>
        <v>0</v>
      </c>
      <c r="BI978" s="151">
        <f>IF(N978="nulová",J978,0)</f>
        <v>0</v>
      </c>
      <c r="BJ978" s="18" t="s">
        <v>82</v>
      </c>
      <c r="BK978" s="151">
        <f>ROUND(I978*H978,2)</f>
        <v>0</v>
      </c>
      <c r="BL978" s="18" t="s">
        <v>314</v>
      </c>
      <c r="BM978" s="150" t="s">
        <v>8125</v>
      </c>
    </row>
    <row r="979" spans="2:65" s="1" customFormat="1" ht="11.25">
      <c r="B979" s="33"/>
      <c r="D979" s="152" t="s">
        <v>316</v>
      </c>
      <c r="F979" s="153" t="s">
        <v>7939</v>
      </c>
      <c r="I979" s="154"/>
      <c r="L979" s="33"/>
      <c r="M979" s="155"/>
      <c r="T979" s="57"/>
      <c r="AT979" s="18" t="s">
        <v>316</v>
      </c>
      <c r="AU979" s="18" t="s">
        <v>163</v>
      </c>
    </row>
    <row r="980" spans="2:65" s="1" customFormat="1" ht="16.5" customHeight="1">
      <c r="B980" s="33"/>
      <c r="C980" s="139" t="s">
        <v>4183</v>
      </c>
      <c r="D980" s="139" t="s">
        <v>309</v>
      </c>
      <c r="E980" s="140" t="s">
        <v>8126</v>
      </c>
      <c r="F980" s="141" t="s">
        <v>7942</v>
      </c>
      <c r="G980" s="142" t="s">
        <v>514</v>
      </c>
      <c r="H980" s="143">
        <v>4</v>
      </c>
      <c r="I980" s="144"/>
      <c r="J980" s="145">
        <f>ROUND(I980*H980,2)</f>
        <v>0</v>
      </c>
      <c r="K980" s="141" t="s">
        <v>1</v>
      </c>
      <c r="L980" s="33"/>
      <c r="M980" s="146" t="s">
        <v>1</v>
      </c>
      <c r="N980" s="147" t="s">
        <v>40</v>
      </c>
      <c r="P980" s="148">
        <f>O980*H980</f>
        <v>0</v>
      </c>
      <c r="Q980" s="148">
        <v>0</v>
      </c>
      <c r="R980" s="148">
        <f>Q980*H980</f>
        <v>0</v>
      </c>
      <c r="S980" s="148">
        <v>0</v>
      </c>
      <c r="T980" s="149">
        <f>S980*H980</f>
        <v>0</v>
      </c>
      <c r="AR980" s="150" t="s">
        <v>314</v>
      </c>
      <c r="AT980" s="150" t="s">
        <v>309</v>
      </c>
      <c r="AU980" s="150" t="s">
        <v>163</v>
      </c>
      <c r="AY980" s="18" t="s">
        <v>307</v>
      </c>
      <c r="BE980" s="151">
        <f>IF(N980="základní",J980,0)</f>
        <v>0</v>
      </c>
      <c r="BF980" s="151">
        <f>IF(N980="snížená",J980,0)</f>
        <v>0</v>
      </c>
      <c r="BG980" s="151">
        <f>IF(N980="zákl. přenesená",J980,0)</f>
        <v>0</v>
      </c>
      <c r="BH980" s="151">
        <f>IF(N980="sníž. přenesená",J980,0)</f>
        <v>0</v>
      </c>
      <c r="BI980" s="151">
        <f>IF(N980="nulová",J980,0)</f>
        <v>0</v>
      </c>
      <c r="BJ980" s="18" t="s">
        <v>82</v>
      </c>
      <c r="BK980" s="151">
        <f>ROUND(I980*H980,2)</f>
        <v>0</v>
      </c>
      <c r="BL980" s="18" t="s">
        <v>314</v>
      </c>
      <c r="BM980" s="150" t="s">
        <v>8127</v>
      </c>
    </row>
    <row r="981" spans="2:65" s="1" customFormat="1" ht="11.25">
      <c r="B981" s="33"/>
      <c r="D981" s="152" t="s">
        <v>316</v>
      </c>
      <c r="F981" s="153" t="s">
        <v>7942</v>
      </c>
      <c r="I981" s="154"/>
      <c r="L981" s="33"/>
      <c r="M981" s="155"/>
      <c r="T981" s="57"/>
      <c r="AT981" s="18" t="s">
        <v>316</v>
      </c>
      <c r="AU981" s="18" t="s">
        <v>163</v>
      </c>
    </row>
    <row r="982" spans="2:65" s="1" customFormat="1" ht="16.5" customHeight="1">
      <c r="B982" s="33"/>
      <c r="C982" s="139" t="s">
        <v>4185</v>
      </c>
      <c r="D982" s="139" t="s">
        <v>309</v>
      </c>
      <c r="E982" s="140" t="s">
        <v>8128</v>
      </c>
      <c r="F982" s="141" t="s">
        <v>7945</v>
      </c>
      <c r="G982" s="142" t="s">
        <v>514</v>
      </c>
      <c r="H982" s="143">
        <v>4</v>
      </c>
      <c r="I982" s="144"/>
      <c r="J982" s="145">
        <f>ROUND(I982*H982,2)</f>
        <v>0</v>
      </c>
      <c r="K982" s="141" t="s">
        <v>1</v>
      </c>
      <c r="L982" s="33"/>
      <c r="M982" s="146" t="s">
        <v>1</v>
      </c>
      <c r="N982" s="147" t="s">
        <v>40</v>
      </c>
      <c r="P982" s="148">
        <f>O982*H982</f>
        <v>0</v>
      </c>
      <c r="Q982" s="148">
        <v>0</v>
      </c>
      <c r="R982" s="148">
        <f>Q982*H982</f>
        <v>0</v>
      </c>
      <c r="S982" s="148">
        <v>0</v>
      </c>
      <c r="T982" s="149">
        <f>S982*H982</f>
        <v>0</v>
      </c>
      <c r="AR982" s="150" t="s">
        <v>314</v>
      </c>
      <c r="AT982" s="150" t="s">
        <v>309</v>
      </c>
      <c r="AU982" s="150" t="s">
        <v>163</v>
      </c>
      <c r="AY982" s="18" t="s">
        <v>307</v>
      </c>
      <c r="BE982" s="151">
        <f>IF(N982="základní",J982,0)</f>
        <v>0</v>
      </c>
      <c r="BF982" s="151">
        <f>IF(N982="snížená",J982,0)</f>
        <v>0</v>
      </c>
      <c r="BG982" s="151">
        <f>IF(N982="zákl. přenesená",J982,0)</f>
        <v>0</v>
      </c>
      <c r="BH982" s="151">
        <f>IF(N982="sníž. přenesená",J982,0)</f>
        <v>0</v>
      </c>
      <c r="BI982" s="151">
        <f>IF(N982="nulová",J982,0)</f>
        <v>0</v>
      </c>
      <c r="BJ982" s="18" t="s">
        <v>82</v>
      </c>
      <c r="BK982" s="151">
        <f>ROUND(I982*H982,2)</f>
        <v>0</v>
      </c>
      <c r="BL982" s="18" t="s">
        <v>314</v>
      </c>
      <c r="BM982" s="150" t="s">
        <v>8129</v>
      </c>
    </row>
    <row r="983" spans="2:65" s="1" customFormat="1" ht="11.25">
      <c r="B983" s="33"/>
      <c r="D983" s="152" t="s">
        <v>316</v>
      </c>
      <c r="F983" s="153" t="s">
        <v>7945</v>
      </c>
      <c r="I983" s="154"/>
      <c r="L983" s="33"/>
      <c r="M983" s="155"/>
      <c r="T983" s="57"/>
      <c r="AT983" s="18" t="s">
        <v>316</v>
      </c>
      <c r="AU983" s="18" t="s">
        <v>163</v>
      </c>
    </row>
    <row r="984" spans="2:65" s="1" customFormat="1" ht="37.9" customHeight="1">
      <c r="B984" s="33"/>
      <c r="C984" s="139" t="s">
        <v>4190</v>
      </c>
      <c r="D984" s="139" t="s">
        <v>309</v>
      </c>
      <c r="E984" s="140" t="s">
        <v>8130</v>
      </c>
      <c r="F984" s="141" t="s">
        <v>8131</v>
      </c>
      <c r="G984" s="142" t="s">
        <v>514</v>
      </c>
      <c r="H984" s="143">
        <v>4</v>
      </c>
      <c r="I984" s="144"/>
      <c r="J984" s="145">
        <f>ROUND(I984*H984,2)</f>
        <v>0</v>
      </c>
      <c r="K984" s="141" t="s">
        <v>1</v>
      </c>
      <c r="L984" s="33"/>
      <c r="M984" s="146" t="s">
        <v>1</v>
      </c>
      <c r="N984" s="147" t="s">
        <v>40</v>
      </c>
      <c r="P984" s="148">
        <f>O984*H984</f>
        <v>0</v>
      </c>
      <c r="Q984" s="148">
        <v>0</v>
      </c>
      <c r="R984" s="148">
        <f>Q984*H984</f>
        <v>0</v>
      </c>
      <c r="S984" s="148">
        <v>0</v>
      </c>
      <c r="T984" s="149">
        <f>S984*H984</f>
        <v>0</v>
      </c>
      <c r="AR984" s="150" t="s">
        <v>314</v>
      </c>
      <c r="AT984" s="150" t="s">
        <v>309</v>
      </c>
      <c r="AU984" s="150" t="s">
        <v>163</v>
      </c>
      <c r="AY984" s="18" t="s">
        <v>307</v>
      </c>
      <c r="BE984" s="151">
        <f>IF(N984="základní",J984,0)</f>
        <v>0</v>
      </c>
      <c r="BF984" s="151">
        <f>IF(N984="snížená",J984,0)</f>
        <v>0</v>
      </c>
      <c r="BG984" s="151">
        <f>IF(N984="zákl. přenesená",J984,0)</f>
        <v>0</v>
      </c>
      <c r="BH984" s="151">
        <f>IF(N984="sníž. přenesená",J984,0)</f>
        <v>0</v>
      </c>
      <c r="BI984" s="151">
        <f>IF(N984="nulová",J984,0)</f>
        <v>0</v>
      </c>
      <c r="BJ984" s="18" t="s">
        <v>82</v>
      </c>
      <c r="BK984" s="151">
        <f>ROUND(I984*H984,2)</f>
        <v>0</v>
      </c>
      <c r="BL984" s="18" t="s">
        <v>314</v>
      </c>
      <c r="BM984" s="150" t="s">
        <v>8132</v>
      </c>
    </row>
    <row r="985" spans="2:65" s="1" customFormat="1" ht="19.5">
      <c r="B985" s="33"/>
      <c r="D985" s="152" t="s">
        <v>316</v>
      </c>
      <c r="F985" s="153" t="s">
        <v>8131</v>
      </c>
      <c r="I985" s="154"/>
      <c r="L985" s="33"/>
      <c r="M985" s="155"/>
      <c r="T985" s="57"/>
      <c r="AT985" s="18" t="s">
        <v>316</v>
      </c>
      <c r="AU985" s="18" t="s">
        <v>163</v>
      </c>
    </row>
    <row r="986" spans="2:65" s="1" customFormat="1" ht="16.5" customHeight="1">
      <c r="B986" s="33"/>
      <c r="C986" s="139" t="s">
        <v>4195</v>
      </c>
      <c r="D986" s="139" t="s">
        <v>309</v>
      </c>
      <c r="E986" s="140" t="s">
        <v>8133</v>
      </c>
      <c r="F986" s="141" t="s">
        <v>8134</v>
      </c>
      <c r="G986" s="142" t="s">
        <v>514</v>
      </c>
      <c r="H986" s="143">
        <v>2</v>
      </c>
      <c r="I986" s="144"/>
      <c r="J986" s="145">
        <f>ROUND(I986*H986,2)</f>
        <v>0</v>
      </c>
      <c r="K986" s="141" t="s">
        <v>1</v>
      </c>
      <c r="L986" s="33"/>
      <c r="M986" s="146" t="s">
        <v>1</v>
      </c>
      <c r="N986" s="147" t="s">
        <v>40</v>
      </c>
      <c r="P986" s="148">
        <f>O986*H986</f>
        <v>0</v>
      </c>
      <c r="Q986" s="148">
        <v>0</v>
      </c>
      <c r="R986" s="148">
        <f>Q986*H986</f>
        <v>0</v>
      </c>
      <c r="S986" s="148">
        <v>0</v>
      </c>
      <c r="T986" s="149">
        <f>S986*H986</f>
        <v>0</v>
      </c>
      <c r="AR986" s="150" t="s">
        <v>314</v>
      </c>
      <c r="AT986" s="150" t="s">
        <v>309</v>
      </c>
      <c r="AU986" s="150" t="s">
        <v>163</v>
      </c>
      <c r="AY986" s="18" t="s">
        <v>307</v>
      </c>
      <c r="BE986" s="151">
        <f>IF(N986="základní",J986,0)</f>
        <v>0</v>
      </c>
      <c r="BF986" s="151">
        <f>IF(N986="snížená",J986,0)</f>
        <v>0</v>
      </c>
      <c r="BG986" s="151">
        <f>IF(N986="zákl. přenesená",J986,0)</f>
        <v>0</v>
      </c>
      <c r="BH986" s="151">
        <f>IF(N986="sníž. přenesená",J986,0)</f>
        <v>0</v>
      </c>
      <c r="BI986" s="151">
        <f>IF(N986="nulová",J986,0)</f>
        <v>0</v>
      </c>
      <c r="BJ986" s="18" t="s">
        <v>82</v>
      </c>
      <c r="BK986" s="151">
        <f>ROUND(I986*H986,2)</f>
        <v>0</v>
      </c>
      <c r="BL986" s="18" t="s">
        <v>314</v>
      </c>
      <c r="BM986" s="150" t="s">
        <v>8135</v>
      </c>
    </row>
    <row r="987" spans="2:65" s="1" customFormat="1" ht="11.25">
      <c r="B987" s="33"/>
      <c r="D987" s="152" t="s">
        <v>316</v>
      </c>
      <c r="F987" s="153" t="s">
        <v>8134</v>
      </c>
      <c r="I987" s="154"/>
      <c r="L987" s="33"/>
      <c r="M987" s="155"/>
      <c r="T987" s="57"/>
      <c r="AT987" s="18" t="s">
        <v>316</v>
      </c>
      <c r="AU987" s="18" t="s">
        <v>163</v>
      </c>
    </row>
    <row r="988" spans="2:65" s="11" customFormat="1" ht="20.85" customHeight="1">
      <c r="B988" s="127"/>
      <c r="D988" s="128" t="s">
        <v>74</v>
      </c>
      <c r="E988" s="137" t="s">
        <v>8136</v>
      </c>
      <c r="F988" s="137" t="s">
        <v>8137</v>
      </c>
      <c r="I988" s="130"/>
      <c r="J988" s="138">
        <f>BK988</f>
        <v>0</v>
      </c>
      <c r="L988" s="127"/>
      <c r="M988" s="132"/>
      <c r="P988" s="133">
        <f>SUM(P989:P990)</f>
        <v>0</v>
      </c>
      <c r="R988" s="133">
        <f>SUM(R989:R990)</f>
        <v>0</v>
      </c>
      <c r="T988" s="134">
        <f>SUM(T989:T990)</f>
        <v>0</v>
      </c>
      <c r="AR988" s="128" t="s">
        <v>82</v>
      </c>
      <c r="AT988" s="135" t="s">
        <v>74</v>
      </c>
      <c r="AU988" s="135" t="s">
        <v>84</v>
      </c>
      <c r="AY988" s="128" t="s">
        <v>307</v>
      </c>
      <c r="BK988" s="136">
        <f>SUM(BK989:BK990)</f>
        <v>0</v>
      </c>
    </row>
    <row r="989" spans="2:65" s="1" customFormat="1" ht="16.5" customHeight="1">
      <c r="B989" s="33"/>
      <c r="C989" s="139" t="s">
        <v>4200</v>
      </c>
      <c r="D989" s="139" t="s">
        <v>309</v>
      </c>
      <c r="E989" s="140" t="s">
        <v>8138</v>
      </c>
      <c r="F989" s="141" t="s">
        <v>8139</v>
      </c>
      <c r="G989" s="142" t="s">
        <v>514</v>
      </c>
      <c r="H989" s="143">
        <v>6</v>
      </c>
      <c r="I989" s="144"/>
      <c r="J989" s="145">
        <f>ROUND(I989*H989,2)</f>
        <v>0</v>
      </c>
      <c r="K989" s="141" t="s">
        <v>1</v>
      </c>
      <c r="L989" s="33"/>
      <c r="M989" s="146" t="s">
        <v>1</v>
      </c>
      <c r="N989" s="147" t="s">
        <v>40</v>
      </c>
      <c r="P989" s="148">
        <f>O989*H989</f>
        <v>0</v>
      </c>
      <c r="Q989" s="148">
        <v>0</v>
      </c>
      <c r="R989" s="148">
        <f>Q989*H989</f>
        <v>0</v>
      </c>
      <c r="S989" s="148">
        <v>0</v>
      </c>
      <c r="T989" s="149">
        <f>S989*H989</f>
        <v>0</v>
      </c>
      <c r="AR989" s="150" t="s">
        <v>314</v>
      </c>
      <c r="AT989" s="150" t="s">
        <v>309</v>
      </c>
      <c r="AU989" s="150" t="s">
        <v>163</v>
      </c>
      <c r="AY989" s="18" t="s">
        <v>307</v>
      </c>
      <c r="BE989" s="151">
        <f>IF(N989="základní",J989,0)</f>
        <v>0</v>
      </c>
      <c r="BF989" s="151">
        <f>IF(N989="snížená",J989,0)</f>
        <v>0</v>
      </c>
      <c r="BG989" s="151">
        <f>IF(N989="zákl. přenesená",J989,0)</f>
        <v>0</v>
      </c>
      <c r="BH989" s="151">
        <f>IF(N989="sníž. přenesená",J989,0)</f>
        <v>0</v>
      </c>
      <c r="BI989" s="151">
        <f>IF(N989="nulová",J989,0)</f>
        <v>0</v>
      </c>
      <c r="BJ989" s="18" t="s">
        <v>82</v>
      </c>
      <c r="BK989" s="151">
        <f>ROUND(I989*H989,2)</f>
        <v>0</v>
      </c>
      <c r="BL989" s="18" t="s">
        <v>314</v>
      </c>
      <c r="BM989" s="150" t="s">
        <v>8140</v>
      </c>
    </row>
    <row r="990" spans="2:65" s="1" customFormat="1" ht="11.25">
      <c r="B990" s="33"/>
      <c r="D990" s="152" t="s">
        <v>316</v>
      </c>
      <c r="F990" s="153" t="s">
        <v>8139</v>
      </c>
      <c r="I990" s="154"/>
      <c r="L990" s="33"/>
      <c r="M990" s="155"/>
      <c r="T990" s="57"/>
      <c r="AT990" s="18" t="s">
        <v>316</v>
      </c>
      <c r="AU990" s="18" t="s">
        <v>163</v>
      </c>
    </row>
    <row r="991" spans="2:65" s="11" customFormat="1" ht="20.85" customHeight="1">
      <c r="B991" s="127"/>
      <c r="D991" s="128" t="s">
        <v>74</v>
      </c>
      <c r="E991" s="137" t="s">
        <v>8141</v>
      </c>
      <c r="F991" s="137" t="s">
        <v>8142</v>
      </c>
      <c r="I991" s="130"/>
      <c r="J991" s="138">
        <f>BK991</f>
        <v>0</v>
      </c>
      <c r="L991" s="127"/>
      <c r="M991" s="132"/>
      <c r="P991" s="133">
        <f>SUM(P992:P997)</f>
        <v>0</v>
      </c>
      <c r="R991" s="133">
        <f>SUM(R992:R997)</f>
        <v>0</v>
      </c>
      <c r="T991" s="134">
        <f>SUM(T992:T997)</f>
        <v>0</v>
      </c>
      <c r="AR991" s="128" t="s">
        <v>82</v>
      </c>
      <c r="AT991" s="135" t="s">
        <v>74</v>
      </c>
      <c r="AU991" s="135" t="s">
        <v>84</v>
      </c>
      <c r="AY991" s="128" t="s">
        <v>307</v>
      </c>
      <c r="BK991" s="136">
        <f>SUM(BK992:BK997)</f>
        <v>0</v>
      </c>
    </row>
    <row r="992" spans="2:65" s="1" customFormat="1" ht="16.5" customHeight="1">
      <c r="B992" s="33"/>
      <c r="C992" s="139" t="s">
        <v>4205</v>
      </c>
      <c r="D992" s="139" t="s">
        <v>309</v>
      </c>
      <c r="E992" s="140" t="s">
        <v>8143</v>
      </c>
      <c r="F992" s="141" t="s">
        <v>8144</v>
      </c>
      <c r="G992" s="142" t="s">
        <v>398</v>
      </c>
      <c r="H992" s="143">
        <v>1800</v>
      </c>
      <c r="I992" s="144"/>
      <c r="J992" s="145">
        <f>ROUND(I992*H992,2)</f>
        <v>0</v>
      </c>
      <c r="K992" s="141" t="s">
        <v>1</v>
      </c>
      <c r="L992" s="33"/>
      <c r="M992" s="146" t="s">
        <v>1</v>
      </c>
      <c r="N992" s="147" t="s">
        <v>40</v>
      </c>
      <c r="P992" s="148">
        <f>O992*H992</f>
        <v>0</v>
      </c>
      <c r="Q992" s="148">
        <v>0</v>
      </c>
      <c r="R992" s="148">
        <f>Q992*H992</f>
        <v>0</v>
      </c>
      <c r="S992" s="148">
        <v>0</v>
      </c>
      <c r="T992" s="149">
        <f>S992*H992</f>
        <v>0</v>
      </c>
      <c r="AR992" s="150" t="s">
        <v>314</v>
      </c>
      <c r="AT992" s="150" t="s">
        <v>309</v>
      </c>
      <c r="AU992" s="150" t="s">
        <v>163</v>
      </c>
      <c r="AY992" s="18" t="s">
        <v>307</v>
      </c>
      <c r="BE992" s="151">
        <f>IF(N992="základní",J992,0)</f>
        <v>0</v>
      </c>
      <c r="BF992" s="151">
        <f>IF(N992="snížená",J992,0)</f>
        <v>0</v>
      </c>
      <c r="BG992" s="151">
        <f>IF(N992="zákl. přenesená",J992,0)</f>
        <v>0</v>
      </c>
      <c r="BH992" s="151">
        <f>IF(N992="sníž. přenesená",J992,0)</f>
        <v>0</v>
      </c>
      <c r="BI992" s="151">
        <f>IF(N992="nulová",J992,0)</f>
        <v>0</v>
      </c>
      <c r="BJ992" s="18" t="s">
        <v>82</v>
      </c>
      <c r="BK992" s="151">
        <f>ROUND(I992*H992,2)</f>
        <v>0</v>
      </c>
      <c r="BL992" s="18" t="s">
        <v>314</v>
      </c>
      <c r="BM992" s="150" t="s">
        <v>8145</v>
      </c>
    </row>
    <row r="993" spans="2:65" s="1" customFormat="1" ht="11.25">
      <c r="B993" s="33"/>
      <c r="D993" s="152" t="s">
        <v>316</v>
      </c>
      <c r="F993" s="153" t="s">
        <v>8144</v>
      </c>
      <c r="I993" s="154"/>
      <c r="L993" s="33"/>
      <c r="M993" s="155"/>
      <c r="T993" s="57"/>
      <c r="AT993" s="18" t="s">
        <v>316</v>
      </c>
      <c r="AU993" s="18" t="s">
        <v>163</v>
      </c>
    </row>
    <row r="994" spans="2:65" s="1" customFormat="1" ht="16.5" customHeight="1">
      <c r="B994" s="33"/>
      <c r="C994" s="139" t="s">
        <v>4210</v>
      </c>
      <c r="D994" s="139" t="s">
        <v>309</v>
      </c>
      <c r="E994" s="140" t="s">
        <v>8146</v>
      </c>
      <c r="F994" s="141" t="s">
        <v>8147</v>
      </c>
      <c r="G994" s="142" t="s">
        <v>398</v>
      </c>
      <c r="H994" s="143">
        <v>75</v>
      </c>
      <c r="I994" s="144"/>
      <c r="J994" s="145">
        <f>ROUND(I994*H994,2)</f>
        <v>0</v>
      </c>
      <c r="K994" s="141" t="s">
        <v>1</v>
      </c>
      <c r="L994" s="33"/>
      <c r="M994" s="146" t="s">
        <v>1</v>
      </c>
      <c r="N994" s="147" t="s">
        <v>40</v>
      </c>
      <c r="P994" s="148">
        <f>O994*H994</f>
        <v>0</v>
      </c>
      <c r="Q994" s="148">
        <v>0</v>
      </c>
      <c r="R994" s="148">
        <f>Q994*H994</f>
        <v>0</v>
      </c>
      <c r="S994" s="148">
        <v>0</v>
      </c>
      <c r="T994" s="149">
        <f>S994*H994</f>
        <v>0</v>
      </c>
      <c r="AR994" s="150" t="s">
        <v>314</v>
      </c>
      <c r="AT994" s="150" t="s">
        <v>309</v>
      </c>
      <c r="AU994" s="150" t="s">
        <v>163</v>
      </c>
      <c r="AY994" s="18" t="s">
        <v>307</v>
      </c>
      <c r="BE994" s="151">
        <f>IF(N994="základní",J994,0)</f>
        <v>0</v>
      </c>
      <c r="BF994" s="151">
        <f>IF(N994="snížená",J994,0)</f>
        <v>0</v>
      </c>
      <c r="BG994" s="151">
        <f>IF(N994="zákl. přenesená",J994,0)</f>
        <v>0</v>
      </c>
      <c r="BH994" s="151">
        <f>IF(N994="sníž. přenesená",J994,0)</f>
        <v>0</v>
      </c>
      <c r="BI994" s="151">
        <f>IF(N994="nulová",J994,0)</f>
        <v>0</v>
      </c>
      <c r="BJ994" s="18" t="s">
        <v>82</v>
      </c>
      <c r="BK994" s="151">
        <f>ROUND(I994*H994,2)</f>
        <v>0</v>
      </c>
      <c r="BL994" s="18" t="s">
        <v>314</v>
      </c>
      <c r="BM994" s="150" t="s">
        <v>8148</v>
      </c>
    </row>
    <row r="995" spans="2:65" s="1" customFormat="1" ht="11.25">
      <c r="B995" s="33"/>
      <c r="D995" s="152" t="s">
        <v>316</v>
      </c>
      <c r="F995" s="153" t="s">
        <v>8147</v>
      </c>
      <c r="I995" s="154"/>
      <c r="L995" s="33"/>
      <c r="M995" s="155"/>
      <c r="T995" s="57"/>
      <c r="AT995" s="18" t="s">
        <v>316</v>
      </c>
      <c r="AU995" s="18" t="s">
        <v>163</v>
      </c>
    </row>
    <row r="996" spans="2:65" s="1" customFormat="1" ht="16.5" customHeight="1">
      <c r="B996" s="33"/>
      <c r="C996" s="139" t="s">
        <v>4216</v>
      </c>
      <c r="D996" s="139" t="s">
        <v>309</v>
      </c>
      <c r="E996" s="140" t="s">
        <v>8149</v>
      </c>
      <c r="F996" s="141" t="s">
        <v>8150</v>
      </c>
      <c r="G996" s="142" t="s">
        <v>398</v>
      </c>
      <c r="H996" s="143">
        <v>820</v>
      </c>
      <c r="I996" s="144"/>
      <c r="J996" s="145">
        <f>ROUND(I996*H996,2)</f>
        <v>0</v>
      </c>
      <c r="K996" s="141" t="s">
        <v>1</v>
      </c>
      <c r="L996" s="33"/>
      <c r="M996" s="146" t="s">
        <v>1</v>
      </c>
      <c r="N996" s="147" t="s">
        <v>40</v>
      </c>
      <c r="P996" s="148">
        <f>O996*H996</f>
        <v>0</v>
      </c>
      <c r="Q996" s="148">
        <v>0</v>
      </c>
      <c r="R996" s="148">
        <f>Q996*H996</f>
        <v>0</v>
      </c>
      <c r="S996" s="148">
        <v>0</v>
      </c>
      <c r="T996" s="149">
        <f>S996*H996</f>
        <v>0</v>
      </c>
      <c r="AR996" s="150" t="s">
        <v>314</v>
      </c>
      <c r="AT996" s="150" t="s">
        <v>309</v>
      </c>
      <c r="AU996" s="150" t="s">
        <v>163</v>
      </c>
      <c r="AY996" s="18" t="s">
        <v>307</v>
      </c>
      <c r="BE996" s="151">
        <f>IF(N996="základní",J996,0)</f>
        <v>0</v>
      </c>
      <c r="BF996" s="151">
        <f>IF(N996="snížená",J996,0)</f>
        <v>0</v>
      </c>
      <c r="BG996" s="151">
        <f>IF(N996="zákl. přenesená",J996,0)</f>
        <v>0</v>
      </c>
      <c r="BH996" s="151">
        <f>IF(N996="sníž. přenesená",J996,0)</f>
        <v>0</v>
      </c>
      <c r="BI996" s="151">
        <f>IF(N996="nulová",J996,0)</f>
        <v>0</v>
      </c>
      <c r="BJ996" s="18" t="s">
        <v>82</v>
      </c>
      <c r="BK996" s="151">
        <f>ROUND(I996*H996,2)</f>
        <v>0</v>
      </c>
      <c r="BL996" s="18" t="s">
        <v>314</v>
      </c>
      <c r="BM996" s="150" t="s">
        <v>8151</v>
      </c>
    </row>
    <row r="997" spans="2:65" s="1" customFormat="1" ht="11.25">
      <c r="B997" s="33"/>
      <c r="D997" s="152" t="s">
        <v>316</v>
      </c>
      <c r="F997" s="153" t="s">
        <v>8150</v>
      </c>
      <c r="I997" s="154"/>
      <c r="L997" s="33"/>
      <c r="M997" s="155"/>
      <c r="T997" s="57"/>
      <c r="AT997" s="18" t="s">
        <v>316</v>
      </c>
      <c r="AU997" s="18" t="s">
        <v>163</v>
      </c>
    </row>
    <row r="998" spans="2:65" s="11" customFormat="1" ht="20.85" customHeight="1">
      <c r="B998" s="127"/>
      <c r="D998" s="128" t="s">
        <v>74</v>
      </c>
      <c r="E998" s="137" t="s">
        <v>8152</v>
      </c>
      <c r="F998" s="137" t="s">
        <v>8153</v>
      </c>
      <c r="I998" s="130"/>
      <c r="J998" s="138">
        <f>BK998</f>
        <v>0</v>
      </c>
      <c r="L998" s="127"/>
      <c r="M998" s="132"/>
      <c r="P998" s="133">
        <f>SUM(P999:P1000)</f>
        <v>0</v>
      </c>
      <c r="R998" s="133">
        <f>SUM(R999:R1000)</f>
        <v>0</v>
      </c>
      <c r="T998" s="134">
        <f>SUM(T999:T1000)</f>
        <v>0</v>
      </c>
      <c r="AR998" s="128" t="s">
        <v>82</v>
      </c>
      <c r="AT998" s="135" t="s">
        <v>74</v>
      </c>
      <c r="AU998" s="135" t="s">
        <v>84</v>
      </c>
      <c r="AY998" s="128" t="s">
        <v>307</v>
      </c>
      <c r="BK998" s="136">
        <f>SUM(BK999:BK1000)</f>
        <v>0</v>
      </c>
    </row>
    <row r="999" spans="2:65" s="1" customFormat="1" ht="16.5" customHeight="1">
      <c r="B999" s="33"/>
      <c r="C999" s="139" t="s">
        <v>4235</v>
      </c>
      <c r="D999" s="139" t="s">
        <v>309</v>
      </c>
      <c r="E999" s="140" t="s">
        <v>8154</v>
      </c>
      <c r="F999" s="141" t="s">
        <v>8155</v>
      </c>
      <c r="G999" s="142" t="s">
        <v>398</v>
      </c>
      <c r="H999" s="143">
        <v>150</v>
      </c>
      <c r="I999" s="144"/>
      <c r="J999" s="145">
        <f>ROUND(I999*H999,2)</f>
        <v>0</v>
      </c>
      <c r="K999" s="141" t="s">
        <v>1</v>
      </c>
      <c r="L999" s="33"/>
      <c r="M999" s="146" t="s">
        <v>1</v>
      </c>
      <c r="N999" s="147" t="s">
        <v>40</v>
      </c>
      <c r="P999" s="148">
        <f>O999*H999</f>
        <v>0</v>
      </c>
      <c r="Q999" s="148">
        <v>0</v>
      </c>
      <c r="R999" s="148">
        <f>Q999*H999</f>
        <v>0</v>
      </c>
      <c r="S999" s="148">
        <v>0</v>
      </c>
      <c r="T999" s="149">
        <f>S999*H999</f>
        <v>0</v>
      </c>
      <c r="AR999" s="150" t="s">
        <v>314</v>
      </c>
      <c r="AT999" s="150" t="s">
        <v>309</v>
      </c>
      <c r="AU999" s="150" t="s">
        <v>163</v>
      </c>
      <c r="AY999" s="18" t="s">
        <v>307</v>
      </c>
      <c r="BE999" s="151">
        <f>IF(N999="základní",J999,0)</f>
        <v>0</v>
      </c>
      <c r="BF999" s="151">
        <f>IF(N999="snížená",J999,0)</f>
        <v>0</v>
      </c>
      <c r="BG999" s="151">
        <f>IF(N999="zákl. přenesená",J999,0)</f>
        <v>0</v>
      </c>
      <c r="BH999" s="151">
        <f>IF(N999="sníž. přenesená",J999,0)</f>
        <v>0</v>
      </c>
      <c r="BI999" s="151">
        <f>IF(N999="nulová",J999,0)</f>
        <v>0</v>
      </c>
      <c r="BJ999" s="18" t="s">
        <v>82</v>
      </c>
      <c r="BK999" s="151">
        <f>ROUND(I999*H999,2)</f>
        <v>0</v>
      </c>
      <c r="BL999" s="18" t="s">
        <v>314</v>
      </c>
      <c r="BM999" s="150" t="s">
        <v>8156</v>
      </c>
    </row>
    <row r="1000" spans="2:65" s="1" customFormat="1" ht="11.25">
      <c r="B1000" s="33"/>
      <c r="D1000" s="152" t="s">
        <v>316</v>
      </c>
      <c r="F1000" s="153" t="s">
        <v>8155</v>
      </c>
      <c r="I1000" s="154"/>
      <c r="L1000" s="33"/>
      <c r="M1000" s="155"/>
      <c r="T1000" s="57"/>
      <c r="AT1000" s="18" t="s">
        <v>316</v>
      </c>
      <c r="AU1000" s="18" t="s">
        <v>163</v>
      </c>
    </row>
    <row r="1001" spans="2:65" s="11" customFormat="1" ht="20.85" customHeight="1">
      <c r="B1001" s="127"/>
      <c r="D1001" s="128" t="s">
        <v>74</v>
      </c>
      <c r="E1001" s="137" t="s">
        <v>8157</v>
      </c>
      <c r="F1001" s="137" t="s">
        <v>8158</v>
      </c>
      <c r="I1001" s="130"/>
      <c r="J1001" s="138">
        <f>BK1001</f>
        <v>0</v>
      </c>
      <c r="L1001" s="127"/>
      <c r="M1001" s="132"/>
      <c r="P1001" s="133">
        <f>SUM(P1002:P1003)</f>
        <v>0</v>
      </c>
      <c r="R1001" s="133">
        <f>SUM(R1002:R1003)</f>
        <v>0</v>
      </c>
      <c r="T1001" s="134">
        <f>SUM(T1002:T1003)</f>
        <v>0</v>
      </c>
      <c r="AR1001" s="128" t="s">
        <v>82</v>
      </c>
      <c r="AT1001" s="135" t="s">
        <v>74</v>
      </c>
      <c r="AU1001" s="135" t="s">
        <v>84</v>
      </c>
      <c r="AY1001" s="128" t="s">
        <v>307</v>
      </c>
      <c r="BK1001" s="136">
        <f>SUM(BK1002:BK1003)</f>
        <v>0</v>
      </c>
    </row>
    <row r="1002" spans="2:65" s="1" customFormat="1" ht="16.5" customHeight="1">
      <c r="B1002" s="33"/>
      <c r="C1002" s="139" t="s">
        <v>4242</v>
      </c>
      <c r="D1002" s="139" t="s">
        <v>309</v>
      </c>
      <c r="E1002" s="140" t="s">
        <v>8159</v>
      </c>
      <c r="F1002" s="141" t="s">
        <v>8160</v>
      </c>
      <c r="G1002" s="142" t="s">
        <v>398</v>
      </c>
      <c r="H1002" s="143">
        <v>2850</v>
      </c>
      <c r="I1002" s="144"/>
      <c r="J1002" s="145">
        <f>ROUND(I1002*H1002,2)</f>
        <v>0</v>
      </c>
      <c r="K1002" s="141" t="s">
        <v>1</v>
      </c>
      <c r="L1002" s="33"/>
      <c r="M1002" s="146" t="s">
        <v>1</v>
      </c>
      <c r="N1002" s="147" t="s">
        <v>40</v>
      </c>
      <c r="P1002" s="148">
        <f>O1002*H1002</f>
        <v>0</v>
      </c>
      <c r="Q1002" s="148">
        <v>0</v>
      </c>
      <c r="R1002" s="148">
        <f>Q1002*H1002</f>
        <v>0</v>
      </c>
      <c r="S1002" s="148">
        <v>0</v>
      </c>
      <c r="T1002" s="149">
        <f>S1002*H1002</f>
        <v>0</v>
      </c>
      <c r="AR1002" s="150" t="s">
        <v>314</v>
      </c>
      <c r="AT1002" s="150" t="s">
        <v>309</v>
      </c>
      <c r="AU1002" s="150" t="s">
        <v>163</v>
      </c>
      <c r="AY1002" s="18" t="s">
        <v>307</v>
      </c>
      <c r="BE1002" s="151">
        <f>IF(N1002="základní",J1002,0)</f>
        <v>0</v>
      </c>
      <c r="BF1002" s="151">
        <f>IF(N1002="snížená",J1002,0)</f>
        <v>0</v>
      </c>
      <c r="BG1002" s="151">
        <f>IF(N1002="zákl. přenesená",J1002,0)</f>
        <v>0</v>
      </c>
      <c r="BH1002" s="151">
        <f>IF(N1002="sníž. přenesená",J1002,0)</f>
        <v>0</v>
      </c>
      <c r="BI1002" s="151">
        <f>IF(N1002="nulová",J1002,0)</f>
        <v>0</v>
      </c>
      <c r="BJ1002" s="18" t="s">
        <v>82</v>
      </c>
      <c r="BK1002" s="151">
        <f>ROUND(I1002*H1002,2)</f>
        <v>0</v>
      </c>
      <c r="BL1002" s="18" t="s">
        <v>314</v>
      </c>
      <c r="BM1002" s="150" t="s">
        <v>8161</v>
      </c>
    </row>
    <row r="1003" spans="2:65" s="1" customFormat="1" ht="11.25">
      <c r="B1003" s="33"/>
      <c r="D1003" s="152" t="s">
        <v>316</v>
      </c>
      <c r="F1003" s="153" t="s">
        <v>8160</v>
      </c>
      <c r="I1003" s="154"/>
      <c r="L1003" s="33"/>
      <c r="M1003" s="155"/>
      <c r="T1003" s="57"/>
      <c r="AT1003" s="18" t="s">
        <v>316</v>
      </c>
      <c r="AU1003" s="18" t="s">
        <v>163</v>
      </c>
    </row>
    <row r="1004" spans="2:65" s="11" customFormat="1" ht="20.85" customHeight="1">
      <c r="B1004" s="127"/>
      <c r="D1004" s="128" t="s">
        <v>74</v>
      </c>
      <c r="E1004" s="137" t="s">
        <v>8162</v>
      </c>
      <c r="F1004" s="137" t="s">
        <v>8163</v>
      </c>
      <c r="I1004" s="130"/>
      <c r="J1004" s="138">
        <f>BK1004</f>
        <v>0</v>
      </c>
      <c r="L1004" s="127"/>
      <c r="M1004" s="132"/>
      <c r="P1004" s="133">
        <f>SUM(P1005:P1008)</f>
        <v>0</v>
      </c>
      <c r="R1004" s="133">
        <f>SUM(R1005:R1008)</f>
        <v>0</v>
      </c>
      <c r="T1004" s="134">
        <f>SUM(T1005:T1008)</f>
        <v>0</v>
      </c>
      <c r="AR1004" s="128" t="s">
        <v>82</v>
      </c>
      <c r="AT1004" s="135" t="s">
        <v>74</v>
      </c>
      <c r="AU1004" s="135" t="s">
        <v>84</v>
      </c>
      <c r="AY1004" s="128" t="s">
        <v>307</v>
      </c>
      <c r="BK1004" s="136">
        <f>SUM(BK1005:BK1008)</f>
        <v>0</v>
      </c>
    </row>
    <row r="1005" spans="2:65" s="1" customFormat="1" ht="24.2" customHeight="1">
      <c r="B1005" s="33"/>
      <c r="C1005" s="139" t="s">
        <v>4247</v>
      </c>
      <c r="D1005" s="139" t="s">
        <v>309</v>
      </c>
      <c r="E1005" s="140" t="s">
        <v>8164</v>
      </c>
      <c r="F1005" s="141" t="s">
        <v>8165</v>
      </c>
      <c r="G1005" s="142" t="s">
        <v>514</v>
      </c>
      <c r="H1005" s="143">
        <v>195</v>
      </c>
      <c r="I1005" s="144"/>
      <c r="J1005" s="145">
        <f>ROUND(I1005*H1005,2)</f>
        <v>0</v>
      </c>
      <c r="K1005" s="141" t="s">
        <v>1</v>
      </c>
      <c r="L1005" s="33"/>
      <c r="M1005" s="146" t="s">
        <v>1</v>
      </c>
      <c r="N1005" s="147" t="s">
        <v>40</v>
      </c>
      <c r="P1005" s="148">
        <f>O1005*H1005</f>
        <v>0</v>
      </c>
      <c r="Q1005" s="148">
        <v>0</v>
      </c>
      <c r="R1005" s="148">
        <f>Q1005*H1005</f>
        <v>0</v>
      </c>
      <c r="S1005" s="148">
        <v>0</v>
      </c>
      <c r="T1005" s="149">
        <f>S1005*H1005</f>
        <v>0</v>
      </c>
      <c r="AR1005" s="150" t="s">
        <v>314</v>
      </c>
      <c r="AT1005" s="150" t="s">
        <v>309</v>
      </c>
      <c r="AU1005" s="150" t="s">
        <v>163</v>
      </c>
      <c r="AY1005" s="18" t="s">
        <v>307</v>
      </c>
      <c r="BE1005" s="151">
        <f>IF(N1005="základní",J1005,0)</f>
        <v>0</v>
      </c>
      <c r="BF1005" s="151">
        <f>IF(N1005="snížená",J1005,0)</f>
        <v>0</v>
      </c>
      <c r="BG1005" s="151">
        <f>IF(N1005="zákl. přenesená",J1005,0)</f>
        <v>0</v>
      </c>
      <c r="BH1005" s="151">
        <f>IF(N1005="sníž. přenesená",J1005,0)</f>
        <v>0</v>
      </c>
      <c r="BI1005" s="151">
        <f>IF(N1005="nulová",J1005,0)</f>
        <v>0</v>
      </c>
      <c r="BJ1005" s="18" t="s">
        <v>82</v>
      </c>
      <c r="BK1005" s="151">
        <f>ROUND(I1005*H1005,2)</f>
        <v>0</v>
      </c>
      <c r="BL1005" s="18" t="s">
        <v>314</v>
      </c>
      <c r="BM1005" s="150" t="s">
        <v>8166</v>
      </c>
    </row>
    <row r="1006" spans="2:65" s="1" customFormat="1" ht="19.5">
      <c r="B1006" s="33"/>
      <c r="D1006" s="152" t="s">
        <v>316</v>
      </c>
      <c r="F1006" s="153" t="s">
        <v>8165</v>
      </c>
      <c r="I1006" s="154"/>
      <c r="L1006" s="33"/>
      <c r="M1006" s="155"/>
      <c r="T1006" s="57"/>
      <c r="AT1006" s="18" t="s">
        <v>316</v>
      </c>
      <c r="AU1006" s="18" t="s">
        <v>163</v>
      </c>
    </row>
    <row r="1007" spans="2:65" s="1" customFormat="1" ht="24.2" customHeight="1">
      <c r="B1007" s="33"/>
      <c r="C1007" s="139" t="s">
        <v>4252</v>
      </c>
      <c r="D1007" s="139" t="s">
        <v>309</v>
      </c>
      <c r="E1007" s="140" t="s">
        <v>8167</v>
      </c>
      <c r="F1007" s="141" t="s">
        <v>8168</v>
      </c>
      <c r="G1007" s="142" t="s">
        <v>514</v>
      </c>
      <c r="H1007" s="143">
        <v>10</v>
      </c>
      <c r="I1007" s="144"/>
      <c r="J1007" s="145">
        <f>ROUND(I1007*H1007,2)</f>
        <v>0</v>
      </c>
      <c r="K1007" s="141" t="s">
        <v>1</v>
      </c>
      <c r="L1007" s="33"/>
      <c r="M1007" s="146" t="s">
        <v>1</v>
      </c>
      <c r="N1007" s="147" t="s">
        <v>40</v>
      </c>
      <c r="P1007" s="148">
        <f>O1007*H1007</f>
        <v>0</v>
      </c>
      <c r="Q1007" s="148">
        <v>0</v>
      </c>
      <c r="R1007" s="148">
        <f>Q1007*H1007</f>
        <v>0</v>
      </c>
      <c r="S1007" s="148">
        <v>0</v>
      </c>
      <c r="T1007" s="149">
        <f>S1007*H1007</f>
        <v>0</v>
      </c>
      <c r="AR1007" s="150" t="s">
        <v>314</v>
      </c>
      <c r="AT1007" s="150" t="s">
        <v>309</v>
      </c>
      <c r="AU1007" s="150" t="s">
        <v>163</v>
      </c>
      <c r="AY1007" s="18" t="s">
        <v>307</v>
      </c>
      <c r="BE1007" s="151">
        <f>IF(N1007="základní",J1007,0)</f>
        <v>0</v>
      </c>
      <c r="BF1007" s="151">
        <f>IF(N1007="snížená",J1007,0)</f>
        <v>0</v>
      </c>
      <c r="BG1007" s="151">
        <f>IF(N1007="zákl. přenesená",J1007,0)</f>
        <v>0</v>
      </c>
      <c r="BH1007" s="151">
        <f>IF(N1007="sníž. přenesená",J1007,0)</f>
        <v>0</v>
      </c>
      <c r="BI1007" s="151">
        <f>IF(N1007="nulová",J1007,0)</f>
        <v>0</v>
      </c>
      <c r="BJ1007" s="18" t="s">
        <v>82</v>
      </c>
      <c r="BK1007" s="151">
        <f>ROUND(I1007*H1007,2)</f>
        <v>0</v>
      </c>
      <c r="BL1007" s="18" t="s">
        <v>314</v>
      </c>
      <c r="BM1007" s="150" t="s">
        <v>8169</v>
      </c>
    </row>
    <row r="1008" spans="2:65" s="1" customFormat="1" ht="19.5">
      <c r="B1008" s="33"/>
      <c r="D1008" s="152" t="s">
        <v>316</v>
      </c>
      <c r="F1008" s="153" t="s">
        <v>8168</v>
      </c>
      <c r="I1008" s="154"/>
      <c r="L1008" s="33"/>
      <c r="M1008" s="155"/>
      <c r="T1008" s="57"/>
      <c r="AT1008" s="18" t="s">
        <v>316</v>
      </c>
      <c r="AU1008" s="18" t="s">
        <v>163</v>
      </c>
    </row>
    <row r="1009" spans="2:65" s="11" customFormat="1" ht="20.85" customHeight="1">
      <c r="B1009" s="127"/>
      <c r="D1009" s="128" t="s">
        <v>74</v>
      </c>
      <c r="E1009" s="137" t="s">
        <v>8170</v>
      </c>
      <c r="F1009" s="137" t="s">
        <v>8171</v>
      </c>
      <c r="I1009" s="130"/>
      <c r="J1009" s="138">
        <f>BK1009</f>
        <v>0</v>
      </c>
      <c r="L1009" s="127"/>
      <c r="M1009" s="132"/>
      <c r="P1009" s="133">
        <f>SUM(P1010:P1049)</f>
        <v>0</v>
      </c>
      <c r="R1009" s="133">
        <f>SUM(R1010:R1049)</f>
        <v>0</v>
      </c>
      <c r="T1009" s="134">
        <f>SUM(T1010:T1049)</f>
        <v>0</v>
      </c>
      <c r="AR1009" s="128" t="s">
        <v>82</v>
      </c>
      <c r="AT1009" s="135" t="s">
        <v>74</v>
      </c>
      <c r="AU1009" s="135" t="s">
        <v>84</v>
      </c>
      <c r="AY1009" s="128" t="s">
        <v>307</v>
      </c>
      <c r="BK1009" s="136">
        <f>SUM(BK1010:BK1049)</f>
        <v>0</v>
      </c>
    </row>
    <row r="1010" spans="2:65" s="1" customFormat="1" ht="24.2" customHeight="1">
      <c r="B1010" s="33"/>
      <c r="C1010" s="139" t="s">
        <v>4257</v>
      </c>
      <c r="D1010" s="139" t="s">
        <v>309</v>
      </c>
      <c r="E1010" s="140" t="s">
        <v>8172</v>
      </c>
      <c r="F1010" s="141" t="s">
        <v>7409</v>
      </c>
      <c r="G1010" s="142" t="s">
        <v>398</v>
      </c>
      <c r="H1010" s="143">
        <v>650</v>
      </c>
      <c r="I1010" s="144"/>
      <c r="J1010" s="145">
        <f>ROUND(I1010*H1010,2)</f>
        <v>0</v>
      </c>
      <c r="K1010" s="141" t="s">
        <v>1</v>
      </c>
      <c r="L1010" s="33"/>
      <c r="M1010" s="146" t="s">
        <v>1</v>
      </c>
      <c r="N1010" s="147" t="s">
        <v>40</v>
      </c>
      <c r="P1010" s="148">
        <f>O1010*H1010</f>
        <v>0</v>
      </c>
      <c r="Q1010" s="148">
        <v>0</v>
      </c>
      <c r="R1010" s="148">
        <f>Q1010*H1010</f>
        <v>0</v>
      </c>
      <c r="S1010" s="148">
        <v>0</v>
      </c>
      <c r="T1010" s="149">
        <f>S1010*H1010</f>
        <v>0</v>
      </c>
      <c r="AR1010" s="150" t="s">
        <v>314</v>
      </c>
      <c r="AT1010" s="150" t="s">
        <v>309</v>
      </c>
      <c r="AU1010" s="150" t="s">
        <v>163</v>
      </c>
      <c r="AY1010" s="18" t="s">
        <v>307</v>
      </c>
      <c r="BE1010" s="151">
        <f>IF(N1010="základní",J1010,0)</f>
        <v>0</v>
      </c>
      <c r="BF1010" s="151">
        <f>IF(N1010="snížená",J1010,0)</f>
        <v>0</v>
      </c>
      <c r="BG1010" s="151">
        <f>IF(N1010="zákl. přenesená",J1010,0)</f>
        <v>0</v>
      </c>
      <c r="BH1010" s="151">
        <f>IF(N1010="sníž. přenesená",J1010,0)</f>
        <v>0</v>
      </c>
      <c r="BI1010" s="151">
        <f>IF(N1010="nulová",J1010,0)</f>
        <v>0</v>
      </c>
      <c r="BJ1010" s="18" t="s">
        <v>82</v>
      </c>
      <c r="BK1010" s="151">
        <f>ROUND(I1010*H1010,2)</f>
        <v>0</v>
      </c>
      <c r="BL1010" s="18" t="s">
        <v>314</v>
      </c>
      <c r="BM1010" s="150" t="s">
        <v>8173</v>
      </c>
    </row>
    <row r="1011" spans="2:65" s="1" customFormat="1" ht="11.25">
      <c r="B1011" s="33"/>
      <c r="D1011" s="152" t="s">
        <v>316</v>
      </c>
      <c r="F1011" s="153" t="s">
        <v>7409</v>
      </c>
      <c r="I1011" s="154"/>
      <c r="L1011" s="33"/>
      <c r="M1011" s="155"/>
      <c r="T1011" s="57"/>
      <c r="AT1011" s="18" t="s">
        <v>316</v>
      </c>
      <c r="AU1011" s="18" t="s">
        <v>163</v>
      </c>
    </row>
    <row r="1012" spans="2:65" s="1" customFormat="1" ht="24.2" customHeight="1">
      <c r="B1012" s="33"/>
      <c r="C1012" s="139" t="s">
        <v>4262</v>
      </c>
      <c r="D1012" s="139" t="s">
        <v>309</v>
      </c>
      <c r="E1012" s="140" t="s">
        <v>8174</v>
      </c>
      <c r="F1012" s="141" t="s">
        <v>7411</v>
      </c>
      <c r="G1012" s="142" t="s">
        <v>398</v>
      </c>
      <c r="H1012" s="143">
        <v>800</v>
      </c>
      <c r="I1012" s="144"/>
      <c r="J1012" s="145">
        <f>ROUND(I1012*H1012,2)</f>
        <v>0</v>
      </c>
      <c r="K1012" s="141" t="s">
        <v>1</v>
      </c>
      <c r="L1012" s="33"/>
      <c r="M1012" s="146" t="s">
        <v>1</v>
      </c>
      <c r="N1012" s="147" t="s">
        <v>40</v>
      </c>
      <c r="P1012" s="148">
        <f>O1012*H1012</f>
        <v>0</v>
      </c>
      <c r="Q1012" s="148">
        <v>0</v>
      </c>
      <c r="R1012" s="148">
        <f>Q1012*H1012</f>
        <v>0</v>
      </c>
      <c r="S1012" s="148">
        <v>0</v>
      </c>
      <c r="T1012" s="149">
        <f>S1012*H1012</f>
        <v>0</v>
      </c>
      <c r="AR1012" s="150" t="s">
        <v>314</v>
      </c>
      <c r="AT1012" s="150" t="s">
        <v>309</v>
      </c>
      <c r="AU1012" s="150" t="s">
        <v>163</v>
      </c>
      <c r="AY1012" s="18" t="s">
        <v>307</v>
      </c>
      <c r="BE1012" s="151">
        <f>IF(N1012="základní",J1012,0)</f>
        <v>0</v>
      </c>
      <c r="BF1012" s="151">
        <f>IF(N1012="snížená",J1012,0)</f>
        <v>0</v>
      </c>
      <c r="BG1012" s="151">
        <f>IF(N1012="zákl. přenesená",J1012,0)</f>
        <v>0</v>
      </c>
      <c r="BH1012" s="151">
        <f>IF(N1012="sníž. přenesená",J1012,0)</f>
        <v>0</v>
      </c>
      <c r="BI1012" s="151">
        <f>IF(N1012="nulová",J1012,0)</f>
        <v>0</v>
      </c>
      <c r="BJ1012" s="18" t="s">
        <v>82</v>
      </c>
      <c r="BK1012" s="151">
        <f>ROUND(I1012*H1012,2)</f>
        <v>0</v>
      </c>
      <c r="BL1012" s="18" t="s">
        <v>314</v>
      </c>
      <c r="BM1012" s="150" t="s">
        <v>8175</v>
      </c>
    </row>
    <row r="1013" spans="2:65" s="1" customFormat="1" ht="11.25">
      <c r="B1013" s="33"/>
      <c r="D1013" s="152" t="s">
        <v>316</v>
      </c>
      <c r="F1013" s="153" t="s">
        <v>7411</v>
      </c>
      <c r="I1013" s="154"/>
      <c r="L1013" s="33"/>
      <c r="M1013" s="155"/>
      <c r="T1013" s="57"/>
      <c r="AT1013" s="18" t="s">
        <v>316</v>
      </c>
      <c r="AU1013" s="18" t="s">
        <v>163</v>
      </c>
    </row>
    <row r="1014" spans="2:65" s="1" customFormat="1" ht="24.2" customHeight="1">
      <c r="B1014" s="33"/>
      <c r="C1014" s="139" t="s">
        <v>4267</v>
      </c>
      <c r="D1014" s="139" t="s">
        <v>309</v>
      </c>
      <c r="E1014" s="140" t="s">
        <v>8176</v>
      </c>
      <c r="F1014" s="141" t="s">
        <v>7413</v>
      </c>
      <c r="G1014" s="142" t="s">
        <v>398</v>
      </c>
      <c r="H1014" s="143">
        <v>800</v>
      </c>
      <c r="I1014" s="144"/>
      <c r="J1014" s="145">
        <f>ROUND(I1014*H1014,2)</f>
        <v>0</v>
      </c>
      <c r="K1014" s="141" t="s">
        <v>1</v>
      </c>
      <c r="L1014" s="33"/>
      <c r="M1014" s="146" t="s">
        <v>1</v>
      </c>
      <c r="N1014" s="147" t="s">
        <v>40</v>
      </c>
      <c r="P1014" s="148">
        <f>O1014*H1014</f>
        <v>0</v>
      </c>
      <c r="Q1014" s="148">
        <v>0</v>
      </c>
      <c r="R1014" s="148">
        <f>Q1014*H1014</f>
        <v>0</v>
      </c>
      <c r="S1014" s="148">
        <v>0</v>
      </c>
      <c r="T1014" s="149">
        <f>S1014*H1014</f>
        <v>0</v>
      </c>
      <c r="AR1014" s="150" t="s">
        <v>314</v>
      </c>
      <c r="AT1014" s="150" t="s">
        <v>309</v>
      </c>
      <c r="AU1014" s="150" t="s">
        <v>163</v>
      </c>
      <c r="AY1014" s="18" t="s">
        <v>307</v>
      </c>
      <c r="BE1014" s="151">
        <f>IF(N1014="základní",J1014,0)</f>
        <v>0</v>
      </c>
      <c r="BF1014" s="151">
        <f>IF(N1014="snížená",J1014,0)</f>
        <v>0</v>
      </c>
      <c r="BG1014" s="151">
        <f>IF(N1014="zákl. přenesená",J1014,0)</f>
        <v>0</v>
      </c>
      <c r="BH1014" s="151">
        <f>IF(N1014="sníž. přenesená",J1014,0)</f>
        <v>0</v>
      </c>
      <c r="BI1014" s="151">
        <f>IF(N1014="nulová",J1014,0)</f>
        <v>0</v>
      </c>
      <c r="BJ1014" s="18" t="s">
        <v>82</v>
      </c>
      <c r="BK1014" s="151">
        <f>ROUND(I1014*H1014,2)</f>
        <v>0</v>
      </c>
      <c r="BL1014" s="18" t="s">
        <v>314</v>
      </c>
      <c r="BM1014" s="150" t="s">
        <v>8177</v>
      </c>
    </row>
    <row r="1015" spans="2:65" s="1" customFormat="1" ht="11.25">
      <c r="B1015" s="33"/>
      <c r="D1015" s="152" t="s">
        <v>316</v>
      </c>
      <c r="F1015" s="153" t="s">
        <v>7413</v>
      </c>
      <c r="I1015" s="154"/>
      <c r="L1015" s="33"/>
      <c r="M1015" s="155"/>
      <c r="T1015" s="57"/>
      <c r="AT1015" s="18" t="s">
        <v>316</v>
      </c>
      <c r="AU1015" s="18" t="s">
        <v>163</v>
      </c>
    </row>
    <row r="1016" spans="2:65" s="1" customFormat="1" ht="24.2" customHeight="1">
      <c r="B1016" s="33"/>
      <c r="C1016" s="139" t="s">
        <v>4272</v>
      </c>
      <c r="D1016" s="139" t="s">
        <v>309</v>
      </c>
      <c r="E1016" s="140" t="s">
        <v>8178</v>
      </c>
      <c r="F1016" s="141" t="s">
        <v>7415</v>
      </c>
      <c r="G1016" s="142" t="s">
        <v>398</v>
      </c>
      <c r="H1016" s="143">
        <v>420</v>
      </c>
      <c r="I1016" s="144"/>
      <c r="J1016" s="145">
        <f>ROUND(I1016*H1016,2)</f>
        <v>0</v>
      </c>
      <c r="K1016" s="141" t="s">
        <v>1</v>
      </c>
      <c r="L1016" s="33"/>
      <c r="M1016" s="146" t="s">
        <v>1</v>
      </c>
      <c r="N1016" s="147" t="s">
        <v>40</v>
      </c>
      <c r="P1016" s="148">
        <f>O1016*H1016</f>
        <v>0</v>
      </c>
      <c r="Q1016" s="148">
        <v>0</v>
      </c>
      <c r="R1016" s="148">
        <f>Q1016*H1016</f>
        <v>0</v>
      </c>
      <c r="S1016" s="148">
        <v>0</v>
      </c>
      <c r="T1016" s="149">
        <f>S1016*H1016</f>
        <v>0</v>
      </c>
      <c r="AR1016" s="150" t="s">
        <v>314</v>
      </c>
      <c r="AT1016" s="150" t="s">
        <v>309</v>
      </c>
      <c r="AU1016" s="150" t="s">
        <v>163</v>
      </c>
      <c r="AY1016" s="18" t="s">
        <v>307</v>
      </c>
      <c r="BE1016" s="151">
        <f>IF(N1016="základní",J1016,0)</f>
        <v>0</v>
      </c>
      <c r="BF1016" s="151">
        <f>IF(N1016="snížená",J1016,0)</f>
        <v>0</v>
      </c>
      <c r="BG1016" s="151">
        <f>IF(N1016="zákl. přenesená",J1016,0)</f>
        <v>0</v>
      </c>
      <c r="BH1016" s="151">
        <f>IF(N1016="sníž. přenesená",J1016,0)</f>
        <v>0</v>
      </c>
      <c r="BI1016" s="151">
        <f>IF(N1016="nulová",J1016,0)</f>
        <v>0</v>
      </c>
      <c r="BJ1016" s="18" t="s">
        <v>82</v>
      </c>
      <c r="BK1016" s="151">
        <f>ROUND(I1016*H1016,2)</f>
        <v>0</v>
      </c>
      <c r="BL1016" s="18" t="s">
        <v>314</v>
      </c>
      <c r="BM1016" s="150" t="s">
        <v>8179</v>
      </c>
    </row>
    <row r="1017" spans="2:65" s="1" customFormat="1" ht="11.25">
      <c r="B1017" s="33"/>
      <c r="D1017" s="152" t="s">
        <v>316</v>
      </c>
      <c r="F1017" s="153" t="s">
        <v>7415</v>
      </c>
      <c r="I1017" s="154"/>
      <c r="L1017" s="33"/>
      <c r="M1017" s="155"/>
      <c r="T1017" s="57"/>
      <c r="AT1017" s="18" t="s">
        <v>316</v>
      </c>
      <c r="AU1017" s="18" t="s">
        <v>163</v>
      </c>
    </row>
    <row r="1018" spans="2:65" s="1" customFormat="1" ht="24.2" customHeight="1">
      <c r="B1018" s="33"/>
      <c r="C1018" s="139" t="s">
        <v>4276</v>
      </c>
      <c r="D1018" s="139" t="s">
        <v>309</v>
      </c>
      <c r="E1018" s="140" t="s">
        <v>8180</v>
      </c>
      <c r="F1018" s="141" t="s">
        <v>7968</v>
      </c>
      <c r="G1018" s="142" t="s">
        <v>514</v>
      </c>
      <c r="H1018" s="143">
        <v>340</v>
      </c>
      <c r="I1018" s="144"/>
      <c r="J1018" s="145">
        <f>ROUND(I1018*H1018,2)</f>
        <v>0</v>
      </c>
      <c r="K1018" s="141" t="s">
        <v>1</v>
      </c>
      <c r="L1018" s="33"/>
      <c r="M1018" s="146" t="s">
        <v>1</v>
      </c>
      <c r="N1018" s="147" t="s">
        <v>40</v>
      </c>
      <c r="P1018" s="148">
        <f>O1018*H1018</f>
        <v>0</v>
      </c>
      <c r="Q1018" s="148">
        <v>0</v>
      </c>
      <c r="R1018" s="148">
        <f>Q1018*H1018</f>
        <v>0</v>
      </c>
      <c r="S1018" s="148">
        <v>0</v>
      </c>
      <c r="T1018" s="149">
        <f>S1018*H1018</f>
        <v>0</v>
      </c>
      <c r="AR1018" s="150" t="s">
        <v>314</v>
      </c>
      <c r="AT1018" s="150" t="s">
        <v>309</v>
      </c>
      <c r="AU1018" s="150" t="s">
        <v>163</v>
      </c>
      <c r="AY1018" s="18" t="s">
        <v>307</v>
      </c>
      <c r="BE1018" s="151">
        <f>IF(N1018="základní",J1018,0)</f>
        <v>0</v>
      </c>
      <c r="BF1018" s="151">
        <f>IF(N1018="snížená",J1018,0)</f>
        <v>0</v>
      </c>
      <c r="BG1018" s="151">
        <f>IF(N1018="zákl. přenesená",J1018,0)</f>
        <v>0</v>
      </c>
      <c r="BH1018" s="151">
        <f>IF(N1018="sníž. přenesená",J1018,0)</f>
        <v>0</v>
      </c>
      <c r="BI1018" s="151">
        <f>IF(N1018="nulová",J1018,0)</f>
        <v>0</v>
      </c>
      <c r="BJ1018" s="18" t="s">
        <v>82</v>
      </c>
      <c r="BK1018" s="151">
        <f>ROUND(I1018*H1018,2)</f>
        <v>0</v>
      </c>
      <c r="BL1018" s="18" t="s">
        <v>314</v>
      </c>
      <c r="BM1018" s="150" t="s">
        <v>8181</v>
      </c>
    </row>
    <row r="1019" spans="2:65" s="1" customFormat="1" ht="11.25">
      <c r="B1019" s="33"/>
      <c r="D1019" s="152" t="s">
        <v>316</v>
      </c>
      <c r="F1019" s="153" t="s">
        <v>7968</v>
      </c>
      <c r="I1019" s="154"/>
      <c r="L1019" s="33"/>
      <c r="M1019" s="155"/>
      <c r="T1019" s="57"/>
      <c r="AT1019" s="18" t="s">
        <v>316</v>
      </c>
      <c r="AU1019" s="18" t="s">
        <v>163</v>
      </c>
    </row>
    <row r="1020" spans="2:65" s="1" customFormat="1" ht="16.5" customHeight="1">
      <c r="B1020" s="33"/>
      <c r="C1020" s="139" t="s">
        <v>4278</v>
      </c>
      <c r="D1020" s="139" t="s">
        <v>309</v>
      </c>
      <c r="E1020" s="140" t="s">
        <v>8182</v>
      </c>
      <c r="F1020" s="141" t="s">
        <v>7856</v>
      </c>
      <c r="G1020" s="142" t="s">
        <v>398</v>
      </c>
      <c r="H1020" s="143">
        <v>310</v>
      </c>
      <c r="I1020" s="144"/>
      <c r="J1020" s="145">
        <f>ROUND(I1020*H1020,2)</f>
        <v>0</v>
      </c>
      <c r="K1020" s="141" t="s">
        <v>1</v>
      </c>
      <c r="L1020" s="33"/>
      <c r="M1020" s="146" t="s">
        <v>1</v>
      </c>
      <c r="N1020" s="147" t="s">
        <v>40</v>
      </c>
      <c r="P1020" s="148">
        <f>O1020*H1020</f>
        <v>0</v>
      </c>
      <c r="Q1020" s="148">
        <v>0</v>
      </c>
      <c r="R1020" s="148">
        <f>Q1020*H1020</f>
        <v>0</v>
      </c>
      <c r="S1020" s="148">
        <v>0</v>
      </c>
      <c r="T1020" s="149">
        <f>S1020*H1020</f>
        <v>0</v>
      </c>
      <c r="AR1020" s="150" t="s">
        <v>314</v>
      </c>
      <c r="AT1020" s="150" t="s">
        <v>309</v>
      </c>
      <c r="AU1020" s="150" t="s">
        <v>163</v>
      </c>
      <c r="AY1020" s="18" t="s">
        <v>307</v>
      </c>
      <c r="BE1020" s="151">
        <f>IF(N1020="základní",J1020,0)</f>
        <v>0</v>
      </c>
      <c r="BF1020" s="151">
        <f>IF(N1020="snížená",J1020,0)</f>
        <v>0</v>
      </c>
      <c r="BG1020" s="151">
        <f>IF(N1020="zákl. přenesená",J1020,0)</f>
        <v>0</v>
      </c>
      <c r="BH1020" s="151">
        <f>IF(N1020="sníž. přenesená",J1020,0)</f>
        <v>0</v>
      </c>
      <c r="BI1020" s="151">
        <f>IF(N1020="nulová",J1020,0)</f>
        <v>0</v>
      </c>
      <c r="BJ1020" s="18" t="s">
        <v>82</v>
      </c>
      <c r="BK1020" s="151">
        <f>ROUND(I1020*H1020,2)</f>
        <v>0</v>
      </c>
      <c r="BL1020" s="18" t="s">
        <v>314</v>
      </c>
      <c r="BM1020" s="150" t="s">
        <v>8183</v>
      </c>
    </row>
    <row r="1021" spans="2:65" s="1" customFormat="1" ht="11.25">
      <c r="B1021" s="33"/>
      <c r="D1021" s="152" t="s">
        <v>316</v>
      </c>
      <c r="F1021" s="153" t="s">
        <v>7856</v>
      </c>
      <c r="I1021" s="154"/>
      <c r="L1021" s="33"/>
      <c r="M1021" s="155"/>
      <c r="T1021" s="57"/>
      <c r="AT1021" s="18" t="s">
        <v>316</v>
      </c>
      <c r="AU1021" s="18" t="s">
        <v>163</v>
      </c>
    </row>
    <row r="1022" spans="2:65" s="1" customFormat="1" ht="16.5" customHeight="1">
      <c r="B1022" s="33"/>
      <c r="C1022" s="139" t="s">
        <v>4281</v>
      </c>
      <c r="D1022" s="139" t="s">
        <v>309</v>
      </c>
      <c r="E1022" s="140" t="s">
        <v>8184</v>
      </c>
      <c r="F1022" s="141" t="s">
        <v>7421</v>
      </c>
      <c r="G1022" s="142" t="s">
        <v>398</v>
      </c>
      <c r="H1022" s="143">
        <v>280</v>
      </c>
      <c r="I1022" s="144"/>
      <c r="J1022" s="145">
        <f>ROUND(I1022*H1022,2)</f>
        <v>0</v>
      </c>
      <c r="K1022" s="141" t="s">
        <v>1</v>
      </c>
      <c r="L1022" s="33"/>
      <c r="M1022" s="146" t="s">
        <v>1</v>
      </c>
      <c r="N1022" s="147" t="s">
        <v>40</v>
      </c>
      <c r="P1022" s="148">
        <f>O1022*H1022</f>
        <v>0</v>
      </c>
      <c r="Q1022" s="148">
        <v>0</v>
      </c>
      <c r="R1022" s="148">
        <f>Q1022*H1022</f>
        <v>0</v>
      </c>
      <c r="S1022" s="148">
        <v>0</v>
      </c>
      <c r="T1022" s="149">
        <f>S1022*H1022</f>
        <v>0</v>
      </c>
      <c r="AR1022" s="150" t="s">
        <v>314</v>
      </c>
      <c r="AT1022" s="150" t="s">
        <v>309</v>
      </c>
      <c r="AU1022" s="150" t="s">
        <v>163</v>
      </c>
      <c r="AY1022" s="18" t="s">
        <v>307</v>
      </c>
      <c r="BE1022" s="151">
        <f>IF(N1022="základní",J1022,0)</f>
        <v>0</v>
      </c>
      <c r="BF1022" s="151">
        <f>IF(N1022="snížená",J1022,0)</f>
        <v>0</v>
      </c>
      <c r="BG1022" s="151">
        <f>IF(N1022="zákl. přenesená",J1022,0)</f>
        <v>0</v>
      </c>
      <c r="BH1022" s="151">
        <f>IF(N1022="sníž. přenesená",J1022,0)</f>
        <v>0</v>
      </c>
      <c r="BI1022" s="151">
        <f>IF(N1022="nulová",J1022,0)</f>
        <v>0</v>
      </c>
      <c r="BJ1022" s="18" t="s">
        <v>82</v>
      </c>
      <c r="BK1022" s="151">
        <f>ROUND(I1022*H1022,2)</f>
        <v>0</v>
      </c>
      <c r="BL1022" s="18" t="s">
        <v>314</v>
      </c>
      <c r="BM1022" s="150" t="s">
        <v>1122</v>
      </c>
    </row>
    <row r="1023" spans="2:65" s="1" customFormat="1" ht="11.25">
      <c r="B1023" s="33"/>
      <c r="D1023" s="152" t="s">
        <v>316</v>
      </c>
      <c r="F1023" s="153" t="s">
        <v>7421</v>
      </c>
      <c r="I1023" s="154"/>
      <c r="L1023" s="33"/>
      <c r="M1023" s="155"/>
      <c r="T1023" s="57"/>
      <c r="AT1023" s="18" t="s">
        <v>316</v>
      </c>
      <c r="AU1023" s="18" t="s">
        <v>163</v>
      </c>
    </row>
    <row r="1024" spans="2:65" s="1" customFormat="1" ht="33" customHeight="1">
      <c r="B1024" s="33"/>
      <c r="C1024" s="139" t="s">
        <v>4283</v>
      </c>
      <c r="D1024" s="139" t="s">
        <v>309</v>
      </c>
      <c r="E1024" s="140" t="s">
        <v>8185</v>
      </c>
      <c r="F1024" s="141" t="s">
        <v>7433</v>
      </c>
      <c r="G1024" s="142" t="s">
        <v>514</v>
      </c>
      <c r="H1024" s="143">
        <v>30</v>
      </c>
      <c r="I1024" s="144"/>
      <c r="J1024" s="145">
        <f>ROUND(I1024*H1024,2)</f>
        <v>0</v>
      </c>
      <c r="K1024" s="141" t="s">
        <v>1</v>
      </c>
      <c r="L1024" s="33"/>
      <c r="M1024" s="146" t="s">
        <v>1</v>
      </c>
      <c r="N1024" s="147" t="s">
        <v>40</v>
      </c>
      <c r="P1024" s="148">
        <f>O1024*H1024</f>
        <v>0</v>
      </c>
      <c r="Q1024" s="148">
        <v>0</v>
      </c>
      <c r="R1024" s="148">
        <f>Q1024*H1024</f>
        <v>0</v>
      </c>
      <c r="S1024" s="148">
        <v>0</v>
      </c>
      <c r="T1024" s="149">
        <f>S1024*H1024</f>
        <v>0</v>
      </c>
      <c r="AR1024" s="150" t="s">
        <v>314</v>
      </c>
      <c r="AT1024" s="150" t="s">
        <v>309</v>
      </c>
      <c r="AU1024" s="150" t="s">
        <v>163</v>
      </c>
      <c r="AY1024" s="18" t="s">
        <v>307</v>
      </c>
      <c r="BE1024" s="151">
        <f>IF(N1024="základní",J1024,0)</f>
        <v>0</v>
      </c>
      <c r="BF1024" s="151">
        <f>IF(N1024="snížená",J1024,0)</f>
        <v>0</v>
      </c>
      <c r="BG1024" s="151">
        <f>IF(N1024="zákl. přenesená",J1024,0)</f>
        <v>0</v>
      </c>
      <c r="BH1024" s="151">
        <f>IF(N1024="sníž. přenesená",J1024,0)</f>
        <v>0</v>
      </c>
      <c r="BI1024" s="151">
        <f>IF(N1024="nulová",J1024,0)</f>
        <v>0</v>
      </c>
      <c r="BJ1024" s="18" t="s">
        <v>82</v>
      </c>
      <c r="BK1024" s="151">
        <f>ROUND(I1024*H1024,2)</f>
        <v>0</v>
      </c>
      <c r="BL1024" s="18" t="s">
        <v>314</v>
      </c>
      <c r="BM1024" s="150" t="s">
        <v>1366</v>
      </c>
    </row>
    <row r="1025" spans="2:65" s="1" customFormat="1" ht="19.5">
      <c r="B1025" s="33"/>
      <c r="D1025" s="152" t="s">
        <v>316</v>
      </c>
      <c r="F1025" s="153" t="s">
        <v>7433</v>
      </c>
      <c r="I1025" s="154"/>
      <c r="L1025" s="33"/>
      <c r="M1025" s="155"/>
      <c r="T1025" s="57"/>
      <c r="AT1025" s="18" t="s">
        <v>316</v>
      </c>
      <c r="AU1025" s="18" t="s">
        <v>163</v>
      </c>
    </row>
    <row r="1026" spans="2:65" s="1" customFormat="1" ht="24.2" customHeight="1">
      <c r="B1026" s="33"/>
      <c r="C1026" s="139" t="s">
        <v>4285</v>
      </c>
      <c r="D1026" s="139" t="s">
        <v>309</v>
      </c>
      <c r="E1026" s="140" t="s">
        <v>8186</v>
      </c>
      <c r="F1026" s="141" t="s">
        <v>8187</v>
      </c>
      <c r="G1026" s="142" t="s">
        <v>514</v>
      </c>
      <c r="H1026" s="143">
        <v>20</v>
      </c>
      <c r="I1026" s="144"/>
      <c r="J1026" s="145">
        <f>ROUND(I1026*H1026,2)</f>
        <v>0</v>
      </c>
      <c r="K1026" s="141" t="s">
        <v>1</v>
      </c>
      <c r="L1026" s="33"/>
      <c r="M1026" s="146" t="s">
        <v>1</v>
      </c>
      <c r="N1026" s="147" t="s">
        <v>40</v>
      </c>
      <c r="P1026" s="148">
        <f>O1026*H1026</f>
        <v>0</v>
      </c>
      <c r="Q1026" s="148">
        <v>0</v>
      </c>
      <c r="R1026" s="148">
        <f>Q1026*H1026</f>
        <v>0</v>
      </c>
      <c r="S1026" s="148">
        <v>0</v>
      </c>
      <c r="T1026" s="149">
        <f>S1026*H1026</f>
        <v>0</v>
      </c>
      <c r="AR1026" s="150" t="s">
        <v>314</v>
      </c>
      <c r="AT1026" s="150" t="s">
        <v>309</v>
      </c>
      <c r="AU1026" s="150" t="s">
        <v>163</v>
      </c>
      <c r="AY1026" s="18" t="s">
        <v>307</v>
      </c>
      <c r="BE1026" s="151">
        <f>IF(N1026="základní",J1026,0)</f>
        <v>0</v>
      </c>
      <c r="BF1026" s="151">
        <f>IF(N1026="snížená",J1026,0)</f>
        <v>0</v>
      </c>
      <c r="BG1026" s="151">
        <f>IF(N1026="zákl. přenesená",J1026,0)</f>
        <v>0</v>
      </c>
      <c r="BH1026" s="151">
        <f>IF(N1026="sníž. přenesená",J1026,0)</f>
        <v>0</v>
      </c>
      <c r="BI1026" s="151">
        <f>IF(N1026="nulová",J1026,0)</f>
        <v>0</v>
      </c>
      <c r="BJ1026" s="18" t="s">
        <v>82</v>
      </c>
      <c r="BK1026" s="151">
        <f>ROUND(I1026*H1026,2)</f>
        <v>0</v>
      </c>
      <c r="BL1026" s="18" t="s">
        <v>314</v>
      </c>
      <c r="BM1026" s="150" t="s">
        <v>8188</v>
      </c>
    </row>
    <row r="1027" spans="2:65" s="1" customFormat="1" ht="19.5">
      <c r="B1027" s="33"/>
      <c r="D1027" s="152" t="s">
        <v>316</v>
      </c>
      <c r="F1027" s="153" t="s">
        <v>8187</v>
      </c>
      <c r="I1027" s="154"/>
      <c r="L1027" s="33"/>
      <c r="M1027" s="155"/>
      <c r="T1027" s="57"/>
      <c r="AT1027" s="18" t="s">
        <v>316</v>
      </c>
      <c r="AU1027" s="18" t="s">
        <v>163</v>
      </c>
    </row>
    <row r="1028" spans="2:65" s="1" customFormat="1" ht="24.2" customHeight="1">
      <c r="B1028" s="33"/>
      <c r="C1028" s="139" t="s">
        <v>4290</v>
      </c>
      <c r="D1028" s="139" t="s">
        <v>309</v>
      </c>
      <c r="E1028" s="140" t="s">
        <v>8189</v>
      </c>
      <c r="F1028" s="141" t="s">
        <v>8190</v>
      </c>
      <c r="G1028" s="142" t="s">
        <v>514</v>
      </c>
      <c r="H1028" s="143">
        <v>20</v>
      </c>
      <c r="I1028" s="144"/>
      <c r="J1028" s="145">
        <f>ROUND(I1028*H1028,2)</f>
        <v>0</v>
      </c>
      <c r="K1028" s="141" t="s">
        <v>1</v>
      </c>
      <c r="L1028" s="33"/>
      <c r="M1028" s="146" t="s">
        <v>1</v>
      </c>
      <c r="N1028" s="147" t="s">
        <v>40</v>
      </c>
      <c r="P1028" s="148">
        <f>O1028*H1028</f>
        <v>0</v>
      </c>
      <c r="Q1028" s="148">
        <v>0</v>
      </c>
      <c r="R1028" s="148">
        <f>Q1028*H1028</f>
        <v>0</v>
      </c>
      <c r="S1028" s="148">
        <v>0</v>
      </c>
      <c r="T1028" s="149">
        <f>S1028*H1028</f>
        <v>0</v>
      </c>
      <c r="AR1028" s="150" t="s">
        <v>314</v>
      </c>
      <c r="AT1028" s="150" t="s">
        <v>309</v>
      </c>
      <c r="AU1028" s="150" t="s">
        <v>163</v>
      </c>
      <c r="AY1028" s="18" t="s">
        <v>307</v>
      </c>
      <c r="BE1028" s="151">
        <f>IF(N1028="základní",J1028,0)</f>
        <v>0</v>
      </c>
      <c r="BF1028" s="151">
        <f>IF(N1028="snížená",J1028,0)</f>
        <v>0</v>
      </c>
      <c r="BG1028" s="151">
        <f>IF(N1028="zákl. přenesená",J1028,0)</f>
        <v>0</v>
      </c>
      <c r="BH1028" s="151">
        <f>IF(N1028="sníž. přenesená",J1028,0)</f>
        <v>0</v>
      </c>
      <c r="BI1028" s="151">
        <f>IF(N1028="nulová",J1028,0)</f>
        <v>0</v>
      </c>
      <c r="BJ1028" s="18" t="s">
        <v>82</v>
      </c>
      <c r="BK1028" s="151">
        <f>ROUND(I1028*H1028,2)</f>
        <v>0</v>
      </c>
      <c r="BL1028" s="18" t="s">
        <v>314</v>
      </c>
      <c r="BM1028" s="150" t="s">
        <v>8191</v>
      </c>
    </row>
    <row r="1029" spans="2:65" s="1" customFormat="1" ht="19.5">
      <c r="B1029" s="33"/>
      <c r="D1029" s="152" t="s">
        <v>316</v>
      </c>
      <c r="F1029" s="153" t="s">
        <v>8190</v>
      </c>
      <c r="I1029" s="154"/>
      <c r="L1029" s="33"/>
      <c r="M1029" s="155"/>
      <c r="T1029" s="57"/>
      <c r="AT1029" s="18" t="s">
        <v>316</v>
      </c>
      <c r="AU1029" s="18" t="s">
        <v>163</v>
      </c>
    </row>
    <row r="1030" spans="2:65" s="1" customFormat="1" ht="21.75" customHeight="1">
      <c r="B1030" s="33"/>
      <c r="C1030" s="139" t="s">
        <v>4294</v>
      </c>
      <c r="D1030" s="139" t="s">
        <v>309</v>
      </c>
      <c r="E1030" s="140" t="s">
        <v>8192</v>
      </c>
      <c r="F1030" s="141" t="s">
        <v>7427</v>
      </c>
      <c r="G1030" s="142" t="s">
        <v>514</v>
      </c>
      <c r="H1030" s="143">
        <v>80</v>
      </c>
      <c r="I1030" s="144"/>
      <c r="J1030" s="145">
        <f>ROUND(I1030*H1030,2)</f>
        <v>0</v>
      </c>
      <c r="K1030" s="141" t="s">
        <v>1</v>
      </c>
      <c r="L1030" s="33"/>
      <c r="M1030" s="146" t="s">
        <v>1</v>
      </c>
      <c r="N1030" s="147" t="s">
        <v>40</v>
      </c>
      <c r="P1030" s="148">
        <f>O1030*H1030</f>
        <v>0</v>
      </c>
      <c r="Q1030" s="148">
        <v>0</v>
      </c>
      <c r="R1030" s="148">
        <f>Q1030*H1030</f>
        <v>0</v>
      </c>
      <c r="S1030" s="148">
        <v>0</v>
      </c>
      <c r="T1030" s="149">
        <f>S1030*H1030</f>
        <v>0</v>
      </c>
      <c r="AR1030" s="150" t="s">
        <v>314</v>
      </c>
      <c r="AT1030" s="150" t="s">
        <v>309</v>
      </c>
      <c r="AU1030" s="150" t="s">
        <v>163</v>
      </c>
      <c r="AY1030" s="18" t="s">
        <v>307</v>
      </c>
      <c r="BE1030" s="151">
        <f>IF(N1030="základní",J1030,0)</f>
        <v>0</v>
      </c>
      <c r="BF1030" s="151">
        <f>IF(N1030="snížená",J1030,0)</f>
        <v>0</v>
      </c>
      <c r="BG1030" s="151">
        <f>IF(N1030="zákl. přenesená",J1030,0)</f>
        <v>0</v>
      </c>
      <c r="BH1030" s="151">
        <f>IF(N1030="sníž. přenesená",J1030,0)</f>
        <v>0</v>
      </c>
      <c r="BI1030" s="151">
        <f>IF(N1030="nulová",J1030,0)</f>
        <v>0</v>
      </c>
      <c r="BJ1030" s="18" t="s">
        <v>82</v>
      </c>
      <c r="BK1030" s="151">
        <f>ROUND(I1030*H1030,2)</f>
        <v>0</v>
      </c>
      <c r="BL1030" s="18" t="s">
        <v>314</v>
      </c>
      <c r="BM1030" s="150" t="s">
        <v>8193</v>
      </c>
    </row>
    <row r="1031" spans="2:65" s="1" customFormat="1" ht="11.25">
      <c r="B1031" s="33"/>
      <c r="D1031" s="152" t="s">
        <v>316</v>
      </c>
      <c r="F1031" s="153" t="s">
        <v>7427</v>
      </c>
      <c r="I1031" s="154"/>
      <c r="L1031" s="33"/>
      <c r="M1031" s="155"/>
      <c r="T1031" s="57"/>
      <c r="AT1031" s="18" t="s">
        <v>316</v>
      </c>
      <c r="AU1031" s="18" t="s">
        <v>163</v>
      </c>
    </row>
    <row r="1032" spans="2:65" s="1" customFormat="1" ht="21.75" customHeight="1">
      <c r="B1032" s="33"/>
      <c r="C1032" s="139" t="s">
        <v>4297</v>
      </c>
      <c r="D1032" s="139" t="s">
        <v>309</v>
      </c>
      <c r="E1032" s="140" t="s">
        <v>8194</v>
      </c>
      <c r="F1032" s="141" t="s">
        <v>7429</v>
      </c>
      <c r="G1032" s="142" t="s">
        <v>514</v>
      </c>
      <c r="H1032" s="143">
        <v>80</v>
      </c>
      <c r="I1032" s="144"/>
      <c r="J1032" s="145">
        <f>ROUND(I1032*H1032,2)</f>
        <v>0</v>
      </c>
      <c r="K1032" s="141" t="s">
        <v>1</v>
      </c>
      <c r="L1032" s="33"/>
      <c r="M1032" s="146" t="s">
        <v>1</v>
      </c>
      <c r="N1032" s="147" t="s">
        <v>40</v>
      </c>
      <c r="P1032" s="148">
        <f>O1032*H1032</f>
        <v>0</v>
      </c>
      <c r="Q1032" s="148">
        <v>0</v>
      </c>
      <c r="R1032" s="148">
        <f>Q1032*H1032</f>
        <v>0</v>
      </c>
      <c r="S1032" s="148">
        <v>0</v>
      </c>
      <c r="T1032" s="149">
        <f>S1032*H1032</f>
        <v>0</v>
      </c>
      <c r="AR1032" s="150" t="s">
        <v>314</v>
      </c>
      <c r="AT1032" s="150" t="s">
        <v>309</v>
      </c>
      <c r="AU1032" s="150" t="s">
        <v>163</v>
      </c>
      <c r="AY1032" s="18" t="s">
        <v>307</v>
      </c>
      <c r="BE1032" s="151">
        <f>IF(N1032="základní",J1032,0)</f>
        <v>0</v>
      </c>
      <c r="BF1032" s="151">
        <f>IF(N1032="snížená",J1032,0)</f>
        <v>0</v>
      </c>
      <c r="BG1032" s="151">
        <f>IF(N1032="zákl. přenesená",J1032,0)</f>
        <v>0</v>
      </c>
      <c r="BH1032" s="151">
        <f>IF(N1032="sníž. přenesená",J1032,0)</f>
        <v>0</v>
      </c>
      <c r="BI1032" s="151">
        <f>IF(N1032="nulová",J1032,0)</f>
        <v>0</v>
      </c>
      <c r="BJ1032" s="18" t="s">
        <v>82</v>
      </c>
      <c r="BK1032" s="151">
        <f>ROUND(I1032*H1032,2)</f>
        <v>0</v>
      </c>
      <c r="BL1032" s="18" t="s">
        <v>314</v>
      </c>
      <c r="BM1032" s="150" t="s">
        <v>6364</v>
      </c>
    </row>
    <row r="1033" spans="2:65" s="1" customFormat="1" ht="11.25">
      <c r="B1033" s="33"/>
      <c r="D1033" s="152" t="s">
        <v>316</v>
      </c>
      <c r="F1033" s="153" t="s">
        <v>7429</v>
      </c>
      <c r="I1033" s="154"/>
      <c r="L1033" s="33"/>
      <c r="M1033" s="155"/>
      <c r="T1033" s="57"/>
      <c r="AT1033" s="18" t="s">
        <v>316</v>
      </c>
      <c r="AU1033" s="18" t="s">
        <v>163</v>
      </c>
    </row>
    <row r="1034" spans="2:65" s="1" customFormat="1" ht="16.5" customHeight="1">
      <c r="B1034" s="33"/>
      <c r="C1034" s="139" t="s">
        <v>4302</v>
      </c>
      <c r="D1034" s="139" t="s">
        <v>309</v>
      </c>
      <c r="E1034" s="140" t="s">
        <v>8195</v>
      </c>
      <c r="F1034" s="141" t="s">
        <v>7431</v>
      </c>
      <c r="G1034" s="142" t="s">
        <v>514</v>
      </c>
      <c r="H1034" s="143">
        <v>40</v>
      </c>
      <c r="I1034" s="144"/>
      <c r="J1034" s="145">
        <f>ROUND(I1034*H1034,2)</f>
        <v>0</v>
      </c>
      <c r="K1034" s="141" t="s">
        <v>1</v>
      </c>
      <c r="L1034" s="33"/>
      <c r="M1034" s="146" t="s">
        <v>1</v>
      </c>
      <c r="N1034" s="147" t="s">
        <v>40</v>
      </c>
      <c r="P1034" s="148">
        <f>O1034*H1034</f>
        <v>0</v>
      </c>
      <c r="Q1034" s="148">
        <v>0</v>
      </c>
      <c r="R1034" s="148">
        <f>Q1034*H1034</f>
        <v>0</v>
      </c>
      <c r="S1034" s="148">
        <v>0</v>
      </c>
      <c r="T1034" s="149">
        <f>S1034*H1034</f>
        <v>0</v>
      </c>
      <c r="AR1034" s="150" t="s">
        <v>314</v>
      </c>
      <c r="AT1034" s="150" t="s">
        <v>309</v>
      </c>
      <c r="AU1034" s="150" t="s">
        <v>163</v>
      </c>
      <c r="AY1034" s="18" t="s">
        <v>307</v>
      </c>
      <c r="BE1034" s="151">
        <f>IF(N1034="základní",J1034,0)</f>
        <v>0</v>
      </c>
      <c r="BF1034" s="151">
        <f>IF(N1034="snížená",J1034,0)</f>
        <v>0</v>
      </c>
      <c r="BG1034" s="151">
        <f>IF(N1034="zákl. přenesená",J1034,0)</f>
        <v>0</v>
      </c>
      <c r="BH1034" s="151">
        <f>IF(N1034="sníž. přenesená",J1034,0)</f>
        <v>0</v>
      </c>
      <c r="BI1034" s="151">
        <f>IF(N1034="nulová",J1034,0)</f>
        <v>0</v>
      </c>
      <c r="BJ1034" s="18" t="s">
        <v>82</v>
      </c>
      <c r="BK1034" s="151">
        <f>ROUND(I1034*H1034,2)</f>
        <v>0</v>
      </c>
      <c r="BL1034" s="18" t="s">
        <v>314</v>
      </c>
      <c r="BM1034" s="150" t="s">
        <v>8196</v>
      </c>
    </row>
    <row r="1035" spans="2:65" s="1" customFormat="1" ht="11.25">
      <c r="B1035" s="33"/>
      <c r="D1035" s="152" t="s">
        <v>316</v>
      </c>
      <c r="F1035" s="153" t="s">
        <v>7431</v>
      </c>
      <c r="I1035" s="154"/>
      <c r="L1035" s="33"/>
      <c r="M1035" s="155"/>
      <c r="T1035" s="57"/>
      <c r="AT1035" s="18" t="s">
        <v>316</v>
      </c>
      <c r="AU1035" s="18" t="s">
        <v>163</v>
      </c>
    </row>
    <row r="1036" spans="2:65" s="1" customFormat="1" ht="24.2" customHeight="1">
      <c r="B1036" s="33"/>
      <c r="C1036" s="139" t="s">
        <v>4307</v>
      </c>
      <c r="D1036" s="139" t="s">
        <v>309</v>
      </c>
      <c r="E1036" s="140" t="s">
        <v>8197</v>
      </c>
      <c r="F1036" s="141" t="s">
        <v>7425</v>
      </c>
      <c r="G1036" s="142" t="s">
        <v>514</v>
      </c>
      <c r="H1036" s="143">
        <v>45</v>
      </c>
      <c r="I1036" s="144"/>
      <c r="J1036" s="145">
        <f>ROUND(I1036*H1036,2)</f>
        <v>0</v>
      </c>
      <c r="K1036" s="141" t="s">
        <v>1</v>
      </c>
      <c r="L1036" s="33"/>
      <c r="M1036" s="146" t="s">
        <v>1</v>
      </c>
      <c r="N1036" s="147" t="s">
        <v>40</v>
      </c>
      <c r="P1036" s="148">
        <f>O1036*H1036</f>
        <v>0</v>
      </c>
      <c r="Q1036" s="148">
        <v>0</v>
      </c>
      <c r="R1036" s="148">
        <f>Q1036*H1036</f>
        <v>0</v>
      </c>
      <c r="S1036" s="148">
        <v>0</v>
      </c>
      <c r="T1036" s="149">
        <f>S1036*H1036</f>
        <v>0</v>
      </c>
      <c r="AR1036" s="150" t="s">
        <v>314</v>
      </c>
      <c r="AT1036" s="150" t="s">
        <v>309</v>
      </c>
      <c r="AU1036" s="150" t="s">
        <v>163</v>
      </c>
      <c r="AY1036" s="18" t="s">
        <v>307</v>
      </c>
      <c r="BE1036" s="151">
        <f>IF(N1036="základní",J1036,0)</f>
        <v>0</v>
      </c>
      <c r="BF1036" s="151">
        <f>IF(N1036="snížená",J1036,0)</f>
        <v>0</v>
      </c>
      <c r="BG1036" s="151">
        <f>IF(N1036="zákl. přenesená",J1036,0)</f>
        <v>0</v>
      </c>
      <c r="BH1036" s="151">
        <f>IF(N1036="sníž. přenesená",J1036,0)</f>
        <v>0</v>
      </c>
      <c r="BI1036" s="151">
        <f>IF(N1036="nulová",J1036,0)</f>
        <v>0</v>
      </c>
      <c r="BJ1036" s="18" t="s">
        <v>82</v>
      </c>
      <c r="BK1036" s="151">
        <f>ROUND(I1036*H1036,2)</f>
        <v>0</v>
      </c>
      <c r="BL1036" s="18" t="s">
        <v>314</v>
      </c>
      <c r="BM1036" s="150" t="s">
        <v>8198</v>
      </c>
    </row>
    <row r="1037" spans="2:65" s="1" customFormat="1" ht="11.25">
      <c r="B1037" s="33"/>
      <c r="D1037" s="152" t="s">
        <v>316</v>
      </c>
      <c r="F1037" s="153" t="s">
        <v>7425</v>
      </c>
      <c r="I1037" s="154"/>
      <c r="L1037" s="33"/>
      <c r="M1037" s="155"/>
      <c r="T1037" s="57"/>
      <c r="AT1037" s="18" t="s">
        <v>316</v>
      </c>
      <c r="AU1037" s="18" t="s">
        <v>163</v>
      </c>
    </row>
    <row r="1038" spans="2:65" s="1" customFormat="1" ht="55.5" customHeight="1">
      <c r="B1038" s="33"/>
      <c r="C1038" s="139" t="s">
        <v>4313</v>
      </c>
      <c r="D1038" s="139" t="s">
        <v>309</v>
      </c>
      <c r="E1038" s="140" t="s">
        <v>8199</v>
      </c>
      <c r="F1038" s="141" t="s">
        <v>7439</v>
      </c>
      <c r="G1038" s="142" t="s">
        <v>7440</v>
      </c>
      <c r="H1038" s="143">
        <v>160</v>
      </c>
      <c r="I1038" s="144"/>
      <c r="J1038" s="145">
        <f>ROUND(I1038*H1038,2)</f>
        <v>0</v>
      </c>
      <c r="K1038" s="141" t="s">
        <v>1</v>
      </c>
      <c r="L1038" s="33"/>
      <c r="M1038" s="146" t="s">
        <v>1</v>
      </c>
      <c r="N1038" s="147" t="s">
        <v>40</v>
      </c>
      <c r="P1038" s="148">
        <f>O1038*H1038</f>
        <v>0</v>
      </c>
      <c r="Q1038" s="148">
        <v>0</v>
      </c>
      <c r="R1038" s="148">
        <f>Q1038*H1038</f>
        <v>0</v>
      </c>
      <c r="S1038" s="148">
        <v>0</v>
      </c>
      <c r="T1038" s="149">
        <f>S1038*H1038</f>
        <v>0</v>
      </c>
      <c r="AR1038" s="150" t="s">
        <v>314</v>
      </c>
      <c r="AT1038" s="150" t="s">
        <v>309</v>
      </c>
      <c r="AU1038" s="150" t="s">
        <v>163</v>
      </c>
      <c r="AY1038" s="18" t="s">
        <v>307</v>
      </c>
      <c r="BE1038" s="151">
        <f>IF(N1038="základní",J1038,0)</f>
        <v>0</v>
      </c>
      <c r="BF1038" s="151">
        <f>IF(N1038="snížená",J1038,0)</f>
        <v>0</v>
      </c>
      <c r="BG1038" s="151">
        <f>IF(N1038="zákl. přenesená",J1038,0)</f>
        <v>0</v>
      </c>
      <c r="BH1038" s="151">
        <f>IF(N1038="sníž. přenesená",J1038,0)</f>
        <v>0</v>
      </c>
      <c r="BI1038" s="151">
        <f>IF(N1038="nulová",J1038,0)</f>
        <v>0</v>
      </c>
      <c r="BJ1038" s="18" t="s">
        <v>82</v>
      </c>
      <c r="BK1038" s="151">
        <f>ROUND(I1038*H1038,2)</f>
        <v>0</v>
      </c>
      <c r="BL1038" s="18" t="s">
        <v>314</v>
      </c>
      <c r="BM1038" s="150" t="s">
        <v>8200</v>
      </c>
    </row>
    <row r="1039" spans="2:65" s="1" customFormat="1" ht="39">
      <c r="B1039" s="33"/>
      <c r="D1039" s="152" t="s">
        <v>316</v>
      </c>
      <c r="F1039" s="153" t="s">
        <v>7439</v>
      </c>
      <c r="I1039" s="154"/>
      <c r="L1039" s="33"/>
      <c r="M1039" s="155"/>
      <c r="T1039" s="57"/>
      <c r="AT1039" s="18" t="s">
        <v>316</v>
      </c>
      <c r="AU1039" s="18" t="s">
        <v>163</v>
      </c>
    </row>
    <row r="1040" spans="2:65" s="1" customFormat="1" ht="16.5" customHeight="1">
      <c r="B1040" s="33"/>
      <c r="C1040" s="139" t="s">
        <v>4318</v>
      </c>
      <c r="D1040" s="139" t="s">
        <v>309</v>
      </c>
      <c r="E1040" s="140" t="s">
        <v>8201</v>
      </c>
      <c r="F1040" s="141" t="s">
        <v>8202</v>
      </c>
      <c r="G1040" s="142" t="s">
        <v>7440</v>
      </c>
      <c r="H1040" s="143">
        <v>65</v>
      </c>
      <c r="I1040" s="144"/>
      <c r="J1040" s="145">
        <f>ROUND(I1040*H1040,2)</f>
        <v>0</v>
      </c>
      <c r="K1040" s="141" t="s">
        <v>1</v>
      </c>
      <c r="L1040" s="33"/>
      <c r="M1040" s="146" t="s">
        <v>1</v>
      </c>
      <c r="N1040" s="147" t="s">
        <v>40</v>
      </c>
      <c r="P1040" s="148">
        <f>O1040*H1040</f>
        <v>0</v>
      </c>
      <c r="Q1040" s="148">
        <v>0</v>
      </c>
      <c r="R1040" s="148">
        <f>Q1040*H1040</f>
        <v>0</v>
      </c>
      <c r="S1040" s="148">
        <v>0</v>
      </c>
      <c r="T1040" s="149">
        <f>S1040*H1040</f>
        <v>0</v>
      </c>
      <c r="AR1040" s="150" t="s">
        <v>314</v>
      </c>
      <c r="AT1040" s="150" t="s">
        <v>309</v>
      </c>
      <c r="AU1040" s="150" t="s">
        <v>163</v>
      </c>
      <c r="AY1040" s="18" t="s">
        <v>307</v>
      </c>
      <c r="BE1040" s="151">
        <f>IF(N1040="základní",J1040,0)</f>
        <v>0</v>
      </c>
      <c r="BF1040" s="151">
        <f>IF(N1040="snížená",J1040,0)</f>
        <v>0</v>
      </c>
      <c r="BG1040" s="151">
        <f>IF(N1040="zákl. přenesená",J1040,0)</f>
        <v>0</v>
      </c>
      <c r="BH1040" s="151">
        <f>IF(N1040="sníž. přenesená",J1040,0)</f>
        <v>0</v>
      </c>
      <c r="BI1040" s="151">
        <f>IF(N1040="nulová",J1040,0)</f>
        <v>0</v>
      </c>
      <c r="BJ1040" s="18" t="s">
        <v>82</v>
      </c>
      <c r="BK1040" s="151">
        <f>ROUND(I1040*H1040,2)</f>
        <v>0</v>
      </c>
      <c r="BL1040" s="18" t="s">
        <v>314</v>
      </c>
      <c r="BM1040" s="150" t="s">
        <v>6672</v>
      </c>
    </row>
    <row r="1041" spans="2:65" s="1" customFormat="1" ht="11.25">
      <c r="B1041" s="33"/>
      <c r="D1041" s="152" t="s">
        <v>316</v>
      </c>
      <c r="F1041" s="153" t="s">
        <v>8202</v>
      </c>
      <c r="I1041" s="154"/>
      <c r="L1041" s="33"/>
      <c r="M1041" s="155"/>
      <c r="T1041" s="57"/>
      <c r="AT1041" s="18" t="s">
        <v>316</v>
      </c>
      <c r="AU1041" s="18" t="s">
        <v>163</v>
      </c>
    </row>
    <row r="1042" spans="2:65" s="1" customFormat="1" ht="21.75" customHeight="1">
      <c r="B1042" s="33"/>
      <c r="C1042" s="139" t="s">
        <v>4324</v>
      </c>
      <c r="D1042" s="139" t="s">
        <v>309</v>
      </c>
      <c r="E1042" s="140" t="s">
        <v>8203</v>
      </c>
      <c r="F1042" s="141" t="s">
        <v>8204</v>
      </c>
      <c r="G1042" s="142" t="s">
        <v>7440</v>
      </c>
      <c r="H1042" s="143">
        <v>30</v>
      </c>
      <c r="I1042" s="144"/>
      <c r="J1042" s="145">
        <f>ROUND(I1042*H1042,2)</f>
        <v>0</v>
      </c>
      <c r="K1042" s="141" t="s">
        <v>1</v>
      </c>
      <c r="L1042" s="33"/>
      <c r="M1042" s="146" t="s">
        <v>1</v>
      </c>
      <c r="N1042" s="147" t="s">
        <v>40</v>
      </c>
      <c r="P1042" s="148">
        <f>O1042*H1042</f>
        <v>0</v>
      </c>
      <c r="Q1042" s="148">
        <v>0</v>
      </c>
      <c r="R1042" s="148">
        <f>Q1042*H1042</f>
        <v>0</v>
      </c>
      <c r="S1042" s="148">
        <v>0</v>
      </c>
      <c r="T1042" s="149">
        <f>S1042*H1042</f>
        <v>0</v>
      </c>
      <c r="AR1042" s="150" t="s">
        <v>314</v>
      </c>
      <c r="AT1042" s="150" t="s">
        <v>309</v>
      </c>
      <c r="AU1042" s="150" t="s">
        <v>163</v>
      </c>
      <c r="AY1042" s="18" t="s">
        <v>307</v>
      </c>
      <c r="BE1042" s="151">
        <f>IF(N1042="základní",J1042,0)</f>
        <v>0</v>
      </c>
      <c r="BF1042" s="151">
        <f>IF(N1042="snížená",J1042,0)</f>
        <v>0</v>
      </c>
      <c r="BG1042" s="151">
        <f>IF(N1042="zákl. přenesená",J1042,0)</f>
        <v>0</v>
      </c>
      <c r="BH1042" s="151">
        <f>IF(N1042="sníž. přenesená",J1042,0)</f>
        <v>0</v>
      </c>
      <c r="BI1042" s="151">
        <f>IF(N1042="nulová",J1042,0)</f>
        <v>0</v>
      </c>
      <c r="BJ1042" s="18" t="s">
        <v>82</v>
      </c>
      <c r="BK1042" s="151">
        <f>ROUND(I1042*H1042,2)</f>
        <v>0</v>
      </c>
      <c r="BL1042" s="18" t="s">
        <v>314</v>
      </c>
      <c r="BM1042" s="150" t="s">
        <v>4743</v>
      </c>
    </row>
    <row r="1043" spans="2:65" s="1" customFormat="1" ht="11.25">
      <c r="B1043" s="33"/>
      <c r="D1043" s="152" t="s">
        <v>316</v>
      </c>
      <c r="F1043" s="153" t="s">
        <v>8204</v>
      </c>
      <c r="I1043" s="154"/>
      <c r="L1043" s="33"/>
      <c r="M1043" s="155"/>
      <c r="T1043" s="57"/>
      <c r="AT1043" s="18" t="s">
        <v>316</v>
      </c>
      <c r="AU1043" s="18" t="s">
        <v>163</v>
      </c>
    </row>
    <row r="1044" spans="2:65" s="1" customFormat="1" ht="16.5" customHeight="1">
      <c r="B1044" s="33"/>
      <c r="C1044" s="139" t="s">
        <v>4336</v>
      </c>
      <c r="D1044" s="139" t="s">
        <v>309</v>
      </c>
      <c r="E1044" s="140" t="s">
        <v>8205</v>
      </c>
      <c r="F1044" s="141" t="s">
        <v>8206</v>
      </c>
      <c r="G1044" s="142" t="s">
        <v>7440</v>
      </c>
      <c r="H1044" s="143">
        <v>40</v>
      </c>
      <c r="I1044" s="144"/>
      <c r="J1044" s="145">
        <f>ROUND(I1044*H1044,2)</f>
        <v>0</v>
      </c>
      <c r="K1044" s="141" t="s">
        <v>1</v>
      </c>
      <c r="L1044" s="33"/>
      <c r="M1044" s="146" t="s">
        <v>1</v>
      </c>
      <c r="N1044" s="147" t="s">
        <v>40</v>
      </c>
      <c r="P1044" s="148">
        <f>O1044*H1044</f>
        <v>0</v>
      </c>
      <c r="Q1044" s="148">
        <v>0</v>
      </c>
      <c r="R1044" s="148">
        <f>Q1044*H1044</f>
        <v>0</v>
      </c>
      <c r="S1044" s="148">
        <v>0</v>
      </c>
      <c r="T1044" s="149">
        <f>S1044*H1044</f>
        <v>0</v>
      </c>
      <c r="AR1044" s="150" t="s">
        <v>314</v>
      </c>
      <c r="AT1044" s="150" t="s">
        <v>309</v>
      </c>
      <c r="AU1044" s="150" t="s">
        <v>163</v>
      </c>
      <c r="AY1044" s="18" t="s">
        <v>307</v>
      </c>
      <c r="BE1044" s="151">
        <f>IF(N1044="základní",J1044,0)</f>
        <v>0</v>
      </c>
      <c r="BF1044" s="151">
        <f>IF(N1044="snížená",J1044,0)</f>
        <v>0</v>
      </c>
      <c r="BG1044" s="151">
        <f>IF(N1044="zákl. přenesená",J1044,0)</f>
        <v>0</v>
      </c>
      <c r="BH1044" s="151">
        <f>IF(N1044="sníž. přenesená",J1044,0)</f>
        <v>0</v>
      </c>
      <c r="BI1044" s="151">
        <f>IF(N1044="nulová",J1044,0)</f>
        <v>0</v>
      </c>
      <c r="BJ1044" s="18" t="s">
        <v>82</v>
      </c>
      <c r="BK1044" s="151">
        <f>ROUND(I1044*H1044,2)</f>
        <v>0</v>
      </c>
      <c r="BL1044" s="18" t="s">
        <v>314</v>
      </c>
      <c r="BM1044" s="150" t="s">
        <v>4904</v>
      </c>
    </row>
    <row r="1045" spans="2:65" s="1" customFormat="1" ht="11.25">
      <c r="B1045" s="33"/>
      <c r="D1045" s="152" t="s">
        <v>316</v>
      </c>
      <c r="F1045" s="153" t="s">
        <v>8206</v>
      </c>
      <c r="I1045" s="154"/>
      <c r="L1045" s="33"/>
      <c r="M1045" s="155"/>
      <c r="T1045" s="57"/>
      <c r="AT1045" s="18" t="s">
        <v>316</v>
      </c>
      <c r="AU1045" s="18" t="s">
        <v>163</v>
      </c>
    </row>
    <row r="1046" spans="2:65" s="1" customFormat="1" ht="16.5" customHeight="1">
      <c r="B1046" s="33"/>
      <c r="C1046" s="139" t="s">
        <v>4340</v>
      </c>
      <c r="D1046" s="139" t="s">
        <v>309</v>
      </c>
      <c r="E1046" s="140" t="s">
        <v>8207</v>
      </c>
      <c r="F1046" s="141" t="s">
        <v>8208</v>
      </c>
      <c r="G1046" s="142" t="s">
        <v>7440</v>
      </c>
      <c r="H1046" s="143">
        <v>10</v>
      </c>
      <c r="I1046" s="144"/>
      <c r="J1046" s="145">
        <f>ROUND(I1046*H1046,2)</f>
        <v>0</v>
      </c>
      <c r="K1046" s="141" t="s">
        <v>1</v>
      </c>
      <c r="L1046" s="33"/>
      <c r="M1046" s="146" t="s">
        <v>1</v>
      </c>
      <c r="N1046" s="147" t="s">
        <v>40</v>
      </c>
      <c r="P1046" s="148">
        <f>O1046*H1046</f>
        <v>0</v>
      </c>
      <c r="Q1046" s="148">
        <v>0</v>
      </c>
      <c r="R1046" s="148">
        <f>Q1046*H1046</f>
        <v>0</v>
      </c>
      <c r="S1046" s="148">
        <v>0</v>
      </c>
      <c r="T1046" s="149">
        <f>S1046*H1046</f>
        <v>0</v>
      </c>
      <c r="AR1046" s="150" t="s">
        <v>314</v>
      </c>
      <c r="AT1046" s="150" t="s">
        <v>309</v>
      </c>
      <c r="AU1046" s="150" t="s">
        <v>163</v>
      </c>
      <c r="AY1046" s="18" t="s">
        <v>307</v>
      </c>
      <c r="BE1046" s="151">
        <f>IF(N1046="základní",J1046,0)</f>
        <v>0</v>
      </c>
      <c r="BF1046" s="151">
        <f>IF(N1046="snížená",J1046,0)</f>
        <v>0</v>
      </c>
      <c r="BG1046" s="151">
        <f>IF(N1046="zákl. přenesená",J1046,0)</f>
        <v>0</v>
      </c>
      <c r="BH1046" s="151">
        <f>IF(N1046="sníž. přenesená",J1046,0)</f>
        <v>0</v>
      </c>
      <c r="BI1046" s="151">
        <f>IF(N1046="nulová",J1046,0)</f>
        <v>0</v>
      </c>
      <c r="BJ1046" s="18" t="s">
        <v>82</v>
      </c>
      <c r="BK1046" s="151">
        <f>ROUND(I1046*H1046,2)</f>
        <v>0</v>
      </c>
      <c r="BL1046" s="18" t="s">
        <v>314</v>
      </c>
      <c r="BM1046" s="150" t="s">
        <v>5449</v>
      </c>
    </row>
    <row r="1047" spans="2:65" s="1" customFormat="1" ht="11.25">
      <c r="B1047" s="33"/>
      <c r="D1047" s="152" t="s">
        <v>316</v>
      </c>
      <c r="F1047" s="153" t="s">
        <v>8208</v>
      </c>
      <c r="I1047" s="154"/>
      <c r="L1047" s="33"/>
      <c r="M1047" s="155"/>
      <c r="T1047" s="57"/>
      <c r="AT1047" s="18" t="s">
        <v>316</v>
      </c>
      <c r="AU1047" s="18" t="s">
        <v>163</v>
      </c>
    </row>
    <row r="1048" spans="2:65" s="1" customFormat="1" ht="16.5" customHeight="1">
      <c r="B1048" s="33"/>
      <c r="C1048" s="139" t="s">
        <v>4343</v>
      </c>
      <c r="D1048" s="139" t="s">
        <v>309</v>
      </c>
      <c r="E1048" s="140" t="s">
        <v>8209</v>
      </c>
      <c r="F1048" s="141" t="s">
        <v>8210</v>
      </c>
      <c r="G1048" s="142" t="s">
        <v>5228</v>
      </c>
      <c r="H1048" s="143">
        <v>1</v>
      </c>
      <c r="I1048" s="144"/>
      <c r="J1048" s="145">
        <f>ROUND(I1048*H1048,2)</f>
        <v>0</v>
      </c>
      <c r="K1048" s="141" t="s">
        <v>1</v>
      </c>
      <c r="L1048" s="33"/>
      <c r="M1048" s="146" t="s">
        <v>1</v>
      </c>
      <c r="N1048" s="147" t="s">
        <v>40</v>
      </c>
      <c r="P1048" s="148">
        <f>O1048*H1048</f>
        <v>0</v>
      </c>
      <c r="Q1048" s="148">
        <v>0</v>
      </c>
      <c r="R1048" s="148">
        <f>Q1048*H1048</f>
        <v>0</v>
      </c>
      <c r="S1048" s="148">
        <v>0</v>
      </c>
      <c r="T1048" s="149">
        <f>S1048*H1048</f>
        <v>0</v>
      </c>
      <c r="AR1048" s="150" t="s">
        <v>314</v>
      </c>
      <c r="AT1048" s="150" t="s">
        <v>309</v>
      </c>
      <c r="AU1048" s="150" t="s">
        <v>163</v>
      </c>
      <c r="AY1048" s="18" t="s">
        <v>307</v>
      </c>
      <c r="BE1048" s="151">
        <f>IF(N1048="základní",J1048,0)</f>
        <v>0</v>
      </c>
      <c r="BF1048" s="151">
        <f>IF(N1048="snížená",J1048,0)</f>
        <v>0</v>
      </c>
      <c r="BG1048" s="151">
        <f>IF(N1048="zákl. přenesená",J1048,0)</f>
        <v>0</v>
      </c>
      <c r="BH1048" s="151">
        <f>IF(N1048="sníž. přenesená",J1048,0)</f>
        <v>0</v>
      </c>
      <c r="BI1048" s="151">
        <f>IF(N1048="nulová",J1048,0)</f>
        <v>0</v>
      </c>
      <c r="BJ1048" s="18" t="s">
        <v>82</v>
      </c>
      <c r="BK1048" s="151">
        <f>ROUND(I1048*H1048,2)</f>
        <v>0</v>
      </c>
      <c r="BL1048" s="18" t="s">
        <v>314</v>
      </c>
      <c r="BM1048" s="150" t="s">
        <v>8211</v>
      </c>
    </row>
    <row r="1049" spans="2:65" s="1" customFormat="1" ht="11.25">
      <c r="B1049" s="33"/>
      <c r="D1049" s="152" t="s">
        <v>316</v>
      </c>
      <c r="F1049" s="153" t="s">
        <v>8210</v>
      </c>
      <c r="I1049" s="154"/>
      <c r="L1049" s="33"/>
      <c r="M1049" s="155"/>
      <c r="T1049" s="57"/>
      <c r="AT1049" s="18" t="s">
        <v>316</v>
      </c>
      <c r="AU1049" s="18" t="s">
        <v>163</v>
      </c>
    </row>
    <row r="1050" spans="2:65" s="11" customFormat="1" ht="22.9" customHeight="1">
      <c r="B1050" s="127"/>
      <c r="D1050" s="128" t="s">
        <v>74</v>
      </c>
      <c r="E1050" s="137" t="s">
        <v>8212</v>
      </c>
      <c r="F1050" s="137" t="s">
        <v>8213</v>
      </c>
      <c r="I1050" s="130"/>
      <c r="J1050" s="138">
        <f>BK1050</f>
        <v>0</v>
      </c>
      <c r="L1050" s="127"/>
      <c r="M1050" s="132"/>
      <c r="P1050" s="133">
        <f>P1051+SUM(P1052:P1083)+P1086+P1091+P1096+P1101+P1104+P1111</f>
        <v>0</v>
      </c>
      <c r="R1050" s="133">
        <f>R1051+SUM(R1052:R1083)+R1086+R1091+R1096+R1101+R1104+R1111</f>
        <v>0</v>
      </c>
      <c r="T1050" s="134">
        <f>T1051+SUM(T1052:T1083)+T1086+T1091+T1096+T1101+T1104+T1111</f>
        <v>0</v>
      </c>
      <c r="AR1050" s="128" t="s">
        <v>82</v>
      </c>
      <c r="AT1050" s="135" t="s">
        <v>74</v>
      </c>
      <c r="AU1050" s="135" t="s">
        <v>82</v>
      </c>
      <c r="AY1050" s="128" t="s">
        <v>307</v>
      </c>
      <c r="BK1050" s="136">
        <f>BK1051+SUM(BK1052:BK1083)+BK1086+BK1091+BK1096+BK1101+BK1104+BK1111</f>
        <v>0</v>
      </c>
    </row>
    <row r="1051" spans="2:65" s="1" customFormat="1" ht="55.5" customHeight="1">
      <c r="B1051" s="33"/>
      <c r="C1051" s="139" t="s">
        <v>4347</v>
      </c>
      <c r="D1051" s="139" t="s">
        <v>309</v>
      </c>
      <c r="E1051" s="140" t="s">
        <v>8214</v>
      </c>
      <c r="F1051" s="141" t="s">
        <v>8215</v>
      </c>
      <c r="G1051" s="142" t="s">
        <v>514</v>
      </c>
      <c r="H1051" s="143">
        <v>1</v>
      </c>
      <c r="I1051" s="144"/>
      <c r="J1051" s="145">
        <f>ROUND(I1051*H1051,2)</f>
        <v>0</v>
      </c>
      <c r="K1051" s="141" t="s">
        <v>1</v>
      </c>
      <c r="L1051" s="33"/>
      <c r="M1051" s="146" t="s">
        <v>1</v>
      </c>
      <c r="N1051" s="147" t="s">
        <v>40</v>
      </c>
      <c r="P1051" s="148">
        <f>O1051*H1051</f>
        <v>0</v>
      </c>
      <c r="Q1051" s="148">
        <v>0</v>
      </c>
      <c r="R1051" s="148">
        <f>Q1051*H1051</f>
        <v>0</v>
      </c>
      <c r="S1051" s="148">
        <v>0</v>
      </c>
      <c r="T1051" s="149">
        <f>S1051*H1051</f>
        <v>0</v>
      </c>
      <c r="AR1051" s="150" t="s">
        <v>314</v>
      </c>
      <c r="AT1051" s="150" t="s">
        <v>309</v>
      </c>
      <c r="AU1051" s="150" t="s">
        <v>84</v>
      </c>
      <c r="AY1051" s="18" t="s">
        <v>307</v>
      </c>
      <c r="BE1051" s="151">
        <f>IF(N1051="základní",J1051,0)</f>
        <v>0</v>
      </c>
      <c r="BF1051" s="151">
        <f>IF(N1051="snížená",J1051,0)</f>
        <v>0</v>
      </c>
      <c r="BG1051" s="151">
        <f>IF(N1051="zákl. přenesená",J1051,0)</f>
        <v>0</v>
      </c>
      <c r="BH1051" s="151">
        <f>IF(N1051="sníž. přenesená",J1051,0)</f>
        <v>0</v>
      </c>
      <c r="BI1051" s="151">
        <f>IF(N1051="nulová",J1051,0)</f>
        <v>0</v>
      </c>
      <c r="BJ1051" s="18" t="s">
        <v>82</v>
      </c>
      <c r="BK1051" s="151">
        <f>ROUND(I1051*H1051,2)</f>
        <v>0</v>
      </c>
      <c r="BL1051" s="18" t="s">
        <v>314</v>
      </c>
      <c r="BM1051" s="150" t="s">
        <v>8216</v>
      </c>
    </row>
    <row r="1052" spans="2:65" s="1" customFormat="1" ht="29.25">
      <c r="B1052" s="33"/>
      <c r="D1052" s="152" t="s">
        <v>316</v>
      </c>
      <c r="F1052" s="153" t="s">
        <v>8215</v>
      </c>
      <c r="I1052" s="154"/>
      <c r="L1052" s="33"/>
      <c r="M1052" s="155"/>
      <c r="T1052" s="57"/>
      <c r="AT1052" s="18" t="s">
        <v>316</v>
      </c>
      <c r="AU1052" s="18" t="s">
        <v>84</v>
      </c>
    </row>
    <row r="1053" spans="2:65" s="1" customFormat="1" ht="49.15" customHeight="1">
      <c r="B1053" s="33"/>
      <c r="C1053" s="139" t="s">
        <v>4352</v>
      </c>
      <c r="D1053" s="139" t="s">
        <v>309</v>
      </c>
      <c r="E1053" s="140" t="s">
        <v>8217</v>
      </c>
      <c r="F1053" s="141" t="s">
        <v>8218</v>
      </c>
      <c r="G1053" s="142" t="s">
        <v>514</v>
      </c>
      <c r="H1053" s="143">
        <v>1</v>
      </c>
      <c r="I1053" s="144"/>
      <c r="J1053" s="145">
        <f>ROUND(I1053*H1053,2)</f>
        <v>0</v>
      </c>
      <c r="K1053" s="141" t="s">
        <v>1</v>
      </c>
      <c r="L1053" s="33"/>
      <c r="M1053" s="146" t="s">
        <v>1</v>
      </c>
      <c r="N1053" s="147" t="s">
        <v>40</v>
      </c>
      <c r="P1053" s="148">
        <f>O1053*H1053</f>
        <v>0</v>
      </c>
      <c r="Q1053" s="148">
        <v>0</v>
      </c>
      <c r="R1053" s="148">
        <f>Q1053*H1053</f>
        <v>0</v>
      </c>
      <c r="S1053" s="148">
        <v>0</v>
      </c>
      <c r="T1053" s="149">
        <f>S1053*H1053</f>
        <v>0</v>
      </c>
      <c r="AR1053" s="150" t="s">
        <v>314</v>
      </c>
      <c r="AT1053" s="150" t="s">
        <v>309</v>
      </c>
      <c r="AU1053" s="150" t="s">
        <v>84</v>
      </c>
      <c r="AY1053" s="18" t="s">
        <v>307</v>
      </c>
      <c r="BE1053" s="151">
        <f>IF(N1053="základní",J1053,0)</f>
        <v>0</v>
      </c>
      <c r="BF1053" s="151">
        <f>IF(N1053="snížená",J1053,0)</f>
        <v>0</v>
      </c>
      <c r="BG1053" s="151">
        <f>IF(N1053="zákl. přenesená",J1053,0)</f>
        <v>0</v>
      </c>
      <c r="BH1053" s="151">
        <f>IF(N1053="sníž. přenesená",J1053,0)</f>
        <v>0</v>
      </c>
      <c r="BI1053" s="151">
        <f>IF(N1053="nulová",J1053,0)</f>
        <v>0</v>
      </c>
      <c r="BJ1053" s="18" t="s">
        <v>82</v>
      </c>
      <c r="BK1053" s="151">
        <f>ROUND(I1053*H1053,2)</f>
        <v>0</v>
      </c>
      <c r="BL1053" s="18" t="s">
        <v>314</v>
      </c>
      <c r="BM1053" s="150" t="s">
        <v>8219</v>
      </c>
    </row>
    <row r="1054" spans="2:65" s="1" customFormat="1" ht="29.25">
      <c r="B1054" s="33"/>
      <c r="D1054" s="152" t="s">
        <v>316</v>
      </c>
      <c r="F1054" s="153" t="s">
        <v>8218</v>
      </c>
      <c r="I1054" s="154"/>
      <c r="L1054" s="33"/>
      <c r="M1054" s="155"/>
      <c r="T1054" s="57"/>
      <c r="AT1054" s="18" t="s">
        <v>316</v>
      </c>
      <c r="AU1054" s="18" t="s">
        <v>84</v>
      </c>
    </row>
    <row r="1055" spans="2:65" s="1" customFormat="1" ht="55.5" customHeight="1">
      <c r="B1055" s="33"/>
      <c r="C1055" s="139" t="s">
        <v>4357</v>
      </c>
      <c r="D1055" s="139" t="s">
        <v>309</v>
      </c>
      <c r="E1055" s="140" t="s">
        <v>8220</v>
      </c>
      <c r="F1055" s="141" t="s">
        <v>8221</v>
      </c>
      <c r="G1055" s="142" t="s">
        <v>514</v>
      </c>
      <c r="H1055" s="143">
        <v>1</v>
      </c>
      <c r="I1055" s="144"/>
      <c r="J1055" s="145">
        <f>ROUND(I1055*H1055,2)</f>
        <v>0</v>
      </c>
      <c r="K1055" s="141" t="s">
        <v>1</v>
      </c>
      <c r="L1055" s="33"/>
      <c r="M1055" s="146" t="s">
        <v>1</v>
      </c>
      <c r="N1055" s="147" t="s">
        <v>40</v>
      </c>
      <c r="P1055" s="148">
        <f>O1055*H1055</f>
        <v>0</v>
      </c>
      <c r="Q1055" s="148">
        <v>0</v>
      </c>
      <c r="R1055" s="148">
        <f>Q1055*H1055</f>
        <v>0</v>
      </c>
      <c r="S1055" s="148">
        <v>0</v>
      </c>
      <c r="T1055" s="149">
        <f>S1055*H1055</f>
        <v>0</v>
      </c>
      <c r="AR1055" s="150" t="s">
        <v>314</v>
      </c>
      <c r="AT1055" s="150" t="s">
        <v>309</v>
      </c>
      <c r="AU1055" s="150" t="s">
        <v>84</v>
      </c>
      <c r="AY1055" s="18" t="s">
        <v>307</v>
      </c>
      <c r="BE1055" s="151">
        <f>IF(N1055="základní",J1055,0)</f>
        <v>0</v>
      </c>
      <c r="BF1055" s="151">
        <f>IF(N1055="snížená",J1055,0)</f>
        <v>0</v>
      </c>
      <c r="BG1055" s="151">
        <f>IF(N1055="zákl. přenesená",J1055,0)</f>
        <v>0</v>
      </c>
      <c r="BH1055" s="151">
        <f>IF(N1055="sníž. přenesená",J1055,0)</f>
        <v>0</v>
      </c>
      <c r="BI1055" s="151">
        <f>IF(N1055="nulová",J1055,0)</f>
        <v>0</v>
      </c>
      <c r="BJ1055" s="18" t="s">
        <v>82</v>
      </c>
      <c r="BK1055" s="151">
        <f>ROUND(I1055*H1055,2)</f>
        <v>0</v>
      </c>
      <c r="BL1055" s="18" t="s">
        <v>314</v>
      </c>
      <c r="BM1055" s="150" t="s">
        <v>8222</v>
      </c>
    </row>
    <row r="1056" spans="2:65" s="1" customFormat="1" ht="29.25">
      <c r="B1056" s="33"/>
      <c r="D1056" s="152" t="s">
        <v>316</v>
      </c>
      <c r="F1056" s="153" t="s">
        <v>8221</v>
      </c>
      <c r="I1056" s="154"/>
      <c r="L1056" s="33"/>
      <c r="M1056" s="155"/>
      <c r="T1056" s="57"/>
      <c r="AT1056" s="18" t="s">
        <v>316</v>
      </c>
      <c r="AU1056" s="18" t="s">
        <v>84</v>
      </c>
    </row>
    <row r="1057" spans="2:65" s="1" customFormat="1" ht="21.75" customHeight="1">
      <c r="B1057" s="33"/>
      <c r="C1057" s="139" t="s">
        <v>4362</v>
      </c>
      <c r="D1057" s="139" t="s">
        <v>309</v>
      </c>
      <c r="E1057" s="140" t="s">
        <v>8223</v>
      </c>
      <c r="F1057" s="141" t="s">
        <v>8224</v>
      </c>
      <c r="G1057" s="142" t="s">
        <v>514</v>
      </c>
      <c r="H1057" s="143">
        <v>1</v>
      </c>
      <c r="I1057" s="144"/>
      <c r="J1057" s="145">
        <f>ROUND(I1057*H1057,2)</f>
        <v>0</v>
      </c>
      <c r="K1057" s="141" t="s">
        <v>1</v>
      </c>
      <c r="L1057" s="33"/>
      <c r="M1057" s="146" t="s">
        <v>1</v>
      </c>
      <c r="N1057" s="147" t="s">
        <v>40</v>
      </c>
      <c r="P1057" s="148">
        <f>O1057*H1057</f>
        <v>0</v>
      </c>
      <c r="Q1057" s="148">
        <v>0</v>
      </c>
      <c r="R1057" s="148">
        <f>Q1057*H1057</f>
        <v>0</v>
      </c>
      <c r="S1057" s="148">
        <v>0</v>
      </c>
      <c r="T1057" s="149">
        <f>S1057*H1057</f>
        <v>0</v>
      </c>
      <c r="AR1057" s="150" t="s">
        <v>314</v>
      </c>
      <c r="AT1057" s="150" t="s">
        <v>309</v>
      </c>
      <c r="AU1057" s="150" t="s">
        <v>84</v>
      </c>
      <c r="AY1057" s="18" t="s">
        <v>307</v>
      </c>
      <c r="BE1057" s="151">
        <f>IF(N1057="základní",J1057,0)</f>
        <v>0</v>
      </c>
      <c r="BF1057" s="151">
        <f>IF(N1057="snížená",J1057,0)</f>
        <v>0</v>
      </c>
      <c r="BG1057" s="151">
        <f>IF(N1057="zákl. přenesená",J1057,0)</f>
        <v>0</v>
      </c>
      <c r="BH1057" s="151">
        <f>IF(N1057="sníž. přenesená",J1057,0)</f>
        <v>0</v>
      </c>
      <c r="BI1057" s="151">
        <f>IF(N1057="nulová",J1057,0)</f>
        <v>0</v>
      </c>
      <c r="BJ1057" s="18" t="s">
        <v>82</v>
      </c>
      <c r="BK1057" s="151">
        <f>ROUND(I1057*H1057,2)</f>
        <v>0</v>
      </c>
      <c r="BL1057" s="18" t="s">
        <v>314</v>
      </c>
      <c r="BM1057" s="150" t="s">
        <v>8225</v>
      </c>
    </row>
    <row r="1058" spans="2:65" s="1" customFormat="1" ht="11.25">
      <c r="B1058" s="33"/>
      <c r="D1058" s="152" t="s">
        <v>316</v>
      </c>
      <c r="F1058" s="153" t="s">
        <v>8224</v>
      </c>
      <c r="I1058" s="154"/>
      <c r="L1058" s="33"/>
      <c r="M1058" s="155"/>
      <c r="T1058" s="57"/>
      <c r="AT1058" s="18" t="s">
        <v>316</v>
      </c>
      <c r="AU1058" s="18" t="s">
        <v>84</v>
      </c>
    </row>
    <row r="1059" spans="2:65" s="1" customFormat="1" ht="16.5" customHeight="1">
      <c r="B1059" s="33"/>
      <c r="C1059" s="139" t="s">
        <v>4367</v>
      </c>
      <c r="D1059" s="139" t="s">
        <v>309</v>
      </c>
      <c r="E1059" s="140" t="s">
        <v>8226</v>
      </c>
      <c r="F1059" s="141" t="s">
        <v>8227</v>
      </c>
      <c r="G1059" s="142" t="s">
        <v>514</v>
      </c>
      <c r="H1059" s="143">
        <v>2</v>
      </c>
      <c r="I1059" s="144"/>
      <c r="J1059" s="145">
        <f>ROUND(I1059*H1059,2)</f>
        <v>0</v>
      </c>
      <c r="K1059" s="141" t="s">
        <v>1</v>
      </c>
      <c r="L1059" s="33"/>
      <c r="M1059" s="146" t="s">
        <v>1</v>
      </c>
      <c r="N1059" s="147" t="s">
        <v>40</v>
      </c>
      <c r="P1059" s="148">
        <f>O1059*H1059</f>
        <v>0</v>
      </c>
      <c r="Q1059" s="148">
        <v>0</v>
      </c>
      <c r="R1059" s="148">
        <f>Q1059*H1059</f>
        <v>0</v>
      </c>
      <c r="S1059" s="148">
        <v>0</v>
      </c>
      <c r="T1059" s="149">
        <f>S1059*H1059</f>
        <v>0</v>
      </c>
      <c r="AR1059" s="150" t="s">
        <v>314</v>
      </c>
      <c r="AT1059" s="150" t="s">
        <v>309</v>
      </c>
      <c r="AU1059" s="150" t="s">
        <v>84</v>
      </c>
      <c r="AY1059" s="18" t="s">
        <v>307</v>
      </c>
      <c r="BE1059" s="151">
        <f>IF(N1059="základní",J1059,0)</f>
        <v>0</v>
      </c>
      <c r="BF1059" s="151">
        <f>IF(N1059="snížená",J1059,0)</f>
        <v>0</v>
      </c>
      <c r="BG1059" s="151">
        <f>IF(N1059="zákl. přenesená",J1059,0)</f>
        <v>0</v>
      </c>
      <c r="BH1059" s="151">
        <f>IF(N1059="sníž. přenesená",J1059,0)</f>
        <v>0</v>
      </c>
      <c r="BI1059" s="151">
        <f>IF(N1059="nulová",J1059,0)</f>
        <v>0</v>
      </c>
      <c r="BJ1059" s="18" t="s">
        <v>82</v>
      </c>
      <c r="BK1059" s="151">
        <f>ROUND(I1059*H1059,2)</f>
        <v>0</v>
      </c>
      <c r="BL1059" s="18" t="s">
        <v>314</v>
      </c>
      <c r="BM1059" s="150" t="s">
        <v>8228</v>
      </c>
    </row>
    <row r="1060" spans="2:65" s="1" customFormat="1" ht="11.25">
      <c r="B1060" s="33"/>
      <c r="D1060" s="152" t="s">
        <v>316</v>
      </c>
      <c r="F1060" s="153" t="s">
        <v>8227</v>
      </c>
      <c r="I1060" s="154"/>
      <c r="L1060" s="33"/>
      <c r="M1060" s="155"/>
      <c r="T1060" s="57"/>
      <c r="AT1060" s="18" t="s">
        <v>316</v>
      </c>
      <c r="AU1060" s="18" t="s">
        <v>84</v>
      </c>
    </row>
    <row r="1061" spans="2:65" s="1" customFormat="1" ht="16.5" customHeight="1">
      <c r="B1061" s="33"/>
      <c r="C1061" s="139" t="s">
        <v>4374</v>
      </c>
      <c r="D1061" s="139" t="s">
        <v>309</v>
      </c>
      <c r="E1061" s="140" t="s">
        <v>8229</v>
      </c>
      <c r="F1061" s="141" t="s">
        <v>8230</v>
      </c>
      <c r="G1061" s="142" t="s">
        <v>514</v>
      </c>
      <c r="H1061" s="143">
        <v>3</v>
      </c>
      <c r="I1061" s="144"/>
      <c r="J1061" s="145">
        <f>ROUND(I1061*H1061,2)</f>
        <v>0</v>
      </c>
      <c r="K1061" s="141" t="s">
        <v>1</v>
      </c>
      <c r="L1061" s="33"/>
      <c r="M1061" s="146" t="s">
        <v>1</v>
      </c>
      <c r="N1061" s="147" t="s">
        <v>40</v>
      </c>
      <c r="P1061" s="148">
        <f>O1061*H1061</f>
        <v>0</v>
      </c>
      <c r="Q1061" s="148">
        <v>0</v>
      </c>
      <c r="R1061" s="148">
        <f>Q1061*H1061</f>
        <v>0</v>
      </c>
      <c r="S1061" s="148">
        <v>0</v>
      </c>
      <c r="T1061" s="149">
        <f>S1061*H1061</f>
        <v>0</v>
      </c>
      <c r="AR1061" s="150" t="s">
        <v>314</v>
      </c>
      <c r="AT1061" s="150" t="s">
        <v>309</v>
      </c>
      <c r="AU1061" s="150" t="s">
        <v>84</v>
      </c>
      <c r="AY1061" s="18" t="s">
        <v>307</v>
      </c>
      <c r="BE1061" s="151">
        <f>IF(N1061="základní",J1061,0)</f>
        <v>0</v>
      </c>
      <c r="BF1061" s="151">
        <f>IF(N1061="snížená",J1061,0)</f>
        <v>0</v>
      </c>
      <c r="BG1061" s="151">
        <f>IF(N1061="zákl. přenesená",J1061,0)</f>
        <v>0</v>
      </c>
      <c r="BH1061" s="151">
        <f>IF(N1061="sníž. přenesená",J1061,0)</f>
        <v>0</v>
      </c>
      <c r="BI1061" s="151">
        <f>IF(N1061="nulová",J1061,0)</f>
        <v>0</v>
      </c>
      <c r="BJ1061" s="18" t="s">
        <v>82</v>
      </c>
      <c r="BK1061" s="151">
        <f>ROUND(I1061*H1061,2)</f>
        <v>0</v>
      </c>
      <c r="BL1061" s="18" t="s">
        <v>314</v>
      </c>
      <c r="BM1061" s="150" t="s">
        <v>8231</v>
      </c>
    </row>
    <row r="1062" spans="2:65" s="1" customFormat="1" ht="11.25">
      <c r="B1062" s="33"/>
      <c r="D1062" s="152" t="s">
        <v>316</v>
      </c>
      <c r="F1062" s="153" t="s">
        <v>8230</v>
      </c>
      <c r="I1062" s="154"/>
      <c r="L1062" s="33"/>
      <c r="M1062" s="155"/>
      <c r="T1062" s="57"/>
      <c r="AT1062" s="18" t="s">
        <v>316</v>
      </c>
      <c r="AU1062" s="18" t="s">
        <v>84</v>
      </c>
    </row>
    <row r="1063" spans="2:65" s="1" customFormat="1" ht="16.5" customHeight="1">
      <c r="B1063" s="33"/>
      <c r="C1063" s="139" t="s">
        <v>4380</v>
      </c>
      <c r="D1063" s="139" t="s">
        <v>309</v>
      </c>
      <c r="E1063" s="140" t="s">
        <v>8232</v>
      </c>
      <c r="F1063" s="141" t="s">
        <v>8233</v>
      </c>
      <c r="G1063" s="142" t="s">
        <v>514</v>
      </c>
      <c r="H1063" s="143">
        <v>3</v>
      </c>
      <c r="I1063" s="144"/>
      <c r="J1063" s="145">
        <f>ROUND(I1063*H1063,2)</f>
        <v>0</v>
      </c>
      <c r="K1063" s="141" t="s">
        <v>1</v>
      </c>
      <c r="L1063" s="33"/>
      <c r="M1063" s="146" t="s">
        <v>1</v>
      </c>
      <c r="N1063" s="147" t="s">
        <v>40</v>
      </c>
      <c r="P1063" s="148">
        <f>O1063*H1063</f>
        <v>0</v>
      </c>
      <c r="Q1063" s="148">
        <v>0</v>
      </c>
      <c r="R1063" s="148">
        <f>Q1063*H1063</f>
        <v>0</v>
      </c>
      <c r="S1063" s="148">
        <v>0</v>
      </c>
      <c r="T1063" s="149">
        <f>S1063*H1063</f>
        <v>0</v>
      </c>
      <c r="AR1063" s="150" t="s">
        <v>314</v>
      </c>
      <c r="AT1063" s="150" t="s">
        <v>309</v>
      </c>
      <c r="AU1063" s="150" t="s">
        <v>84</v>
      </c>
      <c r="AY1063" s="18" t="s">
        <v>307</v>
      </c>
      <c r="BE1063" s="151">
        <f>IF(N1063="základní",J1063,0)</f>
        <v>0</v>
      </c>
      <c r="BF1063" s="151">
        <f>IF(N1063="snížená",J1063,0)</f>
        <v>0</v>
      </c>
      <c r="BG1063" s="151">
        <f>IF(N1063="zákl. přenesená",J1063,0)</f>
        <v>0</v>
      </c>
      <c r="BH1063" s="151">
        <f>IF(N1063="sníž. přenesená",J1063,0)</f>
        <v>0</v>
      </c>
      <c r="BI1063" s="151">
        <f>IF(N1063="nulová",J1063,0)</f>
        <v>0</v>
      </c>
      <c r="BJ1063" s="18" t="s">
        <v>82</v>
      </c>
      <c r="BK1063" s="151">
        <f>ROUND(I1063*H1063,2)</f>
        <v>0</v>
      </c>
      <c r="BL1063" s="18" t="s">
        <v>314</v>
      </c>
      <c r="BM1063" s="150" t="s">
        <v>8234</v>
      </c>
    </row>
    <row r="1064" spans="2:65" s="1" customFormat="1" ht="11.25">
      <c r="B1064" s="33"/>
      <c r="D1064" s="152" t="s">
        <v>316</v>
      </c>
      <c r="F1064" s="153" t="s">
        <v>8233</v>
      </c>
      <c r="I1064" s="154"/>
      <c r="L1064" s="33"/>
      <c r="M1064" s="155"/>
      <c r="T1064" s="57"/>
      <c r="AT1064" s="18" t="s">
        <v>316</v>
      </c>
      <c r="AU1064" s="18" t="s">
        <v>84</v>
      </c>
    </row>
    <row r="1065" spans="2:65" s="1" customFormat="1" ht="16.5" customHeight="1">
      <c r="B1065" s="33"/>
      <c r="C1065" s="139" t="s">
        <v>4386</v>
      </c>
      <c r="D1065" s="139" t="s">
        <v>309</v>
      </c>
      <c r="E1065" s="140" t="s">
        <v>8235</v>
      </c>
      <c r="F1065" s="141" t="s">
        <v>8236</v>
      </c>
      <c r="G1065" s="142" t="s">
        <v>514</v>
      </c>
      <c r="H1065" s="143">
        <v>1</v>
      </c>
      <c r="I1065" s="144"/>
      <c r="J1065" s="145">
        <f>ROUND(I1065*H1065,2)</f>
        <v>0</v>
      </c>
      <c r="K1065" s="141" t="s">
        <v>1</v>
      </c>
      <c r="L1065" s="33"/>
      <c r="M1065" s="146" t="s">
        <v>1</v>
      </c>
      <c r="N1065" s="147" t="s">
        <v>40</v>
      </c>
      <c r="P1065" s="148">
        <f>O1065*H1065</f>
        <v>0</v>
      </c>
      <c r="Q1065" s="148">
        <v>0</v>
      </c>
      <c r="R1065" s="148">
        <f>Q1065*H1065</f>
        <v>0</v>
      </c>
      <c r="S1065" s="148">
        <v>0</v>
      </c>
      <c r="T1065" s="149">
        <f>S1065*H1065</f>
        <v>0</v>
      </c>
      <c r="AR1065" s="150" t="s">
        <v>314</v>
      </c>
      <c r="AT1065" s="150" t="s">
        <v>309</v>
      </c>
      <c r="AU1065" s="150" t="s">
        <v>84</v>
      </c>
      <c r="AY1065" s="18" t="s">
        <v>307</v>
      </c>
      <c r="BE1065" s="151">
        <f>IF(N1065="základní",J1065,0)</f>
        <v>0</v>
      </c>
      <c r="BF1065" s="151">
        <f>IF(N1065="snížená",J1065,0)</f>
        <v>0</v>
      </c>
      <c r="BG1065" s="151">
        <f>IF(N1065="zákl. přenesená",J1065,0)</f>
        <v>0</v>
      </c>
      <c r="BH1065" s="151">
        <f>IF(N1065="sníž. přenesená",J1065,0)</f>
        <v>0</v>
      </c>
      <c r="BI1065" s="151">
        <f>IF(N1065="nulová",J1065,0)</f>
        <v>0</v>
      </c>
      <c r="BJ1065" s="18" t="s">
        <v>82</v>
      </c>
      <c r="BK1065" s="151">
        <f>ROUND(I1065*H1065,2)</f>
        <v>0</v>
      </c>
      <c r="BL1065" s="18" t="s">
        <v>314</v>
      </c>
      <c r="BM1065" s="150" t="s">
        <v>8237</v>
      </c>
    </row>
    <row r="1066" spans="2:65" s="1" customFormat="1" ht="11.25">
      <c r="B1066" s="33"/>
      <c r="D1066" s="152" t="s">
        <v>316</v>
      </c>
      <c r="F1066" s="153" t="s">
        <v>8236</v>
      </c>
      <c r="I1066" s="154"/>
      <c r="L1066" s="33"/>
      <c r="M1066" s="155"/>
      <c r="T1066" s="57"/>
      <c r="AT1066" s="18" t="s">
        <v>316</v>
      </c>
      <c r="AU1066" s="18" t="s">
        <v>84</v>
      </c>
    </row>
    <row r="1067" spans="2:65" s="1" customFormat="1" ht="16.5" customHeight="1">
      <c r="B1067" s="33"/>
      <c r="C1067" s="139" t="s">
        <v>4391</v>
      </c>
      <c r="D1067" s="139" t="s">
        <v>309</v>
      </c>
      <c r="E1067" s="140" t="s">
        <v>8238</v>
      </c>
      <c r="F1067" s="141" t="s">
        <v>8239</v>
      </c>
      <c r="G1067" s="142" t="s">
        <v>514</v>
      </c>
      <c r="H1067" s="143">
        <v>2</v>
      </c>
      <c r="I1067" s="144"/>
      <c r="J1067" s="145">
        <f>ROUND(I1067*H1067,2)</f>
        <v>0</v>
      </c>
      <c r="K1067" s="141" t="s">
        <v>1</v>
      </c>
      <c r="L1067" s="33"/>
      <c r="M1067" s="146" t="s">
        <v>1</v>
      </c>
      <c r="N1067" s="147" t="s">
        <v>40</v>
      </c>
      <c r="P1067" s="148">
        <f>O1067*H1067</f>
        <v>0</v>
      </c>
      <c r="Q1067" s="148">
        <v>0</v>
      </c>
      <c r="R1067" s="148">
        <f>Q1067*H1067</f>
        <v>0</v>
      </c>
      <c r="S1067" s="148">
        <v>0</v>
      </c>
      <c r="T1067" s="149">
        <f>S1067*H1067</f>
        <v>0</v>
      </c>
      <c r="AR1067" s="150" t="s">
        <v>314</v>
      </c>
      <c r="AT1067" s="150" t="s">
        <v>309</v>
      </c>
      <c r="AU1067" s="150" t="s">
        <v>84</v>
      </c>
      <c r="AY1067" s="18" t="s">
        <v>307</v>
      </c>
      <c r="BE1067" s="151">
        <f>IF(N1067="základní",J1067,0)</f>
        <v>0</v>
      </c>
      <c r="BF1067" s="151">
        <f>IF(N1067="snížená",J1067,0)</f>
        <v>0</v>
      </c>
      <c r="BG1067" s="151">
        <f>IF(N1067="zákl. přenesená",J1067,0)</f>
        <v>0</v>
      </c>
      <c r="BH1067" s="151">
        <f>IF(N1067="sníž. přenesená",J1067,0)</f>
        <v>0</v>
      </c>
      <c r="BI1067" s="151">
        <f>IF(N1067="nulová",J1067,0)</f>
        <v>0</v>
      </c>
      <c r="BJ1067" s="18" t="s">
        <v>82</v>
      </c>
      <c r="BK1067" s="151">
        <f>ROUND(I1067*H1067,2)</f>
        <v>0</v>
      </c>
      <c r="BL1067" s="18" t="s">
        <v>314</v>
      </c>
      <c r="BM1067" s="150" t="s">
        <v>8240</v>
      </c>
    </row>
    <row r="1068" spans="2:65" s="1" customFormat="1" ht="11.25">
      <c r="B1068" s="33"/>
      <c r="D1068" s="152" t="s">
        <v>316</v>
      </c>
      <c r="F1068" s="153" t="s">
        <v>8239</v>
      </c>
      <c r="I1068" s="154"/>
      <c r="L1068" s="33"/>
      <c r="M1068" s="155"/>
      <c r="T1068" s="57"/>
      <c r="AT1068" s="18" t="s">
        <v>316</v>
      </c>
      <c r="AU1068" s="18" t="s">
        <v>84</v>
      </c>
    </row>
    <row r="1069" spans="2:65" s="1" customFormat="1" ht="16.5" customHeight="1">
      <c r="B1069" s="33"/>
      <c r="C1069" s="139" t="s">
        <v>4396</v>
      </c>
      <c r="D1069" s="139" t="s">
        <v>309</v>
      </c>
      <c r="E1069" s="140" t="s">
        <v>8241</v>
      </c>
      <c r="F1069" s="141" t="s">
        <v>8242</v>
      </c>
      <c r="G1069" s="142" t="s">
        <v>514</v>
      </c>
      <c r="H1069" s="143">
        <v>1</v>
      </c>
      <c r="I1069" s="144"/>
      <c r="J1069" s="145">
        <f>ROUND(I1069*H1069,2)</f>
        <v>0</v>
      </c>
      <c r="K1069" s="141" t="s">
        <v>1</v>
      </c>
      <c r="L1069" s="33"/>
      <c r="M1069" s="146" t="s">
        <v>1</v>
      </c>
      <c r="N1069" s="147" t="s">
        <v>40</v>
      </c>
      <c r="P1069" s="148">
        <f>O1069*H1069</f>
        <v>0</v>
      </c>
      <c r="Q1069" s="148">
        <v>0</v>
      </c>
      <c r="R1069" s="148">
        <f>Q1069*H1069</f>
        <v>0</v>
      </c>
      <c r="S1069" s="148">
        <v>0</v>
      </c>
      <c r="T1069" s="149">
        <f>S1069*H1069</f>
        <v>0</v>
      </c>
      <c r="AR1069" s="150" t="s">
        <v>314</v>
      </c>
      <c r="AT1069" s="150" t="s">
        <v>309</v>
      </c>
      <c r="AU1069" s="150" t="s">
        <v>84</v>
      </c>
      <c r="AY1069" s="18" t="s">
        <v>307</v>
      </c>
      <c r="BE1069" s="151">
        <f>IF(N1069="základní",J1069,0)</f>
        <v>0</v>
      </c>
      <c r="BF1069" s="151">
        <f>IF(N1069="snížená",J1069,0)</f>
        <v>0</v>
      </c>
      <c r="BG1069" s="151">
        <f>IF(N1069="zákl. přenesená",J1069,0)</f>
        <v>0</v>
      </c>
      <c r="BH1069" s="151">
        <f>IF(N1069="sníž. přenesená",J1069,0)</f>
        <v>0</v>
      </c>
      <c r="BI1069" s="151">
        <f>IF(N1069="nulová",J1069,0)</f>
        <v>0</v>
      </c>
      <c r="BJ1069" s="18" t="s">
        <v>82</v>
      </c>
      <c r="BK1069" s="151">
        <f>ROUND(I1069*H1069,2)</f>
        <v>0</v>
      </c>
      <c r="BL1069" s="18" t="s">
        <v>314</v>
      </c>
      <c r="BM1069" s="150" t="s">
        <v>8243</v>
      </c>
    </row>
    <row r="1070" spans="2:65" s="1" customFormat="1" ht="11.25">
      <c r="B1070" s="33"/>
      <c r="D1070" s="152" t="s">
        <v>316</v>
      </c>
      <c r="F1070" s="153" t="s">
        <v>8242</v>
      </c>
      <c r="I1070" s="154"/>
      <c r="L1070" s="33"/>
      <c r="M1070" s="155"/>
      <c r="T1070" s="57"/>
      <c r="AT1070" s="18" t="s">
        <v>316</v>
      </c>
      <c r="AU1070" s="18" t="s">
        <v>84</v>
      </c>
    </row>
    <row r="1071" spans="2:65" s="1" customFormat="1" ht="16.5" customHeight="1">
      <c r="B1071" s="33"/>
      <c r="C1071" s="139" t="s">
        <v>4401</v>
      </c>
      <c r="D1071" s="139" t="s">
        <v>309</v>
      </c>
      <c r="E1071" s="140" t="s">
        <v>8244</v>
      </c>
      <c r="F1071" s="141" t="s">
        <v>8245</v>
      </c>
      <c r="G1071" s="142" t="s">
        <v>514</v>
      </c>
      <c r="H1071" s="143">
        <v>3</v>
      </c>
      <c r="I1071" s="144"/>
      <c r="J1071" s="145">
        <f>ROUND(I1071*H1071,2)</f>
        <v>0</v>
      </c>
      <c r="K1071" s="141" t="s">
        <v>1</v>
      </c>
      <c r="L1071" s="33"/>
      <c r="M1071" s="146" t="s">
        <v>1</v>
      </c>
      <c r="N1071" s="147" t="s">
        <v>40</v>
      </c>
      <c r="P1071" s="148">
        <f>O1071*H1071</f>
        <v>0</v>
      </c>
      <c r="Q1071" s="148">
        <v>0</v>
      </c>
      <c r="R1071" s="148">
        <f>Q1071*H1071</f>
        <v>0</v>
      </c>
      <c r="S1071" s="148">
        <v>0</v>
      </c>
      <c r="T1071" s="149">
        <f>S1071*H1071</f>
        <v>0</v>
      </c>
      <c r="AR1071" s="150" t="s">
        <v>314</v>
      </c>
      <c r="AT1071" s="150" t="s">
        <v>309</v>
      </c>
      <c r="AU1071" s="150" t="s">
        <v>84</v>
      </c>
      <c r="AY1071" s="18" t="s">
        <v>307</v>
      </c>
      <c r="BE1071" s="151">
        <f>IF(N1071="základní",J1071,0)</f>
        <v>0</v>
      </c>
      <c r="BF1071" s="151">
        <f>IF(N1071="snížená",J1071,0)</f>
        <v>0</v>
      </c>
      <c r="BG1071" s="151">
        <f>IF(N1071="zákl. přenesená",J1071,0)</f>
        <v>0</v>
      </c>
      <c r="BH1071" s="151">
        <f>IF(N1071="sníž. přenesená",J1071,0)</f>
        <v>0</v>
      </c>
      <c r="BI1071" s="151">
        <f>IF(N1071="nulová",J1071,0)</f>
        <v>0</v>
      </c>
      <c r="BJ1071" s="18" t="s">
        <v>82</v>
      </c>
      <c r="BK1071" s="151">
        <f>ROUND(I1071*H1071,2)</f>
        <v>0</v>
      </c>
      <c r="BL1071" s="18" t="s">
        <v>314</v>
      </c>
      <c r="BM1071" s="150" t="s">
        <v>8246</v>
      </c>
    </row>
    <row r="1072" spans="2:65" s="1" customFormat="1" ht="11.25">
      <c r="B1072" s="33"/>
      <c r="D1072" s="152" t="s">
        <v>316</v>
      </c>
      <c r="F1072" s="153" t="s">
        <v>8245</v>
      </c>
      <c r="I1072" s="154"/>
      <c r="L1072" s="33"/>
      <c r="M1072" s="155"/>
      <c r="T1072" s="57"/>
      <c r="AT1072" s="18" t="s">
        <v>316</v>
      </c>
      <c r="AU1072" s="18" t="s">
        <v>84</v>
      </c>
    </row>
    <row r="1073" spans="2:65" s="1" customFormat="1" ht="21.75" customHeight="1">
      <c r="B1073" s="33"/>
      <c r="C1073" s="139" t="s">
        <v>4406</v>
      </c>
      <c r="D1073" s="139" t="s">
        <v>309</v>
      </c>
      <c r="E1073" s="140" t="s">
        <v>8247</v>
      </c>
      <c r="F1073" s="141" t="s">
        <v>8248</v>
      </c>
      <c r="G1073" s="142" t="s">
        <v>514</v>
      </c>
      <c r="H1073" s="143">
        <v>1</v>
      </c>
      <c r="I1073" s="144"/>
      <c r="J1073" s="145">
        <f>ROUND(I1073*H1073,2)</f>
        <v>0</v>
      </c>
      <c r="K1073" s="141" t="s">
        <v>1</v>
      </c>
      <c r="L1073" s="33"/>
      <c r="M1073" s="146" t="s">
        <v>1</v>
      </c>
      <c r="N1073" s="147" t="s">
        <v>40</v>
      </c>
      <c r="P1073" s="148">
        <f>O1073*H1073</f>
        <v>0</v>
      </c>
      <c r="Q1073" s="148">
        <v>0</v>
      </c>
      <c r="R1073" s="148">
        <f>Q1073*H1073</f>
        <v>0</v>
      </c>
      <c r="S1073" s="148">
        <v>0</v>
      </c>
      <c r="T1073" s="149">
        <f>S1073*H1073</f>
        <v>0</v>
      </c>
      <c r="AR1073" s="150" t="s">
        <v>314</v>
      </c>
      <c r="AT1073" s="150" t="s">
        <v>309</v>
      </c>
      <c r="AU1073" s="150" t="s">
        <v>84</v>
      </c>
      <c r="AY1073" s="18" t="s">
        <v>307</v>
      </c>
      <c r="BE1073" s="151">
        <f>IF(N1073="základní",J1073,0)</f>
        <v>0</v>
      </c>
      <c r="BF1073" s="151">
        <f>IF(N1073="snížená",J1073,0)</f>
        <v>0</v>
      </c>
      <c r="BG1073" s="151">
        <f>IF(N1073="zákl. přenesená",J1073,0)</f>
        <v>0</v>
      </c>
      <c r="BH1073" s="151">
        <f>IF(N1073="sníž. přenesená",J1073,0)</f>
        <v>0</v>
      </c>
      <c r="BI1073" s="151">
        <f>IF(N1073="nulová",J1073,0)</f>
        <v>0</v>
      </c>
      <c r="BJ1073" s="18" t="s">
        <v>82</v>
      </c>
      <c r="BK1073" s="151">
        <f>ROUND(I1073*H1073,2)</f>
        <v>0</v>
      </c>
      <c r="BL1073" s="18" t="s">
        <v>314</v>
      </c>
      <c r="BM1073" s="150" t="s">
        <v>1394</v>
      </c>
    </row>
    <row r="1074" spans="2:65" s="1" customFormat="1" ht="11.25">
      <c r="B1074" s="33"/>
      <c r="D1074" s="152" t="s">
        <v>316</v>
      </c>
      <c r="F1074" s="153" t="s">
        <v>8248</v>
      </c>
      <c r="I1074" s="154"/>
      <c r="L1074" s="33"/>
      <c r="M1074" s="155"/>
      <c r="T1074" s="57"/>
      <c r="AT1074" s="18" t="s">
        <v>316</v>
      </c>
      <c r="AU1074" s="18" t="s">
        <v>84</v>
      </c>
    </row>
    <row r="1075" spans="2:65" s="1" customFormat="1" ht="24.2" customHeight="1">
      <c r="B1075" s="33"/>
      <c r="C1075" s="139" t="s">
        <v>4411</v>
      </c>
      <c r="D1075" s="139" t="s">
        <v>309</v>
      </c>
      <c r="E1075" s="140" t="s">
        <v>8249</v>
      </c>
      <c r="F1075" s="141" t="s">
        <v>8250</v>
      </c>
      <c r="G1075" s="142" t="s">
        <v>514</v>
      </c>
      <c r="H1075" s="143">
        <v>1</v>
      </c>
      <c r="I1075" s="144"/>
      <c r="J1075" s="145">
        <f>ROUND(I1075*H1075,2)</f>
        <v>0</v>
      </c>
      <c r="K1075" s="141" t="s">
        <v>1</v>
      </c>
      <c r="L1075" s="33"/>
      <c r="M1075" s="146" t="s">
        <v>1</v>
      </c>
      <c r="N1075" s="147" t="s">
        <v>40</v>
      </c>
      <c r="P1075" s="148">
        <f>O1075*H1075</f>
        <v>0</v>
      </c>
      <c r="Q1075" s="148">
        <v>0</v>
      </c>
      <c r="R1075" s="148">
        <f>Q1075*H1075</f>
        <v>0</v>
      </c>
      <c r="S1075" s="148">
        <v>0</v>
      </c>
      <c r="T1075" s="149">
        <f>S1075*H1075</f>
        <v>0</v>
      </c>
      <c r="AR1075" s="150" t="s">
        <v>314</v>
      </c>
      <c r="AT1075" s="150" t="s">
        <v>309</v>
      </c>
      <c r="AU1075" s="150" t="s">
        <v>84</v>
      </c>
      <c r="AY1075" s="18" t="s">
        <v>307</v>
      </c>
      <c r="BE1075" s="151">
        <f>IF(N1075="základní",J1075,0)</f>
        <v>0</v>
      </c>
      <c r="BF1075" s="151">
        <f>IF(N1075="snížená",J1075,0)</f>
        <v>0</v>
      </c>
      <c r="BG1075" s="151">
        <f>IF(N1075="zákl. přenesená",J1075,0)</f>
        <v>0</v>
      </c>
      <c r="BH1075" s="151">
        <f>IF(N1075="sníž. přenesená",J1075,0)</f>
        <v>0</v>
      </c>
      <c r="BI1075" s="151">
        <f>IF(N1075="nulová",J1075,0)</f>
        <v>0</v>
      </c>
      <c r="BJ1075" s="18" t="s">
        <v>82</v>
      </c>
      <c r="BK1075" s="151">
        <f>ROUND(I1075*H1075,2)</f>
        <v>0</v>
      </c>
      <c r="BL1075" s="18" t="s">
        <v>314</v>
      </c>
      <c r="BM1075" s="150" t="s">
        <v>1539</v>
      </c>
    </row>
    <row r="1076" spans="2:65" s="1" customFormat="1" ht="19.5">
      <c r="B1076" s="33"/>
      <c r="D1076" s="152" t="s">
        <v>316</v>
      </c>
      <c r="F1076" s="153" t="s">
        <v>8250</v>
      </c>
      <c r="I1076" s="154"/>
      <c r="L1076" s="33"/>
      <c r="M1076" s="155"/>
      <c r="T1076" s="57"/>
      <c r="AT1076" s="18" t="s">
        <v>316</v>
      </c>
      <c r="AU1076" s="18" t="s">
        <v>84</v>
      </c>
    </row>
    <row r="1077" spans="2:65" s="1" customFormat="1" ht="37.9" customHeight="1">
      <c r="B1077" s="33"/>
      <c r="C1077" s="139" t="s">
        <v>4421</v>
      </c>
      <c r="D1077" s="139" t="s">
        <v>309</v>
      </c>
      <c r="E1077" s="140" t="s">
        <v>8251</v>
      </c>
      <c r="F1077" s="141" t="s">
        <v>8252</v>
      </c>
      <c r="G1077" s="142" t="s">
        <v>514</v>
      </c>
      <c r="H1077" s="143">
        <v>1</v>
      </c>
      <c r="I1077" s="144"/>
      <c r="J1077" s="145">
        <f>ROUND(I1077*H1077,2)</f>
        <v>0</v>
      </c>
      <c r="K1077" s="141" t="s">
        <v>1</v>
      </c>
      <c r="L1077" s="33"/>
      <c r="M1077" s="146" t="s">
        <v>1</v>
      </c>
      <c r="N1077" s="147" t="s">
        <v>40</v>
      </c>
      <c r="P1077" s="148">
        <f>O1077*H1077</f>
        <v>0</v>
      </c>
      <c r="Q1077" s="148">
        <v>0</v>
      </c>
      <c r="R1077" s="148">
        <f>Q1077*H1077</f>
        <v>0</v>
      </c>
      <c r="S1077" s="148">
        <v>0</v>
      </c>
      <c r="T1077" s="149">
        <f>S1077*H1077</f>
        <v>0</v>
      </c>
      <c r="AR1077" s="150" t="s">
        <v>314</v>
      </c>
      <c r="AT1077" s="150" t="s">
        <v>309</v>
      </c>
      <c r="AU1077" s="150" t="s">
        <v>84</v>
      </c>
      <c r="AY1077" s="18" t="s">
        <v>307</v>
      </c>
      <c r="BE1077" s="151">
        <f>IF(N1077="základní",J1077,0)</f>
        <v>0</v>
      </c>
      <c r="BF1077" s="151">
        <f>IF(N1077="snížená",J1077,0)</f>
        <v>0</v>
      </c>
      <c r="BG1077" s="151">
        <f>IF(N1077="zákl. přenesená",J1077,0)</f>
        <v>0</v>
      </c>
      <c r="BH1077" s="151">
        <f>IF(N1077="sníž. přenesená",J1077,0)</f>
        <v>0</v>
      </c>
      <c r="BI1077" s="151">
        <f>IF(N1077="nulová",J1077,0)</f>
        <v>0</v>
      </c>
      <c r="BJ1077" s="18" t="s">
        <v>82</v>
      </c>
      <c r="BK1077" s="151">
        <f>ROUND(I1077*H1077,2)</f>
        <v>0</v>
      </c>
      <c r="BL1077" s="18" t="s">
        <v>314</v>
      </c>
      <c r="BM1077" s="150" t="s">
        <v>1565</v>
      </c>
    </row>
    <row r="1078" spans="2:65" s="1" customFormat="1" ht="19.5">
      <c r="B1078" s="33"/>
      <c r="D1078" s="152" t="s">
        <v>316</v>
      </c>
      <c r="F1078" s="153" t="s">
        <v>8252</v>
      </c>
      <c r="I1078" s="154"/>
      <c r="L1078" s="33"/>
      <c r="M1078" s="155"/>
      <c r="T1078" s="57"/>
      <c r="AT1078" s="18" t="s">
        <v>316</v>
      </c>
      <c r="AU1078" s="18" t="s">
        <v>84</v>
      </c>
    </row>
    <row r="1079" spans="2:65" s="1" customFormat="1" ht="24.2" customHeight="1">
      <c r="B1079" s="33"/>
      <c r="C1079" s="139" t="s">
        <v>4426</v>
      </c>
      <c r="D1079" s="139" t="s">
        <v>309</v>
      </c>
      <c r="E1079" s="140" t="s">
        <v>8253</v>
      </c>
      <c r="F1079" s="141" t="s">
        <v>8254</v>
      </c>
      <c r="G1079" s="142" t="s">
        <v>514</v>
      </c>
      <c r="H1079" s="143">
        <v>1</v>
      </c>
      <c r="I1079" s="144"/>
      <c r="J1079" s="145">
        <f>ROUND(I1079*H1079,2)</f>
        <v>0</v>
      </c>
      <c r="K1079" s="141" t="s">
        <v>1</v>
      </c>
      <c r="L1079" s="33"/>
      <c r="M1079" s="146" t="s">
        <v>1</v>
      </c>
      <c r="N1079" s="147" t="s">
        <v>40</v>
      </c>
      <c r="P1079" s="148">
        <f>O1079*H1079</f>
        <v>0</v>
      </c>
      <c r="Q1079" s="148">
        <v>0</v>
      </c>
      <c r="R1079" s="148">
        <f>Q1079*H1079</f>
        <v>0</v>
      </c>
      <c r="S1079" s="148">
        <v>0</v>
      </c>
      <c r="T1079" s="149">
        <f>S1079*H1079</f>
        <v>0</v>
      </c>
      <c r="AR1079" s="150" t="s">
        <v>314</v>
      </c>
      <c r="AT1079" s="150" t="s">
        <v>309</v>
      </c>
      <c r="AU1079" s="150" t="s">
        <v>84</v>
      </c>
      <c r="AY1079" s="18" t="s">
        <v>307</v>
      </c>
      <c r="BE1079" s="151">
        <f>IF(N1079="základní",J1079,0)</f>
        <v>0</v>
      </c>
      <c r="BF1079" s="151">
        <f>IF(N1079="snížená",J1079,0)</f>
        <v>0</v>
      </c>
      <c r="BG1079" s="151">
        <f>IF(N1079="zákl. přenesená",J1079,0)</f>
        <v>0</v>
      </c>
      <c r="BH1079" s="151">
        <f>IF(N1079="sníž. přenesená",J1079,0)</f>
        <v>0</v>
      </c>
      <c r="BI1079" s="151">
        <f>IF(N1079="nulová",J1079,0)</f>
        <v>0</v>
      </c>
      <c r="BJ1079" s="18" t="s">
        <v>82</v>
      </c>
      <c r="BK1079" s="151">
        <f>ROUND(I1079*H1079,2)</f>
        <v>0</v>
      </c>
      <c r="BL1079" s="18" t="s">
        <v>314</v>
      </c>
      <c r="BM1079" s="150" t="s">
        <v>8255</v>
      </c>
    </row>
    <row r="1080" spans="2:65" s="1" customFormat="1" ht="11.25">
      <c r="B1080" s="33"/>
      <c r="D1080" s="152" t="s">
        <v>316</v>
      </c>
      <c r="F1080" s="153" t="s">
        <v>8254</v>
      </c>
      <c r="I1080" s="154"/>
      <c r="L1080" s="33"/>
      <c r="M1080" s="155"/>
      <c r="T1080" s="57"/>
      <c r="AT1080" s="18" t="s">
        <v>316</v>
      </c>
      <c r="AU1080" s="18" t="s">
        <v>84</v>
      </c>
    </row>
    <row r="1081" spans="2:65" s="1" customFormat="1" ht="16.5" customHeight="1">
      <c r="B1081" s="33"/>
      <c r="C1081" s="139" t="s">
        <v>4431</v>
      </c>
      <c r="D1081" s="139" t="s">
        <v>309</v>
      </c>
      <c r="E1081" s="140" t="s">
        <v>8256</v>
      </c>
      <c r="F1081" s="141" t="s">
        <v>8257</v>
      </c>
      <c r="G1081" s="142" t="s">
        <v>514</v>
      </c>
      <c r="H1081" s="143">
        <v>4</v>
      </c>
      <c r="I1081" s="144"/>
      <c r="J1081" s="145">
        <f>ROUND(I1081*H1081,2)</f>
        <v>0</v>
      </c>
      <c r="K1081" s="141" t="s">
        <v>1</v>
      </c>
      <c r="L1081" s="33"/>
      <c r="M1081" s="146" t="s">
        <v>1</v>
      </c>
      <c r="N1081" s="147" t="s">
        <v>40</v>
      </c>
      <c r="P1081" s="148">
        <f>O1081*H1081</f>
        <v>0</v>
      </c>
      <c r="Q1081" s="148">
        <v>0</v>
      </c>
      <c r="R1081" s="148">
        <f>Q1081*H1081</f>
        <v>0</v>
      </c>
      <c r="S1081" s="148">
        <v>0</v>
      </c>
      <c r="T1081" s="149">
        <f>S1081*H1081</f>
        <v>0</v>
      </c>
      <c r="AR1081" s="150" t="s">
        <v>314</v>
      </c>
      <c r="AT1081" s="150" t="s">
        <v>309</v>
      </c>
      <c r="AU1081" s="150" t="s">
        <v>84</v>
      </c>
      <c r="AY1081" s="18" t="s">
        <v>307</v>
      </c>
      <c r="BE1081" s="151">
        <f>IF(N1081="základní",J1081,0)</f>
        <v>0</v>
      </c>
      <c r="BF1081" s="151">
        <f>IF(N1081="snížená",J1081,0)</f>
        <v>0</v>
      </c>
      <c r="BG1081" s="151">
        <f>IF(N1081="zákl. přenesená",J1081,0)</f>
        <v>0</v>
      </c>
      <c r="BH1081" s="151">
        <f>IF(N1081="sníž. přenesená",J1081,0)</f>
        <v>0</v>
      </c>
      <c r="BI1081" s="151">
        <f>IF(N1081="nulová",J1081,0)</f>
        <v>0</v>
      </c>
      <c r="BJ1081" s="18" t="s">
        <v>82</v>
      </c>
      <c r="BK1081" s="151">
        <f>ROUND(I1081*H1081,2)</f>
        <v>0</v>
      </c>
      <c r="BL1081" s="18" t="s">
        <v>314</v>
      </c>
      <c r="BM1081" s="150" t="s">
        <v>8258</v>
      </c>
    </row>
    <row r="1082" spans="2:65" s="1" customFormat="1" ht="11.25">
      <c r="B1082" s="33"/>
      <c r="D1082" s="152" t="s">
        <v>316</v>
      </c>
      <c r="F1082" s="153" t="s">
        <v>8257</v>
      </c>
      <c r="I1082" s="154"/>
      <c r="L1082" s="33"/>
      <c r="M1082" s="155"/>
      <c r="T1082" s="57"/>
      <c r="AT1082" s="18" t="s">
        <v>316</v>
      </c>
      <c r="AU1082" s="18" t="s">
        <v>84</v>
      </c>
    </row>
    <row r="1083" spans="2:65" s="11" customFormat="1" ht="20.85" customHeight="1">
      <c r="B1083" s="127"/>
      <c r="D1083" s="128" t="s">
        <v>74</v>
      </c>
      <c r="E1083" s="137" t="s">
        <v>8259</v>
      </c>
      <c r="F1083" s="137" t="s">
        <v>8260</v>
      </c>
      <c r="I1083" s="130"/>
      <c r="J1083" s="138">
        <f>BK1083</f>
        <v>0</v>
      </c>
      <c r="L1083" s="127"/>
      <c r="M1083" s="132"/>
      <c r="P1083" s="133">
        <f>SUM(P1084:P1085)</f>
        <v>0</v>
      </c>
      <c r="R1083" s="133">
        <f>SUM(R1084:R1085)</f>
        <v>0</v>
      </c>
      <c r="T1083" s="134">
        <f>SUM(T1084:T1085)</f>
        <v>0</v>
      </c>
      <c r="AR1083" s="128" t="s">
        <v>82</v>
      </c>
      <c r="AT1083" s="135" t="s">
        <v>74</v>
      </c>
      <c r="AU1083" s="135" t="s">
        <v>84</v>
      </c>
      <c r="AY1083" s="128" t="s">
        <v>307</v>
      </c>
      <c r="BK1083" s="136">
        <f>SUM(BK1084:BK1085)</f>
        <v>0</v>
      </c>
    </row>
    <row r="1084" spans="2:65" s="1" customFormat="1" ht="16.5" customHeight="1">
      <c r="B1084" s="33"/>
      <c r="C1084" s="139" t="s">
        <v>4436</v>
      </c>
      <c r="D1084" s="139" t="s">
        <v>309</v>
      </c>
      <c r="E1084" s="140" t="s">
        <v>8261</v>
      </c>
      <c r="F1084" s="141" t="s">
        <v>8262</v>
      </c>
      <c r="G1084" s="142" t="s">
        <v>514</v>
      </c>
      <c r="H1084" s="143">
        <v>12</v>
      </c>
      <c r="I1084" s="144"/>
      <c r="J1084" s="145">
        <f>ROUND(I1084*H1084,2)</f>
        <v>0</v>
      </c>
      <c r="K1084" s="141" t="s">
        <v>1</v>
      </c>
      <c r="L1084" s="33"/>
      <c r="M1084" s="146" t="s">
        <v>1</v>
      </c>
      <c r="N1084" s="147" t="s">
        <v>40</v>
      </c>
      <c r="P1084" s="148">
        <f>O1084*H1084</f>
        <v>0</v>
      </c>
      <c r="Q1084" s="148">
        <v>0</v>
      </c>
      <c r="R1084" s="148">
        <f>Q1084*H1084</f>
        <v>0</v>
      </c>
      <c r="S1084" s="148">
        <v>0</v>
      </c>
      <c r="T1084" s="149">
        <f>S1084*H1084</f>
        <v>0</v>
      </c>
      <c r="AR1084" s="150" t="s">
        <v>314</v>
      </c>
      <c r="AT1084" s="150" t="s">
        <v>309</v>
      </c>
      <c r="AU1084" s="150" t="s">
        <v>163</v>
      </c>
      <c r="AY1084" s="18" t="s">
        <v>307</v>
      </c>
      <c r="BE1084" s="151">
        <f>IF(N1084="základní",J1084,0)</f>
        <v>0</v>
      </c>
      <c r="BF1084" s="151">
        <f>IF(N1084="snížená",J1084,0)</f>
        <v>0</v>
      </c>
      <c r="BG1084" s="151">
        <f>IF(N1084="zákl. přenesená",J1084,0)</f>
        <v>0</v>
      </c>
      <c r="BH1084" s="151">
        <f>IF(N1084="sníž. přenesená",J1084,0)</f>
        <v>0</v>
      </c>
      <c r="BI1084" s="151">
        <f>IF(N1084="nulová",J1084,0)</f>
        <v>0</v>
      </c>
      <c r="BJ1084" s="18" t="s">
        <v>82</v>
      </c>
      <c r="BK1084" s="151">
        <f>ROUND(I1084*H1084,2)</f>
        <v>0</v>
      </c>
      <c r="BL1084" s="18" t="s">
        <v>314</v>
      </c>
      <c r="BM1084" s="150" t="s">
        <v>8263</v>
      </c>
    </row>
    <row r="1085" spans="2:65" s="1" customFormat="1" ht="11.25">
      <c r="B1085" s="33"/>
      <c r="D1085" s="152" t="s">
        <v>316</v>
      </c>
      <c r="F1085" s="153" t="s">
        <v>8262</v>
      </c>
      <c r="I1085" s="154"/>
      <c r="L1085" s="33"/>
      <c r="M1085" s="155"/>
      <c r="T1085" s="57"/>
      <c r="AT1085" s="18" t="s">
        <v>316</v>
      </c>
      <c r="AU1085" s="18" t="s">
        <v>163</v>
      </c>
    </row>
    <row r="1086" spans="2:65" s="11" customFormat="1" ht="20.85" customHeight="1">
      <c r="B1086" s="127"/>
      <c r="D1086" s="128" t="s">
        <v>74</v>
      </c>
      <c r="E1086" s="137" t="s">
        <v>8264</v>
      </c>
      <c r="F1086" s="137" t="s">
        <v>8265</v>
      </c>
      <c r="I1086" s="130"/>
      <c r="J1086" s="138">
        <f>BK1086</f>
        <v>0</v>
      </c>
      <c r="L1086" s="127"/>
      <c r="M1086" s="132"/>
      <c r="P1086" s="133">
        <f>SUM(P1087:P1090)</f>
        <v>0</v>
      </c>
      <c r="R1086" s="133">
        <f>SUM(R1087:R1090)</f>
        <v>0</v>
      </c>
      <c r="T1086" s="134">
        <f>SUM(T1087:T1090)</f>
        <v>0</v>
      </c>
      <c r="AR1086" s="128" t="s">
        <v>82</v>
      </c>
      <c r="AT1086" s="135" t="s">
        <v>74</v>
      </c>
      <c r="AU1086" s="135" t="s">
        <v>84</v>
      </c>
      <c r="AY1086" s="128" t="s">
        <v>307</v>
      </c>
      <c r="BK1086" s="136">
        <f>SUM(BK1087:BK1090)</f>
        <v>0</v>
      </c>
    </row>
    <row r="1087" spans="2:65" s="1" customFormat="1" ht="24.2" customHeight="1">
      <c r="B1087" s="33"/>
      <c r="C1087" s="139" t="s">
        <v>4441</v>
      </c>
      <c r="D1087" s="139" t="s">
        <v>309</v>
      </c>
      <c r="E1087" s="140" t="s">
        <v>8266</v>
      </c>
      <c r="F1087" s="141" t="s">
        <v>8267</v>
      </c>
      <c r="G1087" s="142" t="s">
        <v>514</v>
      </c>
      <c r="H1087" s="143">
        <v>61</v>
      </c>
      <c r="I1087" s="144"/>
      <c r="J1087" s="145">
        <f>ROUND(I1087*H1087,2)</f>
        <v>0</v>
      </c>
      <c r="K1087" s="141" t="s">
        <v>1</v>
      </c>
      <c r="L1087" s="33"/>
      <c r="M1087" s="146" t="s">
        <v>1</v>
      </c>
      <c r="N1087" s="147" t="s">
        <v>40</v>
      </c>
      <c r="P1087" s="148">
        <f>O1087*H1087</f>
        <v>0</v>
      </c>
      <c r="Q1087" s="148">
        <v>0</v>
      </c>
      <c r="R1087" s="148">
        <f>Q1087*H1087</f>
        <v>0</v>
      </c>
      <c r="S1087" s="148">
        <v>0</v>
      </c>
      <c r="T1087" s="149">
        <f>S1087*H1087</f>
        <v>0</v>
      </c>
      <c r="AR1087" s="150" t="s">
        <v>314</v>
      </c>
      <c r="AT1087" s="150" t="s">
        <v>309</v>
      </c>
      <c r="AU1087" s="150" t="s">
        <v>163</v>
      </c>
      <c r="AY1087" s="18" t="s">
        <v>307</v>
      </c>
      <c r="BE1087" s="151">
        <f>IF(N1087="základní",J1087,0)</f>
        <v>0</v>
      </c>
      <c r="BF1087" s="151">
        <f>IF(N1087="snížená",J1087,0)</f>
        <v>0</v>
      </c>
      <c r="BG1087" s="151">
        <f>IF(N1087="zákl. přenesená",J1087,0)</f>
        <v>0</v>
      </c>
      <c r="BH1087" s="151">
        <f>IF(N1087="sníž. přenesená",J1087,0)</f>
        <v>0</v>
      </c>
      <c r="BI1087" s="151">
        <f>IF(N1087="nulová",J1087,0)</f>
        <v>0</v>
      </c>
      <c r="BJ1087" s="18" t="s">
        <v>82</v>
      </c>
      <c r="BK1087" s="151">
        <f>ROUND(I1087*H1087,2)</f>
        <v>0</v>
      </c>
      <c r="BL1087" s="18" t="s">
        <v>314</v>
      </c>
      <c r="BM1087" s="150" t="s">
        <v>8268</v>
      </c>
    </row>
    <row r="1088" spans="2:65" s="1" customFormat="1" ht="19.5">
      <c r="B1088" s="33"/>
      <c r="D1088" s="152" t="s">
        <v>316</v>
      </c>
      <c r="F1088" s="153" t="s">
        <v>8267</v>
      </c>
      <c r="I1088" s="154"/>
      <c r="L1088" s="33"/>
      <c r="M1088" s="155"/>
      <c r="T1088" s="57"/>
      <c r="AT1088" s="18" t="s">
        <v>316</v>
      </c>
      <c r="AU1088" s="18" t="s">
        <v>163</v>
      </c>
    </row>
    <row r="1089" spans="2:65" s="1" customFormat="1" ht="24.2" customHeight="1">
      <c r="B1089" s="33"/>
      <c r="C1089" s="139" t="s">
        <v>4446</v>
      </c>
      <c r="D1089" s="139" t="s">
        <v>309</v>
      </c>
      <c r="E1089" s="140" t="s">
        <v>8269</v>
      </c>
      <c r="F1089" s="141" t="s">
        <v>8270</v>
      </c>
      <c r="G1089" s="142" t="s">
        <v>514</v>
      </c>
      <c r="H1089" s="143">
        <v>4</v>
      </c>
      <c r="I1089" s="144"/>
      <c r="J1089" s="145">
        <f>ROUND(I1089*H1089,2)</f>
        <v>0</v>
      </c>
      <c r="K1089" s="141" t="s">
        <v>1</v>
      </c>
      <c r="L1089" s="33"/>
      <c r="M1089" s="146" t="s">
        <v>1</v>
      </c>
      <c r="N1089" s="147" t="s">
        <v>40</v>
      </c>
      <c r="P1089" s="148">
        <f>O1089*H1089</f>
        <v>0</v>
      </c>
      <c r="Q1089" s="148">
        <v>0</v>
      </c>
      <c r="R1089" s="148">
        <f>Q1089*H1089</f>
        <v>0</v>
      </c>
      <c r="S1089" s="148">
        <v>0</v>
      </c>
      <c r="T1089" s="149">
        <f>S1089*H1089</f>
        <v>0</v>
      </c>
      <c r="AR1089" s="150" t="s">
        <v>314</v>
      </c>
      <c r="AT1089" s="150" t="s">
        <v>309</v>
      </c>
      <c r="AU1089" s="150" t="s">
        <v>163</v>
      </c>
      <c r="AY1089" s="18" t="s">
        <v>307</v>
      </c>
      <c r="BE1089" s="151">
        <f>IF(N1089="základní",J1089,0)</f>
        <v>0</v>
      </c>
      <c r="BF1089" s="151">
        <f>IF(N1089="snížená",J1089,0)</f>
        <v>0</v>
      </c>
      <c r="BG1089" s="151">
        <f>IF(N1089="zákl. přenesená",J1089,0)</f>
        <v>0</v>
      </c>
      <c r="BH1089" s="151">
        <f>IF(N1089="sníž. přenesená",J1089,0)</f>
        <v>0</v>
      </c>
      <c r="BI1089" s="151">
        <f>IF(N1089="nulová",J1089,0)</f>
        <v>0</v>
      </c>
      <c r="BJ1089" s="18" t="s">
        <v>82</v>
      </c>
      <c r="BK1089" s="151">
        <f>ROUND(I1089*H1089,2)</f>
        <v>0</v>
      </c>
      <c r="BL1089" s="18" t="s">
        <v>314</v>
      </c>
      <c r="BM1089" s="150" t="s">
        <v>1909</v>
      </c>
    </row>
    <row r="1090" spans="2:65" s="1" customFormat="1" ht="19.5">
      <c r="B1090" s="33"/>
      <c r="D1090" s="152" t="s">
        <v>316</v>
      </c>
      <c r="F1090" s="153" t="s">
        <v>8270</v>
      </c>
      <c r="I1090" s="154"/>
      <c r="L1090" s="33"/>
      <c r="M1090" s="155"/>
      <c r="T1090" s="57"/>
      <c r="AT1090" s="18" t="s">
        <v>316</v>
      </c>
      <c r="AU1090" s="18" t="s">
        <v>163</v>
      </c>
    </row>
    <row r="1091" spans="2:65" s="11" customFormat="1" ht="20.85" customHeight="1">
      <c r="B1091" s="127"/>
      <c r="D1091" s="128" t="s">
        <v>74</v>
      </c>
      <c r="E1091" s="137" t="s">
        <v>8271</v>
      </c>
      <c r="F1091" s="137" t="s">
        <v>8272</v>
      </c>
      <c r="I1091" s="130"/>
      <c r="J1091" s="138">
        <f>BK1091</f>
        <v>0</v>
      </c>
      <c r="L1091" s="127"/>
      <c r="M1091" s="132"/>
      <c r="P1091" s="133">
        <f>SUM(P1092:P1095)</f>
        <v>0</v>
      </c>
      <c r="R1091" s="133">
        <f>SUM(R1092:R1095)</f>
        <v>0</v>
      </c>
      <c r="T1091" s="134">
        <f>SUM(T1092:T1095)</f>
        <v>0</v>
      </c>
      <c r="AR1091" s="128" t="s">
        <v>82</v>
      </c>
      <c r="AT1091" s="135" t="s">
        <v>74</v>
      </c>
      <c r="AU1091" s="135" t="s">
        <v>84</v>
      </c>
      <c r="AY1091" s="128" t="s">
        <v>307</v>
      </c>
      <c r="BK1091" s="136">
        <f>SUM(BK1092:BK1095)</f>
        <v>0</v>
      </c>
    </row>
    <row r="1092" spans="2:65" s="1" customFormat="1" ht="76.349999999999994" customHeight="1">
      <c r="B1092" s="33"/>
      <c r="C1092" s="139" t="s">
        <v>170</v>
      </c>
      <c r="D1092" s="139" t="s">
        <v>309</v>
      </c>
      <c r="E1092" s="140" t="s">
        <v>8273</v>
      </c>
      <c r="F1092" s="141" t="s">
        <v>8274</v>
      </c>
      <c r="G1092" s="142" t="s">
        <v>514</v>
      </c>
      <c r="H1092" s="143">
        <v>1</v>
      </c>
      <c r="I1092" s="144"/>
      <c r="J1092" s="145">
        <f>ROUND(I1092*H1092,2)</f>
        <v>0</v>
      </c>
      <c r="K1092" s="141" t="s">
        <v>1</v>
      </c>
      <c r="L1092" s="33"/>
      <c r="M1092" s="146" t="s">
        <v>1</v>
      </c>
      <c r="N1092" s="147" t="s">
        <v>40</v>
      </c>
      <c r="P1092" s="148">
        <f>O1092*H1092</f>
        <v>0</v>
      </c>
      <c r="Q1092" s="148">
        <v>0</v>
      </c>
      <c r="R1092" s="148">
        <f>Q1092*H1092</f>
        <v>0</v>
      </c>
      <c r="S1092" s="148">
        <v>0</v>
      </c>
      <c r="T1092" s="149">
        <f>S1092*H1092</f>
        <v>0</v>
      </c>
      <c r="AR1092" s="150" t="s">
        <v>314</v>
      </c>
      <c r="AT1092" s="150" t="s">
        <v>309</v>
      </c>
      <c r="AU1092" s="150" t="s">
        <v>163</v>
      </c>
      <c r="AY1092" s="18" t="s">
        <v>307</v>
      </c>
      <c r="BE1092" s="151">
        <f>IF(N1092="základní",J1092,0)</f>
        <v>0</v>
      </c>
      <c r="BF1092" s="151">
        <f>IF(N1092="snížená",J1092,0)</f>
        <v>0</v>
      </c>
      <c r="BG1092" s="151">
        <f>IF(N1092="zákl. přenesená",J1092,0)</f>
        <v>0</v>
      </c>
      <c r="BH1092" s="151">
        <f>IF(N1092="sníž. přenesená",J1092,0)</f>
        <v>0</v>
      </c>
      <c r="BI1092" s="151">
        <f>IF(N1092="nulová",J1092,0)</f>
        <v>0</v>
      </c>
      <c r="BJ1092" s="18" t="s">
        <v>82</v>
      </c>
      <c r="BK1092" s="151">
        <f>ROUND(I1092*H1092,2)</f>
        <v>0</v>
      </c>
      <c r="BL1092" s="18" t="s">
        <v>314</v>
      </c>
      <c r="BM1092" s="150" t="s">
        <v>8275</v>
      </c>
    </row>
    <row r="1093" spans="2:65" s="1" customFormat="1" ht="126.75">
      <c r="B1093" s="33"/>
      <c r="D1093" s="152" t="s">
        <v>316</v>
      </c>
      <c r="F1093" s="153" t="s">
        <v>8276</v>
      </c>
      <c r="I1093" s="154"/>
      <c r="L1093" s="33"/>
      <c r="M1093" s="155"/>
      <c r="T1093" s="57"/>
      <c r="AT1093" s="18" t="s">
        <v>316</v>
      </c>
      <c r="AU1093" s="18" t="s">
        <v>163</v>
      </c>
    </row>
    <row r="1094" spans="2:65" s="1" customFormat="1" ht="76.349999999999994" customHeight="1">
      <c r="B1094" s="33"/>
      <c r="C1094" s="139" t="s">
        <v>4454</v>
      </c>
      <c r="D1094" s="139" t="s">
        <v>309</v>
      </c>
      <c r="E1094" s="140" t="s">
        <v>8277</v>
      </c>
      <c r="F1094" s="141" t="s">
        <v>8278</v>
      </c>
      <c r="G1094" s="142" t="s">
        <v>514</v>
      </c>
      <c r="H1094" s="143">
        <v>1</v>
      </c>
      <c r="I1094" s="144"/>
      <c r="J1094" s="145">
        <f>ROUND(I1094*H1094,2)</f>
        <v>0</v>
      </c>
      <c r="K1094" s="141" t="s">
        <v>1</v>
      </c>
      <c r="L1094" s="33"/>
      <c r="M1094" s="146" t="s">
        <v>1</v>
      </c>
      <c r="N1094" s="147" t="s">
        <v>40</v>
      </c>
      <c r="P1094" s="148">
        <f>O1094*H1094</f>
        <v>0</v>
      </c>
      <c r="Q1094" s="148">
        <v>0</v>
      </c>
      <c r="R1094" s="148">
        <f>Q1094*H1094</f>
        <v>0</v>
      </c>
      <c r="S1094" s="148">
        <v>0</v>
      </c>
      <c r="T1094" s="149">
        <f>S1094*H1094</f>
        <v>0</v>
      </c>
      <c r="AR1094" s="150" t="s">
        <v>314</v>
      </c>
      <c r="AT1094" s="150" t="s">
        <v>309</v>
      </c>
      <c r="AU1094" s="150" t="s">
        <v>163</v>
      </c>
      <c r="AY1094" s="18" t="s">
        <v>307</v>
      </c>
      <c r="BE1094" s="151">
        <f>IF(N1094="základní",J1094,0)</f>
        <v>0</v>
      </c>
      <c r="BF1094" s="151">
        <f>IF(N1094="snížená",J1094,0)</f>
        <v>0</v>
      </c>
      <c r="BG1094" s="151">
        <f>IF(N1094="zákl. přenesená",J1094,0)</f>
        <v>0</v>
      </c>
      <c r="BH1094" s="151">
        <f>IF(N1094="sníž. přenesená",J1094,0)</f>
        <v>0</v>
      </c>
      <c r="BI1094" s="151">
        <f>IF(N1094="nulová",J1094,0)</f>
        <v>0</v>
      </c>
      <c r="BJ1094" s="18" t="s">
        <v>82</v>
      </c>
      <c r="BK1094" s="151">
        <f>ROUND(I1094*H1094,2)</f>
        <v>0</v>
      </c>
      <c r="BL1094" s="18" t="s">
        <v>314</v>
      </c>
      <c r="BM1094" s="150" t="s">
        <v>8279</v>
      </c>
    </row>
    <row r="1095" spans="2:65" s="1" customFormat="1" ht="78">
      <c r="B1095" s="33"/>
      <c r="D1095" s="152" t="s">
        <v>316</v>
      </c>
      <c r="F1095" s="153" t="s">
        <v>8280</v>
      </c>
      <c r="I1095" s="154"/>
      <c r="L1095" s="33"/>
      <c r="M1095" s="155"/>
      <c r="T1095" s="57"/>
      <c r="AT1095" s="18" t="s">
        <v>316</v>
      </c>
      <c r="AU1095" s="18" t="s">
        <v>163</v>
      </c>
    </row>
    <row r="1096" spans="2:65" s="11" customFormat="1" ht="20.85" customHeight="1">
      <c r="B1096" s="127"/>
      <c r="D1096" s="128" t="s">
        <v>74</v>
      </c>
      <c r="E1096" s="137" t="s">
        <v>8281</v>
      </c>
      <c r="F1096" s="137" t="s">
        <v>8153</v>
      </c>
      <c r="I1096" s="130"/>
      <c r="J1096" s="138">
        <f>BK1096</f>
        <v>0</v>
      </c>
      <c r="L1096" s="127"/>
      <c r="M1096" s="132"/>
      <c r="P1096" s="133">
        <f>SUM(P1097:P1100)</f>
        <v>0</v>
      </c>
      <c r="R1096" s="133">
        <f>SUM(R1097:R1100)</f>
        <v>0</v>
      </c>
      <c r="T1096" s="134">
        <f>SUM(T1097:T1100)</f>
        <v>0</v>
      </c>
      <c r="AR1096" s="128" t="s">
        <v>82</v>
      </c>
      <c r="AT1096" s="135" t="s">
        <v>74</v>
      </c>
      <c r="AU1096" s="135" t="s">
        <v>84</v>
      </c>
      <c r="AY1096" s="128" t="s">
        <v>307</v>
      </c>
      <c r="BK1096" s="136">
        <f>SUM(BK1097:BK1100)</f>
        <v>0</v>
      </c>
    </row>
    <row r="1097" spans="2:65" s="1" customFormat="1" ht="16.5" customHeight="1">
      <c r="B1097" s="33"/>
      <c r="C1097" s="139" t="s">
        <v>4459</v>
      </c>
      <c r="D1097" s="139" t="s">
        <v>309</v>
      </c>
      <c r="E1097" s="140" t="s">
        <v>8282</v>
      </c>
      <c r="F1097" s="141" t="s">
        <v>8283</v>
      </c>
      <c r="G1097" s="142" t="s">
        <v>398</v>
      </c>
      <c r="H1097" s="143">
        <v>720</v>
      </c>
      <c r="I1097" s="144"/>
      <c r="J1097" s="145">
        <f>ROUND(I1097*H1097,2)</f>
        <v>0</v>
      </c>
      <c r="K1097" s="141" t="s">
        <v>1</v>
      </c>
      <c r="L1097" s="33"/>
      <c r="M1097" s="146" t="s">
        <v>1</v>
      </c>
      <c r="N1097" s="147" t="s">
        <v>40</v>
      </c>
      <c r="P1097" s="148">
        <f>O1097*H1097</f>
        <v>0</v>
      </c>
      <c r="Q1097" s="148">
        <v>0</v>
      </c>
      <c r="R1097" s="148">
        <f>Q1097*H1097</f>
        <v>0</v>
      </c>
      <c r="S1097" s="148">
        <v>0</v>
      </c>
      <c r="T1097" s="149">
        <f>S1097*H1097</f>
        <v>0</v>
      </c>
      <c r="AR1097" s="150" t="s">
        <v>314</v>
      </c>
      <c r="AT1097" s="150" t="s">
        <v>309</v>
      </c>
      <c r="AU1097" s="150" t="s">
        <v>163</v>
      </c>
      <c r="AY1097" s="18" t="s">
        <v>307</v>
      </c>
      <c r="BE1097" s="151">
        <f>IF(N1097="základní",J1097,0)</f>
        <v>0</v>
      </c>
      <c r="BF1097" s="151">
        <f>IF(N1097="snížená",J1097,0)</f>
        <v>0</v>
      </c>
      <c r="BG1097" s="151">
        <f>IF(N1097="zákl. přenesená",J1097,0)</f>
        <v>0</v>
      </c>
      <c r="BH1097" s="151">
        <f>IF(N1097="sníž. přenesená",J1097,0)</f>
        <v>0</v>
      </c>
      <c r="BI1097" s="151">
        <f>IF(N1097="nulová",J1097,0)</f>
        <v>0</v>
      </c>
      <c r="BJ1097" s="18" t="s">
        <v>82</v>
      </c>
      <c r="BK1097" s="151">
        <f>ROUND(I1097*H1097,2)</f>
        <v>0</v>
      </c>
      <c r="BL1097" s="18" t="s">
        <v>314</v>
      </c>
      <c r="BM1097" s="150" t="s">
        <v>8284</v>
      </c>
    </row>
    <row r="1098" spans="2:65" s="1" customFormat="1" ht="11.25">
      <c r="B1098" s="33"/>
      <c r="D1098" s="152" t="s">
        <v>316</v>
      </c>
      <c r="F1098" s="153" t="s">
        <v>8283</v>
      </c>
      <c r="I1098" s="154"/>
      <c r="L1098" s="33"/>
      <c r="M1098" s="155"/>
      <c r="T1098" s="57"/>
      <c r="AT1098" s="18" t="s">
        <v>316</v>
      </c>
      <c r="AU1098" s="18" t="s">
        <v>163</v>
      </c>
    </row>
    <row r="1099" spans="2:65" s="1" customFormat="1" ht="16.5" customHeight="1">
      <c r="B1099" s="33"/>
      <c r="C1099" s="139" t="s">
        <v>4462</v>
      </c>
      <c r="D1099" s="139" t="s">
        <v>309</v>
      </c>
      <c r="E1099" s="140" t="s">
        <v>8285</v>
      </c>
      <c r="F1099" s="141" t="s">
        <v>8286</v>
      </c>
      <c r="G1099" s="142" t="s">
        <v>398</v>
      </c>
      <c r="H1099" s="143">
        <v>85</v>
      </c>
      <c r="I1099" s="144"/>
      <c r="J1099" s="145">
        <f>ROUND(I1099*H1099,2)</f>
        <v>0</v>
      </c>
      <c r="K1099" s="141" t="s">
        <v>1</v>
      </c>
      <c r="L1099" s="33"/>
      <c r="M1099" s="146" t="s">
        <v>1</v>
      </c>
      <c r="N1099" s="147" t="s">
        <v>40</v>
      </c>
      <c r="P1099" s="148">
        <f>O1099*H1099</f>
        <v>0</v>
      </c>
      <c r="Q1099" s="148">
        <v>0</v>
      </c>
      <c r="R1099" s="148">
        <f>Q1099*H1099</f>
        <v>0</v>
      </c>
      <c r="S1099" s="148">
        <v>0</v>
      </c>
      <c r="T1099" s="149">
        <f>S1099*H1099</f>
        <v>0</v>
      </c>
      <c r="AR1099" s="150" t="s">
        <v>314</v>
      </c>
      <c r="AT1099" s="150" t="s">
        <v>309</v>
      </c>
      <c r="AU1099" s="150" t="s">
        <v>163</v>
      </c>
      <c r="AY1099" s="18" t="s">
        <v>307</v>
      </c>
      <c r="BE1099" s="151">
        <f>IF(N1099="základní",J1099,0)</f>
        <v>0</v>
      </c>
      <c r="BF1099" s="151">
        <f>IF(N1099="snížená",J1099,0)</f>
        <v>0</v>
      </c>
      <c r="BG1099" s="151">
        <f>IF(N1099="zákl. přenesená",J1099,0)</f>
        <v>0</v>
      </c>
      <c r="BH1099" s="151">
        <f>IF(N1099="sníž. přenesená",J1099,0)</f>
        <v>0</v>
      </c>
      <c r="BI1099" s="151">
        <f>IF(N1099="nulová",J1099,0)</f>
        <v>0</v>
      </c>
      <c r="BJ1099" s="18" t="s">
        <v>82</v>
      </c>
      <c r="BK1099" s="151">
        <f>ROUND(I1099*H1099,2)</f>
        <v>0</v>
      </c>
      <c r="BL1099" s="18" t="s">
        <v>314</v>
      </c>
      <c r="BM1099" s="150" t="s">
        <v>4552</v>
      </c>
    </row>
    <row r="1100" spans="2:65" s="1" customFormat="1" ht="11.25">
      <c r="B1100" s="33"/>
      <c r="D1100" s="152" t="s">
        <v>316</v>
      </c>
      <c r="F1100" s="153" t="s">
        <v>8286</v>
      </c>
      <c r="I1100" s="154"/>
      <c r="L1100" s="33"/>
      <c r="M1100" s="155"/>
      <c r="T1100" s="57"/>
      <c r="AT1100" s="18" t="s">
        <v>316</v>
      </c>
      <c r="AU1100" s="18" t="s">
        <v>163</v>
      </c>
    </row>
    <row r="1101" spans="2:65" s="11" customFormat="1" ht="20.85" customHeight="1">
      <c r="B1101" s="127"/>
      <c r="D1101" s="128" t="s">
        <v>74</v>
      </c>
      <c r="E1101" s="137" t="s">
        <v>8287</v>
      </c>
      <c r="F1101" s="137" t="s">
        <v>8142</v>
      </c>
      <c r="I1101" s="130"/>
      <c r="J1101" s="138">
        <f>BK1101</f>
        <v>0</v>
      </c>
      <c r="L1101" s="127"/>
      <c r="M1101" s="132"/>
      <c r="P1101" s="133">
        <f>SUM(P1102:P1103)</f>
        <v>0</v>
      </c>
      <c r="R1101" s="133">
        <f>SUM(R1102:R1103)</f>
        <v>0</v>
      </c>
      <c r="T1101" s="134">
        <f>SUM(T1102:T1103)</f>
        <v>0</v>
      </c>
      <c r="AR1101" s="128" t="s">
        <v>82</v>
      </c>
      <c r="AT1101" s="135" t="s">
        <v>74</v>
      </c>
      <c r="AU1101" s="135" t="s">
        <v>84</v>
      </c>
      <c r="AY1101" s="128" t="s">
        <v>307</v>
      </c>
      <c r="BK1101" s="136">
        <f>SUM(BK1102:BK1103)</f>
        <v>0</v>
      </c>
    </row>
    <row r="1102" spans="2:65" s="1" customFormat="1" ht="16.5" customHeight="1">
      <c r="B1102" s="33"/>
      <c r="C1102" s="139" t="s">
        <v>4474</v>
      </c>
      <c r="D1102" s="139" t="s">
        <v>309</v>
      </c>
      <c r="E1102" s="140" t="s">
        <v>8288</v>
      </c>
      <c r="F1102" s="141" t="s">
        <v>8289</v>
      </c>
      <c r="G1102" s="142" t="s">
        <v>398</v>
      </c>
      <c r="H1102" s="143">
        <v>280</v>
      </c>
      <c r="I1102" s="144"/>
      <c r="J1102" s="145">
        <f>ROUND(I1102*H1102,2)</f>
        <v>0</v>
      </c>
      <c r="K1102" s="141" t="s">
        <v>1</v>
      </c>
      <c r="L1102" s="33"/>
      <c r="M1102" s="146" t="s">
        <v>1</v>
      </c>
      <c r="N1102" s="147" t="s">
        <v>40</v>
      </c>
      <c r="P1102" s="148">
        <f>O1102*H1102</f>
        <v>0</v>
      </c>
      <c r="Q1102" s="148">
        <v>0</v>
      </c>
      <c r="R1102" s="148">
        <f>Q1102*H1102</f>
        <v>0</v>
      </c>
      <c r="S1102" s="148">
        <v>0</v>
      </c>
      <c r="T1102" s="149">
        <f>S1102*H1102</f>
        <v>0</v>
      </c>
      <c r="AR1102" s="150" t="s">
        <v>314</v>
      </c>
      <c r="AT1102" s="150" t="s">
        <v>309</v>
      </c>
      <c r="AU1102" s="150" t="s">
        <v>163</v>
      </c>
      <c r="AY1102" s="18" t="s">
        <v>307</v>
      </c>
      <c r="BE1102" s="151">
        <f>IF(N1102="základní",J1102,0)</f>
        <v>0</v>
      </c>
      <c r="BF1102" s="151">
        <f>IF(N1102="snížená",J1102,0)</f>
        <v>0</v>
      </c>
      <c r="BG1102" s="151">
        <f>IF(N1102="zákl. přenesená",J1102,0)</f>
        <v>0</v>
      </c>
      <c r="BH1102" s="151">
        <f>IF(N1102="sníž. přenesená",J1102,0)</f>
        <v>0</v>
      </c>
      <c r="BI1102" s="151">
        <f>IF(N1102="nulová",J1102,0)</f>
        <v>0</v>
      </c>
      <c r="BJ1102" s="18" t="s">
        <v>82</v>
      </c>
      <c r="BK1102" s="151">
        <f>ROUND(I1102*H1102,2)</f>
        <v>0</v>
      </c>
      <c r="BL1102" s="18" t="s">
        <v>314</v>
      </c>
      <c r="BM1102" s="150" t="s">
        <v>8290</v>
      </c>
    </row>
    <row r="1103" spans="2:65" s="1" customFormat="1" ht="11.25">
      <c r="B1103" s="33"/>
      <c r="D1103" s="152" t="s">
        <v>316</v>
      </c>
      <c r="F1103" s="153" t="s">
        <v>8289</v>
      </c>
      <c r="I1103" s="154"/>
      <c r="L1103" s="33"/>
      <c r="M1103" s="155"/>
      <c r="T1103" s="57"/>
      <c r="AT1103" s="18" t="s">
        <v>316</v>
      </c>
      <c r="AU1103" s="18" t="s">
        <v>163</v>
      </c>
    </row>
    <row r="1104" spans="2:65" s="11" customFormat="1" ht="20.85" customHeight="1">
      <c r="B1104" s="127"/>
      <c r="D1104" s="128" t="s">
        <v>74</v>
      </c>
      <c r="E1104" s="137" t="s">
        <v>8291</v>
      </c>
      <c r="F1104" s="137" t="s">
        <v>8163</v>
      </c>
      <c r="I1104" s="130"/>
      <c r="J1104" s="138">
        <f>BK1104</f>
        <v>0</v>
      </c>
      <c r="L1104" s="127"/>
      <c r="M1104" s="132"/>
      <c r="P1104" s="133">
        <f>SUM(P1105:P1110)</f>
        <v>0</v>
      </c>
      <c r="R1104" s="133">
        <f>SUM(R1105:R1110)</f>
        <v>0</v>
      </c>
      <c r="T1104" s="134">
        <f>SUM(T1105:T1110)</f>
        <v>0</v>
      </c>
      <c r="AR1104" s="128" t="s">
        <v>82</v>
      </c>
      <c r="AT1104" s="135" t="s">
        <v>74</v>
      </c>
      <c r="AU1104" s="135" t="s">
        <v>84</v>
      </c>
      <c r="AY1104" s="128" t="s">
        <v>307</v>
      </c>
      <c r="BK1104" s="136">
        <f>SUM(BK1105:BK1110)</f>
        <v>0</v>
      </c>
    </row>
    <row r="1105" spans="2:65" s="1" customFormat="1" ht="24.2" customHeight="1">
      <c r="B1105" s="33"/>
      <c r="C1105" s="139" t="s">
        <v>214</v>
      </c>
      <c r="D1105" s="139" t="s">
        <v>309</v>
      </c>
      <c r="E1105" s="140" t="s">
        <v>8292</v>
      </c>
      <c r="F1105" s="141" t="s">
        <v>8165</v>
      </c>
      <c r="G1105" s="142" t="s">
        <v>514</v>
      </c>
      <c r="H1105" s="143">
        <v>10</v>
      </c>
      <c r="I1105" s="144"/>
      <c r="J1105" s="145">
        <f>ROUND(I1105*H1105,2)</f>
        <v>0</v>
      </c>
      <c r="K1105" s="141" t="s">
        <v>1</v>
      </c>
      <c r="L1105" s="33"/>
      <c r="M1105" s="146" t="s">
        <v>1</v>
      </c>
      <c r="N1105" s="147" t="s">
        <v>40</v>
      </c>
      <c r="P1105" s="148">
        <f>O1105*H1105</f>
        <v>0</v>
      </c>
      <c r="Q1105" s="148">
        <v>0</v>
      </c>
      <c r="R1105" s="148">
        <f>Q1105*H1105</f>
        <v>0</v>
      </c>
      <c r="S1105" s="148">
        <v>0</v>
      </c>
      <c r="T1105" s="149">
        <f>S1105*H1105</f>
        <v>0</v>
      </c>
      <c r="AR1105" s="150" t="s">
        <v>314</v>
      </c>
      <c r="AT1105" s="150" t="s">
        <v>309</v>
      </c>
      <c r="AU1105" s="150" t="s">
        <v>163</v>
      </c>
      <c r="AY1105" s="18" t="s">
        <v>307</v>
      </c>
      <c r="BE1105" s="151">
        <f>IF(N1105="základní",J1105,0)</f>
        <v>0</v>
      </c>
      <c r="BF1105" s="151">
        <f>IF(N1105="snížená",J1105,0)</f>
        <v>0</v>
      </c>
      <c r="BG1105" s="151">
        <f>IF(N1105="zákl. přenesená",J1105,0)</f>
        <v>0</v>
      </c>
      <c r="BH1105" s="151">
        <f>IF(N1105="sníž. přenesená",J1105,0)</f>
        <v>0</v>
      </c>
      <c r="BI1105" s="151">
        <f>IF(N1105="nulová",J1105,0)</f>
        <v>0</v>
      </c>
      <c r="BJ1105" s="18" t="s">
        <v>82</v>
      </c>
      <c r="BK1105" s="151">
        <f>ROUND(I1105*H1105,2)</f>
        <v>0</v>
      </c>
      <c r="BL1105" s="18" t="s">
        <v>314</v>
      </c>
      <c r="BM1105" s="150" t="s">
        <v>8293</v>
      </c>
    </row>
    <row r="1106" spans="2:65" s="1" customFormat="1" ht="19.5">
      <c r="B1106" s="33"/>
      <c r="D1106" s="152" t="s">
        <v>316</v>
      </c>
      <c r="F1106" s="153" t="s">
        <v>8165</v>
      </c>
      <c r="I1106" s="154"/>
      <c r="L1106" s="33"/>
      <c r="M1106" s="155"/>
      <c r="T1106" s="57"/>
      <c r="AT1106" s="18" t="s">
        <v>316</v>
      </c>
      <c r="AU1106" s="18" t="s">
        <v>163</v>
      </c>
    </row>
    <row r="1107" spans="2:65" s="1" customFormat="1" ht="24.2" customHeight="1">
      <c r="B1107" s="33"/>
      <c r="C1107" s="139" t="s">
        <v>4484</v>
      </c>
      <c r="D1107" s="139" t="s">
        <v>309</v>
      </c>
      <c r="E1107" s="140" t="s">
        <v>8294</v>
      </c>
      <c r="F1107" s="141" t="s">
        <v>8168</v>
      </c>
      <c r="G1107" s="142" t="s">
        <v>514</v>
      </c>
      <c r="H1107" s="143">
        <v>30</v>
      </c>
      <c r="I1107" s="144"/>
      <c r="J1107" s="145">
        <f>ROUND(I1107*H1107,2)</f>
        <v>0</v>
      </c>
      <c r="K1107" s="141" t="s">
        <v>1</v>
      </c>
      <c r="L1107" s="33"/>
      <c r="M1107" s="146" t="s">
        <v>1</v>
      </c>
      <c r="N1107" s="147" t="s">
        <v>40</v>
      </c>
      <c r="P1107" s="148">
        <f>O1107*H1107</f>
        <v>0</v>
      </c>
      <c r="Q1107" s="148">
        <v>0</v>
      </c>
      <c r="R1107" s="148">
        <f>Q1107*H1107</f>
        <v>0</v>
      </c>
      <c r="S1107" s="148">
        <v>0</v>
      </c>
      <c r="T1107" s="149">
        <f>S1107*H1107</f>
        <v>0</v>
      </c>
      <c r="AR1107" s="150" t="s">
        <v>314</v>
      </c>
      <c r="AT1107" s="150" t="s">
        <v>309</v>
      </c>
      <c r="AU1107" s="150" t="s">
        <v>163</v>
      </c>
      <c r="AY1107" s="18" t="s">
        <v>307</v>
      </c>
      <c r="BE1107" s="151">
        <f>IF(N1107="základní",J1107,0)</f>
        <v>0</v>
      </c>
      <c r="BF1107" s="151">
        <f>IF(N1107="snížená",J1107,0)</f>
        <v>0</v>
      </c>
      <c r="BG1107" s="151">
        <f>IF(N1107="zákl. přenesená",J1107,0)</f>
        <v>0</v>
      </c>
      <c r="BH1107" s="151">
        <f>IF(N1107="sníž. přenesená",J1107,0)</f>
        <v>0</v>
      </c>
      <c r="BI1107" s="151">
        <f>IF(N1107="nulová",J1107,0)</f>
        <v>0</v>
      </c>
      <c r="BJ1107" s="18" t="s">
        <v>82</v>
      </c>
      <c r="BK1107" s="151">
        <f>ROUND(I1107*H1107,2)</f>
        <v>0</v>
      </c>
      <c r="BL1107" s="18" t="s">
        <v>314</v>
      </c>
      <c r="BM1107" s="150" t="s">
        <v>8295</v>
      </c>
    </row>
    <row r="1108" spans="2:65" s="1" customFormat="1" ht="19.5">
      <c r="B1108" s="33"/>
      <c r="D1108" s="152" t="s">
        <v>316</v>
      </c>
      <c r="F1108" s="153" t="s">
        <v>8168</v>
      </c>
      <c r="I1108" s="154"/>
      <c r="L1108" s="33"/>
      <c r="M1108" s="155"/>
      <c r="T1108" s="57"/>
      <c r="AT1108" s="18" t="s">
        <v>316</v>
      </c>
      <c r="AU1108" s="18" t="s">
        <v>163</v>
      </c>
    </row>
    <row r="1109" spans="2:65" s="1" customFormat="1" ht="16.5" customHeight="1">
      <c r="B1109" s="33"/>
      <c r="C1109" s="139" t="s">
        <v>4489</v>
      </c>
      <c r="D1109" s="139" t="s">
        <v>309</v>
      </c>
      <c r="E1109" s="140" t="s">
        <v>8296</v>
      </c>
      <c r="F1109" s="141" t="s">
        <v>8297</v>
      </c>
      <c r="G1109" s="142" t="s">
        <v>514</v>
      </c>
      <c r="H1109" s="143">
        <v>60</v>
      </c>
      <c r="I1109" s="144"/>
      <c r="J1109" s="145">
        <f>ROUND(I1109*H1109,2)</f>
        <v>0</v>
      </c>
      <c r="K1109" s="141" t="s">
        <v>1</v>
      </c>
      <c r="L1109" s="33"/>
      <c r="M1109" s="146" t="s">
        <v>1</v>
      </c>
      <c r="N1109" s="147" t="s">
        <v>40</v>
      </c>
      <c r="P1109" s="148">
        <f>O1109*H1109</f>
        <v>0</v>
      </c>
      <c r="Q1109" s="148">
        <v>0</v>
      </c>
      <c r="R1109" s="148">
        <f>Q1109*H1109</f>
        <v>0</v>
      </c>
      <c r="S1109" s="148">
        <v>0</v>
      </c>
      <c r="T1109" s="149">
        <f>S1109*H1109</f>
        <v>0</v>
      </c>
      <c r="AR1109" s="150" t="s">
        <v>314</v>
      </c>
      <c r="AT1109" s="150" t="s">
        <v>309</v>
      </c>
      <c r="AU1109" s="150" t="s">
        <v>163</v>
      </c>
      <c r="AY1109" s="18" t="s">
        <v>307</v>
      </c>
      <c r="BE1109" s="151">
        <f>IF(N1109="základní",J1109,0)</f>
        <v>0</v>
      </c>
      <c r="BF1109" s="151">
        <f>IF(N1109="snížená",J1109,0)</f>
        <v>0</v>
      </c>
      <c r="BG1109" s="151">
        <f>IF(N1109="zákl. přenesená",J1109,0)</f>
        <v>0</v>
      </c>
      <c r="BH1109" s="151">
        <f>IF(N1109="sníž. přenesená",J1109,0)</f>
        <v>0</v>
      </c>
      <c r="BI1109" s="151">
        <f>IF(N1109="nulová",J1109,0)</f>
        <v>0</v>
      </c>
      <c r="BJ1109" s="18" t="s">
        <v>82</v>
      </c>
      <c r="BK1109" s="151">
        <f>ROUND(I1109*H1109,2)</f>
        <v>0</v>
      </c>
      <c r="BL1109" s="18" t="s">
        <v>314</v>
      </c>
      <c r="BM1109" s="150" t="s">
        <v>8298</v>
      </c>
    </row>
    <row r="1110" spans="2:65" s="1" customFormat="1" ht="11.25">
      <c r="B1110" s="33"/>
      <c r="D1110" s="152" t="s">
        <v>316</v>
      </c>
      <c r="F1110" s="153" t="s">
        <v>8297</v>
      </c>
      <c r="I1110" s="154"/>
      <c r="L1110" s="33"/>
      <c r="M1110" s="155"/>
      <c r="T1110" s="57"/>
      <c r="AT1110" s="18" t="s">
        <v>316</v>
      </c>
      <c r="AU1110" s="18" t="s">
        <v>163</v>
      </c>
    </row>
    <row r="1111" spans="2:65" s="11" customFormat="1" ht="20.85" customHeight="1">
      <c r="B1111" s="127"/>
      <c r="D1111" s="128" t="s">
        <v>74</v>
      </c>
      <c r="E1111" s="137" t="s">
        <v>8299</v>
      </c>
      <c r="F1111" s="137" t="s">
        <v>7399</v>
      </c>
      <c r="I1111" s="130"/>
      <c r="J1111" s="138">
        <f>BK1111</f>
        <v>0</v>
      </c>
      <c r="L1111" s="127"/>
      <c r="M1111" s="132"/>
      <c r="P1111" s="133">
        <f>SUM(P1112:P1129)</f>
        <v>0</v>
      </c>
      <c r="R1111" s="133">
        <f>SUM(R1112:R1129)</f>
        <v>0</v>
      </c>
      <c r="T1111" s="134">
        <f>SUM(T1112:T1129)</f>
        <v>0</v>
      </c>
      <c r="AR1111" s="128" t="s">
        <v>82</v>
      </c>
      <c r="AT1111" s="135" t="s">
        <v>74</v>
      </c>
      <c r="AU1111" s="135" t="s">
        <v>84</v>
      </c>
      <c r="AY1111" s="128" t="s">
        <v>307</v>
      </c>
      <c r="BK1111" s="136">
        <f>SUM(BK1112:BK1129)</f>
        <v>0</v>
      </c>
    </row>
    <row r="1112" spans="2:65" s="1" customFormat="1" ht="16.5" customHeight="1">
      <c r="B1112" s="33"/>
      <c r="C1112" s="139" t="s">
        <v>4491</v>
      </c>
      <c r="D1112" s="139" t="s">
        <v>309</v>
      </c>
      <c r="E1112" s="140" t="s">
        <v>8300</v>
      </c>
      <c r="F1112" s="141" t="s">
        <v>7421</v>
      </c>
      <c r="G1112" s="142" t="s">
        <v>398</v>
      </c>
      <c r="H1112" s="143">
        <v>160</v>
      </c>
      <c r="I1112" s="144"/>
      <c r="J1112" s="145">
        <f>ROUND(I1112*H1112,2)</f>
        <v>0</v>
      </c>
      <c r="K1112" s="141" t="s">
        <v>1</v>
      </c>
      <c r="L1112" s="33"/>
      <c r="M1112" s="146" t="s">
        <v>1</v>
      </c>
      <c r="N1112" s="147" t="s">
        <v>40</v>
      </c>
      <c r="P1112" s="148">
        <f>O1112*H1112</f>
        <v>0</v>
      </c>
      <c r="Q1112" s="148">
        <v>0</v>
      </c>
      <c r="R1112" s="148">
        <f>Q1112*H1112</f>
        <v>0</v>
      </c>
      <c r="S1112" s="148">
        <v>0</v>
      </c>
      <c r="T1112" s="149">
        <f>S1112*H1112</f>
        <v>0</v>
      </c>
      <c r="AR1112" s="150" t="s">
        <v>314</v>
      </c>
      <c r="AT1112" s="150" t="s">
        <v>309</v>
      </c>
      <c r="AU1112" s="150" t="s">
        <v>163</v>
      </c>
      <c r="AY1112" s="18" t="s">
        <v>307</v>
      </c>
      <c r="BE1112" s="151">
        <f>IF(N1112="základní",J1112,0)</f>
        <v>0</v>
      </c>
      <c r="BF1112" s="151">
        <f>IF(N1112="snížená",J1112,0)</f>
        <v>0</v>
      </c>
      <c r="BG1112" s="151">
        <f>IF(N1112="zákl. přenesená",J1112,0)</f>
        <v>0</v>
      </c>
      <c r="BH1112" s="151">
        <f>IF(N1112="sníž. přenesená",J1112,0)</f>
        <v>0</v>
      </c>
      <c r="BI1112" s="151">
        <f>IF(N1112="nulová",J1112,0)</f>
        <v>0</v>
      </c>
      <c r="BJ1112" s="18" t="s">
        <v>82</v>
      </c>
      <c r="BK1112" s="151">
        <f>ROUND(I1112*H1112,2)</f>
        <v>0</v>
      </c>
      <c r="BL1112" s="18" t="s">
        <v>314</v>
      </c>
      <c r="BM1112" s="150" t="s">
        <v>8301</v>
      </c>
    </row>
    <row r="1113" spans="2:65" s="1" customFormat="1" ht="11.25">
      <c r="B1113" s="33"/>
      <c r="D1113" s="152" t="s">
        <v>316</v>
      </c>
      <c r="F1113" s="153" t="s">
        <v>7421</v>
      </c>
      <c r="I1113" s="154"/>
      <c r="L1113" s="33"/>
      <c r="M1113" s="155"/>
      <c r="T1113" s="57"/>
      <c r="AT1113" s="18" t="s">
        <v>316</v>
      </c>
      <c r="AU1113" s="18" t="s">
        <v>163</v>
      </c>
    </row>
    <row r="1114" spans="2:65" s="1" customFormat="1" ht="16.5" customHeight="1">
      <c r="B1114" s="33"/>
      <c r="C1114" s="139" t="s">
        <v>4505</v>
      </c>
      <c r="D1114" s="139" t="s">
        <v>309</v>
      </c>
      <c r="E1114" s="140" t="s">
        <v>8302</v>
      </c>
      <c r="F1114" s="141" t="s">
        <v>7423</v>
      </c>
      <c r="G1114" s="142" t="s">
        <v>398</v>
      </c>
      <c r="H1114" s="143">
        <v>210</v>
      </c>
      <c r="I1114" s="144"/>
      <c r="J1114" s="145">
        <f>ROUND(I1114*H1114,2)</f>
        <v>0</v>
      </c>
      <c r="K1114" s="141" t="s">
        <v>1</v>
      </c>
      <c r="L1114" s="33"/>
      <c r="M1114" s="146" t="s">
        <v>1</v>
      </c>
      <c r="N1114" s="147" t="s">
        <v>40</v>
      </c>
      <c r="P1114" s="148">
        <f>O1114*H1114</f>
        <v>0</v>
      </c>
      <c r="Q1114" s="148">
        <v>0</v>
      </c>
      <c r="R1114" s="148">
        <f>Q1114*H1114</f>
        <v>0</v>
      </c>
      <c r="S1114" s="148">
        <v>0</v>
      </c>
      <c r="T1114" s="149">
        <f>S1114*H1114</f>
        <v>0</v>
      </c>
      <c r="AR1114" s="150" t="s">
        <v>314</v>
      </c>
      <c r="AT1114" s="150" t="s">
        <v>309</v>
      </c>
      <c r="AU1114" s="150" t="s">
        <v>163</v>
      </c>
      <c r="AY1114" s="18" t="s">
        <v>307</v>
      </c>
      <c r="BE1114" s="151">
        <f>IF(N1114="základní",J1114,0)</f>
        <v>0</v>
      </c>
      <c r="BF1114" s="151">
        <f>IF(N1114="snížená",J1114,0)</f>
        <v>0</v>
      </c>
      <c r="BG1114" s="151">
        <f>IF(N1114="zákl. přenesená",J1114,0)</f>
        <v>0</v>
      </c>
      <c r="BH1114" s="151">
        <f>IF(N1114="sníž. přenesená",J1114,0)</f>
        <v>0</v>
      </c>
      <c r="BI1114" s="151">
        <f>IF(N1114="nulová",J1114,0)</f>
        <v>0</v>
      </c>
      <c r="BJ1114" s="18" t="s">
        <v>82</v>
      </c>
      <c r="BK1114" s="151">
        <f>ROUND(I1114*H1114,2)</f>
        <v>0</v>
      </c>
      <c r="BL1114" s="18" t="s">
        <v>314</v>
      </c>
      <c r="BM1114" s="150" t="s">
        <v>8303</v>
      </c>
    </row>
    <row r="1115" spans="2:65" s="1" customFormat="1" ht="11.25">
      <c r="B1115" s="33"/>
      <c r="D1115" s="152" t="s">
        <v>316</v>
      </c>
      <c r="F1115" s="153" t="s">
        <v>7423</v>
      </c>
      <c r="I1115" s="154"/>
      <c r="L1115" s="33"/>
      <c r="M1115" s="155"/>
      <c r="T1115" s="57"/>
      <c r="AT1115" s="18" t="s">
        <v>316</v>
      </c>
      <c r="AU1115" s="18" t="s">
        <v>163</v>
      </c>
    </row>
    <row r="1116" spans="2:65" s="1" customFormat="1" ht="24.2" customHeight="1">
      <c r="B1116" s="33"/>
      <c r="C1116" s="139" t="s">
        <v>4519</v>
      </c>
      <c r="D1116" s="139" t="s">
        <v>309</v>
      </c>
      <c r="E1116" s="140" t="s">
        <v>8304</v>
      </c>
      <c r="F1116" s="141" t="s">
        <v>7425</v>
      </c>
      <c r="G1116" s="142" t="s">
        <v>514</v>
      </c>
      <c r="H1116" s="143">
        <v>45</v>
      </c>
      <c r="I1116" s="144"/>
      <c r="J1116" s="145">
        <f>ROUND(I1116*H1116,2)</f>
        <v>0</v>
      </c>
      <c r="K1116" s="141" t="s">
        <v>1</v>
      </c>
      <c r="L1116" s="33"/>
      <c r="M1116" s="146" t="s">
        <v>1</v>
      </c>
      <c r="N1116" s="147" t="s">
        <v>40</v>
      </c>
      <c r="P1116" s="148">
        <f>O1116*H1116</f>
        <v>0</v>
      </c>
      <c r="Q1116" s="148">
        <v>0</v>
      </c>
      <c r="R1116" s="148">
        <f>Q1116*H1116</f>
        <v>0</v>
      </c>
      <c r="S1116" s="148">
        <v>0</v>
      </c>
      <c r="T1116" s="149">
        <f>S1116*H1116</f>
        <v>0</v>
      </c>
      <c r="AR1116" s="150" t="s">
        <v>314</v>
      </c>
      <c r="AT1116" s="150" t="s">
        <v>309</v>
      </c>
      <c r="AU1116" s="150" t="s">
        <v>163</v>
      </c>
      <c r="AY1116" s="18" t="s">
        <v>307</v>
      </c>
      <c r="BE1116" s="151">
        <f>IF(N1116="základní",J1116,0)</f>
        <v>0</v>
      </c>
      <c r="BF1116" s="151">
        <f>IF(N1116="snížená",J1116,0)</f>
        <v>0</v>
      </c>
      <c r="BG1116" s="151">
        <f>IF(N1116="zákl. přenesená",J1116,0)</f>
        <v>0</v>
      </c>
      <c r="BH1116" s="151">
        <f>IF(N1116="sníž. přenesená",J1116,0)</f>
        <v>0</v>
      </c>
      <c r="BI1116" s="151">
        <f>IF(N1116="nulová",J1116,0)</f>
        <v>0</v>
      </c>
      <c r="BJ1116" s="18" t="s">
        <v>82</v>
      </c>
      <c r="BK1116" s="151">
        <f>ROUND(I1116*H1116,2)</f>
        <v>0</v>
      </c>
      <c r="BL1116" s="18" t="s">
        <v>314</v>
      </c>
      <c r="BM1116" s="150" t="s">
        <v>8305</v>
      </c>
    </row>
    <row r="1117" spans="2:65" s="1" customFormat="1" ht="11.25">
      <c r="B1117" s="33"/>
      <c r="D1117" s="152" t="s">
        <v>316</v>
      </c>
      <c r="F1117" s="153" t="s">
        <v>7425</v>
      </c>
      <c r="I1117" s="154"/>
      <c r="L1117" s="33"/>
      <c r="M1117" s="155"/>
      <c r="T1117" s="57"/>
      <c r="AT1117" s="18" t="s">
        <v>316</v>
      </c>
      <c r="AU1117" s="18" t="s">
        <v>163</v>
      </c>
    </row>
    <row r="1118" spans="2:65" s="1" customFormat="1" ht="16.5" customHeight="1">
      <c r="B1118" s="33"/>
      <c r="C1118" s="139" t="s">
        <v>4525</v>
      </c>
      <c r="D1118" s="139" t="s">
        <v>309</v>
      </c>
      <c r="E1118" s="140" t="s">
        <v>8306</v>
      </c>
      <c r="F1118" s="141" t="s">
        <v>8307</v>
      </c>
      <c r="G1118" s="142" t="s">
        <v>7440</v>
      </c>
      <c r="H1118" s="143">
        <v>40</v>
      </c>
      <c r="I1118" s="144"/>
      <c r="J1118" s="145">
        <f>ROUND(I1118*H1118,2)</f>
        <v>0</v>
      </c>
      <c r="K1118" s="141" t="s">
        <v>1</v>
      </c>
      <c r="L1118" s="33"/>
      <c r="M1118" s="146" t="s">
        <v>1</v>
      </c>
      <c r="N1118" s="147" t="s">
        <v>40</v>
      </c>
      <c r="P1118" s="148">
        <f>O1118*H1118</f>
        <v>0</v>
      </c>
      <c r="Q1118" s="148">
        <v>0</v>
      </c>
      <c r="R1118" s="148">
        <f>Q1118*H1118</f>
        <v>0</v>
      </c>
      <c r="S1118" s="148">
        <v>0</v>
      </c>
      <c r="T1118" s="149">
        <f>S1118*H1118</f>
        <v>0</v>
      </c>
      <c r="AR1118" s="150" t="s">
        <v>314</v>
      </c>
      <c r="AT1118" s="150" t="s">
        <v>309</v>
      </c>
      <c r="AU1118" s="150" t="s">
        <v>163</v>
      </c>
      <c r="AY1118" s="18" t="s">
        <v>307</v>
      </c>
      <c r="BE1118" s="151">
        <f>IF(N1118="základní",J1118,0)</f>
        <v>0</v>
      </c>
      <c r="BF1118" s="151">
        <f>IF(N1118="snížená",J1118,0)</f>
        <v>0</v>
      </c>
      <c r="BG1118" s="151">
        <f>IF(N1118="zákl. přenesená",J1118,0)</f>
        <v>0</v>
      </c>
      <c r="BH1118" s="151">
        <f>IF(N1118="sníž. přenesená",J1118,0)</f>
        <v>0</v>
      </c>
      <c r="BI1118" s="151">
        <f>IF(N1118="nulová",J1118,0)</f>
        <v>0</v>
      </c>
      <c r="BJ1118" s="18" t="s">
        <v>82</v>
      </c>
      <c r="BK1118" s="151">
        <f>ROUND(I1118*H1118,2)</f>
        <v>0</v>
      </c>
      <c r="BL1118" s="18" t="s">
        <v>314</v>
      </c>
      <c r="BM1118" s="150" t="s">
        <v>8308</v>
      </c>
    </row>
    <row r="1119" spans="2:65" s="1" customFormat="1" ht="11.25">
      <c r="B1119" s="33"/>
      <c r="D1119" s="152" t="s">
        <v>316</v>
      </c>
      <c r="F1119" s="153" t="s">
        <v>8307</v>
      </c>
      <c r="I1119" s="154"/>
      <c r="L1119" s="33"/>
      <c r="M1119" s="155"/>
      <c r="T1119" s="57"/>
      <c r="AT1119" s="18" t="s">
        <v>316</v>
      </c>
      <c r="AU1119" s="18" t="s">
        <v>163</v>
      </c>
    </row>
    <row r="1120" spans="2:65" s="1" customFormat="1" ht="16.5" customHeight="1">
      <c r="B1120" s="33"/>
      <c r="C1120" s="139" t="s">
        <v>4534</v>
      </c>
      <c r="D1120" s="139" t="s">
        <v>309</v>
      </c>
      <c r="E1120" s="140" t="s">
        <v>8309</v>
      </c>
      <c r="F1120" s="141" t="s">
        <v>8310</v>
      </c>
      <c r="G1120" s="142" t="s">
        <v>7440</v>
      </c>
      <c r="H1120" s="143">
        <v>15</v>
      </c>
      <c r="I1120" s="144"/>
      <c r="J1120" s="145">
        <f>ROUND(I1120*H1120,2)</f>
        <v>0</v>
      </c>
      <c r="K1120" s="141" t="s">
        <v>1</v>
      </c>
      <c r="L1120" s="33"/>
      <c r="M1120" s="146" t="s">
        <v>1</v>
      </c>
      <c r="N1120" s="147" t="s">
        <v>40</v>
      </c>
      <c r="P1120" s="148">
        <f>O1120*H1120</f>
        <v>0</v>
      </c>
      <c r="Q1120" s="148">
        <v>0</v>
      </c>
      <c r="R1120" s="148">
        <f>Q1120*H1120</f>
        <v>0</v>
      </c>
      <c r="S1120" s="148">
        <v>0</v>
      </c>
      <c r="T1120" s="149">
        <f>S1120*H1120</f>
        <v>0</v>
      </c>
      <c r="AR1120" s="150" t="s">
        <v>314</v>
      </c>
      <c r="AT1120" s="150" t="s">
        <v>309</v>
      </c>
      <c r="AU1120" s="150" t="s">
        <v>163</v>
      </c>
      <c r="AY1120" s="18" t="s">
        <v>307</v>
      </c>
      <c r="BE1120" s="151">
        <f>IF(N1120="základní",J1120,0)</f>
        <v>0</v>
      </c>
      <c r="BF1120" s="151">
        <f>IF(N1120="snížená",J1120,0)</f>
        <v>0</v>
      </c>
      <c r="BG1120" s="151">
        <f>IF(N1120="zákl. přenesená",J1120,0)</f>
        <v>0</v>
      </c>
      <c r="BH1120" s="151">
        <f>IF(N1120="sníž. přenesená",J1120,0)</f>
        <v>0</v>
      </c>
      <c r="BI1120" s="151">
        <f>IF(N1120="nulová",J1120,0)</f>
        <v>0</v>
      </c>
      <c r="BJ1120" s="18" t="s">
        <v>82</v>
      </c>
      <c r="BK1120" s="151">
        <f>ROUND(I1120*H1120,2)</f>
        <v>0</v>
      </c>
      <c r="BL1120" s="18" t="s">
        <v>314</v>
      </c>
      <c r="BM1120" s="150" t="s">
        <v>8311</v>
      </c>
    </row>
    <row r="1121" spans="2:65" s="1" customFormat="1" ht="11.25">
      <c r="B1121" s="33"/>
      <c r="D1121" s="152" t="s">
        <v>316</v>
      </c>
      <c r="F1121" s="153" t="s">
        <v>8310</v>
      </c>
      <c r="I1121" s="154"/>
      <c r="L1121" s="33"/>
      <c r="M1121" s="155"/>
      <c r="T1121" s="57"/>
      <c r="AT1121" s="18" t="s">
        <v>316</v>
      </c>
      <c r="AU1121" s="18" t="s">
        <v>163</v>
      </c>
    </row>
    <row r="1122" spans="2:65" s="1" customFormat="1" ht="16.5" customHeight="1">
      <c r="B1122" s="33"/>
      <c r="C1122" s="139" t="s">
        <v>4539</v>
      </c>
      <c r="D1122" s="139" t="s">
        <v>309</v>
      </c>
      <c r="E1122" s="140" t="s">
        <v>8312</v>
      </c>
      <c r="F1122" s="141" t="s">
        <v>7444</v>
      </c>
      <c r="G1122" s="142" t="s">
        <v>7440</v>
      </c>
      <c r="H1122" s="143">
        <v>10</v>
      </c>
      <c r="I1122" s="144"/>
      <c r="J1122" s="145">
        <f>ROUND(I1122*H1122,2)</f>
        <v>0</v>
      </c>
      <c r="K1122" s="141" t="s">
        <v>1</v>
      </c>
      <c r="L1122" s="33"/>
      <c r="M1122" s="146" t="s">
        <v>1</v>
      </c>
      <c r="N1122" s="147" t="s">
        <v>40</v>
      </c>
      <c r="P1122" s="148">
        <f>O1122*H1122</f>
        <v>0</v>
      </c>
      <c r="Q1122" s="148">
        <v>0</v>
      </c>
      <c r="R1122" s="148">
        <f>Q1122*H1122</f>
        <v>0</v>
      </c>
      <c r="S1122" s="148">
        <v>0</v>
      </c>
      <c r="T1122" s="149">
        <f>S1122*H1122</f>
        <v>0</v>
      </c>
      <c r="AR1122" s="150" t="s">
        <v>314</v>
      </c>
      <c r="AT1122" s="150" t="s">
        <v>309</v>
      </c>
      <c r="AU1122" s="150" t="s">
        <v>163</v>
      </c>
      <c r="AY1122" s="18" t="s">
        <v>307</v>
      </c>
      <c r="BE1122" s="151">
        <f>IF(N1122="základní",J1122,0)</f>
        <v>0</v>
      </c>
      <c r="BF1122" s="151">
        <f>IF(N1122="snížená",J1122,0)</f>
        <v>0</v>
      </c>
      <c r="BG1122" s="151">
        <f>IF(N1122="zákl. přenesená",J1122,0)</f>
        <v>0</v>
      </c>
      <c r="BH1122" s="151">
        <f>IF(N1122="sníž. přenesená",J1122,0)</f>
        <v>0</v>
      </c>
      <c r="BI1122" s="151">
        <f>IF(N1122="nulová",J1122,0)</f>
        <v>0</v>
      </c>
      <c r="BJ1122" s="18" t="s">
        <v>82</v>
      </c>
      <c r="BK1122" s="151">
        <f>ROUND(I1122*H1122,2)</f>
        <v>0</v>
      </c>
      <c r="BL1122" s="18" t="s">
        <v>314</v>
      </c>
      <c r="BM1122" s="150" t="s">
        <v>8313</v>
      </c>
    </row>
    <row r="1123" spans="2:65" s="1" customFormat="1" ht="11.25">
      <c r="B1123" s="33"/>
      <c r="D1123" s="152" t="s">
        <v>316</v>
      </c>
      <c r="F1123" s="153" t="s">
        <v>7444</v>
      </c>
      <c r="I1123" s="154"/>
      <c r="L1123" s="33"/>
      <c r="M1123" s="155"/>
      <c r="T1123" s="57"/>
      <c r="AT1123" s="18" t="s">
        <v>316</v>
      </c>
      <c r="AU1123" s="18" t="s">
        <v>163</v>
      </c>
    </row>
    <row r="1124" spans="2:65" s="1" customFormat="1" ht="16.5" customHeight="1">
      <c r="B1124" s="33"/>
      <c r="C1124" s="139" t="s">
        <v>4544</v>
      </c>
      <c r="D1124" s="139" t="s">
        <v>309</v>
      </c>
      <c r="E1124" s="140" t="s">
        <v>8314</v>
      </c>
      <c r="F1124" s="141" t="s">
        <v>8208</v>
      </c>
      <c r="G1124" s="142" t="s">
        <v>7440</v>
      </c>
      <c r="H1124" s="143">
        <v>5</v>
      </c>
      <c r="I1124" s="144"/>
      <c r="J1124" s="145">
        <f>ROUND(I1124*H1124,2)</f>
        <v>0</v>
      </c>
      <c r="K1124" s="141" t="s">
        <v>1</v>
      </c>
      <c r="L1124" s="33"/>
      <c r="M1124" s="146" t="s">
        <v>1</v>
      </c>
      <c r="N1124" s="147" t="s">
        <v>40</v>
      </c>
      <c r="P1124" s="148">
        <f>O1124*H1124</f>
        <v>0</v>
      </c>
      <c r="Q1124" s="148">
        <v>0</v>
      </c>
      <c r="R1124" s="148">
        <f>Q1124*H1124</f>
        <v>0</v>
      </c>
      <c r="S1124" s="148">
        <v>0</v>
      </c>
      <c r="T1124" s="149">
        <f>S1124*H1124</f>
        <v>0</v>
      </c>
      <c r="AR1124" s="150" t="s">
        <v>314</v>
      </c>
      <c r="AT1124" s="150" t="s">
        <v>309</v>
      </c>
      <c r="AU1124" s="150" t="s">
        <v>163</v>
      </c>
      <c r="AY1124" s="18" t="s">
        <v>307</v>
      </c>
      <c r="BE1124" s="151">
        <f>IF(N1124="základní",J1124,0)</f>
        <v>0</v>
      </c>
      <c r="BF1124" s="151">
        <f>IF(N1124="snížená",J1124,0)</f>
        <v>0</v>
      </c>
      <c r="BG1124" s="151">
        <f>IF(N1124="zákl. přenesená",J1124,0)</f>
        <v>0</v>
      </c>
      <c r="BH1124" s="151">
        <f>IF(N1124="sníž. přenesená",J1124,0)</f>
        <v>0</v>
      </c>
      <c r="BI1124" s="151">
        <f>IF(N1124="nulová",J1124,0)</f>
        <v>0</v>
      </c>
      <c r="BJ1124" s="18" t="s">
        <v>82</v>
      </c>
      <c r="BK1124" s="151">
        <f>ROUND(I1124*H1124,2)</f>
        <v>0</v>
      </c>
      <c r="BL1124" s="18" t="s">
        <v>314</v>
      </c>
      <c r="BM1124" s="150" t="s">
        <v>8315</v>
      </c>
    </row>
    <row r="1125" spans="2:65" s="1" customFormat="1" ht="11.25">
      <c r="B1125" s="33"/>
      <c r="D1125" s="152" t="s">
        <v>316</v>
      </c>
      <c r="F1125" s="153" t="s">
        <v>8208</v>
      </c>
      <c r="I1125" s="154"/>
      <c r="L1125" s="33"/>
      <c r="M1125" s="155"/>
      <c r="T1125" s="57"/>
      <c r="AT1125" s="18" t="s">
        <v>316</v>
      </c>
      <c r="AU1125" s="18" t="s">
        <v>163</v>
      </c>
    </row>
    <row r="1126" spans="2:65" s="1" customFormat="1" ht="66.75" customHeight="1">
      <c r="B1126" s="33"/>
      <c r="C1126" s="139" t="s">
        <v>4547</v>
      </c>
      <c r="D1126" s="139" t="s">
        <v>309</v>
      </c>
      <c r="E1126" s="140" t="s">
        <v>8316</v>
      </c>
      <c r="F1126" s="141" t="s">
        <v>8317</v>
      </c>
      <c r="G1126" s="142" t="s">
        <v>7440</v>
      </c>
      <c r="H1126" s="143">
        <v>65</v>
      </c>
      <c r="I1126" s="144"/>
      <c r="J1126" s="145">
        <f>ROUND(I1126*H1126,2)</f>
        <v>0</v>
      </c>
      <c r="K1126" s="141" t="s">
        <v>1</v>
      </c>
      <c r="L1126" s="33"/>
      <c r="M1126" s="146" t="s">
        <v>1</v>
      </c>
      <c r="N1126" s="147" t="s">
        <v>40</v>
      </c>
      <c r="P1126" s="148">
        <f>O1126*H1126</f>
        <v>0</v>
      </c>
      <c r="Q1126" s="148">
        <v>0</v>
      </c>
      <c r="R1126" s="148">
        <f>Q1126*H1126</f>
        <v>0</v>
      </c>
      <c r="S1126" s="148">
        <v>0</v>
      </c>
      <c r="T1126" s="149">
        <f>S1126*H1126</f>
        <v>0</v>
      </c>
      <c r="AR1126" s="150" t="s">
        <v>314</v>
      </c>
      <c r="AT1126" s="150" t="s">
        <v>309</v>
      </c>
      <c r="AU1126" s="150" t="s">
        <v>163</v>
      </c>
      <c r="AY1126" s="18" t="s">
        <v>307</v>
      </c>
      <c r="BE1126" s="151">
        <f>IF(N1126="základní",J1126,0)</f>
        <v>0</v>
      </c>
      <c r="BF1126" s="151">
        <f>IF(N1126="snížená",J1126,0)</f>
        <v>0</v>
      </c>
      <c r="BG1126" s="151">
        <f>IF(N1126="zákl. přenesená",J1126,0)</f>
        <v>0</v>
      </c>
      <c r="BH1126" s="151">
        <f>IF(N1126="sníž. přenesená",J1126,0)</f>
        <v>0</v>
      </c>
      <c r="BI1126" s="151">
        <f>IF(N1126="nulová",J1126,0)</f>
        <v>0</v>
      </c>
      <c r="BJ1126" s="18" t="s">
        <v>82</v>
      </c>
      <c r="BK1126" s="151">
        <f>ROUND(I1126*H1126,2)</f>
        <v>0</v>
      </c>
      <c r="BL1126" s="18" t="s">
        <v>314</v>
      </c>
      <c r="BM1126" s="150" t="s">
        <v>8318</v>
      </c>
    </row>
    <row r="1127" spans="2:65" s="1" customFormat="1" ht="48.75">
      <c r="B1127" s="33"/>
      <c r="D1127" s="152" t="s">
        <v>316</v>
      </c>
      <c r="F1127" s="153" t="s">
        <v>8319</v>
      </c>
      <c r="I1127" s="154"/>
      <c r="L1127" s="33"/>
      <c r="M1127" s="155"/>
      <c r="T1127" s="57"/>
      <c r="AT1127" s="18" t="s">
        <v>316</v>
      </c>
      <c r="AU1127" s="18" t="s">
        <v>163</v>
      </c>
    </row>
    <row r="1128" spans="2:65" s="1" customFormat="1" ht="16.5" customHeight="1">
      <c r="B1128" s="33"/>
      <c r="C1128" s="139" t="s">
        <v>4550</v>
      </c>
      <c r="D1128" s="139" t="s">
        <v>309</v>
      </c>
      <c r="E1128" s="140" t="s">
        <v>8320</v>
      </c>
      <c r="F1128" s="141" t="s">
        <v>8210</v>
      </c>
      <c r="G1128" s="142" t="s">
        <v>5228</v>
      </c>
      <c r="H1128" s="143">
        <v>1</v>
      </c>
      <c r="I1128" s="144"/>
      <c r="J1128" s="145">
        <f>ROUND(I1128*H1128,2)</f>
        <v>0</v>
      </c>
      <c r="K1128" s="141" t="s">
        <v>1</v>
      </c>
      <c r="L1128" s="33"/>
      <c r="M1128" s="146" t="s">
        <v>1</v>
      </c>
      <c r="N1128" s="147" t="s">
        <v>40</v>
      </c>
      <c r="P1128" s="148">
        <f>O1128*H1128</f>
        <v>0</v>
      </c>
      <c r="Q1128" s="148">
        <v>0</v>
      </c>
      <c r="R1128" s="148">
        <f>Q1128*H1128</f>
        <v>0</v>
      </c>
      <c r="S1128" s="148">
        <v>0</v>
      </c>
      <c r="T1128" s="149">
        <f>S1128*H1128</f>
        <v>0</v>
      </c>
      <c r="AR1128" s="150" t="s">
        <v>314</v>
      </c>
      <c r="AT1128" s="150" t="s">
        <v>309</v>
      </c>
      <c r="AU1128" s="150" t="s">
        <v>163</v>
      </c>
      <c r="AY1128" s="18" t="s">
        <v>307</v>
      </c>
      <c r="BE1128" s="151">
        <f>IF(N1128="základní",J1128,0)</f>
        <v>0</v>
      </c>
      <c r="BF1128" s="151">
        <f>IF(N1128="snížená",J1128,0)</f>
        <v>0</v>
      </c>
      <c r="BG1128" s="151">
        <f>IF(N1128="zákl. přenesená",J1128,0)</f>
        <v>0</v>
      </c>
      <c r="BH1128" s="151">
        <f>IF(N1128="sníž. přenesená",J1128,0)</f>
        <v>0</v>
      </c>
      <c r="BI1128" s="151">
        <f>IF(N1128="nulová",J1128,0)</f>
        <v>0</v>
      </c>
      <c r="BJ1128" s="18" t="s">
        <v>82</v>
      </c>
      <c r="BK1128" s="151">
        <f>ROUND(I1128*H1128,2)</f>
        <v>0</v>
      </c>
      <c r="BL1128" s="18" t="s">
        <v>314</v>
      </c>
      <c r="BM1128" s="150" t="s">
        <v>8321</v>
      </c>
    </row>
    <row r="1129" spans="2:65" s="1" customFormat="1" ht="11.25">
      <c r="B1129" s="33"/>
      <c r="D1129" s="152" t="s">
        <v>316</v>
      </c>
      <c r="F1129" s="153" t="s">
        <v>8210</v>
      </c>
      <c r="I1129" s="154"/>
      <c r="L1129" s="33"/>
      <c r="M1129" s="155"/>
      <c r="T1129" s="57"/>
      <c r="AT1129" s="18" t="s">
        <v>316</v>
      </c>
      <c r="AU1129" s="18" t="s">
        <v>163</v>
      </c>
    </row>
    <row r="1130" spans="2:65" s="11" customFormat="1" ht="22.9" customHeight="1">
      <c r="B1130" s="127"/>
      <c r="D1130" s="128" t="s">
        <v>74</v>
      </c>
      <c r="E1130" s="137" t="s">
        <v>8322</v>
      </c>
      <c r="F1130" s="137" t="s">
        <v>8323</v>
      </c>
      <c r="I1130" s="130"/>
      <c r="J1130" s="138">
        <f>BK1130</f>
        <v>0</v>
      </c>
      <c r="L1130" s="127"/>
      <c r="M1130" s="132"/>
      <c r="P1130" s="133">
        <f>P1131+SUM(P1132:P1139)</f>
        <v>0</v>
      </c>
      <c r="R1130" s="133">
        <f>R1131+SUM(R1132:R1139)</f>
        <v>0</v>
      </c>
      <c r="T1130" s="134">
        <f>T1131+SUM(T1132:T1139)</f>
        <v>0</v>
      </c>
      <c r="AR1130" s="128" t="s">
        <v>82</v>
      </c>
      <c r="AT1130" s="135" t="s">
        <v>74</v>
      </c>
      <c r="AU1130" s="135" t="s">
        <v>82</v>
      </c>
      <c r="AY1130" s="128" t="s">
        <v>307</v>
      </c>
      <c r="BK1130" s="136">
        <f>BK1131+SUM(BK1132:BK1139)</f>
        <v>0</v>
      </c>
    </row>
    <row r="1131" spans="2:65" s="1" customFormat="1" ht="66.75" customHeight="1">
      <c r="B1131" s="33"/>
      <c r="C1131" s="139" t="s">
        <v>4554</v>
      </c>
      <c r="D1131" s="139" t="s">
        <v>309</v>
      </c>
      <c r="E1131" s="140" t="s">
        <v>8324</v>
      </c>
      <c r="F1131" s="141" t="s">
        <v>8325</v>
      </c>
      <c r="G1131" s="142" t="s">
        <v>514</v>
      </c>
      <c r="H1131" s="143">
        <v>1</v>
      </c>
      <c r="I1131" s="144"/>
      <c r="J1131" s="145">
        <f>ROUND(I1131*H1131,2)</f>
        <v>0</v>
      </c>
      <c r="K1131" s="141" t="s">
        <v>1</v>
      </c>
      <c r="L1131" s="33"/>
      <c r="M1131" s="146" t="s">
        <v>1</v>
      </c>
      <c r="N1131" s="147" t="s">
        <v>40</v>
      </c>
      <c r="P1131" s="148">
        <f>O1131*H1131</f>
        <v>0</v>
      </c>
      <c r="Q1131" s="148">
        <v>0</v>
      </c>
      <c r="R1131" s="148">
        <f>Q1131*H1131</f>
        <v>0</v>
      </c>
      <c r="S1131" s="148">
        <v>0</v>
      </c>
      <c r="T1131" s="149">
        <f>S1131*H1131</f>
        <v>0</v>
      </c>
      <c r="AR1131" s="150" t="s">
        <v>314</v>
      </c>
      <c r="AT1131" s="150" t="s">
        <v>309</v>
      </c>
      <c r="AU1131" s="150" t="s">
        <v>84</v>
      </c>
      <c r="AY1131" s="18" t="s">
        <v>307</v>
      </c>
      <c r="BE1131" s="151">
        <f>IF(N1131="základní",J1131,0)</f>
        <v>0</v>
      </c>
      <c r="BF1131" s="151">
        <f>IF(N1131="snížená",J1131,0)</f>
        <v>0</v>
      </c>
      <c r="BG1131" s="151">
        <f>IF(N1131="zákl. přenesená",J1131,0)</f>
        <v>0</v>
      </c>
      <c r="BH1131" s="151">
        <f>IF(N1131="sníž. přenesená",J1131,0)</f>
        <v>0</v>
      </c>
      <c r="BI1131" s="151">
        <f>IF(N1131="nulová",J1131,0)</f>
        <v>0</v>
      </c>
      <c r="BJ1131" s="18" t="s">
        <v>82</v>
      </c>
      <c r="BK1131" s="151">
        <f>ROUND(I1131*H1131,2)</f>
        <v>0</v>
      </c>
      <c r="BL1131" s="18" t="s">
        <v>314</v>
      </c>
      <c r="BM1131" s="150" t="s">
        <v>8326</v>
      </c>
    </row>
    <row r="1132" spans="2:65" s="1" customFormat="1" ht="48.75">
      <c r="B1132" s="33"/>
      <c r="D1132" s="152" t="s">
        <v>316</v>
      </c>
      <c r="F1132" s="153" t="s">
        <v>8327</v>
      </c>
      <c r="I1132" s="154"/>
      <c r="L1132" s="33"/>
      <c r="M1132" s="155"/>
      <c r="T1132" s="57"/>
      <c r="AT1132" s="18" t="s">
        <v>316</v>
      </c>
      <c r="AU1132" s="18" t="s">
        <v>84</v>
      </c>
    </row>
    <row r="1133" spans="2:65" s="1" customFormat="1" ht="24.2" customHeight="1">
      <c r="B1133" s="33"/>
      <c r="C1133" s="139" t="s">
        <v>4556</v>
      </c>
      <c r="D1133" s="139" t="s">
        <v>309</v>
      </c>
      <c r="E1133" s="140" t="s">
        <v>8328</v>
      </c>
      <c r="F1133" s="141" t="s">
        <v>8329</v>
      </c>
      <c r="G1133" s="142" t="s">
        <v>514</v>
      </c>
      <c r="H1133" s="143">
        <v>1</v>
      </c>
      <c r="I1133" s="144"/>
      <c r="J1133" s="145">
        <f>ROUND(I1133*H1133,2)</f>
        <v>0</v>
      </c>
      <c r="K1133" s="141" t="s">
        <v>1</v>
      </c>
      <c r="L1133" s="33"/>
      <c r="M1133" s="146" t="s">
        <v>1</v>
      </c>
      <c r="N1133" s="147" t="s">
        <v>40</v>
      </c>
      <c r="P1133" s="148">
        <f>O1133*H1133</f>
        <v>0</v>
      </c>
      <c r="Q1133" s="148">
        <v>0</v>
      </c>
      <c r="R1133" s="148">
        <f>Q1133*H1133</f>
        <v>0</v>
      </c>
      <c r="S1133" s="148">
        <v>0</v>
      </c>
      <c r="T1133" s="149">
        <f>S1133*H1133</f>
        <v>0</v>
      </c>
      <c r="AR1133" s="150" t="s">
        <v>314</v>
      </c>
      <c r="AT1133" s="150" t="s">
        <v>309</v>
      </c>
      <c r="AU1133" s="150" t="s">
        <v>84</v>
      </c>
      <c r="AY1133" s="18" t="s">
        <v>307</v>
      </c>
      <c r="BE1133" s="151">
        <f>IF(N1133="základní",J1133,0)</f>
        <v>0</v>
      </c>
      <c r="BF1133" s="151">
        <f>IF(N1133="snížená",J1133,0)</f>
        <v>0</v>
      </c>
      <c r="BG1133" s="151">
        <f>IF(N1133="zákl. přenesená",J1133,0)</f>
        <v>0</v>
      </c>
      <c r="BH1133" s="151">
        <f>IF(N1133="sníž. přenesená",J1133,0)</f>
        <v>0</v>
      </c>
      <c r="BI1133" s="151">
        <f>IF(N1133="nulová",J1133,0)</f>
        <v>0</v>
      </c>
      <c r="BJ1133" s="18" t="s">
        <v>82</v>
      </c>
      <c r="BK1133" s="151">
        <f>ROUND(I1133*H1133,2)</f>
        <v>0</v>
      </c>
      <c r="BL1133" s="18" t="s">
        <v>314</v>
      </c>
      <c r="BM1133" s="150" t="s">
        <v>8330</v>
      </c>
    </row>
    <row r="1134" spans="2:65" s="1" customFormat="1" ht="19.5">
      <c r="B1134" s="33"/>
      <c r="D1134" s="152" t="s">
        <v>316</v>
      </c>
      <c r="F1134" s="153" t="s">
        <v>8329</v>
      </c>
      <c r="I1134" s="154"/>
      <c r="L1134" s="33"/>
      <c r="M1134" s="155"/>
      <c r="T1134" s="57"/>
      <c r="AT1134" s="18" t="s">
        <v>316</v>
      </c>
      <c r="AU1134" s="18" t="s">
        <v>84</v>
      </c>
    </row>
    <row r="1135" spans="2:65" s="1" customFormat="1" ht="24.2" customHeight="1">
      <c r="B1135" s="33"/>
      <c r="C1135" s="139" t="s">
        <v>4610</v>
      </c>
      <c r="D1135" s="139" t="s">
        <v>309</v>
      </c>
      <c r="E1135" s="140" t="s">
        <v>8331</v>
      </c>
      <c r="F1135" s="141" t="s">
        <v>8332</v>
      </c>
      <c r="G1135" s="142" t="s">
        <v>514</v>
      </c>
      <c r="H1135" s="143">
        <v>19</v>
      </c>
      <c r="I1135" s="144"/>
      <c r="J1135" s="145">
        <f>ROUND(I1135*H1135,2)</f>
        <v>0</v>
      </c>
      <c r="K1135" s="141" t="s">
        <v>1</v>
      </c>
      <c r="L1135" s="33"/>
      <c r="M1135" s="146" t="s">
        <v>1</v>
      </c>
      <c r="N1135" s="147" t="s">
        <v>40</v>
      </c>
      <c r="P1135" s="148">
        <f>O1135*H1135</f>
        <v>0</v>
      </c>
      <c r="Q1135" s="148">
        <v>0</v>
      </c>
      <c r="R1135" s="148">
        <f>Q1135*H1135</f>
        <v>0</v>
      </c>
      <c r="S1135" s="148">
        <v>0</v>
      </c>
      <c r="T1135" s="149">
        <f>S1135*H1135</f>
        <v>0</v>
      </c>
      <c r="AR1135" s="150" t="s">
        <v>314</v>
      </c>
      <c r="AT1135" s="150" t="s">
        <v>309</v>
      </c>
      <c r="AU1135" s="150" t="s">
        <v>84</v>
      </c>
      <c r="AY1135" s="18" t="s">
        <v>307</v>
      </c>
      <c r="BE1135" s="151">
        <f>IF(N1135="základní",J1135,0)</f>
        <v>0</v>
      </c>
      <c r="BF1135" s="151">
        <f>IF(N1135="snížená",J1135,0)</f>
        <v>0</v>
      </c>
      <c r="BG1135" s="151">
        <f>IF(N1135="zákl. přenesená",J1135,0)</f>
        <v>0</v>
      </c>
      <c r="BH1135" s="151">
        <f>IF(N1135="sníž. přenesená",J1135,0)</f>
        <v>0</v>
      </c>
      <c r="BI1135" s="151">
        <f>IF(N1135="nulová",J1135,0)</f>
        <v>0</v>
      </c>
      <c r="BJ1135" s="18" t="s">
        <v>82</v>
      </c>
      <c r="BK1135" s="151">
        <f>ROUND(I1135*H1135,2)</f>
        <v>0</v>
      </c>
      <c r="BL1135" s="18" t="s">
        <v>314</v>
      </c>
      <c r="BM1135" s="150" t="s">
        <v>8333</v>
      </c>
    </row>
    <row r="1136" spans="2:65" s="1" customFormat="1" ht="19.5">
      <c r="B1136" s="33"/>
      <c r="D1136" s="152" t="s">
        <v>316</v>
      </c>
      <c r="F1136" s="153" t="s">
        <v>8332</v>
      </c>
      <c r="I1136" s="154"/>
      <c r="L1136" s="33"/>
      <c r="M1136" s="155"/>
      <c r="T1136" s="57"/>
      <c r="AT1136" s="18" t="s">
        <v>316</v>
      </c>
      <c r="AU1136" s="18" t="s">
        <v>84</v>
      </c>
    </row>
    <row r="1137" spans="2:65" s="1" customFormat="1" ht="24.2" customHeight="1">
      <c r="B1137" s="33"/>
      <c r="C1137" s="139" t="s">
        <v>4613</v>
      </c>
      <c r="D1137" s="139" t="s">
        <v>309</v>
      </c>
      <c r="E1137" s="140" t="s">
        <v>8334</v>
      </c>
      <c r="F1137" s="141" t="s">
        <v>8335</v>
      </c>
      <c r="G1137" s="142" t="s">
        <v>514</v>
      </c>
      <c r="H1137" s="143">
        <v>2</v>
      </c>
      <c r="I1137" s="144"/>
      <c r="J1137" s="145">
        <f>ROUND(I1137*H1137,2)</f>
        <v>0</v>
      </c>
      <c r="K1137" s="141" t="s">
        <v>1</v>
      </c>
      <c r="L1137" s="33"/>
      <c r="M1137" s="146" t="s">
        <v>1</v>
      </c>
      <c r="N1137" s="147" t="s">
        <v>40</v>
      </c>
      <c r="P1137" s="148">
        <f>O1137*H1137</f>
        <v>0</v>
      </c>
      <c r="Q1137" s="148">
        <v>0</v>
      </c>
      <c r="R1137" s="148">
        <f>Q1137*H1137</f>
        <v>0</v>
      </c>
      <c r="S1137" s="148">
        <v>0</v>
      </c>
      <c r="T1137" s="149">
        <f>S1137*H1137</f>
        <v>0</v>
      </c>
      <c r="AR1137" s="150" t="s">
        <v>314</v>
      </c>
      <c r="AT1137" s="150" t="s">
        <v>309</v>
      </c>
      <c r="AU1137" s="150" t="s">
        <v>84</v>
      </c>
      <c r="AY1137" s="18" t="s">
        <v>307</v>
      </c>
      <c r="BE1137" s="151">
        <f>IF(N1137="základní",J1137,0)</f>
        <v>0</v>
      </c>
      <c r="BF1137" s="151">
        <f>IF(N1137="snížená",J1137,0)</f>
        <v>0</v>
      </c>
      <c r="BG1137" s="151">
        <f>IF(N1137="zákl. přenesená",J1137,0)</f>
        <v>0</v>
      </c>
      <c r="BH1137" s="151">
        <f>IF(N1137="sníž. přenesená",J1137,0)</f>
        <v>0</v>
      </c>
      <c r="BI1137" s="151">
        <f>IF(N1137="nulová",J1137,0)</f>
        <v>0</v>
      </c>
      <c r="BJ1137" s="18" t="s">
        <v>82</v>
      </c>
      <c r="BK1137" s="151">
        <f>ROUND(I1137*H1137,2)</f>
        <v>0</v>
      </c>
      <c r="BL1137" s="18" t="s">
        <v>314</v>
      </c>
      <c r="BM1137" s="150" t="s">
        <v>8336</v>
      </c>
    </row>
    <row r="1138" spans="2:65" s="1" customFormat="1" ht="19.5">
      <c r="B1138" s="33"/>
      <c r="D1138" s="152" t="s">
        <v>316</v>
      </c>
      <c r="F1138" s="153" t="s">
        <v>8335</v>
      </c>
      <c r="I1138" s="154"/>
      <c r="L1138" s="33"/>
      <c r="M1138" s="155"/>
      <c r="T1138" s="57"/>
      <c r="AT1138" s="18" t="s">
        <v>316</v>
      </c>
      <c r="AU1138" s="18" t="s">
        <v>84</v>
      </c>
    </row>
    <row r="1139" spans="2:65" s="11" customFormat="1" ht="20.85" customHeight="1">
      <c r="B1139" s="127"/>
      <c r="D1139" s="128" t="s">
        <v>74</v>
      </c>
      <c r="E1139" s="137" t="s">
        <v>8337</v>
      </c>
      <c r="F1139" s="137" t="s">
        <v>7799</v>
      </c>
      <c r="I1139" s="130"/>
      <c r="J1139" s="138">
        <f>BK1139</f>
        <v>0</v>
      </c>
      <c r="L1139" s="127"/>
      <c r="M1139" s="132"/>
      <c r="P1139" s="133">
        <f>SUM(P1140:P1165)</f>
        <v>0</v>
      </c>
      <c r="R1139" s="133">
        <f>SUM(R1140:R1165)</f>
        <v>0</v>
      </c>
      <c r="T1139" s="134">
        <f>SUM(T1140:T1165)</f>
        <v>0</v>
      </c>
      <c r="AR1139" s="128" t="s">
        <v>82</v>
      </c>
      <c r="AT1139" s="135" t="s">
        <v>74</v>
      </c>
      <c r="AU1139" s="135" t="s">
        <v>84</v>
      </c>
      <c r="AY1139" s="128" t="s">
        <v>307</v>
      </c>
      <c r="BK1139" s="136">
        <f>SUM(BK1140:BK1165)</f>
        <v>0</v>
      </c>
    </row>
    <row r="1140" spans="2:65" s="1" customFormat="1" ht="16.5" customHeight="1">
      <c r="B1140" s="33"/>
      <c r="C1140" s="139" t="s">
        <v>4615</v>
      </c>
      <c r="D1140" s="139" t="s">
        <v>309</v>
      </c>
      <c r="E1140" s="140" t="s">
        <v>8338</v>
      </c>
      <c r="F1140" s="141" t="s">
        <v>8339</v>
      </c>
      <c r="G1140" s="142" t="s">
        <v>398</v>
      </c>
      <c r="H1140" s="143">
        <v>600</v>
      </c>
      <c r="I1140" s="144"/>
      <c r="J1140" s="145">
        <f>ROUND(I1140*H1140,2)</f>
        <v>0</v>
      </c>
      <c r="K1140" s="141" t="s">
        <v>1</v>
      </c>
      <c r="L1140" s="33"/>
      <c r="M1140" s="146" t="s">
        <v>1</v>
      </c>
      <c r="N1140" s="147" t="s">
        <v>40</v>
      </c>
      <c r="P1140" s="148">
        <f>O1140*H1140</f>
        <v>0</v>
      </c>
      <c r="Q1140" s="148">
        <v>0</v>
      </c>
      <c r="R1140" s="148">
        <f>Q1140*H1140</f>
        <v>0</v>
      </c>
      <c r="S1140" s="148">
        <v>0</v>
      </c>
      <c r="T1140" s="149">
        <f>S1140*H1140</f>
        <v>0</v>
      </c>
      <c r="AR1140" s="150" t="s">
        <v>314</v>
      </c>
      <c r="AT1140" s="150" t="s">
        <v>309</v>
      </c>
      <c r="AU1140" s="150" t="s">
        <v>163</v>
      </c>
      <c r="AY1140" s="18" t="s">
        <v>307</v>
      </c>
      <c r="BE1140" s="151">
        <f>IF(N1140="základní",J1140,0)</f>
        <v>0</v>
      </c>
      <c r="BF1140" s="151">
        <f>IF(N1140="snížená",J1140,0)</f>
        <v>0</v>
      </c>
      <c r="BG1140" s="151">
        <f>IF(N1140="zákl. přenesená",J1140,0)</f>
        <v>0</v>
      </c>
      <c r="BH1140" s="151">
        <f>IF(N1140="sníž. přenesená",J1140,0)</f>
        <v>0</v>
      </c>
      <c r="BI1140" s="151">
        <f>IF(N1140="nulová",J1140,0)</f>
        <v>0</v>
      </c>
      <c r="BJ1140" s="18" t="s">
        <v>82</v>
      </c>
      <c r="BK1140" s="151">
        <f>ROUND(I1140*H1140,2)</f>
        <v>0</v>
      </c>
      <c r="BL1140" s="18" t="s">
        <v>314</v>
      </c>
      <c r="BM1140" s="150" t="s">
        <v>8340</v>
      </c>
    </row>
    <row r="1141" spans="2:65" s="1" customFormat="1" ht="11.25">
      <c r="B1141" s="33"/>
      <c r="D1141" s="152" t="s">
        <v>316</v>
      </c>
      <c r="F1141" s="153" t="s">
        <v>8339</v>
      </c>
      <c r="I1141" s="154"/>
      <c r="L1141" s="33"/>
      <c r="M1141" s="155"/>
      <c r="T1141" s="57"/>
      <c r="AT1141" s="18" t="s">
        <v>316</v>
      </c>
      <c r="AU1141" s="18" t="s">
        <v>163</v>
      </c>
    </row>
    <row r="1142" spans="2:65" s="1" customFormat="1" ht="16.5" customHeight="1">
      <c r="B1142" s="33"/>
      <c r="C1142" s="139" t="s">
        <v>4047</v>
      </c>
      <c r="D1142" s="139" t="s">
        <v>309</v>
      </c>
      <c r="E1142" s="140" t="s">
        <v>8341</v>
      </c>
      <c r="F1142" s="141" t="s">
        <v>8342</v>
      </c>
      <c r="G1142" s="142" t="s">
        <v>398</v>
      </c>
      <c r="H1142" s="143">
        <v>400</v>
      </c>
      <c r="I1142" s="144"/>
      <c r="J1142" s="145">
        <f>ROUND(I1142*H1142,2)</f>
        <v>0</v>
      </c>
      <c r="K1142" s="141" t="s">
        <v>1</v>
      </c>
      <c r="L1142" s="33"/>
      <c r="M1142" s="146" t="s">
        <v>1</v>
      </c>
      <c r="N1142" s="147" t="s">
        <v>40</v>
      </c>
      <c r="P1142" s="148">
        <f>O1142*H1142</f>
        <v>0</v>
      </c>
      <c r="Q1142" s="148">
        <v>0</v>
      </c>
      <c r="R1142" s="148">
        <f>Q1142*H1142</f>
        <v>0</v>
      </c>
      <c r="S1142" s="148">
        <v>0</v>
      </c>
      <c r="T1142" s="149">
        <f>S1142*H1142</f>
        <v>0</v>
      </c>
      <c r="AR1142" s="150" t="s">
        <v>314</v>
      </c>
      <c r="AT1142" s="150" t="s">
        <v>309</v>
      </c>
      <c r="AU1142" s="150" t="s">
        <v>163</v>
      </c>
      <c r="AY1142" s="18" t="s">
        <v>307</v>
      </c>
      <c r="BE1142" s="151">
        <f>IF(N1142="základní",J1142,0)</f>
        <v>0</v>
      </c>
      <c r="BF1142" s="151">
        <f>IF(N1142="snížená",J1142,0)</f>
        <v>0</v>
      </c>
      <c r="BG1142" s="151">
        <f>IF(N1142="zákl. přenesená",J1142,0)</f>
        <v>0</v>
      </c>
      <c r="BH1142" s="151">
        <f>IF(N1142="sníž. přenesená",J1142,0)</f>
        <v>0</v>
      </c>
      <c r="BI1142" s="151">
        <f>IF(N1142="nulová",J1142,0)</f>
        <v>0</v>
      </c>
      <c r="BJ1142" s="18" t="s">
        <v>82</v>
      </c>
      <c r="BK1142" s="151">
        <f>ROUND(I1142*H1142,2)</f>
        <v>0</v>
      </c>
      <c r="BL1142" s="18" t="s">
        <v>314</v>
      </c>
      <c r="BM1142" s="150" t="s">
        <v>8343</v>
      </c>
    </row>
    <row r="1143" spans="2:65" s="1" customFormat="1" ht="11.25">
      <c r="B1143" s="33"/>
      <c r="D1143" s="152" t="s">
        <v>316</v>
      </c>
      <c r="F1143" s="153" t="s">
        <v>8342</v>
      </c>
      <c r="I1143" s="154"/>
      <c r="L1143" s="33"/>
      <c r="M1143" s="155"/>
      <c r="T1143" s="57"/>
      <c r="AT1143" s="18" t="s">
        <v>316</v>
      </c>
      <c r="AU1143" s="18" t="s">
        <v>163</v>
      </c>
    </row>
    <row r="1144" spans="2:65" s="1" customFormat="1" ht="24.2" customHeight="1">
      <c r="B1144" s="33"/>
      <c r="C1144" s="139" t="s">
        <v>3546</v>
      </c>
      <c r="D1144" s="139" t="s">
        <v>309</v>
      </c>
      <c r="E1144" s="140" t="s">
        <v>8344</v>
      </c>
      <c r="F1144" s="141" t="s">
        <v>7411</v>
      </c>
      <c r="G1144" s="142" t="s">
        <v>398</v>
      </c>
      <c r="H1144" s="143">
        <v>320</v>
      </c>
      <c r="I1144" s="144"/>
      <c r="J1144" s="145">
        <f>ROUND(I1144*H1144,2)</f>
        <v>0</v>
      </c>
      <c r="K1144" s="141" t="s">
        <v>1</v>
      </c>
      <c r="L1144" s="33"/>
      <c r="M1144" s="146" t="s">
        <v>1</v>
      </c>
      <c r="N1144" s="147" t="s">
        <v>40</v>
      </c>
      <c r="P1144" s="148">
        <f>O1144*H1144</f>
        <v>0</v>
      </c>
      <c r="Q1144" s="148">
        <v>0</v>
      </c>
      <c r="R1144" s="148">
        <f>Q1144*H1144</f>
        <v>0</v>
      </c>
      <c r="S1144" s="148">
        <v>0</v>
      </c>
      <c r="T1144" s="149">
        <f>S1144*H1144</f>
        <v>0</v>
      </c>
      <c r="AR1144" s="150" t="s">
        <v>314</v>
      </c>
      <c r="AT1144" s="150" t="s">
        <v>309</v>
      </c>
      <c r="AU1144" s="150" t="s">
        <v>163</v>
      </c>
      <c r="AY1144" s="18" t="s">
        <v>307</v>
      </c>
      <c r="BE1144" s="151">
        <f>IF(N1144="základní",J1144,0)</f>
        <v>0</v>
      </c>
      <c r="BF1144" s="151">
        <f>IF(N1144="snížená",J1144,0)</f>
        <v>0</v>
      </c>
      <c r="BG1144" s="151">
        <f>IF(N1144="zákl. přenesená",J1144,0)</f>
        <v>0</v>
      </c>
      <c r="BH1144" s="151">
        <f>IF(N1144="sníž. přenesená",J1144,0)</f>
        <v>0</v>
      </c>
      <c r="BI1144" s="151">
        <f>IF(N1144="nulová",J1144,0)</f>
        <v>0</v>
      </c>
      <c r="BJ1144" s="18" t="s">
        <v>82</v>
      </c>
      <c r="BK1144" s="151">
        <f>ROUND(I1144*H1144,2)</f>
        <v>0</v>
      </c>
      <c r="BL1144" s="18" t="s">
        <v>314</v>
      </c>
      <c r="BM1144" s="150" t="s">
        <v>8345</v>
      </c>
    </row>
    <row r="1145" spans="2:65" s="1" customFormat="1" ht="11.25">
      <c r="B1145" s="33"/>
      <c r="D1145" s="152" t="s">
        <v>316</v>
      </c>
      <c r="F1145" s="153" t="s">
        <v>7411</v>
      </c>
      <c r="I1145" s="154"/>
      <c r="L1145" s="33"/>
      <c r="M1145" s="155"/>
      <c r="T1145" s="57"/>
      <c r="AT1145" s="18" t="s">
        <v>316</v>
      </c>
      <c r="AU1145" s="18" t="s">
        <v>163</v>
      </c>
    </row>
    <row r="1146" spans="2:65" s="1" customFormat="1" ht="24.2" customHeight="1">
      <c r="B1146" s="33"/>
      <c r="C1146" s="139" t="s">
        <v>3562</v>
      </c>
      <c r="D1146" s="139" t="s">
        <v>309</v>
      </c>
      <c r="E1146" s="140" t="s">
        <v>8346</v>
      </c>
      <c r="F1146" s="141" t="s">
        <v>7413</v>
      </c>
      <c r="G1146" s="142" t="s">
        <v>398</v>
      </c>
      <c r="H1146" s="143">
        <v>510</v>
      </c>
      <c r="I1146" s="144"/>
      <c r="J1146" s="145">
        <f>ROUND(I1146*H1146,2)</f>
        <v>0</v>
      </c>
      <c r="K1146" s="141" t="s">
        <v>1</v>
      </c>
      <c r="L1146" s="33"/>
      <c r="M1146" s="146" t="s">
        <v>1</v>
      </c>
      <c r="N1146" s="147" t="s">
        <v>40</v>
      </c>
      <c r="P1146" s="148">
        <f>O1146*H1146</f>
        <v>0</v>
      </c>
      <c r="Q1146" s="148">
        <v>0</v>
      </c>
      <c r="R1146" s="148">
        <f>Q1146*H1146</f>
        <v>0</v>
      </c>
      <c r="S1146" s="148">
        <v>0</v>
      </c>
      <c r="T1146" s="149">
        <f>S1146*H1146</f>
        <v>0</v>
      </c>
      <c r="AR1146" s="150" t="s">
        <v>314</v>
      </c>
      <c r="AT1146" s="150" t="s">
        <v>309</v>
      </c>
      <c r="AU1146" s="150" t="s">
        <v>163</v>
      </c>
      <c r="AY1146" s="18" t="s">
        <v>307</v>
      </c>
      <c r="BE1146" s="151">
        <f>IF(N1146="základní",J1146,0)</f>
        <v>0</v>
      </c>
      <c r="BF1146" s="151">
        <f>IF(N1146="snížená",J1146,0)</f>
        <v>0</v>
      </c>
      <c r="BG1146" s="151">
        <f>IF(N1146="zákl. přenesená",J1146,0)</f>
        <v>0</v>
      </c>
      <c r="BH1146" s="151">
        <f>IF(N1146="sníž. přenesená",J1146,0)</f>
        <v>0</v>
      </c>
      <c r="BI1146" s="151">
        <f>IF(N1146="nulová",J1146,0)</f>
        <v>0</v>
      </c>
      <c r="BJ1146" s="18" t="s">
        <v>82</v>
      </c>
      <c r="BK1146" s="151">
        <f>ROUND(I1146*H1146,2)</f>
        <v>0</v>
      </c>
      <c r="BL1146" s="18" t="s">
        <v>314</v>
      </c>
      <c r="BM1146" s="150" t="s">
        <v>8347</v>
      </c>
    </row>
    <row r="1147" spans="2:65" s="1" customFormat="1" ht="11.25">
      <c r="B1147" s="33"/>
      <c r="D1147" s="152" t="s">
        <v>316</v>
      </c>
      <c r="F1147" s="153" t="s">
        <v>7413</v>
      </c>
      <c r="I1147" s="154"/>
      <c r="L1147" s="33"/>
      <c r="M1147" s="155"/>
      <c r="T1147" s="57"/>
      <c r="AT1147" s="18" t="s">
        <v>316</v>
      </c>
      <c r="AU1147" s="18" t="s">
        <v>163</v>
      </c>
    </row>
    <row r="1148" spans="2:65" s="1" customFormat="1" ht="33" customHeight="1">
      <c r="B1148" s="33"/>
      <c r="C1148" s="139" t="s">
        <v>3977</v>
      </c>
      <c r="D1148" s="139" t="s">
        <v>309</v>
      </c>
      <c r="E1148" s="140" t="s">
        <v>8348</v>
      </c>
      <c r="F1148" s="141" t="s">
        <v>7838</v>
      </c>
      <c r="G1148" s="142" t="s">
        <v>514</v>
      </c>
      <c r="H1148" s="143">
        <v>15</v>
      </c>
      <c r="I1148" s="144"/>
      <c r="J1148" s="145">
        <f>ROUND(I1148*H1148,2)</f>
        <v>0</v>
      </c>
      <c r="K1148" s="141" t="s">
        <v>1</v>
      </c>
      <c r="L1148" s="33"/>
      <c r="M1148" s="146" t="s">
        <v>1</v>
      </c>
      <c r="N1148" s="147" t="s">
        <v>40</v>
      </c>
      <c r="P1148" s="148">
        <f>O1148*H1148</f>
        <v>0</v>
      </c>
      <c r="Q1148" s="148">
        <v>0</v>
      </c>
      <c r="R1148" s="148">
        <f>Q1148*H1148</f>
        <v>0</v>
      </c>
      <c r="S1148" s="148">
        <v>0</v>
      </c>
      <c r="T1148" s="149">
        <f>S1148*H1148</f>
        <v>0</v>
      </c>
      <c r="AR1148" s="150" t="s">
        <v>314</v>
      </c>
      <c r="AT1148" s="150" t="s">
        <v>309</v>
      </c>
      <c r="AU1148" s="150" t="s">
        <v>163</v>
      </c>
      <c r="AY1148" s="18" t="s">
        <v>307</v>
      </c>
      <c r="BE1148" s="151">
        <f>IF(N1148="základní",J1148,0)</f>
        <v>0</v>
      </c>
      <c r="BF1148" s="151">
        <f>IF(N1148="snížená",J1148,0)</f>
        <v>0</v>
      </c>
      <c r="BG1148" s="151">
        <f>IF(N1148="zákl. přenesená",J1148,0)</f>
        <v>0</v>
      </c>
      <c r="BH1148" s="151">
        <f>IF(N1148="sníž. přenesená",J1148,0)</f>
        <v>0</v>
      </c>
      <c r="BI1148" s="151">
        <f>IF(N1148="nulová",J1148,0)</f>
        <v>0</v>
      </c>
      <c r="BJ1148" s="18" t="s">
        <v>82</v>
      </c>
      <c r="BK1148" s="151">
        <f>ROUND(I1148*H1148,2)</f>
        <v>0</v>
      </c>
      <c r="BL1148" s="18" t="s">
        <v>314</v>
      </c>
      <c r="BM1148" s="150" t="s">
        <v>8349</v>
      </c>
    </row>
    <row r="1149" spans="2:65" s="1" customFormat="1" ht="19.5">
      <c r="B1149" s="33"/>
      <c r="D1149" s="152" t="s">
        <v>316</v>
      </c>
      <c r="F1149" s="153" t="s">
        <v>7838</v>
      </c>
      <c r="I1149" s="154"/>
      <c r="L1149" s="33"/>
      <c r="M1149" s="155"/>
      <c r="T1149" s="57"/>
      <c r="AT1149" s="18" t="s">
        <v>316</v>
      </c>
      <c r="AU1149" s="18" t="s">
        <v>163</v>
      </c>
    </row>
    <row r="1150" spans="2:65" s="1" customFormat="1" ht="16.5" customHeight="1">
      <c r="B1150" s="33"/>
      <c r="C1150" s="139" t="s">
        <v>4416</v>
      </c>
      <c r="D1150" s="139" t="s">
        <v>309</v>
      </c>
      <c r="E1150" s="140" t="s">
        <v>8350</v>
      </c>
      <c r="F1150" s="141" t="s">
        <v>8351</v>
      </c>
      <c r="G1150" s="142" t="s">
        <v>514</v>
      </c>
      <c r="H1150" s="143">
        <v>70</v>
      </c>
      <c r="I1150" s="144"/>
      <c r="J1150" s="145">
        <f>ROUND(I1150*H1150,2)</f>
        <v>0</v>
      </c>
      <c r="K1150" s="141" t="s">
        <v>1</v>
      </c>
      <c r="L1150" s="33"/>
      <c r="M1150" s="146" t="s">
        <v>1</v>
      </c>
      <c r="N1150" s="147" t="s">
        <v>40</v>
      </c>
      <c r="P1150" s="148">
        <f>O1150*H1150</f>
        <v>0</v>
      </c>
      <c r="Q1150" s="148">
        <v>0</v>
      </c>
      <c r="R1150" s="148">
        <f>Q1150*H1150</f>
        <v>0</v>
      </c>
      <c r="S1150" s="148">
        <v>0</v>
      </c>
      <c r="T1150" s="149">
        <f>S1150*H1150</f>
        <v>0</v>
      </c>
      <c r="AR1150" s="150" t="s">
        <v>314</v>
      </c>
      <c r="AT1150" s="150" t="s">
        <v>309</v>
      </c>
      <c r="AU1150" s="150" t="s">
        <v>163</v>
      </c>
      <c r="AY1150" s="18" t="s">
        <v>307</v>
      </c>
      <c r="BE1150" s="151">
        <f>IF(N1150="základní",J1150,0)</f>
        <v>0</v>
      </c>
      <c r="BF1150" s="151">
        <f>IF(N1150="snížená",J1150,0)</f>
        <v>0</v>
      </c>
      <c r="BG1150" s="151">
        <f>IF(N1150="zákl. přenesená",J1150,0)</f>
        <v>0</v>
      </c>
      <c r="BH1150" s="151">
        <f>IF(N1150="sníž. přenesená",J1150,0)</f>
        <v>0</v>
      </c>
      <c r="BI1150" s="151">
        <f>IF(N1150="nulová",J1150,0)</f>
        <v>0</v>
      </c>
      <c r="BJ1150" s="18" t="s">
        <v>82</v>
      </c>
      <c r="BK1150" s="151">
        <f>ROUND(I1150*H1150,2)</f>
        <v>0</v>
      </c>
      <c r="BL1150" s="18" t="s">
        <v>314</v>
      </c>
      <c r="BM1150" s="150" t="s">
        <v>8352</v>
      </c>
    </row>
    <row r="1151" spans="2:65" s="1" customFormat="1" ht="11.25">
      <c r="B1151" s="33"/>
      <c r="D1151" s="152" t="s">
        <v>316</v>
      </c>
      <c r="F1151" s="153" t="s">
        <v>8351</v>
      </c>
      <c r="I1151" s="154"/>
      <c r="L1151" s="33"/>
      <c r="M1151" s="155"/>
      <c r="T1151" s="57"/>
      <c r="AT1151" s="18" t="s">
        <v>316</v>
      </c>
      <c r="AU1151" s="18" t="s">
        <v>163</v>
      </c>
    </row>
    <row r="1152" spans="2:65" s="1" customFormat="1" ht="16.5" customHeight="1">
      <c r="B1152" s="33"/>
      <c r="C1152" s="139" t="s">
        <v>7719</v>
      </c>
      <c r="D1152" s="139" t="s">
        <v>309</v>
      </c>
      <c r="E1152" s="140" t="s">
        <v>8353</v>
      </c>
      <c r="F1152" s="141" t="s">
        <v>8354</v>
      </c>
      <c r="G1152" s="142" t="s">
        <v>514</v>
      </c>
      <c r="H1152" s="143">
        <v>50</v>
      </c>
      <c r="I1152" s="144"/>
      <c r="J1152" s="145">
        <f>ROUND(I1152*H1152,2)</f>
        <v>0</v>
      </c>
      <c r="K1152" s="141" t="s">
        <v>1</v>
      </c>
      <c r="L1152" s="33"/>
      <c r="M1152" s="146" t="s">
        <v>1</v>
      </c>
      <c r="N1152" s="147" t="s">
        <v>40</v>
      </c>
      <c r="P1152" s="148">
        <f>O1152*H1152</f>
        <v>0</v>
      </c>
      <c r="Q1152" s="148">
        <v>0</v>
      </c>
      <c r="R1152" s="148">
        <f>Q1152*H1152</f>
        <v>0</v>
      </c>
      <c r="S1152" s="148">
        <v>0</v>
      </c>
      <c r="T1152" s="149">
        <f>S1152*H1152</f>
        <v>0</v>
      </c>
      <c r="AR1152" s="150" t="s">
        <v>314</v>
      </c>
      <c r="AT1152" s="150" t="s">
        <v>309</v>
      </c>
      <c r="AU1152" s="150" t="s">
        <v>163</v>
      </c>
      <c r="AY1152" s="18" t="s">
        <v>307</v>
      </c>
      <c r="BE1152" s="151">
        <f>IF(N1152="základní",J1152,0)</f>
        <v>0</v>
      </c>
      <c r="BF1152" s="151">
        <f>IF(N1152="snížená",J1152,0)</f>
        <v>0</v>
      </c>
      <c r="BG1152" s="151">
        <f>IF(N1152="zákl. přenesená",J1152,0)</f>
        <v>0</v>
      </c>
      <c r="BH1152" s="151">
        <f>IF(N1152="sníž. přenesená",J1152,0)</f>
        <v>0</v>
      </c>
      <c r="BI1152" s="151">
        <f>IF(N1152="nulová",J1152,0)</f>
        <v>0</v>
      </c>
      <c r="BJ1152" s="18" t="s">
        <v>82</v>
      </c>
      <c r="BK1152" s="151">
        <f>ROUND(I1152*H1152,2)</f>
        <v>0</v>
      </c>
      <c r="BL1152" s="18" t="s">
        <v>314</v>
      </c>
      <c r="BM1152" s="150" t="s">
        <v>8355</v>
      </c>
    </row>
    <row r="1153" spans="2:65" s="1" customFormat="1" ht="11.25">
      <c r="B1153" s="33"/>
      <c r="D1153" s="152" t="s">
        <v>316</v>
      </c>
      <c r="F1153" s="153" t="s">
        <v>8354</v>
      </c>
      <c r="I1153" s="154"/>
      <c r="L1153" s="33"/>
      <c r="M1153" s="155"/>
      <c r="T1153" s="57"/>
      <c r="AT1153" s="18" t="s">
        <v>316</v>
      </c>
      <c r="AU1153" s="18" t="s">
        <v>163</v>
      </c>
    </row>
    <row r="1154" spans="2:65" s="1" customFormat="1" ht="16.5" customHeight="1">
      <c r="B1154" s="33"/>
      <c r="C1154" s="139" t="s">
        <v>8356</v>
      </c>
      <c r="D1154" s="139" t="s">
        <v>309</v>
      </c>
      <c r="E1154" s="140" t="s">
        <v>8357</v>
      </c>
      <c r="F1154" s="141" t="s">
        <v>8358</v>
      </c>
      <c r="G1154" s="142" t="s">
        <v>514</v>
      </c>
      <c r="H1154" s="143">
        <v>25</v>
      </c>
      <c r="I1154" s="144"/>
      <c r="J1154" s="145">
        <f>ROUND(I1154*H1154,2)</f>
        <v>0</v>
      </c>
      <c r="K1154" s="141" t="s">
        <v>1</v>
      </c>
      <c r="L1154" s="33"/>
      <c r="M1154" s="146" t="s">
        <v>1</v>
      </c>
      <c r="N1154" s="147" t="s">
        <v>40</v>
      </c>
      <c r="P1154" s="148">
        <f>O1154*H1154</f>
        <v>0</v>
      </c>
      <c r="Q1154" s="148">
        <v>0</v>
      </c>
      <c r="R1154" s="148">
        <f>Q1154*H1154</f>
        <v>0</v>
      </c>
      <c r="S1154" s="148">
        <v>0</v>
      </c>
      <c r="T1154" s="149">
        <f>S1154*H1154</f>
        <v>0</v>
      </c>
      <c r="AR1154" s="150" t="s">
        <v>314</v>
      </c>
      <c r="AT1154" s="150" t="s">
        <v>309</v>
      </c>
      <c r="AU1154" s="150" t="s">
        <v>163</v>
      </c>
      <c r="AY1154" s="18" t="s">
        <v>307</v>
      </c>
      <c r="BE1154" s="151">
        <f>IF(N1154="základní",J1154,0)</f>
        <v>0</v>
      </c>
      <c r="BF1154" s="151">
        <f>IF(N1154="snížená",J1154,0)</f>
        <v>0</v>
      </c>
      <c r="BG1154" s="151">
        <f>IF(N1154="zákl. přenesená",J1154,0)</f>
        <v>0</v>
      </c>
      <c r="BH1154" s="151">
        <f>IF(N1154="sníž. přenesená",J1154,0)</f>
        <v>0</v>
      </c>
      <c r="BI1154" s="151">
        <f>IF(N1154="nulová",J1154,0)</f>
        <v>0</v>
      </c>
      <c r="BJ1154" s="18" t="s">
        <v>82</v>
      </c>
      <c r="BK1154" s="151">
        <f>ROUND(I1154*H1154,2)</f>
        <v>0</v>
      </c>
      <c r="BL1154" s="18" t="s">
        <v>314</v>
      </c>
      <c r="BM1154" s="150" t="s">
        <v>8359</v>
      </c>
    </row>
    <row r="1155" spans="2:65" s="1" customFormat="1" ht="11.25">
      <c r="B1155" s="33"/>
      <c r="D1155" s="152" t="s">
        <v>316</v>
      </c>
      <c r="F1155" s="153" t="s">
        <v>8358</v>
      </c>
      <c r="I1155" s="154"/>
      <c r="L1155" s="33"/>
      <c r="M1155" s="155"/>
      <c r="T1155" s="57"/>
      <c r="AT1155" s="18" t="s">
        <v>316</v>
      </c>
      <c r="AU1155" s="18" t="s">
        <v>163</v>
      </c>
    </row>
    <row r="1156" spans="2:65" s="1" customFormat="1" ht="16.5" customHeight="1">
      <c r="B1156" s="33"/>
      <c r="C1156" s="139" t="s">
        <v>2445</v>
      </c>
      <c r="D1156" s="139" t="s">
        <v>309</v>
      </c>
      <c r="E1156" s="140" t="s">
        <v>8360</v>
      </c>
      <c r="F1156" s="141" t="s">
        <v>8361</v>
      </c>
      <c r="G1156" s="142" t="s">
        <v>398</v>
      </c>
      <c r="H1156" s="143">
        <v>110</v>
      </c>
      <c r="I1156" s="144"/>
      <c r="J1156" s="145">
        <f>ROUND(I1156*H1156,2)</f>
        <v>0</v>
      </c>
      <c r="K1156" s="141" t="s">
        <v>1</v>
      </c>
      <c r="L1156" s="33"/>
      <c r="M1156" s="146" t="s">
        <v>1</v>
      </c>
      <c r="N1156" s="147" t="s">
        <v>40</v>
      </c>
      <c r="P1156" s="148">
        <f>O1156*H1156</f>
        <v>0</v>
      </c>
      <c r="Q1156" s="148">
        <v>0</v>
      </c>
      <c r="R1156" s="148">
        <f>Q1156*H1156</f>
        <v>0</v>
      </c>
      <c r="S1156" s="148">
        <v>0</v>
      </c>
      <c r="T1156" s="149">
        <f>S1156*H1156</f>
        <v>0</v>
      </c>
      <c r="AR1156" s="150" t="s">
        <v>314</v>
      </c>
      <c r="AT1156" s="150" t="s">
        <v>309</v>
      </c>
      <c r="AU1156" s="150" t="s">
        <v>163</v>
      </c>
      <c r="AY1156" s="18" t="s">
        <v>307</v>
      </c>
      <c r="BE1156" s="151">
        <f>IF(N1156="základní",J1156,0)</f>
        <v>0</v>
      </c>
      <c r="BF1156" s="151">
        <f>IF(N1156="snížená",J1156,0)</f>
        <v>0</v>
      </c>
      <c r="BG1156" s="151">
        <f>IF(N1156="zákl. přenesená",J1156,0)</f>
        <v>0</v>
      </c>
      <c r="BH1156" s="151">
        <f>IF(N1156="sníž. přenesená",J1156,0)</f>
        <v>0</v>
      </c>
      <c r="BI1156" s="151">
        <f>IF(N1156="nulová",J1156,0)</f>
        <v>0</v>
      </c>
      <c r="BJ1156" s="18" t="s">
        <v>82</v>
      </c>
      <c r="BK1156" s="151">
        <f>ROUND(I1156*H1156,2)</f>
        <v>0</v>
      </c>
      <c r="BL1156" s="18" t="s">
        <v>314</v>
      </c>
      <c r="BM1156" s="150" t="s">
        <v>8362</v>
      </c>
    </row>
    <row r="1157" spans="2:65" s="1" customFormat="1" ht="11.25">
      <c r="B1157" s="33"/>
      <c r="D1157" s="152" t="s">
        <v>316</v>
      </c>
      <c r="F1157" s="153" t="s">
        <v>8361</v>
      </c>
      <c r="I1157" s="154"/>
      <c r="L1157" s="33"/>
      <c r="M1157" s="155"/>
      <c r="T1157" s="57"/>
      <c r="AT1157" s="18" t="s">
        <v>316</v>
      </c>
      <c r="AU1157" s="18" t="s">
        <v>163</v>
      </c>
    </row>
    <row r="1158" spans="2:65" s="1" customFormat="1" ht="21.75" customHeight="1">
      <c r="B1158" s="33"/>
      <c r="C1158" s="139" t="s">
        <v>8363</v>
      </c>
      <c r="D1158" s="139" t="s">
        <v>309</v>
      </c>
      <c r="E1158" s="140" t="s">
        <v>8364</v>
      </c>
      <c r="F1158" s="141" t="s">
        <v>7427</v>
      </c>
      <c r="G1158" s="142" t="s">
        <v>514</v>
      </c>
      <c r="H1158" s="143">
        <v>55</v>
      </c>
      <c r="I1158" s="144"/>
      <c r="J1158" s="145">
        <f>ROUND(I1158*H1158,2)</f>
        <v>0</v>
      </c>
      <c r="K1158" s="141" t="s">
        <v>1</v>
      </c>
      <c r="L1158" s="33"/>
      <c r="M1158" s="146" t="s">
        <v>1</v>
      </c>
      <c r="N1158" s="147" t="s">
        <v>40</v>
      </c>
      <c r="P1158" s="148">
        <f>O1158*H1158</f>
        <v>0</v>
      </c>
      <c r="Q1158" s="148">
        <v>0</v>
      </c>
      <c r="R1158" s="148">
        <f>Q1158*H1158</f>
        <v>0</v>
      </c>
      <c r="S1158" s="148">
        <v>0</v>
      </c>
      <c r="T1158" s="149">
        <f>S1158*H1158</f>
        <v>0</v>
      </c>
      <c r="AR1158" s="150" t="s">
        <v>314</v>
      </c>
      <c r="AT1158" s="150" t="s">
        <v>309</v>
      </c>
      <c r="AU1158" s="150" t="s">
        <v>163</v>
      </c>
      <c r="AY1158" s="18" t="s">
        <v>307</v>
      </c>
      <c r="BE1158" s="151">
        <f>IF(N1158="základní",J1158,0)</f>
        <v>0</v>
      </c>
      <c r="BF1158" s="151">
        <f>IF(N1158="snížená",J1158,0)</f>
        <v>0</v>
      </c>
      <c r="BG1158" s="151">
        <f>IF(N1158="zákl. přenesená",J1158,0)</f>
        <v>0</v>
      </c>
      <c r="BH1158" s="151">
        <f>IF(N1158="sníž. přenesená",J1158,0)</f>
        <v>0</v>
      </c>
      <c r="BI1158" s="151">
        <f>IF(N1158="nulová",J1158,0)</f>
        <v>0</v>
      </c>
      <c r="BJ1158" s="18" t="s">
        <v>82</v>
      </c>
      <c r="BK1158" s="151">
        <f>ROUND(I1158*H1158,2)</f>
        <v>0</v>
      </c>
      <c r="BL1158" s="18" t="s">
        <v>314</v>
      </c>
      <c r="BM1158" s="150" t="s">
        <v>8365</v>
      </c>
    </row>
    <row r="1159" spans="2:65" s="1" customFormat="1" ht="11.25">
      <c r="B1159" s="33"/>
      <c r="D1159" s="152" t="s">
        <v>316</v>
      </c>
      <c r="F1159" s="153" t="s">
        <v>7427</v>
      </c>
      <c r="I1159" s="154"/>
      <c r="L1159" s="33"/>
      <c r="M1159" s="155"/>
      <c r="T1159" s="57"/>
      <c r="AT1159" s="18" t="s">
        <v>316</v>
      </c>
      <c r="AU1159" s="18" t="s">
        <v>163</v>
      </c>
    </row>
    <row r="1160" spans="2:65" s="1" customFormat="1" ht="21.75" customHeight="1">
      <c r="B1160" s="33"/>
      <c r="C1160" s="139" t="s">
        <v>7722</v>
      </c>
      <c r="D1160" s="139" t="s">
        <v>309</v>
      </c>
      <c r="E1160" s="140" t="s">
        <v>8366</v>
      </c>
      <c r="F1160" s="141" t="s">
        <v>7429</v>
      </c>
      <c r="G1160" s="142" t="s">
        <v>514</v>
      </c>
      <c r="H1160" s="143">
        <v>80</v>
      </c>
      <c r="I1160" s="144"/>
      <c r="J1160" s="145">
        <f>ROUND(I1160*H1160,2)</f>
        <v>0</v>
      </c>
      <c r="K1160" s="141" t="s">
        <v>1</v>
      </c>
      <c r="L1160" s="33"/>
      <c r="M1160" s="146" t="s">
        <v>1</v>
      </c>
      <c r="N1160" s="147" t="s">
        <v>40</v>
      </c>
      <c r="P1160" s="148">
        <f>O1160*H1160</f>
        <v>0</v>
      </c>
      <c r="Q1160" s="148">
        <v>0</v>
      </c>
      <c r="R1160" s="148">
        <f>Q1160*H1160</f>
        <v>0</v>
      </c>
      <c r="S1160" s="148">
        <v>0</v>
      </c>
      <c r="T1160" s="149">
        <f>S1160*H1160</f>
        <v>0</v>
      </c>
      <c r="AR1160" s="150" t="s">
        <v>314</v>
      </c>
      <c r="AT1160" s="150" t="s">
        <v>309</v>
      </c>
      <c r="AU1160" s="150" t="s">
        <v>163</v>
      </c>
      <c r="AY1160" s="18" t="s">
        <v>307</v>
      </c>
      <c r="BE1160" s="151">
        <f>IF(N1160="základní",J1160,0)</f>
        <v>0</v>
      </c>
      <c r="BF1160" s="151">
        <f>IF(N1160="snížená",J1160,0)</f>
        <v>0</v>
      </c>
      <c r="BG1160" s="151">
        <f>IF(N1160="zákl. přenesená",J1160,0)</f>
        <v>0</v>
      </c>
      <c r="BH1160" s="151">
        <f>IF(N1160="sníž. přenesená",J1160,0)</f>
        <v>0</v>
      </c>
      <c r="BI1160" s="151">
        <f>IF(N1160="nulová",J1160,0)</f>
        <v>0</v>
      </c>
      <c r="BJ1160" s="18" t="s">
        <v>82</v>
      </c>
      <c r="BK1160" s="151">
        <f>ROUND(I1160*H1160,2)</f>
        <v>0</v>
      </c>
      <c r="BL1160" s="18" t="s">
        <v>314</v>
      </c>
      <c r="BM1160" s="150" t="s">
        <v>8367</v>
      </c>
    </row>
    <row r="1161" spans="2:65" s="1" customFormat="1" ht="11.25">
      <c r="B1161" s="33"/>
      <c r="D1161" s="152" t="s">
        <v>316</v>
      </c>
      <c r="F1161" s="153" t="s">
        <v>7429</v>
      </c>
      <c r="I1161" s="154"/>
      <c r="L1161" s="33"/>
      <c r="M1161" s="155"/>
      <c r="T1161" s="57"/>
      <c r="AT1161" s="18" t="s">
        <v>316</v>
      </c>
      <c r="AU1161" s="18" t="s">
        <v>163</v>
      </c>
    </row>
    <row r="1162" spans="2:65" s="1" customFormat="1" ht="66.75" customHeight="1">
      <c r="B1162" s="33"/>
      <c r="C1162" s="139" t="s">
        <v>8368</v>
      </c>
      <c r="D1162" s="139" t="s">
        <v>309</v>
      </c>
      <c r="E1162" s="140" t="s">
        <v>8369</v>
      </c>
      <c r="F1162" s="141" t="s">
        <v>8317</v>
      </c>
      <c r="G1162" s="142" t="s">
        <v>7440</v>
      </c>
      <c r="H1162" s="143">
        <v>60</v>
      </c>
      <c r="I1162" s="144"/>
      <c r="J1162" s="145">
        <f>ROUND(I1162*H1162,2)</f>
        <v>0</v>
      </c>
      <c r="K1162" s="141" t="s">
        <v>1</v>
      </c>
      <c r="L1162" s="33"/>
      <c r="M1162" s="146" t="s">
        <v>1</v>
      </c>
      <c r="N1162" s="147" t="s">
        <v>40</v>
      </c>
      <c r="P1162" s="148">
        <f>O1162*H1162</f>
        <v>0</v>
      </c>
      <c r="Q1162" s="148">
        <v>0</v>
      </c>
      <c r="R1162" s="148">
        <f>Q1162*H1162</f>
        <v>0</v>
      </c>
      <c r="S1162" s="148">
        <v>0</v>
      </c>
      <c r="T1162" s="149">
        <f>S1162*H1162</f>
        <v>0</v>
      </c>
      <c r="AR1162" s="150" t="s">
        <v>314</v>
      </c>
      <c r="AT1162" s="150" t="s">
        <v>309</v>
      </c>
      <c r="AU1162" s="150" t="s">
        <v>163</v>
      </c>
      <c r="AY1162" s="18" t="s">
        <v>307</v>
      </c>
      <c r="BE1162" s="151">
        <f>IF(N1162="základní",J1162,0)</f>
        <v>0</v>
      </c>
      <c r="BF1162" s="151">
        <f>IF(N1162="snížená",J1162,0)</f>
        <v>0</v>
      </c>
      <c r="BG1162" s="151">
        <f>IF(N1162="zákl. přenesená",J1162,0)</f>
        <v>0</v>
      </c>
      <c r="BH1162" s="151">
        <f>IF(N1162="sníž. přenesená",J1162,0)</f>
        <v>0</v>
      </c>
      <c r="BI1162" s="151">
        <f>IF(N1162="nulová",J1162,0)</f>
        <v>0</v>
      </c>
      <c r="BJ1162" s="18" t="s">
        <v>82</v>
      </c>
      <c r="BK1162" s="151">
        <f>ROUND(I1162*H1162,2)</f>
        <v>0</v>
      </c>
      <c r="BL1162" s="18" t="s">
        <v>314</v>
      </c>
      <c r="BM1162" s="150" t="s">
        <v>8370</v>
      </c>
    </row>
    <row r="1163" spans="2:65" s="1" customFormat="1" ht="48.75">
      <c r="B1163" s="33"/>
      <c r="D1163" s="152" t="s">
        <v>316</v>
      </c>
      <c r="F1163" s="153" t="s">
        <v>8319</v>
      </c>
      <c r="I1163" s="154"/>
      <c r="L1163" s="33"/>
      <c r="M1163" s="155"/>
      <c r="T1163" s="57"/>
      <c r="AT1163" s="18" t="s">
        <v>316</v>
      </c>
      <c r="AU1163" s="18" t="s">
        <v>163</v>
      </c>
    </row>
    <row r="1164" spans="2:65" s="1" customFormat="1" ht="16.5" customHeight="1">
      <c r="B1164" s="33"/>
      <c r="C1164" s="139" t="s">
        <v>7724</v>
      </c>
      <c r="D1164" s="139" t="s">
        <v>309</v>
      </c>
      <c r="E1164" s="140" t="s">
        <v>8371</v>
      </c>
      <c r="F1164" s="141" t="s">
        <v>7446</v>
      </c>
      <c r="G1164" s="142" t="s">
        <v>514</v>
      </c>
      <c r="H1164" s="143">
        <v>1</v>
      </c>
      <c r="I1164" s="144"/>
      <c r="J1164" s="145">
        <f>ROUND(I1164*H1164,2)</f>
        <v>0</v>
      </c>
      <c r="K1164" s="141" t="s">
        <v>1</v>
      </c>
      <c r="L1164" s="33"/>
      <c r="M1164" s="146" t="s">
        <v>1</v>
      </c>
      <c r="N1164" s="147" t="s">
        <v>40</v>
      </c>
      <c r="P1164" s="148">
        <f>O1164*H1164</f>
        <v>0</v>
      </c>
      <c r="Q1164" s="148">
        <v>0</v>
      </c>
      <c r="R1164" s="148">
        <f>Q1164*H1164</f>
        <v>0</v>
      </c>
      <c r="S1164" s="148">
        <v>0</v>
      </c>
      <c r="T1164" s="149">
        <f>S1164*H1164</f>
        <v>0</v>
      </c>
      <c r="AR1164" s="150" t="s">
        <v>314</v>
      </c>
      <c r="AT1164" s="150" t="s">
        <v>309</v>
      </c>
      <c r="AU1164" s="150" t="s">
        <v>163</v>
      </c>
      <c r="AY1164" s="18" t="s">
        <v>307</v>
      </c>
      <c r="BE1164" s="151">
        <f>IF(N1164="základní",J1164,0)</f>
        <v>0</v>
      </c>
      <c r="BF1164" s="151">
        <f>IF(N1164="snížená",J1164,0)</f>
        <v>0</v>
      </c>
      <c r="BG1164" s="151">
        <f>IF(N1164="zákl. přenesená",J1164,0)</f>
        <v>0</v>
      </c>
      <c r="BH1164" s="151">
        <f>IF(N1164="sníž. přenesená",J1164,0)</f>
        <v>0</v>
      </c>
      <c r="BI1164" s="151">
        <f>IF(N1164="nulová",J1164,0)</f>
        <v>0</v>
      </c>
      <c r="BJ1164" s="18" t="s">
        <v>82</v>
      </c>
      <c r="BK1164" s="151">
        <f>ROUND(I1164*H1164,2)</f>
        <v>0</v>
      </c>
      <c r="BL1164" s="18" t="s">
        <v>314</v>
      </c>
      <c r="BM1164" s="150" t="s">
        <v>8372</v>
      </c>
    </row>
    <row r="1165" spans="2:65" s="1" customFormat="1" ht="11.25">
      <c r="B1165" s="33"/>
      <c r="D1165" s="152" t="s">
        <v>316</v>
      </c>
      <c r="F1165" s="153" t="s">
        <v>7446</v>
      </c>
      <c r="I1165" s="154"/>
      <c r="L1165" s="33"/>
      <c r="M1165" s="155"/>
      <c r="T1165" s="57"/>
      <c r="AT1165" s="18" t="s">
        <v>316</v>
      </c>
      <c r="AU1165" s="18" t="s">
        <v>163</v>
      </c>
    </row>
    <row r="1166" spans="2:65" s="11" customFormat="1" ht="22.9" customHeight="1">
      <c r="B1166" s="127"/>
      <c r="D1166" s="128" t="s">
        <v>74</v>
      </c>
      <c r="E1166" s="137" t="s">
        <v>8373</v>
      </c>
      <c r="F1166" s="137" t="s">
        <v>8374</v>
      </c>
      <c r="I1166" s="130"/>
      <c r="J1166" s="138">
        <f>BK1166</f>
        <v>0</v>
      </c>
      <c r="L1166" s="127"/>
      <c r="M1166" s="132"/>
      <c r="P1166" s="133">
        <f>P1167+SUM(P1168:P1205)+P1208</f>
        <v>0</v>
      </c>
      <c r="R1166" s="133">
        <f>R1167+SUM(R1168:R1205)+R1208</f>
        <v>0</v>
      </c>
      <c r="T1166" s="134">
        <f>T1167+SUM(T1168:T1205)+T1208</f>
        <v>0</v>
      </c>
      <c r="AR1166" s="128" t="s">
        <v>82</v>
      </c>
      <c r="AT1166" s="135" t="s">
        <v>74</v>
      </c>
      <c r="AU1166" s="135" t="s">
        <v>82</v>
      </c>
      <c r="AY1166" s="128" t="s">
        <v>307</v>
      </c>
      <c r="BK1166" s="136">
        <f>BK1167+SUM(BK1168:BK1205)+BK1208</f>
        <v>0</v>
      </c>
    </row>
    <row r="1167" spans="2:65" s="1" customFormat="1" ht="66.75" customHeight="1">
      <c r="B1167" s="33"/>
      <c r="C1167" s="139" t="s">
        <v>8375</v>
      </c>
      <c r="D1167" s="139" t="s">
        <v>309</v>
      </c>
      <c r="E1167" s="140" t="s">
        <v>8376</v>
      </c>
      <c r="F1167" s="141" t="s">
        <v>8377</v>
      </c>
      <c r="G1167" s="142" t="s">
        <v>514</v>
      </c>
      <c r="H1167" s="143">
        <v>1</v>
      </c>
      <c r="I1167" s="144"/>
      <c r="J1167" s="145">
        <f>ROUND(I1167*H1167,2)</f>
        <v>0</v>
      </c>
      <c r="K1167" s="141" t="s">
        <v>1</v>
      </c>
      <c r="L1167" s="33"/>
      <c r="M1167" s="146" t="s">
        <v>1</v>
      </c>
      <c r="N1167" s="147" t="s">
        <v>40</v>
      </c>
      <c r="P1167" s="148">
        <f>O1167*H1167</f>
        <v>0</v>
      </c>
      <c r="Q1167" s="148">
        <v>0</v>
      </c>
      <c r="R1167" s="148">
        <f>Q1167*H1167</f>
        <v>0</v>
      </c>
      <c r="S1167" s="148">
        <v>0</v>
      </c>
      <c r="T1167" s="149">
        <f>S1167*H1167</f>
        <v>0</v>
      </c>
      <c r="AR1167" s="150" t="s">
        <v>314</v>
      </c>
      <c r="AT1167" s="150" t="s">
        <v>309</v>
      </c>
      <c r="AU1167" s="150" t="s">
        <v>84</v>
      </c>
      <c r="AY1167" s="18" t="s">
        <v>307</v>
      </c>
      <c r="BE1167" s="151">
        <f>IF(N1167="základní",J1167,0)</f>
        <v>0</v>
      </c>
      <c r="BF1167" s="151">
        <f>IF(N1167="snížená",J1167,0)</f>
        <v>0</v>
      </c>
      <c r="BG1167" s="151">
        <f>IF(N1167="zákl. přenesená",J1167,0)</f>
        <v>0</v>
      </c>
      <c r="BH1167" s="151">
        <f>IF(N1167="sníž. přenesená",J1167,0)</f>
        <v>0</v>
      </c>
      <c r="BI1167" s="151">
        <f>IF(N1167="nulová",J1167,0)</f>
        <v>0</v>
      </c>
      <c r="BJ1167" s="18" t="s">
        <v>82</v>
      </c>
      <c r="BK1167" s="151">
        <f>ROUND(I1167*H1167,2)</f>
        <v>0</v>
      </c>
      <c r="BL1167" s="18" t="s">
        <v>314</v>
      </c>
      <c r="BM1167" s="150" t="s">
        <v>8378</v>
      </c>
    </row>
    <row r="1168" spans="2:65" s="1" customFormat="1" ht="39">
      <c r="B1168" s="33"/>
      <c r="D1168" s="152" t="s">
        <v>316</v>
      </c>
      <c r="F1168" s="153" t="s">
        <v>8377</v>
      </c>
      <c r="I1168" s="154"/>
      <c r="L1168" s="33"/>
      <c r="M1168" s="155"/>
      <c r="T1168" s="57"/>
      <c r="AT1168" s="18" t="s">
        <v>316</v>
      </c>
      <c r="AU1168" s="18" t="s">
        <v>84</v>
      </c>
    </row>
    <row r="1169" spans="2:65" s="1" customFormat="1" ht="21.75" customHeight="1">
      <c r="B1169" s="33"/>
      <c r="C1169" s="139" t="s">
        <v>7726</v>
      </c>
      <c r="D1169" s="139" t="s">
        <v>309</v>
      </c>
      <c r="E1169" s="140" t="s">
        <v>8379</v>
      </c>
      <c r="F1169" s="141" t="s">
        <v>8380</v>
      </c>
      <c r="G1169" s="142" t="s">
        <v>514</v>
      </c>
      <c r="H1169" s="143">
        <v>1</v>
      </c>
      <c r="I1169" s="144"/>
      <c r="J1169" s="145">
        <f>ROUND(I1169*H1169,2)</f>
        <v>0</v>
      </c>
      <c r="K1169" s="141" t="s">
        <v>1</v>
      </c>
      <c r="L1169" s="33"/>
      <c r="M1169" s="146" t="s">
        <v>1</v>
      </c>
      <c r="N1169" s="147" t="s">
        <v>40</v>
      </c>
      <c r="P1169" s="148">
        <f>O1169*H1169</f>
        <v>0</v>
      </c>
      <c r="Q1169" s="148">
        <v>0</v>
      </c>
      <c r="R1169" s="148">
        <f>Q1169*H1169</f>
        <v>0</v>
      </c>
      <c r="S1169" s="148">
        <v>0</v>
      </c>
      <c r="T1169" s="149">
        <f>S1169*H1169</f>
        <v>0</v>
      </c>
      <c r="AR1169" s="150" t="s">
        <v>314</v>
      </c>
      <c r="AT1169" s="150" t="s">
        <v>309</v>
      </c>
      <c r="AU1169" s="150" t="s">
        <v>84</v>
      </c>
      <c r="AY1169" s="18" t="s">
        <v>307</v>
      </c>
      <c r="BE1169" s="151">
        <f>IF(N1169="základní",J1169,0)</f>
        <v>0</v>
      </c>
      <c r="BF1169" s="151">
        <f>IF(N1169="snížená",J1169,0)</f>
        <v>0</v>
      </c>
      <c r="BG1169" s="151">
        <f>IF(N1169="zákl. přenesená",J1169,0)</f>
        <v>0</v>
      </c>
      <c r="BH1169" s="151">
        <f>IF(N1169="sníž. přenesená",J1169,0)</f>
        <v>0</v>
      </c>
      <c r="BI1169" s="151">
        <f>IF(N1169="nulová",J1169,0)</f>
        <v>0</v>
      </c>
      <c r="BJ1169" s="18" t="s">
        <v>82</v>
      </c>
      <c r="BK1169" s="151">
        <f>ROUND(I1169*H1169,2)</f>
        <v>0</v>
      </c>
      <c r="BL1169" s="18" t="s">
        <v>314</v>
      </c>
      <c r="BM1169" s="150" t="s">
        <v>8381</v>
      </c>
    </row>
    <row r="1170" spans="2:65" s="1" customFormat="1" ht="11.25">
      <c r="B1170" s="33"/>
      <c r="D1170" s="152" t="s">
        <v>316</v>
      </c>
      <c r="F1170" s="153" t="s">
        <v>8380</v>
      </c>
      <c r="I1170" s="154"/>
      <c r="L1170" s="33"/>
      <c r="M1170" s="155"/>
      <c r="T1170" s="57"/>
      <c r="AT1170" s="18" t="s">
        <v>316</v>
      </c>
      <c r="AU1170" s="18" t="s">
        <v>84</v>
      </c>
    </row>
    <row r="1171" spans="2:65" s="1" customFormat="1" ht="16.5" customHeight="1">
      <c r="B1171" s="33"/>
      <c r="C1171" s="139" t="s">
        <v>8382</v>
      </c>
      <c r="D1171" s="139" t="s">
        <v>309</v>
      </c>
      <c r="E1171" s="140" t="s">
        <v>8383</v>
      </c>
      <c r="F1171" s="141" t="s">
        <v>8384</v>
      </c>
      <c r="G1171" s="142" t="s">
        <v>514</v>
      </c>
      <c r="H1171" s="143">
        <v>1</v>
      </c>
      <c r="I1171" s="144"/>
      <c r="J1171" s="145">
        <f>ROUND(I1171*H1171,2)</f>
        <v>0</v>
      </c>
      <c r="K1171" s="141" t="s">
        <v>1</v>
      </c>
      <c r="L1171" s="33"/>
      <c r="M1171" s="146" t="s">
        <v>1</v>
      </c>
      <c r="N1171" s="147" t="s">
        <v>40</v>
      </c>
      <c r="P1171" s="148">
        <f>O1171*H1171</f>
        <v>0</v>
      </c>
      <c r="Q1171" s="148">
        <v>0</v>
      </c>
      <c r="R1171" s="148">
        <f>Q1171*H1171</f>
        <v>0</v>
      </c>
      <c r="S1171" s="148">
        <v>0</v>
      </c>
      <c r="T1171" s="149">
        <f>S1171*H1171</f>
        <v>0</v>
      </c>
      <c r="AR1171" s="150" t="s">
        <v>314</v>
      </c>
      <c r="AT1171" s="150" t="s">
        <v>309</v>
      </c>
      <c r="AU1171" s="150" t="s">
        <v>84</v>
      </c>
      <c r="AY1171" s="18" t="s">
        <v>307</v>
      </c>
      <c r="BE1171" s="151">
        <f>IF(N1171="základní",J1171,0)</f>
        <v>0</v>
      </c>
      <c r="BF1171" s="151">
        <f>IF(N1171="snížená",J1171,0)</f>
        <v>0</v>
      </c>
      <c r="BG1171" s="151">
        <f>IF(N1171="zákl. přenesená",J1171,0)</f>
        <v>0</v>
      </c>
      <c r="BH1171" s="151">
        <f>IF(N1171="sníž. přenesená",J1171,0)</f>
        <v>0</v>
      </c>
      <c r="BI1171" s="151">
        <f>IF(N1171="nulová",J1171,0)</f>
        <v>0</v>
      </c>
      <c r="BJ1171" s="18" t="s">
        <v>82</v>
      </c>
      <c r="BK1171" s="151">
        <f>ROUND(I1171*H1171,2)</f>
        <v>0</v>
      </c>
      <c r="BL1171" s="18" t="s">
        <v>314</v>
      </c>
      <c r="BM1171" s="150" t="s">
        <v>8385</v>
      </c>
    </row>
    <row r="1172" spans="2:65" s="1" customFormat="1" ht="11.25">
      <c r="B1172" s="33"/>
      <c r="D1172" s="152" t="s">
        <v>316</v>
      </c>
      <c r="F1172" s="153" t="s">
        <v>8384</v>
      </c>
      <c r="I1172" s="154"/>
      <c r="L1172" s="33"/>
      <c r="M1172" s="155"/>
      <c r="T1172" s="57"/>
      <c r="AT1172" s="18" t="s">
        <v>316</v>
      </c>
      <c r="AU1172" s="18" t="s">
        <v>84</v>
      </c>
    </row>
    <row r="1173" spans="2:65" s="1" customFormat="1" ht="16.5" customHeight="1">
      <c r="B1173" s="33"/>
      <c r="C1173" s="139" t="s">
        <v>7728</v>
      </c>
      <c r="D1173" s="139" t="s">
        <v>309</v>
      </c>
      <c r="E1173" s="140" t="s">
        <v>8386</v>
      </c>
      <c r="F1173" s="141" t="s">
        <v>8387</v>
      </c>
      <c r="G1173" s="142" t="s">
        <v>514</v>
      </c>
      <c r="H1173" s="143">
        <v>1</v>
      </c>
      <c r="I1173" s="144"/>
      <c r="J1173" s="145">
        <f>ROUND(I1173*H1173,2)</f>
        <v>0</v>
      </c>
      <c r="K1173" s="141" t="s">
        <v>1</v>
      </c>
      <c r="L1173" s="33"/>
      <c r="M1173" s="146" t="s">
        <v>1</v>
      </c>
      <c r="N1173" s="147" t="s">
        <v>40</v>
      </c>
      <c r="P1173" s="148">
        <f>O1173*H1173</f>
        <v>0</v>
      </c>
      <c r="Q1173" s="148">
        <v>0</v>
      </c>
      <c r="R1173" s="148">
        <f>Q1173*H1173</f>
        <v>0</v>
      </c>
      <c r="S1173" s="148">
        <v>0</v>
      </c>
      <c r="T1173" s="149">
        <f>S1173*H1173</f>
        <v>0</v>
      </c>
      <c r="AR1173" s="150" t="s">
        <v>314</v>
      </c>
      <c r="AT1173" s="150" t="s">
        <v>309</v>
      </c>
      <c r="AU1173" s="150" t="s">
        <v>84</v>
      </c>
      <c r="AY1173" s="18" t="s">
        <v>307</v>
      </c>
      <c r="BE1173" s="151">
        <f>IF(N1173="základní",J1173,0)</f>
        <v>0</v>
      </c>
      <c r="BF1173" s="151">
        <f>IF(N1173="snížená",J1173,0)</f>
        <v>0</v>
      </c>
      <c r="BG1173" s="151">
        <f>IF(N1173="zákl. přenesená",J1173,0)</f>
        <v>0</v>
      </c>
      <c r="BH1173" s="151">
        <f>IF(N1173="sníž. přenesená",J1173,0)</f>
        <v>0</v>
      </c>
      <c r="BI1173" s="151">
        <f>IF(N1173="nulová",J1173,0)</f>
        <v>0</v>
      </c>
      <c r="BJ1173" s="18" t="s">
        <v>82</v>
      </c>
      <c r="BK1173" s="151">
        <f>ROUND(I1173*H1173,2)</f>
        <v>0</v>
      </c>
      <c r="BL1173" s="18" t="s">
        <v>314</v>
      </c>
      <c r="BM1173" s="150" t="s">
        <v>8388</v>
      </c>
    </row>
    <row r="1174" spans="2:65" s="1" customFormat="1" ht="11.25">
      <c r="B1174" s="33"/>
      <c r="D1174" s="152" t="s">
        <v>316</v>
      </c>
      <c r="F1174" s="153" t="s">
        <v>8387</v>
      </c>
      <c r="I1174" s="154"/>
      <c r="L1174" s="33"/>
      <c r="M1174" s="155"/>
      <c r="T1174" s="57"/>
      <c r="AT1174" s="18" t="s">
        <v>316</v>
      </c>
      <c r="AU1174" s="18" t="s">
        <v>84</v>
      </c>
    </row>
    <row r="1175" spans="2:65" s="1" customFormat="1" ht="66.75" customHeight="1">
      <c r="B1175" s="33"/>
      <c r="C1175" s="139" t="s">
        <v>8389</v>
      </c>
      <c r="D1175" s="139" t="s">
        <v>309</v>
      </c>
      <c r="E1175" s="140" t="s">
        <v>8390</v>
      </c>
      <c r="F1175" s="141" t="s">
        <v>8391</v>
      </c>
      <c r="G1175" s="142" t="s">
        <v>514</v>
      </c>
      <c r="H1175" s="143">
        <v>4</v>
      </c>
      <c r="I1175" s="144"/>
      <c r="J1175" s="145">
        <f>ROUND(I1175*H1175,2)</f>
        <v>0</v>
      </c>
      <c r="K1175" s="141" t="s">
        <v>1</v>
      </c>
      <c r="L1175" s="33"/>
      <c r="M1175" s="146" t="s">
        <v>1</v>
      </c>
      <c r="N1175" s="147" t="s">
        <v>40</v>
      </c>
      <c r="P1175" s="148">
        <f>O1175*H1175</f>
        <v>0</v>
      </c>
      <c r="Q1175" s="148">
        <v>0</v>
      </c>
      <c r="R1175" s="148">
        <f>Q1175*H1175</f>
        <v>0</v>
      </c>
      <c r="S1175" s="148">
        <v>0</v>
      </c>
      <c r="T1175" s="149">
        <f>S1175*H1175</f>
        <v>0</v>
      </c>
      <c r="AR1175" s="150" t="s">
        <v>314</v>
      </c>
      <c r="AT1175" s="150" t="s">
        <v>309</v>
      </c>
      <c r="AU1175" s="150" t="s">
        <v>84</v>
      </c>
      <c r="AY1175" s="18" t="s">
        <v>307</v>
      </c>
      <c r="BE1175" s="151">
        <f>IF(N1175="základní",J1175,0)</f>
        <v>0</v>
      </c>
      <c r="BF1175" s="151">
        <f>IF(N1175="snížená",J1175,0)</f>
        <v>0</v>
      </c>
      <c r="BG1175" s="151">
        <f>IF(N1175="zákl. přenesená",J1175,0)</f>
        <v>0</v>
      </c>
      <c r="BH1175" s="151">
        <f>IF(N1175="sníž. přenesená",J1175,0)</f>
        <v>0</v>
      </c>
      <c r="BI1175" s="151">
        <f>IF(N1175="nulová",J1175,0)</f>
        <v>0</v>
      </c>
      <c r="BJ1175" s="18" t="s">
        <v>82</v>
      </c>
      <c r="BK1175" s="151">
        <f>ROUND(I1175*H1175,2)</f>
        <v>0</v>
      </c>
      <c r="BL1175" s="18" t="s">
        <v>314</v>
      </c>
      <c r="BM1175" s="150" t="s">
        <v>8392</v>
      </c>
    </row>
    <row r="1176" spans="2:65" s="1" customFormat="1" ht="39">
      <c r="B1176" s="33"/>
      <c r="D1176" s="152" t="s">
        <v>316</v>
      </c>
      <c r="F1176" s="153" t="s">
        <v>8391</v>
      </c>
      <c r="I1176" s="154"/>
      <c r="L1176" s="33"/>
      <c r="M1176" s="155"/>
      <c r="T1176" s="57"/>
      <c r="AT1176" s="18" t="s">
        <v>316</v>
      </c>
      <c r="AU1176" s="18" t="s">
        <v>84</v>
      </c>
    </row>
    <row r="1177" spans="2:65" s="1" customFormat="1" ht="37.9" customHeight="1">
      <c r="B1177" s="33"/>
      <c r="C1177" s="139" t="s">
        <v>7730</v>
      </c>
      <c r="D1177" s="139" t="s">
        <v>309</v>
      </c>
      <c r="E1177" s="140" t="s">
        <v>8393</v>
      </c>
      <c r="F1177" s="141" t="s">
        <v>8394</v>
      </c>
      <c r="G1177" s="142" t="s">
        <v>514</v>
      </c>
      <c r="H1177" s="143">
        <v>1</v>
      </c>
      <c r="I1177" s="144"/>
      <c r="J1177" s="145">
        <f>ROUND(I1177*H1177,2)</f>
        <v>0</v>
      </c>
      <c r="K1177" s="141" t="s">
        <v>1</v>
      </c>
      <c r="L1177" s="33"/>
      <c r="M1177" s="146" t="s">
        <v>1</v>
      </c>
      <c r="N1177" s="147" t="s">
        <v>40</v>
      </c>
      <c r="P1177" s="148">
        <f>O1177*H1177</f>
        <v>0</v>
      </c>
      <c r="Q1177" s="148">
        <v>0</v>
      </c>
      <c r="R1177" s="148">
        <f>Q1177*H1177</f>
        <v>0</v>
      </c>
      <c r="S1177" s="148">
        <v>0</v>
      </c>
      <c r="T1177" s="149">
        <f>S1177*H1177</f>
        <v>0</v>
      </c>
      <c r="AR1177" s="150" t="s">
        <v>314</v>
      </c>
      <c r="AT1177" s="150" t="s">
        <v>309</v>
      </c>
      <c r="AU1177" s="150" t="s">
        <v>84</v>
      </c>
      <c r="AY1177" s="18" t="s">
        <v>307</v>
      </c>
      <c r="BE1177" s="151">
        <f>IF(N1177="základní",J1177,0)</f>
        <v>0</v>
      </c>
      <c r="BF1177" s="151">
        <f>IF(N1177="snížená",J1177,0)</f>
        <v>0</v>
      </c>
      <c r="BG1177" s="151">
        <f>IF(N1177="zákl. přenesená",J1177,0)</f>
        <v>0</v>
      </c>
      <c r="BH1177" s="151">
        <f>IF(N1177="sníž. přenesená",J1177,0)</f>
        <v>0</v>
      </c>
      <c r="BI1177" s="151">
        <f>IF(N1177="nulová",J1177,0)</f>
        <v>0</v>
      </c>
      <c r="BJ1177" s="18" t="s">
        <v>82</v>
      </c>
      <c r="BK1177" s="151">
        <f>ROUND(I1177*H1177,2)</f>
        <v>0</v>
      </c>
      <c r="BL1177" s="18" t="s">
        <v>314</v>
      </c>
      <c r="BM1177" s="150" t="s">
        <v>8395</v>
      </c>
    </row>
    <row r="1178" spans="2:65" s="1" customFormat="1" ht="19.5">
      <c r="B1178" s="33"/>
      <c r="D1178" s="152" t="s">
        <v>316</v>
      </c>
      <c r="F1178" s="153" t="s">
        <v>8394</v>
      </c>
      <c r="I1178" s="154"/>
      <c r="L1178" s="33"/>
      <c r="M1178" s="155"/>
      <c r="T1178" s="57"/>
      <c r="AT1178" s="18" t="s">
        <v>316</v>
      </c>
      <c r="AU1178" s="18" t="s">
        <v>84</v>
      </c>
    </row>
    <row r="1179" spans="2:65" s="1" customFormat="1" ht="76.349999999999994" customHeight="1">
      <c r="B1179" s="33"/>
      <c r="C1179" s="139" t="s">
        <v>8396</v>
      </c>
      <c r="D1179" s="139" t="s">
        <v>309</v>
      </c>
      <c r="E1179" s="140" t="s">
        <v>8397</v>
      </c>
      <c r="F1179" s="141" t="s">
        <v>8398</v>
      </c>
      <c r="G1179" s="142" t="s">
        <v>514</v>
      </c>
      <c r="H1179" s="143">
        <v>1</v>
      </c>
      <c r="I1179" s="144"/>
      <c r="J1179" s="145">
        <f>ROUND(I1179*H1179,2)</f>
        <v>0</v>
      </c>
      <c r="K1179" s="141" t="s">
        <v>1</v>
      </c>
      <c r="L1179" s="33"/>
      <c r="M1179" s="146" t="s">
        <v>1</v>
      </c>
      <c r="N1179" s="147" t="s">
        <v>40</v>
      </c>
      <c r="P1179" s="148">
        <f>O1179*H1179</f>
        <v>0</v>
      </c>
      <c r="Q1179" s="148">
        <v>0</v>
      </c>
      <c r="R1179" s="148">
        <f>Q1179*H1179</f>
        <v>0</v>
      </c>
      <c r="S1179" s="148">
        <v>0</v>
      </c>
      <c r="T1179" s="149">
        <f>S1179*H1179</f>
        <v>0</v>
      </c>
      <c r="AR1179" s="150" t="s">
        <v>314</v>
      </c>
      <c r="AT1179" s="150" t="s">
        <v>309</v>
      </c>
      <c r="AU1179" s="150" t="s">
        <v>84</v>
      </c>
      <c r="AY1179" s="18" t="s">
        <v>307</v>
      </c>
      <c r="BE1179" s="151">
        <f>IF(N1179="základní",J1179,0)</f>
        <v>0</v>
      </c>
      <c r="BF1179" s="151">
        <f>IF(N1179="snížená",J1179,0)</f>
        <v>0</v>
      </c>
      <c r="BG1179" s="151">
        <f>IF(N1179="zákl. přenesená",J1179,0)</f>
        <v>0</v>
      </c>
      <c r="BH1179" s="151">
        <f>IF(N1179="sníž. přenesená",J1179,0)</f>
        <v>0</v>
      </c>
      <c r="BI1179" s="151">
        <f>IF(N1179="nulová",J1179,0)</f>
        <v>0</v>
      </c>
      <c r="BJ1179" s="18" t="s">
        <v>82</v>
      </c>
      <c r="BK1179" s="151">
        <f>ROUND(I1179*H1179,2)</f>
        <v>0</v>
      </c>
      <c r="BL1179" s="18" t="s">
        <v>314</v>
      </c>
      <c r="BM1179" s="150" t="s">
        <v>8399</v>
      </c>
    </row>
    <row r="1180" spans="2:65" s="1" customFormat="1" ht="165.75">
      <c r="B1180" s="33"/>
      <c r="D1180" s="152" t="s">
        <v>316</v>
      </c>
      <c r="F1180" s="153" t="s">
        <v>8400</v>
      </c>
      <c r="I1180" s="154"/>
      <c r="L1180" s="33"/>
      <c r="M1180" s="155"/>
      <c r="T1180" s="57"/>
      <c r="AT1180" s="18" t="s">
        <v>316</v>
      </c>
      <c r="AU1180" s="18" t="s">
        <v>84</v>
      </c>
    </row>
    <row r="1181" spans="2:65" s="1" customFormat="1" ht="21.75" customHeight="1">
      <c r="B1181" s="33"/>
      <c r="C1181" s="139" t="s">
        <v>7732</v>
      </c>
      <c r="D1181" s="139" t="s">
        <v>309</v>
      </c>
      <c r="E1181" s="140" t="s">
        <v>8401</v>
      </c>
      <c r="F1181" s="141" t="s">
        <v>8402</v>
      </c>
      <c r="G1181" s="142" t="s">
        <v>514</v>
      </c>
      <c r="H1181" s="143">
        <v>1</v>
      </c>
      <c r="I1181" s="144"/>
      <c r="J1181" s="145">
        <f>ROUND(I1181*H1181,2)</f>
        <v>0</v>
      </c>
      <c r="K1181" s="141" t="s">
        <v>1</v>
      </c>
      <c r="L1181" s="33"/>
      <c r="M1181" s="146" t="s">
        <v>1</v>
      </c>
      <c r="N1181" s="147" t="s">
        <v>40</v>
      </c>
      <c r="P1181" s="148">
        <f>O1181*H1181</f>
        <v>0</v>
      </c>
      <c r="Q1181" s="148">
        <v>0</v>
      </c>
      <c r="R1181" s="148">
        <f>Q1181*H1181</f>
        <v>0</v>
      </c>
      <c r="S1181" s="148">
        <v>0</v>
      </c>
      <c r="T1181" s="149">
        <f>S1181*H1181</f>
        <v>0</v>
      </c>
      <c r="AR1181" s="150" t="s">
        <v>314</v>
      </c>
      <c r="AT1181" s="150" t="s">
        <v>309</v>
      </c>
      <c r="AU1181" s="150" t="s">
        <v>84</v>
      </c>
      <c r="AY1181" s="18" t="s">
        <v>307</v>
      </c>
      <c r="BE1181" s="151">
        <f>IF(N1181="základní",J1181,0)</f>
        <v>0</v>
      </c>
      <c r="BF1181" s="151">
        <f>IF(N1181="snížená",J1181,0)</f>
        <v>0</v>
      </c>
      <c r="BG1181" s="151">
        <f>IF(N1181="zákl. přenesená",J1181,0)</f>
        <v>0</v>
      </c>
      <c r="BH1181" s="151">
        <f>IF(N1181="sníž. přenesená",J1181,0)</f>
        <v>0</v>
      </c>
      <c r="BI1181" s="151">
        <f>IF(N1181="nulová",J1181,0)</f>
        <v>0</v>
      </c>
      <c r="BJ1181" s="18" t="s">
        <v>82</v>
      </c>
      <c r="BK1181" s="151">
        <f>ROUND(I1181*H1181,2)</f>
        <v>0</v>
      </c>
      <c r="BL1181" s="18" t="s">
        <v>314</v>
      </c>
      <c r="BM1181" s="150" t="s">
        <v>8403</v>
      </c>
    </row>
    <row r="1182" spans="2:65" s="1" customFormat="1" ht="11.25">
      <c r="B1182" s="33"/>
      <c r="D1182" s="152" t="s">
        <v>316</v>
      </c>
      <c r="F1182" s="153" t="s">
        <v>8402</v>
      </c>
      <c r="I1182" s="154"/>
      <c r="L1182" s="33"/>
      <c r="M1182" s="155"/>
      <c r="T1182" s="57"/>
      <c r="AT1182" s="18" t="s">
        <v>316</v>
      </c>
      <c r="AU1182" s="18" t="s">
        <v>84</v>
      </c>
    </row>
    <row r="1183" spans="2:65" s="1" customFormat="1" ht="16.5" customHeight="1">
      <c r="B1183" s="33"/>
      <c r="C1183" s="139" t="s">
        <v>8404</v>
      </c>
      <c r="D1183" s="139" t="s">
        <v>309</v>
      </c>
      <c r="E1183" s="140" t="s">
        <v>8405</v>
      </c>
      <c r="F1183" s="141" t="s">
        <v>8406</v>
      </c>
      <c r="G1183" s="142" t="s">
        <v>514</v>
      </c>
      <c r="H1183" s="143">
        <v>1</v>
      </c>
      <c r="I1183" s="144"/>
      <c r="J1183" s="145">
        <f>ROUND(I1183*H1183,2)</f>
        <v>0</v>
      </c>
      <c r="K1183" s="141" t="s">
        <v>1</v>
      </c>
      <c r="L1183" s="33"/>
      <c r="M1183" s="146" t="s">
        <v>1</v>
      </c>
      <c r="N1183" s="147" t="s">
        <v>40</v>
      </c>
      <c r="P1183" s="148">
        <f>O1183*H1183</f>
        <v>0</v>
      </c>
      <c r="Q1183" s="148">
        <v>0</v>
      </c>
      <c r="R1183" s="148">
        <f>Q1183*H1183</f>
        <v>0</v>
      </c>
      <c r="S1183" s="148">
        <v>0</v>
      </c>
      <c r="T1183" s="149">
        <f>S1183*H1183</f>
        <v>0</v>
      </c>
      <c r="AR1183" s="150" t="s">
        <v>314</v>
      </c>
      <c r="AT1183" s="150" t="s">
        <v>309</v>
      </c>
      <c r="AU1183" s="150" t="s">
        <v>84</v>
      </c>
      <c r="AY1183" s="18" t="s">
        <v>307</v>
      </c>
      <c r="BE1183" s="151">
        <f>IF(N1183="základní",J1183,0)</f>
        <v>0</v>
      </c>
      <c r="BF1183" s="151">
        <f>IF(N1183="snížená",J1183,0)</f>
        <v>0</v>
      </c>
      <c r="BG1183" s="151">
        <f>IF(N1183="zákl. přenesená",J1183,0)</f>
        <v>0</v>
      </c>
      <c r="BH1183" s="151">
        <f>IF(N1183="sníž. přenesená",J1183,0)</f>
        <v>0</v>
      </c>
      <c r="BI1183" s="151">
        <f>IF(N1183="nulová",J1183,0)</f>
        <v>0</v>
      </c>
      <c r="BJ1183" s="18" t="s">
        <v>82</v>
      </c>
      <c r="BK1183" s="151">
        <f>ROUND(I1183*H1183,2)</f>
        <v>0</v>
      </c>
      <c r="BL1183" s="18" t="s">
        <v>314</v>
      </c>
      <c r="BM1183" s="150" t="s">
        <v>8407</v>
      </c>
    </row>
    <row r="1184" spans="2:65" s="1" customFormat="1" ht="11.25">
      <c r="B1184" s="33"/>
      <c r="D1184" s="152" t="s">
        <v>316</v>
      </c>
      <c r="F1184" s="153" t="s">
        <v>8406</v>
      </c>
      <c r="I1184" s="154"/>
      <c r="L1184" s="33"/>
      <c r="M1184" s="155"/>
      <c r="T1184" s="57"/>
      <c r="AT1184" s="18" t="s">
        <v>316</v>
      </c>
      <c r="AU1184" s="18" t="s">
        <v>84</v>
      </c>
    </row>
    <row r="1185" spans="2:65" s="1" customFormat="1" ht="16.5" customHeight="1">
      <c r="B1185" s="33"/>
      <c r="C1185" s="139" t="s">
        <v>7734</v>
      </c>
      <c r="D1185" s="139" t="s">
        <v>309</v>
      </c>
      <c r="E1185" s="140" t="s">
        <v>8408</v>
      </c>
      <c r="F1185" s="141" t="s">
        <v>8409</v>
      </c>
      <c r="G1185" s="142" t="s">
        <v>514</v>
      </c>
      <c r="H1185" s="143">
        <v>1</v>
      </c>
      <c r="I1185" s="144"/>
      <c r="J1185" s="145">
        <f>ROUND(I1185*H1185,2)</f>
        <v>0</v>
      </c>
      <c r="K1185" s="141" t="s">
        <v>1</v>
      </c>
      <c r="L1185" s="33"/>
      <c r="M1185" s="146" t="s">
        <v>1</v>
      </c>
      <c r="N1185" s="147" t="s">
        <v>40</v>
      </c>
      <c r="P1185" s="148">
        <f>O1185*H1185</f>
        <v>0</v>
      </c>
      <c r="Q1185" s="148">
        <v>0</v>
      </c>
      <c r="R1185" s="148">
        <f>Q1185*H1185</f>
        <v>0</v>
      </c>
      <c r="S1185" s="148">
        <v>0</v>
      </c>
      <c r="T1185" s="149">
        <f>S1185*H1185</f>
        <v>0</v>
      </c>
      <c r="AR1185" s="150" t="s">
        <v>314</v>
      </c>
      <c r="AT1185" s="150" t="s">
        <v>309</v>
      </c>
      <c r="AU1185" s="150" t="s">
        <v>84</v>
      </c>
      <c r="AY1185" s="18" t="s">
        <v>307</v>
      </c>
      <c r="BE1185" s="151">
        <f>IF(N1185="základní",J1185,0)</f>
        <v>0</v>
      </c>
      <c r="BF1185" s="151">
        <f>IF(N1185="snížená",J1185,0)</f>
        <v>0</v>
      </c>
      <c r="BG1185" s="151">
        <f>IF(N1185="zákl. přenesená",J1185,0)</f>
        <v>0</v>
      </c>
      <c r="BH1185" s="151">
        <f>IF(N1185="sníž. přenesená",J1185,0)</f>
        <v>0</v>
      </c>
      <c r="BI1185" s="151">
        <f>IF(N1185="nulová",J1185,0)</f>
        <v>0</v>
      </c>
      <c r="BJ1185" s="18" t="s">
        <v>82</v>
      </c>
      <c r="BK1185" s="151">
        <f>ROUND(I1185*H1185,2)</f>
        <v>0</v>
      </c>
      <c r="BL1185" s="18" t="s">
        <v>314</v>
      </c>
      <c r="BM1185" s="150" t="s">
        <v>8410</v>
      </c>
    </row>
    <row r="1186" spans="2:65" s="1" customFormat="1" ht="11.25">
      <c r="B1186" s="33"/>
      <c r="D1186" s="152" t="s">
        <v>316</v>
      </c>
      <c r="F1186" s="153" t="s">
        <v>8409</v>
      </c>
      <c r="I1186" s="154"/>
      <c r="L1186" s="33"/>
      <c r="M1186" s="155"/>
      <c r="T1186" s="57"/>
      <c r="AT1186" s="18" t="s">
        <v>316</v>
      </c>
      <c r="AU1186" s="18" t="s">
        <v>84</v>
      </c>
    </row>
    <row r="1187" spans="2:65" s="1" customFormat="1" ht="21.75" customHeight="1">
      <c r="B1187" s="33"/>
      <c r="C1187" s="139" t="s">
        <v>8411</v>
      </c>
      <c r="D1187" s="139" t="s">
        <v>309</v>
      </c>
      <c r="E1187" s="140" t="s">
        <v>8412</v>
      </c>
      <c r="F1187" s="141" t="s">
        <v>8413</v>
      </c>
      <c r="G1187" s="142" t="s">
        <v>514</v>
      </c>
      <c r="H1187" s="143">
        <v>1</v>
      </c>
      <c r="I1187" s="144"/>
      <c r="J1187" s="145">
        <f>ROUND(I1187*H1187,2)</f>
        <v>0</v>
      </c>
      <c r="K1187" s="141" t="s">
        <v>1</v>
      </c>
      <c r="L1187" s="33"/>
      <c r="M1187" s="146" t="s">
        <v>1</v>
      </c>
      <c r="N1187" s="147" t="s">
        <v>40</v>
      </c>
      <c r="P1187" s="148">
        <f>O1187*H1187</f>
        <v>0</v>
      </c>
      <c r="Q1187" s="148">
        <v>0</v>
      </c>
      <c r="R1187" s="148">
        <f>Q1187*H1187</f>
        <v>0</v>
      </c>
      <c r="S1187" s="148">
        <v>0</v>
      </c>
      <c r="T1187" s="149">
        <f>S1187*H1187</f>
        <v>0</v>
      </c>
      <c r="AR1187" s="150" t="s">
        <v>314</v>
      </c>
      <c r="AT1187" s="150" t="s">
        <v>309</v>
      </c>
      <c r="AU1187" s="150" t="s">
        <v>84</v>
      </c>
      <c r="AY1187" s="18" t="s">
        <v>307</v>
      </c>
      <c r="BE1187" s="151">
        <f>IF(N1187="základní",J1187,0)</f>
        <v>0</v>
      </c>
      <c r="BF1187" s="151">
        <f>IF(N1187="snížená",J1187,0)</f>
        <v>0</v>
      </c>
      <c r="BG1187" s="151">
        <f>IF(N1187="zákl. přenesená",J1187,0)</f>
        <v>0</v>
      </c>
      <c r="BH1187" s="151">
        <f>IF(N1187="sníž. přenesená",J1187,0)</f>
        <v>0</v>
      </c>
      <c r="BI1187" s="151">
        <f>IF(N1187="nulová",J1187,0)</f>
        <v>0</v>
      </c>
      <c r="BJ1187" s="18" t="s">
        <v>82</v>
      </c>
      <c r="BK1187" s="151">
        <f>ROUND(I1187*H1187,2)</f>
        <v>0</v>
      </c>
      <c r="BL1187" s="18" t="s">
        <v>314</v>
      </c>
      <c r="BM1187" s="150" t="s">
        <v>8414</v>
      </c>
    </row>
    <row r="1188" spans="2:65" s="1" customFormat="1" ht="11.25">
      <c r="B1188" s="33"/>
      <c r="D1188" s="152" t="s">
        <v>316</v>
      </c>
      <c r="F1188" s="153" t="s">
        <v>8413</v>
      </c>
      <c r="I1188" s="154"/>
      <c r="L1188" s="33"/>
      <c r="M1188" s="155"/>
      <c r="T1188" s="57"/>
      <c r="AT1188" s="18" t="s">
        <v>316</v>
      </c>
      <c r="AU1188" s="18" t="s">
        <v>84</v>
      </c>
    </row>
    <row r="1189" spans="2:65" s="1" customFormat="1" ht="16.5" customHeight="1">
      <c r="B1189" s="33"/>
      <c r="C1189" s="139" t="s">
        <v>7736</v>
      </c>
      <c r="D1189" s="139" t="s">
        <v>309</v>
      </c>
      <c r="E1189" s="140" t="s">
        <v>8415</v>
      </c>
      <c r="F1189" s="141" t="s">
        <v>8416</v>
      </c>
      <c r="G1189" s="142" t="s">
        <v>514</v>
      </c>
      <c r="H1189" s="143">
        <v>2</v>
      </c>
      <c r="I1189" s="144"/>
      <c r="J1189" s="145">
        <f>ROUND(I1189*H1189,2)</f>
        <v>0</v>
      </c>
      <c r="K1189" s="141" t="s">
        <v>1</v>
      </c>
      <c r="L1189" s="33"/>
      <c r="M1189" s="146" t="s">
        <v>1</v>
      </c>
      <c r="N1189" s="147" t="s">
        <v>40</v>
      </c>
      <c r="P1189" s="148">
        <f>O1189*H1189</f>
        <v>0</v>
      </c>
      <c r="Q1189" s="148">
        <v>0</v>
      </c>
      <c r="R1189" s="148">
        <f>Q1189*H1189</f>
        <v>0</v>
      </c>
      <c r="S1189" s="148">
        <v>0</v>
      </c>
      <c r="T1189" s="149">
        <f>S1189*H1189</f>
        <v>0</v>
      </c>
      <c r="AR1189" s="150" t="s">
        <v>314</v>
      </c>
      <c r="AT1189" s="150" t="s">
        <v>309</v>
      </c>
      <c r="AU1189" s="150" t="s">
        <v>84</v>
      </c>
      <c r="AY1189" s="18" t="s">
        <v>307</v>
      </c>
      <c r="BE1189" s="151">
        <f>IF(N1189="základní",J1189,0)</f>
        <v>0</v>
      </c>
      <c r="BF1189" s="151">
        <f>IF(N1189="snížená",J1189,0)</f>
        <v>0</v>
      </c>
      <c r="BG1189" s="151">
        <f>IF(N1189="zákl. přenesená",J1189,0)</f>
        <v>0</v>
      </c>
      <c r="BH1189" s="151">
        <f>IF(N1189="sníž. přenesená",J1189,0)</f>
        <v>0</v>
      </c>
      <c r="BI1189" s="151">
        <f>IF(N1189="nulová",J1189,0)</f>
        <v>0</v>
      </c>
      <c r="BJ1189" s="18" t="s">
        <v>82</v>
      </c>
      <c r="BK1189" s="151">
        <f>ROUND(I1189*H1189,2)</f>
        <v>0</v>
      </c>
      <c r="BL1189" s="18" t="s">
        <v>314</v>
      </c>
      <c r="BM1189" s="150" t="s">
        <v>8417</v>
      </c>
    </row>
    <row r="1190" spans="2:65" s="1" customFormat="1" ht="11.25">
      <c r="B1190" s="33"/>
      <c r="D1190" s="152" t="s">
        <v>316</v>
      </c>
      <c r="F1190" s="153" t="s">
        <v>8416</v>
      </c>
      <c r="I1190" s="154"/>
      <c r="L1190" s="33"/>
      <c r="M1190" s="155"/>
      <c r="T1190" s="57"/>
      <c r="AT1190" s="18" t="s">
        <v>316</v>
      </c>
      <c r="AU1190" s="18" t="s">
        <v>84</v>
      </c>
    </row>
    <row r="1191" spans="2:65" s="1" customFormat="1" ht="24.2" customHeight="1">
      <c r="B1191" s="33"/>
      <c r="C1191" s="139" t="s">
        <v>8418</v>
      </c>
      <c r="D1191" s="139" t="s">
        <v>309</v>
      </c>
      <c r="E1191" s="140" t="s">
        <v>8419</v>
      </c>
      <c r="F1191" s="141" t="s">
        <v>8420</v>
      </c>
      <c r="G1191" s="142" t="s">
        <v>514</v>
      </c>
      <c r="H1191" s="143">
        <v>1</v>
      </c>
      <c r="I1191" s="144"/>
      <c r="J1191" s="145">
        <f>ROUND(I1191*H1191,2)</f>
        <v>0</v>
      </c>
      <c r="K1191" s="141" t="s">
        <v>1</v>
      </c>
      <c r="L1191" s="33"/>
      <c r="M1191" s="146" t="s">
        <v>1</v>
      </c>
      <c r="N1191" s="147" t="s">
        <v>40</v>
      </c>
      <c r="P1191" s="148">
        <f>O1191*H1191</f>
        <v>0</v>
      </c>
      <c r="Q1191" s="148">
        <v>0</v>
      </c>
      <c r="R1191" s="148">
        <f>Q1191*H1191</f>
        <v>0</v>
      </c>
      <c r="S1191" s="148">
        <v>0</v>
      </c>
      <c r="T1191" s="149">
        <f>S1191*H1191</f>
        <v>0</v>
      </c>
      <c r="AR1191" s="150" t="s">
        <v>314</v>
      </c>
      <c r="AT1191" s="150" t="s">
        <v>309</v>
      </c>
      <c r="AU1191" s="150" t="s">
        <v>84</v>
      </c>
      <c r="AY1191" s="18" t="s">
        <v>307</v>
      </c>
      <c r="BE1191" s="151">
        <f>IF(N1191="základní",J1191,0)</f>
        <v>0</v>
      </c>
      <c r="BF1191" s="151">
        <f>IF(N1191="snížená",J1191,0)</f>
        <v>0</v>
      </c>
      <c r="BG1191" s="151">
        <f>IF(N1191="zákl. přenesená",J1191,0)</f>
        <v>0</v>
      </c>
      <c r="BH1191" s="151">
        <f>IF(N1191="sníž. přenesená",J1191,0)</f>
        <v>0</v>
      </c>
      <c r="BI1191" s="151">
        <f>IF(N1191="nulová",J1191,0)</f>
        <v>0</v>
      </c>
      <c r="BJ1191" s="18" t="s">
        <v>82</v>
      </c>
      <c r="BK1191" s="151">
        <f>ROUND(I1191*H1191,2)</f>
        <v>0</v>
      </c>
      <c r="BL1191" s="18" t="s">
        <v>314</v>
      </c>
      <c r="BM1191" s="150" t="s">
        <v>8421</v>
      </c>
    </row>
    <row r="1192" spans="2:65" s="1" customFormat="1" ht="19.5">
      <c r="B1192" s="33"/>
      <c r="D1192" s="152" t="s">
        <v>316</v>
      </c>
      <c r="F1192" s="153" t="s">
        <v>8420</v>
      </c>
      <c r="I1192" s="154"/>
      <c r="L1192" s="33"/>
      <c r="M1192" s="155"/>
      <c r="T1192" s="57"/>
      <c r="AT1192" s="18" t="s">
        <v>316</v>
      </c>
      <c r="AU1192" s="18" t="s">
        <v>84</v>
      </c>
    </row>
    <row r="1193" spans="2:65" s="1" customFormat="1" ht="16.5" customHeight="1">
      <c r="B1193" s="33"/>
      <c r="C1193" s="139" t="s">
        <v>7738</v>
      </c>
      <c r="D1193" s="139" t="s">
        <v>309</v>
      </c>
      <c r="E1193" s="140" t="s">
        <v>8422</v>
      </c>
      <c r="F1193" s="141" t="s">
        <v>8423</v>
      </c>
      <c r="G1193" s="142" t="s">
        <v>514</v>
      </c>
      <c r="H1193" s="143">
        <v>15</v>
      </c>
      <c r="I1193" s="144"/>
      <c r="J1193" s="145">
        <f>ROUND(I1193*H1193,2)</f>
        <v>0</v>
      </c>
      <c r="K1193" s="141" t="s">
        <v>1</v>
      </c>
      <c r="L1193" s="33"/>
      <c r="M1193" s="146" t="s">
        <v>1</v>
      </c>
      <c r="N1193" s="147" t="s">
        <v>40</v>
      </c>
      <c r="P1193" s="148">
        <f>O1193*H1193</f>
        <v>0</v>
      </c>
      <c r="Q1193" s="148">
        <v>0</v>
      </c>
      <c r="R1193" s="148">
        <f>Q1193*H1193</f>
        <v>0</v>
      </c>
      <c r="S1193" s="148">
        <v>0</v>
      </c>
      <c r="T1193" s="149">
        <f>S1193*H1193</f>
        <v>0</v>
      </c>
      <c r="AR1193" s="150" t="s">
        <v>314</v>
      </c>
      <c r="AT1193" s="150" t="s">
        <v>309</v>
      </c>
      <c r="AU1193" s="150" t="s">
        <v>84</v>
      </c>
      <c r="AY1193" s="18" t="s">
        <v>307</v>
      </c>
      <c r="BE1193" s="151">
        <f>IF(N1193="základní",J1193,0)</f>
        <v>0</v>
      </c>
      <c r="BF1193" s="151">
        <f>IF(N1193="snížená",J1193,0)</f>
        <v>0</v>
      </c>
      <c r="BG1193" s="151">
        <f>IF(N1193="zákl. přenesená",J1193,0)</f>
        <v>0</v>
      </c>
      <c r="BH1193" s="151">
        <f>IF(N1193="sníž. přenesená",J1193,0)</f>
        <v>0</v>
      </c>
      <c r="BI1193" s="151">
        <f>IF(N1193="nulová",J1193,0)</f>
        <v>0</v>
      </c>
      <c r="BJ1193" s="18" t="s">
        <v>82</v>
      </c>
      <c r="BK1193" s="151">
        <f>ROUND(I1193*H1193,2)</f>
        <v>0</v>
      </c>
      <c r="BL1193" s="18" t="s">
        <v>314</v>
      </c>
      <c r="BM1193" s="150" t="s">
        <v>8424</v>
      </c>
    </row>
    <row r="1194" spans="2:65" s="1" customFormat="1" ht="11.25">
      <c r="B1194" s="33"/>
      <c r="D1194" s="152" t="s">
        <v>316</v>
      </c>
      <c r="F1194" s="153" t="s">
        <v>8423</v>
      </c>
      <c r="I1194" s="154"/>
      <c r="L1194" s="33"/>
      <c r="M1194" s="155"/>
      <c r="T1194" s="57"/>
      <c r="AT1194" s="18" t="s">
        <v>316</v>
      </c>
      <c r="AU1194" s="18" t="s">
        <v>84</v>
      </c>
    </row>
    <row r="1195" spans="2:65" s="1" customFormat="1" ht="16.5" customHeight="1">
      <c r="B1195" s="33"/>
      <c r="C1195" s="139" t="s">
        <v>8425</v>
      </c>
      <c r="D1195" s="139" t="s">
        <v>309</v>
      </c>
      <c r="E1195" s="140" t="s">
        <v>8426</v>
      </c>
      <c r="F1195" s="141" t="s">
        <v>8427</v>
      </c>
      <c r="G1195" s="142" t="s">
        <v>514</v>
      </c>
      <c r="H1195" s="143">
        <v>2</v>
      </c>
      <c r="I1195" s="144"/>
      <c r="J1195" s="145">
        <f>ROUND(I1195*H1195,2)</f>
        <v>0</v>
      </c>
      <c r="K1195" s="141" t="s">
        <v>1</v>
      </c>
      <c r="L1195" s="33"/>
      <c r="M1195" s="146" t="s">
        <v>1</v>
      </c>
      <c r="N1195" s="147" t="s">
        <v>40</v>
      </c>
      <c r="P1195" s="148">
        <f>O1195*H1195</f>
        <v>0</v>
      </c>
      <c r="Q1195" s="148">
        <v>0</v>
      </c>
      <c r="R1195" s="148">
        <f>Q1195*H1195</f>
        <v>0</v>
      </c>
      <c r="S1195" s="148">
        <v>0</v>
      </c>
      <c r="T1195" s="149">
        <f>S1195*H1195</f>
        <v>0</v>
      </c>
      <c r="AR1195" s="150" t="s">
        <v>314</v>
      </c>
      <c r="AT1195" s="150" t="s">
        <v>309</v>
      </c>
      <c r="AU1195" s="150" t="s">
        <v>84</v>
      </c>
      <c r="AY1195" s="18" t="s">
        <v>307</v>
      </c>
      <c r="BE1195" s="151">
        <f>IF(N1195="základní",J1195,0)</f>
        <v>0</v>
      </c>
      <c r="BF1195" s="151">
        <f>IF(N1195="snížená",J1195,0)</f>
        <v>0</v>
      </c>
      <c r="BG1195" s="151">
        <f>IF(N1195="zákl. přenesená",J1195,0)</f>
        <v>0</v>
      </c>
      <c r="BH1195" s="151">
        <f>IF(N1195="sníž. přenesená",J1195,0)</f>
        <v>0</v>
      </c>
      <c r="BI1195" s="151">
        <f>IF(N1195="nulová",J1195,0)</f>
        <v>0</v>
      </c>
      <c r="BJ1195" s="18" t="s">
        <v>82</v>
      </c>
      <c r="BK1195" s="151">
        <f>ROUND(I1195*H1195,2)</f>
        <v>0</v>
      </c>
      <c r="BL1195" s="18" t="s">
        <v>314</v>
      </c>
      <c r="BM1195" s="150" t="s">
        <v>8428</v>
      </c>
    </row>
    <row r="1196" spans="2:65" s="1" customFormat="1" ht="11.25">
      <c r="B1196" s="33"/>
      <c r="D1196" s="152" t="s">
        <v>316</v>
      </c>
      <c r="F1196" s="153" t="s">
        <v>8427</v>
      </c>
      <c r="I1196" s="154"/>
      <c r="L1196" s="33"/>
      <c r="M1196" s="155"/>
      <c r="T1196" s="57"/>
      <c r="AT1196" s="18" t="s">
        <v>316</v>
      </c>
      <c r="AU1196" s="18" t="s">
        <v>84</v>
      </c>
    </row>
    <row r="1197" spans="2:65" s="1" customFormat="1" ht="24.2" customHeight="1">
      <c r="B1197" s="33"/>
      <c r="C1197" s="139" t="s">
        <v>7741</v>
      </c>
      <c r="D1197" s="139" t="s">
        <v>309</v>
      </c>
      <c r="E1197" s="140" t="s">
        <v>8429</v>
      </c>
      <c r="F1197" s="141" t="s">
        <v>8430</v>
      </c>
      <c r="G1197" s="142" t="s">
        <v>514</v>
      </c>
      <c r="H1197" s="143">
        <v>2</v>
      </c>
      <c r="I1197" s="144"/>
      <c r="J1197" s="145">
        <f>ROUND(I1197*H1197,2)</f>
        <v>0</v>
      </c>
      <c r="K1197" s="141" t="s">
        <v>1</v>
      </c>
      <c r="L1197" s="33"/>
      <c r="M1197" s="146" t="s">
        <v>1</v>
      </c>
      <c r="N1197" s="147" t="s">
        <v>40</v>
      </c>
      <c r="P1197" s="148">
        <f>O1197*H1197</f>
        <v>0</v>
      </c>
      <c r="Q1197" s="148">
        <v>0</v>
      </c>
      <c r="R1197" s="148">
        <f>Q1197*H1197</f>
        <v>0</v>
      </c>
      <c r="S1197" s="148">
        <v>0</v>
      </c>
      <c r="T1197" s="149">
        <f>S1197*H1197</f>
        <v>0</v>
      </c>
      <c r="AR1197" s="150" t="s">
        <v>314</v>
      </c>
      <c r="AT1197" s="150" t="s">
        <v>309</v>
      </c>
      <c r="AU1197" s="150" t="s">
        <v>84</v>
      </c>
      <c r="AY1197" s="18" t="s">
        <v>307</v>
      </c>
      <c r="BE1197" s="151">
        <f>IF(N1197="základní",J1197,0)</f>
        <v>0</v>
      </c>
      <c r="BF1197" s="151">
        <f>IF(N1197="snížená",J1197,0)</f>
        <v>0</v>
      </c>
      <c r="BG1197" s="151">
        <f>IF(N1197="zákl. přenesená",J1197,0)</f>
        <v>0</v>
      </c>
      <c r="BH1197" s="151">
        <f>IF(N1197="sníž. přenesená",J1197,0)</f>
        <v>0</v>
      </c>
      <c r="BI1197" s="151">
        <f>IF(N1197="nulová",J1197,0)</f>
        <v>0</v>
      </c>
      <c r="BJ1197" s="18" t="s">
        <v>82</v>
      </c>
      <c r="BK1197" s="151">
        <f>ROUND(I1197*H1197,2)</f>
        <v>0</v>
      </c>
      <c r="BL1197" s="18" t="s">
        <v>314</v>
      </c>
      <c r="BM1197" s="150" t="s">
        <v>8431</v>
      </c>
    </row>
    <row r="1198" spans="2:65" s="1" customFormat="1" ht="11.25">
      <c r="B1198" s="33"/>
      <c r="D1198" s="152" t="s">
        <v>316</v>
      </c>
      <c r="F1198" s="153" t="s">
        <v>8430</v>
      </c>
      <c r="I1198" s="154"/>
      <c r="L1198" s="33"/>
      <c r="M1198" s="155"/>
      <c r="T1198" s="57"/>
      <c r="AT1198" s="18" t="s">
        <v>316</v>
      </c>
      <c r="AU1198" s="18" t="s">
        <v>84</v>
      </c>
    </row>
    <row r="1199" spans="2:65" s="1" customFormat="1" ht="16.5" customHeight="1">
      <c r="B1199" s="33"/>
      <c r="C1199" s="139" t="s">
        <v>8432</v>
      </c>
      <c r="D1199" s="139" t="s">
        <v>309</v>
      </c>
      <c r="E1199" s="140" t="s">
        <v>8433</v>
      </c>
      <c r="F1199" s="141" t="s">
        <v>8434</v>
      </c>
      <c r="G1199" s="142" t="s">
        <v>514</v>
      </c>
      <c r="H1199" s="143">
        <v>1</v>
      </c>
      <c r="I1199" s="144"/>
      <c r="J1199" s="145">
        <f>ROUND(I1199*H1199,2)</f>
        <v>0</v>
      </c>
      <c r="K1199" s="141" t="s">
        <v>1</v>
      </c>
      <c r="L1199" s="33"/>
      <c r="M1199" s="146" t="s">
        <v>1</v>
      </c>
      <c r="N1199" s="147" t="s">
        <v>40</v>
      </c>
      <c r="P1199" s="148">
        <f>O1199*H1199</f>
        <v>0</v>
      </c>
      <c r="Q1199" s="148">
        <v>0</v>
      </c>
      <c r="R1199" s="148">
        <f>Q1199*H1199</f>
        <v>0</v>
      </c>
      <c r="S1199" s="148">
        <v>0</v>
      </c>
      <c r="T1199" s="149">
        <f>S1199*H1199</f>
        <v>0</v>
      </c>
      <c r="AR1199" s="150" t="s">
        <v>314</v>
      </c>
      <c r="AT1199" s="150" t="s">
        <v>309</v>
      </c>
      <c r="AU1199" s="150" t="s">
        <v>84</v>
      </c>
      <c r="AY1199" s="18" t="s">
        <v>307</v>
      </c>
      <c r="BE1199" s="151">
        <f>IF(N1199="základní",J1199,0)</f>
        <v>0</v>
      </c>
      <c r="BF1199" s="151">
        <f>IF(N1199="snížená",J1199,0)</f>
        <v>0</v>
      </c>
      <c r="BG1199" s="151">
        <f>IF(N1199="zákl. přenesená",J1199,0)</f>
        <v>0</v>
      </c>
      <c r="BH1199" s="151">
        <f>IF(N1199="sníž. přenesená",J1199,0)</f>
        <v>0</v>
      </c>
      <c r="BI1199" s="151">
        <f>IF(N1199="nulová",J1199,0)</f>
        <v>0</v>
      </c>
      <c r="BJ1199" s="18" t="s">
        <v>82</v>
      </c>
      <c r="BK1199" s="151">
        <f>ROUND(I1199*H1199,2)</f>
        <v>0</v>
      </c>
      <c r="BL1199" s="18" t="s">
        <v>314</v>
      </c>
      <c r="BM1199" s="150" t="s">
        <v>8435</v>
      </c>
    </row>
    <row r="1200" spans="2:65" s="1" customFormat="1" ht="11.25">
      <c r="B1200" s="33"/>
      <c r="D1200" s="152" t="s">
        <v>316</v>
      </c>
      <c r="F1200" s="153" t="s">
        <v>8434</v>
      </c>
      <c r="I1200" s="154"/>
      <c r="L1200" s="33"/>
      <c r="M1200" s="155"/>
      <c r="T1200" s="57"/>
      <c r="AT1200" s="18" t="s">
        <v>316</v>
      </c>
      <c r="AU1200" s="18" t="s">
        <v>84</v>
      </c>
    </row>
    <row r="1201" spans="2:65" s="1" customFormat="1" ht="16.5" customHeight="1">
      <c r="B1201" s="33"/>
      <c r="C1201" s="139" t="s">
        <v>7743</v>
      </c>
      <c r="D1201" s="139" t="s">
        <v>309</v>
      </c>
      <c r="E1201" s="140" t="s">
        <v>8436</v>
      </c>
      <c r="F1201" s="141" t="s">
        <v>8437</v>
      </c>
      <c r="G1201" s="142" t="s">
        <v>514</v>
      </c>
      <c r="H1201" s="143">
        <v>1</v>
      </c>
      <c r="I1201" s="144"/>
      <c r="J1201" s="145">
        <f>ROUND(I1201*H1201,2)</f>
        <v>0</v>
      </c>
      <c r="K1201" s="141" t="s">
        <v>1</v>
      </c>
      <c r="L1201" s="33"/>
      <c r="M1201" s="146" t="s">
        <v>1</v>
      </c>
      <c r="N1201" s="147" t="s">
        <v>40</v>
      </c>
      <c r="P1201" s="148">
        <f>O1201*H1201</f>
        <v>0</v>
      </c>
      <c r="Q1201" s="148">
        <v>0</v>
      </c>
      <c r="R1201" s="148">
        <f>Q1201*H1201</f>
        <v>0</v>
      </c>
      <c r="S1201" s="148">
        <v>0</v>
      </c>
      <c r="T1201" s="149">
        <f>S1201*H1201</f>
        <v>0</v>
      </c>
      <c r="AR1201" s="150" t="s">
        <v>314</v>
      </c>
      <c r="AT1201" s="150" t="s">
        <v>309</v>
      </c>
      <c r="AU1201" s="150" t="s">
        <v>84</v>
      </c>
      <c r="AY1201" s="18" t="s">
        <v>307</v>
      </c>
      <c r="BE1201" s="151">
        <f>IF(N1201="základní",J1201,0)</f>
        <v>0</v>
      </c>
      <c r="BF1201" s="151">
        <f>IF(N1201="snížená",J1201,0)</f>
        <v>0</v>
      </c>
      <c r="BG1201" s="151">
        <f>IF(N1201="zákl. přenesená",J1201,0)</f>
        <v>0</v>
      </c>
      <c r="BH1201" s="151">
        <f>IF(N1201="sníž. přenesená",J1201,0)</f>
        <v>0</v>
      </c>
      <c r="BI1201" s="151">
        <f>IF(N1201="nulová",J1201,0)</f>
        <v>0</v>
      </c>
      <c r="BJ1201" s="18" t="s">
        <v>82</v>
      </c>
      <c r="BK1201" s="151">
        <f>ROUND(I1201*H1201,2)</f>
        <v>0</v>
      </c>
      <c r="BL1201" s="18" t="s">
        <v>314</v>
      </c>
      <c r="BM1201" s="150" t="s">
        <v>8438</v>
      </c>
    </row>
    <row r="1202" spans="2:65" s="1" customFormat="1" ht="11.25">
      <c r="B1202" s="33"/>
      <c r="D1202" s="152" t="s">
        <v>316</v>
      </c>
      <c r="F1202" s="153" t="s">
        <v>8437</v>
      </c>
      <c r="I1202" s="154"/>
      <c r="L1202" s="33"/>
      <c r="M1202" s="155"/>
      <c r="T1202" s="57"/>
      <c r="AT1202" s="18" t="s">
        <v>316</v>
      </c>
      <c r="AU1202" s="18" t="s">
        <v>84</v>
      </c>
    </row>
    <row r="1203" spans="2:65" s="1" customFormat="1" ht="24.2" customHeight="1">
      <c r="B1203" s="33"/>
      <c r="C1203" s="139" t="s">
        <v>8439</v>
      </c>
      <c r="D1203" s="139" t="s">
        <v>309</v>
      </c>
      <c r="E1203" s="140" t="s">
        <v>8440</v>
      </c>
      <c r="F1203" s="141" t="s">
        <v>8441</v>
      </c>
      <c r="G1203" s="142" t="s">
        <v>514</v>
      </c>
      <c r="H1203" s="143">
        <v>1</v>
      </c>
      <c r="I1203" s="144"/>
      <c r="J1203" s="145">
        <f>ROUND(I1203*H1203,2)</f>
        <v>0</v>
      </c>
      <c r="K1203" s="141" t="s">
        <v>1</v>
      </c>
      <c r="L1203" s="33"/>
      <c r="M1203" s="146" t="s">
        <v>1</v>
      </c>
      <c r="N1203" s="147" t="s">
        <v>40</v>
      </c>
      <c r="P1203" s="148">
        <f>O1203*H1203</f>
        <v>0</v>
      </c>
      <c r="Q1203" s="148">
        <v>0</v>
      </c>
      <c r="R1203" s="148">
        <f>Q1203*H1203</f>
        <v>0</v>
      </c>
      <c r="S1203" s="148">
        <v>0</v>
      </c>
      <c r="T1203" s="149">
        <f>S1203*H1203</f>
        <v>0</v>
      </c>
      <c r="AR1203" s="150" t="s">
        <v>314</v>
      </c>
      <c r="AT1203" s="150" t="s">
        <v>309</v>
      </c>
      <c r="AU1203" s="150" t="s">
        <v>84</v>
      </c>
      <c r="AY1203" s="18" t="s">
        <v>307</v>
      </c>
      <c r="BE1203" s="151">
        <f>IF(N1203="základní",J1203,0)</f>
        <v>0</v>
      </c>
      <c r="BF1203" s="151">
        <f>IF(N1203="snížená",J1203,0)</f>
        <v>0</v>
      </c>
      <c r="BG1203" s="151">
        <f>IF(N1203="zákl. přenesená",J1203,0)</f>
        <v>0</v>
      </c>
      <c r="BH1203" s="151">
        <f>IF(N1203="sníž. přenesená",J1203,0)</f>
        <v>0</v>
      </c>
      <c r="BI1203" s="151">
        <f>IF(N1203="nulová",J1203,0)</f>
        <v>0</v>
      </c>
      <c r="BJ1203" s="18" t="s">
        <v>82</v>
      </c>
      <c r="BK1203" s="151">
        <f>ROUND(I1203*H1203,2)</f>
        <v>0</v>
      </c>
      <c r="BL1203" s="18" t="s">
        <v>314</v>
      </c>
      <c r="BM1203" s="150" t="s">
        <v>8442</v>
      </c>
    </row>
    <row r="1204" spans="2:65" s="1" customFormat="1" ht="19.5">
      <c r="B1204" s="33"/>
      <c r="D1204" s="152" t="s">
        <v>316</v>
      </c>
      <c r="F1204" s="153" t="s">
        <v>8441</v>
      </c>
      <c r="I1204" s="154"/>
      <c r="L1204" s="33"/>
      <c r="M1204" s="155"/>
      <c r="T1204" s="57"/>
      <c r="AT1204" s="18" t="s">
        <v>316</v>
      </c>
      <c r="AU1204" s="18" t="s">
        <v>84</v>
      </c>
    </row>
    <row r="1205" spans="2:65" s="11" customFormat="1" ht="20.85" customHeight="1">
      <c r="B1205" s="127"/>
      <c r="D1205" s="128" t="s">
        <v>74</v>
      </c>
      <c r="E1205" s="137" t="s">
        <v>8443</v>
      </c>
      <c r="F1205" s="137" t="s">
        <v>8444</v>
      </c>
      <c r="I1205" s="130"/>
      <c r="J1205" s="138">
        <f>BK1205</f>
        <v>0</v>
      </c>
      <c r="L1205" s="127"/>
      <c r="M1205" s="132"/>
      <c r="P1205" s="133">
        <f>SUM(P1206:P1207)</f>
        <v>0</v>
      </c>
      <c r="R1205" s="133">
        <f>SUM(R1206:R1207)</f>
        <v>0</v>
      </c>
      <c r="T1205" s="134">
        <f>SUM(T1206:T1207)</f>
        <v>0</v>
      </c>
      <c r="AR1205" s="128" t="s">
        <v>82</v>
      </c>
      <c r="AT1205" s="135" t="s">
        <v>74</v>
      </c>
      <c r="AU1205" s="135" t="s">
        <v>84</v>
      </c>
      <c r="AY1205" s="128" t="s">
        <v>307</v>
      </c>
      <c r="BK1205" s="136">
        <f>SUM(BK1206:BK1207)</f>
        <v>0</v>
      </c>
    </row>
    <row r="1206" spans="2:65" s="1" customFormat="1" ht="21.75" customHeight="1">
      <c r="B1206" s="33"/>
      <c r="C1206" s="139" t="s">
        <v>7745</v>
      </c>
      <c r="D1206" s="139" t="s">
        <v>309</v>
      </c>
      <c r="E1206" s="140" t="s">
        <v>8445</v>
      </c>
      <c r="F1206" s="141" t="s">
        <v>8446</v>
      </c>
      <c r="G1206" s="142" t="s">
        <v>514</v>
      </c>
      <c r="H1206" s="143">
        <v>5</v>
      </c>
      <c r="I1206" s="144"/>
      <c r="J1206" s="145">
        <f>ROUND(I1206*H1206,2)</f>
        <v>0</v>
      </c>
      <c r="K1206" s="141" t="s">
        <v>1</v>
      </c>
      <c r="L1206" s="33"/>
      <c r="M1206" s="146" t="s">
        <v>1</v>
      </c>
      <c r="N1206" s="147" t="s">
        <v>40</v>
      </c>
      <c r="P1206" s="148">
        <f>O1206*H1206</f>
        <v>0</v>
      </c>
      <c r="Q1206" s="148">
        <v>0</v>
      </c>
      <c r="R1206" s="148">
        <f>Q1206*H1206</f>
        <v>0</v>
      </c>
      <c r="S1206" s="148">
        <v>0</v>
      </c>
      <c r="T1206" s="149">
        <f>S1206*H1206</f>
        <v>0</v>
      </c>
      <c r="AR1206" s="150" t="s">
        <v>314</v>
      </c>
      <c r="AT1206" s="150" t="s">
        <v>309</v>
      </c>
      <c r="AU1206" s="150" t="s">
        <v>163</v>
      </c>
      <c r="AY1206" s="18" t="s">
        <v>307</v>
      </c>
      <c r="BE1206" s="151">
        <f>IF(N1206="základní",J1206,0)</f>
        <v>0</v>
      </c>
      <c r="BF1206" s="151">
        <f>IF(N1206="snížená",J1206,0)</f>
        <v>0</v>
      </c>
      <c r="BG1206" s="151">
        <f>IF(N1206="zákl. přenesená",J1206,0)</f>
        <v>0</v>
      </c>
      <c r="BH1206" s="151">
        <f>IF(N1206="sníž. přenesená",J1206,0)</f>
        <v>0</v>
      </c>
      <c r="BI1206" s="151">
        <f>IF(N1206="nulová",J1206,0)</f>
        <v>0</v>
      </c>
      <c r="BJ1206" s="18" t="s">
        <v>82</v>
      </c>
      <c r="BK1206" s="151">
        <f>ROUND(I1206*H1206,2)</f>
        <v>0</v>
      </c>
      <c r="BL1206" s="18" t="s">
        <v>314</v>
      </c>
      <c r="BM1206" s="150" t="s">
        <v>8447</v>
      </c>
    </row>
    <row r="1207" spans="2:65" s="1" customFormat="1" ht="11.25">
      <c r="B1207" s="33"/>
      <c r="D1207" s="152" t="s">
        <v>316</v>
      </c>
      <c r="F1207" s="153" t="s">
        <v>8446</v>
      </c>
      <c r="I1207" s="154"/>
      <c r="L1207" s="33"/>
      <c r="M1207" s="155"/>
      <c r="T1207" s="57"/>
      <c r="AT1207" s="18" t="s">
        <v>316</v>
      </c>
      <c r="AU1207" s="18" t="s">
        <v>163</v>
      </c>
    </row>
    <row r="1208" spans="2:65" s="11" customFormat="1" ht="20.85" customHeight="1">
      <c r="B1208" s="127"/>
      <c r="D1208" s="128" t="s">
        <v>74</v>
      </c>
      <c r="E1208" s="137" t="s">
        <v>8448</v>
      </c>
      <c r="F1208" s="137" t="s">
        <v>7399</v>
      </c>
      <c r="I1208" s="130"/>
      <c r="J1208" s="138">
        <f>BK1208</f>
        <v>0</v>
      </c>
      <c r="L1208" s="127"/>
      <c r="M1208" s="132"/>
      <c r="P1208" s="133">
        <f>SUM(P1209:P1236)</f>
        <v>0</v>
      </c>
      <c r="R1208" s="133">
        <f>SUM(R1209:R1236)</f>
        <v>0</v>
      </c>
      <c r="T1208" s="134">
        <f>SUM(T1209:T1236)</f>
        <v>0</v>
      </c>
      <c r="AR1208" s="128" t="s">
        <v>82</v>
      </c>
      <c r="AT1208" s="135" t="s">
        <v>74</v>
      </c>
      <c r="AU1208" s="135" t="s">
        <v>84</v>
      </c>
      <c r="AY1208" s="128" t="s">
        <v>307</v>
      </c>
      <c r="BK1208" s="136">
        <f>SUM(BK1209:BK1236)</f>
        <v>0</v>
      </c>
    </row>
    <row r="1209" spans="2:65" s="1" customFormat="1" ht="16.5" customHeight="1">
      <c r="B1209" s="33"/>
      <c r="C1209" s="139" t="s">
        <v>8449</v>
      </c>
      <c r="D1209" s="139" t="s">
        <v>309</v>
      </c>
      <c r="E1209" s="140" t="s">
        <v>8450</v>
      </c>
      <c r="F1209" s="141" t="s">
        <v>8451</v>
      </c>
      <c r="G1209" s="142" t="s">
        <v>398</v>
      </c>
      <c r="H1209" s="143">
        <v>280</v>
      </c>
      <c r="I1209" s="144"/>
      <c r="J1209" s="145">
        <f>ROUND(I1209*H1209,2)</f>
        <v>0</v>
      </c>
      <c r="K1209" s="141" t="s">
        <v>1</v>
      </c>
      <c r="L1209" s="33"/>
      <c r="M1209" s="146" t="s">
        <v>1</v>
      </c>
      <c r="N1209" s="147" t="s">
        <v>40</v>
      </c>
      <c r="P1209" s="148">
        <f>O1209*H1209</f>
        <v>0</v>
      </c>
      <c r="Q1209" s="148">
        <v>0</v>
      </c>
      <c r="R1209" s="148">
        <f>Q1209*H1209</f>
        <v>0</v>
      </c>
      <c r="S1209" s="148">
        <v>0</v>
      </c>
      <c r="T1209" s="149">
        <f>S1209*H1209</f>
        <v>0</v>
      </c>
      <c r="AR1209" s="150" t="s">
        <v>314</v>
      </c>
      <c r="AT1209" s="150" t="s">
        <v>309</v>
      </c>
      <c r="AU1209" s="150" t="s">
        <v>163</v>
      </c>
      <c r="AY1209" s="18" t="s">
        <v>307</v>
      </c>
      <c r="BE1209" s="151">
        <f>IF(N1209="základní",J1209,0)</f>
        <v>0</v>
      </c>
      <c r="BF1209" s="151">
        <f>IF(N1209="snížená",J1209,0)</f>
        <v>0</v>
      </c>
      <c r="BG1209" s="151">
        <f>IF(N1209="zákl. přenesená",J1209,0)</f>
        <v>0</v>
      </c>
      <c r="BH1209" s="151">
        <f>IF(N1209="sníž. přenesená",J1209,0)</f>
        <v>0</v>
      </c>
      <c r="BI1209" s="151">
        <f>IF(N1209="nulová",J1209,0)</f>
        <v>0</v>
      </c>
      <c r="BJ1209" s="18" t="s">
        <v>82</v>
      </c>
      <c r="BK1209" s="151">
        <f>ROUND(I1209*H1209,2)</f>
        <v>0</v>
      </c>
      <c r="BL1209" s="18" t="s">
        <v>314</v>
      </c>
      <c r="BM1209" s="150" t="s">
        <v>8452</v>
      </c>
    </row>
    <row r="1210" spans="2:65" s="1" customFormat="1" ht="11.25">
      <c r="B1210" s="33"/>
      <c r="D1210" s="152" t="s">
        <v>316</v>
      </c>
      <c r="F1210" s="153" t="s">
        <v>8451</v>
      </c>
      <c r="I1210" s="154"/>
      <c r="L1210" s="33"/>
      <c r="M1210" s="155"/>
      <c r="T1210" s="57"/>
      <c r="AT1210" s="18" t="s">
        <v>316</v>
      </c>
      <c r="AU1210" s="18" t="s">
        <v>163</v>
      </c>
    </row>
    <row r="1211" spans="2:65" s="1" customFormat="1" ht="33" customHeight="1">
      <c r="B1211" s="33"/>
      <c r="C1211" s="139" t="s">
        <v>7747</v>
      </c>
      <c r="D1211" s="139" t="s">
        <v>309</v>
      </c>
      <c r="E1211" s="140" t="s">
        <v>8453</v>
      </c>
      <c r="F1211" s="141" t="s">
        <v>8454</v>
      </c>
      <c r="G1211" s="142" t="s">
        <v>398</v>
      </c>
      <c r="H1211" s="143">
        <v>100</v>
      </c>
      <c r="I1211" s="144"/>
      <c r="J1211" s="145">
        <f>ROUND(I1211*H1211,2)</f>
        <v>0</v>
      </c>
      <c r="K1211" s="141" t="s">
        <v>1</v>
      </c>
      <c r="L1211" s="33"/>
      <c r="M1211" s="146" t="s">
        <v>1</v>
      </c>
      <c r="N1211" s="147" t="s">
        <v>40</v>
      </c>
      <c r="P1211" s="148">
        <f>O1211*H1211</f>
        <v>0</v>
      </c>
      <c r="Q1211" s="148">
        <v>0</v>
      </c>
      <c r="R1211" s="148">
        <f>Q1211*H1211</f>
        <v>0</v>
      </c>
      <c r="S1211" s="148">
        <v>0</v>
      </c>
      <c r="T1211" s="149">
        <f>S1211*H1211</f>
        <v>0</v>
      </c>
      <c r="AR1211" s="150" t="s">
        <v>314</v>
      </c>
      <c r="AT1211" s="150" t="s">
        <v>309</v>
      </c>
      <c r="AU1211" s="150" t="s">
        <v>163</v>
      </c>
      <c r="AY1211" s="18" t="s">
        <v>307</v>
      </c>
      <c r="BE1211" s="151">
        <f>IF(N1211="základní",J1211,0)</f>
        <v>0</v>
      </c>
      <c r="BF1211" s="151">
        <f>IF(N1211="snížená",J1211,0)</f>
        <v>0</v>
      </c>
      <c r="BG1211" s="151">
        <f>IF(N1211="zákl. přenesená",J1211,0)</f>
        <v>0</v>
      </c>
      <c r="BH1211" s="151">
        <f>IF(N1211="sníž. přenesená",J1211,0)</f>
        <v>0</v>
      </c>
      <c r="BI1211" s="151">
        <f>IF(N1211="nulová",J1211,0)</f>
        <v>0</v>
      </c>
      <c r="BJ1211" s="18" t="s">
        <v>82</v>
      </c>
      <c r="BK1211" s="151">
        <f>ROUND(I1211*H1211,2)</f>
        <v>0</v>
      </c>
      <c r="BL1211" s="18" t="s">
        <v>314</v>
      </c>
      <c r="BM1211" s="150" t="s">
        <v>8455</v>
      </c>
    </row>
    <row r="1212" spans="2:65" s="1" customFormat="1" ht="19.5">
      <c r="B1212" s="33"/>
      <c r="D1212" s="152" t="s">
        <v>316</v>
      </c>
      <c r="F1212" s="153" t="s">
        <v>8454</v>
      </c>
      <c r="I1212" s="154"/>
      <c r="L1212" s="33"/>
      <c r="M1212" s="155"/>
      <c r="T1212" s="57"/>
      <c r="AT1212" s="18" t="s">
        <v>316</v>
      </c>
      <c r="AU1212" s="18" t="s">
        <v>163</v>
      </c>
    </row>
    <row r="1213" spans="2:65" s="1" customFormat="1" ht="24.2" customHeight="1">
      <c r="B1213" s="33"/>
      <c r="C1213" s="139" t="s">
        <v>8456</v>
      </c>
      <c r="D1213" s="139" t="s">
        <v>309</v>
      </c>
      <c r="E1213" s="140" t="s">
        <v>8457</v>
      </c>
      <c r="F1213" s="141" t="s">
        <v>7411</v>
      </c>
      <c r="G1213" s="142" t="s">
        <v>398</v>
      </c>
      <c r="H1213" s="143">
        <v>40</v>
      </c>
      <c r="I1213" s="144"/>
      <c r="J1213" s="145">
        <f>ROUND(I1213*H1213,2)</f>
        <v>0</v>
      </c>
      <c r="K1213" s="141" t="s">
        <v>1</v>
      </c>
      <c r="L1213" s="33"/>
      <c r="M1213" s="146" t="s">
        <v>1</v>
      </c>
      <c r="N1213" s="147" t="s">
        <v>40</v>
      </c>
      <c r="P1213" s="148">
        <f>O1213*H1213</f>
        <v>0</v>
      </c>
      <c r="Q1213" s="148">
        <v>0</v>
      </c>
      <c r="R1213" s="148">
        <f>Q1213*H1213</f>
        <v>0</v>
      </c>
      <c r="S1213" s="148">
        <v>0</v>
      </c>
      <c r="T1213" s="149">
        <f>S1213*H1213</f>
        <v>0</v>
      </c>
      <c r="AR1213" s="150" t="s">
        <v>314</v>
      </c>
      <c r="AT1213" s="150" t="s">
        <v>309</v>
      </c>
      <c r="AU1213" s="150" t="s">
        <v>163</v>
      </c>
      <c r="AY1213" s="18" t="s">
        <v>307</v>
      </c>
      <c r="BE1213" s="151">
        <f>IF(N1213="základní",J1213,0)</f>
        <v>0</v>
      </c>
      <c r="BF1213" s="151">
        <f>IF(N1213="snížená",J1213,0)</f>
        <v>0</v>
      </c>
      <c r="BG1213" s="151">
        <f>IF(N1213="zákl. přenesená",J1213,0)</f>
        <v>0</v>
      </c>
      <c r="BH1213" s="151">
        <f>IF(N1213="sníž. přenesená",J1213,0)</f>
        <v>0</v>
      </c>
      <c r="BI1213" s="151">
        <f>IF(N1213="nulová",J1213,0)</f>
        <v>0</v>
      </c>
      <c r="BJ1213" s="18" t="s">
        <v>82</v>
      </c>
      <c r="BK1213" s="151">
        <f>ROUND(I1213*H1213,2)</f>
        <v>0</v>
      </c>
      <c r="BL1213" s="18" t="s">
        <v>314</v>
      </c>
      <c r="BM1213" s="150" t="s">
        <v>8458</v>
      </c>
    </row>
    <row r="1214" spans="2:65" s="1" customFormat="1" ht="11.25">
      <c r="B1214" s="33"/>
      <c r="D1214" s="152" t="s">
        <v>316</v>
      </c>
      <c r="F1214" s="153" t="s">
        <v>7411</v>
      </c>
      <c r="I1214" s="154"/>
      <c r="L1214" s="33"/>
      <c r="M1214" s="155"/>
      <c r="T1214" s="57"/>
      <c r="AT1214" s="18" t="s">
        <v>316</v>
      </c>
      <c r="AU1214" s="18" t="s">
        <v>163</v>
      </c>
    </row>
    <row r="1215" spans="2:65" s="1" customFormat="1" ht="24.2" customHeight="1">
      <c r="B1215" s="33"/>
      <c r="C1215" s="139" t="s">
        <v>7749</v>
      </c>
      <c r="D1215" s="139" t="s">
        <v>309</v>
      </c>
      <c r="E1215" s="140" t="s">
        <v>8459</v>
      </c>
      <c r="F1215" s="141" t="s">
        <v>7413</v>
      </c>
      <c r="G1215" s="142" t="s">
        <v>398</v>
      </c>
      <c r="H1215" s="143">
        <v>150</v>
      </c>
      <c r="I1215" s="144"/>
      <c r="J1215" s="145">
        <f>ROUND(I1215*H1215,2)</f>
        <v>0</v>
      </c>
      <c r="K1215" s="141" t="s">
        <v>1</v>
      </c>
      <c r="L1215" s="33"/>
      <c r="M1215" s="146" t="s">
        <v>1</v>
      </c>
      <c r="N1215" s="147" t="s">
        <v>40</v>
      </c>
      <c r="P1215" s="148">
        <f>O1215*H1215</f>
        <v>0</v>
      </c>
      <c r="Q1215" s="148">
        <v>0</v>
      </c>
      <c r="R1215" s="148">
        <f>Q1215*H1215</f>
        <v>0</v>
      </c>
      <c r="S1215" s="148">
        <v>0</v>
      </c>
      <c r="T1215" s="149">
        <f>S1215*H1215</f>
        <v>0</v>
      </c>
      <c r="AR1215" s="150" t="s">
        <v>314</v>
      </c>
      <c r="AT1215" s="150" t="s">
        <v>309</v>
      </c>
      <c r="AU1215" s="150" t="s">
        <v>163</v>
      </c>
      <c r="AY1215" s="18" t="s">
        <v>307</v>
      </c>
      <c r="BE1215" s="151">
        <f>IF(N1215="základní",J1215,0)</f>
        <v>0</v>
      </c>
      <c r="BF1215" s="151">
        <f>IF(N1215="snížená",J1215,0)</f>
        <v>0</v>
      </c>
      <c r="BG1215" s="151">
        <f>IF(N1215="zákl. přenesená",J1215,0)</f>
        <v>0</v>
      </c>
      <c r="BH1215" s="151">
        <f>IF(N1215="sníž. přenesená",J1215,0)</f>
        <v>0</v>
      </c>
      <c r="BI1215" s="151">
        <f>IF(N1215="nulová",J1215,0)</f>
        <v>0</v>
      </c>
      <c r="BJ1215" s="18" t="s">
        <v>82</v>
      </c>
      <c r="BK1215" s="151">
        <f>ROUND(I1215*H1215,2)</f>
        <v>0</v>
      </c>
      <c r="BL1215" s="18" t="s">
        <v>314</v>
      </c>
      <c r="BM1215" s="150" t="s">
        <v>8460</v>
      </c>
    </row>
    <row r="1216" spans="2:65" s="1" customFormat="1" ht="11.25">
      <c r="B1216" s="33"/>
      <c r="D1216" s="152" t="s">
        <v>316</v>
      </c>
      <c r="F1216" s="153" t="s">
        <v>7413</v>
      </c>
      <c r="I1216" s="154"/>
      <c r="L1216" s="33"/>
      <c r="M1216" s="155"/>
      <c r="T1216" s="57"/>
      <c r="AT1216" s="18" t="s">
        <v>316</v>
      </c>
      <c r="AU1216" s="18" t="s">
        <v>163</v>
      </c>
    </row>
    <row r="1217" spans="2:65" s="1" customFormat="1" ht="24.2" customHeight="1">
      <c r="B1217" s="33"/>
      <c r="C1217" s="139" t="s">
        <v>8461</v>
      </c>
      <c r="D1217" s="139" t="s">
        <v>309</v>
      </c>
      <c r="E1217" s="140" t="s">
        <v>8462</v>
      </c>
      <c r="F1217" s="141" t="s">
        <v>7823</v>
      </c>
      <c r="G1217" s="142" t="s">
        <v>398</v>
      </c>
      <c r="H1217" s="143">
        <v>85</v>
      </c>
      <c r="I1217" s="144"/>
      <c r="J1217" s="145">
        <f>ROUND(I1217*H1217,2)</f>
        <v>0</v>
      </c>
      <c r="K1217" s="141" t="s">
        <v>1</v>
      </c>
      <c r="L1217" s="33"/>
      <c r="M1217" s="146" t="s">
        <v>1</v>
      </c>
      <c r="N1217" s="147" t="s">
        <v>40</v>
      </c>
      <c r="P1217" s="148">
        <f>O1217*H1217</f>
        <v>0</v>
      </c>
      <c r="Q1217" s="148">
        <v>0</v>
      </c>
      <c r="R1217" s="148">
        <f>Q1217*H1217</f>
        <v>0</v>
      </c>
      <c r="S1217" s="148">
        <v>0</v>
      </c>
      <c r="T1217" s="149">
        <f>S1217*H1217</f>
        <v>0</v>
      </c>
      <c r="AR1217" s="150" t="s">
        <v>314</v>
      </c>
      <c r="AT1217" s="150" t="s">
        <v>309</v>
      </c>
      <c r="AU1217" s="150" t="s">
        <v>163</v>
      </c>
      <c r="AY1217" s="18" t="s">
        <v>307</v>
      </c>
      <c r="BE1217" s="151">
        <f>IF(N1217="základní",J1217,0)</f>
        <v>0</v>
      </c>
      <c r="BF1217" s="151">
        <f>IF(N1217="snížená",J1217,0)</f>
        <v>0</v>
      </c>
      <c r="BG1217" s="151">
        <f>IF(N1217="zákl. přenesená",J1217,0)</f>
        <v>0</v>
      </c>
      <c r="BH1217" s="151">
        <f>IF(N1217="sníž. přenesená",J1217,0)</f>
        <v>0</v>
      </c>
      <c r="BI1217" s="151">
        <f>IF(N1217="nulová",J1217,0)</f>
        <v>0</v>
      </c>
      <c r="BJ1217" s="18" t="s">
        <v>82</v>
      </c>
      <c r="BK1217" s="151">
        <f>ROUND(I1217*H1217,2)</f>
        <v>0</v>
      </c>
      <c r="BL1217" s="18" t="s">
        <v>314</v>
      </c>
      <c r="BM1217" s="150" t="s">
        <v>8463</v>
      </c>
    </row>
    <row r="1218" spans="2:65" s="1" customFormat="1" ht="11.25">
      <c r="B1218" s="33"/>
      <c r="D1218" s="152" t="s">
        <v>316</v>
      </c>
      <c r="F1218" s="153" t="s">
        <v>7823</v>
      </c>
      <c r="I1218" s="154"/>
      <c r="L1218" s="33"/>
      <c r="M1218" s="155"/>
      <c r="T1218" s="57"/>
      <c r="AT1218" s="18" t="s">
        <v>316</v>
      </c>
      <c r="AU1218" s="18" t="s">
        <v>163</v>
      </c>
    </row>
    <row r="1219" spans="2:65" s="1" customFormat="1" ht="16.5" customHeight="1">
      <c r="B1219" s="33"/>
      <c r="C1219" s="139" t="s">
        <v>7751</v>
      </c>
      <c r="D1219" s="139" t="s">
        <v>309</v>
      </c>
      <c r="E1219" s="140" t="s">
        <v>8464</v>
      </c>
      <c r="F1219" s="141" t="s">
        <v>8465</v>
      </c>
      <c r="G1219" s="142" t="s">
        <v>514</v>
      </c>
      <c r="H1219" s="143">
        <v>10</v>
      </c>
      <c r="I1219" s="144"/>
      <c r="J1219" s="145">
        <f>ROUND(I1219*H1219,2)</f>
        <v>0</v>
      </c>
      <c r="K1219" s="141" t="s">
        <v>1</v>
      </c>
      <c r="L1219" s="33"/>
      <c r="M1219" s="146" t="s">
        <v>1</v>
      </c>
      <c r="N1219" s="147" t="s">
        <v>40</v>
      </c>
      <c r="P1219" s="148">
        <f>O1219*H1219</f>
        <v>0</v>
      </c>
      <c r="Q1219" s="148">
        <v>0</v>
      </c>
      <c r="R1219" s="148">
        <f>Q1219*H1219</f>
        <v>0</v>
      </c>
      <c r="S1219" s="148">
        <v>0</v>
      </c>
      <c r="T1219" s="149">
        <f>S1219*H1219</f>
        <v>0</v>
      </c>
      <c r="AR1219" s="150" t="s">
        <v>314</v>
      </c>
      <c r="AT1219" s="150" t="s">
        <v>309</v>
      </c>
      <c r="AU1219" s="150" t="s">
        <v>163</v>
      </c>
      <c r="AY1219" s="18" t="s">
        <v>307</v>
      </c>
      <c r="BE1219" s="151">
        <f>IF(N1219="základní",J1219,0)</f>
        <v>0</v>
      </c>
      <c r="BF1219" s="151">
        <f>IF(N1219="snížená",J1219,0)</f>
        <v>0</v>
      </c>
      <c r="BG1219" s="151">
        <f>IF(N1219="zákl. přenesená",J1219,0)</f>
        <v>0</v>
      </c>
      <c r="BH1219" s="151">
        <f>IF(N1219="sníž. přenesená",J1219,0)</f>
        <v>0</v>
      </c>
      <c r="BI1219" s="151">
        <f>IF(N1219="nulová",J1219,0)</f>
        <v>0</v>
      </c>
      <c r="BJ1219" s="18" t="s">
        <v>82</v>
      </c>
      <c r="BK1219" s="151">
        <f>ROUND(I1219*H1219,2)</f>
        <v>0</v>
      </c>
      <c r="BL1219" s="18" t="s">
        <v>314</v>
      </c>
      <c r="BM1219" s="150" t="s">
        <v>8466</v>
      </c>
    </row>
    <row r="1220" spans="2:65" s="1" customFormat="1" ht="11.25">
      <c r="B1220" s="33"/>
      <c r="D1220" s="152" t="s">
        <v>316</v>
      </c>
      <c r="F1220" s="153" t="s">
        <v>8465</v>
      </c>
      <c r="I1220" s="154"/>
      <c r="L1220" s="33"/>
      <c r="M1220" s="155"/>
      <c r="T1220" s="57"/>
      <c r="AT1220" s="18" t="s">
        <v>316</v>
      </c>
      <c r="AU1220" s="18" t="s">
        <v>163</v>
      </c>
    </row>
    <row r="1221" spans="2:65" s="1" customFormat="1" ht="24.2" customHeight="1">
      <c r="B1221" s="33"/>
      <c r="C1221" s="139" t="s">
        <v>8467</v>
      </c>
      <c r="D1221" s="139" t="s">
        <v>309</v>
      </c>
      <c r="E1221" s="140" t="s">
        <v>8468</v>
      </c>
      <c r="F1221" s="141" t="s">
        <v>7968</v>
      </c>
      <c r="G1221" s="142" t="s">
        <v>514</v>
      </c>
      <c r="H1221" s="143">
        <v>30</v>
      </c>
      <c r="I1221" s="144"/>
      <c r="J1221" s="145">
        <f>ROUND(I1221*H1221,2)</f>
        <v>0</v>
      </c>
      <c r="K1221" s="141" t="s">
        <v>1</v>
      </c>
      <c r="L1221" s="33"/>
      <c r="M1221" s="146" t="s">
        <v>1</v>
      </c>
      <c r="N1221" s="147" t="s">
        <v>40</v>
      </c>
      <c r="P1221" s="148">
        <f>O1221*H1221</f>
        <v>0</v>
      </c>
      <c r="Q1221" s="148">
        <v>0</v>
      </c>
      <c r="R1221" s="148">
        <f>Q1221*H1221</f>
        <v>0</v>
      </c>
      <c r="S1221" s="148">
        <v>0</v>
      </c>
      <c r="T1221" s="149">
        <f>S1221*H1221</f>
        <v>0</v>
      </c>
      <c r="AR1221" s="150" t="s">
        <v>314</v>
      </c>
      <c r="AT1221" s="150" t="s">
        <v>309</v>
      </c>
      <c r="AU1221" s="150" t="s">
        <v>163</v>
      </c>
      <c r="AY1221" s="18" t="s">
        <v>307</v>
      </c>
      <c r="BE1221" s="151">
        <f>IF(N1221="základní",J1221,0)</f>
        <v>0</v>
      </c>
      <c r="BF1221" s="151">
        <f>IF(N1221="snížená",J1221,0)</f>
        <v>0</v>
      </c>
      <c r="BG1221" s="151">
        <f>IF(N1221="zákl. přenesená",J1221,0)</f>
        <v>0</v>
      </c>
      <c r="BH1221" s="151">
        <f>IF(N1221="sníž. přenesená",J1221,0)</f>
        <v>0</v>
      </c>
      <c r="BI1221" s="151">
        <f>IF(N1221="nulová",J1221,0)</f>
        <v>0</v>
      </c>
      <c r="BJ1221" s="18" t="s">
        <v>82</v>
      </c>
      <c r="BK1221" s="151">
        <f>ROUND(I1221*H1221,2)</f>
        <v>0</v>
      </c>
      <c r="BL1221" s="18" t="s">
        <v>314</v>
      </c>
      <c r="BM1221" s="150" t="s">
        <v>8469</v>
      </c>
    </row>
    <row r="1222" spans="2:65" s="1" customFormat="1" ht="11.25">
      <c r="B1222" s="33"/>
      <c r="D1222" s="152" t="s">
        <v>316</v>
      </c>
      <c r="F1222" s="153" t="s">
        <v>7968</v>
      </c>
      <c r="I1222" s="154"/>
      <c r="L1222" s="33"/>
      <c r="M1222" s="155"/>
      <c r="T1222" s="57"/>
      <c r="AT1222" s="18" t="s">
        <v>316</v>
      </c>
      <c r="AU1222" s="18" t="s">
        <v>163</v>
      </c>
    </row>
    <row r="1223" spans="2:65" s="1" customFormat="1" ht="21.75" customHeight="1">
      <c r="B1223" s="33"/>
      <c r="C1223" s="139" t="s">
        <v>7753</v>
      </c>
      <c r="D1223" s="139" t="s">
        <v>309</v>
      </c>
      <c r="E1223" s="140" t="s">
        <v>8470</v>
      </c>
      <c r="F1223" s="141" t="s">
        <v>7419</v>
      </c>
      <c r="G1223" s="142" t="s">
        <v>514</v>
      </c>
      <c r="H1223" s="143">
        <v>10</v>
      </c>
      <c r="I1223" s="144"/>
      <c r="J1223" s="145">
        <f>ROUND(I1223*H1223,2)</f>
        <v>0</v>
      </c>
      <c r="K1223" s="141" t="s">
        <v>1</v>
      </c>
      <c r="L1223" s="33"/>
      <c r="M1223" s="146" t="s">
        <v>1</v>
      </c>
      <c r="N1223" s="147" t="s">
        <v>40</v>
      </c>
      <c r="P1223" s="148">
        <f>O1223*H1223</f>
        <v>0</v>
      </c>
      <c r="Q1223" s="148">
        <v>0</v>
      </c>
      <c r="R1223" s="148">
        <f>Q1223*H1223</f>
        <v>0</v>
      </c>
      <c r="S1223" s="148">
        <v>0</v>
      </c>
      <c r="T1223" s="149">
        <f>S1223*H1223</f>
        <v>0</v>
      </c>
      <c r="AR1223" s="150" t="s">
        <v>314</v>
      </c>
      <c r="AT1223" s="150" t="s">
        <v>309</v>
      </c>
      <c r="AU1223" s="150" t="s">
        <v>163</v>
      </c>
      <c r="AY1223" s="18" t="s">
        <v>307</v>
      </c>
      <c r="BE1223" s="151">
        <f>IF(N1223="základní",J1223,0)</f>
        <v>0</v>
      </c>
      <c r="BF1223" s="151">
        <f>IF(N1223="snížená",J1223,0)</f>
        <v>0</v>
      </c>
      <c r="BG1223" s="151">
        <f>IF(N1223="zákl. přenesená",J1223,0)</f>
        <v>0</v>
      </c>
      <c r="BH1223" s="151">
        <f>IF(N1223="sníž. přenesená",J1223,0)</f>
        <v>0</v>
      </c>
      <c r="BI1223" s="151">
        <f>IF(N1223="nulová",J1223,0)</f>
        <v>0</v>
      </c>
      <c r="BJ1223" s="18" t="s">
        <v>82</v>
      </c>
      <c r="BK1223" s="151">
        <f>ROUND(I1223*H1223,2)</f>
        <v>0</v>
      </c>
      <c r="BL1223" s="18" t="s">
        <v>314</v>
      </c>
      <c r="BM1223" s="150" t="s">
        <v>8471</v>
      </c>
    </row>
    <row r="1224" spans="2:65" s="1" customFormat="1" ht="11.25">
      <c r="B1224" s="33"/>
      <c r="D1224" s="152" t="s">
        <v>316</v>
      </c>
      <c r="F1224" s="153" t="s">
        <v>7419</v>
      </c>
      <c r="I1224" s="154"/>
      <c r="L1224" s="33"/>
      <c r="M1224" s="155"/>
      <c r="T1224" s="57"/>
      <c r="AT1224" s="18" t="s">
        <v>316</v>
      </c>
      <c r="AU1224" s="18" t="s">
        <v>163</v>
      </c>
    </row>
    <row r="1225" spans="2:65" s="1" customFormat="1" ht="16.5" customHeight="1">
      <c r="B1225" s="33"/>
      <c r="C1225" s="139" t="s">
        <v>8472</v>
      </c>
      <c r="D1225" s="139" t="s">
        <v>309</v>
      </c>
      <c r="E1225" s="140" t="s">
        <v>8473</v>
      </c>
      <c r="F1225" s="141" t="s">
        <v>7421</v>
      </c>
      <c r="G1225" s="142" t="s">
        <v>398</v>
      </c>
      <c r="H1225" s="143">
        <v>60</v>
      </c>
      <c r="I1225" s="144"/>
      <c r="J1225" s="145">
        <f>ROUND(I1225*H1225,2)</f>
        <v>0</v>
      </c>
      <c r="K1225" s="141" t="s">
        <v>1</v>
      </c>
      <c r="L1225" s="33"/>
      <c r="M1225" s="146" t="s">
        <v>1</v>
      </c>
      <c r="N1225" s="147" t="s">
        <v>40</v>
      </c>
      <c r="P1225" s="148">
        <f>O1225*H1225</f>
        <v>0</v>
      </c>
      <c r="Q1225" s="148">
        <v>0</v>
      </c>
      <c r="R1225" s="148">
        <f>Q1225*H1225</f>
        <v>0</v>
      </c>
      <c r="S1225" s="148">
        <v>0</v>
      </c>
      <c r="T1225" s="149">
        <f>S1225*H1225</f>
        <v>0</v>
      </c>
      <c r="AR1225" s="150" t="s">
        <v>314</v>
      </c>
      <c r="AT1225" s="150" t="s">
        <v>309</v>
      </c>
      <c r="AU1225" s="150" t="s">
        <v>163</v>
      </c>
      <c r="AY1225" s="18" t="s">
        <v>307</v>
      </c>
      <c r="BE1225" s="151">
        <f>IF(N1225="základní",J1225,0)</f>
        <v>0</v>
      </c>
      <c r="BF1225" s="151">
        <f>IF(N1225="snížená",J1225,0)</f>
        <v>0</v>
      </c>
      <c r="BG1225" s="151">
        <f>IF(N1225="zákl. přenesená",J1225,0)</f>
        <v>0</v>
      </c>
      <c r="BH1225" s="151">
        <f>IF(N1225="sníž. přenesená",J1225,0)</f>
        <v>0</v>
      </c>
      <c r="BI1225" s="151">
        <f>IF(N1225="nulová",J1225,0)</f>
        <v>0</v>
      </c>
      <c r="BJ1225" s="18" t="s">
        <v>82</v>
      </c>
      <c r="BK1225" s="151">
        <f>ROUND(I1225*H1225,2)</f>
        <v>0</v>
      </c>
      <c r="BL1225" s="18" t="s">
        <v>314</v>
      </c>
      <c r="BM1225" s="150" t="s">
        <v>8474</v>
      </c>
    </row>
    <row r="1226" spans="2:65" s="1" customFormat="1" ht="11.25">
      <c r="B1226" s="33"/>
      <c r="D1226" s="152" t="s">
        <v>316</v>
      </c>
      <c r="F1226" s="153" t="s">
        <v>7421</v>
      </c>
      <c r="I1226" s="154"/>
      <c r="L1226" s="33"/>
      <c r="M1226" s="155"/>
      <c r="T1226" s="57"/>
      <c r="AT1226" s="18" t="s">
        <v>316</v>
      </c>
      <c r="AU1226" s="18" t="s">
        <v>163</v>
      </c>
    </row>
    <row r="1227" spans="2:65" s="1" customFormat="1" ht="16.5" customHeight="1">
      <c r="B1227" s="33"/>
      <c r="C1227" s="139" t="s">
        <v>7757</v>
      </c>
      <c r="D1227" s="139" t="s">
        <v>309</v>
      </c>
      <c r="E1227" s="140" t="s">
        <v>8475</v>
      </c>
      <c r="F1227" s="141" t="s">
        <v>7423</v>
      </c>
      <c r="G1227" s="142" t="s">
        <v>398</v>
      </c>
      <c r="H1227" s="143">
        <v>110</v>
      </c>
      <c r="I1227" s="144"/>
      <c r="J1227" s="145">
        <f>ROUND(I1227*H1227,2)</f>
        <v>0</v>
      </c>
      <c r="K1227" s="141" t="s">
        <v>1</v>
      </c>
      <c r="L1227" s="33"/>
      <c r="M1227" s="146" t="s">
        <v>1</v>
      </c>
      <c r="N1227" s="147" t="s">
        <v>40</v>
      </c>
      <c r="P1227" s="148">
        <f>O1227*H1227</f>
        <v>0</v>
      </c>
      <c r="Q1227" s="148">
        <v>0</v>
      </c>
      <c r="R1227" s="148">
        <f>Q1227*H1227</f>
        <v>0</v>
      </c>
      <c r="S1227" s="148">
        <v>0</v>
      </c>
      <c r="T1227" s="149">
        <f>S1227*H1227</f>
        <v>0</v>
      </c>
      <c r="AR1227" s="150" t="s">
        <v>314</v>
      </c>
      <c r="AT1227" s="150" t="s">
        <v>309</v>
      </c>
      <c r="AU1227" s="150" t="s">
        <v>163</v>
      </c>
      <c r="AY1227" s="18" t="s">
        <v>307</v>
      </c>
      <c r="BE1227" s="151">
        <f>IF(N1227="základní",J1227,0)</f>
        <v>0</v>
      </c>
      <c r="BF1227" s="151">
        <f>IF(N1227="snížená",J1227,0)</f>
        <v>0</v>
      </c>
      <c r="BG1227" s="151">
        <f>IF(N1227="zákl. přenesená",J1227,0)</f>
        <v>0</v>
      </c>
      <c r="BH1227" s="151">
        <f>IF(N1227="sníž. přenesená",J1227,0)</f>
        <v>0</v>
      </c>
      <c r="BI1227" s="151">
        <f>IF(N1227="nulová",J1227,0)</f>
        <v>0</v>
      </c>
      <c r="BJ1227" s="18" t="s">
        <v>82</v>
      </c>
      <c r="BK1227" s="151">
        <f>ROUND(I1227*H1227,2)</f>
        <v>0</v>
      </c>
      <c r="BL1227" s="18" t="s">
        <v>314</v>
      </c>
      <c r="BM1227" s="150" t="s">
        <v>8476</v>
      </c>
    </row>
    <row r="1228" spans="2:65" s="1" customFormat="1" ht="11.25">
      <c r="B1228" s="33"/>
      <c r="D1228" s="152" t="s">
        <v>316</v>
      </c>
      <c r="F1228" s="153" t="s">
        <v>7423</v>
      </c>
      <c r="I1228" s="154"/>
      <c r="L1228" s="33"/>
      <c r="M1228" s="155"/>
      <c r="T1228" s="57"/>
      <c r="AT1228" s="18" t="s">
        <v>316</v>
      </c>
      <c r="AU1228" s="18" t="s">
        <v>163</v>
      </c>
    </row>
    <row r="1229" spans="2:65" s="1" customFormat="1" ht="24.2" customHeight="1">
      <c r="B1229" s="33"/>
      <c r="C1229" s="139" t="s">
        <v>8477</v>
      </c>
      <c r="D1229" s="139" t="s">
        <v>309</v>
      </c>
      <c r="E1229" s="140" t="s">
        <v>8478</v>
      </c>
      <c r="F1229" s="141" t="s">
        <v>7425</v>
      </c>
      <c r="G1229" s="142" t="s">
        <v>514</v>
      </c>
      <c r="H1229" s="143">
        <v>5</v>
      </c>
      <c r="I1229" s="144"/>
      <c r="J1229" s="145">
        <f>ROUND(I1229*H1229,2)</f>
        <v>0</v>
      </c>
      <c r="K1229" s="141" t="s">
        <v>1</v>
      </c>
      <c r="L1229" s="33"/>
      <c r="M1229" s="146" t="s">
        <v>1</v>
      </c>
      <c r="N1229" s="147" t="s">
        <v>40</v>
      </c>
      <c r="P1229" s="148">
        <f>O1229*H1229</f>
        <v>0</v>
      </c>
      <c r="Q1229" s="148">
        <v>0</v>
      </c>
      <c r="R1229" s="148">
        <f>Q1229*H1229</f>
        <v>0</v>
      </c>
      <c r="S1229" s="148">
        <v>0</v>
      </c>
      <c r="T1229" s="149">
        <f>S1229*H1229</f>
        <v>0</v>
      </c>
      <c r="AR1229" s="150" t="s">
        <v>314</v>
      </c>
      <c r="AT1229" s="150" t="s">
        <v>309</v>
      </c>
      <c r="AU1229" s="150" t="s">
        <v>163</v>
      </c>
      <c r="AY1229" s="18" t="s">
        <v>307</v>
      </c>
      <c r="BE1229" s="151">
        <f>IF(N1229="základní",J1229,0)</f>
        <v>0</v>
      </c>
      <c r="BF1229" s="151">
        <f>IF(N1229="snížená",J1229,0)</f>
        <v>0</v>
      </c>
      <c r="BG1229" s="151">
        <f>IF(N1229="zákl. přenesená",J1229,0)</f>
        <v>0</v>
      </c>
      <c r="BH1229" s="151">
        <f>IF(N1229="sníž. přenesená",J1229,0)</f>
        <v>0</v>
      </c>
      <c r="BI1229" s="151">
        <f>IF(N1229="nulová",J1229,0)</f>
        <v>0</v>
      </c>
      <c r="BJ1229" s="18" t="s">
        <v>82</v>
      </c>
      <c r="BK1229" s="151">
        <f>ROUND(I1229*H1229,2)</f>
        <v>0</v>
      </c>
      <c r="BL1229" s="18" t="s">
        <v>314</v>
      </c>
      <c r="BM1229" s="150" t="s">
        <v>8479</v>
      </c>
    </row>
    <row r="1230" spans="2:65" s="1" customFormat="1" ht="11.25">
      <c r="B1230" s="33"/>
      <c r="D1230" s="152" t="s">
        <v>316</v>
      </c>
      <c r="F1230" s="153" t="s">
        <v>7425</v>
      </c>
      <c r="I1230" s="154"/>
      <c r="L1230" s="33"/>
      <c r="M1230" s="155"/>
      <c r="T1230" s="57"/>
      <c r="AT1230" s="18" t="s">
        <v>316</v>
      </c>
      <c r="AU1230" s="18" t="s">
        <v>163</v>
      </c>
    </row>
    <row r="1231" spans="2:65" s="1" customFormat="1" ht="16.5" customHeight="1">
      <c r="B1231" s="33"/>
      <c r="C1231" s="139" t="s">
        <v>7759</v>
      </c>
      <c r="D1231" s="139" t="s">
        <v>309</v>
      </c>
      <c r="E1231" s="140" t="s">
        <v>8480</v>
      </c>
      <c r="F1231" s="141" t="s">
        <v>8481</v>
      </c>
      <c r="G1231" s="142" t="s">
        <v>7440</v>
      </c>
      <c r="H1231" s="143">
        <v>5</v>
      </c>
      <c r="I1231" s="144"/>
      <c r="J1231" s="145">
        <f>ROUND(I1231*H1231,2)</f>
        <v>0</v>
      </c>
      <c r="K1231" s="141" t="s">
        <v>1</v>
      </c>
      <c r="L1231" s="33"/>
      <c r="M1231" s="146" t="s">
        <v>1</v>
      </c>
      <c r="N1231" s="147" t="s">
        <v>40</v>
      </c>
      <c r="P1231" s="148">
        <f>O1231*H1231</f>
        <v>0</v>
      </c>
      <c r="Q1231" s="148">
        <v>0</v>
      </c>
      <c r="R1231" s="148">
        <f>Q1231*H1231</f>
        <v>0</v>
      </c>
      <c r="S1231" s="148">
        <v>0</v>
      </c>
      <c r="T1231" s="149">
        <f>S1231*H1231</f>
        <v>0</v>
      </c>
      <c r="AR1231" s="150" t="s">
        <v>314</v>
      </c>
      <c r="AT1231" s="150" t="s">
        <v>309</v>
      </c>
      <c r="AU1231" s="150" t="s">
        <v>163</v>
      </c>
      <c r="AY1231" s="18" t="s">
        <v>307</v>
      </c>
      <c r="BE1231" s="151">
        <f>IF(N1231="základní",J1231,0)</f>
        <v>0</v>
      </c>
      <c r="BF1231" s="151">
        <f>IF(N1231="snížená",J1231,0)</f>
        <v>0</v>
      </c>
      <c r="BG1231" s="151">
        <f>IF(N1231="zákl. přenesená",J1231,0)</f>
        <v>0</v>
      </c>
      <c r="BH1231" s="151">
        <f>IF(N1231="sníž. přenesená",J1231,0)</f>
        <v>0</v>
      </c>
      <c r="BI1231" s="151">
        <f>IF(N1231="nulová",J1231,0)</f>
        <v>0</v>
      </c>
      <c r="BJ1231" s="18" t="s">
        <v>82</v>
      </c>
      <c r="BK1231" s="151">
        <f>ROUND(I1231*H1231,2)</f>
        <v>0</v>
      </c>
      <c r="BL1231" s="18" t="s">
        <v>314</v>
      </c>
      <c r="BM1231" s="150" t="s">
        <v>8482</v>
      </c>
    </row>
    <row r="1232" spans="2:65" s="1" customFormat="1" ht="11.25">
      <c r="B1232" s="33"/>
      <c r="D1232" s="152" t="s">
        <v>316</v>
      </c>
      <c r="F1232" s="153" t="s">
        <v>8481</v>
      </c>
      <c r="I1232" s="154"/>
      <c r="L1232" s="33"/>
      <c r="M1232" s="155"/>
      <c r="T1232" s="57"/>
      <c r="AT1232" s="18" t="s">
        <v>316</v>
      </c>
      <c r="AU1232" s="18" t="s">
        <v>163</v>
      </c>
    </row>
    <row r="1233" spans="2:65" s="1" customFormat="1" ht="55.5" customHeight="1">
      <c r="B1233" s="33"/>
      <c r="C1233" s="139" t="s">
        <v>8483</v>
      </c>
      <c r="D1233" s="139" t="s">
        <v>309</v>
      </c>
      <c r="E1233" s="140" t="s">
        <v>8484</v>
      </c>
      <c r="F1233" s="141" t="s">
        <v>7439</v>
      </c>
      <c r="G1233" s="142" t="s">
        <v>7440</v>
      </c>
      <c r="H1233" s="143">
        <v>40</v>
      </c>
      <c r="I1233" s="144"/>
      <c r="J1233" s="145">
        <f>ROUND(I1233*H1233,2)</f>
        <v>0</v>
      </c>
      <c r="K1233" s="141" t="s">
        <v>1</v>
      </c>
      <c r="L1233" s="33"/>
      <c r="M1233" s="146" t="s">
        <v>1</v>
      </c>
      <c r="N1233" s="147" t="s">
        <v>40</v>
      </c>
      <c r="P1233" s="148">
        <f>O1233*H1233</f>
        <v>0</v>
      </c>
      <c r="Q1233" s="148">
        <v>0</v>
      </c>
      <c r="R1233" s="148">
        <f>Q1233*H1233</f>
        <v>0</v>
      </c>
      <c r="S1233" s="148">
        <v>0</v>
      </c>
      <c r="T1233" s="149">
        <f>S1233*H1233</f>
        <v>0</v>
      </c>
      <c r="AR1233" s="150" t="s">
        <v>314</v>
      </c>
      <c r="AT1233" s="150" t="s">
        <v>309</v>
      </c>
      <c r="AU1233" s="150" t="s">
        <v>163</v>
      </c>
      <c r="AY1233" s="18" t="s">
        <v>307</v>
      </c>
      <c r="BE1233" s="151">
        <f>IF(N1233="základní",J1233,0)</f>
        <v>0</v>
      </c>
      <c r="BF1233" s="151">
        <f>IF(N1233="snížená",J1233,0)</f>
        <v>0</v>
      </c>
      <c r="BG1233" s="151">
        <f>IF(N1233="zákl. přenesená",J1233,0)</f>
        <v>0</v>
      </c>
      <c r="BH1233" s="151">
        <f>IF(N1233="sníž. přenesená",J1233,0)</f>
        <v>0</v>
      </c>
      <c r="BI1233" s="151">
        <f>IF(N1233="nulová",J1233,0)</f>
        <v>0</v>
      </c>
      <c r="BJ1233" s="18" t="s">
        <v>82</v>
      </c>
      <c r="BK1233" s="151">
        <f>ROUND(I1233*H1233,2)</f>
        <v>0</v>
      </c>
      <c r="BL1233" s="18" t="s">
        <v>314</v>
      </c>
      <c r="BM1233" s="150" t="s">
        <v>8485</v>
      </c>
    </row>
    <row r="1234" spans="2:65" s="1" customFormat="1" ht="39">
      <c r="B1234" s="33"/>
      <c r="D1234" s="152" t="s">
        <v>316</v>
      </c>
      <c r="F1234" s="153" t="s">
        <v>7439</v>
      </c>
      <c r="I1234" s="154"/>
      <c r="L1234" s="33"/>
      <c r="M1234" s="155"/>
      <c r="T1234" s="57"/>
      <c r="AT1234" s="18" t="s">
        <v>316</v>
      </c>
      <c r="AU1234" s="18" t="s">
        <v>163</v>
      </c>
    </row>
    <row r="1235" spans="2:65" s="1" customFormat="1" ht="16.5" customHeight="1">
      <c r="B1235" s="33"/>
      <c r="C1235" s="139" t="s">
        <v>7763</v>
      </c>
      <c r="D1235" s="139" t="s">
        <v>309</v>
      </c>
      <c r="E1235" s="140" t="s">
        <v>8486</v>
      </c>
      <c r="F1235" s="141" t="s">
        <v>8210</v>
      </c>
      <c r="G1235" s="142" t="s">
        <v>5228</v>
      </c>
      <c r="H1235" s="143">
        <v>1</v>
      </c>
      <c r="I1235" s="144"/>
      <c r="J1235" s="145">
        <f>ROUND(I1235*H1235,2)</f>
        <v>0</v>
      </c>
      <c r="K1235" s="141" t="s">
        <v>1</v>
      </c>
      <c r="L1235" s="33"/>
      <c r="M1235" s="146" t="s">
        <v>1</v>
      </c>
      <c r="N1235" s="147" t="s">
        <v>40</v>
      </c>
      <c r="P1235" s="148">
        <f>O1235*H1235</f>
        <v>0</v>
      </c>
      <c r="Q1235" s="148">
        <v>0</v>
      </c>
      <c r="R1235" s="148">
        <f>Q1235*H1235</f>
        <v>0</v>
      </c>
      <c r="S1235" s="148">
        <v>0</v>
      </c>
      <c r="T1235" s="149">
        <f>S1235*H1235</f>
        <v>0</v>
      </c>
      <c r="AR1235" s="150" t="s">
        <v>314</v>
      </c>
      <c r="AT1235" s="150" t="s">
        <v>309</v>
      </c>
      <c r="AU1235" s="150" t="s">
        <v>163</v>
      </c>
      <c r="AY1235" s="18" t="s">
        <v>307</v>
      </c>
      <c r="BE1235" s="151">
        <f>IF(N1235="základní",J1235,0)</f>
        <v>0</v>
      </c>
      <c r="BF1235" s="151">
        <f>IF(N1235="snížená",J1235,0)</f>
        <v>0</v>
      </c>
      <c r="BG1235" s="151">
        <f>IF(N1235="zákl. přenesená",J1235,0)</f>
        <v>0</v>
      </c>
      <c r="BH1235" s="151">
        <f>IF(N1235="sníž. přenesená",J1235,0)</f>
        <v>0</v>
      </c>
      <c r="BI1235" s="151">
        <f>IF(N1235="nulová",J1235,0)</f>
        <v>0</v>
      </c>
      <c r="BJ1235" s="18" t="s">
        <v>82</v>
      </c>
      <c r="BK1235" s="151">
        <f>ROUND(I1235*H1235,2)</f>
        <v>0</v>
      </c>
      <c r="BL1235" s="18" t="s">
        <v>314</v>
      </c>
      <c r="BM1235" s="150" t="s">
        <v>8487</v>
      </c>
    </row>
    <row r="1236" spans="2:65" s="1" customFormat="1" ht="11.25">
      <c r="B1236" s="33"/>
      <c r="D1236" s="152" t="s">
        <v>316</v>
      </c>
      <c r="F1236" s="153" t="s">
        <v>8210</v>
      </c>
      <c r="I1236" s="154"/>
      <c r="L1236" s="33"/>
      <c r="M1236" s="155"/>
      <c r="T1236" s="57"/>
      <c r="AT1236" s="18" t="s">
        <v>316</v>
      </c>
      <c r="AU1236" s="18" t="s">
        <v>163</v>
      </c>
    </row>
    <row r="1237" spans="2:65" s="11" customFormat="1" ht="22.9" customHeight="1">
      <c r="B1237" s="127"/>
      <c r="D1237" s="128" t="s">
        <v>74</v>
      </c>
      <c r="E1237" s="137" t="s">
        <v>8488</v>
      </c>
      <c r="F1237" s="137" t="s">
        <v>8489</v>
      </c>
      <c r="I1237" s="130"/>
      <c r="J1237" s="138">
        <f>BK1237</f>
        <v>0</v>
      </c>
      <c r="L1237" s="127"/>
      <c r="M1237" s="132"/>
      <c r="P1237" s="133">
        <f>SUM(P1238:P1249)</f>
        <v>0</v>
      </c>
      <c r="R1237" s="133">
        <f>SUM(R1238:R1249)</f>
        <v>0</v>
      </c>
      <c r="T1237" s="134">
        <f>SUM(T1238:T1249)</f>
        <v>0</v>
      </c>
      <c r="AR1237" s="128" t="s">
        <v>82</v>
      </c>
      <c r="AT1237" s="135" t="s">
        <v>74</v>
      </c>
      <c r="AU1237" s="135" t="s">
        <v>82</v>
      </c>
      <c r="AY1237" s="128" t="s">
        <v>307</v>
      </c>
      <c r="BK1237" s="136">
        <f>SUM(BK1238:BK1249)</f>
        <v>0</v>
      </c>
    </row>
    <row r="1238" spans="2:65" s="1" customFormat="1" ht="24.2" customHeight="1">
      <c r="B1238" s="33"/>
      <c r="C1238" s="139" t="s">
        <v>8490</v>
      </c>
      <c r="D1238" s="139" t="s">
        <v>309</v>
      </c>
      <c r="E1238" s="140" t="s">
        <v>8491</v>
      </c>
      <c r="F1238" s="141" t="s">
        <v>8492</v>
      </c>
      <c r="G1238" s="142" t="s">
        <v>398</v>
      </c>
      <c r="H1238" s="143">
        <v>50</v>
      </c>
      <c r="I1238" s="144"/>
      <c r="J1238" s="145">
        <f>ROUND(I1238*H1238,2)</f>
        <v>0</v>
      </c>
      <c r="K1238" s="141" t="s">
        <v>1</v>
      </c>
      <c r="L1238" s="33"/>
      <c r="M1238" s="146" t="s">
        <v>1</v>
      </c>
      <c r="N1238" s="147" t="s">
        <v>40</v>
      </c>
      <c r="P1238" s="148">
        <f>O1238*H1238</f>
        <v>0</v>
      </c>
      <c r="Q1238" s="148">
        <v>0</v>
      </c>
      <c r="R1238" s="148">
        <f>Q1238*H1238</f>
        <v>0</v>
      </c>
      <c r="S1238" s="148">
        <v>0</v>
      </c>
      <c r="T1238" s="149">
        <f>S1238*H1238</f>
        <v>0</v>
      </c>
      <c r="AR1238" s="150" t="s">
        <v>314</v>
      </c>
      <c r="AT1238" s="150" t="s">
        <v>309</v>
      </c>
      <c r="AU1238" s="150" t="s">
        <v>84</v>
      </c>
      <c r="AY1238" s="18" t="s">
        <v>307</v>
      </c>
      <c r="BE1238" s="151">
        <f>IF(N1238="základní",J1238,0)</f>
        <v>0</v>
      </c>
      <c r="BF1238" s="151">
        <f>IF(N1238="snížená",J1238,0)</f>
        <v>0</v>
      </c>
      <c r="BG1238" s="151">
        <f>IF(N1238="zákl. přenesená",J1238,0)</f>
        <v>0</v>
      </c>
      <c r="BH1238" s="151">
        <f>IF(N1238="sníž. přenesená",J1238,0)</f>
        <v>0</v>
      </c>
      <c r="BI1238" s="151">
        <f>IF(N1238="nulová",J1238,0)</f>
        <v>0</v>
      </c>
      <c r="BJ1238" s="18" t="s">
        <v>82</v>
      </c>
      <c r="BK1238" s="151">
        <f>ROUND(I1238*H1238,2)</f>
        <v>0</v>
      </c>
      <c r="BL1238" s="18" t="s">
        <v>314</v>
      </c>
      <c r="BM1238" s="150" t="s">
        <v>8493</v>
      </c>
    </row>
    <row r="1239" spans="2:65" s="1" customFormat="1" ht="19.5">
      <c r="B1239" s="33"/>
      <c r="D1239" s="152" t="s">
        <v>316</v>
      </c>
      <c r="F1239" s="153" t="s">
        <v>8492</v>
      </c>
      <c r="I1239" s="154"/>
      <c r="L1239" s="33"/>
      <c r="M1239" s="155"/>
      <c r="T1239" s="57"/>
      <c r="AT1239" s="18" t="s">
        <v>316</v>
      </c>
      <c r="AU1239" s="18" t="s">
        <v>84</v>
      </c>
    </row>
    <row r="1240" spans="2:65" s="1" customFormat="1" ht="24.2" customHeight="1">
      <c r="B1240" s="33"/>
      <c r="C1240" s="139" t="s">
        <v>7767</v>
      </c>
      <c r="D1240" s="139" t="s">
        <v>309</v>
      </c>
      <c r="E1240" s="140" t="s">
        <v>8494</v>
      </c>
      <c r="F1240" s="141" t="s">
        <v>8495</v>
      </c>
      <c r="G1240" s="142" t="s">
        <v>398</v>
      </c>
      <c r="H1240" s="143">
        <v>50</v>
      </c>
      <c r="I1240" s="144"/>
      <c r="J1240" s="145">
        <f>ROUND(I1240*H1240,2)</f>
        <v>0</v>
      </c>
      <c r="K1240" s="141" t="s">
        <v>1</v>
      </c>
      <c r="L1240" s="33"/>
      <c r="M1240" s="146" t="s">
        <v>1</v>
      </c>
      <c r="N1240" s="147" t="s">
        <v>40</v>
      </c>
      <c r="P1240" s="148">
        <f>O1240*H1240</f>
        <v>0</v>
      </c>
      <c r="Q1240" s="148">
        <v>0</v>
      </c>
      <c r="R1240" s="148">
        <f>Q1240*H1240</f>
        <v>0</v>
      </c>
      <c r="S1240" s="148">
        <v>0</v>
      </c>
      <c r="T1240" s="149">
        <f>S1240*H1240</f>
        <v>0</v>
      </c>
      <c r="AR1240" s="150" t="s">
        <v>314</v>
      </c>
      <c r="AT1240" s="150" t="s">
        <v>309</v>
      </c>
      <c r="AU1240" s="150" t="s">
        <v>84</v>
      </c>
      <c r="AY1240" s="18" t="s">
        <v>307</v>
      </c>
      <c r="BE1240" s="151">
        <f>IF(N1240="základní",J1240,0)</f>
        <v>0</v>
      </c>
      <c r="BF1240" s="151">
        <f>IF(N1240="snížená",J1240,0)</f>
        <v>0</v>
      </c>
      <c r="BG1240" s="151">
        <f>IF(N1240="zákl. přenesená",J1240,0)</f>
        <v>0</v>
      </c>
      <c r="BH1240" s="151">
        <f>IF(N1240="sníž. přenesená",J1240,0)</f>
        <v>0</v>
      </c>
      <c r="BI1240" s="151">
        <f>IF(N1240="nulová",J1240,0)</f>
        <v>0</v>
      </c>
      <c r="BJ1240" s="18" t="s">
        <v>82</v>
      </c>
      <c r="BK1240" s="151">
        <f>ROUND(I1240*H1240,2)</f>
        <v>0</v>
      </c>
      <c r="BL1240" s="18" t="s">
        <v>314</v>
      </c>
      <c r="BM1240" s="150" t="s">
        <v>8496</v>
      </c>
    </row>
    <row r="1241" spans="2:65" s="1" customFormat="1" ht="19.5">
      <c r="B1241" s="33"/>
      <c r="D1241" s="152" t="s">
        <v>316</v>
      </c>
      <c r="F1241" s="153" t="s">
        <v>8495</v>
      </c>
      <c r="I1241" s="154"/>
      <c r="L1241" s="33"/>
      <c r="M1241" s="155"/>
      <c r="T1241" s="57"/>
      <c r="AT1241" s="18" t="s">
        <v>316</v>
      </c>
      <c r="AU1241" s="18" t="s">
        <v>84</v>
      </c>
    </row>
    <row r="1242" spans="2:65" s="1" customFormat="1" ht="24.2" customHeight="1">
      <c r="B1242" s="33"/>
      <c r="C1242" s="139" t="s">
        <v>8497</v>
      </c>
      <c r="D1242" s="139" t="s">
        <v>309</v>
      </c>
      <c r="E1242" s="140" t="s">
        <v>8498</v>
      </c>
      <c r="F1242" s="141" t="s">
        <v>8499</v>
      </c>
      <c r="G1242" s="142" t="s">
        <v>398</v>
      </c>
      <c r="H1242" s="143">
        <v>50</v>
      </c>
      <c r="I1242" s="144"/>
      <c r="J1242" s="145">
        <f>ROUND(I1242*H1242,2)</f>
        <v>0</v>
      </c>
      <c r="K1242" s="141" t="s">
        <v>1</v>
      </c>
      <c r="L1242" s="33"/>
      <c r="M1242" s="146" t="s">
        <v>1</v>
      </c>
      <c r="N1242" s="147" t="s">
        <v>40</v>
      </c>
      <c r="P1242" s="148">
        <f>O1242*H1242</f>
        <v>0</v>
      </c>
      <c r="Q1242" s="148">
        <v>0</v>
      </c>
      <c r="R1242" s="148">
        <f>Q1242*H1242</f>
        <v>0</v>
      </c>
      <c r="S1242" s="148">
        <v>0</v>
      </c>
      <c r="T1242" s="149">
        <f>S1242*H1242</f>
        <v>0</v>
      </c>
      <c r="AR1242" s="150" t="s">
        <v>314</v>
      </c>
      <c r="AT1242" s="150" t="s">
        <v>309</v>
      </c>
      <c r="AU1242" s="150" t="s">
        <v>84</v>
      </c>
      <c r="AY1242" s="18" t="s">
        <v>307</v>
      </c>
      <c r="BE1242" s="151">
        <f>IF(N1242="základní",J1242,0)</f>
        <v>0</v>
      </c>
      <c r="BF1242" s="151">
        <f>IF(N1242="snížená",J1242,0)</f>
        <v>0</v>
      </c>
      <c r="BG1242" s="151">
        <f>IF(N1242="zákl. přenesená",J1242,0)</f>
        <v>0</v>
      </c>
      <c r="BH1242" s="151">
        <f>IF(N1242="sníž. přenesená",J1242,0)</f>
        <v>0</v>
      </c>
      <c r="BI1242" s="151">
        <f>IF(N1242="nulová",J1242,0)</f>
        <v>0</v>
      </c>
      <c r="BJ1242" s="18" t="s">
        <v>82</v>
      </c>
      <c r="BK1242" s="151">
        <f>ROUND(I1242*H1242,2)</f>
        <v>0</v>
      </c>
      <c r="BL1242" s="18" t="s">
        <v>314</v>
      </c>
      <c r="BM1242" s="150" t="s">
        <v>8500</v>
      </c>
    </row>
    <row r="1243" spans="2:65" s="1" customFormat="1" ht="19.5">
      <c r="B1243" s="33"/>
      <c r="D1243" s="152" t="s">
        <v>316</v>
      </c>
      <c r="F1243" s="153" t="s">
        <v>8499</v>
      </c>
      <c r="I1243" s="154"/>
      <c r="L1243" s="33"/>
      <c r="M1243" s="155"/>
      <c r="T1243" s="57"/>
      <c r="AT1243" s="18" t="s">
        <v>316</v>
      </c>
      <c r="AU1243" s="18" t="s">
        <v>84</v>
      </c>
    </row>
    <row r="1244" spans="2:65" s="1" customFormat="1" ht="24.2" customHeight="1">
      <c r="B1244" s="33"/>
      <c r="C1244" s="139" t="s">
        <v>7769</v>
      </c>
      <c r="D1244" s="139" t="s">
        <v>309</v>
      </c>
      <c r="E1244" s="140" t="s">
        <v>8501</v>
      </c>
      <c r="F1244" s="141" t="s">
        <v>8502</v>
      </c>
      <c r="G1244" s="142" t="s">
        <v>398</v>
      </c>
      <c r="H1244" s="143">
        <v>100</v>
      </c>
      <c r="I1244" s="144"/>
      <c r="J1244" s="145">
        <f>ROUND(I1244*H1244,2)</f>
        <v>0</v>
      </c>
      <c r="K1244" s="141" t="s">
        <v>1</v>
      </c>
      <c r="L1244" s="33"/>
      <c r="M1244" s="146" t="s">
        <v>1</v>
      </c>
      <c r="N1244" s="147" t="s">
        <v>40</v>
      </c>
      <c r="P1244" s="148">
        <f>O1244*H1244</f>
        <v>0</v>
      </c>
      <c r="Q1244" s="148">
        <v>0</v>
      </c>
      <c r="R1244" s="148">
        <f>Q1244*H1244</f>
        <v>0</v>
      </c>
      <c r="S1244" s="148">
        <v>0</v>
      </c>
      <c r="T1244" s="149">
        <f>S1244*H1244</f>
        <v>0</v>
      </c>
      <c r="AR1244" s="150" t="s">
        <v>314</v>
      </c>
      <c r="AT1244" s="150" t="s">
        <v>309</v>
      </c>
      <c r="AU1244" s="150" t="s">
        <v>84</v>
      </c>
      <c r="AY1244" s="18" t="s">
        <v>307</v>
      </c>
      <c r="BE1244" s="151">
        <f>IF(N1244="základní",J1244,0)</f>
        <v>0</v>
      </c>
      <c r="BF1244" s="151">
        <f>IF(N1244="snížená",J1244,0)</f>
        <v>0</v>
      </c>
      <c r="BG1244" s="151">
        <f>IF(N1244="zákl. přenesená",J1244,0)</f>
        <v>0</v>
      </c>
      <c r="BH1244" s="151">
        <f>IF(N1244="sníž. přenesená",J1244,0)</f>
        <v>0</v>
      </c>
      <c r="BI1244" s="151">
        <f>IF(N1244="nulová",J1244,0)</f>
        <v>0</v>
      </c>
      <c r="BJ1244" s="18" t="s">
        <v>82</v>
      </c>
      <c r="BK1244" s="151">
        <f>ROUND(I1244*H1244,2)</f>
        <v>0</v>
      </c>
      <c r="BL1244" s="18" t="s">
        <v>314</v>
      </c>
      <c r="BM1244" s="150" t="s">
        <v>8503</v>
      </c>
    </row>
    <row r="1245" spans="2:65" s="1" customFormat="1" ht="19.5">
      <c r="B1245" s="33"/>
      <c r="D1245" s="152" t="s">
        <v>316</v>
      </c>
      <c r="F1245" s="153" t="s">
        <v>8502</v>
      </c>
      <c r="I1245" s="154"/>
      <c r="L1245" s="33"/>
      <c r="M1245" s="155"/>
      <c r="T1245" s="57"/>
      <c r="AT1245" s="18" t="s">
        <v>316</v>
      </c>
      <c r="AU1245" s="18" t="s">
        <v>84</v>
      </c>
    </row>
    <row r="1246" spans="2:65" s="1" customFormat="1" ht="16.5" customHeight="1">
      <c r="B1246" s="33"/>
      <c r="C1246" s="139" t="s">
        <v>8504</v>
      </c>
      <c r="D1246" s="139" t="s">
        <v>309</v>
      </c>
      <c r="E1246" s="140" t="s">
        <v>8505</v>
      </c>
      <c r="F1246" s="141" t="s">
        <v>8506</v>
      </c>
      <c r="G1246" s="142" t="s">
        <v>514</v>
      </c>
      <c r="H1246" s="143">
        <v>45</v>
      </c>
      <c r="I1246" s="144"/>
      <c r="J1246" s="145">
        <f>ROUND(I1246*H1246,2)</f>
        <v>0</v>
      </c>
      <c r="K1246" s="141" t="s">
        <v>1</v>
      </c>
      <c r="L1246" s="33"/>
      <c r="M1246" s="146" t="s">
        <v>1</v>
      </c>
      <c r="N1246" s="147" t="s">
        <v>40</v>
      </c>
      <c r="P1246" s="148">
        <f>O1246*H1246</f>
        <v>0</v>
      </c>
      <c r="Q1246" s="148">
        <v>0</v>
      </c>
      <c r="R1246" s="148">
        <f>Q1246*H1246</f>
        <v>0</v>
      </c>
      <c r="S1246" s="148">
        <v>0</v>
      </c>
      <c r="T1246" s="149">
        <f>S1246*H1246</f>
        <v>0</v>
      </c>
      <c r="AR1246" s="150" t="s">
        <v>314</v>
      </c>
      <c r="AT1246" s="150" t="s">
        <v>309</v>
      </c>
      <c r="AU1246" s="150" t="s">
        <v>84</v>
      </c>
      <c r="AY1246" s="18" t="s">
        <v>307</v>
      </c>
      <c r="BE1246" s="151">
        <f>IF(N1246="základní",J1246,0)</f>
        <v>0</v>
      </c>
      <c r="BF1246" s="151">
        <f>IF(N1246="snížená",J1246,0)</f>
        <v>0</v>
      </c>
      <c r="BG1246" s="151">
        <f>IF(N1246="zákl. přenesená",J1246,0)</f>
        <v>0</v>
      </c>
      <c r="BH1246" s="151">
        <f>IF(N1246="sníž. přenesená",J1246,0)</f>
        <v>0</v>
      </c>
      <c r="BI1246" s="151">
        <f>IF(N1246="nulová",J1246,0)</f>
        <v>0</v>
      </c>
      <c r="BJ1246" s="18" t="s">
        <v>82</v>
      </c>
      <c r="BK1246" s="151">
        <f>ROUND(I1246*H1246,2)</f>
        <v>0</v>
      </c>
      <c r="BL1246" s="18" t="s">
        <v>314</v>
      </c>
      <c r="BM1246" s="150" t="s">
        <v>8507</v>
      </c>
    </row>
    <row r="1247" spans="2:65" s="1" customFormat="1" ht="11.25">
      <c r="B1247" s="33"/>
      <c r="D1247" s="152" t="s">
        <v>316</v>
      </c>
      <c r="F1247" s="153" t="s">
        <v>8506</v>
      </c>
      <c r="I1247" s="154"/>
      <c r="L1247" s="33"/>
      <c r="M1247" s="155"/>
      <c r="T1247" s="57"/>
      <c r="AT1247" s="18" t="s">
        <v>316</v>
      </c>
      <c r="AU1247" s="18" t="s">
        <v>84</v>
      </c>
    </row>
    <row r="1248" spans="2:65" s="1" customFormat="1" ht="55.5" customHeight="1">
      <c r="B1248" s="33"/>
      <c r="C1248" s="139" t="s">
        <v>7771</v>
      </c>
      <c r="D1248" s="139" t="s">
        <v>309</v>
      </c>
      <c r="E1248" s="140" t="s">
        <v>8508</v>
      </c>
      <c r="F1248" s="141" t="s">
        <v>7439</v>
      </c>
      <c r="G1248" s="142" t="s">
        <v>7440</v>
      </c>
      <c r="H1248" s="143">
        <v>40</v>
      </c>
      <c r="I1248" s="144"/>
      <c r="J1248" s="145">
        <f>ROUND(I1248*H1248,2)</f>
        <v>0</v>
      </c>
      <c r="K1248" s="141" t="s">
        <v>1</v>
      </c>
      <c r="L1248" s="33"/>
      <c r="M1248" s="146" t="s">
        <v>1</v>
      </c>
      <c r="N1248" s="147" t="s">
        <v>40</v>
      </c>
      <c r="P1248" s="148">
        <f>O1248*H1248</f>
        <v>0</v>
      </c>
      <c r="Q1248" s="148">
        <v>0</v>
      </c>
      <c r="R1248" s="148">
        <f>Q1248*H1248</f>
        <v>0</v>
      </c>
      <c r="S1248" s="148">
        <v>0</v>
      </c>
      <c r="T1248" s="149">
        <f>S1248*H1248</f>
        <v>0</v>
      </c>
      <c r="AR1248" s="150" t="s">
        <v>314</v>
      </c>
      <c r="AT1248" s="150" t="s">
        <v>309</v>
      </c>
      <c r="AU1248" s="150" t="s">
        <v>84</v>
      </c>
      <c r="AY1248" s="18" t="s">
        <v>307</v>
      </c>
      <c r="BE1248" s="151">
        <f>IF(N1248="základní",J1248,0)</f>
        <v>0</v>
      </c>
      <c r="BF1248" s="151">
        <f>IF(N1248="snížená",J1248,0)</f>
        <v>0</v>
      </c>
      <c r="BG1248" s="151">
        <f>IF(N1248="zákl. přenesená",J1248,0)</f>
        <v>0</v>
      </c>
      <c r="BH1248" s="151">
        <f>IF(N1248="sníž. přenesená",J1248,0)</f>
        <v>0</v>
      </c>
      <c r="BI1248" s="151">
        <f>IF(N1248="nulová",J1248,0)</f>
        <v>0</v>
      </c>
      <c r="BJ1248" s="18" t="s">
        <v>82</v>
      </c>
      <c r="BK1248" s="151">
        <f>ROUND(I1248*H1248,2)</f>
        <v>0</v>
      </c>
      <c r="BL1248" s="18" t="s">
        <v>314</v>
      </c>
      <c r="BM1248" s="150" t="s">
        <v>8509</v>
      </c>
    </row>
    <row r="1249" spans="2:65" s="1" customFormat="1" ht="39">
      <c r="B1249" s="33"/>
      <c r="D1249" s="152" t="s">
        <v>316</v>
      </c>
      <c r="F1249" s="153" t="s">
        <v>7439</v>
      </c>
      <c r="I1249" s="154"/>
      <c r="L1249" s="33"/>
      <c r="M1249" s="155"/>
      <c r="T1249" s="57"/>
      <c r="AT1249" s="18" t="s">
        <v>316</v>
      </c>
      <c r="AU1249" s="18" t="s">
        <v>84</v>
      </c>
    </row>
    <row r="1250" spans="2:65" s="11" customFormat="1" ht="22.9" customHeight="1">
      <c r="B1250" s="127"/>
      <c r="D1250" s="128" t="s">
        <v>74</v>
      </c>
      <c r="E1250" s="137" t="s">
        <v>8510</v>
      </c>
      <c r="F1250" s="137" t="s">
        <v>8511</v>
      </c>
      <c r="I1250" s="130"/>
      <c r="J1250" s="138">
        <f>BK1250</f>
        <v>0</v>
      </c>
      <c r="L1250" s="127"/>
      <c r="M1250" s="132"/>
      <c r="P1250" s="133">
        <f>SUM(P1251:P1258)</f>
        <v>0</v>
      </c>
      <c r="R1250" s="133">
        <f>SUM(R1251:R1258)</f>
        <v>0</v>
      </c>
      <c r="T1250" s="134">
        <f>SUM(T1251:T1258)</f>
        <v>0</v>
      </c>
      <c r="AR1250" s="128" t="s">
        <v>82</v>
      </c>
      <c r="AT1250" s="135" t="s">
        <v>74</v>
      </c>
      <c r="AU1250" s="135" t="s">
        <v>82</v>
      </c>
      <c r="AY1250" s="128" t="s">
        <v>307</v>
      </c>
      <c r="BK1250" s="136">
        <f>SUM(BK1251:BK1258)</f>
        <v>0</v>
      </c>
    </row>
    <row r="1251" spans="2:65" s="1" customFormat="1" ht="44.25" customHeight="1">
      <c r="B1251" s="33"/>
      <c r="C1251" s="139" t="s">
        <v>8512</v>
      </c>
      <c r="D1251" s="139" t="s">
        <v>309</v>
      </c>
      <c r="E1251" s="140" t="s">
        <v>8513</v>
      </c>
      <c r="F1251" s="141" t="s">
        <v>8514</v>
      </c>
      <c r="G1251" s="142" t="s">
        <v>514</v>
      </c>
      <c r="H1251" s="143">
        <v>22</v>
      </c>
      <c r="I1251" s="144"/>
      <c r="J1251" s="145">
        <f>ROUND(I1251*H1251,2)</f>
        <v>0</v>
      </c>
      <c r="K1251" s="141" t="s">
        <v>1</v>
      </c>
      <c r="L1251" s="33"/>
      <c r="M1251" s="146" t="s">
        <v>1</v>
      </c>
      <c r="N1251" s="147" t="s">
        <v>40</v>
      </c>
      <c r="P1251" s="148">
        <f>O1251*H1251</f>
        <v>0</v>
      </c>
      <c r="Q1251" s="148">
        <v>0</v>
      </c>
      <c r="R1251" s="148">
        <f>Q1251*H1251</f>
        <v>0</v>
      </c>
      <c r="S1251" s="148">
        <v>0</v>
      </c>
      <c r="T1251" s="149">
        <f>S1251*H1251</f>
        <v>0</v>
      </c>
      <c r="AR1251" s="150" t="s">
        <v>314</v>
      </c>
      <c r="AT1251" s="150" t="s">
        <v>309</v>
      </c>
      <c r="AU1251" s="150" t="s">
        <v>84</v>
      </c>
      <c r="AY1251" s="18" t="s">
        <v>307</v>
      </c>
      <c r="BE1251" s="151">
        <f>IF(N1251="základní",J1251,0)</f>
        <v>0</v>
      </c>
      <c r="BF1251" s="151">
        <f>IF(N1251="snížená",J1251,0)</f>
        <v>0</v>
      </c>
      <c r="BG1251" s="151">
        <f>IF(N1251="zákl. přenesená",J1251,0)</f>
        <v>0</v>
      </c>
      <c r="BH1251" s="151">
        <f>IF(N1251="sníž. přenesená",J1251,0)</f>
        <v>0</v>
      </c>
      <c r="BI1251" s="151">
        <f>IF(N1251="nulová",J1251,0)</f>
        <v>0</v>
      </c>
      <c r="BJ1251" s="18" t="s">
        <v>82</v>
      </c>
      <c r="BK1251" s="151">
        <f>ROUND(I1251*H1251,2)</f>
        <v>0</v>
      </c>
      <c r="BL1251" s="18" t="s">
        <v>314</v>
      </c>
      <c r="BM1251" s="150" t="s">
        <v>8515</v>
      </c>
    </row>
    <row r="1252" spans="2:65" s="1" customFormat="1" ht="29.25">
      <c r="B1252" s="33"/>
      <c r="D1252" s="152" t="s">
        <v>316</v>
      </c>
      <c r="F1252" s="153" t="s">
        <v>8514</v>
      </c>
      <c r="I1252" s="154"/>
      <c r="L1252" s="33"/>
      <c r="M1252" s="155"/>
      <c r="T1252" s="57"/>
      <c r="AT1252" s="18" t="s">
        <v>316</v>
      </c>
      <c r="AU1252" s="18" t="s">
        <v>84</v>
      </c>
    </row>
    <row r="1253" spans="2:65" s="1" customFormat="1" ht="24.2" customHeight="1">
      <c r="B1253" s="33"/>
      <c r="C1253" s="139" t="s">
        <v>7775</v>
      </c>
      <c r="D1253" s="139" t="s">
        <v>309</v>
      </c>
      <c r="E1253" s="140" t="s">
        <v>8516</v>
      </c>
      <c r="F1253" s="141" t="s">
        <v>8517</v>
      </c>
      <c r="G1253" s="142" t="s">
        <v>514</v>
      </c>
      <c r="H1253" s="143">
        <v>8</v>
      </c>
      <c r="I1253" s="144"/>
      <c r="J1253" s="145">
        <f>ROUND(I1253*H1253,2)</f>
        <v>0</v>
      </c>
      <c r="K1253" s="141" t="s">
        <v>1</v>
      </c>
      <c r="L1253" s="33"/>
      <c r="M1253" s="146" t="s">
        <v>1</v>
      </c>
      <c r="N1253" s="147" t="s">
        <v>40</v>
      </c>
      <c r="P1253" s="148">
        <f>O1253*H1253</f>
        <v>0</v>
      </c>
      <c r="Q1253" s="148">
        <v>0</v>
      </c>
      <c r="R1253" s="148">
        <f>Q1253*H1253</f>
        <v>0</v>
      </c>
      <c r="S1253" s="148">
        <v>0</v>
      </c>
      <c r="T1253" s="149">
        <f>S1253*H1253</f>
        <v>0</v>
      </c>
      <c r="AR1253" s="150" t="s">
        <v>314</v>
      </c>
      <c r="AT1253" s="150" t="s">
        <v>309</v>
      </c>
      <c r="AU1253" s="150" t="s">
        <v>84</v>
      </c>
      <c r="AY1253" s="18" t="s">
        <v>307</v>
      </c>
      <c r="BE1253" s="151">
        <f>IF(N1253="základní",J1253,0)</f>
        <v>0</v>
      </c>
      <c r="BF1253" s="151">
        <f>IF(N1253="snížená",J1253,0)</f>
        <v>0</v>
      </c>
      <c r="BG1253" s="151">
        <f>IF(N1253="zákl. přenesená",J1253,0)</f>
        <v>0</v>
      </c>
      <c r="BH1253" s="151">
        <f>IF(N1253="sníž. přenesená",J1253,0)</f>
        <v>0</v>
      </c>
      <c r="BI1253" s="151">
        <f>IF(N1253="nulová",J1253,0)</f>
        <v>0</v>
      </c>
      <c r="BJ1253" s="18" t="s">
        <v>82</v>
      </c>
      <c r="BK1253" s="151">
        <f>ROUND(I1253*H1253,2)</f>
        <v>0</v>
      </c>
      <c r="BL1253" s="18" t="s">
        <v>314</v>
      </c>
      <c r="BM1253" s="150" t="s">
        <v>8518</v>
      </c>
    </row>
    <row r="1254" spans="2:65" s="1" customFormat="1" ht="11.25">
      <c r="B1254" s="33"/>
      <c r="D1254" s="152" t="s">
        <v>316</v>
      </c>
      <c r="F1254" s="153" t="s">
        <v>8517</v>
      </c>
      <c r="I1254" s="154"/>
      <c r="L1254" s="33"/>
      <c r="M1254" s="155"/>
      <c r="T1254" s="57"/>
      <c r="AT1254" s="18" t="s">
        <v>316</v>
      </c>
      <c r="AU1254" s="18" t="s">
        <v>84</v>
      </c>
    </row>
    <row r="1255" spans="2:65" s="1" customFormat="1" ht="16.5" customHeight="1">
      <c r="B1255" s="33"/>
      <c r="C1255" s="139" t="s">
        <v>8519</v>
      </c>
      <c r="D1255" s="139" t="s">
        <v>309</v>
      </c>
      <c r="E1255" s="140" t="s">
        <v>8520</v>
      </c>
      <c r="F1255" s="141" t="s">
        <v>8521</v>
      </c>
      <c r="G1255" s="142" t="s">
        <v>514</v>
      </c>
      <c r="H1255" s="143">
        <v>8</v>
      </c>
      <c r="I1255" s="144"/>
      <c r="J1255" s="145">
        <f>ROUND(I1255*H1255,2)</f>
        <v>0</v>
      </c>
      <c r="K1255" s="141" t="s">
        <v>1</v>
      </c>
      <c r="L1255" s="33"/>
      <c r="M1255" s="146" t="s">
        <v>1</v>
      </c>
      <c r="N1255" s="147" t="s">
        <v>40</v>
      </c>
      <c r="P1255" s="148">
        <f>O1255*H1255</f>
        <v>0</v>
      </c>
      <c r="Q1255" s="148">
        <v>0</v>
      </c>
      <c r="R1255" s="148">
        <f>Q1255*H1255</f>
        <v>0</v>
      </c>
      <c r="S1255" s="148">
        <v>0</v>
      </c>
      <c r="T1255" s="149">
        <f>S1255*H1255</f>
        <v>0</v>
      </c>
      <c r="AR1255" s="150" t="s">
        <v>314</v>
      </c>
      <c r="AT1255" s="150" t="s">
        <v>309</v>
      </c>
      <c r="AU1255" s="150" t="s">
        <v>84</v>
      </c>
      <c r="AY1255" s="18" t="s">
        <v>307</v>
      </c>
      <c r="BE1255" s="151">
        <f>IF(N1255="základní",J1255,0)</f>
        <v>0</v>
      </c>
      <c r="BF1255" s="151">
        <f>IF(N1255="snížená",J1255,0)</f>
        <v>0</v>
      </c>
      <c r="BG1255" s="151">
        <f>IF(N1255="zákl. přenesená",J1255,0)</f>
        <v>0</v>
      </c>
      <c r="BH1255" s="151">
        <f>IF(N1255="sníž. přenesená",J1255,0)</f>
        <v>0</v>
      </c>
      <c r="BI1255" s="151">
        <f>IF(N1255="nulová",J1255,0)</f>
        <v>0</v>
      </c>
      <c r="BJ1255" s="18" t="s">
        <v>82</v>
      </c>
      <c r="BK1255" s="151">
        <f>ROUND(I1255*H1255,2)</f>
        <v>0</v>
      </c>
      <c r="BL1255" s="18" t="s">
        <v>314</v>
      </c>
      <c r="BM1255" s="150" t="s">
        <v>8522</v>
      </c>
    </row>
    <row r="1256" spans="2:65" s="1" customFormat="1" ht="11.25">
      <c r="B1256" s="33"/>
      <c r="D1256" s="152" t="s">
        <v>316</v>
      </c>
      <c r="F1256" s="153" t="s">
        <v>8521</v>
      </c>
      <c r="I1256" s="154"/>
      <c r="L1256" s="33"/>
      <c r="M1256" s="155"/>
      <c r="T1256" s="57"/>
      <c r="AT1256" s="18" t="s">
        <v>316</v>
      </c>
      <c r="AU1256" s="18" t="s">
        <v>84</v>
      </c>
    </row>
    <row r="1257" spans="2:65" s="1" customFormat="1" ht="16.5" customHeight="1">
      <c r="B1257" s="33"/>
      <c r="C1257" s="139" t="s">
        <v>7780</v>
      </c>
      <c r="D1257" s="139" t="s">
        <v>309</v>
      </c>
      <c r="E1257" s="140" t="s">
        <v>8523</v>
      </c>
      <c r="F1257" s="141" t="s">
        <v>8524</v>
      </c>
      <c r="G1257" s="142" t="s">
        <v>514</v>
      </c>
      <c r="H1257" s="143">
        <v>8</v>
      </c>
      <c r="I1257" s="144"/>
      <c r="J1257" s="145">
        <f>ROUND(I1257*H1257,2)</f>
        <v>0</v>
      </c>
      <c r="K1257" s="141" t="s">
        <v>1</v>
      </c>
      <c r="L1257" s="33"/>
      <c r="M1257" s="146" t="s">
        <v>1</v>
      </c>
      <c r="N1257" s="147" t="s">
        <v>40</v>
      </c>
      <c r="P1257" s="148">
        <f>O1257*H1257</f>
        <v>0</v>
      </c>
      <c r="Q1257" s="148">
        <v>0</v>
      </c>
      <c r="R1257" s="148">
        <f>Q1257*H1257</f>
        <v>0</v>
      </c>
      <c r="S1257" s="148">
        <v>0</v>
      </c>
      <c r="T1257" s="149">
        <f>S1257*H1257</f>
        <v>0</v>
      </c>
      <c r="AR1257" s="150" t="s">
        <v>314</v>
      </c>
      <c r="AT1257" s="150" t="s">
        <v>309</v>
      </c>
      <c r="AU1257" s="150" t="s">
        <v>84</v>
      </c>
      <c r="AY1257" s="18" t="s">
        <v>307</v>
      </c>
      <c r="BE1257" s="151">
        <f>IF(N1257="základní",J1257,0)</f>
        <v>0</v>
      </c>
      <c r="BF1257" s="151">
        <f>IF(N1257="snížená",J1257,0)</f>
        <v>0</v>
      </c>
      <c r="BG1257" s="151">
        <f>IF(N1257="zákl. přenesená",J1257,0)</f>
        <v>0</v>
      </c>
      <c r="BH1257" s="151">
        <f>IF(N1257="sníž. přenesená",J1257,0)</f>
        <v>0</v>
      </c>
      <c r="BI1257" s="151">
        <f>IF(N1257="nulová",J1257,0)</f>
        <v>0</v>
      </c>
      <c r="BJ1257" s="18" t="s">
        <v>82</v>
      </c>
      <c r="BK1257" s="151">
        <f>ROUND(I1257*H1257,2)</f>
        <v>0</v>
      </c>
      <c r="BL1257" s="18" t="s">
        <v>314</v>
      </c>
      <c r="BM1257" s="150" t="s">
        <v>8525</v>
      </c>
    </row>
    <row r="1258" spans="2:65" s="1" customFormat="1" ht="11.25">
      <c r="B1258" s="33"/>
      <c r="D1258" s="152" t="s">
        <v>316</v>
      </c>
      <c r="F1258" s="153" t="s">
        <v>8524</v>
      </c>
      <c r="I1258" s="154"/>
      <c r="L1258" s="33"/>
      <c r="M1258" s="155"/>
      <c r="T1258" s="57"/>
      <c r="AT1258" s="18" t="s">
        <v>316</v>
      </c>
      <c r="AU1258" s="18" t="s">
        <v>84</v>
      </c>
    </row>
    <row r="1259" spans="2:65" s="11" customFormat="1" ht="22.9" customHeight="1">
      <c r="B1259" s="127"/>
      <c r="D1259" s="128" t="s">
        <v>74</v>
      </c>
      <c r="E1259" s="137" t="s">
        <v>8526</v>
      </c>
      <c r="F1259" s="137" t="s">
        <v>8527</v>
      </c>
      <c r="I1259" s="130"/>
      <c r="J1259" s="138">
        <f>BK1259</f>
        <v>0</v>
      </c>
      <c r="L1259" s="127"/>
      <c r="M1259" s="132"/>
      <c r="P1259" s="133">
        <f>SUM(P1260:P1261)</f>
        <v>0</v>
      </c>
      <c r="R1259" s="133">
        <f>SUM(R1260:R1261)</f>
        <v>0</v>
      </c>
      <c r="T1259" s="134">
        <f>SUM(T1260:T1261)</f>
        <v>0</v>
      </c>
      <c r="AR1259" s="128" t="s">
        <v>82</v>
      </c>
      <c r="AT1259" s="135" t="s">
        <v>74</v>
      </c>
      <c r="AU1259" s="135" t="s">
        <v>82</v>
      </c>
      <c r="AY1259" s="128" t="s">
        <v>307</v>
      </c>
      <c r="BK1259" s="136">
        <f>SUM(BK1260:BK1261)</f>
        <v>0</v>
      </c>
    </row>
    <row r="1260" spans="2:65" s="1" customFormat="1" ht="24.2" customHeight="1">
      <c r="B1260" s="33"/>
      <c r="C1260" s="139" t="s">
        <v>8528</v>
      </c>
      <c r="D1260" s="139" t="s">
        <v>309</v>
      </c>
      <c r="E1260" s="140" t="s">
        <v>8529</v>
      </c>
      <c r="F1260" s="141" t="s">
        <v>8530</v>
      </c>
      <c r="G1260" s="142" t="s">
        <v>7440</v>
      </c>
      <c r="H1260" s="143">
        <v>310</v>
      </c>
      <c r="I1260" s="144"/>
      <c r="J1260" s="145">
        <f>ROUND(I1260*H1260,2)</f>
        <v>0</v>
      </c>
      <c r="K1260" s="141" t="s">
        <v>1</v>
      </c>
      <c r="L1260" s="33"/>
      <c r="M1260" s="146" t="s">
        <v>1</v>
      </c>
      <c r="N1260" s="147" t="s">
        <v>40</v>
      </c>
      <c r="P1260" s="148">
        <f>O1260*H1260</f>
        <v>0</v>
      </c>
      <c r="Q1260" s="148">
        <v>0</v>
      </c>
      <c r="R1260" s="148">
        <f>Q1260*H1260</f>
        <v>0</v>
      </c>
      <c r="S1260" s="148">
        <v>0</v>
      </c>
      <c r="T1260" s="149">
        <f>S1260*H1260</f>
        <v>0</v>
      </c>
      <c r="AR1260" s="150" t="s">
        <v>314</v>
      </c>
      <c r="AT1260" s="150" t="s">
        <v>309</v>
      </c>
      <c r="AU1260" s="150" t="s">
        <v>84</v>
      </c>
      <c r="AY1260" s="18" t="s">
        <v>307</v>
      </c>
      <c r="BE1260" s="151">
        <f>IF(N1260="základní",J1260,0)</f>
        <v>0</v>
      </c>
      <c r="BF1260" s="151">
        <f>IF(N1260="snížená",J1260,0)</f>
        <v>0</v>
      </c>
      <c r="BG1260" s="151">
        <f>IF(N1260="zákl. přenesená",J1260,0)</f>
        <v>0</v>
      </c>
      <c r="BH1260" s="151">
        <f>IF(N1260="sníž. přenesená",J1260,0)</f>
        <v>0</v>
      </c>
      <c r="BI1260" s="151">
        <f>IF(N1260="nulová",J1260,0)</f>
        <v>0</v>
      </c>
      <c r="BJ1260" s="18" t="s">
        <v>82</v>
      </c>
      <c r="BK1260" s="151">
        <f>ROUND(I1260*H1260,2)</f>
        <v>0</v>
      </c>
      <c r="BL1260" s="18" t="s">
        <v>314</v>
      </c>
      <c r="BM1260" s="150" t="s">
        <v>8531</v>
      </c>
    </row>
    <row r="1261" spans="2:65" s="1" customFormat="1" ht="19.5">
      <c r="B1261" s="33"/>
      <c r="D1261" s="152" t="s">
        <v>316</v>
      </c>
      <c r="F1261" s="153" t="s">
        <v>8530</v>
      </c>
      <c r="I1261" s="154"/>
      <c r="L1261" s="33"/>
      <c r="M1261" s="155"/>
      <c r="T1261" s="57"/>
      <c r="AT1261" s="18" t="s">
        <v>316</v>
      </c>
      <c r="AU1261" s="18" t="s">
        <v>84</v>
      </c>
    </row>
    <row r="1262" spans="2:65" s="11" customFormat="1" ht="22.9" customHeight="1">
      <c r="B1262" s="127"/>
      <c r="D1262" s="128" t="s">
        <v>74</v>
      </c>
      <c r="E1262" s="137" t="s">
        <v>8532</v>
      </c>
      <c r="F1262" s="137" t="s">
        <v>308</v>
      </c>
      <c r="I1262" s="130"/>
      <c r="J1262" s="138">
        <f>BK1262</f>
        <v>0</v>
      </c>
      <c r="L1262" s="127"/>
      <c r="M1262" s="132"/>
      <c r="P1262" s="133">
        <f>SUM(P1263:P1278)</f>
        <v>0</v>
      </c>
      <c r="R1262" s="133">
        <f>SUM(R1263:R1278)</f>
        <v>0</v>
      </c>
      <c r="T1262" s="134">
        <f>SUM(T1263:T1278)</f>
        <v>0</v>
      </c>
      <c r="AR1262" s="128" t="s">
        <v>82</v>
      </c>
      <c r="AT1262" s="135" t="s">
        <v>74</v>
      </c>
      <c r="AU1262" s="135" t="s">
        <v>82</v>
      </c>
      <c r="AY1262" s="128" t="s">
        <v>307</v>
      </c>
      <c r="BK1262" s="136">
        <f>SUM(BK1263:BK1278)</f>
        <v>0</v>
      </c>
    </row>
    <row r="1263" spans="2:65" s="1" customFormat="1" ht="16.5" customHeight="1">
      <c r="B1263" s="33"/>
      <c r="C1263" s="139" t="s">
        <v>7783</v>
      </c>
      <c r="D1263" s="139" t="s">
        <v>309</v>
      </c>
      <c r="E1263" s="140" t="s">
        <v>8533</v>
      </c>
      <c r="F1263" s="141" t="s">
        <v>8534</v>
      </c>
      <c r="G1263" s="142" t="s">
        <v>312</v>
      </c>
      <c r="H1263" s="143">
        <v>6</v>
      </c>
      <c r="I1263" s="144"/>
      <c r="J1263" s="145">
        <f>ROUND(I1263*H1263,2)</f>
        <v>0</v>
      </c>
      <c r="K1263" s="141" t="s">
        <v>1</v>
      </c>
      <c r="L1263" s="33"/>
      <c r="M1263" s="146" t="s">
        <v>1</v>
      </c>
      <c r="N1263" s="147" t="s">
        <v>40</v>
      </c>
      <c r="P1263" s="148">
        <f>O1263*H1263</f>
        <v>0</v>
      </c>
      <c r="Q1263" s="148">
        <v>0</v>
      </c>
      <c r="R1263" s="148">
        <f>Q1263*H1263</f>
        <v>0</v>
      </c>
      <c r="S1263" s="148">
        <v>0</v>
      </c>
      <c r="T1263" s="149">
        <f>S1263*H1263</f>
        <v>0</v>
      </c>
      <c r="AR1263" s="150" t="s">
        <v>314</v>
      </c>
      <c r="AT1263" s="150" t="s">
        <v>309</v>
      </c>
      <c r="AU1263" s="150" t="s">
        <v>84</v>
      </c>
      <c r="AY1263" s="18" t="s">
        <v>307</v>
      </c>
      <c r="BE1263" s="151">
        <f>IF(N1263="základní",J1263,0)</f>
        <v>0</v>
      </c>
      <c r="BF1263" s="151">
        <f>IF(N1263="snížená",J1263,0)</f>
        <v>0</v>
      </c>
      <c r="BG1263" s="151">
        <f>IF(N1263="zákl. přenesená",J1263,0)</f>
        <v>0</v>
      </c>
      <c r="BH1263" s="151">
        <f>IF(N1263="sníž. přenesená",J1263,0)</f>
        <v>0</v>
      </c>
      <c r="BI1263" s="151">
        <f>IF(N1263="nulová",J1263,0)</f>
        <v>0</v>
      </c>
      <c r="BJ1263" s="18" t="s">
        <v>82</v>
      </c>
      <c r="BK1263" s="151">
        <f>ROUND(I1263*H1263,2)</f>
        <v>0</v>
      </c>
      <c r="BL1263" s="18" t="s">
        <v>314</v>
      </c>
      <c r="BM1263" s="150" t="s">
        <v>8535</v>
      </c>
    </row>
    <row r="1264" spans="2:65" s="1" customFormat="1" ht="11.25">
      <c r="B1264" s="33"/>
      <c r="D1264" s="152" t="s">
        <v>316</v>
      </c>
      <c r="F1264" s="153" t="s">
        <v>8534</v>
      </c>
      <c r="I1264" s="154"/>
      <c r="L1264" s="33"/>
      <c r="M1264" s="155"/>
      <c r="T1264" s="57"/>
      <c r="AT1264" s="18" t="s">
        <v>316</v>
      </c>
      <c r="AU1264" s="18" t="s">
        <v>84</v>
      </c>
    </row>
    <row r="1265" spans="2:65" s="1" customFormat="1" ht="24.2" customHeight="1">
      <c r="B1265" s="33"/>
      <c r="C1265" s="139" t="s">
        <v>8536</v>
      </c>
      <c r="D1265" s="139" t="s">
        <v>309</v>
      </c>
      <c r="E1265" s="140" t="s">
        <v>8537</v>
      </c>
      <c r="F1265" s="141" t="s">
        <v>8538</v>
      </c>
      <c r="G1265" s="142" t="s">
        <v>398</v>
      </c>
      <c r="H1265" s="143">
        <v>8</v>
      </c>
      <c r="I1265" s="144"/>
      <c r="J1265" s="145">
        <f>ROUND(I1265*H1265,2)</f>
        <v>0</v>
      </c>
      <c r="K1265" s="141" t="s">
        <v>1</v>
      </c>
      <c r="L1265" s="33"/>
      <c r="M1265" s="146" t="s">
        <v>1</v>
      </c>
      <c r="N1265" s="147" t="s">
        <v>40</v>
      </c>
      <c r="P1265" s="148">
        <f>O1265*H1265</f>
        <v>0</v>
      </c>
      <c r="Q1265" s="148">
        <v>0</v>
      </c>
      <c r="R1265" s="148">
        <f>Q1265*H1265</f>
        <v>0</v>
      </c>
      <c r="S1265" s="148">
        <v>0</v>
      </c>
      <c r="T1265" s="149">
        <f>S1265*H1265</f>
        <v>0</v>
      </c>
      <c r="AR1265" s="150" t="s">
        <v>314</v>
      </c>
      <c r="AT1265" s="150" t="s">
        <v>309</v>
      </c>
      <c r="AU1265" s="150" t="s">
        <v>84</v>
      </c>
      <c r="AY1265" s="18" t="s">
        <v>307</v>
      </c>
      <c r="BE1265" s="151">
        <f>IF(N1265="základní",J1265,0)</f>
        <v>0</v>
      </c>
      <c r="BF1265" s="151">
        <f>IF(N1265="snížená",J1265,0)</f>
        <v>0</v>
      </c>
      <c r="BG1265" s="151">
        <f>IF(N1265="zákl. přenesená",J1265,0)</f>
        <v>0</v>
      </c>
      <c r="BH1265" s="151">
        <f>IF(N1265="sníž. přenesená",J1265,0)</f>
        <v>0</v>
      </c>
      <c r="BI1265" s="151">
        <f>IF(N1265="nulová",J1265,0)</f>
        <v>0</v>
      </c>
      <c r="BJ1265" s="18" t="s">
        <v>82</v>
      </c>
      <c r="BK1265" s="151">
        <f>ROUND(I1265*H1265,2)</f>
        <v>0</v>
      </c>
      <c r="BL1265" s="18" t="s">
        <v>314</v>
      </c>
      <c r="BM1265" s="150" t="s">
        <v>8539</v>
      </c>
    </row>
    <row r="1266" spans="2:65" s="1" customFormat="1" ht="11.25">
      <c r="B1266" s="33"/>
      <c r="D1266" s="152" t="s">
        <v>316</v>
      </c>
      <c r="F1266" s="153" t="s">
        <v>8538</v>
      </c>
      <c r="I1266" s="154"/>
      <c r="L1266" s="33"/>
      <c r="M1266" s="155"/>
      <c r="T1266" s="57"/>
      <c r="AT1266" s="18" t="s">
        <v>316</v>
      </c>
      <c r="AU1266" s="18" t="s">
        <v>84</v>
      </c>
    </row>
    <row r="1267" spans="2:65" s="1" customFormat="1" ht="16.5" customHeight="1">
      <c r="B1267" s="33"/>
      <c r="C1267" s="139" t="s">
        <v>7786</v>
      </c>
      <c r="D1267" s="139" t="s">
        <v>309</v>
      </c>
      <c r="E1267" s="140" t="s">
        <v>8540</v>
      </c>
      <c r="F1267" s="141" t="s">
        <v>8541</v>
      </c>
      <c r="G1267" s="142" t="s">
        <v>398</v>
      </c>
      <c r="H1267" s="143">
        <v>10</v>
      </c>
      <c r="I1267" s="144"/>
      <c r="J1267" s="145">
        <f>ROUND(I1267*H1267,2)</f>
        <v>0</v>
      </c>
      <c r="K1267" s="141" t="s">
        <v>1</v>
      </c>
      <c r="L1267" s="33"/>
      <c r="M1267" s="146" t="s">
        <v>1</v>
      </c>
      <c r="N1267" s="147" t="s">
        <v>40</v>
      </c>
      <c r="P1267" s="148">
        <f>O1267*H1267</f>
        <v>0</v>
      </c>
      <c r="Q1267" s="148">
        <v>0</v>
      </c>
      <c r="R1267" s="148">
        <f>Q1267*H1267</f>
        <v>0</v>
      </c>
      <c r="S1267" s="148">
        <v>0</v>
      </c>
      <c r="T1267" s="149">
        <f>S1267*H1267</f>
        <v>0</v>
      </c>
      <c r="AR1267" s="150" t="s">
        <v>314</v>
      </c>
      <c r="AT1267" s="150" t="s">
        <v>309</v>
      </c>
      <c r="AU1267" s="150" t="s">
        <v>84</v>
      </c>
      <c r="AY1267" s="18" t="s">
        <v>307</v>
      </c>
      <c r="BE1267" s="151">
        <f>IF(N1267="základní",J1267,0)</f>
        <v>0</v>
      </c>
      <c r="BF1267" s="151">
        <f>IF(N1267="snížená",J1267,0)</f>
        <v>0</v>
      </c>
      <c r="BG1267" s="151">
        <f>IF(N1267="zákl. přenesená",J1267,0)</f>
        <v>0</v>
      </c>
      <c r="BH1267" s="151">
        <f>IF(N1267="sníž. přenesená",J1267,0)</f>
        <v>0</v>
      </c>
      <c r="BI1267" s="151">
        <f>IF(N1267="nulová",J1267,0)</f>
        <v>0</v>
      </c>
      <c r="BJ1267" s="18" t="s">
        <v>82</v>
      </c>
      <c r="BK1267" s="151">
        <f>ROUND(I1267*H1267,2)</f>
        <v>0</v>
      </c>
      <c r="BL1267" s="18" t="s">
        <v>314</v>
      </c>
      <c r="BM1267" s="150" t="s">
        <v>8542</v>
      </c>
    </row>
    <row r="1268" spans="2:65" s="1" customFormat="1" ht="11.25">
      <c r="B1268" s="33"/>
      <c r="D1268" s="152" t="s">
        <v>316</v>
      </c>
      <c r="F1268" s="153" t="s">
        <v>8541</v>
      </c>
      <c r="I1268" s="154"/>
      <c r="L1268" s="33"/>
      <c r="M1268" s="155"/>
      <c r="T1268" s="57"/>
      <c r="AT1268" s="18" t="s">
        <v>316</v>
      </c>
      <c r="AU1268" s="18" t="s">
        <v>84</v>
      </c>
    </row>
    <row r="1269" spans="2:65" s="1" customFormat="1" ht="21.75" customHeight="1">
      <c r="B1269" s="33"/>
      <c r="C1269" s="139" t="s">
        <v>8543</v>
      </c>
      <c r="D1269" s="139" t="s">
        <v>309</v>
      </c>
      <c r="E1269" s="140" t="s">
        <v>8544</v>
      </c>
      <c r="F1269" s="141" t="s">
        <v>8545</v>
      </c>
      <c r="G1269" s="142" t="s">
        <v>398</v>
      </c>
      <c r="H1269" s="143">
        <v>10</v>
      </c>
      <c r="I1269" s="144"/>
      <c r="J1269" s="145">
        <f>ROUND(I1269*H1269,2)</f>
        <v>0</v>
      </c>
      <c r="K1269" s="141" t="s">
        <v>1</v>
      </c>
      <c r="L1269" s="33"/>
      <c r="M1269" s="146" t="s">
        <v>1</v>
      </c>
      <c r="N1269" s="147" t="s">
        <v>40</v>
      </c>
      <c r="P1269" s="148">
        <f>O1269*H1269</f>
        <v>0</v>
      </c>
      <c r="Q1269" s="148">
        <v>0</v>
      </c>
      <c r="R1269" s="148">
        <f>Q1269*H1269</f>
        <v>0</v>
      </c>
      <c r="S1269" s="148">
        <v>0</v>
      </c>
      <c r="T1269" s="149">
        <f>S1269*H1269</f>
        <v>0</v>
      </c>
      <c r="AR1269" s="150" t="s">
        <v>314</v>
      </c>
      <c r="AT1269" s="150" t="s">
        <v>309</v>
      </c>
      <c r="AU1269" s="150" t="s">
        <v>84</v>
      </c>
      <c r="AY1269" s="18" t="s">
        <v>307</v>
      </c>
      <c r="BE1269" s="151">
        <f>IF(N1269="základní",J1269,0)</f>
        <v>0</v>
      </c>
      <c r="BF1269" s="151">
        <f>IF(N1269="snížená",J1269,0)</f>
        <v>0</v>
      </c>
      <c r="BG1269" s="151">
        <f>IF(N1269="zákl. přenesená",J1269,0)</f>
        <v>0</v>
      </c>
      <c r="BH1269" s="151">
        <f>IF(N1269="sníž. přenesená",J1269,0)</f>
        <v>0</v>
      </c>
      <c r="BI1269" s="151">
        <f>IF(N1269="nulová",J1269,0)</f>
        <v>0</v>
      </c>
      <c r="BJ1269" s="18" t="s">
        <v>82</v>
      </c>
      <c r="BK1269" s="151">
        <f>ROUND(I1269*H1269,2)</f>
        <v>0</v>
      </c>
      <c r="BL1269" s="18" t="s">
        <v>314</v>
      </c>
      <c r="BM1269" s="150" t="s">
        <v>8546</v>
      </c>
    </row>
    <row r="1270" spans="2:65" s="1" customFormat="1" ht="11.25">
      <c r="B1270" s="33"/>
      <c r="D1270" s="152" t="s">
        <v>316</v>
      </c>
      <c r="F1270" s="153" t="s">
        <v>8545</v>
      </c>
      <c r="I1270" s="154"/>
      <c r="L1270" s="33"/>
      <c r="M1270" s="155"/>
      <c r="T1270" s="57"/>
      <c r="AT1270" s="18" t="s">
        <v>316</v>
      </c>
      <c r="AU1270" s="18" t="s">
        <v>84</v>
      </c>
    </row>
    <row r="1271" spans="2:65" s="1" customFormat="1" ht="16.5" customHeight="1">
      <c r="B1271" s="33"/>
      <c r="C1271" s="139" t="s">
        <v>7791</v>
      </c>
      <c r="D1271" s="139" t="s">
        <v>309</v>
      </c>
      <c r="E1271" s="140" t="s">
        <v>8547</v>
      </c>
      <c r="F1271" s="141" t="s">
        <v>8548</v>
      </c>
      <c r="G1271" s="142" t="s">
        <v>398</v>
      </c>
      <c r="H1271" s="143">
        <v>1</v>
      </c>
      <c r="I1271" s="144"/>
      <c r="J1271" s="145">
        <f>ROUND(I1271*H1271,2)</f>
        <v>0</v>
      </c>
      <c r="K1271" s="141" t="s">
        <v>1</v>
      </c>
      <c r="L1271" s="33"/>
      <c r="M1271" s="146" t="s">
        <v>1</v>
      </c>
      <c r="N1271" s="147" t="s">
        <v>40</v>
      </c>
      <c r="P1271" s="148">
        <f>O1271*H1271</f>
        <v>0</v>
      </c>
      <c r="Q1271" s="148">
        <v>0</v>
      </c>
      <c r="R1271" s="148">
        <f>Q1271*H1271</f>
        <v>0</v>
      </c>
      <c r="S1271" s="148">
        <v>0</v>
      </c>
      <c r="T1271" s="149">
        <f>S1271*H1271</f>
        <v>0</v>
      </c>
      <c r="AR1271" s="150" t="s">
        <v>314</v>
      </c>
      <c r="AT1271" s="150" t="s">
        <v>309</v>
      </c>
      <c r="AU1271" s="150" t="s">
        <v>84</v>
      </c>
      <c r="AY1271" s="18" t="s">
        <v>307</v>
      </c>
      <c r="BE1271" s="151">
        <f>IF(N1271="základní",J1271,0)</f>
        <v>0</v>
      </c>
      <c r="BF1271" s="151">
        <f>IF(N1271="snížená",J1271,0)</f>
        <v>0</v>
      </c>
      <c r="BG1271" s="151">
        <f>IF(N1271="zákl. přenesená",J1271,0)</f>
        <v>0</v>
      </c>
      <c r="BH1271" s="151">
        <f>IF(N1271="sníž. přenesená",J1271,0)</f>
        <v>0</v>
      </c>
      <c r="BI1271" s="151">
        <f>IF(N1271="nulová",J1271,0)</f>
        <v>0</v>
      </c>
      <c r="BJ1271" s="18" t="s">
        <v>82</v>
      </c>
      <c r="BK1271" s="151">
        <f>ROUND(I1271*H1271,2)</f>
        <v>0</v>
      </c>
      <c r="BL1271" s="18" t="s">
        <v>314</v>
      </c>
      <c r="BM1271" s="150" t="s">
        <v>8549</v>
      </c>
    </row>
    <row r="1272" spans="2:65" s="1" customFormat="1" ht="11.25">
      <c r="B1272" s="33"/>
      <c r="D1272" s="152" t="s">
        <v>316</v>
      </c>
      <c r="F1272" s="153" t="s">
        <v>8548</v>
      </c>
      <c r="I1272" s="154"/>
      <c r="L1272" s="33"/>
      <c r="M1272" s="155"/>
      <c r="T1272" s="57"/>
      <c r="AT1272" s="18" t="s">
        <v>316</v>
      </c>
      <c r="AU1272" s="18" t="s">
        <v>84</v>
      </c>
    </row>
    <row r="1273" spans="2:65" s="1" customFormat="1" ht="24.2" customHeight="1">
      <c r="B1273" s="33"/>
      <c r="C1273" s="139" t="s">
        <v>8550</v>
      </c>
      <c r="D1273" s="139" t="s">
        <v>309</v>
      </c>
      <c r="E1273" s="140" t="s">
        <v>8551</v>
      </c>
      <c r="F1273" s="141" t="s">
        <v>8552</v>
      </c>
      <c r="G1273" s="142" t="s">
        <v>398</v>
      </c>
      <c r="H1273" s="143">
        <v>8</v>
      </c>
      <c r="I1273" s="144"/>
      <c r="J1273" s="145">
        <f>ROUND(I1273*H1273,2)</f>
        <v>0</v>
      </c>
      <c r="K1273" s="141" t="s">
        <v>1</v>
      </c>
      <c r="L1273" s="33"/>
      <c r="M1273" s="146" t="s">
        <v>1</v>
      </c>
      <c r="N1273" s="147" t="s">
        <v>40</v>
      </c>
      <c r="P1273" s="148">
        <f>O1273*H1273</f>
        <v>0</v>
      </c>
      <c r="Q1273" s="148">
        <v>0</v>
      </c>
      <c r="R1273" s="148">
        <f>Q1273*H1273</f>
        <v>0</v>
      </c>
      <c r="S1273" s="148">
        <v>0</v>
      </c>
      <c r="T1273" s="149">
        <f>S1273*H1273</f>
        <v>0</v>
      </c>
      <c r="AR1273" s="150" t="s">
        <v>314</v>
      </c>
      <c r="AT1273" s="150" t="s">
        <v>309</v>
      </c>
      <c r="AU1273" s="150" t="s">
        <v>84</v>
      </c>
      <c r="AY1273" s="18" t="s">
        <v>307</v>
      </c>
      <c r="BE1273" s="151">
        <f>IF(N1273="základní",J1273,0)</f>
        <v>0</v>
      </c>
      <c r="BF1273" s="151">
        <f>IF(N1273="snížená",J1273,0)</f>
        <v>0</v>
      </c>
      <c r="BG1273" s="151">
        <f>IF(N1273="zákl. přenesená",J1273,0)</f>
        <v>0</v>
      </c>
      <c r="BH1273" s="151">
        <f>IF(N1273="sníž. přenesená",J1273,0)</f>
        <v>0</v>
      </c>
      <c r="BI1273" s="151">
        <f>IF(N1273="nulová",J1273,0)</f>
        <v>0</v>
      </c>
      <c r="BJ1273" s="18" t="s">
        <v>82</v>
      </c>
      <c r="BK1273" s="151">
        <f>ROUND(I1273*H1273,2)</f>
        <v>0</v>
      </c>
      <c r="BL1273" s="18" t="s">
        <v>314</v>
      </c>
      <c r="BM1273" s="150" t="s">
        <v>8553</v>
      </c>
    </row>
    <row r="1274" spans="2:65" s="1" customFormat="1" ht="11.25">
      <c r="B1274" s="33"/>
      <c r="D1274" s="152" t="s">
        <v>316</v>
      </c>
      <c r="F1274" s="153" t="s">
        <v>8552</v>
      </c>
      <c r="I1274" s="154"/>
      <c r="L1274" s="33"/>
      <c r="M1274" s="155"/>
      <c r="T1274" s="57"/>
      <c r="AT1274" s="18" t="s">
        <v>316</v>
      </c>
      <c r="AU1274" s="18" t="s">
        <v>84</v>
      </c>
    </row>
    <row r="1275" spans="2:65" s="1" customFormat="1" ht="16.5" customHeight="1">
      <c r="B1275" s="33"/>
      <c r="C1275" s="139" t="s">
        <v>7794</v>
      </c>
      <c r="D1275" s="139" t="s">
        <v>309</v>
      </c>
      <c r="E1275" s="140" t="s">
        <v>8554</v>
      </c>
      <c r="F1275" s="141" t="s">
        <v>8555</v>
      </c>
      <c r="G1275" s="142" t="s">
        <v>312</v>
      </c>
      <c r="H1275" s="143">
        <v>6</v>
      </c>
      <c r="I1275" s="144"/>
      <c r="J1275" s="145">
        <f>ROUND(I1275*H1275,2)</f>
        <v>0</v>
      </c>
      <c r="K1275" s="141" t="s">
        <v>1</v>
      </c>
      <c r="L1275" s="33"/>
      <c r="M1275" s="146" t="s">
        <v>1</v>
      </c>
      <c r="N1275" s="147" t="s">
        <v>40</v>
      </c>
      <c r="P1275" s="148">
        <f>O1275*H1275</f>
        <v>0</v>
      </c>
      <c r="Q1275" s="148">
        <v>0</v>
      </c>
      <c r="R1275" s="148">
        <f>Q1275*H1275</f>
        <v>0</v>
      </c>
      <c r="S1275" s="148">
        <v>0</v>
      </c>
      <c r="T1275" s="149">
        <f>S1275*H1275</f>
        <v>0</v>
      </c>
      <c r="AR1275" s="150" t="s">
        <v>314</v>
      </c>
      <c r="AT1275" s="150" t="s">
        <v>309</v>
      </c>
      <c r="AU1275" s="150" t="s">
        <v>84</v>
      </c>
      <c r="AY1275" s="18" t="s">
        <v>307</v>
      </c>
      <c r="BE1275" s="151">
        <f>IF(N1275="základní",J1275,0)</f>
        <v>0</v>
      </c>
      <c r="BF1275" s="151">
        <f>IF(N1275="snížená",J1275,0)</f>
        <v>0</v>
      </c>
      <c r="BG1275" s="151">
        <f>IF(N1275="zákl. přenesená",J1275,0)</f>
        <v>0</v>
      </c>
      <c r="BH1275" s="151">
        <f>IF(N1275="sníž. přenesená",J1275,0)</f>
        <v>0</v>
      </c>
      <c r="BI1275" s="151">
        <f>IF(N1275="nulová",J1275,0)</f>
        <v>0</v>
      </c>
      <c r="BJ1275" s="18" t="s">
        <v>82</v>
      </c>
      <c r="BK1275" s="151">
        <f>ROUND(I1275*H1275,2)</f>
        <v>0</v>
      </c>
      <c r="BL1275" s="18" t="s">
        <v>314</v>
      </c>
      <c r="BM1275" s="150" t="s">
        <v>8556</v>
      </c>
    </row>
    <row r="1276" spans="2:65" s="1" customFormat="1" ht="11.25">
      <c r="B1276" s="33"/>
      <c r="D1276" s="152" t="s">
        <v>316</v>
      </c>
      <c r="F1276" s="153" t="s">
        <v>8555</v>
      </c>
      <c r="I1276" s="154"/>
      <c r="L1276" s="33"/>
      <c r="M1276" s="155"/>
      <c r="T1276" s="57"/>
      <c r="AT1276" s="18" t="s">
        <v>316</v>
      </c>
      <c r="AU1276" s="18" t="s">
        <v>84</v>
      </c>
    </row>
    <row r="1277" spans="2:65" s="1" customFormat="1" ht="16.5" customHeight="1">
      <c r="B1277" s="33"/>
      <c r="C1277" s="139" t="s">
        <v>8557</v>
      </c>
      <c r="D1277" s="139" t="s">
        <v>309</v>
      </c>
      <c r="E1277" s="140" t="s">
        <v>8558</v>
      </c>
      <c r="F1277" s="141" t="s">
        <v>8559</v>
      </c>
      <c r="G1277" s="142" t="s">
        <v>7440</v>
      </c>
      <c r="H1277" s="143">
        <v>2</v>
      </c>
      <c r="I1277" s="144"/>
      <c r="J1277" s="145">
        <f>ROUND(I1277*H1277,2)</f>
        <v>0</v>
      </c>
      <c r="K1277" s="141" t="s">
        <v>1</v>
      </c>
      <c r="L1277" s="33"/>
      <c r="M1277" s="146" t="s">
        <v>1</v>
      </c>
      <c r="N1277" s="147" t="s">
        <v>40</v>
      </c>
      <c r="P1277" s="148">
        <f>O1277*H1277</f>
        <v>0</v>
      </c>
      <c r="Q1277" s="148">
        <v>0</v>
      </c>
      <c r="R1277" s="148">
        <f>Q1277*H1277</f>
        <v>0</v>
      </c>
      <c r="S1277" s="148">
        <v>0</v>
      </c>
      <c r="T1277" s="149">
        <f>S1277*H1277</f>
        <v>0</v>
      </c>
      <c r="AR1277" s="150" t="s">
        <v>314</v>
      </c>
      <c r="AT1277" s="150" t="s">
        <v>309</v>
      </c>
      <c r="AU1277" s="150" t="s">
        <v>84</v>
      </c>
      <c r="AY1277" s="18" t="s">
        <v>307</v>
      </c>
      <c r="BE1277" s="151">
        <f>IF(N1277="základní",J1277,0)</f>
        <v>0</v>
      </c>
      <c r="BF1277" s="151">
        <f>IF(N1277="snížená",J1277,0)</f>
        <v>0</v>
      </c>
      <c r="BG1277" s="151">
        <f>IF(N1277="zákl. přenesená",J1277,0)</f>
        <v>0</v>
      </c>
      <c r="BH1277" s="151">
        <f>IF(N1277="sníž. přenesená",J1277,0)</f>
        <v>0</v>
      </c>
      <c r="BI1277" s="151">
        <f>IF(N1277="nulová",J1277,0)</f>
        <v>0</v>
      </c>
      <c r="BJ1277" s="18" t="s">
        <v>82</v>
      </c>
      <c r="BK1277" s="151">
        <f>ROUND(I1277*H1277,2)</f>
        <v>0</v>
      </c>
      <c r="BL1277" s="18" t="s">
        <v>314</v>
      </c>
      <c r="BM1277" s="150" t="s">
        <v>8560</v>
      </c>
    </row>
    <row r="1278" spans="2:65" s="1" customFormat="1" ht="11.25">
      <c r="B1278" s="33"/>
      <c r="D1278" s="152" t="s">
        <v>316</v>
      </c>
      <c r="F1278" s="153" t="s">
        <v>8559</v>
      </c>
      <c r="I1278" s="154"/>
      <c r="L1278" s="33"/>
      <c r="M1278" s="204"/>
      <c r="N1278" s="205"/>
      <c r="O1278" s="205"/>
      <c r="P1278" s="205"/>
      <c r="Q1278" s="205"/>
      <c r="R1278" s="205"/>
      <c r="S1278" s="205"/>
      <c r="T1278" s="206"/>
      <c r="AT1278" s="18" t="s">
        <v>316</v>
      </c>
      <c r="AU1278" s="18" t="s">
        <v>84</v>
      </c>
    </row>
    <row r="1279" spans="2:65" s="1" customFormat="1" ht="6.95" customHeight="1">
      <c r="B1279" s="45"/>
      <c r="C1279" s="46"/>
      <c r="D1279" s="46"/>
      <c r="E1279" s="46"/>
      <c r="F1279" s="46"/>
      <c r="G1279" s="46"/>
      <c r="H1279" s="46"/>
      <c r="I1279" s="46"/>
      <c r="J1279" s="46"/>
      <c r="K1279" s="46"/>
      <c r="L1279" s="33"/>
    </row>
  </sheetData>
  <sheetProtection algorithmName="SHA-512" hashValue="lkzyQqrpfQgy9SZ+AUl+LV0kb2705UmQ2LIR0P7OuSTvdndnMJV7OKq4MVECJLdLHYC3x31kffyPQLgY0+b0hA==" saltValue="7dH8436ireKh75RDU1y5Tmz28AEUudGGQdrKzJ168erfFfGHVFhdHvw9IxIKDr/MLFTDbQIqiTJ/X31AQX/CFQ==" spinCount="100000" sheet="1" objects="1" scenarios="1" formatColumns="0" formatRows="0" autoFilter="0"/>
  <autoFilter ref="C221:K1278" xr:uid="{00000000-0009-0000-0000-00000C000000}"/>
  <mergeCells count="9">
    <mergeCell ref="E87:H87"/>
    <mergeCell ref="E212:H212"/>
    <mergeCell ref="E214:H214"/>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2:BM451"/>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56"/>
      <c r="M2" s="256"/>
      <c r="N2" s="256"/>
      <c r="O2" s="256"/>
      <c r="P2" s="256"/>
      <c r="Q2" s="256"/>
      <c r="R2" s="256"/>
      <c r="S2" s="256"/>
      <c r="T2" s="256"/>
      <c r="U2" s="256"/>
      <c r="V2" s="256"/>
      <c r="AT2" s="18" t="s">
        <v>137</v>
      </c>
    </row>
    <row r="3" spans="2:46" ht="6.95" customHeight="1">
      <c r="B3" s="19"/>
      <c r="C3" s="20"/>
      <c r="D3" s="20"/>
      <c r="E3" s="20"/>
      <c r="F3" s="20"/>
      <c r="G3" s="20"/>
      <c r="H3" s="20"/>
      <c r="I3" s="20"/>
      <c r="J3" s="20"/>
      <c r="K3" s="20"/>
      <c r="L3" s="21"/>
      <c r="AT3" s="18" t="s">
        <v>84</v>
      </c>
    </row>
    <row r="4" spans="2:46" ht="24.95" customHeight="1">
      <c r="B4" s="21"/>
      <c r="D4" s="22" t="s">
        <v>164</v>
      </c>
      <c r="L4" s="21"/>
      <c r="M4" s="95" t="s">
        <v>10</v>
      </c>
      <c r="AT4" s="18" t="s">
        <v>4</v>
      </c>
    </row>
    <row r="5" spans="2:46" ht="6.95" customHeight="1">
      <c r="B5" s="21"/>
      <c r="L5" s="21"/>
    </row>
    <row r="6" spans="2:46" ht="12" customHeight="1">
      <c r="B6" s="21"/>
      <c r="D6" s="28" t="s">
        <v>16</v>
      </c>
      <c r="L6" s="21"/>
    </row>
    <row r="7" spans="2:46" ht="16.5" customHeight="1">
      <c r="B7" s="21"/>
      <c r="E7" s="271" t="str">
        <f>'Rekapitulace stavby'!K6</f>
        <v>ZŠ Dědina - nástavba - REVIZE č. 2</v>
      </c>
      <c r="F7" s="272"/>
      <c r="G7" s="272"/>
      <c r="H7" s="272"/>
      <c r="L7" s="21"/>
    </row>
    <row r="8" spans="2:46" s="1" customFormat="1" ht="12" customHeight="1">
      <c r="B8" s="33"/>
      <c r="D8" s="28" t="s">
        <v>173</v>
      </c>
      <c r="L8" s="33"/>
    </row>
    <row r="9" spans="2:46" s="1" customFormat="1" ht="16.5" customHeight="1">
      <c r="B9" s="33"/>
      <c r="E9" s="236" t="s">
        <v>8561</v>
      </c>
      <c r="F9" s="273"/>
      <c r="G9" s="273"/>
      <c r="H9" s="273"/>
      <c r="L9" s="33"/>
    </row>
    <row r="10" spans="2:46" s="1" customFormat="1" ht="11.25">
      <c r="B10" s="33"/>
      <c r="L10" s="33"/>
    </row>
    <row r="11" spans="2:46" s="1" customFormat="1" ht="12" customHeight="1">
      <c r="B11" s="33"/>
      <c r="D11" s="28" t="s">
        <v>18</v>
      </c>
      <c r="F11" s="26" t="s">
        <v>1</v>
      </c>
      <c r="I11" s="28" t="s">
        <v>19</v>
      </c>
      <c r="J11" s="26" t="s">
        <v>1</v>
      </c>
      <c r="L11" s="33"/>
    </row>
    <row r="12" spans="2:46" s="1" customFormat="1" ht="12" customHeight="1">
      <c r="B12" s="33"/>
      <c r="D12" s="28" t="s">
        <v>20</v>
      </c>
      <c r="F12" s="26" t="s">
        <v>21</v>
      </c>
      <c r="I12" s="28" t="s">
        <v>22</v>
      </c>
      <c r="J12" s="53" t="str">
        <f>'Rekapitulace stavby'!AN8</f>
        <v>15. 9. 2025</v>
      </c>
      <c r="L12" s="33"/>
    </row>
    <row r="13" spans="2:46" s="1" customFormat="1" ht="10.9" customHeight="1">
      <c r="B13" s="33"/>
      <c r="L13" s="33"/>
    </row>
    <row r="14" spans="2:46" s="1" customFormat="1" ht="12" customHeight="1">
      <c r="B14" s="33"/>
      <c r="D14" s="28" t="s">
        <v>24</v>
      </c>
      <c r="I14" s="28" t="s">
        <v>25</v>
      </c>
      <c r="J14" s="26" t="str">
        <f>IF('Rekapitulace stavby'!AN10="","",'Rekapitulace stavby'!AN10)</f>
        <v/>
      </c>
      <c r="L14" s="33"/>
    </row>
    <row r="15" spans="2:46" s="1" customFormat="1" ht="18" customHeight="1">
      <c r="B15" s="33"/>
      <c r="E15" s="26" t="str">
        <f>IF('Rekapitulace stavby'!E11="","",'Rekapitulace stavby'!E11)</f>
        <v xml:space="preserve"> </v>
      </c>
      <c r="I15" s="28" t="s">
        <v>27</v>
      </c>
      <c r="J15" s="26" t="str">
        <f>IF('Rekapitulace stavby'!AN11="","",'Rekapitulace stavby'!AN11)</f>
        <v/>
      </c>
      <c r="L15" s="33"/>
    </row>
    <row r="16" spans="2:46" s="1" customFormat="1" ht="6.95" customHeight="1">
      <c r="B16" s="33"/>
      <c r="L16" s="33"/>
    </row>
    <row r="17" spans="2:12" s="1" customFormat="1" ht="12" customHeight="1">
      <c r="B17" s="33"/>
      <c r="D17" s="28" t="s">
        <v>28</v>
      </c>
      <c r="I17" s="28" t="s">
        <v>25</v>
      </c>
      <c r="J17" s="29" t="str">
        <f>'Rekapitulace stavby'!AN13</f>
        <v>Vyplň údaj</v>
      </c>
      <c r="L17" s="33"/>
    </row>
    <row r="18" spans="2:12" s="1" customFormat="1" ht="18" customHeight="1">
      <c r="B18" s="33"/>
      <c r="E18" s="274" t="str">
        <f>'Rekapitulace stavby'!E14</f>
        <v>Vyplň údaj</v>
      </c>
      <c r="F18" s="255"/>
      <c r="G18" s="255"/>
      <c r="H18" s="255"/>
      <c r="I18" s="28" t="s">
        <v>27</v>
      </c>
      <c r="J18" s="29" t="str">
        <f>'Rekapitulace stavby'!AN14</f>
        <v>Vyplň údaj</v>
      </c>
      <c r="L18" s="33"/>
    </row>
    <row r="19" spans="2:12" s="1" customFormat="1" ht="6.95" customHeight="1">
      <c r="B19" s="33"/>
      <c r="L19" s="33"/>
    </row>
    <row r="20" spans="2:12" s="1" customFormat="1" ht="12" customHeight="1">
      <c r="B20" s="33"/>
      <c r="D20" s="28" t="s">
        <v>30</v>
      </c>
      <c r="I20" s="28" t="s">
        <v>25</v>
      </c>
      <c r="J20" s="26" t="s">
        <v>1</v>
      </c>
      <c r="L20" s="33"/>
    </row>
    <row r="21" spans="2:12" s="1" customFormat="1" ht="18" customHeight="1">
      <c r="B21" s="33"/>
      <c r="E21" s="26" t="s">
        <v>31</v>
      </c>
      <c r="I21" s="28" t="s">
        <v>27</v>
      </c>
      <c r="J21" s="26" t="s">
        <v>1</v>
      </c>
      <c r="L21" s="33"/>
    </row>
    <row r="22" spans="2:12" s="1" customFormat="1" ht="6.95" customHeight="1">
      <c r="B22" s="33"/>
      <c r="L22" s="33"/>
    </row>
    <row r="23" spans="2:12" s="1" customFormat="1" ht="12" customHeight="1">
      <c r="B23" s="33"/>
      <c r="D23" s="28" t="s">
        <v>33</v>
      </c>
      <c r="I23" s="28" t="s">
        <v>25</v>
      </c>
      <c r="J23" s="26" t="str">
        <f>IF('Rekapitulace stavby'!AN19="","",'Rekapitulace stavby'!AN19)</f>
        <v/>
      </c>
      <c r="L23" s="33"/>
    </row>
    <row r="24" spans="2:12" s="1" customFormat="1" ht="18" customHeight="1">
      <c r="B24" s="33"/>
      <c r="E24" s="26" t="str">
        <f>IF('Rekapitulace stavby'!E20="","",'Rekapitulace stavby'!E20)</f>
        <v xml:space="preserve"> </v>
      </c>
      <c r="I24" s="28" t="s">
        <v>27</v>
      </c>
      <c r="J24" s="26" t="str">
        <f>IF('Rekapitulace stavby'!AN20="","",'Rekapitulace stavby'!AN20)</f>
        <v/>
      </c>
      <c r="L24" s="33"/>
    </row>
    <row r="25" spans="2:12" s="1" customFormat="1" ht="6.95" customHeight="1">
      <c r="B25" s="33"/>
      <c r="L25" s="33"/>
    </row>
    <row r="26" spans="2:12" s="1" customFormat="1" ht="12" customHeight="1">
      <c r="B26" s="33"/>
      <c r="D26" s="28" t="s">
        <v>34</v>
      </c>
      <c r="L26" s="33"/>
    </row>
    <row r="27" spans="2:12" s="7" customFormat="1" ht="16.5" customHeight="1">
      <c r="B27" s="96"/>
      <c r="E27" s="260" t="s">
        <v>1</v>
      </c>
      <c r="F27" s="260"/>
      <c r="G27" s="260"/>
      <c r="H27" s="260"/>
      <c r="L27" s="96"/>
    </row>
    <row r="28" spans="2:12" s="1" customFormat="1" ht="6.95" customHeight="1">
      <c r="B28" s="33"/>
      <c r="L28" s="33"/>
    </row>
    <row r="29" spans="2:12" s="1" customFormat="1" ht="6.95" customHeight="1">
      <c r="B29" s="33"/>
      <c r="D29" s="54"/>
      <c r="E29" s="54"/>
      <c r="F29" s="54"/>
      <c r="G29" s="54"/>
      <c r="H29" s="54"/>
      <c r="I29" s="54"/>
      <c r="J29" s="54"/>
      <c r="K29" s="54"/>
      <c r="L29" s="33"/>
    </row>
    <row r="30" spans="2:12" s="1" customFormat="1" ht="25.35" customHeight="1">
      <c r="B30" s="33"/>
      <c r="D30" s="98" t="s">
        <v>35</v>
      </c>
      <c r="J30" s="67">
        <f>ROUND(J141, 2)</f>
        <v>0</v>
      </c>
      <c r="L30" s="33"/>
    </row>
    <row r="31" spans="2:12" s="1" customFormat="1" ht="6.95" customHeight="1">
      <c r="B31" s="33"/>
      <c r="D31" s="54"/>
      <c r="E31" s="54"/>
      <c r="F31" s="54"/>
      <c r="G31" s="54"/>
      <c r="H31" s="54"/>
      <c r="I31" s="54"/>
      <c r="J31" s="54"/>
      <c r="K31" s="54"/>
      <c r="L31" s="33"/>
    </row>
    <row r="32" spans="2:12" s="1" customFormat="1" ht="14.45" customHeight="1">
      <c r="B32" s="33"/>
      <c r="F32" s="36" t="s">
        <v>37</v>
      </c>
      <c r="I32" s="36" t="s">
        <v>36</v>
      </c>
      <c r="J32" s="36" t="s">
        <v>38</v>
      </c>
      <c r="L32" s="33"/>
    </row>
    <row r="33" spans="2:12" s="1" customFormat="1" ht="14.45" customHeight="1">
      <c r="B33" s="33"/>
      <c r="D33" s="56" t="s">
        <v>39</v>
      </c>
      <c r="E33" s="28" t="s">
        <v>40</v>
      </c>
      <c r="F33" s="87">
        <f>ROUND((SUM(BE141:BE450)),  2)</f>
        <v>0</v>
      </c>
      <c r="I33" s="99">
        <v>0.21</v>
      </c>
      <c r="J33" s="87">
        <f>ROUND(((SUM(BE141:BE450))*I33),  2)</f>
        <v>0</v>
      </c>
      <c r="L33" s="33"/>
    </row>
    <row r="34" spans="2:12" s="1" customFormat="1" ht="14.45" customHeight="1">
      <c r="B34" s="33"/>
      <c r="E34" s="28" t="s">
        <v>41</v>
      </c>
      <c r="F34" s="87">
        <f>ROUND((SUM(BF141:BF450)),  2)</f>
        <v>0</v>
      </c>
      <c r="I34" s="99">
        <v>0.12</v>
      </c>
      <c r="J34" s="87">
        <f>ROUND(((SUM(BF141:BF450))*I34),  2)</f>
        <v>0</v>
      </c>
      <c r="L34" s="33"/>
    </row>
    <row r="35" spans="2:12" s="1" customFormat="1" ht="14.45" hidden="1" customHeight="1">
      <c r="B35" s="33"/>
      <c r="E35" s="28" t="s">
        <v>42</v>
      </c>
      <c r="F35" s="87">
        <f>ROUND((SUM(BG141:BG450)),  2)</f>
        <v>0</v>
      </c>
      <c r="I35" s="99">
        <v>0.21</v>
      </c>
      <c r="J35" s="87">
        <f>0</f>
        <v>0</v>
      </c>
      <c r="L35" s="33"/>
    </row>
    <row r="36" spans="2:12" s="1" customFormat="1" ht="14.45" hidden="1" customHeight="1">
      <c r="B36" s="33"/>
      <c r="E36" s="28" t="s">
        <v>43</v>
      </c>
      <c r="F36" s="87">
        <f>ROUND((SUM(BH141:BH450)),  2)</f>
        <v>0</v>
      </c>
      <c r="I36" s="99">
        <v>0.12</v>
      </c>
      <c r="J36" s="87">
        <f>0</f>
        <v>0</v>
      </c>
      <c r="L36" s="33"/>
    </row>
    <row r="37" spans="2:12" s="1" customFormat="1" ht="14.45" hidden="1" customHeight="1">
      <c r="B37" s="33"/>
      <c r="E37" s="28" t="s">
        <v>44</v>
      </c>
      <c r="F37" s="87">
        <f>ROUND((SUM(BI141:BI450)),  2)</f>
        <v>0</v>
      </c>
      <c r="I37" s="99">
        <v>0</v>
      </c>
      <c r="J37" s="87">
        <f>0</f>
        <v>0</v>
      </c>
      <c r="L37" s="33"/>
    </row>
    <row r="38" spans="2:12" s="1" customFormat="1" ht="6.95" customHeight="1">
      <c r="B38" s="33"/>
      <c r="L38" s="33"/>
    </row>
    <row r="39" spans="2:12" s="1" customFormat="1" ht="25.35" customHeight="1">
      <c r="B39" s="33"/>
      <c r="C39" s="100"/>
      <c r="D39" s="101" t="s">
        <v>45</v>
      </c>
      <c r="E39" s="58"/>
      <c r="F39" s="58"/>
      <c r="G39" s="102" t="s">
        <v>46</v>
      </c>
      <c r="H39" s="103" t="s">
        <v>47</v>
      </c>
      <c r="I39" s="58"/>
      <c r="J39" s="104">
        <f>SUM(J30:J37)</f>
        <v>0</v>
      </c>
      <c r="K39" s="105"/>
      <c r="L39" s="33"/>
    </row>
    <row r="40" spans="2:12" s="1" customFormat="1" ht="14.45" customHeight="1">
      <c r="B40" s="33"/>
      <c r="L40" s="33"/>
    </row>
    <row r="41" spans="2:12" ht="14.45" customHeight="1">
      <c r="B41" s="21"/>
      <c r="L41" s="21"/>
    </row>
    <row r="42" spans="2:12" ht="14.45" customHeight="1">
      <c r="B42" s="21"/>
      <c r="L42" s="21"/>
    </row>
    <row r="43" spans="2:12" ht="14.45" customHeight="1">
      <c r="B43" s="21"/>
      <c r="L43" s="21"/>
    </row>
    <row r="44" spans="2:12" ht="14.45" customHeight="1">
      <c r="B44" s="21"/>
      <c r="L44" s="21"/>
    </row>
    <row r="45" spans="2:12" ht="14.45" customHeight="1">
      <c r="B45" s="21"/>
      <c r="L45" s="21"/>
    </row>
    <row r="46" spans="2:12" ht="14.45" customHeight="1">
      <c r="B46" s="21"/>
      <c r="L46" s="21"/>
    </row>
    <row r="47" spans="2:12" ht="14.45" customHeight="1">
      <c r="B47" s="21"/>
      <c r="L47" s="21"/>
    </row>
    <row r="48" spans="2:12" ht="14.45" customHeight="1">
      <c r="B48" s="21"/>
      <c r="L48" s="21"/>
    </row>
    <row r="49" spans="2:12" ht="14.45" customHeight="1">
      <c r="B49" s="21"/>
      <c r="L49" s="21"/>
    </row>
    <row r="50" spans="2:12" s="1" customFormat="1" ht="14.45" customHeight="1">
      <c r="B50" s="33"/>
      <c r="D50" s="42" t="s">
        <v>48</v>
      </c>
      <c r="E50" s="43"/>
      <c r="F50" s="43"/>
      <c r="G50" s="42" t="s">
        <v>49</v>
      </c>
      <c r="H50" s="43"/>
      <c r="I50" s="43"/>
      <c r="J50" s="43"/>
      <c r="K50" s="43"/>
      <c r="L50" s="33"/>
    </row>
    <row r="51" spans="2:12" ht="11.25">
      <c r="B51" s="21"/>
      <c r="L51" s="21"/>
    </row>
    <row r="52" spans="2:12" ht="11.25">
      <c r="B52" s="21"/>
      <c r="L52" s="21"/>
    </row>
    <row r="53" spans="2:12" ht="11.25">
      <c r="B53" s="21"/>
      <c r="L53" s="21"/>
    </row>
    <row r="54" spans="2:12" ht="11.25">
      <c r="B54" s="21"/>
      <c r="L54" s="21"/>
    </row>
    <row r="55" spans="2:12" ht="11.25">
      <c r="B55" s="21"/>
      <c r="L55" s="21"/>
    </row>
    <row r="56" spans="2:12" ht="11.25">
      <c r="B56" s="21"/>
      <c r="L56" s="21"/>
    </row>
    <row r="57" spans="2:12" ht="11.25">
      <c r="B57" s="21"/>
      <c r="L57" s="21"/>
    </row>
    <row r="58" spans="2:12" ht="11.25">
      <c r="B58" s="21"/>
      <c r="L58" s="21"/>
    </row>
    <row r="59" spans="2:12" ht="11.25">
      <c r="B59" s="21"/>
      <c r="L59" s="21"/>
    </row>
    <row r="60" spans="2:12" ht="11.25">
      <c r="B60" s="21"/>
      <c r="L60" s="21"/>
    </row>
    <row r="61" spans="2:12" s="1" customFormat="1" ht="12.75">
      <c r="B61" s="33"/>
      <c r="D61" s="44" t="s">
        <v>50</v>
      </c>
      <c r="E61" s="35"/>
      <c r="F61" s="106" t="s">
        <v>51</v>
      </c>
      <c r="G61" s="44" t="s">
        <v>50</v>
      </c>
      <c r="H61" s="35"/>
      <c r="I61" s="35"/>
      <c r="J61" s="107" t="s">
        <v>51</v>
      </c>
      <c r="K61" s="35"/>
      <c r="L61" s="33"/>
    </row>
    <row r="62" spans="2:12" ht="11.25">
      <c r="B62" s="21"/>
      <c r="L62" s="21"/>
    </row>
    <row r="63" spans="2:12" ht="11.25">
      <c r="B63" s="21"/>
      <c r="L63" s="21"/>
    </row>
    <row r="64" spans="2:12" ht="11.25">
      <c r="B64" s="21"/>
      <c r="L64" s="21"/>
    </row>
    <row r="65" spans="2:12" s="1" customFormat="1" ht="12.75">
      <c r="B65" s="33"/>
      <c r="D65" s="42" t="s">
        <v>52</v>
      </c>
      <c r="E65" s="43"/>
      <c r="F65" s="43"/>
      <c r="G65" s="42" t="s">
        <v>53</v>
      </c>
      <c r="H65" s="43"/>
      <c r="I65" s="43"/>
      <c r="J65" s="43"/>
      <c r="K65" s="43"/>
      <c r="L65" s="33"/>
    </row>
    <row r="66" spans="2:12" ht="11.25">
      <c r="B66" s="21"/>
      <c r="L66" s="21"/>
    </row>
    <row r="67" spans="2:12" ht="11.25">
      <c r="B67" s="21"/>
      <c r="L67" s="21"/>
    </row>
    <row r="68" spans="2:12" ht="11.25">
      <c r="B68" s="21"/>
      <c r="L68" s="21"/>
    </row>
    <row r="69" spans="2:12" ht="11.25">
      <c r="B69" s="21"/>
      <c r="L69" s="21"/>
    </row>
    <row r="70" spans="2:12" ht="11.25">
      <c r="B70" s="21"/>
      <c r="L70" s="21"/>
    </row>
    <row r="71" spans="2:12" ht="11.25">
      <c r="B71" s="21"/>
      <c r="L71" s="21"/>
    </row>
    <row r="72" spans="2:12" ht="11.25">
      <c r="B72" s="21"/>
      <c r="L72" s="21"/>
    </row>
    <row r="73" spans="2:12" ht="11.25">
      <c r="B73" s="21"/>
      <c r="L73" s="21"/>
    </row>
    <row r="74" spans="2:12" ht="11.25">
      <c r="B74" s="21"/>
      <c r="L74" s="21"/>
    </row>
    <row r="75" spans="2:12" ht="11.25">
      <c r="B75" s="21"/>
      <c r="L75" s="21"/>
    </row>
    <row r="76" spans="2:12" s="1" customFormat="1" ht="12.75">
      <c r="B76" s="33"/>
      <c r="D76" s="44" t="s">
        <v>50</v>
      </c>
      <c r="E76" s="35"/>
      <c r="F76" s="106" t="s">
        <v>51</v>
      </c>
      <c r="G76" s="44" t="s">
        <v>50</v>
      </c>
      <c r="H76" s="35"/>
      <c r="I76" s="35"/>
      <c r="J76" s="107" t="s">
        <v>51</v>
      </c>
      <c r="K76" s="35"/>
      <c r="L76" s="33"/>
    </row>
    <row r="77" spans="2:12" s="1" customFormat="1" ht="14.45" customHeight="1">
      <c r="B77" s="45"/>
      <c r="C77" s="46"/>
      <c r="D77" s="46"/>
      <c r="E77" s="46"/>
      <c r="F77" s="46"/>
      <c r="G77" s="46"/>
      <c r="H77" s="46"/>
      <c r="I77" s="46"/>
      <c r="J77" s="46"/>
      <c r="K77" s="46"/>
      <c r="L77" s="33"/>
    </row>
    <row r="81" spans="2:47" s="1" customFormat="1" ht="6.95" customHeight="1">
      <c r="B81" s="47"/>
      <c r="C81" s="48"/>
      <c r="D81" s="48"/>
      <c r="E81" s="48"/>
      <c r="F81" s="48"/>
      <c r="G81" s="48"/>
      <c r="H81" s="48"/>
      <c r="I81" s="48"/>
      <c r="J81" s="48"/>
      <c r="K81" s="48"/>
      <c r="L81" s="33"/>
    </row>
    <row r="82" spans="2:47" s="1" customFormat="1" ht="24.95" customHeight="1">
      <c r="B82" s="33"/>
      <c r="C82" s="22" t="s">
        <v>260</v>
      </c>
      <c r="L82" s="33"/>
    </row>
    <row r="83" spans="2:47" s="1" customFormat="1" ht="6.95" customHeight="1">
      <c r="B83" s="33"/>
      <c r="L83" s="33"/>
    </row>
    <row r="84" spans="2:47" s="1" customFormat="1" ht="12" customHeight="1">
      <c r="B84" s="33"/>
      <c r="C84" s="28" t="s">
        <v>16</v>
      </c>
      <c r="L84" s="33"/>
    </row>
    <row r="85" spans="2:47" s="1" customFormat="1" ht="16.5" customHeight="1">
      <c r="B85" s="33"/>
      <c r="E85" s="271" t="str">
        <f>E7</f>
        <v>ZŠ Dědina - nástavba - REVIZE č. 2</v>
      </c>
      <c r="F85" s="272"/>
      <c r="G85" s="272"/>
      <c r="H85" s="272"/>
      <c r="L85" s="33"/>
    </row>
    <row r="86" spans="2:47" s="1" customFormat="1" ht="12" customHeight="1">
      <c r="B86" s="33"/>
      <c r="C86" s="28" t="s">
        <v>173</v>
      </c>
      <c r="L86" s="33"/>
    </row>
    <row r="87" spans="2:47" s="1" customFormat="1" ht="16.5" customHeight="1">
      <c r="B87" s="33"/>
      <c r="E87" s="236" t="str">
        <f>E9</f>
        <v>D.1.4.G - Elektroinstalace, bleskosvod</v>
      </c>
      <c r="F87" s="273"/>
      <c r="G87" s="273"/>
      <c r="H87" s="273"/>
      <c r="L87" s="33"/>
    </row>
    <row r="88" spans="2:47" s="1" customFormat="1" ht="6.95" customHeight="1">
      <c r="B88" s="33"/>
      <c r="L88" s="33"/>
    </row>
    <row r="89" spans="2:47" s="1" customFormat="1" ht="12" customHeight="1">
      <c r="B89" s="33"/>
      <c r="C89" s="28" t="s">
        <v>20</v>
      </c>
      <c r="F89" s="26" t="str">
        <f>F12</f>
        <v>Žukovského 580, Praha 6</v>
      </c>
      <c r="I89" s="28" t="s">
        <v>22</v>
      </c>
      <c r="J89" s="53" t="str">
        <f>IF(J12="","",J12)</f>
        <v>15. 9. 2025</v>
      </c>
      <c r="L89" s="33"/>
    </row>
    <row r="90" spans="2:47" s="1" customFormat="1" ht="6.95" customHeight="1">
      <c r="B90" s="33"/>
      <c r="L90" s="33"/>
    </row>
    <row r="91" spans="2:47" s="1" customFormat="1" ht="15.2" customHeight="1">
      <c r="B91" s="33"/>
      <c r="C91" s="28" t="s">
        <v>24</v>
      </c>
      <c r="F91" s="26" t="str">
        <f>E15</f>
        <v xml:space="preserve"> </v>
      </c>
      <c r="I91" s="28" t="s">
        <v>30</v>
      </c>
      <c r="J91" s="31" t="str">
        <f>E21</f>
        <v>Digitronic CZ s.r.o.</v>
      </c>
      <c r="L91" s="33"/>
    </row>
    <row r="92" spans="2:47" s="1" customFormat="1" ht="15.2" customHeight="1">
      <c r="B92" s="33"/>
      <c r="C92" s="28" t="s">
        <v>28</v>
      </c>
      <c r="F92" s="26" t="str">
        <f>IF(E18="","",E18)</f>
        <v>Vyplň údaj</v>
      </c>
      <c r="I92" s="28" t="s">
        <v>33</v>
      </c>
      <c r="J92" s="31" t="str">
        <f>E24</f>
        <v xml:space="preserve"> </v>
      </c>
      <c r="L92" s="33"/>
    </row>
    <row r="93" spans="2:47" s="1" customFormat="1" ht="10.35" customHeight="1">
      <c r="B93" s="33"/>
      <c r="L93" s="33"/>
    </row>
    <row r="94" spans="2:47" s="1" customFormat="1" ht="29.25" customHeight="1">
      <c r="B94" s="33"/>
      <c r="C94" s="108" t="s">
        <v>261</v>
      </c>
      <c r="D94" s="100"/>
      <c r="E94" s="100"/>
      <c r="F94" s="100"/>
      <c r="G94" s="100"/>
      <c r="H94" s="100"/>
      <c r="I94" s="100"/>
      <c r="J94" s="109" t="s">
        <v>262</v>
      </c>
      <c r="K94" s="100"/>
      <c r="L94" s="33"/>
    </row>
    <row r="95" spans="2:47" s="1" customFormat="1" ht="10.35" customHeight="1">
      <c r="B95" s="33"/>
      <c r="L95" s="33"/>
    </row>
    <row r="96" spans="2:47" s="1" customFormat="1" ht="22.9" customHeight="1">
      <c r="B96" s="33"/>
      <c r="C96" s="110" t="s">
        <v>263</v>
      </c>
      <c r="J96" s="67">
        <f>J141</f>
        <v>0</v>
      </c>
      <c r="L96" s="33"/>
      <c r="AU96" s="18" t="s">
        <v>264</v>
      </c>
    </row>
    <row r="97" spans="2:12" s="8" customFormat="1" ht="24.95" customHeight="1">
      <c r="B97" s="111"/>
      <c r="D97" s="112" t="s">
        <v>8562</v>
      </c>
      <c r="E97" s="113"/>
      <c r="F97" s="113"/>
      <c r="G97" s="113"/>
      <c r="H97" s="113"/>
      <c r="I97" s="113"/>
      <c r="J97" s="114">
        <f>J142</f>
        <v>0</v>
      </c>
      <c r="L97" s="111"/>
    </row>
    <row r="98" spans="2:12" s="9" customFormat="1" ht="19.899999999999999" customHeight="1">
      <c r="B98" s="115"/>
      <c r="D98" s="116" t="s">
        <v>8563</v>
      </c>
      <c r="E98" s="117"/>
      <c r="F98" s="117"/>
      <c r="G98" s="117"/>
      <c r="H98" s="117"/>
      <c r="I98" s="117"/>
      <c r="J98" s="118">
        <f>J143</f>
        <v>0</v>
      </c>
      <c r="L98" s="115"/>
    </row>
    <row r="99" spans="2:12" s="9" customFormat="1" ht="14.85" customHeight="1">
      <c r="B99" s="115"/>
      <c r="D99" s="116" t="s">
        <v>8564</v>
      </c>
      <c r="E99" s="117"/>
      <c r="F99" s="117"/>
      <c r="G99" s="117"/>
      <c r="H99" s="117"/>
      <c r="I99" s="117"/>
      <c r="J99" s="118">
        <f>J144</f>
        <v>0</v>
      </c>
      <c r="L99" s="115"/>
    </row>
    <row r="100" spans="2:12" s="9" customFormat="1" ht="14.85" customHeight="1">
      <c r="B100" s="115"/>
      <c r="D100" s="116" t="s">
        <v>8565</v>
      </c>
      <c r="E100" s="117"/>
      <c r="F100" s="117"/>
      <c r="G100" s="117"/>
      <c r="H100" s="117"/>
      <c r="I100" s="117"/>
      <c r="J100" s="118">
        <f>J169</f>
        <v>0</v>
      </c>
      <c r="L100" s="115"/>
    </row>
    <row r="101" spans="2:12" s="9" customFormat="1" ht="21.75" customHeight="1">
      <c r="B101" s="115"/>
      <c r="D101" s="116" t="s">
        <v>8566</v>
      </c>
      <c r="E101" s="117"/>
      <c r="F101" s="117"/>
      <c r="G101" s="117"/>
      <c r="H101" s="117"/>
      <c r="I101" s="117"/>
      <c r="J101" s="118">
        <f>J170</f>
        <v>0</v>
      </c>
      <c r="L101" s="115"/>
    </row>
    <row r="102" spans="2:12" s="9" customFormat="1" ht="21.75" customHeight="1">
      <c r="B102" s="115"/>
      <c r="D102" s="116" t="s">
        <v>8567</v>
      </c>
      <c r="E102" s="117"/>
      <c r="F102" s="117"/>
      <c r="G102" s="117"/>
      <c r="H102" s="117"/>
      <c r="I102" s="117"/>
      <c r="J102" s="118">
        <f>J193</f>
        <v>0</v>
      </c>
      <c r="L102" s="115"/>
    </row>
    <row r="103" spans="2:12" s="9" customFormat="1" ht="14.85" customHeight="1">
      <c r="B103" s="115"/>
      <c r="D103" s="116" t="s">
        <v>8568</v>
      </c>
      <c r="E103" s="117"/>
      <c r="F103" s="117"/>
      <c r="G103" s="117"/>
      <c r="H103" s="117"/>
      <c r="I103" s="117"/>
      <c r="J103" s="118">
        <f>J202</f>
        <v>0</v>
      </c>
      <c r="L103" s="115"/>
    </row>
    <row r="104" spans="2:12" s="9" customFormat="1" ht="14.85" customHeight="1">
      <c r="B104" s="115"/>
      <c r="D104" s="116" t="s">
        <v>8569</v>
      </c>
      <c r="E104" s="117"/>
      <c r="F104" s="117"/>
      <c r="G104" s="117"/>
      <c r="H104" s="117"/>
      <c r="I104" s="117"/>
      <c r="J104" s="118">
        <f>J237</f>
        <v>0</v>
      </c>
      <c r="L104" s="115"/>
    </row>
    <row r="105" spans="2:12" s="9" customFormat="1" ht="14.85" customHeight="1">
      <c r="B105" s="115"/>
      <c r="D105" s="116" t="s">
        <v>8570</v>
      </c>
      <c r="E105" s="117"/>
      <c r="F105" s="117"/>
      <c r="G105" s="117"/>
      <c r="H105" s="117"/>
      <c r="I105" s="117"/>
      <c r="J105" s="118">
        <f>J250</f>
        <v>0</v>
      </c>
      <c r="L105" s="115"/>
    </row>
    <row r="106" spans="2:12" s="9" customFormat="1" ht="14.85" customHeight="1">
      <c r="B106" s="115"/>
      <c r="D106" s="116" t="s">
        <v>8571</v>
      </c>
      <c r="E106" s="117"/>
      <c r="F106" s="117"/>
      <c r="G106" s="117"/>
      <c r="H106" s="117"/>
      <c r="I106" s="117"/>
      <c r="J106" s="118">
        <f>J265</f>
        <v>0</v>
      </c>
      <c r="L106" s="115"/>
    </row>
    <row r="107" spans="2:12" s="9" customFormat="1" ht="14.85" customHeight="1">
      <c r="B107" s="115"/>
      <c r="D107" s="116" t="s">
        <v>8572</v>
      </c>
      <c r="E107" s="117"/>
      <c r="F107" s="117"/>
      <c r="G107" s="117"/>
      <c r="H107" s="117"/>
      <c r="I107" s="117"/>
      <c r="J107" s="118">
        <f>J274</f>
        <v>0</v>
      </c>
      <c r="L107" s="115"/>
    </row>
    <row r="108" spans="2:12" s="9" customFormat="1" ht="14.85" customHeight="1">
      <c r="B108" s="115"/>
      <c r="D108" s="116" t="s">
        <v>8573</v>
      </c>
      <c r="E108" s="117"/>
      <c r="F108" s="117"/>
      <c r="G108" s="117"/>
      <c r="H108" s="117"/>
      <c r="I108" s="117"/>
      <c r="J108" s="118">
        <f>J293</f>
        <v>0</v>
      </c>
      <c r="L108" s="115"/>
    </row>
    <row r="109" spans="2:12" s="9" customFormat="1" ht="19.899999999999999" customHeight="1">
      <c r="B109" s="115"/>
      <c r="D109" s="116" t="s">
        <v>8574</v>
      </c>
      <c r="E109" s="117"/>
      <c r="F109" s="117"/>
      <c r="G109" s="117"/>
      <c r="H109" s="117"/>
      <c r="I109" s="117"/>
      <c r="J109" s="118">
        <f>J308</f>
        <v>0</v>
      </c>
      <c r="L109" s="115"/>
    </row>
    <row r="110" spans="2:12" s="9" customFormat="1" ht="14.85" customHeight="1">
      <c r="B110" s="115"/>
      <c r="D110" s="116" t="s">
        <v>8565</v>
      </c>
      <c r="E110" s="117"/>
      <c r="F110" s="117"/>
      <c r="G110" s="117"/>
      <c r="H110" s="117"/>
      <c r="I110" s="117"/>
      <c r="J110" s="118">
        <f>J313</f>
        <v>0</v>
      </c>
      <c r="L110" s="115"/>
    </row>
    <row r="111" spans="2:12" s="9" customFormat="1" ht="21.75" customHeight="1">
      <c r="B111" s="115"/>
      <c r="D111" s="116" t="s">
        <v>8575</v>
      </c>
      <c r="E111" s="117"/>
      <c r="F111" s="117"/>
      <c r="G111" s="117"/>
      <c r="H111" s="117"/>
      <c r="I111" s="117"/>
      <c r="J111" s="118">
        <f>J314</f>
        <v>0</v>
      </c>
      <c r="L111" s="115"/>
    </row>
    <row r="112" spans="2:12" s="9" customFormat="1" ht="21.75" customHeight="1">
      <c r="B112" s="115"/>
      <c r="D112" s="116" t="s">
        <v>8576</v>
      </c>
      <c r="E112" s="117"/>
      <c r="F112" s="117"/>
      <c r="G112" s="117"/>
      <c r="H112" s="117"/>
      <c r="I112" s="117"/>
      <c r="J112" s="118">
        <f>J321</f>
        <v>0</v>
      </c>
      <c r="L112" s="115"/>
    </row>
    <row r="113" spans="2:12" s="9" customFormat="1" ht="14.85" customHeight="1">
      <c r="B113" s="115"/>
      <c r="D113" s="116" t="s">
        <v>8564</v>
      </c>
      <c r="E113" s="117"/>
      <c r="F113" s="117"/>
      <c r="G113" s="117"/>
      <c r="H113" s="117"/>
      <c r="I113" s="117"/>
      <c r="J113" s="118">
        <f>J328</f>
        <v>0</v>
      </c>
      <c r="L113" s="115"/>
    </row>
    <row r="114" spans="2:12" s="9" customFormat="1" ht="14.85" customHeight="1">
      <c r="B114" s="115"/>
      <c r="D114" s="116" t="s">
        <v>8577</v>
      </c>
      <c r="E114" s="117"/>
      <c r="F114" s="117"/>
      <c r="G114" s="117"/>
      <c r="H114" s="117"/>
      <c r="I114" s="117"/>
      <c r="J114" s="118">
        <f>J361</f>
        <v>0</v>
      </c>
      <c r="L114" s="115"/>
    </row>
    <row r="115" spans="2:12" s="9" customFormat="1" ht="21.75" customHeight="1">
      <c r="B115" s="115"/>
      <c r="D115" s="116" t="s">
        <v>8578</v>
      </c>
      <c r="E115" s="117"/>
      <c r="F115" s="117"/>
      <c r="G115" s="117"/>
      <c r="H115" s="117"/>
      <c r="I115" s="117"/>
      <c r="J115" s="118">
        <f>J362</f>
        <v>0</v>
      </c>
      <c r="L115" s="115"/>
    </row>
    <row r="116" spans="2:12" s="9" customFormat="1" ht="14.85" customHeight="1">
      <c r="B116" s="115"/>
      <c r="D116" s="116" t="s">
        <v>8569</v>
      </c>
      <c r="E116" s="117"/>
      <c r="F116" s="117"/>
      <c r="G116" s="117"/>
      <c r="H116" s="117"/>
      <c r="I116" s="117"/>
      <c r="J116" s="118">
        <f>J393</f>
        <v>0</v>
      </c>
      <c r="L116" s="115"/>
    </row>
    <row r="117" spans="2:12" s="9" customFormat="1" ht="14.85" customHeight="1">
      <c r="B117" s="115"/>
      <c r="D117" s="116" t="s">
        <v>8570</v>
      </c>
      <c r="E117" s="117"/>
      <c r="F117" s="117"/>
      <c r="G117" s="117"/>
      <c r="H117" s="117"/>
      <c r="I117" s="117"/>
      <c r="J117" s="118">
        <f>J402</f>
        <v>0</v>
      </c>
      <c r="L117" s="115"/>
    </row>
    <row r="118" spans="2:12" s="9" customFormat="1" ht="14.85" customHeight="1">
      <c r="B118" s="115"/>
      <c r="D118" s="116" t="s">
        <v>8571</v>
      </c>
      <c r="E118" s="117"/>
      <c r="F118" s="117"/>
      <c r="G118" s="117"/>
      <c r="H118" s="117"/>
      <c r="I118" s="117"/>
      <c r="J118" s="118">
        <f>J413</f>
        <v>0</v>
      </c>
      <c r="L118" s="115"/>
    </row>
    <row r="119" spans="2:12" s="9" customFormat="1" ht="14.85" customHeight="1">
      <c r="B119" s="115"/>
      <c r="D119" s="116" t="s">
        <v>8572</v>
      </c>
      <c r="E119" s="117"/>
      <c r="F119" s="117"/>
      <c r="G119" s="117"/>
      <c r="H119" s="117"/>
      <c r="I119" s="117"/>
      <c r="J119" s="118">
        <f>J422</f>
        <v>0</v>
      </c>
      <c r="L119" s="115"/>
    </row>
    <row r="120" spans="2:12" s="9" customFormat="1" ht="14.85" customHeight="1">
      <c r="B120" s="115"/>
      <c r="D120" s="116" t="s">
        <v>8579</v>
      </c>
      <c r="E120" s="117"/>
      <c r="F120" s="117"/>
      <c r="G120" s="117"/>
      <c r="H120" s="117"/>
      <c r="I120" s="117"/>
      <c r="J120" s="118">
        <f>J435</f>
        <v>0</v>
      </c>
      <c r="L120" s="115"/>
    </row>
    <row r="121" spans="2:12" s="9" customFormat="1" ht="14.85" customHeight="1">
      <c r="B121" s="115"/>
      <c r="D121" s="116" t="s">
        <v>8580</v>
      </c>
      <c r="E121" s="117"/>
      <c r="F121" s="117"/>
      <c r="G121" s="117"/>
      <c r="H121" s="117"/>
      <c r="I121" s="117"/>
      <c r="J121" s="118">
        <f>J444</f>
        <v>0</v>
      </c>
      <c r="L121" s="115"/>
    </row>
    <row r="122" spans="2:12" s="1" customFormat="1" ht="21.75" customHeight="1">
      <c r="B122" s="33"/>
      <c r="L122" s="33"/>
    </row>
    <row r="123" spans="2:12" s="1" customFormat="1" ht="6.95" customHeight="1">
      <c r="B123" s="45"/>
      <c r="C123" s="46"/>
      <c r="D123" s="46"/>
      <c r="E123" s="46"/>
      <c r="F123" s="46"/>
      <c r="G123" s="46"/>
      <c r="H123" s="46"/>
      <c r="I123" s="46"/>
      <c r="J123" s="46"/>
      <c r="K123" s="46"/>
      <c r="L123" s="33"/>
    </row>
    <row r="127" spans="2:12" s="1" customFormat="1" ht="6.95" customHeight="1">
      <c r="B127" s="47"/>
      <c r="C127" s="48"/>
      <c r="D127" s="48"/>
      <c r="E127" s="48"/>
      <c r="F127" s="48"/>
      <c r="G127" s="48"/>
      <c r="H127" s="48"/>
      <c r="I127" s="48"/>
      <c r="J127" s="48"/>
      <c r="K127" s="48"/>
      <c r="L127" s="33"/>
    </row>
    <row r="128" spans="2:12" s="1" customFormat="1" ht="24.95" customHeight="1">
      <c r="B128" s="33"/>
      <c r="C128" s="22" t="s">
        <v>292</v>
      </c>
      <c r="L128" s="33"/>
    </row>
    <row r="129" spans="2:63" s="1" customFormat="1" ht="6.95" customHeight="1">
      <c r="B129" s="33"/>
      <c r="L129" s="33"/>
    </row>
    <row r="130" spans="2:63" s="1" customFormat="1" ht="12" customHeight="1">
      <c r="B130" s="33"/>
      <c r="C130" s="28" t="s">
        <v>16</v>
      </c>
      <c r="L130" s="33"/>
    </row>
    <row r="131" spans="2:63" s="1" customFormat="1" ht="16.5" customHeight="1">
      <c r="B131" s="33"/>
      <c r="E131" s="271" t="str">
        <f>E7</f>
        <v>ZŠ Dědina - nástavba - REVIZE č. 2</v>
      </c>
      <c r="F131" s="272"/>
      <c r="G131" s="272"/>
      <c r="H131" s="272"/>
      <c r="L131" s="33"/>
    </row>
    <row r="132" spans="2:63" s="1" customFormat="1" ht="12" customHeight="1">
      <c r="B132" s="33"/>
      <c r="C132" s="28" t="s">
        <v>173</v>
      </c>
      <c r="L132" s="33"/>
    </row>
    <row r="133" spans="2:63" s="1" customFormat="1" ht="16.5" customHeight="1">
      <c r="B133" s="33"/>
      <c r="E133" s="236" t="str">
        <f>E9</f>
        <v>D.1.4.G - Elektroinstalace, bleskosvod</v>
      </c>
      <c r="F133" s="273"/>
      <c r="G133" s="273"/>
      <c r="H133" s="273"/>
      <c r="L133" s="33"/>
    </row>
    <row r="134" spans="2:63" s="1" customFormat="1" ht="6.95" customHeight="1">
      <c r="B134" s="33"/>
      <c r="L134" s="33"/>
    </row>
    <row r="135" spans="2:63" s="1" customFormat="1" ht="12" customHeight="1">
      <c r="B135" s="33"/>
      <c r="C135" s="28" t="s">
        <v>20</v>
      </c>
      <c r="F135" s="26" t="str">
        <f>F12</f>
        <v>Žukovského 580, Praha 6</v>
      </c>
      <c r="I135" s="28" t="s">
        <v>22</v>
      </c>
      <c r="J135" s="53" t="str">
        <f>IF(J12="","",J12)</f>
        <v>15. 9. 2025</v>
      </c>
      <c r="L135" s="33"/>
    </row>
    <row r="136" spans="2:63" s="1" customFormat="1" ht="6.95" customHeight="1">
      <c r="B136" s="33"/>
      <c r="L136" s="33"/>
    </row>
    <row r="137" spans="2:63" s="1" customFormat="1" ht="15.2" customHeight="1">
      <c r="B137" s="33"/>
      <c r="C137" s="28" t="s">
        <v>24</v>
      </c>
      <c r="F137" s="26" t="str">
        <f>E15</f>
        <v xml:space="preserve"> </v>
      </c>
      <c r="I137" s="28" t="s">
        <v>30</v>
      </c>
      <c r="J137" s="31" t="str">
        <f>E21</f>
        <v>Digitronic CZ s.r.o.</v>
      </c>
      <c r="L137" s="33"/>
    </row>
    <row r="138" spans="2:63" s="1" customFormat="1" ht="15.2" customHeight="1">
      <c r="B138" s="33"/>
      <c r="C138" s="28" t="s">
        <v>28</v>
      </c>
      <c r="F138" s="26" t="str">
        <f>IF(E18="","",E18)</f>
        <v>Vyplň údaj</v>
      </c>
      <c r="I138" s="28" t="s">
        <v>33</v>
      </c>
      <c r="J138" s="31" t="str">
        <f>E24</f>
        <v xml:space="preserve"> </v>
      </c>
      <c r="L138" s="33"/>
    </row>
    <row r="139" spans="2:63" s="1" customFormat="1" ht="10.35" customHeight="1">
      <c r="B139" s="33"/>
      <c r="L139" s="33"/>
    </row>
    <row r="140" spans="2:63" s="10" customFormat="1" ht="29.25" customHeight="1">
      <c r="B140" s="119"/>
      <c r="C140" s="120" t="s">
        <v>293</v>
      </c>
      <c r="D140" s="121" t="s">
        <v>60</v>
      </c>
      <c r="E140" s="121" t="s">
        <v>56</v>
      </c>
      <c r="F140" s="121" t="s">
        <v>57</v>
      </c>
      <c r="G140" s="121" t="s">
        <v>294</v>
      </c>
      <c r="H140" s="121" t="s">
        <v>295</v>
      </c>
      <c r="I140" s="121" t="s">
        <v>296</v>
      </c>
      <c r="J140" s="121" t="s">
        <v>262</v>
      </c>
      <c r="K140" s="122" t="s">
        <v>297</v>
      </c>
      <c r="L140" s="119"/>
      <c r="M140" s="60" t="s">
        <v>1</v>
      </c>
      <c r="N140" s="61" t="s">
        <v>39</v>
      </c>
      <c r="O140" s="61" t="s">
        <v>298</v>
      </c>
      <c r="P140" s="61" t="s">
        <v>299</v>
      </c>
      <c r="Q140" s="61" t="s">
        <v>300</v>
      </c>
      <c r="R140" s="61" t="s">
        <v>301</v>
      </c>
      <c r="S140" s="61" t="s">
        <v>302</v>
      </c>
      <c r="T140" s="62" t="s">
        <v>303</v>
      </c>
    </row>
    <row r="141" spans="2:63" s="1" customFormat="1" ht="22.9" customHeight="1">
      <c r="B141" s="33"/>
      <c r="C141" s="65" t="s">
        <v>304</v>
      </c>
      <c r="J141" s="123">
        <f>BK141</f>
        <v>0</v>
      </c>
      <c r="L141" s="33"/>
      <c r="M141" s="63"/>
      <c r="N141" s="54"/>
      <c r="O141" s="54"/>
      <c r="P141" s="124">
        <f>P142</f>
        <v>0</v>
      </c>
      <c r="Q141" s="54"/>
      <c r="R141" s="124">
        <f>R142</f>
        <v>0</v>
      </c>
      <c r="S141" s="54"/>
      <c r="T141" s="125">
        <f>T142</f>
        <v>0</v>
      </c>
      <c r="AT141" s="18" t="s">
        <v>74</v>
      </c>
      <c r="AU141" s="18" t="s">
        <v>264</v>
      </c>
      <c r="BK141" s="126">
        <f>BK142</f>
        <v>0</v>
      </c>
    </row>
    <row r="142" spans="2:63" s="11" customFormat="1" ht="25.9" customHeight="1">
      <c r="B142" s="127"/>
      <c r="D142" s="128" t="s">
        <v>74</v>
      </c>
      <c r="E142" s="129" t="s">
        <v>8581</v>
      </c>
      <c r="F142" s="129" t="s">
        <v>8582</v>
      </c>
      <c r="I142" s="130"/>
      <c r="J142" s="131">
        <f>BK142</f>
        <v>0</v>
      </c>
      <c r="L142" s="127"/>
      <c r="M142" s="132"/>
      <c r="P142" s="133">
        <f>P143+P308</f>
        <v>0</v>
      </c>
      <c r="R142" s="133">
        <f>R143+R308</f>
        <v>0</v>
      </c>
      <c r="T142" s="134">
        <f>T143+T308</f>
        <v>0</v>
      </c>
      <c r="AR142" s="128" t="s">
        <v>82</v>
      </c>
      <c r="AT142" s="135" t="s">
        <v>74</v>
      </c>
      <c r="AU142" s="135" t="s">
        <v>75</v>
      </c>
      <c r="AY142" s="128" t="s">
        <v>307</v>
      </c>
      <c r="BK142" s="136">
        <f>BK143+BK308</f>
        <v>0</v>
      </c>
    </row>
    <row r="143" spans="2:63" s="11" customFormat="1" ht="22.9" customHeight="1">
      <c r="B143" s="127"/>
      <c r="D143" s="128" t="s">
        <v>74</v>
      </c>
      <c r="E143" s="137" t="s">
        <v>7303</v>
      </c>
      <c r="F143" s="137" t="s">
        <v>8583</v>
      </c>
      <c r="I143" s="130"/>
      <c r="J143" s="138">
        <f>BK143</f>
        <v>0</v>
      </c>
      <c r="L143" s="127"/>
      <c r="M143" s="132"/>
      <c r="P143" s="133">
        <f>P144+P169+P202+P237+P250+P265+P274+P293</f>
        <v>0</v>
      </c>
      <c r="R143" s="133">
        <f>R144+R169+R202+R237+R250+R265+R274+R293</f>
        <v>0</v>
      </c>
      <c r="T143" s="134">
        <f>T144+T169+T202+T237+T250+T265+T274+T293</f>
        <v>0</v>
      </c>
      <c r="AR143" s="128" t="s">
        <v>82</v>
      </c>
      <c r="AT143" s="135" t="s">
        <v>74</v>
      </c>
      <c r="AU143" s="135" t="s">
        <v>82</v>
      </c>
      <c r="AY143" s="128" t="s">
        <v>307</v>
      </c>
      <c r="BK143" s="136">
        <f>BK144+BK169+BK202+BK237+BK250+BK265+BK274+BK293</f>
        <v>0</v>
      </c>
    </row>
    <row r="144" spans="2:63" s="11" customFormat="1" ht="20.85" customHeight="1">
      <c r="B144" s="127"/>
      <c r="D144" s="128" t="s">
        <v>74</v>
      </c>
      <c r="E144" s="137" t="s">
        <v>7307</v>
      </c>
      <c r="F144" s="137" t="s">
        <v>8584</v>
      </c>
      <c r="I144" s="130"/>
      <c r="J144" s="138">
        <f>BK144</f>
        <v>0</v>
      </c>
      <c r="L144" s="127"/>
      <c r="M144" s="132"/>
      <c r="P144" s="133">
        <f>SUM(P145:P168)</f>
        <v>0</v>
      </c>
      <c r="R144" s="133">
        <f>SUM(R145:R168)</f>
        <v>0</v>
      </c>
      <c r="T144" s="134">
        <f>SUM(T145:T168)</f>
        <v>0</v>
      </c>
      <c r="AR144" s="128" t="s">
        <v>82</v>
      </c>
      <c r="AT144" s="135" t="s">
        <v>74</v>
      </c>
      <c r="AU144" s="135" t="s">
        <v>84</v>
      </c>
      <c r="AY144" s="128" t="s">
        <v>307</v>
      </c>
      <c r="BK144" s="136">
        <f>SUM(BK145:BK168)</f>
        <v>0</v>
      </c>
    </row>
    <row r="145" spans="2:65" s="1" customFormat="1" ht="16.5" customHeight="1">
      <c r="B145" s="33"/>
      <c r="C145" s="139" t="s">
        <v>82</v>
      </c>
      <c r="D145" s="139" t="s">
        <v>309</v>
      </c>
      <c r="E145" s="140" t="s">
        <v>8585</v>
      </c>
      <c r="F145" s="141" t="s">
        <v>8586</v>
      </c>
      <c r="G145" s="142" t="s">
        <v>514</v>
      </c>
      <c r="H145" s="143">
        <v>37</v>
      </c>
      <c r="I145" s="144"/>
      <c r="J145" s="145">
        <f>ROUND(I145*H145,2)</f>
        <v>0</v>
      </c>
      <c r="K145" s="141" t="s">
        <v>1</v>
      </c>
      <c r="L145" s="33"/>
      <c r="M145" s="146" t="s">
        <v>1</v>
      </c>
      <c r="N145" s="147" t="s">
        <v>40</v>
      </c>
      <c r="P145" s="148">
        <f>O145*H145</f>
        <v>0</v>
      </c>
      <c r="Q145" s="148">
        <v>0</v>
      </c>
      <c r="R145" s="148">
        <f>Q145*H145</f>
        <v>0</v>
      </c>
      <c r="S145" s="148">
        <v>0</v>
      </c>
      <c r="T145" s="149">
        <f>S145*H145</f>
        <v>0</v>
      </c>
      <c r="AR145" s="150" t="s">
        <v>314</v>
      </c>
      <c r="AT145" s="150" t="s">
        <v>309</v>
      </c>
      <c r="AU145" s="150" t="s">
        <v>163</v>
      </c>
      <c r="AY145" s="18" t="s">
        <v>307</v>
      </c>
      <c r="BE145" s="151">
        <f>IF(N145="základní",J145,0)</f>
        <v>0</v>
      </c>
      <c r="BF145" s="151">
        <f>IF(N145="snížená",J145,0)</f>
        <v>0</v>
      </c>
      <c r="BG145" s="151">
        <f>IF(N145="zákl. přenesená",J145,0)</f>
        <v>0</v>
      </c>
      <c r="BH145" s="151">
        <f>IF(N145="sníž. přenesená",J145,0)</f>
        <v>0</v>
      </c>
      <c r="BI145" s="151">
        <f>IF(N145="nulová",J145,0)</f>
        <v>0</v>
      </c>
      <c r="BJ145" s="18" t="s">
        <v>82</v>
      </c>
      <c r="BK145" s="151">
        <f>ROUND(I145*H145,2)</f>
        <v>0</v>
      </c>
      <c r="BL145" s="18" t="s">
        <v>314</v>
      </c>
      <c r="BM145" s="150" t="s">
        <v>84</v>
      </c>
    </row>
    <row r="146" spans="2:65" s="1" customFormat="1" ht="11.25">
      <c r="B146" s="33"/>
      <c r="D146" s="152" t="s">
        <v>316</v>
      </c>
      <c r="F146" s="153" t="s">
        <v>8586</v>
      </c>
      <c r="I146" s="154"/>
      <c r="L146" s="33"/>
      <c r="M146" s="155"/>
      <c r="T146" s="57"/>
      <c r="AT146" s="18" t="s">
        <v>316</v>
      </c>
      <c r="AU146" s="18" t="s">
        <v>163</v>
      </c>
    </row>
    <row r="147" spans="2:65" s="1" customFormat="1" ht="16.5" customHeight="1">
      <c r="B147" s="33"/>
      <c r="C147" s="139" t="s">
        <v>84</v>
      </c>
      <c r="D147" s="139" t="s">
        <v>309</v>
      </c>
      <c r="E147" s="140" t="s">
        <v>8587</v>
      </c>
      <c r="F147" s="141" t="s">
        <v>8588</v>
      </c>
      <c r="G147" s="142" t="s">
        <v>514</v>
      </c>
      <c r="H147" s="143">
        <v>3</v>
      </c>
      <c r="I147" s="144"/>
      <c r="J147" s="145">
        <f>ROUND(I147*H147,2)</f>
        <v>0</v>
      </c>
      <c r="K147" s="141" t="s">
        <v>1</v>
      </c>
      <c r="L147" s="33"/>
      <c r="M147" s="146" t="s">
        <v>1</v>
      </c>
      <c r="N147" s="147" t="s">
        <v>40</v>
      </c>
      <c r="P147" s="148">
        <f>O147*H147</f>
        <v>0</v>
      </c>
      <c r="Q147" s="148">
        <v>0</v>
      </c>
      <c r="R147" s="148">
        <f>Q147*H147</f>
        <v>0</v>
      </c>
      <c r="S147" s="148">
        <v>0</v>
      </c>
      <c r="T147" s="149">
        <f>S147*H147</f>
        <v>0</v>
      </c>
      <c r="AR147" s="150" t="s">
        <v>314</v>
      </c>
      <c r="AT147" s="150" t="s">
        <v>309</v>
      </c>
      <c r="AU147" s="150" t="s">
        <v>163</v>
      </c>
      <c r="AY147" s="18" t="s">
        <v>307</v>
      </c>
      <c r="BE147" s="151">
        <f>IF(N147="základní",J147,0)</f>
        <v>0</v>
      </c>
      <c r="BF147" s="151">
        <f>IF(N147="snížená",J147,0)</f>
        <v>0</v>
      </c>
      <c r="BG147" s="151">
        <f>IF(N147="zákl. přenesená",J147,0)</f>
        <v>0</v>
      </c>
      <c r="BH147" s="151">
        <f>IF(N147="sníž. přenesená",J147,0)</f>
        <v>0</v>
      </c>
      <c r="BI147" s="151">
        <f>IF(N147="nulová",J147,0)</f>
        <v>0</v>
      </c>
      <c r="BJ147" s="18" t="s">
        <v>82</v>
      </c>
      <c r="BK147" s="151">
        <f>ROUND(I147*H147,2)</f>
        <v>0</v>
      </c>
      <c r="BL147" s="18" t="s">
        <v>314</v>
      </c>
      <c r="BM147" s="150" t="s">
        <v>314</v>
      </c>
    </row>
    <row r="148" spans="2:65" s="1" customFormat="1" ht="11.25">
      <c r="B148" s="33"/>
      <c r="D148" s="152" t="s">
        <v>316</v>
      </c>
      <c r="F148" s="153" t="s">
        <v>8588</v>
      </c>
      <c r="I148" s="154"/>
      <c r="L148" s="33"/>
      <c r="M148" s="155"/>
      <c r="T148" s="57"/>
      <c r="AT148" s="18" t="s">
        <v>316</v>
      </c>
      <c r="AU148" s="18" t="s">
        <v>163</v>
      </c>
    </row>
    <row r="149" spans="2:65" s="1" customFormat="1" ht="16.5" customHeight="1">
      <c r="B149" s="33"/>
      <c r="C149" s="139" t="s">
        <v>163</v>
      </c>
      <c r="D149" s="139" t="s">
        <v>309</v>
      </c>
      <c r="E149" s="140" t="s">
        <v>8589</v>
      </c>
      <c r="F149" s="141" t="s">
        <v>8590</v>
      </c>
      <c r="G149" s="142" t="s">
        <v>514</v>
      </c>
      <c r="H149" s="143">
        <v>35</v>
      </c>
      <c r="I149" s="144"/>
      <c r="J149" s="145">
        <f>ROUND(I149*H149,2)</f>
        <v>0</v>
      </c>
      <c r="K149" s="141" t="s">
        <v>1</v>
      </c>
      <c r="L149" s="33"/>
      <c r="M149" s="146" t="s">
        <v>1</v>
      </c>
      <c r="N149" s="147" t="s">
        <v>40</v>
      </c>
      <c r="P149" s="148">
        <f>O149*H149</f>
        <v>0</v>
      </c>
      <c r="Q149" s="148">
        <v>0</v>
      </c>
      <c r="R149" s="148">
        <f>Q149*H149</f>
        <v>0</v>
      </c>
      <c r="S149" s="148">
        <v>0</v>
      </c>
      <c r="T149" s="149">
        <f>S149*H149</f>
        <v>0</v>
      </c>
      <c r="AR149" s="150" t="s">
        <v>314</v>
      </c>
      <c r="AT149" s="150" t="s">
        <v>309</v>
      </c>
      <c r="AU149" s="150" t="s">
        <v>163</v>
      </c>
      <c r="AY149" s="18" t="s">
        <v>307</v>
      </c>
      <c r="BE149" s="151">
        <f>IF(N149="základní",J149,0)</f>
        <v>0</v>
      </c>
      <c r="BF149" s="151">
        <f>IF(N149="snížená",J149,0)</f>
        <v>0</v>
      </c>
      <c r="BG149" s="151">
        <f>IF(N149="zákl. přenesená",J149,0)</f>
        <v>0</v>
      </c>
      <c r="BH149" s="151">
        <f>IF(N149="sníž. přenesená",J149,0)</f>
        <v>0</v>
      </c>
      <c r="BI149" s="151">
        <f>IF(N149="nulová",J149,0)</f>
        <v>0</v>
      </c>
      <c r="BJ149" s="18" t="s">
        <v>82</v>
      </c>
      <c r="BK149" s="151">
        <f>ROUND(I149*H149,2)</f>
        <v>0</v>
      </c>
      <c r="BL149" s="18" t="s">
        <v>314</v>
      </c>
      <c r="BM149" s="150" t="s">
        <v>352</v>
      </c>
    </row>
    <row r="150" spans="2:65" s="1" customFormat="1" ht="11.25">
      <c r="B150" s="33"/>
      <c r="D150" s="152" t="s">
        <v>316</v>
      </c>
      <c r="F150" s="153" t="s">
        <v>8590</v>
      </c>
      <c r="I150" s="154"/>
      <c r="L150" s="33"/>
      <c r="M150" s="155"/>
      <c r="T150" s="57"/>
      <c r="AT150" s="18" t="s">
        <v>316</v>
      </c>
      <c r="AU150" s="18" t="s">
        <v>163</v>
      </c>
    </row>
    <row r="151" spans="2:65" s="1" customFormat="1" ht="16.5" customHeight="1">
      <c r="B151" s="33"/>
      <c r="C151" s="139" t="s">
        <v>314</v>
      </c>
      <c r="D151" s="139" t="s">
        <v>309</v>
      </c>
      <c r="E151" s="140" t="s">
        <v>8591</v>
      </c>
      <c r="F151" s="141" t="s">
        <v>8592</v>
      </c>
      <c r="G151" s="142" t="s">
        <v>514</v>
      </c>
      <c r="H151" s="143">
        <v>34</v>
      </c>
      <c r="I151" s="144"/>
      <c r="J151" s="145">
        <f>ROUND(I151*H151,2)</f>
        <v>0</v>
      </c>
      <c r="K151" s="141" t="s">
        <v>1</v>
      </c>
      <c r="L151" s="33"/>
      <c r="M151" s="146" t="s">
        <v>1</v>
      </c>
      <c r="N151" s="147" t="s">
        <v>40</v>
      </c>
      <c r="P151" s="148">
        <f>O151*H151</f>
        <v>0</v>
      </c>
      <c r="Q151" s="148">
        <v>0</v>
      </c>
      <c r="R151" s="148">
        <f>Q151*H151</f>
        <v>0</v>
      </c>
      <c r="S151" s="148">
        <v>0</v>
      </c>
      <c r="T151" s="149">
        <f>S151*H151</f>
        <v>0</v>
      </c>
      <c r="AR151" s="150" t="s">
        <v>314</v>
      </c>
      <c r="AT151" s="150" t="s">
        <v>309</v>
      </c>
      <c r="AU151" s="150" t="s">
        <v>163</v>
      </c>
      <c r="AY151" s="18" t="s">
        <v>307</v>
      </c>
      <c r="BE151" s="151">
        <f>IF(N151="základní",J151,0)</f>
        <v>0</v>
      </c>
      <c r="BF151" s="151">
        <f>IF(N151="snížená",J151,0)</f>
        <v>0</v>
      </c>
      <c r="BG151" s="151">
        <f>IF(N151="zákl. přenesená",J151,0)</f>
        <v>0</v>
      </c>
      <c r="BH151" s="151">
        <f>IF(N151="sníž. přenesená",J151,0)</f>
        <v>0</v>
      </c>
      <c r="BI151" s="151">
        <f>IF(N151="nulová",J151,0)</f>
        <v>0</v>
      </c>
      <c r="BJ151" s="18" t="s">
        <v>82</v>
      </c>
      <c r="BK151" s="151">
        <f>ROUND(I151*H151,2)</f>
        <v>0</v>
      </c>
      <c r="BL151" s="18" t="s">
        <v>314</v>
      </c>
      <c r="BM151" s="150" t="s">
        <v>369</v>
      </c>
    </row>
    <row r="152" spans="2:65" s="1" customFormat="1" ht="11.25">
      <c r="B152" s="33"/>
      <c r="D152" s="152" t="s">
        <v>316</v>
      </c>
      <c r="F152" s="153" t="s">
        <v>8592</v>
      </c>
      <c r="I152" s="154"/>
      <c r="L152" s="33"/>
      <c r="M152" s="155"/>
      <c r="T152" s="57"/>
      <c r="AT152" s="18" t="s">
        <v>316</v>
      </c>
      <c r="AU152" s="18" t="s">
        <v>163</v>
      </c>
    </row>
    <row r="153" spans="2:65" s="1" customFormat="1" ht="16.5" customHeight="1">
      <c r="B153" s="33"/>
      <c r="C153" s="139" t="s">
        <v>345</v>
      </c>
      <c r="D153" s="139" t="s">
        <v>309</v>
      </c>
      <c r="E153" s="140" t="s">
        <v>8593</v>
      </c>
      <c r="F153" s="141" t="s">
        <v>8594</v>
      </c>
      <c r="G153" s="142" t="s">
        <v>514</v>
      </c>
      <c r="H153" s="143">
        <v>5</v>
      </c>
      <c r="I153" s="144"/>
      <c r="J153" s="145">
        <f>ROUND(I153*H153,2)</f>
        <v>0</v>
      </c>
      <c r="K153" s="141" t="s">
        <v>1</v>
      </c>
      <c r="L153" s="33"/>
      <c r="M153" s="146" t="s">
        <v>1</v>
      </c>
      <c r="N153" s="147" t="s">
        <v>40</v>
      </c>
      <c r="P153" s="148">
        <f>O153*H153</f>
        <v>0</v>
      </c>
      <c r="Q153" s="148">
        <v>0</v>
      </c>
      <c r="R153" s="148">
        <f>Q153*H153</f>
        <v>0</v>
      </c>
      <c r="S153" s="148">
        <v>0</v>
      </c>
      <c r="T153" s="149">
        <f>S153*H153</f>
        <v>0</v>
      </c>
      <c r="AR153" s="150" t="s">
        <v>314</v>
      </c>
      <c r="AT153" s="150" t="s">
        <v>309</v>
      </c>
      <c r="AU153" s="150" t="s">
        <v>163</v>
      </c>
      <c r="AY153" s="18" t="s">
        <v>307</v>
      </c>
      <c r="BE153" s="151">
        <f>IF(N153="základní",J153,0)</f>
        <v>0</v>
      </c>
      <c r="BF153" s="151">
        <f>IF(N153="snížená",J153,0)</f>
        <v>0</v>
      </c>
      <c r="BG153" s="151">
        <f>IF(N153="zákl. přenesená",J153,0)</f>
        <v>0</v>
      </c>
      <c r="BH153" s="151">
        <f>IF(N153="sníž. přenesená",J153,0)</f>
        <v>0</v>
      </c>
      <c r="BI153" s="151">
        <f>IF(N153="nulová",J153,0)</f>
        <v>0</v>
      </c>
      <c r="BJ153" s="18" t="s">
        <v>82</v>
      </c>
      <c r="BK153" s="151">
        <f>ROUND(I153*H153,2)</f>
        <v>0</v>
      </c>
      <c r="BL153" s="18" t="s">
        <v>314</v>
      </c>
      <c r="BM153" s="150" t="s">
        <v>380</v>
      </c>
    </row>
    <row r="154" spans="2:65" s="1" customFormat="1" ht="11.25">
      <c r="B154" s="33"/>
      <c r="D154" s="152" t="s">
        <v>316</v>
      </c>
      <c r="F154" s="153" t="s">
        <v>8594</v>
      </c>
      <c r="I154" s="154"/>
      <c r="L154" s="33"/>
      <c r="M154" s="155"/>
      <c r="T154" s="57"/>
      <c r="AT154" s="18" t="s">
        <v>316</v>
      </c>
      <c r="AU154" s="18" t="s">
        <v>163</v>
      </c>
    </row>
    <row r="155" spans="2:65" s="1" customFormat="1" ht="16.5" customHeight="1">
      <c r="B155" s="33"/>
      <c r="C155" s="139" t="s">
        <v>352</v>
      </c>
      <c r="D155" s="139" t="s">
        <v>309</v>
      </c>
      <c r="E155" s="140" t="s">
        <v>8595</v>
      </c>
      <c r="F155" s="141" t="s">
        <v>8596</v>
      </c>
      <c r="G155" s="142" t="s">
        <v>514</v>
      </c>
      <c r="H155" s="143">
        <v>57</v>
      </c>
      <c r="I155" s="144"/>
      <c r="J155" s="145">
        <f>ROUND(I155*H155,2)</f>
        <v>0</v>
      </c>
      <c r="K155" s="141" t="s">
        <v>1</v>
      </c>
      <c r="L155" s="33"/>
      <c r="M155" s="146" t="s">
        <v>1</v>
      </c>
      <c r="N155" s="147" t="s">
        <v>40</v>
      </c>
      <c r="P155" s="148">
        <f>O155*H155</f>
        <v>0</v>
      </c>
      <c r="Q155" s="148">
        <v>0</v>
      </c>
      <c r="R155" s="148">
        <f>Q155*H155</f>
        <v>0</v>
      </c>
      <c r="S155" s="148">
        <v>0</v>
      </c>
      <c r="T155" s="149">
        <f>S155*H155</f>
        <v>0</v>
      </c>
      <c r="AR155" s="150" t="s">
        <v>314</v>
      </c>
      <c r="AT155" s="150" t="s">
        <v>309</v>
      </c>
      <c r="AU155" s="150" t="s">
        <v>163</v>
      </c>
      <c r="AY155" s="18" t="s">
        <v>307</v>
      </c>
      <c r="BE155" s="151">
        <f>IF(N155="základní",J155,0)</f>
        <v>0</v>
      </c>
      <c r="BF155" s="151">
        <f>IF(N155="snížená",J155,0)</f>
        <v>0</v>
      </c>
      <c r="BG155" s="151">
        <f>IF(N155="zákl. přenesená",J155,0)</f>
        <v>0</v>
      </c>
      <c r="BH155" s="151">
        <f>IF(N155="sníž. přenesená",J155,0)</f>
        <v>0</v>
      </c>
      <c r="BI155" s="151">
        <f>IF(N155="nulová",J155,0)</f>
        <v>0</v>
      </c>
      <c r="BJ155" s="18" t="s">
        <v>82</v>
      </c>
      <c r="BK155" s="151">
        <f>ROUND(I155*H155,2)</f>
        <v>0</v>
      </c>
      <c r="BL155" s="18" t="s">
        <v>314</v>
      </c>
      <c r="BM155" s="150" t="s">
        <v>8</v>
      </c>
    </row>
    <row r="156" spans="2:65" s="1" customFormat="1" ht="11.25">
      <c r="B156" s="33"/>
      <c r="D156" s="152" t="s">
        <v>316</v>
      </c>
      <c r="F156" s="153" t="s">
        <v>8596</v>
      </c>
      <c r="I156" s="154"/>
      <c r="L156" s="33"/>
      <c r="M156" s="155"/>
      <c r="T156" s="57"/>
      <c r="AT156" s="18" t="s">
        <v>316</v>
      </c>
      <c r="AU156" s="18" t="s">
        <v>163</v>
      </c>
    </row>
    <row r="157" spans="2:65" s="1" customFormat="1" ht="16.5" customHeight="1">
      <c r="B157" s="33"/>
      <c r="C157" s="139" t="s">
        <v>361</v>
      </c>
      <c r="D157" s="139" t="s">
        <v>309</v>
      </c>
      <c r="E157" s="140" t="s">
        <v>8597</v>
      </c>
      <c r="F157" s="141" t="s">
        <v>8598</v>
      </c>
      <c r="G157" s="142" t="s">
        <v>514</v>
      </c>
      <c r="H157" s="143">
        <v>5</v>
      </c>
      <c r="I157" s="144"/>
      <c r="J157" s="145">
        <f>ROUND(I157*H157,2)</f>
        <v>0</v>
      </c>
      <c r="K157" s="141" t="s">
        <v>1</v>
      </c>
      <c r="L157" s="33"/>
      <c r="M157" s="146" t="s">
        <v>1</v>
      </c>
      <c r="N157" s="147" t="s">
        <v>40</v>
      </c>
      <c r="P157" s="148">
        <f>O157*H157</f>
        <v>0</v>
      </c>
      <c r="Q157" s="148">
        <v>0</v>
      </c>
      <c r="R157" s="148">
        <f>Q157*H157</f>
        <v>0</v>
      </c>
      <c r="S157" s="148">
        <v>0</v>
      </c>
      <c r="T157" s="149">
        <f>S157*H157</f>
        <v>0</v>
      </c>
      <c r="AR157" s="150" t="s">
        <v>314</v>
      </c>
      <c r="AT157" s="150" t="s">
        <v>309</v>
      </c>
      <c r="AU157" s="150" t="s">
        <v>163</v>
      </c>
      <c r="AY157" s="18" t="s">
        <v>307</v>
      </c>
      <c r="BE157" s="151">
        <f>IF(N157="základní",J157,0)</f>
        <v>0</v>
      </c>
      <c r="BF157" s="151">
        <f>IF(N157="snížená",J157,0)</f>
        <v>0</v>
      </c>
      <c r="BG157" s="151">
        <f>IF(N157="zákl. přenesená",J157,0)</f>
        <v>0</v>
      </c>
      <c r="BH157" s="151">
        <f>IF(N157="sníž. přenesená",J157,0)</f>
        <v>0</v>
      </c>
      <c r="BI157" s="151">
        <f>IF(N157="nulová",J157,0)</f>
        <v>0</v>
      </c>
      <c r="BJ157" s="18" t="s">
        <v>82</v>
      </c>
      <c r="BK157" s="151">
        <f>ROUND(I157*H157,2)</f>
        <v>0</v>
      </c>
      <c r="BL157" s="18" t="s">
        <v>314</v>
      </c>
      <c r="BM157" s="150" t="s">
        <v>402</v>
      </c>
    </row>
    <row r="158" spans="2:65" s="1" customFormat="1" ht="11.25">
      <c r="B158" s="33"/>
      <c r="D158" s="152" t="s">
        <v>316</v>
      </c>
      <c r="F158" s="153" t="s">
        <v>8598</v>
      </c>
      <c r="I158" s="154"/>
      <c r="L158" s="33"/>
      <c r="M158" s="155"/>
      <c r="T158" s="57"/>
      <c r="AT158" s="18" t="s">
        <v>316</v>
      </c>
      <c r="AU158" s="18" t="s">
        <v>163</v>
      </c>
    </row>
    <row r="159" spans="2:65" s="1" customFormat="1" ht="16.5" customHeight="1">
      <c r="B159" s="33"/>
      <c r="C159" s="139" t="s">
        <v>369</v>
      </c>
      <c r="D159" s="139" t="s">
        <v>309</v>
      </c>
      <c r="E159" s="140" t="s">
        <v>8599</v>
      </c>
      <c r="F159" s="141" t="s">
        <v>8600</v>
      </c>
      <c r="G159" s="142" t="s">
        <v>514</v>
      </c>
      <c r="H159" s="143">
        <v>38</v>
      </c>
      <c r="I159" s="144"/>
      <c r="J159" s="145">
        <f>ROUND(I159*H159,2)</f>
        <v>0</v>
      </c>
      <c r="K159" s="141" t="s">
        <v>1</v>
      </c>
      <c r="L159" s="33"/>
      <c r="M159" s="146" t="s">
        <v>1</v>
      </c>
      <c r="N159" s="147" t="s">
        <v>40</v>
      </c>
      <c r="P159" s="148">
        <f>O159*H159</f>
        <v>0</v>
      </c>
      <c r="Q159" s="148">
        <v>0</v>
      </c>
      <c r="R159" s="148">
        <f>Q159*H159</f>
        <v>0</v>
      </c>
      <c r="S159" s="148">
        <v>0</v>
      </c>
      <c r="T159" s="149">
        <f>S159*H159</f>
        <v>0</v>
      </c>
      <c r="AR159" s="150" t="s">
        <v>314</v>
      </c>
      <c r="AT159" s="150" t="s">
        <v>309</v>
      </c>
      <c r="AU159" s="150" t="s">
        <v>163</v>
      </c>
      <c r="AY159" s="18" t="s">
        <v>307</v>
      </c>
      <c r="BE159" s="151">
        <f>IF(N159="základní",J159,0)</f>
        <v>0</v>
      </c>
      <c r="BF159" s="151">
        <f>IF(N159="snížená",J159,0)</f>
        <v>0</v>
      </c>
      <c r="BG159" s="151">
        <f>IF(N159="zákl. přenesená",J159,0)</f>
        <v>0</v>
      </c>
      <c r="BH159" s="151">
        <f>IF(N159="sníž. přenesená",J159,0)</f>
        <v>0</v>
      </c>
      <c r="BI159" s="151">
        <f>IF(N159="nulová",J159,0)</f>
        <v>0</v>
      </c>
      <c r="BJ159" s="18" t="s">
        <v>82</v>
      </c>
      <c r="BK159" s="151">
        <f>ROUND(I159*H159,2)</f>
        <v>0</v>
      </c>
      <c r="BL159" s="18" t="s">
        <v>314</v>
      </c>
      <c r="BM159" s="150" t="s">
        <v>417</v>
      </c>
    </row>
    <row r="160" spans="2:65" s="1" customFormat="1" ht="11.25">
      <c r="B160" s="33"/>
      <c r="D160" s="152" t="s">
        <v>316</v>
      </c>
      <c r="F160" s="153" t="s">
        <v>8600</v>
      </c>
      <c r="I160" s="154"/>
      <c r="L160" s="33"/>
      <c r="M160" s="155"/>
      <c r="T160" s="57"/>
      <c r="AT160" s="18" t="s">
        <v>316</v>
      </c>
      <c r="AU160" s="18" t="s">
        <v>163</v>
      </c>
    </row>
    <row r="161" spans="2:65" s="1" customFormat="1" ht="16.5" customHeight="1">
      <c r="B161" s="33"/>
      <c r="C161" s="139" t="s">
        <v>374</v>
      </c>
      <c r="D161" s="139" t="s">
        <v>309</v>
      </c>
      <c r="E161" s="140" t="s">
        <v>8601</v>
      </c>
      <c r="F161" s="141" t="s">
        <v>8602</v>
      </c>
      <c r="G161" s="142" t="s">
        <v>514</v>
      </c>
      <c r="H161" s="143">
        <v>4</v>
      </c>
      <c r="I161" s="144"/>
      <c r="J161" s="145">
        <f>ROUND(I161*H161,2)</f>
        <v>0</v>
      </c>
      <c r="K161" s="141" t="s">
        <v>1</v>
      </c>
      <c r="L161" s="33"/>
      <c r="M161" s="146" t="s">
        <v>1</v>
      </c>
      <c r="N161" s="147" t="s">
        <v>40</v>
      </c>
      <c r="P161" s="148">
        <f>O161*H161</f>
        <v>0</v>
      </c>
      <c r="Q161" s="148">
        <v>0</v>
      </c>
      <c r="R161" s="148">
        <f>Q161*H161</f>
        <v>0</v>
      </c>
      <c r="S161" s="148">
        <v>0</v>
      </c>
      <c r="T161" s="149">
        <f>S161*H161</f>
        <v>0</v>
      </c>
      <c r="AR161" s="150" t="s">
        <v>314</v>
      </c>
      <c r="AT161" s="150" t="s">
        <v>309</v>
      </c>
      <c r="AU161" s="150" t="s">
        <v>163</v>
      </c>
      <c r="AY161" s="18" t="s">
        <v>307</v>
      </c>
      <c r="BE161" s="151">
        <f>IF(N161="základní",J161,0)</f>
        <v>0</v>
      </c>
      <c r="BF161" s="151">
        <f>IF(N161="snížená",J161,0)</f>
        <v>0</v>
      </c>
      <c r="BG161" s="151">
        <f>IF(N161="zákl. přenesená",J161,0)</f>
        <v>0</v>
      </c>
      <c r="BH161" s="151">
        <f>IF(N161="sníž. přenesená",J161,0)</f>
        <v>0</v>
      </c>
      <c r="BI161" s="151">
        <f>IF(N161="nulová",J161,0)</f>
        <v>0</v>
      </c>
      <c r="BJ161" s="18" t="s">
        <v>82</v>
      </c>
      <c r="BK161" s="151">
        <f>ROUND(I161*H161,2)</f>
        <v>0</v>
      </c>
      <c r="BL161" s="18" t="s">
        <v>314</v>
      </c>
      <c r="BM161" s="150" t="s">
        <v>433</v>
      </c>
    </row>
    <row r="162" spans="2:65" s="1" customFormat="1" ht="11.25">
      <c r="B162" s="33"/>
      <c r="D162" s="152" t="s">
        <v>316</v>
      </c>
      <c r="F162" s="153" t="s">
        <v>8602</v>
      </c>
      <c r="I162" s="154"/>
      <c r="L162" s="33"/>
      <c r="M162" s="155"/>
      <c r="T162" s="57"/>
      <c r="AT162" s="18" t="s">
        <v>316</v>
      </c>
      <c r="AU162" s="18" t="s">
        <v>163</v>
      </c>
    </row>
    <row r="163" spans="2:65" s="1" customFormat="1" ht="16.5" customHeight="1">
      <c r="B163" s="33"/>
      <c r="C163" s="139" t="s">
        <v>380</v>
      </c>
      <c r="D163" s="139" t="s">
        <v>309</v>
      </c>
      <c r="E163" s="140" t="s">
        <v>8603</v>
      </c>
      <c r="F163" s="141" t="s">
        <v>8604</v>
      </c>
      <c r="G163" s="142" t="s">
        <v>514</v>
      </c>
      <c r="H163" s="143">
        <v>3</v>
      </c>
      <c r="I163" s="144"/>
      <c r="J163" s="145">
        <f>ROUND(I163*H163,2)</f>
        <v>0</v>
      </c>
      <c r="K163" s="141" t="s">
        <v>1</v>
      </c>
      <c r="L163" s="33"/>
      <c r="M163" s="146" t="s">
        <v>1</v>
      </c>
      <c r="N163" s="147" t="s">
        <v>40</v>
      </c>
      <c r="P163" s="148">
        <f>O163*H163</f>
        <v>0</v>
      </c>
      <c r="Q163" s="148">
        <v>0</v>
      </c>
      <c r="R163" s="148">
        <f>Q163*H163</f>
        <v>0</v>
      </c>
      <c r="S163" s="148">
        <v>0</v>
      </c>
      <c r="T163" s="149">
        <f>S163*H163</f>
        <v>0</v>
      </c>
      <c r="AR163" s="150" t="s">
        <v>314</v>
      </c>
      <c r="AT163" s="150" t="s">
        <v>309</v>
      </c>
      <c r="AU163" s="150" t="s">
        <v>163</v>
      </c>
      <c r="AY163" s="18" t="s">
        <v>307</v>
      </c>
      <c r="BE163" s="151">
        <f>IF(N163="základní",J163,0)</f>
        <v>0</v>
      </c>
      <c r="BF163" s="151">
        <f>IF(N163="snížená",J163,0)</f>
        <v>0</v>
      </c>
      <c r="BG163" s="151">
        <f>IF(N163="zákl. přenesená",J163,0)</f>
        <v>0</v>
      </c>
      <c r="BH163" s="151">
        <f>IF(N163="sníž. přenesená",J163,0)</f>
        <v>0</v>
      </c>
      <c r="BI163" s="151">
        <f>IF(N163="nulová",J163,0)</f>
        <v>0</v>
      </c>
      <c r="BJ163" s="18" t="s">
        <v>82</v>
      </c>
      <c r="BK163" s="151">
        <f>ROUND(I163*H163,2)</f>
        <v>0</v>
      </c>
      <c r="BL163" s="18" t="s">
        <v>314</v>
      </c>
      <c r="BM163" s="150" t="s">
        <v>448</v>
      </c>
    </row>
    <row r="164" spans="2:65" s="1" customFormat="1" ht="11.25">
      <c r="B164" s="33"/>
      <c r="D164" s="152" t="s">
        <v>316</v>
      </c>
      <c r="F164" s="153" t="s">
        <v>8604</v>
      </c>
      <c r="I164" s="154"/>
      <c r="L164" s="33"/>
      <c r="M164" s="155"/>
      <c r="T164" s="57"/>
      <c r="AT164" s="18" t="s">
        <v>316</v>
      </c>
      <c r="AU164" s="18" t="s">
        <v>163</v>
      </c>
    </row>
    <row r="165" spans="2:65" s="1" customFormat="1" ht="16.5" customHeight="1">
      <c r="B165" s="33"/>
      <c r="C165" s="139" t="s">
        <v>385</v>
      </c>
      <c r="D165" s="139" t="s">
        <v>309</v>
      </c>
      <c r="E165" s="140" t="s">
        <v>8605</v>
      </c>
      <c r="F165" s="141" t="s">
        <v>8606</v>
      </c>
      <c r="G165" s="142" t="s">
        <v>514</v>
      </c>
      <c r="H165" s="143">
        <v>26</v>
      </c>
      <c r="I165" s="144"/>
      <c r="J165" s="145">
        <f>ROUND(I165*H165,2)</f>
        <v>0</v>
      </c>
      <c r="K165" s="141" t="s">
        <v>1</v>
      </c>
      <c r="L165" s="33"/>
      <c r="M165" s="146" t="s">
        <v>1</v>
      </c>
      <c r="N165" s="147" t="s">
        <v>40</v>
      </c>
      <c r="P165" s="148">
        <f>O165*H165</f>
        <v>0</v>
      </c>
      <c r="Q165" s="148">
        <v>0</v>
      </c>
      <c r="R165" s="148">
        <f>Q165*H165</f>
        <v>0</v>
      </c>
      <c r="S165" s="148">
        <v>0</v>
      </c>
      <c r="T165" s="149">
        <f>S165*H165</f>
        <v>0</v>
      </c>
      <c r="AR165" s="150" t="s">
        <v>314</v>
      </c>
      <c r="AT165" s="150" t="s">
        <v>309</v>
      </c>
      <c r="AU165" s="150" t="s">
        <v>163</v>
      </c>
      <c r="AY165" s="18" t="s">
        <v>307</v>
      </c>
      <c r="BE165" s="151">
        <f>IF(N165="základní",J165,0)</f>
        <v>0</v>
      </c>
      <c r="BF165" s="151">
        <f>IF(N165="snížená",J165,0)</f>
        <v>0</v>
      </c>
      <c r="BG165" s="151">
        <f>IF(N165="zákl. přenesená",J165,0)</f>
        <v>0</v>
      </c>
      <c r="BH165" s="151">
        <f>IF(N165="sníž. přenesená",J165,0)</f>
        <v>0</v>
      </c>
      <c r="BI165" s="151">
        <f>IF(N165="nulová",J165,0)</f>
        <v>0</v>
      </c>
      <c r="BJ165" s="18" t="s">
        <v>82</v>
      </c>
      <c r="BK165" s="151">
        <f>ROUND(I165*H165,2)</f>
        <v>0</v>
      </c>
      <c r="BL165" s="18" t="s">
        <v>314</v>
      </c>
      <c r="BM165" s="150" t="s">
        <v>459</v>
      </c>
    </row>
    <row r="166" spans="2:65" s="1" customFormat="1" ht="11.25">
      <c r="B166" s="33"/>
      <c r="D166" s="152" t="s">
        <v>316</v>
      </c>
      <c r="F166" s="153" t="s">
        <v>8606</v>
      </c>
      <c r="I166" s="154"/>
      <c r="L166" s="33"/>
      <c r="M166" s="155"/>
      <c r="T166" s="57"/>
      <c r="AT166" s="18" t="s">
        <v>316</v>
      </c>
      <c r="AU166" s="18" t="s">
        <v>163</v>
      </c>
    </row>
    <row r="167" spans="2:65" s="1" customFormat="1" ht="16.5" customHeight="1">
      <c r="B167" s="33"/>
      <c r="C167" s="139" t="s">
        <v>8</v>
      </c>
      <c r="D167" s="139" t="s">
        <v>309</v>
      </c>
      <c r="E167" s="140" t="s">
        <v>8607</v>
      </c>
      <c r="F167" s="141" t="s">
        <v>8608</v>
      </c>
      <c r="G167" s="142" t="s">
        <v>514</v>
      </c>
      <c r="H167" s="143">
        <v>4</v>
      </c>
      <c r="I167" s="144"/>
      <c r="J167" s="145">
        <f>ROUND(I167*H167,2)</f>
        <v>0</v>
      </c>
      <c r="K167" s="141" t="s">
        <v>1</v>
      </c>
      <c r="L167" s="33"/>
      <c r="M167" s="146" t="s">
        <v>1</v>
      </c>
      <c r="N167" s="147" t="s">
        <v>40</v>
      </c>
      <c r="P167" s="148">
        <f>O167*H167</f>
        <v>0</v>
      </c>
      <c r="Q167" s="148">
        <v>0</v>
      </c>
      <c r="R167" s="148">
        <f>Q167*H167</f>
        <v>0</v>
      </c>
      <c r="S167" s="148">
        <v>0</v>
      </c>
      <c r="T167" s="149">
        <f>S167*H167</f>
        <v>0</v>
      </c>
      <c r="AR167" s="150" t="s">
        <v>314</v>
      </c>
      <c r="AT167" s="150" t="s">
        <v>309</v>
      </c>
      <c r="AU167" s="150" t="s">
        <v>163</v>
      </c>
      <c r="AY167" s="18" t="s">
        <v>307</v>
      </c>
      <c r="BE167" s="151">
        <f>IF(N167="základní",J167,0)</f>
        <v>0</v>
      </c>
      <c r="BF167" s="151">
        <f>IF(N167="snížená",J167,0)</f>
        <v>0</v>
      </c>
      <c r="BG167" s="151">
        <f>IF(N167="zákl. přenesená",J167,0)</f>
        <v>0</v>
      </c>
      <c r="BH167" s="151">
        <f>IF(N167="sníž. přenesená",J167,0)</f>
        <v>0</v>
      </c>
      <c r="BI167" s="151">
        <f>IF(N167="nulová",J167,0)</f>
        <v>0</v>
      </c>
      <c r="BJ167" s="18" t="s">
        <v>82</v>
      </c>
      <c r="BK167" s="151">
        <f>ROUND(I167*H167,2)</f>
        <v>0</v>
      </c>
      <c r="BL167" s="18" t="s">
        <v>314</v>
      </c>
      <c r="BM167" s="150" t="s">
        <v>472</v>
      </c>
    </row>
    <row r="168" spans="2:65" s="1" customFormat="1" ht="11.25">
      <c r="B168" s="33"/>
      <c r="D168" s="152" t="s">
        <v>316</v>
      </c>
      <c r="F168" s="153" t="s">
        <v>8608</v>
      </c>
      <c r="I168" s="154"/>
      <c r="L168" s="33"/>
      <c r="M168" s="155"/>
      <c r="T168" s="57"/>
      <c r="AT168" s="18" t="s">
        <v>316</v>
      </c>
      <c r="AU168" s="18" t="s">
        <v>163</v>
      </c>
    </row>
    <row r="169" spans="2:65" s="11" customFormat="1" ht="20.85" customHeight="1">
      <c r="B169" s="127"/>
      <c r="D169" s="128" t="s">
        <v>74</v>
      </c>
      <c r="E169" s="137" t="s">
        <v>8609</v>
      </c>
      <c r="F169" s="137" t="s">
        <v>8610</v>
      </c>
      <c r="I169" s="130"/>
      <c r="J169" s="138">
        <f>BK169</f>
        <v>0</v>
      </c>
      <c r="L169" s="127"/>
      <c r="M169" s="132"/>
      <c r="P169" s="133">
        <f>P170+P193</f>
        <v>0</v>
      </c>
      <c r="R169" s="133">
        <f>R170+R193</f>
        <v>0</v>
      </c>
      <c r="T169" s="134">
        <f>T170+T193</f>
        <v>0</v>
      </c>
      <c r="AR169" s="128" t="s">
        <v>82</v>
      </c>
      <c r="AT169" s="135" t="s">
        <v>74</v>
      </c>
      <c r="AU169" s="135" t="s">
        <v>84</v>
      </c>
      <c r="AY169" s="128" t="s">
        <v>307</v>
      </c>
      <c r="BK169" s="136">
        <f>BK170+BK193</f>
        <v>0</v>
      </c>
    </row>
    <row r="170" spans="2:65" s="16" customFormat="1" ht="20.85" customHeight="1">
      <c r="B170" s="207"/>
      <c r="D170" s="208" t="s">
        <v>74</v>
      </c>
      <c r="E170" s="208" t="s">
        <v>8611</v>
      </c>
      <c r="F170" s="208" t="s">
        <v>8612</v>
      </c>
      <c r="I170" s="209"/>
      <c r="J170" s="210">
        <f>BK170</f>
        <v>0</v>
      </c>
      <c r="L170" s="207"/>
      <c r="M170" s="211"/>
      <c r="P170" s="212">
        <f>SUM(P171:P192)</f>
        <v>0</v>
      </c>
      <c r="R170" s="212">
        <f>SUM(R171:R192)</f>
        <v>0</v>
      </c>
      <c r="T170" s="213">
        <f>SUM(T171:T192)</f>
        <v>0</v>
      </c>
      <c r="AR170" s="208" t="s">
        <v>82</v>
      </c>
      <c r="AT170" s="214" t="s">
        <v>74</v>
      </c>
      <c r="AU170" s="214" t="s">
        <v>163</v>
      </c>
      <c r="AY170" s="208" t="s">
        <v>307</v>
      </c>
      <c r="BK170" s="215">
        <f>SUM(BK171:BK192)</f>
        <v>0</v>
      </c>
    </row>
    <row r="171" spans="2:65" s="1" customFormat="1" ht="16.5" customHeight="1">
      <c r="B171" s="33"/>
      <c r="C171" s="139" t="s">
        <v>395</v>
      </c>
      <c r="D171" s="139" t="s">
        <v>309</v>
      </c>
      <c r="E171" s="140" t="s">
        <v>8613</v>
      </c>
      <c r="F171" s="141" t="s">
        <v>8614</v>
      </c>
      <c r="G171" s="142" t="s">
        <v>514</v>
      </c>
      <c r="H171" s="143">
        <v>17</v>
      </c>
      <c r="I171" s="144"/>
      <c r="J171" s="145">
        <f>ROUND(I171*H171,2)</f>
        <v>0</v>
      </c>
      <c r="K171" s="141" t="s">
        <v>1</v>
      </c>
      <c r="L171" s="33"/>
      <c r="M171" s="146" t="s">
        <v>1</v>
      </c>
      <c r="N171" s="147" t="s">
        <v>40</v>
      </c>
      <c r="P171" s="148">
        <f>O171*H171</f>
        <v>0</v>
      </c>
      <c r="Q171" s="148">
        <v>0</v>
      </c>
      <c r="R171" s="148">
        <f>Q171*H171</f>
        <v>0</v>
      </c>
      <c r="S171" s="148">
        <v>0</v>
      </c>
      <c r="T171" s="149">
        <f>S171*H171</f>
        <v>0</v>
      </c>
      <c r="AR171" s="150" t="s">
        <v>314</v>
      </c>
      <c r="AT171" s="150" t="s">
        <v>309</v>
      </c>
      <c r="AU171" s="150" t="s">
        <v>314</v>
      </c>
      <c r="AY171" s="18" t="s">
        <v>307</v>
      </c>
      <c r="BE171" s="151">
        <f>IF(N171="základní",J171,0)</f>
        <v>0</v>
      </c>
      <c r="BF171" s="151">
        <f>IF(N171="snížená",J171,0)</f>
        <v>0</v>
      </c>
      <c r="BG171" s="151">
        <f>IF(N171="zákl. přenesená",J171,0)</f>
        <v>0</v>
      </c>
      <c r="BH171" s="151">
        <f>IF(N171="sníž. přenesená",J171,0)</f>
        <v>0</v>
      </c>
      <c r="BI171" s="151">
        <f>IF(N171="nulová",J171,0)</f>
        <v>0</v>
      </c>
      <c r="BJ171" s="18" t="s">
        <v>82</v>
      </c>
      <c r="BK171" s="151">
        <f>ROUND(I171*H171,2)</f>
        <v>0</v>
      </c>
      <c r="BL171" s="18" t="s">
        <v>314</v>
      </c>
      <c r="BM171" s="150" t="s">
        <v>488</v>
      </c>
    </row>
    <row r="172" spans="2:65" s="1" customFormat="1" ht="11.25">
      <c r="B172" s="33"/>
      <c r="D172" s="152" t="s">
        <v>316</v>
      </c>
      <c r="F172" s="153" t="s">
        <v>8614</v>
      </c>
      <c r="I172" s="154"/>
      <c r="L172" s="33"/>
      <c r="M172" s="155"/>
      <c r="T172" s="57"/>
      <c r="AT172" s="18" t="s">
        <v>316</v>
      </c>
      <c r="AU172" s="18" t="s">
        <v>314</v>
      </c>
    </row>
    <row r="173" spans="2:65" s="1" customFormat="1" ht="16.5" customHeight="1">
      <c r="B173" s="33"/>
      <c r="C173" s="139" t="s">
        <v>402</v>
      </c>
      <c r="D173" s="139" t="s">
        <v>309</v>
      </c>
      <c r="E173" s="140" t="s">
        <v>8615</v>
      </c>
      <c r="F173" s="141" t="s">
        <v>8616</v>
      </c>
      <c r="G173" s="142" t="s">
        <v>514</v>
      </c>
      <c r="H173" s="143">
        <v>2</v>
      </c>
      <c r="I173" s="144"/>
      <c r="J173" s="145">
        <f>ROUND(I173*H173,2)</f>
        <v>0</v>
      </c>
      <c r="K173" s="141" t="s">
        <v>1</v>
      </c>
      <c r="L173" s="33"/>
      <c r="M173" s="146" t="s">
        <v>1</v>
      </c>
      <c r="N173" s="147" t="s">
        <v>40</v>
      </c>
      <c r="P173" s="148">
        <f>O173*H173</f>
        <v>0</v>
      </c>
      <c r="Q173" s="148">
        <v>0</v>
      </c>
      <c r="R173" s="148">
        <f>Q173*H173</f>
        <v>0</v>
      </c>
      <c r="S173" s="148">
        <v>0</v>
      </c>
      <c r="T173" s="149">
        <f>S173*H173</f>
        <v>0</v>
      </c>
      <c r="AR173" s="150" t="s">
        <v>314</v>
      </c>
      <c r="AT173" s="150" t="s">
        <v>309</v>
      </c>
      <c r="AU173" s="150" t="s">
        <v>314</v>
      </c>
      <c r="AY173" s="18" t="s">
        <v>307</v>
      </c>
      <c r="BE173" s="151">
        <f>IF(N173="základní",J173,0)</f>
        <v>0</v>
      </c>
      <c r="BF173" s="151">
        <f>IF(N173="snížená",J173,0)</f>
        <v>0</v>
      </c>
      <c r="BG173" s="151">
        <f>IF(N173="zákl. přenesená",J173,0)</f>
        <v>0</v>
      </c>
      <c r="BH173" s="151">
        <f>IF(N173="sníž. přenesená",J173,0)</f>
        <v>0</v>
      </c>
      <c r="BI173" s="151">
        <f>IF(N173="nulová",J173,0)</f>
        <v>0</v>
      </c>
      <c r="BJ173" s="18" t="s">
        <v>82</v>
      </c>
      <c r="BK173" s="151">
        <f>ROUND(I173*H173,2)</f>
        <v>0</v>
      </c>
      <c r="BL173" s="18" t="s">
        <v>314</v>
      </c>
      <c r="BM173" s="150" t="s">
        <v>499</v>
      </c>
    </row>
    <row r="174" spans="2:65" s="1" customFormat="1" ht="11.25">
      <c r="B174" s="33"/>
      <c r="D174" s="152" t="s">
        <v>316</v>
      </c>
      <c r="F174" s="153" t="s">
        <v>8616</v>
      </c>
      <c r="I174" s="154"/>
      <c r="L174" s="33"/>
      <c r="M174" s="155"/>
      <c r="T174" s="57"/>
      <c r="AT174" s="18" t="s">
        <v>316</v>
      </c>
      <c r="AU174" s="18" t="s">
        <v>314</v>
      </c>
    </row>
    <row r="175" spans="2:65" s="1" customFormat="1" ht="16.5" customHeight="1">
      <c r="B175" s="33"/>
      <c r="C175" s="139" t="s">
        <v>409</v>
      </c>
      <c r="D175" s="139" t="s">
        <v>309</v>
      </c>
      <c r="E175" s="140" t="s">
        <v>8617</v>
      </c>
      <c r="F175" s="141" t="s">
        <v>8618</v>
      </c>
      <c r="G175" s="142" t="s">
        <v>514</v>
      </c>
      <c r="H175" s="143">
        <v>2</v>
      </c>
      <c r="I175" s="144"/>
      <c r="J175" s="145">
        <f>ROUND(I175*H175,2)</f>
        <v>0</v>
      </c>
      <c r="K175" s="141" t="s">
        <v>1</v>
      </c>
      <c r="L175" s="33"/>
      <c r="M175" s="146" t="s">
        <v>1</v>
      </c>
      <c r="N175" s="147" t="s">
        <v>40</v>
      </c>
      <c r="P175" s="148">
        <f>O175*H175</f>
        <v>0</v>
      </c>
      <c r="Q175" s="148">
        <v>0</v>
      </c>
      <c r="R175" s="148">
        <f>Q175*H175</f>
        <v>0</v>
      </c>
      <c r="S175" s="148">
        <v>0</v>
      </c>
      <c r="T175" s="149">
        <f>S175*H175</f>
        <v>0</v>
      </c>
      <c r="AR175" s="150" t="s">
        <v>314</v>
      </c>
      <c r="AT175" s="150" t="s">
        <v>309</v>
      </c>
      <c r="AU175" s="150" t="s">
        <v>314</v>
      </c>
      <c r="AY175" s="18" t="s">
        <v>307</v>
      </c>
      <c r="BE175" s="151">
        <f>IF(N175="základní",J175,0)</f>
        <v>0</v>
      </c>
      <c r="BF175" s="151">
        <f>IF(N175="snížená",J175,0)</f>
        <v>0</v>
      </c>
      <c r="BG175" s="151">
        <f>IF(N175="zákl. přenesená",J175,0)</f>
        <v>0</v>
      </c>
      <c r="BH175" s="151">
        <f>IF(N175="sníž. přenesená",J175,0)</f>
        <v>0</v>
      </c>
      <c r="BI175" s="151">
        <f>IF(N175="nulová",J175,0)</f>
        <v>0</v>
      </c>
      <c r="BJ175" s="18" t="s">
        <v>82</v>
      </c>
      <c r="BK175" s="151">
        <f>ROUND(I175*H175,2)</f>
        <v>0</v>
      </c>
      <c r="BL175" s="18" t="s">
        <v>314</v>
      </c>
      <c r="BM175" s="150" t="s">
        <v>511</v>
      </c>
    </row>
    <row r="176" spans="2:65" s="1" customFormat="1" ht="11.25">
      <c r="B176" s="33"/>
      <c r="D176" s="152" t="s">
        <v>316</v>
      </c>
      <c r="F176" s="153" t="s">
        <v>8618</v>
      </c>
      <c r="I176" s="154"/>
      <c r="L176" s="33"/>
      <c r="M176" s="155"/>
      <c r="T176" s="57"/>
      <c r="AT176" s="18" t="s">
        <v>316</v>
      </c>
      <c r="AU176" s="18" t="s">
        <v>314</v>
      </c>
    </row>
    <row r="177" spans="2:65" s="1" customFormat="1" ht="16.5" customHeight="1">
      <c r="B177" s="33"/>
      <c r="C177" s="139" t="s">
        <v>417</v>
      </c>
      <c r="D177" s="139" t="s">
        <v>309</v>
      </c>
      <c r="E177" s="140" t="s">
        <v>8619</v>
      </c>
      <c r="F177" s="141" t="s">
        <v>8620</v>
      </c>
      <c r="G177" s="142" t="s">
        <v>514</v>
      </c>
      <c r="H177" s="143">
        <v>10</v>
      </c>
      <c r="I177" s="144"/>
      <c r="J177" s="145">
        <f>ROUND(I177*H177,2)</f>
        <v>0</v>
      </c>
      <c r="K177" s="141" t="s">
        <v>1</v>
      </c>
      <c r="L177" s="33"/>
      <c r="M177" s="146" t="s">
        <v>1</v>
      </c>
      <c r="N177" s="147" t="s">
        <v>40</v>
      </c>
      <c r="P177" s="148">
        <f>O177*H177</f>
        <v>0</v>
      </c>
      <c r="Q177" s="148">
        <v>0</v>
      </c>
      <c r="R177" s="148">
        <f>Q177*H177</f>
        <v>0</v>
      </c>
      <c r="S177" s="148">
        <v>0</v>
      </c>
      <c r="T177" s="149">
        <f>S177*H177</f>
        <v>0</v>
      </c>
      <c r="AR177" s="150" t="s">
        <v>314</v>
      </c>
      <c r="AT177" s="150" t="s">
        <v>309</v>
      </c>
      <c r="AU177" s="150" t="s">
        <v>314</v>
      </c>
      <c r="AY177" s="18" t="s">
        <v>307</v>
      </c>
      <c r="BE177" s="151">
        <f>IF(N177="základní",J177,0)</f>
        <v>0</v>
      </c>
      <c r="BF177" s="151">
        <f>IF(N177="snížená",J177,0)</f>
        <v>0</v>
      </c>
      <c r="BG177" s="151">
        <f>IF(N177="zákl. přenesená",J177,0)</f>
        <v>0</v>
      </c>
      <c r="BH177" s="151">
        <f>IF(N177="sníž. přenesená",J177,0)</f>
        <v>0</v>
      </c>
      <c r="BI177" s="151">
        <f>IF(N177="nulová",J177,0)</f>
        <v>0</v>
      </c>
      <c r="BJ177" s="18" t="s">
        <v>82</v>
      </c>
      <c r="BK177" s="151">
        <f>ROUND(I177*H177,2)</f>
        <v>0</v>
      </c>
      <c r="BL177" s="18" t="s">
        <v>314</v>
      </c>
      <c r="BM177" s="150" t="s">
        <v>524</v>
      </c>
    </row>
    <row r="178" spans="2:65" s="1" customFormat="1" ht="11.25">
      <c r="B178" s="33"/>
      <c r="D178" s="152" t="s">
        <v>316</v>
      </c>
      <c r="F178" s="153" t="s">
        <v>8620</v>
      </c>
      <c r="I178" s="154"/>
      <c r="L178" s="33"/>
      <c r="M178" s="155"/>
      <c r="T178" s="57"/>
      <c r="AT178" s="18" t="s">
        <v>316</v>
      </c>
      <c r="AU178" s="18" t="s">
        <v>314</v>
      </c>
    </row>
    <row r="179" spans="2:65" s="1" customFormat="1" ht="16.5" customHeight="1">
      <c r="B179" s="33"/>
      <c r="C179" s="139" t="s">
        <v>426</v>
      </c>
      <c r="D179" s="139" t="s">
        <v>309</v>
      </c>
      <c r="E179" s="140" t="s">
        <v>8621</v>
      </c>
      <c r="F179" s="141" t="s">
        <v>8622</v>
      </c>
      <c r="G179" s="142" t="s">
        <v>514</v>
      </c>
      <c r="H179" s="143">
        <v>1</v>
      </c>
      <c r="I179" s="144"/>
      <c r="J179" s="145">
        <f>ROUND(I179*H179,2)</f>
        <v>0</v>
      </c>
      <c r="K179" s="141" t="s">
        <v>1</v>
      </c>
      <c r="L179" s="33"/>
      <c r="M179" s="146" t="s">
        <v>1</v>
      </c>
      <c r="N179" s="147" t="s">
        <v>40</v>
      </c>
      <c r="P179" s="148">
        <f>O179*H179</f>
        <v>0</v>
      </c>
      <c r="Q179" s="148">
        <v>0</v>
      </c>
      <c r="R179" s="148">
        <f>Q179*H179</f>
        <v>0</v>
      </c>
      <c r="S179" s="148">
        <v>0</v>
      </c>
      <c r="T179" s="149">
        <f>S179*H179</f>
        <v>0</v>
      </c>
      <c r="AR179" s="150" t="s">
        <v>314</v>
      </c>
      <c r="AT179" s="150" t="s">
        <v>309</v>
      </c>
      <c r="AU179" s="150" t="s">
        <v>314</v>
      </c>
      <c r="AY179" s="18" t="s">
        <v>307</v>
      </c>
      <c r="BE179" s="151">
        <f>IF(N179="základní",J179,0)</f>
        <v>0</v>
      </c>
      <c r="BF179" s="151">
        <f>IF(N179="snížená",J179,0)</f>
        <v>0</v>
      </c>
      <c r="BG179" s="151">
        <f>IF(N179="zákl. přenesená",J179,0)</f>
        <v>0</v>
      </c>
      <c r="BH179" s="151">
        <f>IF(N179="sníž. přenesená",J179,0)</f>
        <v>0</v>
      </c>
      <c r="BI179" s="151">
        <f>IF(N179="nulová",J179,0)</f>
        <v>0</v>
      </c>
      <c r="BJ179" s="18" t="s">
        <v>82</v>
      </c>
      <c r="BK179" s="151">
        <f>ROUND(I179*H179,2)</f>
        <v>0</v>
      </c>
      <c r="BL179" s="18" t="s">
        <v>314</v>
      </c>
      <c r="BM179" s="150" t="s">
        <v>560</v>
      </c>
    </row>
    <row r="180" spans="2:65" s="1" customFormat="1" ht="11.25">
      <c r="B180" s="33"/>
      <c r="D180" s="152" t="s">
        <v>316</v>
      </c>
      <c r="F180" s="153" t="s">
        <v>8622</v>
      </c>
      <c r="I180" s="154"/>
      <c r="L180" s="33"/>
      <c r="M180" s="155"/>
      <c r="T180" s="57"/>
      <c r="AT180" s="18" t="s">
        <v>316</v>
      </c>
      <c r="AU180" s="18" t="s">
        <v>314</v>
      </c>
    </row>
    <row r="181" spans="2:65" s="1" customFormat="1" ht="16.5" customHeight="1">
      <c r="B181" s="33"/>
      <c r="C181" s="139" t="s">
        <v>433</v>
      </c>
      <c r="D181" s="139" t="s">
        <v>309</v>
      </c>
      <c r="E181" s="140" t="s">
        <v>8623</v>
      </c>
      <c r="F181" s="141" t="s">
        <v>8624</v>
      </c>
      <c r="G181" s="142" t="s">
        <v>514</v>
      </c>
      <c r="H181" s="143">
        <v>1</v>
      </c>
      <c r="I181" s="144"/>
      <c r="J181" s="145">
        <f>ROUND(I181*H181,2)</f>
        <v>0</v>
      </c>
      <c r="K181" s="141" t="s">
        <v>1</v>
      </c>
      <c r="L181" s="33"/>
      <c r="M181" s="146" t="s">
        <v>1</v>
      </c>
      <c r="N181" s="147" t="s">
        <v>40</v>
      </c>
      <c r="P181" s="148">
        <f>O181*H181</f>
        <v>0</v>
      </c>
      <c r="Q181" s="148">
        <v>0</v>
      </c>
      <c r="R181" s="148">
        <f>Q181*H181</f>
        <v>0</v>
      </c>
      <c r="S181" s="148">
        <v>0</v>
      </c>
      <c r="T181" s="149">
        <f>S181*H181</f>
        <v>0</v>
      </c>
      <c r="AR181" s="150" t="s">
        <v>314</v>
      </c>
      <c r="AT181" s="150" t="s">
        <v>309</v>
      </c>
      <c r="AU181" s="150" t="s">
        <v>314</v>
      </c>
      <c r="AY181" s="18" t="s">
        <v>307</v>
      </c>
      <c r="BE181" s="151">
        <f>IF(N181="základní",J181,0)</f>
        <v>0</v>
      </c>
      <c r="BF181" s="151">
        <f>IF(N181="snížená",J181,0)</f>
        <v>0</v>
      </c>
      <c r="BG181" s="151">
        <f>IF(N181="zákl. přenesená",J181,0)</f>
        <v>0</v>
      </c>
      <c r="BH181" s="151">
        <f>IF(N181="sníž. přenesená",J181,0)</f>
        <v>0</v>
      </c>
      <c r="BI181" s="151">
        <f>IF(N181="nulová",J181,0)</f>
        <v>0</v>
      </c>
      <c r="BJ181" s="18" t="s">
        <v>82</v>
      </c>
      <c r="BK181" s="151">
        <f>ROUND(I181*H181,2)</f>
        <v>0</v>
      </c>
      <c r="BL181" s="18" t="s">
        <v>314</v>
      </c>
      <c r="BM181" s="150" t="s">
        <v>576</v>
      </c>
    </row>
    <row r="182" spans="2:65" s="1" customFormat="1" ht="11.25">
      <c r="B182" s="33"/>
      <c r="D182" s="152" t="s">
        <v>316</v>
      </c>
      <c r="F182" s="153" t="s">
        <v>8624</v>
      </c>
      <c r="I182" s="154"/>
      <c r="L182" s="33"/>
      <c r="M182" s="155"/>
      <c r="T182" s="57"/>
      <c r="AT182" s="18" t="s">
        <v>316</v>
      </c>
      <c r="AU182" s="18" t="s">
        <v>314</v>
      </c>
    </row>
    <row r="183" spans="2:65" s="1" customFormat="1" ht="16.5" customHeight="1">
      <c r="B183" s="33"/>
      <c r="C183" s="139" t="s">
        <v>438</v>
      </c>
      <c r="D183" s="139" t="s">
        <v>309</v>
      </c>
      <c r="E183" s="140" t="s">
        <v>8625</v>
      </c>
      <c r="F183" s="141" t="s">
        <v>8626</v>
      </c>
      <c r="G183" s="142" t="s">
        <v>514</v>
      </c>
      <c r="H183" s="143">
        <v>1</v>
      </c>
      <c r="I183" s="144"/>
      <c r="J183" s="145">
        <f>ROUND(I183*H183,2)</f>
        <v>0</v>
      </c>
      <c r="K183" s="141" t="s">
        <v>1</v>
      </c>
      <c r="L183" s="33"/>
      <c r="M183" s="146" t="s">
        <v>1</v>
      </c>
      <c r="N183" s="147" t="s">
        <v>40</v>
      </c>
      <c r="P183" s="148">
        <f>O183*H183</f>
        <v>0</v>
      </c>
      <c r="Q183" s="148">
        <v>0</v>
      </c>
      <c r="R183" s="148">
        <f>Q183*H183</f>
        <v>0</v>
      </c>
      <c r="S183" s="148">
        <v>0</v>
      </c>
      <c r="T183" s="149">
        <f>S183*H183</f>
        <v>0</v>
      </c>
      <c r="AR183" s="150" t="s">
        <v>314</v>
      </c>
      <c r="AT183" s="150" t="s">
        <v>309</v>
      </c>
      <c r="AU183" s="150" t="s">
        <v>314</v>
      </c>
      <c r="AY183" s="18" t="s">
        <v>307</v>
      </c>
      <c r="BE183" s="151">
        <f>IF(N183="základní",J183,0)</f>
        <v>0</v>
      </c>
      <c r="BF183" s="151">
        <f>IF(N183="snížená",J183,0)</f>
        <v>0</v>
      </c>
      <c r="BG183" s="151">
        <f>IF(N183="zákl. přenesená",J183,0)</f>
        <v>0</v>
      </c>
      <c r="BH183" s="151">
        <f>IF(N183="sníž. přenesená",J183,0)</f>
        <v>0</v>
      </c>
      <c r="BI183" s="151">
        <f>IF(N183="nulová",J183,0)</f>
        <v>0</v>
      </c>
      <c r="BJ183" s="18" t="s">
        <v>82</v>
      </c>
      <c r="BK183" s="151">
        <f>ROUND(I183*H183,2)</f>
        <v>0</v>
      </c>
      <c r="BL183" s="18" t="s">
        <v>314</v>
      </c>
      <c r="BM183" s="150" t="s">
        <v>588</v>
      </c>
    </row>
    <row r="184" spans="2:65" s="1" customFormat="1" ht="11.25">
      <c r="B184" s="33"/>
      <c r="D184" s="152" t="s">
        <v>316</v>
      </c>
      <c r="F184" s="153" t="s">
        <v>8626</v>
      </c>
      <c r="I184" s="154"/>
      <c r="L184" s="33"/>
      <c r="M184" s="155"/>
      <c r="T184" s="57"/>
      <c r="AT184" s="18" t="s">
        <v>316</v>
      </c>
      <c r="AU184" s="18" t="s">
        <v>314</v>
      </c>
    </row>
    <row r="185" spans="2:65" s="1" customFormat="1" ht="16.5" customHeight="1">
      <c r="B185" s="33"/>
      <c r="C185" s="139" t="s">
        <v>448</v>
      </c>
      <c r="D185" s="139" t="s">
        <v>309</v>
      </c>
      <c r="E185" s="140" t="s">
        <v>8627</v>
      </c>
      <c r="F185" s="141" t="s">
        <v>8628</v>
      </c>
      <c r="G185" s="142" t="s">
        <v>514</v>
      </c>
      <c r="H185" s="143">
        <v>1</v>
      </c>
      <c r="I185" s="144"/>
      <c r="J185" s="145">
        <f>ROUND(I185*H185,2)</f>
        <v>0</v>
      </c>
      <c r="K185" s="141" t="s">
        <v>1</v>
      </c>
      <c r="L185" s="33"/>
      <c r="M185" s="146" t="s">
        <v>1</v>
      </c>
      <c r="N185" s="147" t="s">
        <v>40</v>
      </c>
      <c r="P185" s="148">
        <f>O185*H185</f>
        <v>0</v>
      </c>
      <c r="Q185" s="148">
        <v>0</v>
      </c>
      <c r="R185" s="148">
        <f>Q185*H185</f>
        <v>0</v>
      </c>
      <c r="S185" s="148">
        <v>0</v>
      </c>
      <c r="T185" s="149">
        <f>S185*H185</f>
        <v>0</v>
      </c>
      <c r="AR185" s="150" t="s">
        <v>314</v>
      </c>
      <c r="AT185" s="150" t="s">
        <v>309</v>
      </c>
      <c r="AU185" s="150" t="s">
        <v>314</v>
      </c>
      <c r="AY185" s="18" t="s">
        <v>307</v>
      </c>
      <c r="BE185" s="151">
        <f>IF(N185="základní",J185,0)</f>
        <v>0</v>
      </c>
      <c r="BF185" s="151">
        <f>IF(N185="snížená",J185,0)</f>
        <v>0</v>
      </c>
      <c r="BG185" s="151">
        <f>IF(N185="zákl. přenesená",J185,0)</f>
        <v>0</v>
      </c>
      <c r="BH185" s="151">
        <f>IF(N185="sníž. přenesená",J185,0)</f>
        <v>0</v>
      </c>
      <c r="BI185" s="151">
        <f>IF(N185="nulová",J185,0)</f>
        <v>0</v>
      </c>
      <c r="BJ185" s="18" t="s">
        <v>82</v>
      </c>
      <c r="BK185" s="151">
        <f>ROUND(I185*H185,2)</f>
        <v>0</v>
      </c>
      <c r="BL185" s="18" t="s">
        <v>314</v>
      </c>
      <c r="BM185" s="150" t="s">
        <v>603</v>
      </c>
    </row>
    <row r="186" spans="2:65" s="1" customFormat="1" ht="11.25">
      <c r="B186" s="33"/>
      <c r="D186" s="152" t="s">
        <v>316</v>
      </c>
      <c r="F186" s="153" t="s">
        <v>8628</v>
      </c>
      <c r="I186" s="154"/>
      <c r="L186" s="33"/>
      <c r="M186" s="155"/>
      <c r="T186" s="57"/>
      <c r="AT186" s="18" t="s">
        <v>316</v>
      </c>
      <c r="AU186" s="18" t="s">
        <v>314</v>
      </c>
    </row>
    <row r="187" spans="2:65" s="1" customFormat="1" ht="16.5" customHeight="1">
      <c r="B187" s="33"/>
      <c r="C187" s="139" t="s">
        <v>7</v>
      </c>
      <c r="D187" s="139" t="s">
        <v>309</v>
      </c>
      <c r="E187" s="140" t="s">
        <v>8629</v>
      </c>
      <c r="F187" s="141" t="s">
        <v>8630</v>
      </c>
      <c r="G187" s="142" t="s">
        <v>514</v>
      </c>
      <c r="H187" s="143">
        <v>3</v>
      </c>
      <c r="I187" s="144"/>
      <c r="J187" s="145">
        <f>ROUND(I187*H187,2)</f>
        <v>0</v>
      </c>
      <c r="K187" s="141" t="s">
        <v>1</v>
      </c>
      <c r="L187" s="33"/>
      <c r="M187" s="146" t="s">
        <v>1</v>
      </c>
      <c r="N187" s="147" t="s">
        <v>40</v>
      </c>
      <c r="P187" s="148">
        <f>O187*H187</f>
        <v>0</v>
      </c>
      <c r="Q187" s="148">
        <v>0</v>
      </c>
      <c r="R187" s="148">
        <f>Q187*H187</f>
        <v>0</v>
      </c>
      <c r="S187" s="148">
        <v>0</v>
      </c>
      <c r="T187" s="149">
        <f>S187*H187</f>
        <v>0</v>
      </c>
      <c r="AR187" s="150" t="s">
        <v>314</v>
      </c>
      <c r="AT187" s="150" t="s">
        <v>309</v>
      </c>
      <c r="AU187" s="150" t="s">
        <v>314</v>
      </c>
      <c r="AY187" s="18" t="s">
        <v>307</v>
      </c>
      <c r="BE187" s="151">
        <f>IF(N187="základní",J187,0)</f>
        <v>0</v>
      </c>
      <c r="BF187" s="151">
        <f>IF(N187="snížená",J187,0)</f>
        <v>0</v>
      </c>
      <c r="BG187" s="151">
        <f>IF(N187="zákl. přenesená",J187,0)</f>
        <v>0</v>
      </c>
      <c r="BH187" s="151">
        <f>IF(N187="sníž. přenesená",J187,0)</f>
        <v>0</v>
      </c>
      <c r="BI187" s="151">
        <f>IF(N187="nulová",J187,0)</f>
        <v>0</v>
      </c>
      <c r="BJ187" s="18" t="s">
        <v>82</v>
      </c>
      <c r="BK187" s="151">
        <f>ROUND(I187*H187,2)</f>
        <v>0</v>
      </c>
      <c r="BL187" s="18" t="s">
        <v>314</v>
      </c>
      <c r="BM187" s="150" t="s">
        <v>615</v>
      </c>
    </row>
    <row r="188" spans="2:65" s="1" customFormat="1" ht="11.25">
      <c r="B188" s="33"/>
      <c r="D188" s="152" t="s">
        <v>316</v>
      </c>
      <c r="F188" s="153" t="s">
        <v>8630</v>
      </c>
      <c r="I188" s="154"/>
      <c r="L188" s="33"/>
      <c r="M188" s="155"/>
      <c r="T188" s="57"/>
      <c r="AT188" s="18" t="s">
        <v>316</v>
      </c>
      <c r="AU188" s="18" t="s">
        <v>314</v>
      </c>
    </row>
    <row r="189" spans="2:65" s="1" customFormat="1" ht="16.5" customHeight="1">
      <c r="B189" s="33"/>
      <c r="C189" s="139" t="s">
        <v>459</v>
      </c>
      <c r="D189" s="139" t="s">
        <v>309</v>
      </c>
      <c r="E189" s="140" t="s">
        <v>8631</v>
      </c>
      <c r="F189" s="141" t="s">
        <v>8632</v>
      </c>
      <c r="G189" s="142" t="s">
        <v>514</v>
      </c>
      <c r="H189" s="143">
        <v>2</v>
      </c>
      <c r="I189" s="144"/>
      <c r="J189" s="145">
        <f>ROUND(I189*H189,2)</f>
        <v>0</v>
      </c>
      <c r="K189" s="141" t="s">
        <v>1</v>
      </c>
      <c r="L189" s="33"/>
      <c r="M189" s="146" t="s">
        <v>1</v>
      </c>
      <c r="N189" s="147" t="s">
        <v>40</v>
      </c>
      <c r="P189" s="148">
        <f>O189*H189</f>
        <v>0</v>
      </c>
      <c r="Q189" s="148">
        <v>0</v>
      </c>
      <c r="R189" s="148">
        <f>Q189*H189</f>
        <v>0</v>
      </c>
      <c r="S189" s="148">
        <v>0</v>
      </c>
      <c r="T189" s="149">
        <f>S189*H189</f>
        <v>0</v>
      </c>
      <c r="AR189" s="150" t="s">
        <v>314</v>
      </c>
      <c r="AT189" s="150" t="s">
        <v>309</v>
      </c>
      <c r="AU189" s="150" t="s">
        <v>314</v>
      </c>
      <c r="AY189" s="18" t="s">
        <v>307</v>
      </c>
      <c r="BE189" s="151">
        <f>IF(N189="základní",J189,0)</f>
        <v>0</v>
      </c>
      <c r="BF189" s="151">
        <f>IF(N189="snížená",J189,0)</f>
        <v>0</v>
      </c>
      <c r="BG189" s="151">
        <f>IF(N189="zákl. přenesená",J189,0)</f>
        <v>0</v>
      </c>
      <c r="BH189" s="151">
        <f>IF(N189="sníž. přenesená",J189,0)</f>
        <v>0</v>
      </c>
      <c r="BI189" s="151">
        <f>IF(N189="nulová",J189,0)</f>
        <v>0</v>
      </c>
      <c r="BJ189" s="18" t="s">
        <v>82</v>
      </c>
      <c r="BK189" s="151">
        <f>ROUND(I189*H189,2)</f>
        <v>0</v>
      </c>
      <c r="BL189" s="18" t="s">
        <v>314</v>
      </c>
      <c r="BM189" s="150" t="s">
        <v>627</v>
      </c>
    </row>
    <row r="190" spans="2:65" s="1" customFormat="1" ht="11.25">
      <c r="B190" s="33"/>
      <c r="D190" s="152" t="s">
        <v>316</v>
      </c>
      <c r="F190" s="153" t="s">
        <v>8632</v>
      </c>
      <c r="I190" s="154"/>
      <c r="L190" s="33"/>
      <c r="M190" s="155"/>
      <c r="T190" s="57"/>
      <c r="AT190" s="18" t="s">
        <v>316</v>
      </c>
      <c r="AU190" s="18" t="s">
        <v>314</v>
      </c>
    </row>
    <row r="191" spans="2:65" s="1" customFormat="1" ht="16.5" customHeight="1">
      <c r="B191" s="33"/>
      <c r="C191" s="139" t="s">
        <v>464</v>
      </c>
      <c r="D191" s="139" t="s">
        <v>309</v>
      </c>
      <c r="E191" s="140" t="s">
        <v>8633</v>
      </c>
      <c r="F191" s="141" t="s">
        <v>8634</v>
      </c>
      <c r="G191" s="142" t="s">
        <v>4747</v>
      </c>
      <c r="H191" s="143">
        <v>1</v>
      </c>
      <c r="I191" s="144"/>
      <c r="J191" s="145">
        <f>ROUND(I191*H191,2)</f>
        <v>0</v>
      </c>
      <c r="K191" s="141" t="s">
        <v>1</v>
      </c>
      <c r="L191" s="33"/>
      <c r="M191" s="146" t="s">
        <v>1</v>
      </c>
      <c r="N191" s="147" t="s">
        <v>40</v>
      </c>
      <c r="P191" s="148">
        <f>O191*H191</f>
        <v>0</v>
      </c>
      <c r="Q191" s="148">
        <v>0</v>
      </c>
      <c r="R191" s="148">
        <f>Q191*H191</f>
        <v>0</v>
      </c>
      <c r="S191" s="148">
        <v>0</v>
      </c>
      <c r="T191" s="149">
        <f>S191*H191</f>
        <v>0</v>
      </c>
      <c r="AR191" s="150" t="s">
        <v>314</v>
      </c>
      <c r="AT191" s="150" t="s">
        <v>309</v>
      </c>
      <c r="AU191" s="150" t="s">
        <v>314</v>
      </c>
      <c r="AY191" s="18" t="s">
        <v>307</v>
      </c>
      <c r="BE191" s="151">
        <f>IF(N191="základní",J191,0)</f>
        <v>0</v>
      </c>
      <c r="BF191" s="151">
        <f>IF(N191="snížená",J191,0)</f>
        <v>0</v>
      </c>
      <c r="BG191" s="151">
        <f>IF(N191="zákl. přenesená",J191,0)</f>
        <v>0</v>
      </c>
      <c r="BH191" s="151">
        <f>IF(N191="sníž. přenesená",J191,0)</f>
        <v>0</v>
      </c>
      <c r="BI191" s="151">
        <f>IF(N191="nulová",J191,0)</f>
        <v>0</v>
      </c>
      <c r="BJ191" s="18" t="s">
        <v>82</v>
      </c>
      <c r="BK191" s="151">
        <f>ROUND(I191*H191,2)</f>
        <v>0</v>
      </c>
      <c r="BL191" s="18" t="s">
        <v>314</v>
      </c>
      <c r="BM191" s="150" t="s">
        <v>8635</v>
      </c>
    </row>
    <row r="192" spans="2:65" s="1" customFormat="1" ht="11.25">
      <c r="B192" s="33"/>
      <c r="D192" s="152" t="s">
        <v>316</v>
      </c>
      <c r="F192" s="153" t="s">
        <v>8634</v>
      </c>
      <c r="I192" s="154"/>
      <c r="L192" s="33"/>
      <c r="M192" s="155"/>
      <c r="T192" s="57"/>
      <c r="AT192" s="18" t="s">
        <v>316</v>
      </c>
      <c r="AU192" s="18" t="s">
        <v>314</v>
      </c>
    </row>
    <row r="193" spans="2:65" s="16" customFormat="1" ht="20.85" customHeight="1">
      <c r="B193" s="207"/>
      <c r="D193" s="208" t="s">
        <v>74</v>
      </c>
      <c r="E193" s="208" t="s">
        <v>8636</v>
      </c>
      <c r="F193" s="208" t="s">
        <v>8637</v>
      </c>
      <c r="I193" s="209"/>
      <c r="J193" s="210">
        <f>BK193</f>
        <v>0</v>
      </c>
      <c r="L193" s="207"/>
      <c r="M193" s="211"/>
      <c r="P193" s="212">
        <f>SUM(P194:P201)</f>
        <v>0</v>
      </c>
      <c r="R193" s="212">
        <f>SUM(R194:R201)</f>
        <v>0</v>
      </c>
      <c r="T193" s="213">
        <f>SUM(T194:T201)</f>
        <v>0</v>
      </c>
      <c r="AR193" s="208" t="s">
        <v>82</v>
      </c>
      <c r="AT193" s="214" t="s">
        <v>74</v>
      </c>
      <c r="AU193" s="214" t="s">
        <v>163</v>
      </c>
      <c r="AY193" s="208" t="s">
        <v>307</v>
      </c>
      <c r="BK193" s="215">
        <f>SUM(BK194:BK201)</f>
        <v>0</v>
      </c>
    </row>
    <row r="194" spans="2:65" s="1" customFormat="1" ht="16.5" customHeight="1">
      <c r="B194" s="33"/>
      <c r="C194" s="139" t="s">
        <v>472</v>
      </c>
      <c r="D194" s="139" t="s">
        <v>309</v>
      </c>
      <c r="E194" s="140" t="s">
        <v>8638</v>
      </c>
      <c r="F194" s="141" t="s">
        <v>8639</v>
      </c>
      <c r="G194" s="142" t="s">
        <v>514</v>
      </c>
      <c r="H194" s="143">
        <v>1</v>
      </c>
      <c r="I194" s="144"/>
      <c r="J194" s="145">
        <f>ROUND(I194*H194,2)</f>
        <v>0</v>
      </c>
      <c r="K194" s="141" t="s">
        <v>1</v>
      </c>
      <c r="L194" s="33"/>
      <c r="M194" s="146" t="s">
        <v>1</v>
      </c>
      <c r="N194" s="147" t="s">
        <v>40</v>
      </c>
      <c r="P194" s="148">
        <f>O194*H194</f>
        <v>0</v>
      </c>
      <c r="Q194" s="148">
        <v>0</v>
      </c>
      <c r="R194" s="148">
        <f>Q194*H194</f>
        <v>0</v>
      </c>
      <c r="S194" s="148">
        <v>0</v>
      </c>
      <c r="T194" s="149">
        <f>S194*H194</f>
        <v>0</v>
      </c>
      <c r="AR194" s="150" t="s">
        <v>314</v>
      </c>
      <c r="AT194" s="150" t="s">
        <v>309</v>
      </c>
      <c r="AU194" s="150" t="s">
        <v>314</v>
      </c>
      <c r="AY194" s="18" t="s">
        <v>307</v>
      </c>
      <c r="BE194" s="151">
        <f>IF(N194="základní",J194,0)</f>
        <v>0</v>
      </c>
      <c r="BF194" s="151">
        <f>IF(N194="snížená",J194,0)</f>
        <v>0</v>
      </c>
      <c r="BG194" s="151">
        <f>IF(N194="zákl. přenesená",J194,0)</f>
        <v>0</v>
      </c>
      <c r="BH194" s="151">
        <f>IF(N194="sníž. přenesená",J194,0)</f>
        <v>0</v>
      </c>
      <c r="BI194" s="151">
        <f>IF(N194="nulová",J194,0)</f>
        <v>0</v>
      </c>
      <c r="BJ194" s="18" t="s">
        <v>82</v>
      </c>
      <c r="BK194" s="151">
        <f>ROUND(I194*H194,2)</f>
        <v>0</v>
      </c>
      <c r="BL194" s="18" t="s">
        <v>314</v>
      </c>
      <c r="BM194" s="150" t="s">
        <v>637</v>
      </c>
    </row>
    <row r="195" spans="2:65" s="1" customFormat="1" ht="11.25">
      <c r="B195" s="33"/>
      <c r="D195" s="152" t="s">
        <v>316</v>
      </c>
      <c r="F195" s="153" t="s">
        <v>8639</v>
      </c>
      <c r="I195" s="154"/>
      <c r="L195" s="33"/>
      <c r="M195" s="155"/>
      <c r="T195" s="57"/>
      <c r="AT195" s="18" t="s">
        <v>316</v>
      </c>
      <c r="AU195" s="18" t="s">
        <v>314</v>
      </c>
    </row>
    <row r="196" spans="2:65" s="1" customFormat="1" ht="16.5" customHeight="1">
      <c r="B196" s="33"/>
      <c r="C196" s="139" t="s">
        <v>480</v>
      </c>
      <c r="D196" s="139" t="s">
        <v>309</v>
      </c>
      <c r="E196" s="140" t="s">
        <v>8640</v>
      </c>
      <c r="F196" s="141" t="s">
        <v>8641</v>
      </c>
      <c r="G196" s="142" t="s">
        <v>514</v>
      </c>
      <c r="H196" s="143">
        <v>1</v>
      </c>
      <c r="I196" s="144"/>
      <c r="J196" s="145">
        <f>ROUND(I196*H196,2)</f>
        <v>0</v>
      </c>
      <c r="K196" s="141" t="s">
        <v>1</v>
      </c>
      <c r="L196" s="33"/>
      <c r="M196" s="146" t="s">
        <v>1</v>
      </c>
      <c r="N196" s="147" t="s">
        <v>40</v>
      </c>
      <c r="P196" s="148">
        <f>O196*H196</f>
        <v>0</v>
      </c>
      <c r="Q196" s="148">
        <v>0</v>
      </c>
      <c r="R196" s="148">
        <f>Q196*H196</f>
        <v>0</v>
      </c>
      <c r="S196" s="148">
        <v>0</v>
      </c>
      <c r="T196" s="149">
        <f>S196*H196</f>
        <v>0</v>
      </c>
      <c r="AR196" s="150" t="s">
        <v>314</v>
      </c>
      <c r="AT196" s="150" t="s">
        <v>309</v>
      </c>
      <c r="AU196" s="150" t="s">
        <v>314</v>
      </c>
      <c r="AY196" s="18" t="s">
        <v>307</v>
      </c>
      <c r="BE196" s="151">
        <f>IF(N196="základní",J196,0)</f>
        <v>0</v>
      </c>
      <c r="BF196" s="151">
        <f>IF(N196="snížená",J196,0)</f>
        <v>0</v>
      </c>
      <c r="BG196" s="151">
        <f>IF(N196="zákl. přenesená",J196,0)</f>
        <v>0</v>
      </c>
      <c r="BH196" s="151">
        <f>IF(N196="sníž. přenesená",J196,0)</f>
        <v>0</v>
      </c>
      <c r="BI196" s="151">
        <f>IF(N196="nulová",J196,0)</f>
        <v>0</v>
      </c>
      <c r="BJ196" s="18" t="s">
        <v>82</v>
      </c>
      <c r="BK196" s="151">
        <f>ROUND(I196*H196,2)</f>
        <v>0</v>
      </c>
      <c r="BL196" s="18" t="s">
        <v>314</v>
      </c>
      <c r="BM196" s="150" t="s">
        <v>659</v>
      </c>
    </row>
    <row r="197" spans="2:65" s="1" customFormat="1" ht="11.25">
      <c r="B197" s="33"/>
      <c r="D197" s="152" t="s">
        <v>316</v>
      </c>
      <c r="F197" s="153" t="s">
        <v>8641</v>
      </c>
      <c r="I197" s="154"/>
      <c r="L197" s="33"/>
      <c r="M197" s="155"/>
      <c r="T197" s="57"/>
      <c r="AT197" s="18" t="s">
        <v>316</v>
      </c>
      <c r="AU197" s="18" t="s">
        <v>314</v>
      </c>
    </row>
    <row r="198" spans="2:65" s="1" customFormat="1" ht="16.5" customHeight="1">
      <c r="B198" s="33"/>
      <c r="C198" s="139" t="s">
        <v>488</v>
      </c>
      <c r="D198" s="139" t="s">
        <v>309</v>
      </c>
      <c r="E198" s="140" t="s">
        <v>8642</v>
      </c>
      <c r="F198" s="141" t="s">
        <v>8643</v>
      </c>
      <c r="G198" s="142" t="s">
        <v>7440</v>
      </c>
      <c r="H198" s="143">
        <v>30</v>
      </c>
      <c r="I198" s="144"/>
      <c r="J198" s="145">
        <f>ROUND(I198*H198,2)</f>
        <v>0</v>
      </c>
      <c r="K198" s="141" t="s">
        <v>1</v>
      </c>
      <c r="L198" s="33"/>
      <c r="M198" s="146" t="s">
        <v>1</v>
      </c>
      <c r="N198" s="147" t="s">
        <v>40</v>
      </c>
      <c r="P198" s="148">
        <f>O198*H198</f>
        <v>0</v>
      </c>
      <c r="Q198" s="148">
        <v>0</v>
      </c>
      <c r="R198" s="148">
        <f>Q198*H198</f>
        <v>0</v>
      </c>
      <c r="S198" s="148">
        <v>0</v>
      </c>
      <c r="T198" s="149">
        <f>S198*H198</f>
        <v>0</v>
      </c>
      <c r="AR198" s="150" t="s">
        <v>314</v>
      </c>
      <c r="AT198" s="150" t="s">
        <v>309</v>
      </c>
      <c r="AU198" s="150" t="s">
        <v>314</v>
      </c>
      <c r="AY198" s="18" t="s">
        <v>307</v>
      </c>
      <c r="BE198" s="151">
        <f>IF(N198="základní",J198,0)</f>
        <v>0</v>
      </c>
      <c r="BF198" s="151">
        <f>IF(N198="snížená",J198,0)</f>
        <v>0</v>
      </c>
      <c r="BG198" s="151">
        <f>IF(N198="zákl. přenesená",J198,0)</f>
        <v>0</v>
      </c>
      <c r="BH198" s="151">
        <f>IF(N198="sníž. přenesená",J198,0)</f>
        <v>0</v>
      </c>
      <c r="BI198" s="151">
        <f>IF(N198="nulová",J198,0)</f>
        <v>0</v>
      </c>
      <c r="BJ198" s="18" t="s">
        <v>82</v>
      </c>
      <c r="BK198" s="151">
        <f>ROUND(I198*H198,2)</f>
        <v>0</v>
      </c>
      <c r="BL198" s="18" t="s">
        <v>314</v>
      </c>
      <c r="BM198" s="150" t="s">
        <v>675</v>
      </c>
    </row>
    <row r="199" spans="2:65" s="1" customFormat="1" ht="11.25">
      <c r="B199" s="33"/>
      <c r="D199" s="152" t="s">
        <v>316</v>
      </c>
      <c r="F199" s="153" t="s">
        <v>8643</v>
      </c>
      <c r="I199" s="154"/>
      <c r="L199" s="33"/>
      <c r="M199" s="155"/>
      <c r="T199" s="57"/>
      <c r="AT199" s="18" t="s">
        <v>316</v>
      </c>
      <c r="AU199" s="18" t="s">
        <v>314</v>
      </c>
    </row>
    <row r="200" spans="2:65" s="1" customFormat="1" ht="49.15" customHeight="1">
      <c r="B200" s="33"/>
      <c r="C200" s="139" t="s">
        <v>493</v>
      </c>
      <c r="D200" s="139" t="s">
        <v>309</v>
      </c>
      <c r="E200" s="140" t="s">
        <v>8644</v>
      </c>
      <c r="F200" s="141" t="s">
        <v>8645</v>
      </c>
      <c r="G200" s="142" t="s">
        <v>514</v>
      </c>
      <c r="H200" s="143">
        <v>1</v>
      </c>
      <c r="I200" s="144"/>
      <c r="J200" s="145">
        <f>ROUND(I200*H200,2)</f>
        <v>0</v>
      </c>
      <c r="K200" s="141" t="s">
        <v>1</v>
      </c>
      <c r="L200" s="33"/>
      <c r="M200" s="146" t="s">
        <v>1</v>
      </c>
      <c r="N200" s="147" t="s">
        <v>40</v>
      </c>
      <c r="P200" s="148">
        <f>O200*H200</f>
        <v>0</v>
      </c>
      <c r="Q200" s="148">
        <v>0</v>
      </c>
      <c r="R200" s="148">
        <f>Q200*H200</f>
        <v>0</v>
      </c>
      <c r="S200" s="148">
        <v>0</v>
      </c>
      <c r="T200" s="149">
        <f>S200*H200</f>
        <v>0</v>
      </c>
      <c r="AR200" s="150" t="s">
        <v>314</v>
      </c>
      <c r="AT200" s="150" t="s">
        <v>309</v>
      </c>
      <c r="AU200" s="150" t="s">
        <v>314</v>
      </c>
      <c r="AY200" s="18" t="s">
        <v>307</v>
      </c>
      <c r="BE200" s="151">
        <f>IF(N200="základní",J200,0)</f>
        <v>0</v>
      </c>
      <c r="BF200" s="151">
        <f>IF(N200="snížená",J200,0)</f>
        <v>0</v>
      </c>
      <c r="BG200" s="151">
        <f>IF(N200="zákl. přenesená",J200,0)</f>
        <v>0</v>
      </c>
      <c r="BH200" s="151">
        <f>IF(N200="sníž. přenesená",J200,0)</f>
        <v>0</v>
      </c>
      <c r="BI200" s="151">
        <f>IF(N200="nulová",J200,0)</f>
        <v>0</v>
      </c>
      <c r="BJ200" s="18" t="s">
        <v>82</v>
      </c>
      <c r="BK200" s="151">
        <f>ROUND(I200*H200,2)</f>
        <v>0</v>
      </c>
      <c r="BL200" s="18" t="s">
        <v>314</v>
      </c>
      <c r="BM200" s="150" t="s">
        <v>687</v>
      </c>
    </row>
    <row r="201" spans="2:65" s="1" customFormat="1" ht="29.25">
      <c r="B201" s="33"/>
      <c r="D201" s="152" t="s">
        <v>316</v>
      </c>
      <c r="F201" s="153" t="s">
        <v>8645</v>
      </c>
      <c r="I201" s="154"/>
      <c r="L201" s="33"/>
      <c r="M201" s="155"/>
      <c r="T201" s="57"/>
      <c r="AT201" s="18" t="s">
        <v>316</v>
      </c>
      <c r="AU201" s="18" t="s">
        <v>314</v>
      </c>
    </row>
    <row r="202" spans="2:65" s="11" customFormat="1" ht="20.85" customHeight="1">
      <c r="B202" s="127"/>
      <c r="D202" s="128" t="s">
        <v>74</v>
      </c>
      <c r="E202" s="137" t="s">
        <v>8646</v>
      </c>
      <c r="F202" s="137" t="s">
        <v>8647</v>
      </c>
      <c r="I202" s="130"/>
      <c r="J202" s="138">
        <f>BK202</f>
        <v>0</v>
      </c>
      <c r="L202" s="127"/>
      <c r="M202" s="132"/>
      <c r="P202" s="133">
        <f>SUM(P203:P236)</f>
        <v>0</v>
      </c>
      <c r="R202" s="133">
        <f>SUM(R203:R236)</f>
        <v>0</v>
      </c>
      <c r="T202" s="134">
        <f>SUM(T203:T236)</f>
        <v>0</v>
      </c>
      <c r="AR202" s="128" t="s">
        <v>82</v>
      </c>
      <c r="AT202" s="135" t="s">
        <v>74</v>
      </c>
      <c r="AU202" s="135" t="s">
        <v>84</v>
      </c>
      <c r="AY202" s="128" t="s">
        <v>307</v>
      </c>
      <c r="BK202" s="136">
        <f>SUM(BK203:BK236)</f>
        <v>0</v>
      </c>
    </row>
    <row r="203" spans="2:65" s="1" customFormat="1" ht="16.5" customHeight="1">
      <c r="B203" s="33"/>
      <c r="C203" s="139" t="s">
        <v>499</v>
      </c>
      <c r="D203" s="139" t="s">
        <v>309</v>
      </c>
      <c r="E203" s="140" t="s">
        <v>8648</v>
      </c>
      <c r="F203" s="141" t="s">
        <v>8649</v>
      </c>
      <c r="G203" s="142" t="s">
        <v>398</v>
      </c>
      <c r="H203" s="143">
        <v>2400</v>
      </c>
      <c r="I203" s="144"/>
      <c r="J203" s="145">
        <f>ROUND(I203*H203,2)</f>
        <v>0</v>
      </c>
      <c r="K203" s="141" t="s">
        <v>1</v>
      </c>
      <c r="L203" s="33"/>
      <c r="M203" s="146" t="s">
        <v>1</v>
      </c>
      <c r="N203" s="147" t="s">
        <v>40</v>
      </c>
      <c r="P203" s="148">
        <f>O203*H203</f>
        <v>0</v>
      </c>
      <c r="Q203" s="148">
        <v>0</v>
      </c>
      <c r="R203" s="148">
        <f>Q203*H203</f>
        <v>0</v>
      </c>
      <c r="S203" s="148">
        <v>0</v>
      </c>
      <c r="T203" s="149">
        <f>S203*H203</f>
        <v>0</v>
      </c>
      <c r="AR203" s="150" t="s">
        <v>314</v>
      </c>
      <c r="AT203" s="150" t="s">
        <v>309</v>
      </c>
      <c r="AU203" s="150" t="s">
        <v>163</v>
      </c>
      <c r="AY203" s="18" t="s">
        <v>307</v>
      </c>
      <c r="BE203" s="151">
        <f>IF(N203="základní",J203,0)</f>
        <v>0</v>
      </c>
      <c r="BF203" s="151">
        <f>IF(N203="snížená",J203,0)</f>
        <v>0</v>
      </c>
      <c r="BG203" s="151">
        <f>IF(N203="zákl. přenesená",J203,0)</f>
        <v>0</v>
      </c>
      <c r="BH203" s="151">
        <f>IF(N203="sníž. přenesená",J203,0)</f>
        <v>0</v>
      </c>
      <c r="BI203" s="151">
        <f>IF(N203="nulová",J203,0)</f>
        <v>0</v>
      </c>
      <c r="BJ203" s="18" t="s">
        <v>82</v>
      </c>
      <c r="BK203" s="151">
        <f>ROUND(I203*H203,2)</f>
        <v>0</v>
      </c>
      <c r="BL203" s="18" t="s">
        <v>314</v>
      </c>
      <c r="BM203" s="150" t="s">
        <v>697</v>
      </c>
    </row>
    <row r="204" spans="2:65" s="1" customFormat="1" ht="11.25">
      <c r="B204" s="33"/>
      <c r="D204" s="152" t="s">
        <v>316</v>
      </c>
      <c r="F204" s="153" t="s">
        <v>8649</v>
      </c>
      <c r="I204" s="154"/>
      <c r="L204" s="33"/>
      <c r="M204" s="155"/>
      <c r="T204" s="57"/>
      <c r="AT204" s="18" t="s">
        <v>316</v>
      </c>
      <c r="AU204" s="18" t="s">
        <v>163</v>
      </c>
    </row>
    <row r="205" spans="2:65" s="1" customFormat="1" ht="16.5" customHeight="1">
      <c r="B205" s="33"/>
      <c r="C205" s="139" t="s">
        <v>506</v>
      </c>
      <c r="D205" s="139" t="s">
        <v>309</v>
      </c>
      <c r="E205" s="140" t="s">
        <v>8650</v>
      </c>
      <c r="F205" s="141" t="s">
        <v>8651</v>
      </c>
      <c r="G205" s="142" t="s">
        <v>398</v>
      </c>
      <c r="H205" s="143">
        <v>3100</v>
      </c>
      <c r="I205" s="144"/>
      <c r="J205" s="145">
        <f>ROUND(I205*H205,2)</f>
        <v>0</v>
      </c>
      <c r="K205" s="141" t="s">
        <v>1</v>
      </c>
      <c r="L205" s="33"/>
      <c r="M205" s="146" t="s">
        <v>1</v>
      </c>
      <c r="N205" s="147" t="s">
        <v>40</v>
      </c>
      <c r="P205" s="148">
        <f>O205*H205</f>
        <v>0</v>
      </c>
      <c r="Q205" s="148">
        <v>0</v>
      </c>
      <c r="R205" s="148">
        <f>Q205*H205</f>
        <v>0</v>
      </c>
      <c r="S205" s="148">
        <v>0</v>
      </c>
      <c r="T205" s="149">
        <f>S205*H205</f>
        <v>0</v>
      </c>
      <c r="AR205" s="150" t="s">
        <v>314</v>
      </c>
      <c r="AT205" s="150" t="s">
        <v>309</v>
      </c>
      <c r="AU205" s="150" t="s">
        <v>163</v>
      </c>
      <c r="AY205" s="18" t="s">
        <v>307</v>
      </c>
      <c r="BE205" s="151">
        <f>IF(N205="základní",J205,0)</f>
        <v>0</v>
      </c>
      <c r="BF205" s="151">
        <f>IF(N205="snížená",J205,0)</f>
        <v>0</v>
      </c>
      <c r="BG205" s="151">
        <f>IF(N205="zákl. přenesená",J205,0)</f>
        <v>0</v>
      </c>
      <c r="BH205" s="151">
        <f>IF(N205="sníž. přenesená",J205,0)</f>
        <v>0</v>
      </c>
      <c r="BI205" s="151">
        <f>IF(N205="nulová",J205,0)</f>
        <v>0</v>
      </c>
      <c r="BJ205" s="18" t="s">
        <v>82</v>
      </c>
      <c r="BK205" s="151">
        <f>ROUND(I205*H205,2)</f>
        <v>0</v>
      </c>
      <c r="BL205" s="18" t="s">
        <v>314</v>
      </c>
      <c r="BM205" s="150" t="s">
        <v>707</v>
      </c>
    </row>
    <row r="206" spans="2:65" s="1" customFormat="1" ht="11.25">
      <c r="B206" s="33"/>
      <c r="D206" s="152" t="s">
        <v>316</v>
      </c>
      <c r="F206" s="153" t="s">
        <v>8651</v>
      </c>
      <c r="I206" s="154"/>
      <c r="L206" s="33"/>
      <c r="M206" s="155"/>
      <c r="T206" s="57"/>
      <c r="AT206" s="18" t="s">
        <v>316</v>
      </c>
      <c r="AU206" s="18" t="s">
        <v>163</v>
      </c>
    </row>
    <row r="207" spans="2:65" s="1" customFormat="1" ht="16.5" customHeight="1">
      <c r="B207" s="33"/>
      <c r="C207" s="139" t="s">
        <v>511</v>
      </c>
      <c r="D207" s="139" t="s">
        <v>309</v>
      </c>
      <c r="E207" s="140" t="s">
        <v>8652</v>
      </c>
      <c r="F207" s="141" t="s">
        <v>8653</v>
      </c>
      <c r="G207" s="142" t="s">
        <v>398</v>
      </c>
      <c r="H207" s="143">
        <v>750</v>
      </c>
      <c r="I207" s="144"/>
      <c r="J207" s="145">
        <f>ROUND(I207*H207,2)</f>
        <v>0</v>
      </c>
      <c r="K207" s="141" t="s">
        <v>1</v>
      </c>
      <c r="L207" s="33"/>
      <c r="M207" s="146" t="s">
        <v>1</v>
      </c>
      <c r="N207" s="147" t="s">
        <v>40</v>
      </c>
      <c r="P207" s="148">
        <f>O207*H207</f>
        <v>0</v>
      </c>
      <c r="Q207" s="148">
        <v>0</v>
      </c>
      <c r="R207" s="148">
        <f>Q207*H207</f>
        <v>0</v>
      </c>
      <c r="S207" s="148">
        <v>0</v>
      </c>
      <c r="T207" s="149">
        <f>S207*H207</f>
        <v>0</v>
      </c>
      <c r="AR207" s="150" t="s">
        <v>314</v>
      </c>
      <c r="AT207" s="150" t="s">
        <v>309</v>
      </c>
      <c r="AU207" s="150" t="s">
        <v>163</v>
      </c>
      <c r="AY207" s="18" t="s">
        <v>307</v>
      </c>
      <c r="BE207" s="151">
        <f>IF(N207="základní",J207,0)</f>
        <v>0</v>
      </c>
      <c r="BF207" s="151">
        <f>IF(N207="snížená",J207,0)</f>
        <v>0</v>
      </c>
      <c r="BG207" s="151">
        <f>IF(N207="zákl. přenesená",J207,0)</f>
        <v>0</v>
      </c>
      <c r="BH207" s="151">
        <f>IF(N207="sníž. přenesená",J207,0)</f>
        <v>0</v>
      </c>
      <c r="BI207" s="151">
        <f>IF(N207="nulová",J207,0)</f>
        <v>0</v>
      </c>
      <c r="BJ207" s="18" t="s">
        <v>82</v>
      </c>
      <c r="BK207" s="151">
        <f>ROUND(I207*H207,2)</f>
        <v>0</v>
      </c>
      <c r="BL207" s="18" t="s">
        <v>314</v>
      </c>
      <c r="BM207" s="150" t="s">
        <v>717</v>
      </c>
    </row>
    <row r="208" spans="2:65" s="1" customFormat="1" ht="11.25">
      <c r="B208" s="33"/>
      <c r="D208" s="152" t="s">
        <v>316</v>
      </c>
      <c r="F208" s="153" t="s">
        <v>8653</v>
      </c>
      <c r="I208" s="154"/>
      <c r="L208" s="33"/>
      <c r="M208" s="155"/>
      <c r="T208" s="57"/>
      <c r="AT208" s="18" t="s">
        <v>316</v>
      </c>
      <c r="AU208" s="18" t="s">
        <v>163</v>
      </c>
    </row>
    <row r="209" spans="2:65" s="1" customFormat="1" ht="16.5" customHeight="1">
      <c r="B209" s="33"/>
      <c r="C209" s="139" t="s">
        <v>518</v>
      </c>
      <c r="D209" s="139" t="s">
        <v>309</v>
      </c>
      <c r="E209" s="140" t="s">
        <v>8654</v>
      </c>
      <c r="F209" s="141" t="s">
        <v>8655</v>
      </c>
      <c r="G209" s="142" t="s">
        <v>398</v>
      </c>
      <c r="H209" s="143">
        <v>450</v>
      </c>
      <c r="I209" s="144"/>
      <c r="J209" s="145">
        <f>ROUND(I209*H209,2)</f>
        <v>0</v>
      </c>
      <c r="K209" s="141" t="s">
        <v>1</v>
      </c>
      <c r="L209" s="33"/>
      <c r="M209" s="146" t="s">
        <v>1</v>
      </c>
      <c r="N209" s="147" t="s">
        <v>40</v>
      </c>
      <c r="P209" s="148">
        <f>O209*H209</f>
        <v>0</v>
      </c>
      <c r="Q209" s="148">
        <v>0</v>
      </c>
      <c r="R209" s="148">
        <f>Q209*H209</f>
        <v>0</v>
      </c>
      <c r="S209" s="148">
        <v>0</v>
      </c>
      <c r="T209" s="149">
        <f>S209*H209</f>
        <v>0</v>
      </c>
      <c r="AR209" s="150" t="s">
        <v>314</v>
      </c>
      <c r="AT209" s="150" t="s">
        <v>309</v>
      </c>
      <c r="AU209" s="150" t="s">
        <v>163</v>
      </c>
      <c r="AY209" s="18" t="s">
        <v>307</v>
      </c>
      <c r="BE209" s="151">
        <f>IF(N209="základní",J209,0)</f>
        <v>0</v>
      </c>
      <c r="BF209" s="151">
        <f>IF(N209="snížená",J209,0)</f>
        <v>0</v>
      </c>
      <c r="BG209" s="151">
        <f>IF(N209="zákl. přenesená",J209,0)</f>
        <v>0</v>
      </c>
      <c r="BH209" s="151">
        <f>IF(N209="sníž. přenesená",J209,0)</f>
        <v>0</v>
      </c>
      <c r="BI209" s="151">
        <f>IF(N209="nulová",J209,0)</f>
        <v>0</v>
      </c>
      <c r="BJ209" s="18" t="s">
        <v>82</v>
      </c>
      <c r="BK209" s="151">
        <f>ROUND(I209*H209,2)</f>
        <v>0</v>
      </c>
      <c r="BL209" s="18" t="s">
        <v>314</v>
      </c>
      <c r="BM209" s="150" t="s">
        <v>736</v>
      </c>
    </row>
    <row r="210" spans="2:65" s="1" customFormat="1" ht="11.25">
      <c r="B210" s="33"/>
      <c r="D210" s="152" t="s">
        <v>316</v>
      </c>
      <c r="F210" s="153" t="s">
        <v>8655</v>
      </c>
      <c r="I210" s="154"/>
      <c r="L210" s="33"/>
      <c r="M210" s="155"/>
      <c r="T210" s="57"/>
      <c r="AT210" s="18" t="s">
        <v>316</v>
      </c>
      <c r="AU210" s="18" t="s">
        <v>163</v>
      </c>
    </row>
    <row r="211" spans="2:65" s="1" customFormat="1" ht="16.5" customHeight="1">
      <c r="B211" s="33"/>
      <c r="C211" s="139" t="s">
        <v>524</v>
      </c>
      <c r="D211" s="139" t="s">
        <v>309</v>
      </c>
      <c r="E211" s="140" t="s">
        <v>8656</v>
      </c>
      <c r="F211" s="141" t="s">
        <v>8657</v>
      </c>
      <c r="G211" s="142" t="s">
        <v>398</v>
      </c>
      <c r="H211" s="143">
        <v>120</v>
      </c>
      <c r="I211" s="144"/>
      <c r="J211" s="145">
        <f>ROUND(I211*H211,2)</f>
        <v>0</v>
      </c>
      <c r="K211" s="141" t="s">
        <v>1</v>
      </c>
      <c r="L211" s="33"/>
      <c r="M211" s="146" t="s">
        <v>1</v>
      </c>
      <c r="N211" s="147" t="s">
        <v>40</v>
      </c>
      <c r="P211" s="148">
        <f>O211*H211</f>
        <v>0</v>
      </c>
      <c r="Q211" s="148">
        <v>0</v>
      </c>
      <c r="R211" s="148">
        <f>Q211*H211</f>
        <v>0</v>
      </c>
      <c r="S211" s="148">
        <v>0</v>
      </c>
      <c r="T211" s="149">
        <f>S211*H211</f>
        <v>0</v>
      </c>
      <c r="AR211" s="150" t="s">
        <v>314</v>
      </c>
      <c r="AT211" s="150" t="s">
        <v>309</v>
      </c>
      <c r="AU211" s="150" t="s">
        <v>163</v>
      </c>
      <c r="AY211" s="18" t="s">
        <v>307</v>
      </c>
      <c r="BE211" s="151">
        <f>IF(N211="základní",J211,0)</f>
        <v>0</v>
      </c>
      <c r="BF211" s="151">
        <f>IF(N211="snížená",J211,0)</f>
        <v>0</v>
      </c>
      <c r="BG211" s="151">
        <f>IF(N211="zákl. přenesená",J211,0)</f>
        <v>0</v>
      </c>
      <c r="BH211" s="151">
        <f>IF(N211="sníž. přenesená",J211,0)</f>
        <v>0</v>
      </c>
      <c r="BI211" s="151">
        <f>IF(N211="nulová",J211,0)</f>
        <v>0</v>
      </c>
      <c r="BJ211" s="18" t="s">
        <v>82</v>
      </c>
      <c r="BK211" s="151">
        <f>ROUND(I211*H211,2)</f>
        <v>0</v>
      </c>
      <c r="BL211" s="18" t="s">
        <v>314</v>
      </c>
      <c r="BM211" s="150" t="s">
        <v>752</v>
      </c>
    </row>
    <row r="212" spans="2:65" s="1" customFormat="1" ht="11.25">
      <c r="B212" s="33"/>
      <c r="D212" s="152" t="s">
        <v>316</v>
      </c>
      <c r="F212" s="153" t="s">
        <v>8657</v>
      </c>
      <c r="I212" s="154"/>
      <c r="L212" s="33"/>
      <c r="M212" s="155"/>
      <c r="T212" s="57"/>
      <c r="AT212" s="18" t="s">
        <v>316</v>
      </c>
      <c r="AU212" s="18" t="s">
        <v>163</v>
      </c>
    </row>
    <row r="213" spans="2:65" s="1" customFormat="1" ht="16.5" customHeight="1">
      <c r="B213" s="33"/>
      <c r="C213" s="139" t="s">
        <v>533</v>
      </c>
      <c r="D213" s="139" t="s">
        <v>309</v>
      </c>
      <c r="E213" s="140" t="s">
        <v>8658</v>
      </c>
      <c r="F213" s="141" t="s">
        <v>8659</v>
      </c>
      <c r="G213" s="142" t="s">
        <v>398</v>
      </c>
      <c r="H213" s="143">
        <v>480</v>
      </c>
      <c r="I213" s="144"/>
      <c r="J213" s="145">
        <f>ROUND(I213*H213,2)</f>
        <v>0</v>
      </c>
      <c r="K213" s="141" t="s">
        <v>1</v>
      </c>
      <c r="L213" s="33"/>
      <c r="M213" s="146" t="s">
        <v>1</v>
      </c>
      <c r="N213" s="147" t="s">
        <v>40</v>
      </c>
      <c r="P213" s="148">
        <f>O213*H213</f>
        <v>0</v>
      </c>
      <c r="Q213" s="148">
        <v>0</v>
      </c>
      <c r="R213" s="148">
        <f>Q213*H213</f>
        <v>0</v>
      </c>
      <c r="S213" s="148">
        <v>0</v>
      </c>
      <c r="T213" s="149">
        <f>S213*H213</f>
        <v>0</v>
      </c>
      <c r="AR213" s="150" t="s">
        <v>314</v>
      </c>
      <c r="AT213" s="150" t="s">
        <v>309</v>
      </c>
      <c r="AU213" s="150" t="s">
        <v>163</v>
      </c>
      <c r="AY213" s="18" t="s">
        <v>307</v>
      </c>
      <c r="BE213" s="151">
        <f>IF(N213="základní",J213,0)</f>
        <v>0</v>
      </c>
      <c r="BF213" s="151">
        <f>IF(N213="snížená",J213,0)</f>
        <v>0</v>
      </c>
      <c r="BG213" s="151">
        <f>IF(N213="zákl. přenesená",J213,0)</f>
        <v>0</v>
      </c>
      <c r="BH213" s="151">
        <f>IF(N213="sníž. přenesená",J213,0)</f>
        <v>0</v>
      </c>
      <c r="BI213" s="151">
        <f>IF(N213="nulová",J213,0)</f>
        <v>0</v>
      </c>
      <c r="BJ213" s="18" t="s">
        <v>82</v>
      </c>
      <c r="BK213" s="151">
        <f>ROUND(I213*H213,2)</f>
        <v>0</v>
      </c>
      <c r="BL213" s="18" t="s">
        <v>314</v>
      </c>
      <c r="BM213" s="150" t="s">
        <v>766</v>
      </c>
    </row>
    <row r="214" spans="2:65" s="1" customFormat="1" ht="11.25">
      <c r="B214" s="33"/>
      <c r="D214" s="152" t="s">
        <v>316</v>
      </c>
      <c r="F214" s="153" t="s">
        <v>8659</v>
      </c>
      <c r="I214" s="154"/>
      <c r="L214" s="33"/>
      <c r="M214" s="155"/>
      <c r="T214" s="57"/>
      <c r="AT214" s="18" t="s">
        <v>316</v>
      </c>
      <c r="AU214" s="18" t="s">
        <v>163</v>
      </c>
    </row>
    <row r="215" spans="2:65" s="1" customFormat="1" ht="16.5" customHeight="1">
      <c r="B215" s="33"/>
      <c r="C215" s="139" t="s">
        <v>560</v>
      </c>
      <c r="D215" s="139" t="s">
        <v>309</v>
      </c>
      <c r="E215" s="140" t="s">
        <v>8660</v>
      </c>
      <c r="F215" s="141" t="s">
        <v>8661</v>
      </c>
      <c r="G215" s="142" t="s">
        <v>398</v>
      </c>
      <c r="H215" s="143">
        <v>520</v>
      </c>
      <c r="I215" s="144"/>
      <c r="J215" s="145">
        <f>ROUND(I215*H215,2)</f>
        <v>0</v>
      </c>
      <c r="K215" s="141" t="s">
        <v>1</v>
      </c>
      <c r="L215" s="33"/>
      <c r="M215" s="146" t="s">
        <v>1</v>
      </c>
      <c r="N215" s="147" t="s">
        <v>40</v>
      </c>
      <c r="P215" s="148">
        <f>O215*H215</f>
        <v>0</v>
      </c>
      <c r="Q215" s="148">
        <v>0</v>
      </c>
      <c r="R215" s="148">
        <f>Q215*H215</f>
        <v>0</v>
      </c>
      <c r="S215" s="148">
        <v>0</v>
      </c>
      <c r="T215" s="149">
        <f>S215*H215</f>
        <v>0</v>
      </c>
      <c r="AR215" s="150" t="s">
        <v>314</v>
      </c>
      <c r="AT215" s="150" t="s">
        <v>309</v>
      </c>
      <c r="AU215" s="150" t="s">
        <v>163</v>
      </c>
      <c r="AY215" s="18" t="s">
        <v>307</v>
      </c>
      <c r="BE215" s="151">
        <f>IF(N215="základní",J215,0)</f>
        <v>0</v>
      </c>
      <c r="BF215" s="151">
        <f>IF(N215="snížená",J215,0)</f>
        <v>0</v>
      </c>
      <c r="BG215" s="151">
        <f>IF(N215="zákl. přenesená",J215,0)</f>
        <v>0</v>
      </c>
      <c r="BH215" s="151">
        <f>IF(N215="sníž. přenesená",J215,0)</f>
        <v>0</v>
      </c>
      <c r="BI215" s="151">
        <f>IF(N215="nulová",J215,0)</f>
        <v>0</v>
      </c>
      <c r="BJ215" s="18" t="s">
        <v>82</v>
      </c>
      <c r="BK215" s="151">
        <f>ROUND(I215*H215,2)</f>
        <v>0</v>
      </c>
      <c r="BL215" s="18" t="s">
        <v>314</v>
      </c>
      <c r="BM215" s="150" t="s">
        <v>783</v>
      </c>
    </row>
    <row r="216" spans="2:65" s="1" customFormat="1" ht="11.25">
      <c r="B216" s="33"/>
      <c r="D216" s="152" t="s">
        <v>316</v>
      </c>
      <c r="F216" s="153" t="s">
        <v>8661</v>
      </c>
      <c r="I216" s="154"/>
      <c r="L216" s="33"/>
      <c r="M216" s="155"/>
      <c r="T216" s="57"/>
      <c r="AT216" s="18" t="s">
        <v>316</v>
      </c>
      <c r="AU216" s="18" t="s">
        <v>163</v>
      </c>
    </row>
    <row r="217" spans="2:65" s="1" customFormat="1" ht="16.5" customHeight="1">
      <c r="B217" s="33"/>
      <c r="C217" s="139" t="s">
        <v>571</v>
      </c>
      <c r="D217" s="139" t="s">
        <v>309</v>
      </c>
      <c r="E217" s="140" t="s">
        <v>8662</v>
      </c>
      <c r="F217" s="141" t="s">
        <v>8663</v>
      </c>
      <c r="G217" s="142" t="s">
        <v>398</v>
      </c>
      <c r="H217" s="143">
        <v>200</v>
      </c>
      <c r="I217" s="144"/>
      <c r="J217" s="145">
        <f>ROUND(I217*H217,2)</f>
        <v>0</v>
      </c>
      <c r="K217" s="141" t="s">
        <v>1</v>
      </c>
      <c r="L217" s="33"/>
      <c r="M217" s="146" t="s">
        <v>1</v>
      </c>
      <c r="N217" s="147" t="s">
        <v>40</v>
      </c>
      <c r="P217" s="148">
        <f>O217*H217</f>
        <v>0</v>
      </c>
      <c r="Q217" s="148">
        <v>0</v>
      </c>
      <c r="R217" s="148">
        <f>Q217*H217</f>
        <v>0</v>
      </c>
      <c r="S217" s="148">
        <v>0</v>
      </c>
      <c r="T217" s="149">
        <f>S217*H217</f>
        <v>0</v>
      </c>
      <c r="AR217" s="150" t="s">
        <v>314</v>
      </c>
      <c r="AT217" s="150" t="s">
        <v>309</v>
      </c>
      <c r="AU217" s="150" t="s">
        <v>163</v>
      </c>
      <c r="AY217" s="18" t="s">
        <v>307</v>
      </c>
      <c r="BE217" s="151">
        <f>IF(N217="základní",J217,0)</f>
        <v>0</v>
      </c>
      <c r="BF217" s="151">
        <f>IF(N217="snížená",J217,0)</f>
        <v>0</v>
      </c>
      <c r="BG217" s="151">
        <f>IF(N217="zákl. přenesená",J217,0)</f>
        <v>0</v>
      </c>
      <c r="BH217" s="151">
        <f>IF(N217="sníž. přenesená",J217,0)</f>
        <v>0</v>
      </c>
      <c r="BI217" s="151">
        <f>IF(N217="nulová",J217,0)</f>
        <v>0</v>
      </c>
      <c r="BJ217" s="18" t="s">
        <v>82</v>
      </c>
      <c r="BK217" s="151">
        <f>ROUND(I217*H217,2)</f>
        <v>0</v>
      </c>
      <c r="BL217" s="18" t="s">
        <v>314</v>
      </c>
      <c r="BM217" s="150" t="s">
        <v>797</v>
      </c>
    </row>
    <row r="218" spans="2:65" s="1" customFormat="1" ht="11.25">
      <c r="B218" s="33"/>
      <c r="D218" s="152" t="s">
        <v>316</v>
      </c>
      <c r="F218" s="153" t="s">
        <v>8663</v>
      </c>
      <c r="I218" s="154"/>
      <c r="L218" s="33"/>
      <c r="M218" s="155"/>
      <c r="T218" s="57"/>
      <c r="AT218" s="18" t="s">
        <v>316</v>
      </c>
      <c r="AU218" s="18" t="s">
        <v>163</v>
      </c>
    </row>
    <row r="219" spans="2:65" s="1" customFormat="1" ht="16.5" customHeight="1">
      <c r="B219" s="33"/>
      <c r="C219" s="139" t="s">
        <v>576</v>
      </c>
      <c r="D219" s="139" t="s">
        <v>309</v>
      </c>
      <c r="E219" s="140" t="s">
        <v>8664</v>
      </c>
      <c r="F219" s="141" t="s">
        <v>8665</v>
      </c>
      <c r="G219" s="142" t="s">
        <v>398</v>
      </c>
      <c r="H219" s="143">
        <v>150</v>
      </c>
      <c r="I219" s="144"/>
      <c r="J219" s="145">
        <f>ROUND(I219*H219,2)</f>
        <v>0</v>
      </c>
      <c r="K219" s="141" t="s">
        <v>1</v>
      </c>
      <c r="L219" s="33"/>
      <c r="M219" s="146" t="s">
        <v>1</v>
      </c>
      <c r="N219" s="147" t="s">
        <v>40</v>
      </c>
      <c r="P219" s="148">
        <f>O219*H219</f>
        <v>0</v>
      </c>
      <c r="Q219" s="148">
        <v>0</v>
      </c>
      <c r="R219" s="148">
        <f>Q219*H219</f>
        <v>0</v>
      </c>
      <c r="S219" s="148">
        <v>0</v>
      </c>
      <c r="T219" s="149">
        <f>S219*H219</f>
        <v>0</v>
      </c>
      <c r="AR219" s="150" t="s">
        <v>314</v>
      </c>
      <c r="AT219" s="150" t="s">
        <v>309</v>
      </c>
      <c r="AU219" s="150" t="s">
        <v>163</v>
      </c>
      <c r="AY219" s="18" t="s">
        <v>307</v>
      </c>
      <c r="BE219" s="151">
        <f>IF(N219="základní",J219,0)</f>
        <v>0</v>
      </c>
      <c r="BF219" s="151">
        <f>IF(N219="snížená",J219,0)</f>
        <v>0</v>
      </c>
      <c r="BG219" s="151">
        <f>IF(N219="zákl. přenesená",J219,0)</f>
        <v>0</v>
      </c>
      <c r="BH219" s="151">
        <f>IF(N219="sníž. přenesená",J219,0)</f>
        <v>0</v>
      </c>
      <c r="BI219" s="151">
        <f>IF(N219="nulová",J219,0)</f>
        <v>0</v>
      </c>
      <c r="BJ219" s="18" t="s">
        <v>82</v>
      </c>
      <c r="BK219" s="151">
        <f>ROUND(I219*H219,2)</f>
        <v>0</v>
      </c>
      <c r="BL219" s="18" t="s">
        <v>314</v>
      </c>
      <c r="BM219" s="150" t="s">
        <v>813</v>
      </c>
    </row>
    <row r="220" spans="2:65" s="1" customFormat="1" ht="11.25">
      <c r="B220" s="33"/>
      <c r="D220" s="152" t="s">
        <v>316</v>
      </c>
      <c r="F220" s="153" t="s">
        <v>8665</v>
      </c>
      <c r="I220" s="154"/>
      <c r="L220" s="33"/>
      <c r="M220" s="155"/>
      <c r="T220" s="57"/>
      <c r="AT220" s="18" t="s">
        <v>316</v>
      </c>
      <c r="AU220" s="18" t="s">
        <v>163</v>
      </c>
    </row>
    <row r="221" spans="2:65" s="1" customFormat="1" ht="16.5" customHeight="1">
      <c r="B221" s="33"/>
      <c r="C221" s="139" t="s">
        <v>581</v>
      </c>
      <c r="D221" s="139" t="s">
        <v>309</v>
      </c>
      <c r="E221" s="140" t="s">
        <v>8666</v>
      </c>
      <c r="F221" s="141" t="s">
        <v>8667</v>
      </c>
      <c r="G221" s="142" t="s">
        <v>398</v>
      </c>
      <c r="H221" s="143">
        <v>2800</v>
      </c>
      <c r="I221" s="144"/>
      <c r="J221" s="145">
        <f>ROUND(I221*H221,2)</f>
        <v>0</v>
      </c>
      <c r="K221" s="141" t="s">
        <v>1</v>
      </c>
      <c r="L221" s="33"/>
      <c r="M221" s="146" t="s">
        <v>1</v>
      </c>
      <c r="N221" s="147" t="s">
        <v>40</v>
      </c>
      <c r="P221" s="148">
        <f>O221*H221</f>
        <v>0</v>
      </c>
      <c r="Q221" s="148">
        <v>0</v>
      </c>
      <c r="R221" s="148">
        <f>Q221*H221</f>
        <v>0</v>
      </c>
      <c r="S221" s="148">
        <v>0</v>
      </c>
      <c r="T221" s="149">
        <f>S221*H221</f>
        <v>0</v>
      </c>
      <c r="AR221" s="150" t="s">
        <v>314</v>
      </c>
      <c r="AT221" s="150" t="s">
        <v>309</v>
      </c>
      <c r="AU221" s="150" t="s">
        <v>163</v>
      </c>
      <c r="AY221" s="18" t="s">
        <v>307</v>
      </c>
      <c r="BE221" s="151">
        <f>IF(N221="základní",J221,0)</f>
        <v>0</v>
      </c>
      <c r="BF221" s="151">
        <f>IF(N221="snížená",J221,0)</f>
        <v>0</v>
      </c>
      <c r="BG221" s="151">
        <f>IF(N221="zákl. přenesená",J221,0)</f>
        <v>0</v>
      </c>
      <c r="BH221" s="151">
        <f>IF(N221="sníž. přenesená",J221,0)</f>
        <v>0</v>
      </c>
      <c r="BI221" s="151">
        <f>IF(N221="nulová",J221,0)</f>
        <v>0</v>
      </c>
      <c r="BJ221" s="18" t="s">
        <v>82</v>
      </c>
      <c r="BK221" s="151">
        <f>ROUND(I221*H221,2)</f>
        <v>0</v>
      </c>
      <c r="BL221" s="18" t="s">
        <v>314</v>
      </c>
      <c r="BM221" s="150" t="s">
        <v>824</v>
      </c>
    </row>
    <row r="222" spans="2:65" s="1" customFormat="1" ht="11.25">
      <c r="B222" s="33"/>
      <c r="D222" s="152" t="s">
        <v>316</v>
      </c>
      <c r="F222" s="153" t="s">
        <v>8667</v>
      </c>
      <c r="I222" s="154"/>
      <c r="L222" s="33"/>
      <c r="M222" s="155"/>
      <c r="T222" s="57"/>
      <c r="AT222" s="18" t="s">
        <v>316</v>
      </c>
      <c r="AU222" s="18" t="s">
        <v>163</v>
      </c>
    </row>
    <row r="223" spans="2:65" s="1" customFormat="1" ht="16.5" customHeight="1">
      <c r="B223" s="33"/>
      <c r="C223" s="139" t="s">
        <v>588</v>
      </c>
      <c r="D223" s="139" t="s">
        <v>309</v>
      </c>
      <c r="E223" s="140" t="s">
        <v>8668</v>
      </c>
      <c r="F223" s="141" t="s">
        <v>8669</v>
      </c>
      <c r="G223" s="142" t="s">
        <v>398</v>
      </c>
      <c r="H223" s="143">
        <v>820</v>
      </c>
      <c r="I223" s="144"/>
      <c r="J223" s="145">
        <f>ROUND(I223*H223,2)</f>
        <v>0</v>
      </c>
      <c r="K223" s="141" t="s">
        <v>1</v>
      </c>
      <c r="L223" s="33"/>
      <c r="M223" s="146" t="s">
        <v>1</v>
      </c>
      <c r="N223" s="147" t="s">
        <v>40</v>
      </c>
      <c r="P223" s="148">
        <f>O223*H223</f>
        <v>0</v>
      </c>
      <c r="Q223" s="148">
        <v>0</v>
      </c>
      <c r="R223" s="148">
        <f>Q223*H223</f>
        <v>0</v>
      </c>
      <c r="S223" s="148">
        <v>0</v>
      </c>
      <c r="T223" s="149">
        <f>S223*H223</f>
        <v>0</v>
      </c>
      <c r="AR223" s="150" t="s">
        <v>314</v>
      </c>
      <c r="AT223" s="150" t="s">
        <v>309</v>
      </c>
      <c r="AU223" s="150" t="s">
        <v>163</v>
      </c>
      <c r="AY223" s="18" t="s">
        <v>307</v>
      </c>
      <c r="BE223" s="151">
        <f>IF(N223="základní",J223,0)</f>
        <v>0</v>
      </c>
      <c r="BF223" s="151">
        <f>IF(N223="snížená",J223,0)</f>
        <v>0</v>
      </c>
      <c r="BG223" s="151">
        <f>IF(N223="zákl. přenesená",J223,0)</f>
        <v>0</v>
      </c>
      <c r="BH223" s="151">
        <f>IF(N223="sníž. přenesená",J223,0)</f>
        <v>0</v>
      </c>
      <c r="BI223" s="151">
        <f>IF(N223="nulová",J223,0)</f>
        <v>0</v>
      </c>
      <c r="BJ223" s="18" t="s">
        <v>82</v>
      </c>
      <c r="BK223" s="151">
        <f>ROUND(I223*H223,2)</f>
        <v>0</v>
      </c>
      <c r="BL223" s="18" t="s">
        <v>314</v>
      </c>
      <c r="BM223" s="150" t="s">
        <v>837</v>
      </c>
    </row>
    <row r="224" spans="2:65" s="1" customFormat="1" ht="11.25">
      <c r="B224" s="33"/>
      <c r="D224" s="152" t="s">
        <v>316</v>
      </c>
      <c r="F224" s="153" t="s">
        <v>8669</v>
      </c>
      <c r="I224" s="154"/>
      <c r="L224" s="33"/>
      <c r="M224" s="155"/>
      <c r="T224" s="57"/>
      <c r="AT224" s="18" t="s">
        <v>316</v>
      </c>
      <c r="AU224" s="18" t="s">
        <v>163</v>
      </c>
    </row>
    <row r="225" spans="2:65" s="1" customFormat="1" ht="16.5" customHeight="1">
      <c r="B225" s="33"/>
      <c r="C225" s="139" t="s">
        <v>596</v>
      </c>
      <c r="D225" s="139" t="s">
        <v>309</v>
      </c>
      <c r="E225" s="140" t="s">
        <v>8670</v>
      </c>
      <c r="F225" s="141" t="s">
        <v>8671</v>
      </c>
      <c r="G225" s="142" t="s">
        <v>398</v>
      </c>
      <c r="H225" s="143">
        <v>40</v>
      </c>
      <c r="I225" s="144"/>
      <c r="J225" s="145">
        <f>ROUND(I225*H225,2)</f>
        <v>0</v>
      </c>
      <c r="K225" s="141" t="s">
        <v>1</v>
      </c>
      <c r="L225" s="33"/>
      <c r="M225" s="146" t="s">
        <v>1</v>
      </c>
      <c r="N225" s="147" t="s">
        <v>40</v>
      </c>
      <c r="P225" s="148">
        <f>O225*H225</f>
        <v>0</v>
      </c>
      <c r="Q225" s="148">
        <v>0</v>
      </c>
      <c r="R225" s="148">
        <f>Q225*H225</f>
        <v>0</v>
      </c>
      <c r="S225" s="148">
        <v>0</v>
      </c>
      <c r="T225" s="149">
        <f>S225*H225</f>
        <v>0</v>
      </c>
      <c r="AR225" s="150" t="s">
        <v>314</v>
      </c>
      <c r="AT225" s="150" t="s">
        <v>309</v>
      </c>
      <c r="AU225" s="150" t="s">
        <v>163</v>
      </c>
      <c r="AY225" s="18" t="s">
        <v>307</v>
      </c>
      <c r="BE225" s="151">
        <f>IF(N225="základní",J225,0)</f>
        <v>0</v>
      </c>
      <c r="BF225" s="151">
        <f>IF(N225="snížená",J225,0)</f>
        <v>0</v>
      </c>
      <c r="BG225" s="151">
        <f>IF(N225="zákl. přenesená",J225,0)</f>
        <v>0</v>
      </c>
      <c r="BH225" s="151">
        <f>IF(N225="sníž. přenesená",J225,0)</f>
        <v>0</v>
      </c>
      <c r="BI225" s="151">
        <f>IF(N225="nulová",J225,0)</f>
        <v>0</v>
      </c>
      <c r="BJ225" s="18" t="s">
        <v>82</v>
      </c>
      <c r="BK225" s="151">
        <f>ROUND(I225*H225,2)</f>
        <v>0</v>
      </c>
      <c r="BL225" s="18" t="s">
        <v>314</v>
      </c>
      <c r="BM225" s="150" t="s">
        <v>852</v>
      </c>
    </row>
    <row r="226" spans="2:65" s="1" customFormat="1" ht="11.25">
      <c r="B226" s="33"/>
      <c r="D226" s="152" t="s">
        <v>316</v>
      </c>
      <c r="F226" s="153" t="s">
        <v>8671</v>
      </c>
      <c r="I226" s="154"/>
      <c r="L226" s="33"/>
      <c r="M226" s="155"/>
      <c r="T226" s="57"/>
      <c r="AT226" s="18" t="s">
        <v>316</v>
      </c>
      <c r="AU226" s="18" t="s">
        <v>163</v>
      </c>
    </row>
    <row r="227" spans="2:65" s="1" customFormat="1" ht="16.5" customHeight="1">
      <c r="B227" s="33"/>
      <c r="C227" s="139" t="s">
        <v>603</v>
      </c>
      <c r="D227" s="139" t="s">
        <v>309</v>
      </c>
      <c r="E227" s="140" t="s">
        <v>8672</v>
      </c>
      <c r="F227" s="141" t="s">
        <v>8673</v>
      </c>
      <c r="G227" s="142" t="s">
        <v>398</v>
      </c>
      <c r="H227" s="143">
        <v>110</v>
      </c>
      <c r="I227" s="144"/>
      <c r="J227" s="145">
        <f>ROUND(I227*H227,2)</f>
        <v>0</v>
      </c>
      <c r="K227" s="141" t="s">
        <v>1</v>
      </c>
      <c r="L227" s="33"/>
      <c r="M227" s="146" t="s">
        <v>1</v>
      </c>
      <c r="N227" s="147" t="s">
        <v>40</v>
      </c>
      <c r="P227" s="148">
        <f>O227*H227</f>
        <v>0</v>
      </c>
      <c r="Q227" s="148">
        <v>0</v>
      </c>
      <c r="R227" s="148">
        <f>Q227*H227</f>
        <v>0</v>
      </c>
      <c r="S227" s="148">
        <v>0</v>
      </c>
      <c r="T227" s="149">
        <f>S227*H227</f>
        <v>0</v>
      </c>
      <c r="AR227" s="150" t="s">
        <v>314</v>
      </c>
      <c r="AT227" s="150" t="s">
        <v>309</v>
      </c>
      <c r="AU227" s="150" t="s">
        <v>163</v>
      </c>
      <c r="AY227" s="18" t="s">
        <v>307</v>
      </c>
      <c r="BE227" s="151">
        <f>IF(N227="základní",J227,0)</f>
        <v>0</v>
      </c>
      <c r="BF227" s="151">
        <f>IF(N227="snížená",J227,0)</f>
        <v>0</v>
      </c>
      <c r="BG227" s="151">
        <f>IF(N227="zákl. přenesená",J227,0)</f>
        <v>0</v>
      </c>
      <c r="BH227" s="151">
        <f>IF(N227="sníž. přenesená",J227,0)</f>
        <v>0</v>
      </c>
      <c r="BI227" s="151">
        <f>IF(N227="nulová",J227,0)</f>
        <v>0</v>
      </c>
      <c r="BJ227" s="18" t="s">
        <v>82</v>
      </c>
      <c r="BK227" s="151">
        <f>ROUND(I227*H227,2)</f>
        <v>0</v>
      </c>
      <c r="BL227" s="18" t="s">
        <v>314</v>
      </c>
      <c r="BM227" s="150" t="s">
        <v>867</v>
      </c>
    </row>
    <row r="228" spans="2:65" s="1" customFormat="1" ht="11.25">
      <c r="B228" s="33"/>
      <c r="D228" s="152" t="s">
        <v>316</v>
      </c>
      <c r="F228" s="153" t="s">
        <v>8673</v>
      </c>
      <c r="I228" s="154"/>
      <c r="L228" s="33"/>
      <c r="M228" s="155"/>
      <c r="T228" s="57"/>
      <c r="AT228" s="18" t="s">
        <v>316</v>
      </c>
      <c r="AU228" s="18" t="s">
        <v>163</v>
      </c>
    </row>
    <row r="229" spans="2:65" s="1" customFormat="1" ht="16.5" customHeight="1">
      <c r="B229" s="33"/>
      <c r="C229" s="139" t="s">
        <v>586</v>
      </c>
      <c r="D229" s="139" t="s">
        <v>309</v>
      </c>
      <c r="E229" s="140" t="s">
        <v>8674</v>
      </c>
      <c r="F229" s="141" t="s">
        <v>8675</v>
      </c>
      <c r="G229" s="142" t="s">
        <v>398</v>
      </c>
      <c r="H229" s="143">
        <v>90</v>
      </c>
      <c r="I229" s="144"/>
      <c r="J229" s="145">
        <f>ROUND(I229*H229,2)</f>
        <v>0</v>
      </c>
      <c r="K229" s="141" t="s">
        <v>1</v>
      </c>
      <c r="L229" s="33"/>
      <c r="M229" s="146" t="s">
        <v>1</v>
      </c>
      <c r="N229" s="147" t="s">
        <v>40</v>
      </c>
      <c r="P229" s="148">
        <f>O229*H229</f>
        <v>0</v>
      </c>
      <c r="Q229" s="148">
        <v>0</v>
      </c>
      <c r="R229" s="148">
        <f>Q229*H229</f>
        <v>0</v>
      </c>
      <c r="S229" s="148">
        <v>0</v>
      </c>
      <c r="T229" s="149">
        <f>S229*H229</f>
        <v>0</v>
      </c>
      <c r="AR229" s="150" t="s">
        <v>314</v>
      </c>
      <c r="AT229" s="150" t="s">
        <v>309</v>
      </c>
      <c r="AU229" s="150" t="s">
        <v>163</v>
      </c>
      <c r="AY229" s="18" t="s">
        <v>307</v>
      </c>
      <c r="BE229" s="151">
        <f>IF(N229="základní",J229,0)</f>
        <v>0</v>
      </c>
      <c r="BF229" s="151">
        <f>IF(N229="snížená",J229,0)</f>
        <v>0</v>
      </c>
      <c r="BG229" s="151">
        <f>IF(N229="zákl. přenesená",J229,0)</f>
        <v>0</v>
      </c>
      <c r="BH229" s="151">
        <f>IF(N229="sníž. přenesená",J229,0)</f>
        <v>0</v>
      </c>
      <c r="BI229" s="151">
        <f>IF(N229="nulová",J229,0)</f>
        <v>0</v>
      </c>
      <c r="BJ229" s="18" t="s">
        <v>82</v>
      </c>
      <c r="BK229" s="151">
        <f>ROUND(I229*H229,2)</f>
        <v>0</v>
      </c>
      <c r="BL229" s="18" t="s">
        <v>314</v>
      </c>
      <c r="BM229" s="150" t="s">
        <v>881</v>
      </c>
    </row>
    <row r="230" spans="2:65" s="1" customFormat="1" ht="11.25">
      <c r="B230" s="33"/>
      <c r="D230" s="152" t="s">
        <v>316</v>
      </c>
      <c r="F230" s="153" t="s">
        <v>8675</v>
      </c>
      <c r="I230" s="154"/>
      <c r="L230" s="33"/>
      <c r="M230" s="155"/>
      <c r="T230" s="57"/>
      <c r="AT230" s="18" t="s">
        <v>316</v>
      </c>
      <c r="AU230" s="18" t="s">
        <v>163</v>
      </c>
    </row>
    <row r="231" spans="2:65" s="1" customFormat="1" ht="16.5" customHeight="1">
      <c r="B231" s="33"/>
      <c r="C231" s="139" t="s">
        <v>615</v>
      </c>
      <c r="D231" s="139" t="s">
        <v>309</v>
      </c>
      <c r="E231" s="140" t="s">
        <v>8676</v>
      </c>
      <c r="F231" s="141" t="s">
        <v>8677</v>
      </c>
      <c r="G231" s="142" t="s">
        <v>398</v>
      </c>
      <c r="H231" s="143">
        <v>300</v>
      </c>
      <c r="I231" s="144"/>
      <c r="J231" s="145">
        <f>ROUND(I231*H231,2)</f>
        <v>0</v>
      </c>
      <c r="K231" s="141" t="s">
        <v>1</v>
      </c>
      <c r="L231" s="33"/>
      <c r="M231" s="146" t="s">
        <v>1</v>
      </c>
      <c r="N231" s="147" t="s">
        <v>40</v>
      </c>
      <c r="P231" s="148">
        <f>O231*H231</f>
        <v>0</v>
      </c>
      <c r="Q231" s="148">
        <v>0</v>
      </c>
      <c r="R231" s="148">
        <f>Q231*H231</f>
        <v>0</v>
      </c>
      <c r="S231" s="148">
        <v>0</v>
      </c>
      <c r="T231" s="149">
        <f>S231*H231</f>
        <v>0</v>
      </c>
      <c r="AR231" s="150" t="s">
        <v>314</v>
      </c>
      <c r="AT231" s="150" t="s">
        <v>309</v>
      </c>
      <c r="AU231" s="150" t="s">
        <v>163</v>
      </c>
      <c r="AY231" s="18" t="s">
        <v>307</v>
      </c>
      <c r="BE231" s="151">
        <f>IF(N231="základní",J231,0)</f>
        <v>0</v>
      </c>
      <c r="BF231" s="151">
        <f>IF(N231="snížená",J231,0)</f>
        <v>0</v>
      </c>
      <c r="BG231" s="151">
        <f>IF(N231="zákl. přenesená",J231,0)</f>
        <v>0</v>
      </c>
      <c r="BH231" s="151">
        <f>IF(N231="sníž. přenesená",J231,0)</f>
        <v>0</v>
      </c>
      <c r="BI231" s="151">
        <f>IF(N231="nulová",J231,0)</f>
        <v>0</v>
      </c>
      <c r="BJ231" s="18" t="s">
        <v>82</v>
      </c>
      <c r="BK231" s="151">
        <f>ROUND(I231*H231,2)</f>
        <v>0</v>
      </c>
      <c r="BL231" s="18" t="s">
        <v>314</v>
      </c>
      <c r="BM231" s="150" t="s">
        <v>893</v>
      </c>
    </row>
    <row r="232" spans="2:65" s="1" customFormat="1" ht="11.25">
      <c r="B232" s="33"/>
      <c r="D232" s="152" t="s">
        <v>316</v>
      </c>
      <c r="F232" s="153" t="s">
        <v>8677</v>
      </c>
      <c r="I232" s="154"/>
      <c r="L232" s="33"/>
      <c r="M232" s="155"/>
      <c r="T232" s="57"/>
      <c r="AT232" s="18" t="s">
        <v>316</v>
      </c>
      <c r="AU232" s="18" t="s">
        <v>163</v>
      </c>
    </row>
    <row r="233" spans="2:65" s="1" customFormat="1" ht="16.5" customHeight="1">
      <c r="B233" s="33"/>
      <c r="C233" s="139" t="s">
        <v>621</v>
      </c>
      <c r="D233" s="139" t="s">
        <v>309</v>
      </c>
      <c r="E233" s="140" t="s">
        <v>8678</v>
      </c>
      <c r="F233" s="141" t="s">
        <v>8679</v>
      </c>
      <c r="G233" s="142" t="s">
        <v>514</v>
      </c>
      <c r="H233" s="143">
        <v>900</v>
      </c>
      <c r="I233" s="144"/>
      <c r="J233" s="145">
        <f>ROUND(I233*H233,2)</f>
        <v>0</v>
      </c>
      <c r="K233" s="141" t="s">
        <v>1</v>
      </c>
      <c r="L233" s="33"/>
      <c r="M233" s="146" t="s">
        <v>1</v>
      </c>
      <c r="N233" s="147" t="s">
        <v>40</v>
      </c>
      <c r="P233" s="148">
        <f>O233*H233</f>
        <v>0</v>
      </c>
      <c r="Q233" s="148">
        <v>0</v>
      </c>
      <c r="R233" s="148">
        <f>Q233*H233</f>
        <v>0</v>
      </c>
      <c r="S233" s="148">
        <v>0</v>
      </c>
      <c r="T233" s="149">
        <f>S233*H233</f>
        <v>0</v>
      </c>
      <c r="AR233" s="150" t="s">
        <v>314</v>
      </c>
      <c r="AT233" s="150" t="s">
        <v>309</v>
      </c>
      <c r="AU233" s="150" t="s">
        <v>163</v>
      </c>
      <c r="AY233" s="18" t="s">
        <v>307</v>
      </c>
      <c r="BE233" s="151">
        <f>IF(N233="základní",J233,0)</f>
        <v>0</v>
      </c>
      <c r="BF233" s="151">
        <f>IF(N233="snížená",J233,0)</f>
        <v>0</v>
      </c>
      <c r="BG233" s="151">
        <f>IF(N233="zákl. přenesená",J233,0)</f>
        <v>0</v>
      </c>
      <c r="BH233" s="151">
        <f>IF(N233="sníž. přenesená",J233,0)</f>
        <v>0</v>
      </c>
      <c r="BI233" s="151">
        <f>IF(N233="nulová",J233,0)</f>
        <v>0</v>
      </c>
      <c r="BJ233" s="18" t="s">
        <v>82</v>
      </c>
      <c r="BK233" s="151">
        <f>ROUND(I233*H233,2)</f>
        <v>0</v>
      </c>
      <c r="BL233" s="18" t="s">
        <v>314</v>
      </c>
      <c r="BM233" s="150" t="s">
        <v>903</v>
      </c>
    </row>
    <row r="234" spans="2:65" s="1" customFormat="1" ht="11.25">
      <c r="B234" s="33"/>
      <c r="D234" s="152" t="s">
        <v>316</v>
      </c>
      <c r="F234" s="153" t="s">
        <v>8679</v>
      </c>
      <c r="I234" s="154"/>
      <c r="L234" s="33"/>
      <c r="M234" s="155"/>
      <c r="T234" s="57"/>
      <c r="AT234" s="18" t="s">
        <v>316</v>
      </c>
      <c r="AU234" s="18" t="s">
        <v>163</v>
      </c>
    </row>
    <row r="235" spans="2:65" s="1" customFormat="1" ht="16.5" customHeight="1">
      <c r="B235" s="33"/>
      <c r="C235" s="139" t="s">
        <v>627</v>
      </c>
      <c r="D235" s="139" t="s">
        <v>309</v>
      </c>
      <c r="E235" s="140" t="s">
        <v>8680</v>
      </c>
      <c r="F235" s="141" t="s">
        <v>8681</v>
      </c>
      <c r="G235" s="142" t="s">
        <v>398</v>
      </c>
      <c r="H235" s="143">
        <v>100</v>
      </c>
      <c r="I235" s="144"/>
      <c r="J235" s="145">
        <f>ROUND(I235*H235,2)</f>
        <v>0</v>
      </c>
      <c r="K235" s="141" t="s">
        <v>1</v>
      </c>
      <c r="L235" s="33"/>
      <c r="M235" s="146" t="s">
        <v>1</v>
      </c>
      <c r="N235" s="147" t="s">
        <v>40</v>
      </c>
      <c r="P235" s="148">
        <f>O235*H235</f>
        <v>0</v>
      </c>
      <c r="Q235" s="148">
        <v>0</v>
      </c>
      <c r="R235" s="148">
        <f>Q235*H235</f>
        <v>0</v>
      </c>
      <c r="S235" s="148">
        <v>0</v>
      </c>
      <c r="T235" s="149">
        <f>S235*H235</f>
        <v>0</v>
      </c>
      <c r="AR235" s="150" t="s">
        <v>314</v>
      </c>
      <c r="AT235" s="150" t="s">
        <v>309</v>
      </c>
      <c r="AU235" s="150" t="s">
        <v>163</v>
      </c>
      <c r="AY235" s="18" t="s">
        <v>307</v>
      </c>
      <c r="BE235" s="151">
        <f>IF(N235="základní",J235,0)</f>
        <v>0</v>
      </c>
      <c r="BF235" s="151">
        <f>IF(N235="snížená",J235,0)</f>
        <v>0</v>
      </c>
      <c r="BG235" s="151">
        <f>IF(N235="zákl. přenesená",J235,0)</f>
        <v>0</v>
      </c>
      <c r="BH235" s="151">
        <f>IF(N235="sníž. přenesená",J235,0)</f>
        <v>0</v>
      </c>
      <c r="BI235" s="151">
        <f>IF(N235="nulová",J235,0)</f>
        <v>0</v>
      </c>
      <c r="BJ235" s="18" t="s">
        <v>82</v>
      </c>
      <c r="BK235" s="151">
        <f>ROUND(I235*H235,2)</f>
        <v>0</v>
      </c>
      <c r="BL235" s="18" t="s">
        <v>314</v>
      </c>
      <c r="BM235" s="150" t="s">
        <v>8682</v>
      </c>
    </row>
    <row r="236" spans="2:65" s="1" customFormat="1" ht="11.25">
      <c r="B236" s="33"/>
      <c r="D236" s="152" t="s">
        <v>316</v>
      </c>
      <c r="F236" s="153" t="s">
        <v>8681</v>
      </c>
      <c r="I236" s="154"/>
      <c r="L236" s="33"/>
      <c r="M236" s="155"/>
      <c r="T236" s="57"/>
      <c r="AT236" s="18" t="s">
        <v>316</v>
      </c>
      <c r="AU236" s="18" t="s">
        <v>163</v>
      </c>
    </row>
    <row r="237" spans="2:65" s="11" customFormat="1" ht="20.85" customHeight="1">
      <c r="B237" s="127"/>
      <c r="D237" s="128" t="s">
        <v>74</v>
      </c>
      <c r="E237" s="137" t="s">
        <v>8683</v>
      </c>
      <c r="F237" s="137" t="s">
        <v>8684</v>
      </c>
      <c r="I237" s="130"/>
      <c r="J237" s="138">
        <f>BK237</f>
        <v>0</v>
      </c>
      <c r="L237" s="127"/>
      <c r="M237" s="132"/>
      <c r="P237" s="133">
        <f>SUM(P238:P249)</f>
        <v>0</v>
      </c>
      <c r="R237" s="133">
        <f>SUM(R238:R249)</f>
        <v>0</v>
      </c>
      <c r="T237" s="134">
        <f>SUM(T238:T249)</f>
        <v>0</v>
      </c>
      <c r="AR237" s="128" t="s">
        <v>82</v>
      </c>
      <c r="AT237" s="135" t="s">
        <v>74</v>
      </c>
      <c r="AU237" s="135" t="s">
        <v>84</v>
      </c>
      <c r="AY237" s="128" t="s">
        <v>307</v>
      </c>
      <c r="BK237" s="136">
        <f>SUM(BK238:BK249)</f>
        <v>0</v>
      </c>
    </row>
    <row r="238" spans="2:65" s="1" customFormat="1" ht="16.5" customHeight="1">
      <c r="B238" s="33"/>
      <c r="C238" s="139" t="s">
        <v>632</v>
      </c>
      <c r="D238" s="139" t="s">
        <v>309</v>
      </c>
      <c r="E238" s="140" t="s">
        <v>8685</v>
      </c>
      <c r="F238" s="141" t="s">
        <v>8686</v>
      </c>
      <c r="G238" s="142" t="s">
        <v>398</v>
      </c>
      <c r="H238" s="143">
        <v>300</v>
      </c>
      <c r="I238" s="144"/>
      <c r="J238" s="145">
        <f>ROUND(I238*H238,2)</f>
        <v>0</v>
      </c>
      <c r="K238" s="141" t="s">
        <v>1</v>
      </c>
      <c r="L238" s="33"/>
      <c r="M238" s="146" t="s">
        <v>1</v>
      </c>
      <c r="N238" s="147" t="s">
        <v>40</v>
      </c>
      <c r="P238" s="148">
        <f>O238*H238</f>
        <v>0</v>
      </c>
      <c r="Q238" s="148">
        <v>0</v>
      </c>
      <c r="R238" s="148">
        <f>Q238*H238</f>
        <v>0</v>
      </c>
      <c r="S238" s="148">
        <v>0</v>
      </c>
      <c r="T238" s="149">
        <f>S238*H238</f>
        <v>0</v>
      </c>
      <c r="AR238" s="150" t="s">
        <v>314</v>
      </c>
      <c r="AT238" s="150" t="s">
        <v>309</v>
      </c>
      <c r="AU238" s="150" t="s">
        <v>163</v>
      </c>
      <c r="AY238" s="18" t="s">
        <v>307</v>
      </c>
      <c r="BE238" s="151">
        <f>IF(N238="základní",J238,0)</f>
        <v>0</v>
      </c>
      <c r="BF238" s="151">
        <f>IF(N238="snížená",J238,0)</f>
        <v>0</v>
      </c>
      <c r="BG238" s="151">
        <f>IF(N238="zákl. přenesená",J238,0)</f>
        <v>0</v>
      </c>
      <c r="BH238" s="151">
        <f>IF(N238="sníž. přenesená",J238,0)</f>
        <v>0</v>
      </c>
      <c r="BI238" s="151">
        <f>IF(N238="nulová",J238,0)</f>
        <v>0</v>
      </c>
      <c r="BJ238" s="18" t="s">
        <v>82</v>
      </c>
      <c r="BK238" s="151">
        <f>ROUND(I238*H238,2)</f>
        <v>0</v>
      </c>
      <c r="BL238" s="18" t="s">
        <v>314</v>
      </c>
      <c r="BM238" s="150" t="s">
        <v>930</v>
      </c>
    </row>
    <row r="239" spans="2:65" s="1" customFormat="1" ht="11.25">
      <c r="B239" s="33"/>
      <c r="D239" s="152" t="s">
        <v>316</v>
      </c>
      <c r="F239" s="153" t="s">
        <v>8686</v>
      </c>
      <c r="I239" s="154"/>
      <c r="L239" s="33"/>
      <c r="M239" s="155"/>
      <c r="T239" s="57"/>
      <c r="AT239" s="18" t="s">
        <v>316</v>
      </c>
      <c r="AU239" s="18" t="s">
        <v>163</v>
      </c>
    </row>
    <row r="240" spans="2:65" s="1" customFormat="1" ht="16.5" customHeight="1">
      <c r="B240" s="33"/>
      <c r="C240" s="139" t="s">
        <v>637</v>
      </c>
      <c r="D240" s="139" t="s">
        <v>309</v>
      </c>
      <c r="E240" s="140" t="s">
        <v>8687</v>
      </c>
      <c r="F240" s="141" t="s">
        <v>8688</v>
      </c>
      <c r="G240" s="142" t="s">
        <v>398</v>
      </c>
      <c r="H240" s="143">
        <v>10</v>
      </c>
      <c r="I240" s="144"/>
      <c r="J240" s="145">
        <f>ROUND(I240*H240,2)</f>
        <v>0</v>
      </c>
      <c r="K240" s="141" t="s">
        <v>1</v>
      </c>
      <c r="L240" s="33"/>
      <c r="M240" s="146" t="s">
        <v>1</v>
      </c>
      <c r="N240" s="147" t="s">
        <v>40</v>
      </c>
      <c r="P240" s="148">
        <f>O240*H240</f>
        <v>0</v>
      </c>
      <c r="Q240" s="148">
        <v>0</v>
      </c>
      <c r="R240" s="148">
        <f>Q240*H240</f>
        <v>0</v>
      </c>
      <c r="S240" s="148">
        <v>0</v>
      </c>
      <c r="T240" s="149">
        <f>S240*H240</f>
        <v>0</v>
      </c>
      <c r="AR240" s="150" t="s">
        <v>314</v>
      </c>
      <c r="AT240" s="150" t="s">
        <v>309</v>
      </c>
      <c r="AU240" s="150" t="s">
        <v>163</v>
      </c>
      <c r="AY240" s="18" t="s">
        <v>307</v>
      </c>
      <c r="BE240" s="151">
        <f>IF(N240="základní",J240,0)</f>
        <v>0</v>
      </c>
      <c r="BF240" s="151">
        <f>IF(N240="snížená",J240,0)</f>
        <v>0</v>
      </c>
      <c r="BG240" s="151">
        <f>IF(N240="zákl. přenesená",J240,0)</f>
        <v>0</v>
      </c>
      <c r="BH240" s="151">
        <f>IF(N240="sníž. přenesená",J240,0)</f>
        <v>0</v>
      </c>
      <c r="BI240" s="151">
        <f>IF(N240="nulová",J240,0)</f>
        <v>0</v>
      </c>
      <c r="BJ240" s="18" t="s">
        <v>82</v>
      </c>
      <c r="BK240" s="151">
        <f>ROUND(I240*H240,2)</f>
        <v>0</v>
      </c>
      <c r="BL240" s="18" t="s">
        <v>314</v>
      </c>
      <c r="BM240" s="150" t="s">
        <v>946</v>
      </c>
    </row>
    <row r="241" spans="2:65" s="1" customFormat="1" ht="11.25">
      <c r="B241" s="33"/>
      <c r="D241" s="152" t="s">
        <v>316</v>
      </c>
      <c r="F241" s="153" t="s">
        <v>8688</v>
      </c>
      <c r="I241" s="154"/>
      <c r="L241" s="33"/>
      <c r="M241" s="155"/>
      <c r="T241" s="57"/>
      <c r="AT241" s="18" t="s">
        <v>316</v>
      </c>
      <c r="AU241" s="18" t="s">
        <v>163</v>
      </c>
    </row>
    <row r="242" spans="2:65" s="1" customFormat="1" ht="16.5" customHeight="1">
      <c r="B242" s="33"/>
      <c r="C242" s="139" t="s">
        <v>653</v>
      </c>
      <c r="D242" s="139" t="s">
        <v>309</v>
      </c>
      <c r="E242" s="140" t="s">
        <v>8689</v>
      </c>
      <c r="F242" s="141" t="s">
        <v>8690</v>
      </c>
      <c r="G242" s="142" t="s">
        <v>398</v>
      </c>
      <c r="H242" s="143">
        <v>150</v>
      </c>
      <c r="I242" s="144"/>
      <c r="J242" s="145">
        <f>ROUND(I242*H242,2)</f>
        <v>0</v>
      </c>
      <c r="K242" s="141" t="s">
        <v>1</v>
      </c>
      <c r="L242" s="33"/>
      <c r="M242" s="146" t="s">
        <v>1</v>
      </c>
      <c r="N242" s="147" t="s">
        <v>40</v>
      </c>
      <c r="P242" s="148">
        <f>O242*H242</f>
        <v>0</v>
      </c>
      <c r="Q242" s="148">
        <v>0</v>
      </c>
      <c r="R242" s="148">
        <f>Q242*H242</f>
        <v>0</v>
      </c>
      <c r="S242" s="148">
        <v>0</v>
      </c>
      <c r="T242" s="149">
        <f>S242*H242</f>
        <v>0</v>
      </c>
      <c r="AR242" s="150" t="s">
        <v>314</v>
      </c>
      <c r="AT242" s="150" t="s">
        <v>309</v>
      </c>
      <c r="AU242" s="150" t="s">
        <v>163</v>
      </c>
      <c r="AY242" s="18" t="s">
        <v>307</v>
      </c>
      <c r="BE242" s="151">
        <f>IF(N242="základní",J242,0)</f>
        <v>0</v>
      </c>
      <c r="BF242" s="151">
        <f>IF(N242="snížená",J242,0)</f>
        <v>0</v>
      </c>
      <c r="BG242" s="151">
        <f>IF(N242="zákl. přenesená",J242,0)</f>
        <v>0</v>
      </c>
      <c r="BH242" s="151">
        <f>IF(N242="sníž. přenesená",J242,0)</f>
        <v>0</v>
      </c>
      <c r="BI242" s="151">
        <f>IF(N242="nulová",J242,0)</f>
        <v>0</v>
      </c>
      <c r="BJ242" s="18" t="s">
        <v>82</v>
      </c>
      <c r="BK242" s="151">
        <f>ROUND(I242*H242,2)</f>
        <v>0</v>
      </c>
      <c r="BL242" s="18" t="s">
        <v>314</v>
      </c>
      <c r="BM242" s="150" t="s">
        <v>956</v>
      </c>
    </row>
    <row r="243" spans="2:65" s="1" customFormat="1" ht="11.25">
      <c r="B243" s="33"/>
      <c r="D243" s="152" t="s">
        <v>316</v>
      </c>
      <c r="F243" s="153" t="s">
        <v>8690</v>
      </c>
      <c r="I243" s="154"/>
      <c r="L243" s="33"/>
      <c r="M243" s="155"/>
      <c r="T243" s="57"/>
      <c r="AT243" s="18" t="s">
        <v>316</v>
      </c>
      <c r="AU243" s="18" t="s">
        <v>163</v>
      </c>
    </row>
    <row r="244" spans="2:65" s="1" customFormat="1" ht="16.5" customHeight="1">
      <c r="B244" s="33"/>
      <c r="C244" s="139" t="s">
        <v>659</v>
      </c>
      <c r="D244" s="139" t="s">
        <v>309</v>
      </c>
      <c r="E244" s="140" t="s">
        <v>8691</v>
      </c>
      <c r="F244" s="141" t="s">
        <v>8692</v>
      </c>
      <c r="G244" s="142" t="s">
        <v>398</v>
      </c>
      <c r="H244" s="143">
        <v>100</v>
      </c>
      <c r="I244" s="144"/>
      <c r="J244" s="145">
        <f>ROUND(I244*H244,2)</f>
        <v>0</v>
      </c>
      <c r="K244" s="141" t="s">
        <v>1</v>
      </c>
      <c r="L244" s="33"/>
      <c r="M244" s="146" t="s">
        <v>1</v>
      </c>
      <c r="N244" s="147" t="s">
        <v>40</v>
      </c>
      <c r="P244" s="148">
        <f>O244*H244</f>
        <v>0</v>
      </c>
      <c r="Q244" s="148">
        <v>0</v>
      </c>
      <c r="R244" s="148">
        <f>Q244*H244</f>
        <v>0</v>
      </c>
      <c r="S244" s="148">
        <v>0</v>
      </c>
      <c r="T244" s="149">
        <f>S244*H244</f>
        <v>0</v>
      </c>
      <c r="AR244" s="150" t="s">
        <v>314</v>
      </c>
      <c r="AT244" s="150" t="s">
        <v>309</v>
      </c>
      <c r="AU244" s="150" t="s">
        <v>163</v>
      </c>
      <c r="AY244" s="18" t="s">
        <v>307</v>
      </c>
      <c r="BE244" s="151">
        <f>IF(N244="základní",J244,0)</f>
        <v>0</v>
      </c>
      <c r="BF244" s="151">
        <f>IF(N244="snížená",J244,0)</f>
        <v>0</v>
      </c>
      <c r="BG244" s="151">
        <f>IF(N244="zákl. přenesená",J244,0)</f>
        <v>0</v>
      </c>
      <c r="BH244" s="151">
        <f>IF(N244="sníž. přenesená",J244,0)</f>
        <v>0</v>
      </c>
      <c r="BI244" s="151">
        <f>IF(N244="nulová",J244,0)</f>
        <v>0</v>
      </c>
      <c r="BJ244" s="18" t="s">
        <v>82</v>
      </c>
      <c r="BK244" s="151">
        <f>ROUND(I244*H244,2)</f>
        <v>0</v>
      </c>
      <c r="BL244" s="18" t="s">
        <v>314</v>
      </c>
      <c r="BM244" s="150" t="s">
        <v>966</v>
      </c>
    </row>
    <row r="245" spans="2:65" s="1" customFormat="1" ht="11.25">
      <c r="B245" s="33"/>
      <c r="D245" s="152" t="s">
        <v>316</v>
      </c>
      <c r="F245" s="153" t="s">
        <v>8692</v>
      </c>
      <c r="I245" s="154"/>
      <c r="L245" s="33"/>
      <c r="M245" s="155"/>
      <c r="T245" s="57"/>
      <c r="AT245" s="18" t="s">
        <v>316</v>
      </c>
      <c r="AU245" s="18" t="s">
        <v>163</v>
      </c>
    </row>
    <row r="246" spans="2:65" s="1" customFormat="1" ht="16.5" customHeight="1">
      <c r="B246" s="33"/>
      <c r="C246" s="139" t="s">
        <v>664</v>
      </c>
      <c r="D246" s="139" t="s">
        <v>309</v>
      </c>
      <c r="E246" s="140" t="s">
        <v>8693</v>
      </c>
      <c r="F246" s="141" t="s">
        <v>8694</v>
      </c>
      <c r="G246" s="142" t="s">
        <v>514</v>
      </c>
      <c r="H246" s="143">
        <v>30</v>
      </c>
      <c r="I246" s="144"/>
      <c r="J246" s="145">
        <f>ROUND(I246*H246,2)</f>
        <v>0</v>
      </c>
      <c r="K246" s="141" t="s">
        <v>1</v>
      </c>
      <c r="L246" s="33"/>
      <c r="M246" s="146" t="s">
        <v>1</v>
      </c>
      <c r="N246" s="147" t="s">
        <v>40</v>
      </c>
      <c r="P246" s="148">
        <f>O246*H246</f>
        <v>0</v>
      </c>
      <c r="Q246" s="148">
        <v>0</v>
      </c>
      <c r="R246" s="148">
        <f>Q246*H246</f>
        <v>0</v>
      </c>
      <c r="S246" s="148">
        <v>0</v>
      </c>
      <c r="T246" s="149">
        <f>S246*H246</f>
        <v>0</v>
      </c>
      <c r="AR246" s="150" t="s">
        <v>314</v>
      </c>
      <c r="AT246" s="150" t="s">
        <v>309</v>
      </c>
      <c r="AU246" s="150" t="s">
        <v>163</v>
      </c>
      <c r="AY246" s="18" t="s">
        <v>307</v>
      </c>
      <c r="BE246" s="151">
        <f>IF(N246="základní",J246,0)</f>
        <v>0</v>
      </c>
      <c r="BF246" s="151">
        <f>IF(N246="snížená",J246,0)</f>
        <v>0</v>
      </c>
      <c r="BG246" s="151">
        <f>IF(N246="zákl. přenesená",J246,0)</f>
        <v>0</v>
      </c>
      <c r="BH246" s="151">
        <f>IF(N246="sníž. přenesená",J246,0)</f>
        <v>0</v>
      </c>
      <c r="BI246" s="151">
        <f>IF(N246="nulová",J246,0)</f>
        <v>0</v>
      </c>
      <c r="BJ246" s="18" t="s">
        <v>82</v>
      </c>
      <c r="BK246" s="151">
        <f>ROUND(I246*H246,2)</f>
        <v>0</v>
      </c>
      <c r="BL246" s="18" t="s">
        <v>314</v>
      </c>
      <c r="BM246" s="150" t="s">
        <v>928</v>
      </c>
    </row>
    <row r="247" spans="2:65" s="1" customFormat="1" ht="11.25">
      <c r="B247" s="33"/>
      <c r="D247" s="152" t="s">
        <v>316</v>
      </c>
      <c r="F247" s="153" t="s">
        <v>8694</v>
      </c>
      <c r="I247" s="154"/>
      <c r="L247" s="33"/>
      <c r="M247" s="155"/>
      <c r="T247" s="57"/>
      <c r="AT247" s="18" t="s">
        <v>316</v>
      </c>
      <c r="AU247" s="18" t="s">
        <v>163</v>
      </c>
    </row>
    <row r="248" spans="2:65" s="1" customFormat="1" ht="24.2" customHeight="1">
      <c r="B248" s="33"/>
      <c r="C248" s="139" t="s">
        <v>675</v>
      </c>
      <c r="D248" s="139" t="s">
        <v>309</v>
      </c>
      <c r="E248" s="140" t="s">
        <v>8695</v>
      </c>
      <c r="F248" s="141" t="s">
        <v>8696</v>
      </c>
      <c r="G248" s="142" t="s">
        <v>5491</v>
      </c>
      <c r="H248" s="143">
        <v>1</v>
      </c>
      <c r="I248" s="144"/>
      <c r="J248" s="145">
        <f>ROUND(I248*H248,2)</f>
        <v>0</v>
      </c>
      <c r="K248" s="141" t="s">
        <v>1</v>
      </c>
      <c r="L248" s="33"/>
      <c r="M248" s="146" t="s">
        <v>1</v>
      </c>
      <c r="N248" s="147" t="s">
        <v>40</v>
      </c>
      <c r="P248" s="148">
        <f>O248*H248</f>
        <v>0</v>
      </c>
      <c r="Q248" s="148">
        <v>0</v>
      </c>
      <c r="R248" s="148">
        <f>Q248*H248</f>
        <v>0</v>
      </c>
      <c r="S248" s="148">
        <v>0</v>
      </c>
      <c r="T248" s="149">
        <f>S248*H248</f>
        <v>0</v>
      </c>
      <c r="AR248" s="150" t="s">
        <v>314</v>
      </c>
      <c r="AT248" s="150" t="s">
        <v>309</v>
      </c>
      <c r="AU248" s="150" t="s">
        <v>163</v>
      </c>
      <c r="AY248" s="18" t="s">
        <v>307</v>
      </c>
      <c r="BE248" s="151">
        <f>IF(N248="základní",J248,0)</f>
        <v>0</v>
      </c>
      <c r="BF248" s="151">
        <f>IF(N248="snížená",J248,0)</f>
        <v>0</v>
      </c>
      <c r="BG248" s="151">
        <f>IF(N248="zákl. přenesená",J248,0)</f>
        <v>0</v>
      </c>
      <c r="BH248" s="151">
        <f>IF(N248="sníž. přenesená",J248,0)</f>
        <v>0</v>
      </c>
      <c r="BI248" s="151">
        <f>IF(N248="nulová",J248,0)</f>
        <v>0</v>
      </c>
      <c r="BJ248" s="18" t="s">
        <v>82</v>
      </c>
      <c r="BK248" s="151">
        <f>ROUND(I248*H248,2)</f>
        <v>0</v>
      </c>
      <c r="BL248" s="18" t="s">
        <v>314</v>
      </c>
      <c r="BM248" s="150" t="s">
        <v>988</v>
      </c>
    </row>
    <row r="249" spans="2:65" s="1" customFormat="1" ht="19.5">
      <c r="B249" s="33"/>
      <c r="D249" s="152" t="s">
        <v>316</v>
      </c>
      <c r="F249" s="153" t="s">
        <v>8696</v>
      </c>
      <c r="I249" s="154"/>
      <c r="L249" s="33"/>
      <c r="M249" s="155"/>
      <c r="T249" s="57"/>
      <c r="AT249" s="18" t="s">
        <v>316</v>
      </c>
      <c r="AU249" s="18" t="s">
        <v>163</v>
      </c>
    </row>
    <row r="250" spans="2:65" s="11" customFormat="1" ht="20.85" customHeight="1">
      <c r="B250" s="127"/>
      <c r="D250" s="128" t="s">
        <v>74</v>
      </c>
      <c r="E250" s="137" t="s">
        <v>8697</v>
      </c>
      <c r="F250" s="137" t="s">
        <v>8698</v>
      </c>
      <c r="I250" s="130"/>
      <c r="J250" s="138">
        <f>BK250</f>
        <v>0</v>
      </c>
      <c r="L250" s="127"/>
      <c r="M250" s="132"/>
      <c r="P250" s="133">
        <f>SUM(P251:P264)</f>
        <v>0</v>
      </c>
      <c r="R250" s="133">
        <f>SUM(R251:R264)</f>
        <v>0</v>
      </c>
      <c r="T250" s="134">
        <f>SUM(T251:T264)</f>
        <v>0</v>
      </c>
      <c r="AR250" s="128" t="s">
        <v>82</v>
      </c>
      <c r="AT250" s="135" t="s">
        <v>74</v>
      </c>
      <c r="AU250" s="135" t="s">
        <v>84</v>
      </c>
      <c r="AY250" s="128" t="s">
        <v>307</v>
      </c>
      <c r="BK250" s="136">
        <f>SUM(BK251:BK264)</f>
        <v>0</v>
      </c>
    </row>
    <row r="251" spans="2:65" s="1" customFormat="1" ht="16.5" customHeight="1">
      <c r="B251" s="33"/>
      <c r="C251" s="139" t="s">
        <v>680</v>
      </c>
      <c r="D251" s="139" t="s">
        <v>309</v>
      </c>
      <c r="E251" s="140" t="s">
        <v>8699</v>
      </c>
      <c r="F251" s="141" t="s">
        <v>8700</v>
      </c>
      <c r="G251" s="142" t="s">
        <v>398</v>
      </c>
      <c r="H251" s="143">
        <v>120</v>
      </c>
      <c r="I251" s="144"/>
      <c r="J251" s="145">
        <f>ROUND(I251*H251,2)</f>
        <v>0</v>
      </c>
      <c r="K251" s="141" t="s">
        <v>1</v>
      </c>
      <c r="L251" s="33"/>
      <c r="M251" s="146" t="s">
        <v>1</v>
      </c>
      <c r="N251" s="147" t="s">
        <v>40</v>
      </c>
      <c r="P251" s="148">
        <f>O251*H251</f>
        <v>0</v>
      </c>
      <c r="Q251" s="148">
        <v>0</v>
      </c>
      <c r="R251" s="148">
        <f>Q251*H251</f>
        <v>0</v>
      </c>
      <c r="S251" s="148">
        <v>0</v>
      </c>
      <c r="T251" s="149">
        <f>S251*H251</f>
        <v>0</v>
      </c>
      <c r="AR251" s="150" t="s">
        <v>314</v>
      </c>
      <c r="AT251" s="150" t="s">
        <v>309</v>
      </c>
      <c r="AU251" s="150" t="s">
        <v>163</v>
      </c>
      <c r="AY251" s="18" t="s">
        <v>307</v>
      </c>
      <c r="BE251" s="151">
        <f>IF(N251="základní",J251,0)</f>
        <v>0</v>
      </c>
      <c r="BF251" s="151">
        <f>IF(N251="snížená",J251,0)</f>
        <v>0</v>
      </c>
      <c r="BG251" s="151">
        <f>IF(N251="zákl. přenesená",J251,0)</f>
        <v>0</v>
      </c>
      <c r="BH251" s="151">
        <f>IF(N251="sníž. přenesená",J251,0)</f>
        <v>0</v>
      </c>
      <c r="BI251" s="151">
        <f>IF(N251="nulová",J251,0)</f>
        <v>0</v>
      </c>
      <c r="BJ251" s="18" t="s">
        <v>82</v>
      </c>
      <c r="BK251" s="151">
        <f>ROUND(I251*H251,2)</f>
        <v>0</v>
      </c>
      <c r="BL251" s="18" t="s">
        <v>314</v>
      </c>
      <c r="BM251" s="150" t="s">
        <v>999</v>
      </c>
    </row>
    <row r="252" spans="2:65" s="1" customFormat="1" ht="11.25">
      <c r="B252" s="33"/>
      <c r="D252" s="152" t="s">
        <v>316</v>
      </c>
      <c r="F252" s="153" t="s">
        <v>8700</v>
      </c>
      <c r="I252" s="154"/>
      <c r="L252" s="33"/>
      <c r="M252" s="155"/>
      <c r="T252" s="57"/>
      <c r="AT252" s="18" t="s">
        <v>316</v>
      </c>
      <c r="AU252" s="18" t="s">
        <v>163</v>
      </c>
    </row>
    <row r="253" spans="2:65" s="1" customFormat="1" ht="16.5" customHeight="1">
      <c r="B253" s="33"/>
      <c r="C253" s="139" t="s">
        <v>687</v>
      </c>
      <c r="D253" s="139" t="s">
        <v>309</v>
      </c>
      <c r="E253" s="140" t="s">
        <v>8701</v>
      </c>
      <c r="F253" s="141" t="s">
        <v>8702</v>
      </c>
      <c r="G253" s="142" t="s">
        <v>398</v>
      </c>
      <c r="H253" s="143">
        <v>120</v>
      </c>
      <c r="I253" s="144"/>
      <c r="J253" s="145">
        <f>ROUND(I253*H253,2)</f>
        <v>0</v>
      </c>
      <c r="K253" s="141" t="s">
        <v>1</v>
      </c>
      <c r="L253" s="33"/>
      <c r="M253" s="146" t="s">
        <v>1</v>
      </c>
      <c r="N253" s="147" t="s">
        <v>40</v>
      </c>
      <c r="P253" s="148">
        <f>O253*H253</f>
        <v>0</v>
      </c>
      <c r="Q253" s="148">
        <v>0</v>
      </c>
      <c r="R253" s="148">
        <f>Q253*H253</f>
        <v>0</v>
      </c>
      <c r="S253" s="148">
        <v>0</v>
      </c>
      <c r="T253" s="149">
        <f>S253*H253</f>
        <v>0</v>
      </c>
      <c r="AR253" s="150" t="s">
        <v>314</v>
      </c>
      <c r="AT253" s="150" t="s">
        <v>309</v>
      </c>
      <c r="AU253" s="150" t="s">
        <v>163</v>
      </c>
      <c r="AY253" s="18" t="s">
        <v>307</v>
      </c>
      <c r="BE253" s="151">
        <f>IF(N253="základní",J253,0)</f>
        <v>0</v>
      </c>
      <c r="BF253" s="151">
        <f>IF(N253="snížená",J253,0)</f>
        <v>0</v>
      </c>
      <c r="BG253" s="151">
        <f>IF(N253="zákl. přenesená",J253,0)</f>
        <v>0</v>
      </c>
      <c r="BH253" s="151">
        <f>IF(N253="sníž. přenesená",J253,0)</f>
        <v>0</v>
      </c>
      <c r="BI253" s="151">
        <f>IF(N253="nulová",J253,0)</f>
        <v>0</v>
      </c>
      <c r="BJ253" s="18" t="s">
        <v>82</v>
      </c>
      <c r="BK253" s="151">
        <f>ROUND(I253*H253,2)</f>
        <v>0</v>
      </c>
      <c r="BL253" s="18" t="s">
        <v>314</v>
      </c>
      <c r="BM253" s="150" t="s">
        <v>1009</v>
      </c>
    </row>
    <row r="254" spans="2:65" s="1" customFormat="1" ht="11.25">
      <c r="B254" s="33"/>
      <c r="D254" s="152" t="s">
        <v>316</v>
      </c>
      <c r="F254" s="153" t="s">
        <v>8702</v>
      </c>
      <c r="I254" s="154"/>
      <c r="L254" s="33"/>
      <c r="M254" s="155"/>
      <c r="T254" s="57"/>
      <c r="AT254" s="18" t="s">
        <v>316</v>
      </c>
      <c r="AU254" s="18" t="s">
        <v>163</v>
      </c>
    </row>
    <row r="255" spans="2:65" s="1" customFormat="1" ht="16.5" customHeight="1">
      <c r="B255" s="33"/>
      <c r="C255" s="139" t="s">
        <v>692</v>
      </c>
      <c r="D255" s="139" t="s">
        <v>309</v>
      </c>
      <c r="E255" s="140" t="s">
        <v>8703</v>
      </c>
      <c r="F255" s="141" t="s">
        <v>8704</v>
      </c>
      <c r="G255" s="142" t="s">
        <v>398</v>
      </c>
      <c r="H255" s="143">
        <v>140</v>
      </c>
      <c r="I255" s="144"/>
      <c r="J255" s="145">
        <f>ROUND(I255*H255,2)</f>
        <v>0</v>
      </c>
      <c r="K255" s="141" t="s">
        <v>1</v>
      </c>
      <c r="L255" s="33"/>
      <c r="M255" s="146" t="s">
        <v>1</v>
      </c>
      <c r="N255" s="147" t="s">
        <v>40</v>
      </c>
      <c r="P255" s="148">
        <f>O255*H255</f>
        <v>0</v>
      </c>
      <c r="Q255" s="148">
        <v>0</v>
      </c>
      <c r="R255" s="148">
        <f>Q255*H255</f>
        <v>0</v>
      </c>
      <c r="S255" s="148">
        <v>0</v>
      </c>
      <c r="T255" s="149">
        <f>S255*H255</f>
        <v>0</v>
      </c>
      <c r="AR255" s="150" t="s">
        <v>314</v>
      </c>
      <c r="AT255" s="150" t="s">
        <v>309</v>
      </c>
      <c r="AU255" s="150" t="s">
        <v>163</v>
      </c>
      <c r="AY255" s="18" t="s">
        <v>307</v>
      </c>
      <c r="BE255" s="151">
        <f>IF(N255="základní",J255,0)</f>
        <v>0</v>
      </c>
      <c r="BF255" s="151">
        <f>IF(N255="snížená",J255,0)</f>
        <v>0</v>
      </c>
      <c r="BG255" s="151">
        <f>IF(N255="zákl. přenesená",J255,0)</f>
        <v>0</v>
      </c>
      <c r="BH255" s="151">
        <f>IF(N255="sníž. přenesená",J255,0)</f>
        <v>0</v>
      </c>
      <c r="BI255" s="151">
        <f>IF(N255="nulová",J255,0)</f>
        <v>0</v>
      </c>
      <c r="BJ255" s="18" t="s">
        <v>82</v>
      </c>
      <c r="BK255" s="151">
        <f>ROUND(I255*H255,2)</f>
        <v>0</v>
      </c>
      <c r="BL255" s="18" t="s">
        <v>314</v>
      </c>
      <c r="BM255" s="150" t="s">
        <v>1019</v>
      </c>
    </row>
    <row r="256" spans="2:65" s="1" customFormat="1" ht="11.25">
      <c r="B256" s="33"/>
      <c r="D256" s="152" t="s">
        <v>316</v>
      </c>
      <c r="F256" s="153" t="s">
        <v>8704</v>
      </c>
      <c r="I256" s="154"/>
      <c r="L256" s="33"/>
      <c r="M256" s="155"/>
      <c r="T256" s="57"/>
      <c r="AT256" s="18" t="s">
        <v>316</v>
      </c>
      <c r="AU256" s="18" t="s">
        <v>163</v>
      </c>
    </row>
    <row r="257" spans="2:65" s="1" customFormat="1" ht="16.5" customHeight="1">
      <c r="B257" s="33"/>
      <c r="C257" s="139" t="s">
        <v>697</v>
      </c>
      <c r="D257" s="139" t="s">
        <v>309</v>
      </c>
      <c r="E257" s="140" t="s">
        <v>8705</v>
      </c>
      <c r="F257" s="141" t="s">
        <v>8706</v>
      </c>
      <c r="G257" s="142" t="s">
        <v>398</v>
      </c>
      <c r="H257" s="143">
        <v>20</v>
      </c>
      <c r="I257" s="144"/>
      <c r="J257" s="145">
        <f>ROUND(I257*H257,2)</f>
        <v>0</v>
      </c>
      <c r="K257" s="141" t="s">
        <v>1</v>
      </c>
      <c r="L257" s="33"/>
      <c r="M257" s="146" t="s">
        <v>1</v>
      </c>
      <c r="N257" s="147" t="s">
        <v>40</v>
      </c>
      <c r="P257" s="148">
        <f>O257*H257</f>
        <v>0</v>
      </c>
      <c r="Q257" s="148">
        <v>0</v>
      </c>
      <c r="R257" s="148">
        <f>Q257*H257</f>
        <v>0</v>
      </c>
      <c r="S257" s="148">
        <v>0</v>
      </c>
      <c r="T257" s="149">
        <f>S257*H257</f>
        <v>0</v>
      </c>
      <c r="AR257" s="150" t="s">
        <v>314</v>
      </c>
      <c r="AT257" s="150" t="s">
        <v>309</v>
      </c>
      <c r="AU257" s="150" t="s">
        <v>163</v>
      </c>
      <c r="AY257" s="18" t="s">
        <v>307</v>
      </c>
      <c r="BE257" s="151">
        <f>IF(N257="základní",J257,0)</f>
        <v>0</v>
      </c>
      <c r="BF257" s="151">
        <f>IF(N257="snížená",J257,0)</f>
        <v>0</v>
      </c>
      <c r="BG257" s="151">
        <f>IF(N257="zákl. přenesená",J257,0)</f>
        <v>0</v>
      </c>
      <c r="BH257" s="151">
        <f>IF(N257="sníž. přenesená",J257,0)</f>
        <v>0</v>
      </c>
      <c r="BI257" s="151">
        <f>IF(N257="nulová",J257,0)</f>
        <v>0</v>
      </c>
      <c r="BJ257" s="18" t="s">
        <v>82</v>
      </c>
      <c r="BK257" s="151">
        <f>ROUND(I257*H257,2)</f>
        <v>0</v>
      </c>
      <c r="BL257" s="18" t="s">
        <v>314</v>
      </c>
      <c r="BM257" s="150" t="s">
        <v>1029</v>
      </c>
    </row>
    <row r="258" spans="2:65" s="1" customFormat="1" ht="11.25">
      <c r="B258" s="33"/>
      <c r="D258" s="152" t="s">
        <v>316</v>
      </c>
      <c r="F258" s="153" t="s">
        <v>8706</v>
      </c>
      <c r="I258" s="154"/>
      <c r="L258" s="33"/>
      <c r="M258" s="155"/>
      <c r="T258" s="57"/>
      <c r="AT258" s="18" t="s">
        <v>316</v>
      </c>
      <c r="AU258" s="18" t="s">
        <v>163</v>
      </c>
    </row>
    <row r="259" spans="2:65" s="1" customFormat="1" ht="24.2" customHeight="1">
      <c r="B259" s="33"/>
      <c r="C259" s="139" t="s">
        <v>702</v>
      </c>
      <c r="D259" s="139" t="s">
        <v>309</v>
      </c>
      <c r="E259" s="140" t="s">
        <v>8707</v>
      </c>
      <c r="F259" s="141" t="s">
        <v>8708</v>
      </c>
      <c r="G259" s="142" t="s">
        <v>5491</v>
      </c>
      <c r="H259" s="143">
        <v>1</v>
      </c>
      <c r="I259" s="144"/>
      <c r="J259" s="145">
        <f>ROUND(I259*H259,2)</f>
        <v>0</v>
      </c>
      <c r="K259" s="141" t="s">
        <v>1</v>
      </c>
      <c r="L259" s="33"/>
      <c r="M259" s="146" t="s">
        <v>1</v>
      </c>
      <c r="N259" s="147" t="s">
        <v>40</v>
      </c>
      <c r="P259" s="148">
        <f>O259*H259</f>
        <v>0</v>
      </c>
      <c r="Q259" s="148">
        <v>0</v>
      </c>
      <c r="R259" s="148">
        <f>Q259*H259</f>
        <v>0</v>
      </c>
      <c r="S259" s="148">
        <v>0</v>
      </c>
      <c r="T259" s="149">
        <f>S259*H259</f>
        <v>0</v>
      </c>
      <c r="AR259" s="150" t="s">
        <v>314</v>
      </c>
      <c r="AT259" s="150" t="s">
        <v>309</v>
      </c>
      <c r="AU259" s="150" t="s">
        <v>163</v>
      </c>
      <c r="AY259" s="18" t="s">
        <v>307</v>
      </c>
      <c r="BE259" s="151">
        <f>IF(N259="základní",J259,0)</f>
        <v>0</v>
      </c>
      <c r="BF259" s="151">
        <f>IF(N259="snížená",J259,0)</f>
        <v>0</v>
      </c>
      <c r="BG259" s="151">
        <f>IF(N259="zákl. přenesená",J259,0)</f>
        <v>0</v>
      </c>
      <c r="BH259" s="151">
        <f>IF(N259="sníž. přenesená",J259,0)</f>
        <v>0</v>
      </c>
      <c r="BI259" s="151">
        <f>IF(N259="nulová",J259,0)</f>
        <v>0</v>
      </c>
      <c r="BJ259" s="18" t="s">
        <v>82</v>
      </c>
      <c r="BK259" s="151">
        <f>ROUND(I259*H259,2)</f>
        <v>0</v>
      </c>
      <c r="BL259" s="18" t="s">
        <v>314</v>
      </c>
      <c r="BM259" s="150" t="s">
        <v>1039</v>
      </c>
    </row>
    <row r="260" spans="2:65" s="1" customFormat="1" ht="19.5">
      <c r="B260" s="33"/>
      <c r="D260" s="152" t="s">
        <v>316</v>
      </c>
      <c r="F260" s="153" t="s">
        <v>8708</v>
      </c>
      <c r="I260" s="154"/>
      <c r="L260" s="33"/>
      <c r="M260" s="155"/>
      <c r="T260" s="57"/>
      <c r="AT260" s="18" t="s">
        <v>316</v>
      </c>
      <c r="AU260" s="18" t="s">
        <v>163</v>
      </c>
    </row>
    <row r="261" spans="2:65" s="1" customFormat="1" ht="24.2" customHeight="1">
      <c r="B261" s="33"/>
      <c r="C261" s="139" t="s">
        <v>707</v>
      </c>
      <c r="D261" s="139" t="s">
        <v>309</v>
      </c>
      <c r="E261" s="140" t="s">
        <v>8709</v>
      </c>
      <c r="F261" s="141" t="s">
        <v>8710</v>
      </c>
      <c r="G261" s="142" t="s">
        <v>398</v>
      </c>
      <c r="H261" s="143">
        <v>100</v>
      </c>
      <c r="I261" s="144"/>
      <c r="J261" s="145">
        <f>ROUND(I261*H261,2)</f>
        <v>0</v>
      </c>
      <c r="K261" s="141" t="s">
        <v>1</v>
      </c>
      <c r="L261" s="33"/>
      <c r="M261" s="146" t="s">
        <v>1</v>
      </c>
      <c r="N261" s="147" t="s">
        <v>40</v>
      </c>
      <c r="P261" s="148">
        <f>O261*H261</f>
        <v>0</v>
      </c>
      <c r="Q261" s="148">
        <v>0</v>
      </c>
      <c r="R261" s="148">
        <f>Q261*H261</f>
        <v>0</v>
      </c>
      <c r="S261" s="148">
        <v>0</v>
      </c>
      <c r="T261" s="149">
        <f>S261*H261</f>
        <v>0</v>
      </c>
      <c r="AR261" s="150" t="s">
        <v>314</v>
      </c>
      <c r="AT261" s="150" t="s">
        <v>309</v>
      </c>
      <c r="AU261" s="150" t="s">
        <v>163</v>
      </c>
      <c r="AY261" s="18" t="s">
        <v>307</v>
      </c>
      <c r="BE261" s="151">
        <f>IF(N261="základní",J261,0)</f>
        <v>0</v>
      </c>
      <c r="BF261" s="151">
        <f>IF(N261="snížená",J261,0)</f>
        <v>0</v>
      </c>
      <c r="BG261" s="151">
        <f>IF(N261="zákl. přenesená",J261,0)</f>
        <v>0</v>
      </c>
      <c r="BH261" s="151">
        <f>IF(N261="sníž. přenesená",J261,0)</f>
        <v>0</v>
      </c>
      <c r="BI261" s="151">
        <f>IF(N261="nulová",J261,0)</f>
        <v>0</v>
      </c>
      <c r="BJ261" s="18" t="s">
        <v>82</v>
      </c>
      <c r="BK261" s="151">
        <f>ROUND(I261*H261,2)</f>
        <v>0</v>
      </c>
      <c r="BL261" s="18" t="s">
        <v>314</v>
      </c>
      <c r="BM261" s="150" t="s">
        <v>1050</v>
      </c>
    </row>
    <row r="262" spans="2:65" s="1" customFormat="1" ht="19.5">
      <c r="B262" s="33"/>
      <c r="D262" s="152" t="s">
        <v>316</v>
      </c>
      <c r="F262" s="153" t="s">
        <v>8710</v>
      </c>
      <c r="I262" s="154"/>
      <c r="L262" s="33"/>
      <c r="M262" s="155"/>
      <c r="T262" s="57"/>
      <c r="AT262" s="18" t="s">
        <v>316</v>
      </c>
      <c r="AU262" s="18" t="s">
        <v>163</v>
      </c>
    </row>
    <row r="263" spans="2:65" s="1" customFormat="1" ht="24.2" customHeight="1">
      <c r="B263" s="33"/>
      <c r="C263" s="139" t="s">
        <v>712</v>
      </c>
      <c r="D263" s="139" t="s">
        <v>309</v>
      </c>
      <c r="E263" s="140" t="s">
        <v>8711</v>
      </c>
      <c r="F263" s="141" t="s">
        <v>8712</v>
      </c>
      <c r="G263" s="142" t="s">
        <v>514</v>
      </c>
      <c r="H263" s="143">
        <v>80</v>
      </c>
      <c r="I263" s="144"/>
      <c r="J263" s="145">
        <f>ROUND(I263*H263,2)</f>
        <v>0</v>
      </c>
      <c r="K263" s="141" t="s">
        <v>1</v>
      </c>
      <c r="L263" s="33"/>
      <c r="M263" s="146" t="s">
        <v>1</v>
      </c>
      <c r="N263" s="147" t="s">
        <v>40</v>
      </c>
      <c r="P263" s="148">
        <f>O263*H263</f>
        <v>0</v>
      </c>
      <c r="Q263" s="148">
        <v>0</v>
      </c>
      <c r="R263" s="148">
        <f>Q263*H263</f>
        <v>0</v>
      </c>
      <c r="S263" s="148">
        <v>0</v>
      </c>
      <c r="T263" s="149">
        <f>S263*H263</f>
        <v>0</v>
      </c>
      <c r="AR263" s="150" t="s">
        <v>314</v>
      </c>
      <c r="AT263" s="150" t="s">
        <v>309</v>
      </c>
      <c r="AU263" s="150" t="s">
        <v>163</v>
      </c>
      <c r="AY263" s="18" t="s">
        <v>307</v>
      </c>
      <c r="BE263" s="151">
        <f>IF(N263="základní",J263,0)</f>
        <v>0</v>
      </c>
      <c r="BF263" s="151">
        <f>IF(N263="snížená",J263,0)</f>
        <v>0</v>
      </c>
      <c r="BG263" s="151">
        <f>IF(N263="zákl. přenesená",J263,0)</f>
        <v>0</v>
      </c>
      <c r="BH263" s="151">
        <f>IF(N263="sníž. přenesená",J263,0)</f>
        <v>0</v>
      </c>
      <c r="BI263" s="151">
        <f>IF(N263="nulová",J263,0)</f>
        <v>0</v>
      </c>
      <c r="BJ263" s="18" t="s">
        <v>82</v>
      </c>
      <c r="BK263" s="151">
        <f>ROUND(I263*H263,2)</f>
        <v>0</v>
      </c>
      <c r="BL263" s="18" t="s">
        <v>314</v>
      </c>
      <c r="BM263" s="150" t="s">
        <v>1059</v>
      </c>
    </row>
    <row r="264" spans="2:65" s="1" customFormat="1" ht="11.25">
      <c r="B264" s="33"/>
      <c r="D264" s="152" t="s">
        <v>316</v>
      </c>
      <c r="F264" s="153" t="s">
        <v>8712</v>
      </c>
      <c r="I264" s="154"/>
      <c r="L264" s="33"/>
      <c r="M264" s="155"/>
      <c r="T264" s="57"/>
      <c r="AT264" s="18" t="s">
        <v>316</v>
      </c>
      <c r="AU264" s="18" t="s">
        <v>163</v>
      </c>
    </row>
    <row r="265" spans="2:65" s="11" customFormat="1" ht="20.85" customHeight="1">
      <c r="B265" s="127"/>
      <c r="D265" s="128" t="s">
        <v>74</v>
      </c>
      <c r="E265" s="137" t="s">
        <v>8713</v>
      </c>
      <c r="F265" s="137" t="s">
        <v>8714</v>
      </c>
      <c r="I265" s="130"/>
      <c r="J265" s="138">
        <f>BK265</f>
        <v>0</v>
      </c>
      <c r="L265" s="127"/>
      <c r="M265" s="132"/>
      <c r="P265" s="133">
        <f>SUM(P266:P273)</f>
        <v>0</v>
      </c>
      <c r="R265" s="133">
        <f>SUM(R266:R273)</f>
        <v>0</v>
      </c>
      <c r="T265" s="134">
        <f>SUM(T266:T273)</f>
        <v>0</v>
      </c>
      <c r="AR265" s="128" t="s">
        <v>82</v>
      </c>
      <c r="AT265" s="135" t="s">
        <v>74</v>
      </c>
      <c r="AU265" s="135" t="s">
        <v>84</v>
      </c>
      <c r="AY265" s="128" t="s">
        <v>307</v>
      </c>
      <c r="BK265" s="136">
        <f>SUM(BK266:BK273)</f>
        <v>0</v>
      </c>
    </row>
    <row r="266" spans="2:65" s="1" customFormat="1" ht="16.5" customHeight="1">
      <c r="B266" s="33"/>
      <c r="C266" s="139" t="s">
        <v>717</v>
      </c>
      <c r="D266" s="139" t="s">
        <v>309</v>
      </c>
      <c r="E266" s="140" t="s">
        <v>8715</v>
      </c>
      <c r="F266" s="141" t="s">
        <v>8716</v>
      </c>
      <c r="G266" s="142" t="s">
        <v>514</v>
      </c>
      <c r="H266" s="143">
        <v>1300</v>
      </c>
      <c r="I266" s="144"/>
      <c r="J266" s="145">
        <f>ROUND(I266*H266,2)</f>
        <v>0</v>
      </c>
      <c r="K266" s="141" t="s">
        <v>1</v>
      </c>
      <c r="L266" s="33"/>
      <c r="M266" s="146" t="s">
        <v>1</v>
      </c>
      <c r="N266" s="147" t="s">
        <v>40</v>
      </c>
      <c r="P266" s="148">
        <f>O266*H266</f>
        <v>0</v>
      </c>
      <c r="Q266" s="148">
        <v>0</v>
      </c>
      <c r="R266" s="148">
        <f>Q266*H266</f>
        <v>0</v>
      </c>
      <c r="S266" s="148">
        <v>0</v>
      </c>
      <c r="T266" s="149">
        <f>S266*H266</f>
        <v>0</v>
      </c>
      <c r="AR266" s="150" t="s">
        <v>314</v>
      </c>
      <c r="AT266" s="150" t="s">
        <v>309</v>
      </c>
      <c r="AU266" s="150" t="s">
        <v>163</v>
      </c>
      <c r="AY266" s="18" t="s">
        <v>307</v>
      </c>
      <c r="BE266" s="151">
        <f>IF(N266="základní",J266,0)</f>
        <v>0</v>
      </c>
      <c r="BF266" s="151">
        <f>IF(N266="snížená",J266,0)</f>
        <v>0</v>
      </c>
      <c r="BG266" s="151">
        <f>IF(N266="zákl. přenesená",J266,0)</f>
        <v>0</v>
      </c>
      <c r="BH266" s="151">
        <f>IF(N266="sníž. přenesená",J266,0)</f>
        <v>0</v>
      </c>
      <c r="BI266" s="151">
        <f>IF(N266="nulová",J266,0)</f>
        <v>0</v>
      </c>
      <c r="BJ266" s="18" t="s">
        <v>82</v>
      </c>
      <c r="BK266" s="151">
        <f>ROUND(I266*H266,2)</f>
        <v>0</v>
      </c>
      <c r="BL266" s="18" t="s">
        <v>314</v>
      </c>
      <c r="BM266" s="150" t="s">
        <v>1074</v>
      </c>
    </row>
    <row r="267" spans="2:65" s="1" customFormat="1" ht="11.25">
      <c r="B267" s="33"/>
      <c r="D267" s="152" t="s">
        <v>316</v>
      </c>
      <c r="F267" s="153" t="s">
        <v>8716</v>
      </c>
      <c r="I267" s="154"/>
      <c r="L267" s="33"/>
      <c r="M267" s="155"/>
      <c r="T267" s="57"/>
      <c r="AT267" s="18" t="s">
        <v>316</v>
      </c>
      <c r="AU267" s="18" t="s">
        <v>163</v>
      </c>
    </row>
    <row r="268" spans="2:65" s="1" customFormat="1" ht="16.5" customHeight="1">
      <c r="B268" s="33"/>
      <c r="C268" s="139" t="s">
        <v>722</v>
      </c>
      <c r="D268" s="139" t="s">
        <v>309</v>
      </c>
      <c r="E268" s="140" t="s">
        <v>8717</v>
      </c>
      <c r="F268" s="141" t="s">
        <v>8718</v>
      </c>
      <c r="G268" s="142" t="s">
        <v>514</v>
      </c>
      <c r="H268" s="143">
        <v>160</v>
      </c>
      <c r="I268" s="144"/>
      <c r="J268" s="145">
        <f>ROUND(I268*H268,2)</f>
        <v>0</v>
      </c>
      <c r="K268" s="141" t="s">
        <v>1</v>
      </c>
      <c r="L268" s="33"/>
      <c r="M268" s="146" t="s">
        <v>1</v>
      </c>
      <c r="N268" s="147" t="s">
        <v>40</v>
      </c>
      <c r="P268" s="148">
        <f>O268*H268</f>
        <v>0</v>
      </c>
      <c r="Q268" s="148">
        <v>0</v>
      </c>
      <c r="R268" s="148">
        <f>Q268*H268</f>
        <v>0</v>
      </c>
      <c r="S268" s="148">
        <v>0</v>
      </c>
      <c r="T268" s="149">
        <f>S268*H268</f>
        <v>0</v>
      </c>
      <c r="AR268" s="150" t="s">
        <v>314</v>
      </c>
      <c r="AT268" s="150" t="s">
        <v>309</v>
      </c>
      <c r="AU268" s="150" t="s">
        <v>163</v>
      </c>
      <c r="AY268" s="18" t="s">
        <v>307</v>
      </c>
      <c r="BE268" s="151">
        <f>IF(N268="základní",J268,0)</f>
        <v>0</v>
      </c>
      <c r="BF268" s="151">
        <f>IF(N268="snížená",J268,0)</f>
        <v>0</v>
      </c>
      <c r="BG268" s="151">
        <f>IF(N268="zákl. přenesená",J268,0)</f>
        <v>0</v>
      </c>
      <c r="BH268" s="151">
        <f>IF(N268="sníž. přenesená",J268,0)</f>
        <v>0</v>
      </c>
      <c r="BI268" s="151">
        <f>IF(N268="nulová",J268,0)</f>
        <v>0</v>
      </c>
      <c r="BJ268" s="18" t="s">
        <v>82</v>
      </c>
      <c r="BK268" s="151">
        <f>ROUND(I268*H268,2)</f>
        <v>0</v>
      </c>
      <c r="BL268" s="18" t="s">
        <v>314</v>
      </c>
      <c r="BM268" s="150" t="s">
        <v>1084</v>
      </c>
    </row>
    <row r="269" spans="2:65" s="1" customFormat="1" ht="11.25">
      <c r="B269" s="33"/>
      <c r="D269" s="152" t="s">
        <v>316</v>
      </c>
      <c r="F269" s="153" t="s">
        <v>8718</v>
      </c>
      <c r="I269" s="154"/>
      <c r="L269" s="33"/>
      <c r="M269" s="155"/>
      <c r="T269" s="57"/>
      <c r="AT269" s="18" t="s">
        <v>316</v>
      </c>
      <c r="AU269" s="18" t="s">
        <v>163</v>
      </c>
    </row>
    <row r="270" spans="2:65" s="1" customFormat="1" ht="16.5" customHeight="1">
      <c r="B270" s="33"/>
      <c r="C270" s="139" t="s">
        <v>736</v>
      </c>
      <c r="D270" s="139" t="s">
        <v>309</v>
      </c>
      <c r="E270" s="140" t="s">
        <v>8719</v>
      </c>
      <c r="F270" s="141" t="s">
        <v>8720</v>
      </c>
      <c r="G270" s="142" t="s">
        <v>514</v>
      </c>
      <c r="H270" s="143">
        <v>350</v>
      </c>
      <c r="I270" s="144"/>
      <c r="J270" s="145">
        <f>ROUND(I270*H270,2)</f>
        <v>0</v>
      </c>
      <c r="K270" s="141" t="s">
        <v>1</v>
      </c>
      <c r="L270" s="33"/>
      <c r="M270" s="146" t="s">
        <v>1</v>
      </c>
      <c r="N270" s="147" t="s">
        <v>40</v>
      </c>
      <c r="P270" s="148">
        <f>O270*H270</f>
        <v>0</v>
      </c>
      <c r="Q270" s="148">
        <v>0</v>
      </c>
      <c r="R270" s="148">
        <f>Q270*H270</f>
        <v>0</v>
      </c>
      <c r="S270" s="148">
        <v>0</v>
      </c>
      <c r="T270" s="149">
        <f>S270*H270</f>
        <v>0</v>
      </c>
      <c r="AR270" s="150" t="s">
        <v>314</v>
      </c>
      <c r="AT270" s="150" t="s">
        <v>309</v>
      </c>
      <c r="AU270" s="150" t="s">
        <v>163</v>
      </c>
      <c r="AY270" s="18" t="s">
        <v>307</v>
      </c>
      <c r="BE270" s="151">
        <f>IF(N270="základní",J270,0)</f>
        <v>0</v>
      </c>
      <c r="BF270" s="151">
        <f>IF(N270="snížená",J270,0)</f>
        <v>0</v>
      </c>
      <c r="BG270" s="151">
        <f>IF(N270="zákl. přenesená",J270,0)</f>
        <v>0</v>
      </c>
      <c r="BH270" s="151">
        <f>IF(N270="sníž. přenesená",J270,0)</f>
        <v>0</v>
      </c>
      <c r="BI270" s="151">
        <f>IF(N270="nulová",J270,0)</f>
        <v>0</v>
      </c>
      <c r="BJ270" s="18" t="s">
        <v>82</v>
      </c>
      <c r="BK270" s="151">
        <f>ROUND(I270*H270,2)</f>
        <v>0</v>
      </c>
      <c r="BL270" s="18" t="s">
        <v>314</v>
      </c>
      <c r="BM270" s="150" t="s">
        <v>1097</v>
      </c>
    </row>
    <row r="271" spans="2:65" s="1" customFormat="1" ht="11.25">
      <c r="B271" s="33"/>
      <c r="D271" s="152" t="s">
        <v>316</v>
      </c>
      <c r="F271" s="153" t="s">
        <v>8720</v>
      </c>
      <c r="I271" s="154"/>
      <c r="L271" s="33"/>
      <c r="M271" s="155"/>
      <c r="T271" s="57"/>
      <c r="AT271" s="18" t="s">
        <v>316</v>
      </c>
      <c r="AU271" s="18" t="s">
        <v>163</v>
      </c>
    </row>
    <row r="272" spans="2:65" s="1" customFormat="1" ht="16.5" customHeight="1">
      <c r="B272" s="33"/>
      <c r="C272" s="139" t="s">
        <v>741</v>
      </c>
      <c r="D272" s="139" t="s">
        <v>309</v>
      </c>
      <c r="E272" s="140" t="s">
        <v>8721</v>
      </c>
      <c r="F272" s="141" t="s">
        <v>8722</v>
      </c>
      <c r="G272" s="142" t="s">
        <v>514</v>
      </c>
      <c r="H272" s="143">
        <v>20</v>
      </c>
      <c r="I272" s="144"/>
      <c r="J272" s="145">
        <f>ROUND(I272*H272,2)</f>
        <v>0</v>
      </c>
      <c r="K272" s="141" t="s">
        <v>1</v>
      </c>
      <c r="L272" s="33"/>
      <c r="M272" s="146" t="s">
        <v>1</v>
      </c>
      <c r="N272" s="147" t="s">
        <v>40</v>
      </c>
      <c r="P272" s="148">
        <f>O272*H272</f>
        <v>0</v>
      </c>
      <c r="Q272" s="148">
        <v>0</v>
      </c>
      <c r="R272" s="148">
        <f>Q272*H272</f>
        <v>0</v>
      </c>
      <c r="S272" s="148">
        <v>0</v>
      </c>
      <c r="T272" s="149">
        <f>S272*H272</f>
        <v>0</v>
      </c>
      <c r="AR272" s="150" t="s">
        <v>314</v>
      </c>
      <c r="AT272" s="150" t="s">
        <v>309</v>
      </c>
      <c r="AU272" s="150" t="s">
        <v>163</v>
      </c>
      <c r="AY272" s="18" t="s">
        <v>307</v>
      </c>
      <c r="BE272" s="151">
        <f>IF(N272="základní",J272,0)</f>
        <v>0</v>
      </c>
      <c r="BF272" s="151">
        <f>IF(N272="snížená",J272,0)</f>
        <v>0</v>
      </c>
      <c r="BG272" s="151">
        <f>IF(N272="zákl. přenesená",J272,0)</f>
        <v>0</v>
      </c>
      <c r="BH272" s="151">
        <f>IF(N272="sníž. přenesená",J272,0)</f>
        <v>0</v>
      </c>
      <c r="BI272" s="151">
        <f>IF(N272="nulová",J272,0)</f>
        <v>0</v>
      </c>
      <c r="BJ272" s="18" t="s">
        <v>82</v>
      </c>
      <c r="BK272" s="151">
        <f>ROUND(I272*H272,2)</f>
        <v>0</v>
      </c>
      <c r="BL272" s="18" t="s">
        <v>314</v>
      </c>
      <c r="BM272" s="150" t="s">
        <v>198</v>
      </c>
    </row>
    <row r="273" spans="2:65" s="1" customFormat="1" ht="11.25">
      <c r="B273" s="33"/>
      <c r="D273" s="152" t="s">
        <v>316</v>
      </c>
      <c r="F273" s="153" t="s">
        <v>8722</v>
      </c>
      <c r="I273" s="154"/>
      <c r="L273" s="33"/>
      <c r="M273" s="155"/>
      <c r="T273" s="57"/>
      <c r="AT273" s="18" t="s">
        <v>316</v>
      </c>
      <c r="AU273" s="18" t="s">
        <v>163</v>
      </c>
    </row>
    <row r="274" spans="2:65" s="11" customFormat="1" ht="20.85" customHeight="1">
      <c r="B274" s="127"/>
      <c r="D274" s="128" t="s">
        <v>74</v>
      </c>
      <c r="E274" s="137" t="s">
        <v>8723</v>
      </c>
      <c r="F274" s="137" t="s">
        <v>8724</v>
      </c>
      <c r="I274" s="130"/>
      <c r="J274" s="138">
        <f>BK274</f>
        <v>0</v>
      </c>
      <c r="L274" s="127"/>
      <c r="M274" s="132"/>
      <c r="P274" s="133">
        <f>SUM(P275:P292)</f>
        <v>0</v>
      </c>
      <c r="R274" s="133">
        <f>SUM(R275:R292)</f>
        <v>0</v>
      </c>
      <c r="T274" s="134">
        <f>SUM(T275:T292)</f>
        <v>0</v>
      </c>
      <c r="AR274" s="128" t="s">
        <v>82</v>
      </c>
      <c r="AT274" s="135" t="s">
        <v>74</v>
      </c>
      <c r="AU274" s="135" t="s">
        <v>84</v>
      </c>
      <c r="AY274" s="128" t="s">
        <v>307</v>
      </c>
      <c r="BK274" s="136">
        <f>SUM(BK275:BK292)</f>
        <v>0</v>
      </c>
    </row>
    <row r="275" spans="2:65" s="1" customFormat="1" ht="21.75" customHeight="1">
      <c r="B275" s="33"/>
      <c r="C275" s="139" t="s">
        <v>752</v>
      </c>
      <c r="D275" s="139" t="s">
        <v>309</v>
      </c>
      <c r="E275" s="140" t="s">
        <v>8725</v>
      </c>
      <c r="F275" s="141" t="s">
        <v>8726</v>
      </c>
      <c r="G275" s="142" t="s">
        <v>514</v>
      </c>
      <c r="H275" s="143">
        <v>65</v>
      </c>
      <c r="I275" s="144"/>
      <c r="J275" s="145">
        <f>ROUND(I275*H275,2)</f>
        <v>0</v>
      </c>
      <c r="K275" s="141" t="s">
        <v>1</v>
      </c>
      <c r="L275" s="33"/>
      <c r="M275" s="146" t="s">
        <v>1</v>
      </c>
      <c r="N275" s="147" t="s">
        <v>40</v>
      </c>
      <c r="P275" s="148">
        <f>O275*H275</f>
        <v>0</v>
      </c>
      <c r="Q275" s="148">
        <v>0</v>
      </c>
      <c r="R275" s="148">
        <f>Q275*H275</f>
        <v>0</v>
      </c>
      <c r="S275" s="148">
        <v>0</v>
      </c>
      <c r="T275" s="149">
        <f>S275*H275</f>
        <v>0</v>
      </c>
      <c r="AR275" s="150" t="s">
        <v>314</v>
      </c>
      <c r="AT275" s="150" t="s">
        <v>309</v>
      </c>
      <c r="AU275" s="150" t="s">
        <v>163</v>
      </c>
      <c r="AY275" s="18" t="s">
        <v>307</v>
      </c>
      <c r="BE275" s="151">
        <f>IF(N275="základní",J275,0)</f>
        <v>0</v>
      </c>
      <c r="BF275" s="151">
        <f>IF(N275="snížená",J275,0)</f>
        <v>0</v>
      </c>
      <c r="BG275" s="151">
        <f>IF(N275="zákl. přenesená",J275,0)</f>
        <v>0</v>
      </c>
      <c r="BH275" s="151">
        <f>IF(N275="sníž. přenesená",J275,0)</f>
        <v>0</v>
      </c>
      <c r="BI275" s="151">
        <f>IF(N275="nulová",J275,0)</f>
        <v>0</v>
      </c>
      <c r="BJ275" s="18" t="s">
        <v>82</v>
      </c>
      <c r="BK275" s="151">
        <f>ROUND(I275*H275,2)</f>
        <v>0</v>
      </c>
      <c r="BL275" s="18" t="s">
        <v>314</v>
      </c>
      <c r="BM275" s="150" t="s">
        <v>1117</v>
      </c>
    </row>
    <row r="276" spans="2:65" s="1" customFormat="1" ht="11.25">
      <c r="B276" s="33"/>
      <c r="D276" s="152" t="s">
        <v>316</v>
      </c>
      <c r="F276" s="153" t="s">
        <v>8726</v>
      </c>
      <c r="I276" s="154"/>
      <c r="L276" s="33"/>
      <c r="M276" s="155"/>
      <c r="T276" s="57"/>
      <c r="AT276" s="18" t="s">
        <v>316</v>
      </c>
      <c r="AU276" s="18" t="s">
        <v>163</v>
      </c>
    </row>
    <row r="277" spans="2:65" s="1" customFormat="1" ht="16.5" customHeight="1">
      <c r="B277" s="33"/>
      <c r="C277" s="139" t="s">
        <v>759</v>
      </c>
      <c r="D277" s="139" t="s">
        <v>309</v>
      </c>
      <c r="E277" s="140" t="s">
        <v>8727</v>
      </c>
      <c r="F277" s="141" t="s">
        <v>8728</v>
      </c>
      <c r="G277" s="142" t="s">
        <v>514</v>
      </c>
      <c r="H277" s="143">
        <v>20</v>
      </c>
      <c r="I277" s="144"/>
      <c r="J277" s="145">
        <f>ROUND(I277*H277,2)</f>
        <v>0</v>
      </c>
      <c r="K277" s="141" t="s">
        <v>1</v>
      </c>
      <c r="L277" s="33"/>
      <c r="M277" s="146" t="s">
        <v>1</v>
      </c>
      <c r="N277" s="147" t="s">
        <v>40</v>
      </c>
      <c r="P277" s="148">
        <f>O277*H277</f>
        <v>0</v>
      </c>
      <c r="Q277" s="148">
        <v>0</v>
      </c>
      <c r="R277" s="148">
        <f>Q277*H277</f>
        <v>0</v>
      </c>
      <c r="S277" s="148">
        <v>0</v>
      </c>
      <c r="T277" s="149">
        <f>S277*H277</f>
        <v>0</v>
      </c>
      <c r="AR277" s="150" t="s">
        <v>314</v>
      </c>
      <c r="AT277" s="150" t="s">
        <v>309</v>
      </c>
      <c r="AU277" s="150" t="s">
        <v>163</v>
      </c>
      <c r="AY277" s="18" t="s">
        <v>307</v>
      </c>
      <c r="BE277" s="151">
        <f>IF(N277="základní",J277,0)</f>
        <v>0</v>
      </c>
      <c r="BF277" s="151">
        <f>IF(N277="snížená",J277,0)</f>
        <v>0</v>
      </c>
      <c r="BG277" s="151">
        <f>IF(N277="zákl. přenesená",J277,0)</f>
        <v>0</v>
      </c>
      <c r="BH277" s="151">
        <f>IF(N277="sníž. přenesená",J277,0)</f>
        <v>0</v>
      </c>
      <c r="BI277" s="151">
        <f>IF(N277="nulová",J277,0)</f>
        <v>0</v>
      </c>
      <c r="BJ277" s="18" t="s">
        <v>82</v>
      </c>
      <c r="BK277" s="151">
        <f>ROUND(I277*H277,2)</f>
        <v>0</v>
      </c>
      <c r="BL277" s="18" t="s">
        <v>314</v>
      </c>
      <c r="BM277" s="150" t="s">
        <v>1129</v>
      </c>
    </row>
    <row r="278" spans="2:65" s="1" customFormat="1" ht="11.25">
      <c r="B278" s="33"/>
      <c r="D278" s="152" t="s">
        <v>316</v>
      </c>
      <c r="F278" s="153" t="s">
        <v>8728</v>
      </c>
      <c r="I278" s="154"/>
      <c r="L278" s="33"/>
      <c r="M278" s="155"/>
      <c r="T278" s="57"/>
      <c r="AT278" s="18" t="s">
        <v>316</v>
      </c>
      <c r="AU278" s="18" t="s">
        <v>163</v>
      </c>
    </row>
    <row r="279" spans="2:65" s="1" customFormat="1" ht="16.5" customHeight="1">
      <c r="B279" s="33"/>
      <c r="C279" s="139" t="s">
        <v>766</v>
      </c>
      <c r="D279" s="139" t="s">
        <v>309</v>
      </c>
      <c r="E279" s="140" t="s">
        <v>8729</v>
      </c>
      <c r="F279" s="141" t="s">
        <v>8730</v>
      </c>
      <c r="G279" s="142" t="s">
        <v>514</v>
      </c>
      <c r="H279" s="143">
        <v>225</v>
      </c>
      <c r="I279" s="144"/>
      <c r="J279" s="145">
        <f>ROUND(I279*H279,2)</f>
        <v>0</v>
      </c>
      <c r="K279" s="141" t="s">
        <v>1</v>
      </c>
      <c r="L279" s="33"/>
      <c r="M279" s="146" t="s">
        <v>1</v>
      </c>
      <c r="N279" s="147" t="s">
        <v>40</v>
      </c>
      <c r="P279" s="148">
        <f>O279*H279</f>
        <v>0</v>
      </c>
      <c r="Q279" s="148">
        <v>0</v>
      </c>
      <c r="R279" s="148">
        <f>Q279*H279</f>
        <v>0</v>
      </c>
      <c r="S279" s="148">
        <v>0</v>
      </c>
      <c r="T279" s="149">
        <f>S279*H279</f>
        <v>0</v>
      </c>
      <c r="AR279" s="150" t="s">
        <v>314</v>
      </c>
      <c r="AT279" s="150" t="s">
        <v>309</v>
      </c>
      <c r="AU279" s="150" t="s">
        <v>163</v>
      </c>
      <c r="AY279" s="18" t="s">
        <v>307</v>
      </c>
      <c r="BE279" s="151">
        <f>IF(N279="základní",J279,0)</f>
        <v>0</v>
      </c>
      <c r="BF279" s="151">
        <f>IF(N279="snížená",J279,0)</f>
        <v>0</v>
      </c>
      <c r="BG279" s="151">
        <f>IF(N279="zákl. přenesená",J279,0)</f>
        <v>0</v>
      </c>
      <c r="BH279" s="151">
        <f>IF(N279="sníž. přenesená",J279,0)</f>
        <v>0</v>
      </c>
      <c r="BI279" s="151">
        <f>IF(N279="nulová",J279,0)</f>
        <v>0</v>
      </c>
      <c r="BJ279" s="18" t="s">
        <v>82</v>
      </c>
      <c r="BK279" s="151">
        <f>ROUND(I279*H279,2)</f>
        <v>0</v>
      </c>
      <c r="BL279" s="18" t="s">
        <v>314</v>
      </c>
      <c r="BM279" s="150" t="s">
        <v>1142</v>
      </c>
    </row>
    <row r="280" spans="2:65" s="1" customFormat="1" ht="11.25">
      <c r="B280" s="33"/>
      <c r="D280" s="152" t="s">
        <v>316</v>
      </c>
      <c r="F280" s="153" t="s">
        <v>8730</v>
      </c>
      <c r="I280" s="154"/>
      <c r="L280" s="33"/>
      <c r="M280" s="155"/>
      <c r="T280" s="57"/>
      <c r="AT280" s="18" t="s">
        <v>316</v>
      </c>
      <c r="AU280" s="18" t="s">
        <v>163</v>
      </c>
    </row>
    <row r="281" spans="2:65" s="1" customFormat="1" ht="16.5" customHeight="1">
      <c r="B281" s="33"/>
      <c r="C281" s="139" t="s">
        <v>772</v>
      </c>
      <c r="D281" s="139" t="s">
        <v>309</v>
      </c>
      <c r="E281" s="140" t="s">
        <v>8731</v>
      </c>
      <c r="F281" s="141" t="s">
        <v>8732</v>
      </c>
      <c r="G281" s="142" t="s">
        <v>514</v>
      </c>
      <c r="H281" s="143">
        <v>2</v>
      </c>
      <c r="I281" s="144"/>
      <c r="J281" s="145">
        <f>ROUND(I281*H281,2)</f>
        <v>0</v>
      </c>
      <c r="K281" s="141" t="s">
        <v>1</v>
      </c>
      <c r="L281" s="33"/>
      <c r="M281" s="146" t="s">
        <v>1</v>
      </c>
      <c r="N281" s="147" t="s">
        <v>40</v>
      </c>
      <c r="P281" s="148">
        <f>O281*H281</f>
        <v>0</v>
      </c>
      <c r="Q281" s="148">
        <v>0</v>
      </c>
      <c r="R281" s="148">
        <f>Q281*H281</f>
        <v>0</v>
      </c>
      <c r="S281" s="148">
        <v>0</v>
      </c>
      <c r="T281" s="149">
        <f>S281*H281</f>
        <v>0</v>
      </c>
      <c r="AR281" s="150" t="s">
        <v>314</v>
      </c>
      <c r="AT281" s="150" t="s">
        <v>309</v>
      </c>
      <c r="AU281" s="150" t="s">
        <v>163</v>
      </c>
      <c r="AY281" s="18" t="s">
        <v>307</v>
      </c>
      <c r="BE281" s="151">
        <f>IF(N281="základní",J281,0)</f>
        <v>0</v>
      </c>
      <c r="BF281" s="151">
        <f>IF(N281="snížená",J281,0)</f>
        <v>0</v>
      </c>
      <c r="BG281" s="151">
        <f>IF(N281="zákl. přenesená",J281,0)</f>
        <v>0</v>
      </c>
      <c r="BH281" s="151">
        <f>IF(N281="sníž. přenesená",J281,0)</f>
        <v>0</v>
      </c>
      <c r="BI281" s="151">
        <f>IF(N281="nulová",J281,0)</f>
        <v>0</v>
      </c>
      <c r="BJ281" s="18" t="s">
        <v>82</v>
      </c>
      <c r="BK281" s="151">
        <f>ROUND(I281*H281,2)</f>
        <v>0</v>
      </c>
      <c r="BL281" s="18" t="s">
        <v>314</v>
      </c>
      <c r="BM281" s="150" t="s">
        <v>1155</v>
      </c>
    </row>
    <row r="282" spans="2:65" s="1" customFormat="1" ht="11.25">
      <c r="B282" s="33"/>
      <c r="D282" s="152" t="s">
        <v>316</v>
      </c>
      <c r="F282" s="153" t="s">
        <v>8732</v>
      </c>
      <c r="I282" s="154"/>
      <c r="L282" s="33"/>
      <c r="M282" s="155"/>
      <c r="T282" s="57"/>
      <c r="AT282" s="18" t="s">
        <v>316</v>
      </c>
      <c r="AU282" s="18" t="s">
        <v>163</v>
      </c>
    </row>
    <row r="283" spans="2:65" s="1" customFormat="1" ht="24.2" customHeight="1">
      <c r="B283" s="33"/>
      <c r="C283" s="139" t="s">
        <v>783</v>
      </c>
      <c r="D283" s="139" t="s">
        <v>309</v>
      </c>
      <c r="E283" s="140" t="s">
        <v>8733</v>
      </c>
      <c r="F283" s="141" t="s">
        <v>8734</v>
      </c>
      <c r="G283" s="142" t="s">
        <v>514</v>
      </c>
      <c r="H283" s="143">
        <v>1</v>
      </c>
      <c r="I283" s="144"/>
      <c r="J283" s="145">
        <f>ROUND(I283*H283,2)</f>
        <v>0</v>
      </c>
      <c r="K283" s="141" t="s">
        <v>1</v>
      </c>
      <c r="L283" s="33"/>
      <c r="M283" s="146" t="s">
        <v>1</v>
      </c>
      <c r="N283" s="147" t="s">
        <v>40</v>
      </c>
      <c r="P283" s="148">
        <f>O283*H283</f>
        <v>0</v>
      </c>
      <c r="Q283" s="148">
        <v>0</v>
      </c>
      <c r="R283" s="148">
        <f>Q283*H283</f>
        <v>0</v>
      </c>
      <c r="S283" s="148">
        <v>0</v>
      </c>
      <c r="T283" s="149">
        <f>S283*H283</f>
        <v>0</v>
      </c>
      <c r="AR283" s="150" t="s">
        <v>314</v>
      </c>
      <c r="AT283" s="150" t="s">
        <v>309</v>
      </c>
      <c r="AU283" s="150" t="s">
        <v>163</v>
      </c>
      <c r="AY283" s="18" t="s">
        <v>307</v>
      </c>
      <c r="BE283" s="151">
        <f>IF(N283="základní",J283,0)</f>
        <v>0</v>
      </c>
      <c r="BF283" s="151">
        <f>IF(N283="snížená",J283,0)</f>
        <v>0</v>
      </c>
      <c r="BG283" s="151">
        <f>IF(N283="zákl. přenesená",J283,0)</f>
        <v>0</v>
      </c>
      <c r="BH283" s="151">
        <f>IF(N283="sníž. přenesená",J283,0)</f>
        <v>0</v>
      </c>
      <c r="BI283" s="151">
        <f>IF(N283="nulová",J283,0)</f>
        <v>0</v>
      </c>
      <c r="BJ283" s="18" t="s">
        <v>82</v>
      </c>
      <c r="BK283" s="151">
        <f>ROUND(I283*H283,2)</f>
        <v>0</v>
      </c>
      <c r="BL283" s="18" t="s">
        <v>314</v>
      </c>
      <c r="BM283" s="150" t="s">
        <v>1169</v>
      </c>
    </row>
    <row r="284" spans="2:65" s="1" customFormat="1" ht="11.25">
      <c r="B284" s="33"/>
      <c r="D284" s="152" t="s">
        <v>316</v>
      </c>
      <c r="F284" s="153" t="s">
        <v>8734</v>
      </c>
      <c r="I284" s="154"/>
      <c r="L284" s="33"/>
      <c r="M284" s="155"/>
      <c r="T284" s="57"/>
      <c r="AT284" s="18" t="s">
        <v>316</v>
      </c>
      <c r="AU284" s="18" t="s">
        <v>163</v>
      </c>
    </row>
    <row r="285" spans="2:65" s="1" customFormat="1" ht="16.5" customHeight="1">
      <c r="B285" s="33"/>
      <c r="C285" s="139" t="s">
        <v>791</v>
      </c>
      <c r="D285" s="139" t="s">
        <v>309</v>
      </c>
      <c r="E285" s="140" t="s">
        <v>8735</v>
      </c>
      <c r="F285" s="141" t="s">
        <v>8736</v>
      </c>
      <c r="G285" s="142" t="s">
        <v>514</v>
      </c>
      <c r="H285" s="143">
        <v>6</v>
      </c>
      <c r="I285" s="144"/>
      <c r="J285" s="145">
        <f>ROUND(I285*H285,2)</f>
        <v>0</v>
      </c>
      <c r="K285" s="141" t="s">
        <v>1</v>
      </c>
      <c r="L285" s="33"/>
      <c r="M285" s="146" t="s">
        <v>1</v>
      </c>
      <c r="N285" s="147" t="s">
        <v>40</v>
      </c>
      <c r="P285" s="148">
        <f>O285*H285</f>
        <v>0</v>
      </c>
      <c r="Q285" s="148">
        <v>0</v>
      </c>
      <c r="R285" s="148">
        <f>Q285*H285</f>
        <v>0</v>
      </c>
      <c r="S285" s="148">
        <v>0</v>
      </c>
      <c r="T285" s="149">
        <f>S285*H285</f>
        <v>0</v>
      </c>
      <c r="AR285" s="150" t="s">
        <v>314</v>
      </c>
      <c r="AT285" s="150" t="s">
        <v>309</v>
      </c>
      <c r="AU285" s="150" t="s">
        <v>163</v>
      </c>
      <c r="AY285" s="18" t="s">
        <v>307</v>
      </c>
      <c r="BE285" s="151">
        <f>IF(N285="základní",J285,0)</f>
        <v>0</v>
      </c>
      <c r="BF285" s="151">
        <f>IF(N285="snížená",J285,0)</f>
        <v>0</v>
      </c>
      <c r="BG285" s="151">
        <f>IF(N285="zákl. přenesená",J285,0)</f>
        <v>0</v>
      </c>
      <c r="BH285" s="151">
        <f>IF(N285="sníž. přenesená",J285,0)</f>
        <v>0</v>
      </c>
      <c r="BI285" s="151">
        <f>IF(N285="nulová",J285,0)</f>
        <v>0</v>
      </c>
      <c r="BJ285" s="18" t="s">
        <v>82</v>
      </c>
      <c r="BK285" s="151">
        <f>ROUND(I285*H285,2)</f>
        <v>0</v>
      </c>
      <c r="BL285" s="18" t="s">
        <v>314</v>
      </c>
      <c r="BM285" s="150" t="s">
        <v>1181</v>
      </c>
    </row>
    <row r="286" spans="2:65" s="1" customFormat="1" ht="11.25">
      <c r="B286" s="33"/>
      <c r="D286" s="152" t="s">
        <v>316</v>
      </c>
      <c r="F286" s="153" t="s">
        <v>8736</v>
      </c>
      <c r="I286" s="154"/>
      <c r="L286" s="33"/>
      <c r="M286" s="155"/>
      <c r="T286" s="57"/>
      <c r="AT286" s="18" t="s">
        <v>316</v>
      </c>
      <c r="AU286" s="18" t="s">
        <v>163</v>
      </c>
    </row>
    <row r="287" spans="2:65" s="1" customFormat="1" ht="16.5" customHeight="1">
      <c r="B287" s="33"/>
      <c r="C287" s="139" t="s">
        <v>797</v>
      </c>
      <c r="D287" s="139" t="s">
        <v>309</v>
      </c>
      <c r="E287" s="140" t="s">
        <v>8737</v>
      </c>
      <c r="F287" s="141" t="s">
        <v>8738</v>
      </c>
      <c r="G287" s="142" t="s">
        <v>514</v>
      </c>
      <c r="H287" s="143">
        <v>2</v>
      </c>
      <c r="I287" s="144"/>
      <c r="J287" s="145">
        <f>ROUND(I287*H287,2)</f>
        <v>0</v>
      </c>
      <c r="K287" s="141" t="s">
        <v>1</v>
      </c>
      <c r="L287" s="33"/>
      <c r="M287" s="146" t="s">
        <v>1</v>
      </c>
      <c r="N287" s="147" t="s">
        <v>40</v>
      </c>
      <c r="P287" s="148">
        <f>O287*H287</f>
        <v>0</v>
      </c>
      <c r="Q287" s="148">
        <v>0</v>
      </c>
      <c r="R287" s="148">
        <f>Q287*H287</f>
        <v>0</v>
      </c>
      <c r="S287" s="148">
        <v>0</v>
      </c>
      <c r="T287" s="149">
        <f>S287*H287</f>
        <v>0</v>
      </c>
      <c r="AR287" s="150" t="s">
        <v>314</v>
      </c>
      <c r="AT287" s="150" t="s">
        <v>309</v>
      </c>
      <c r="AU287" s="150" t="s">
        <v>163</v>
      </c>
      <c r="AY287" s="18" t="s">
        <v>307</v>
      </c>
      <c r="BE287" s="151">
        <f>IF(N287="základní",J287,0)</f>
        <v>0</v>
      </c>
      <c r="BF287" s="151">
        <f>IF(N287="snížená",J287,0)</f>
        <v>0</v>
      </c>
      <c r="BG287" s="151">
        <f>IF(N287="zákl. přenesená",J287,0)</f>
        <v>0</v>
      </c>
      <c r="BH287" s="151">
        <f>IF(N287="sníž. přenesená",J287,0)</f>
        <v>0</v>
      </c>
      <c r="BI287" s="151">
        <f>IF(N287="nulová",J287,0)</f>
        <v>0</v>
      </c>
      <c r="BJ287" s="18" t="s">
        <v>82</v>
      </c>
      <c r="BK287" s="151">
        <f>ROUND(I287*H287,2)</f>
        <v>0</v>
      </c>
      <c r="BL287" s="18" t="s">
        <v>314</v>
      </c>
      <c r="BM287" s="150" t="s">
        <v>1191</v>
      </c>
    </row>
    <row r="288" spans="2:65" s="1" customFormat="1" ht="11.25">
      <c r="B288" s="33"/>
      <c r="D288" s="152" t="s">
        <v>316</v>
      </c>
      <c r="F288" s="153" t="s">
        <v>8738</v>
      </c>
      <c r="I288" s="154"/>
      <c r="L288" s="33"/>
      <c r="M288" s="155"/>
      <c r="T288" s="57"/>
      <c r="AT288" s="18" t="s">
        <v>316</v>
      </c>
      <c r="AU288" s="18" t="s">
        <v>163</v>
      </c>
    </row>
    <row r="289" spans="2:65" s="1" customFormat="1" ht="16.5" customHeight="1">
      <c r="B289" s="33"/>
      <c r="C289" s="139" t="s">
        <v>806</v>
      </c>
      <c r="D289" s="139" t="s">
        <v>309</v>
      </c>
      <c r="E289" s="140" t="s">
        <v>8739</v>
      </c>
      <c r="F289" s="141" t="s">
        <v>8740</v>
      </c>
      <c r="G289" s="142" t="s">
        <v>514</v>
      </c>
      <c r="H289" s="143">
        <v>2</v>
      </c>
      <c r="I289" s="144"/>
      <c r="J289" s="145">
        <f>ROUND(I289*H289,2)</f>
        <v>0</v>
      </c>
      <c r="K289" s="141" t="s">
        <v>1</v>
      </c>
      <c r="L289" s="33"/>
      <c r="M289" s="146" t="s">
        <v>1</v>
      </c>
      <c r="N289" s="147" t="s">
        <v>40</v>
      </c>
      <c r="P289" s="148">
        <f>O289*H289</f>
        <v>0</v>
      </c>
      <c r="Q289" s="148">
        <v>0</v>
      </c>
      <c r="R289" s="148">
        <f>Q289*H289</f>
        <v>0</v>
      </c>
      <c r="S289" s="148">
        <v>0</v>
      </c>
      <c r="T289" s="149">
        <f>S289*H289</f>
        <v>0</v>
      </c>
      <c r="AR289" s="150" t="s">
        <v>314</v>
      </c>
      <c r="AT289" s="150" t="s">
        <v>309</v>
      </c>
      <c r="AU289" s="150" t="s">
        <v>163</v>
      </c>
      <c r="AY289" s="18" t="s">
        <v>307</v>
      </c>
      <c r="BE289" s="151">
        <f>IF(N289="základní",J289,0)</f>
        <v>0</v>
      </c>
      <c r="BF289" s="151">
        <f>IF(N289="snížená",J289,0)</f>
        <v>0</v>
      </c>
      <c r="BG289" s="151">
        <f>IF(N289="zákl. přenesená",J289,0)</f>
        <v>0</v>
      </c>
      <c r="BH289" s="151">
        <f>IF(N289="sníž. přenesená",J289,0)</f>
        <v>0</v>
      </c>
      <c r="BI289" s="151">
        <f>IF(N289="nulová",J289,0)</f>
        <v>0</v>
      </c>
      <c r="BJ289" s="18" t="s">
        <v>82</v>
      </c>
      <c r="BK289" s="151">
        <f>ROUND(I289*H289,2)</f>
        <v>0</v>
      </c>
      <c r="BL289" s="18" t="s">
        <v>314</v>
      </c>
      <c r="BM289" s="150" t="s">
        <v>1202</v>
      </c>
    </row>
    <row r="290" spans="2:65" s="1" customFormat="1" ht="11.25">
      <c r="B290" s="33"/>
      <c r="D290" s="152" t="s">
        <v>316</v>
      </c>
      <c r="F290" s="153" t="s">
        <v>8740</v>
      </c>
      <c r="I290" s="154"/>
      <c r="L290" s="33"/>
      <c r="M290" s="155"/>
      <c r="T290" s="57"/>
      <c r="AT290" s="18" t="s">
        <v>316</v>
      </c>
      <c r="AU290" s="18" t="s">
        <v>163</v>
      </c>
    </row>
    <row r="291" spans="2:65" s="1" customFormat="1" ht="16.5" customHeight="1">
      <c r="B291" s="33"/>
      <c r="C291" s="139" t="s">
        <v>813</v>
      </c>
      <c r="D291" s="139" t="s">
        <v>309</v>
      </c>
      <c r="E291" s="140" t="s">
        <v>8741</v>
      </c>
      <c r="F291" s="141" t="s">
        <v>8742</v>
      </c>
      <c r="G291" s="142" t="s">
        <v>514</v>
      </c>
      <c r="H291" s="143">
        <v>3</v>
      </c>
      <c r="I291" s="144"/>
      <c r="J291" s="145">
        <f>ROUND(I291*H291,2)</f>
        <v>0</v>
      </c>
      <c r="K291" s="141" t="s">
        <v>1</v>
      </c>
      <c r="L291" s="33"/>
      <c r="M291" s="146" t="s">
        <v>1</v>
      </c>
      <c r="N291" s="147" t="s">
        <v>40</v>
      </c>
      <c r="P291" s="148">
        <f>O291*H291</f>
        <v>0</v>
      </c>
      <c r="Q291" s="148">
        <v>0</v>
      </c>
      <c r="R291" s="148">
        <f>Q291*H291</f>
        <v>0</v>
      </c>
      <c r="S291" s="148">
        <v>0</v>
      </c>
      <c r="T291" s="149">
        <f>S291*H291</f>
        <v>0</v>
      </c>
      <c r="AR291" s="150" t="s">
        <v>314</v>
      </c>
      <c r="AT291" s="150" t="s">
        <v>309</v>
      </c>
      <c r="AU291" s="150" t="s">
        <v>163</v>
      </c>
      <c r="AY291" s="18" t="s">
        <v>307</v>
      </c>
      <c r="BE291" s="151">
        <f>IF(N291="základní",J291,0)</f>
        <v>0</v>
      </c>
      <c r="BF291" s="151">
        <f>IF(N291="snížená",J291,0)</f>
        <v>0</v>
      </c>
      <c r="BG291" s="151">
        <f>IF(N291="zákl. přenesená",J291,0)</f>
        <v>0</v>
      </c>
      <c r="BH291" s="151">
        <f>IF(N291="sníž. přenesená",J291,0)</f>
        <v>0</v>
      </c>
      <c r="BI291" s="151">
        <f>IF(N291="nulová",J291,0)</f>
        <v>0</v>
      </c>
      <c r="BJ291" s="18" t="s">
        <v>82</v>
      </c>
      <c r="BK291" s="151">
        <f>ROUND(I291*H291,2)</f>
        <v>0</v>
      </c>
      <c r="BL291" s="18" t="s">
        <v>314</v>
      </c>
      <c r="BM291" s="150" t="s">
        <v>1213</v>
      </c>
    </row>
    <row r="292" spans="2:65" s="1" customFormat="1" ht="11.25">
      <c r="B292" s="33"/>
      <c r="D292" s="152" t="s">
        <v>316</v>
      </c>
      <c r="F292" s="153" t="s">
        <v>8742</v>
      </c>
      <c r="I292" s="154"/>
      <c r="L292" s="33"/>
      <c r="M292" s="155"/>
      <c r="T292" s="57"/>
      <c r="AT292" s="18" t="s">
        <v>316</v>
      </c>
      <c r="AU292" s="18" t="s">
        <v>163</v>
      </c>
    </row>
    <row r="293" spans="2:65" s="11" customFormat="1" ht="20.85" customHeight="1">
      <c r="B293" s="127"/>
      <c r="D293" s="128" t="s">
        <v>74</v>
      </c>
      <c r="E293" s="137" t="s">
        <v>8743</v>
      </c>
      <c r="F293" s="137" t="s">
        <v>8744</v>
      </c>
      <c r="I293" s="130"/>
      <c r="J293" s="138">
        <f>BK293</f>
        <v>0</v>
      </c>
      <c r="L293" s="127"/>
      <c r="M293" s="132"/>
      <c r="P293" s="133">
        <f>SUM(P294:P307)</f>
        <v>0</v>
      </c>
      <c r="R293" s="133">
        <f>SUM(R294:R307)</f>
        <v>0</v>
      </c>
      <c r="T293" s="134">
        <f>SUM(T294:T307)</f>
        <v>0</v>
      </c>
      <c r="AR293" s="128" t="s">
        <v>82</v>
      </c>
      <c r="AT293" s="135" t="s">
        <v>74</v>
      </c>
      <c r="AU293" s="135" t="s">
        <v>84</v>
      </c>
      <c r="AY293" s="128" t="s">
        <v>307</v>
      </c>
      <c r="BK293" s="136">
        <f>SUM(BK294:BK307)</f>
        <v>0</v>
      </c>
    </row>
    <row r="294" spans="2:65" s="1" customFormat="1" ht="16.5" customHeight="1">
      <c r="B294" s="33"/>
      <c r="C294" s="139" t="s">
        <v>819</v>
      </c>
      <c r="D294" s="139" t="s">
        <v>309</v>
      </c>
      <c r="E294" s="140" t="s">
        <v>8745</v>
      </c>
      <c r="F294" s="141" t="s">
        <v>8746</v>
      </c>
      <c r="G294" s="142" t="s">
        <v>514</v>
      </c>
      <c r="H294" s="143">
        <v>13</v>
      </c>
      <c r="I294" s="144"/>
      <c r="J294" s="145">
        <f>ROUND(I294*H294,2)</f>
        <v>0</v>
      </c>
      <c r="K294" s="141" t="s">
        <v>1</v>
      </c>
      <c r="L294" s="33"/>
      <c r="M294" s="146" t="s">
        <v>1</v>
      </c>
      <c r="N294" s="147" t="s">
        <v>40</v>
      </c>
      <c r="P294" s="148">
        <f>O294*H294</f>
        <v>0</v>
      </c>
      <c r="Q294" s="148">
        <v>0</v>
      </c>
      <c r="R294" s="148">
        <f>Q294*H294</f>
        <v>0</v>
      </c>
      <c r="S294" s="148">
        <v>0</v>
      </c>
      <c r="T294" s="149">
        <f>S294*H294</f>
        <v>0</v>
      </c>
      <c r="AR294" s="150" t="s">
        <v>314</v>
      </c>
      <c r="AT294" s="150" t="s">
        <v>309</v>
      </c>
      <c r="AU294" s="150" t="s">
        <v>163</v>
      </c>
      <c r="AY294" s="18" t="s">
        <v>307</v>
      </c>
      <c r="BE294" s="151">
        <f>IF(N294="základní",J294,0)</f>
        <v>0</v>
      </c>
      <c r="BF294" s="151">
        <f>IF(N294="snížená",J294,0)</f>
        <v>0</v>
      </c>
      <c r="BG294" s="151">
        <f>IF(N294="zákl. přenesená",J294,0)</f>
        <v>0</v>
      </c>
      <c r="BH294" s="151">
        <f>IF(N294="sníž. přenesená",J294,0)</f>
        <v>0</v>
      </c>
      <c r="BI294" s="151">
        <f>IF(N294="nulová",J294,0)</f>
        <v>0</v>
      </c>
      <c r="BJ294" s="18" t="s">
        <v>82</v>
      </c>
      <c r="BK294" s="151">
        <f>ROUND(I294*H294,2)</f>
        <v>0</v>
      </c>
      <c r="BL294" s="18" t="s">
        <v>314</v>
      </c>
      <c r="BM294" s="150" t="s">
        <v>1224</v>
      </c>
    </row>
    <row r="295" spans="2:65" s="1" customFormat="1" ht="11.25">
      <c r="B295" s="33"/>
      <c r="D295" s="152" t="s">
        <v>316</v>
      </c>
      <c r="F295" s="153" t="s">
        <v>8746</v>
      </c>
      <c r="I295" s="154"/>
      <c r="L295" s="33"/>
      <c r="M295" s="155"/>
      <c r="T295" s="57"/>
      <c r="AT295" s="18" t="s">
        <v>316</v>
      </c>
      <c r="AU295" s="18" t="s">
        <v>163</v>
      </c>
    </row>
    <row r="296" spans="2:65" s="1" customFormat="1" ht="16.5" customHeight="1">
      <c r="B296" s="33"/>
      <c r="C296" s="139" t="s">
        <v>824</v>
      </c>
      <c r="D296" s="139" t="s">
        <v>309</v>
      </c>
      <c r="E296" s="140" t="s">
        <v>8747</v>
      </c>
      <c r="F296" s="141" t="s">
        <v>8748</v>
      </c>
      <c r="G296" s="142" t="s">
        <v>514</v>
      </c>
      <c r="H296" s="143">
        <v>160</v>
      </c>
      <c r="I296" s="144"/>
      <c r="J296" s="145">
        <f>ROUND(I296*H296,2)</f>
        <v>0</v>
      </c>
      <c r="K296" s="141" t="s">
        <v>1</v>
      </c>
      <c r="L296" s="33"/>
      <c r="M296" s="146" t="s">
        <v>1</v>
      </c>
      <c r="N296" s="147" t="s">
        <v>40</v>
      </c>
      <c r="P296" s="148">
        <f>O296*H296</f>
        <v>0</v>
      </c>
      <c r="Q296" s="148">
        <v>0</v>
      </c>
      <c r="R296" s="148">
        <f>Q296*H296</f>
        <v>0</v>
      </c>
      <c r="S296" s="148">
        <v>0</v>
      </c>
      <c r="T296" s="149">
        <f>S296*H296</f>
        <v>0</v>
      </c>
      <c r="AR296" s="150" t="s">
        <v>314</v>
      </c>
      <c r="AT296" s="150" t="s">
        <v>309</v>
      </c>
      <c r="AU296" s="150" t="s">
        <v>163</v>
      </c>
      <c r="AY296" s="18" t="s">
        <v>307</v>
      </c>
      <c r="BE296" s="151">
        <f>IF(N296="základní",J296,0)</f>
        <v>0</v>
      </c>
      <c r="BF296" s="151">
        <f>IF(N296="snížená",J296,0)</f>
        <v>0</v>
      </c>
      <c r="BG296" s="151">
        <f>IF(N296="zákl. přenesená",J296,0)</f>
        <v>0</v>
      </c>
      <c r="BH296" s="151">
        <f>IF(N296="sníž. přenesená",J296,0)</f>
        <v>0</v>
      </c>
      <c r="BI296" s="151">
        <f>IF(N296="nulová",J296,0)</f>
        <v>0</v>
      </c>
      <c r="BJ296" s="18" t="s">
        <v>82</v>
      </c>
      <c r="BK296" s="151">
        <f>ROUND(I296*H296,2)</f>
        <v>0</v>
      </c>
      <c r="BL296" s="18" t="s">
        <v>314</v>
      </c>
      <c r="BM296" s="150" t="s">
        <v>1236</v>
      </c>
    </row>
    <row r="297" spans="2:65" s="1" customFormat="1" ht="11.25">
      <c r="B297" s="33"/>
      <c r="D297" s="152" t="s">
        <v>316</v>
      </c>
      <c r="F297" s="153" t="s">
        <v>8748</v>
      </c>
      <c r="I297" s="154"/>
      <c r="L297" s="33"/>
      <c r="M297" s="155"/>
      <c r="T297" s="57"/>
      <c r="AT297" s="18" t="s">
        <v>316</v>
      </c>
      <c r="AU297" s="18" t="s">
        <v>163</v>
      </c>
    </row>
    <row r="298" spans="2:65" s="1" customFormat="1" ht="16.5" customHeight="1">
      <c r="B298" s="33"/>
      <c r="C298" s="139" t="s">
        <v>831</v>
      </c>
      <c r="D298" s="139" t="s">
        <v>309</v>
      </c>
      <c r="E298" s="140" t="s">
        <v>8749</v>
      </c>
      <c r="F298" s="141" t="s">
        <v>8750</v>
      </c>
      <c r="G298" s="142" t="s">
        <v>398</v>
      </c>
      <c r="H298" s="143">
        <v>230</v>
      </c>
      <c r="I298" s="144"/>
      <c r="J298" s="145">
        <f>ROUND(I298*H298,2)</f>
        <v>0</v>
      </c>
      <c r="K298" s="141" t="s">
        <v>1</v>
      </c>
      <c r="L298" s="33"/>
      <c r="M298" s="146" t="s">
        <v>1</v>
      </c>
      <c r="N298" s="147" t="s">
        <v>40</v>
      </c>
      <c r="P298" s="148">
        <f>O298*H298</f>
        <v>0</v>
      </c>
      <c r="Q298" s="148">
        <v>0</v>
      </c>
      <c r="R298" s="148">
        <f>Q298*H298</f>
        <v>0</v>
      </c>
      <c r="S298" s="148">
        <v>0</v>
      </c>
      <c r="T298" s="149">
        <f>S298*H298</f>
        <v>0</v>
      </c>
      <c r="AR298" s="150" t="s">
        <v>314</v>
      </c>
      <c r="AT298" s="150" t="s">
        <v>309</v>
      </c>
      <c r="AU298" s="150" t="s">
        <v>163</v>
      </c>
      <c r="AY298" s="18" t="s">
        <v>307</v>
      </c>
      <c r="BE298" s="151">
        <f>IF(N298="základní",J298,0)</f>
        <v>0</v>
      </c>
      <c r="BF298" s="151">
        <f>IF(N298="snížená",J298,0)</f>
        <v>0</v>
      </c>
      <c r="BG298" s="151">
        <f>IF(N298="zákl. přenesená",J298,0)</f>
        <v>0</v>
      </c>
      <c r="BH298" s="151">
        <f>IF(N298="sníž. přenesená",J298,0)</f>
        <v>0</v>
      </c>
      <c r="BI298" s="151">
        <f>IF(N298="nulová",J298,0)</f>
        <v>0</v>
      </c>
      <c r="BJ298" s="18" t="s">
        <v>82</v>
      </c>
      <c r="BK298" s="151">
        <f>ROUND(I298*H298,2)</f>
        <v>0</v>
      </c>
      <c r="BL298" s="18" t="s">
        <v>314</v>
      </c>
      <c r="BM298" s="150" t="s">
        <v>1246</v>
      </c>
    </row>
    <row r="299" spans="2:65" s="1" customFormat="1" ht="11.25">
      <c r="B299" s="33"/>
      <c r="D299" s="152" t="s">
        <v>316</v>
      </c>
      <c r="F299" s="153" t="s">
        <v>8750</v>
      </c>
      <c r="I299" s="154"/>
      <c r="L299" s="33"/>
      <c r="M299" s="155"/>
      <c r="T299" s="57"/>
      <c r="AT299" s="18" t="s">
        <v>316</v>
      </c>
      <c r="AU299" s="18" t="s">
        <v>163</v>
      </c>
    </row>
    <row r="300" spans="2:65" s="1" customFormat="1" ht="16.5" customHeight="1">
      <c r="B300" s="33"/>
      <c r="C300" s="139" t="s">
        <v>837</v>
      </c>
      <c r="D300" s="139" t="s">
        <v>309</v>
      </c>
      <c r="E300" s="140" t="s">
        <v>8751</v>
      </c>
      <c r="F300" s="141" t="s">
        <v>8752</v>
      </c>
      <c r="G300" s="142" t="s">
        <v>398</v>
      </c>
      <c r="H300" s="143">
        <v>40</v>
      </c>
      <c r="I300" s="144"/>
      <c r="J300" s="145">
        <f>ROUND(I300*H300,2)</f>
        <v>0</v>
      </c>
      <c r="K300" s="141" t="s">
        <v>1</v>
      </c>
      <c r="L300" s="33"/>
      <c r="M300" s="146" t="s">
        <v>1</v>
      </c>
      <c r="N300" s="147" t="s">
        <v>40</v>
      </c>
      <c r="P300" s="148">
        <f>O300*H300</f>
        <v>0</v>
      </c>
      <c r="Q300" s="148">
        <v>0</v>
      </c>
      <c r="R300" s="148">
        <f>Q300*H300</f>
        <v>0</v>
      </c>
      <c r="S300" s="148">
        <v>0</v>
      </c>
      <c r="T300" s="149">
        <f>S300*H300</f>
        <v>0</v>
      </c>
      <c r="AR300" s="150" t="s">
        <v>314</v>
      </c>
      <c r="AT300" s="150" t="s">
        <v>309</v>
      </c>
      <c r="AU300" s="150" t="s">
        <v>163</v>
      </c>
      <c r="AY300" s="18" t="s">
        <v>307</v>
      </c>
      <c r="BE300" s="151">
        <f>IF(N300="základní",J300,0)</f>
        <v>0</v>
      </c>
      <c r="BF300" s="151">
        <f>IF(N300="snížená",J300,0)</f>
        <v>0</v>
      </c>
      <c r="BG300" s="151">
        <f>IF(N300="zákl. přenesená",J300,0)</f>
        <v>0</v>
      </c>
      <c r="BH300" s="151">
        <f>IF(N300="sníž. přenesená",J300,0)</f>
        <v>0</v>
      </c>
      <c r="BI300" s="151">
        <f>IF(N300="nulová",J300,0)</f>
        <v>0</v>
      </c>
      <c r="BJ300" s="18" t="s">
        <v>82</v>
      </c>
      <c r="BK300" s="151">
        <f>ROUND(I300*H300,2)</f>
        <v>0</v>
      </c>
      <c r="BL300" s="18" t="s">
        <v>314</v>
      </c>
      <c r="BM300" s="150" t="s">
        <v>8753</v>
      </c>
    </row>
    <row r="301" spans="2:65" s="1" customFormat="1" ht="11.25">
      <c r="B301" s="33"/>
      <c r="D301" s="152" t="s">
        <v>316</v>
      </c>
      <c r="F301" s="153" t="s">
        <v>8752</v>
      </c>
      <c r="I301" s="154"/>
      <c r="L301" s="33"/>
      <c r="M301" s="155"/>
      <c r="T301" s="57"/>
      <c r="AT301" s="18" t="s">
        <v>316</v>
      </c>
      <c r="AU301" s="18" t="s">
        <v>163</v>
      </c>
    </row>
    <row r="302" spans="2:65" s="1" customFormat="1" ht="16.5" customHeight="1">
      <c r="B302" s="33"/>
      <c r="C302" s="139" t="s">
        <v>845</v>
      </c>
      <c r="D302" s="139" t="s">
        <v>309</v>
      </c>
      <c r="E302" s="140" t="s">
        <v>8754</v>
      </c>
      <c r="F302" s="141" t="s">
        <v>8755</v>
      </c>
      <c r="G302" s="142" t="s">
        <v>398</v>
      </c>
      <c r="H302" s="143">
        <v>10</v>
      </c>
      <c r="I302" s="144"/>
      <c r="J302" s="145">
        <f>ROUND(I302*H302,2)</f>
        <v>0</v>
      </c>
      <c r="K302" s="141" t="s">
        <v>1</v>
      </c>
      <c r="L302" s="33"/>
      <c r="M302" s="146" t="s">
        <v>1</v>
      </c>
      <c r="N302" s="147" t="s">
        <v>40</v>
      </c>
      <c r="P302" s="148">
        <f>O302*H302</f>
        <v>0</v>
      </c>
      <c r="Q302" s="148">
        <v>0</v>
      </c>
      <c r="R302" s="148">
        <f>Q302*H302</f>
        <v>0</v>
      </c>
      <c r="S302" s="148">
        <v>0</v>
      </c>
      <c r="T302" s="149">
        <f>S302*H302</f>
        <v>0</v>
      </c>
      <c r="AR302" s="150" t="s">
        <v>314</v>
      </c>
      <c r="AT302" s="150" t="s">
        <v>309</v>
      </c>
      <c r="AU302" s="150" t="s">
        <v>163</v>
      </c>
      <c r="AY302" s="18" t="s">
        <v>307</v>
      </c>
      <c r="BE302" s="151">
        <f>IF(N302="základní",J302,0)</f>
        <v>0</v>
      </c>
      <c r="BF302" s="151">
        <f>IF(N302="snížená",J302,0)</f>
        <v>0</v>
      </c>
      <c r="BG302" s="151">
        <f>IF(N302="zákl. přenesená",J302,0)</f>
        <v>0</v>
      </c>
      <c r="BH302" s="151">
        <f>IF(N302="sníž. přenesená",J302,0)</f>
        <v>0</v>
      </c>
      <c r="BI302" s="151">
        <f>IF(N302="nulová",J302,0)</f>
        <v>0</v>
      </c>
      <c r="BJ302" s="18" t="s">
        <v>82</v>
      </c>
      <c r="BK302" s="151">
        <f>ROUND(I302*H302,2)</f>
        <v>0</v>
      </c>
      <c r="BL302" s="18" t="s">
        <v>314</v>
      </c>
      <c r="BM302" s="150" t="s">
        <v>8756</v>
      </c>
    </row>
    <row r="303" spans="2:65" s="1" customFormat="1" ht="11.25">
      <c r="B303" s="33"/>
      <c r="D303" s="152" t="s">
        <v>316</v>
      </c>
      <c r="F303" s="153" t="s">
        <v>8755</v>
      </c>
      <c r="I303" s="154"/>
      <c r="L303" s="33"/>
      <c r="M303" s="155"/>
      <c r="T303" s="57"/>
      <c r="AT303" s="18" t="s">
        <v>316</v>
      </c>
      <c r="AU303" s="18" t="s">
        <v>163</v>
      </c>
    </row>
    <row r="304" spans="2:65" s="1" customFormat="1" ht="16.5" customHeight="1">
      <c r="B304" s="33"/>
      <c r="C304" s="139" t="s">
        <v>852</v>
      </c>
      <c r="D304" s="139" t="s">
        <v>309</v>
      </c>
      <c r="E304" s="140" t="s">
        <v>8757</v>
      </c>
      <c r="F304" s="141" t="s">
        <v>8758</v>
      </c>
      <c r="G304" s="142" t="s">
        <v>514</v>
      </c>
      <c r="H304" s="143">
        <v>2</v>
      </c>
      <c r="I304" s="144"/>
      <c r="J304" s="145">
        <f>ROUND(I304*H304,2)</f>
        <v>0</v>
      </c>
      <c r="K304" s="141" t="s">
        <v>1</v>
      </c>
      <c r="L304" s="33"/>
      <c r="M304" s="146" t="s">
        <v>1</v>
      </c>
      <c r="N304" s="147" t="s">
        <v>40</v>
      </c>
      <c r="P304" s="148">
        <f>O304*H304</f>
        <v>0</v>
      </c>
      <c r="Q304" s="148">
        <v>0</v>
      </c>
      <c r="R304" s="148">
        <f>Q304*H304</f>
        <v>0</v>
      </c>
      <c r="S304" s="148">
        <v>0</v>
      </c>
      <c r="T304" s="149">
        <f>S304*H304</f>
        <v>0</v>
      </c>
      <c r="AR304" s="150" t="s">
        <v>314</v>
      </c>
      <c r="AT304" s="150" t="s">
        <v>309</v>
      </c>
      <c r="AU304" s="150" t="s">
        <v>163</v>
      </c>
      <c r="AY304" s="18" t="s">
        <v>307</v>
      </c>
      <c r="BE304" s="151">
        <f>IF(N304="základní",J304,0)</f>
        <v>0</v>
      </c>
      <c r="BF304" s="151">
        <f>IF(N304="snížená",J304,0)</f>
        <v>0</v>
      </c>
      <c r="BG304" s="151">
        <f>IF(N304="zákl. přenesená",J304,0)</f>
        <v>0</v>
      </c>
      <c r="BH304" s="151">
        <f>IF(N304="sníž. přenesená",J304,0)</f>
        <v>0</v>
      </c>
      <c r="BI304" s="151">
        <f>IF(N304="nulová",J304,0)</f>
        <v>0</v>
      </c>
      <c r="BJ304" s="18" t="s">
        <v>82</v>
      </c>
      <c r="BK304" s="151">
        <f>ROUND(I304*H304,2)</f>
        <v>0</v>
      </c>
      <c r="BL304" s="18" t="s">
        <v>314</v>
      </c>
      <c r="BM304" s="150" t="s">
        <v>8759</v>
      </c>
    </row>
    <row r="305" spans="2:65" s="1" customFormat="1" ht="11.25">
      <c r="B305" s="33"/>
      <c r="D305" s="152" t="s">
        <v>316</v>
      </c>
      <c r="F305" s="153" t="s">
        <v>8758</v>
      </c>
      <c r="I305" s="154"/>
      <c r="L305" s="33"/>
      <c r="M305" s="155"/>
      <c r="T305" s="57"/>
      <c r="AT305" s="18" t="s">
        <v>316</v>
      </c>
      <c r="AU305" s="18" t="s">
        <v>163</v>
      </c>
    </row>
    <row r="306" spans="2:65" s="1" customFormat="1" ht="16.5" customHeight="1">
      <c r="B306" s="33"/>
      <c r="C306" s="139" t="s">
        <v>860</v>
      </c>
      <c r="D306" s="139" t="s">
        <v>309</v>
      </c>
      <c r="E306" s="140" t="s">
        <v>8760</v>
      </c>
      <c r="F306" s="141" t="s">
        <v>8761</v>
      </c>
      <c r="G306" s="142" t="s">
        <v>405</v>
      </c>
      <c r="H306" s="143">
        <v>4</v>
      </c>
      <c r="I306" s="144"/>
      <c r="J306" s="145">
        <f>ROUND(I306*H306,2)</f>
        <v>0</v>
      </c>
      <c r="K306" s="141" t="s">
        <v>1</v>
      </c>
      <c r="L306" s="33"/>
      <c r="M306" s="146" t="s">
        <v>1</v>
      </c>
      <c r="N306" s="147" t="s">
        <v>40</v>
      </c>
      <c r="P306" s="148">
        <f>O306*H306</f>
        <v>0</v>
      </c>
      <c r="Q306" s="148">
        <v>0</v>
      </c>
      <c r="R306" s="148">
        <f>Q306*H306</f>
        <v>0</v>
      </c>
      <c r="S306" s="148">
        <v>0</v>
      </c>
      <c r="T306" s="149">
        <f>S306*H306</f>
        <v>0</v>
      </c>
      <c r="AR306" s="150" t="s">
        <v>314</v>
      </c>
      <c r="AT306" s="150" t="s">
        <v>309</v>
      </c>
      <c r="AU306" s="150" t="s">
        <v>163</v>
      </c>
      <c r="AY306" s="18" t="s">
        <v>307</v>
      </c>
      <c r="BE306" s="151">
        <f>IF(N306="základní",J306,0)</f>
        <v>0</v>
      </c>
      <c r="BF306" s="151">
        <f>IF(N306="snížená",J306,0)</f>
        <v>0</v>
      </c>
      <c r="BG306" s="151">
        <f>IF(N306="zákl. přenesená",J306,0)</f>
        <v>0</v>
      </c>
      <c r="BH306" s="151">
        <f>IF(N306="sníž. přenesená",J306,0)</f>
        <v>0</v>
      </c>
      <c r="BI306" s="151">
        <f>IF(N306="nulová",J306,0)</f>
        <v>0</v>
      </c>
      <c r="BJ306" s="18" t="s">
        <v>82</v>
      </c>
      <c r="BK306" s="151">
        <f>ROUND(I306*H306,2)</f>
        <v>0</v>
      </c>
      <c r="BL306" s="18" t="s">
        <v>314</v>
      </c>
      <c r="BM306" s="150" t="s">
        <v>8762</v>
      </c>
    </row>
    <row r="307" spans="2:65" s="1" customFormat="1" ht="11.25">
      <c r="B307" s="33"/>
      <c r="D307" s="152" t="s">
        <v>316</v>
      </c>
      <c r="F307" s="153" t="s">
        <v>8761</v>
      </c>
      <c r="I307" s="154"/>
      <c r="L307" s="33"/>
      <c r="M307" s="155"/>
      <c r="T307" s="57"/>
      <c r="AT307" s="18" t="s">
        <v>316</v>
      </c>
      <c r="AU307" s="18" t="s">
        <v>163</v>
      </c>
    </row>
    <row r="308" spans="2:65" s="11" customFormat="1" ht="22.9" customHeight="1">
      <c r="B308" s="127"/>
      <c r="D308" s="128" t="s">
        <v>74</v>
      </c>
      <c r="E308" s="137" t="s">
        <v>8763</v>
      </c>
      <c r="F308" s="137" t="s">
        <v>8764</v>
      </c>
      <c r="I308" s="130"/>
      <c r="J308" s="138">
        <f>BK308</f>
        <v>0</v>
      </c>
      <c r="L308" s="127"/>
      <c r="M308" s="132"/>
      <c r="P308" s="133">
        <f>P309+SUM(P310:P313)+P328+P361+P393+P402+P413+P422+P435+P444</f>
        <v>0</v>
      </c>
      <c r="R308" s="133">
        <f>R309+SUM(R310:R313)+R328+R361+R393+R402+R413+R422+R435+R444</f>
        <v>0</v>
      </c>
      <c r="T308" s="134">
        <f>T309+SUM(T310:T313)+T328+T361+T393+T402+T413+T422+T435+T444</f>
        <v>0</v>
      </c>
      <c r="AR308" s="128" t="s">
        <v>82</v>
      </c>
      <c r="AT308" s="135" t="s">
        <v>74</v>
      </c>
      <c r="AU308" s="135" t="s">
        <v>82</v>
      </c>
      <c r="AY308" s="128" t="s">
        <v>307</v>
      </c>
      <c r="BK308" s="136">
        <f>BK309+SUM(BK310:BK313)+BK328+BK361+BK393+BK402+BK413+BK422+BK435+BK444</f>
        <v>0</v>
      </c>
    </row>
    <row r="309" spans="2:65" s="1" customFormat="1" ht="16.5" customHeight="1">
      <c r="B309" s="33"/>
      <c r="C309" s="139" t="s">
        <v>867</v>
      </c>
      <c r="D309" s="139" t="s">
        <v>309</v>
      </c>
      <c r="E309" s="140" t="s">
        <v>8765</v>
      </c>
      <c r="F309" s="141" t="s">
        <v>8766</v>
      </c>
      <c r="G309" s="142" t="s">
        <v>514</v>
      </c>
      <c r="H309" s="143">
        <v>1</v>
      </c>
      <c r="I309" s="144"/>
      <c r="J309" s="145">
        <f>ROUND(I309*H309,2)</f>
        <v>0</v>
      </c>
      <c r="K309" s="141" t="s">
        <v>1</v>
      </c>
      <c r="L309" s="33"/>
      <c r="M309" s="146" t="s">
        <v>1</v>
      </c>
      <c r="N309" s="147" t="s">
        <v>40</v>
      </c>
      <c r="P309" s="148">
        <f>O309*H309</f>
        <v>0</v>
      </c>
      <c r="Q309" s="148">
        <v>0</v>
      </c>
      <c r="R309" s="148">
        <f>Q309*H309</f>
        <v>0</v>
      </c>
      <c r="S309" s="148">
        <v>0</v>
      </c>
      <c r="T309" s="149">
        <f>S309*H309</f>
        <v>0</v>
      </c>
      <c r="AR309" s="150" t="s">
        <v>314</v>
      </c>
      <c r="AT309" s="150" t="s">
        <v>309</v>
      </c>
      <c r="AU309" s="150" t="s">
        <v>84</v>
      </c>
      <c r="AY309" s="18" t="s">
        <v>307</v>
      </c>
      <c r="BE309" s="151">
        <f>IF(N309="základní",J309,0)</f>
        <v>0</v>
      </c>
      <c r="BF309" s="151">
        <f>IF(N309="snížená",J309,0)</f>
        <v>0</v>
      </c>
      <c r="BG309" s="151">
        <f>IF(N309="zákl. přenesená",J309,0)</f>
        <v>0</v>
      </c>
      <c r="BH309" s="151">
        <f>IF(N309="sníž. přenesená",J309,0)</f>
        <v>0</v>
      </c>
      <c r="BI309" s="151">
        <f>IF(N309="nulová",J309,0)</f>
        <v>0</v>
      </c>
      <c r="BJ309" s="18" t="s">
        <v>82</v>
      </c>
      <c r="BK309" s="151">
        <f>ROUND(I309*H309,2)</f>
        <v>0</v>
      </c>
      <c r="BL309" s="18" t="s">
        <v>314</v>
      </c>
      <c r="BM309" s="150" t="s">
        <v>1318</v>
      </c>
    </row>
    <row r="310" spans="2:65" s="1" customFormat="1" ht="11.25">
      <c r="B310" s="33"/>
      <c r="D310" s="152" t="s">
        <v>316</v>
      </c>
      <c r="F310" s="153" t="s">
        <v>8766</v>
      </c>
      <c r="I310" s="154"/>
      <c r="L310" s="33"/>
      <c r="M310" s="155"/>
      <c r="T310" s="57"/>
      <c r="AT310" s="18" t="s">
        <v>316</v>
      </c>
      <c r="AU310" s="18" t="s">
        <v>84</v>
      </c>
    </row>
    <row r="311" spans="2:65" s="1" customFormat="1" ht="16.5" customHeight="1">
      <c r="B311" s="33"/>
      <c r="C311" s="139" t="s">
        <v>875</v>
      </c>
      <c r="D311" s="139" t="s">
        <v>309</v>
      </c>
      <c r="E311" s="140" t="s">
        <v>8767</v>
      </c>
      <c r="F311" s="141" t="s">
        <v>8768</v>
      </c>
      <c r="G311" s="142" t="s">
        <v>514</v>
      </c>
      <c r="H311" s="143">
        <v>1</v>
      </c>
      <c r="I311" s="144"/>
      <c r="J311" s="145">
        <f>ROUND(I311*H311,2)</f>
        <v>0</v>
      </c>
      <c r="K311" s="141" t="s">
        <v>1</v>
      </c>
      <c r="L311" s="33"/>
      <c r="M311" s="146" t="s">
        <v>1</v>
      </c>
      <c r="N311" s="147" t="s">
        <v>40</v>
      </c>
      <c r="P311" s="148">
        <f>O311*H311</f>
        <v>0</v>
      </c>
      <c r="Q311" s="148">
        <v>0</v>
      </c>
      <c r="R311" s="148">
        <f>Q311*H311</f>
        <v>0</v>
      </c>
      <c r="S311" s="148">
        <v>0</v>
      </c>
      <c r="T311" s="149">
        <f>S311*H311</f>
        <v>0</v>
      </c>
      <c r="AR311" s="150" t="s">
        <v>314</v>
      </c>
      <c r="AT311" s="150" t="s">
        <v>309</v>
      </c>
      <c r="AU311" s="150" t="s">
        <v>84</v>
      </c>
      <c r="AY311" s="18" t="s">
        <v>307</v>
      </c>
      <c r="BE311" s="151">
        <f>IF(N311="základní",J311,0)</f>
        <v>0</v>
      </c>
      <c r="BF311" s="151">
        <f>IF(N311="snížená",J311,0)</f>
        <v>0</v>
      </c>
      <c r="BG311" s="151">
        <f>IF(N311="zákl. přenesená",J311,0)</f>
        <v>0</v>
      </c>
      <c r="BH311" s="151">
        <f>IF(N311="sníž. přenesená",J311,0)</f>
        <v>0</v>
      </c>
      <c r="BI311" s="151">
        <f>IF(N311="nulová",J311,0)</f>
        <v>0</v>
      </c>
      <c r="BJ311" s="18" t="s">
        <v>82</v>
      </c>
      <c r="BK311" s="151">
        <f>ROUND(I311*H311,2)</f>
        <v>0</v>
      </c>
      <c r="BL311" s="18" t="s">
        <v>314</v>
      </c>
      <c r="BM311" s="150" t="s">
        <v>1328</v>
      </c>
    </row>
    <row r="312" spans="2:65" s="1" customFormat="1" ht="11.25">
      <c r="B312" s="33"/>
      <c r="D312" s="152" t="s">
        <v>316</v>
      </c>
      <c r="F312" s="153" t="s">
        <v>8768</v>
      </c>
      <c r="I312" s="154"/>
      <c r="L312" s="33"/>
      <c r="M312" s="155"/>
      <c r="T312" s="57"/>
      <c r="AT312" s="18" t="s">
        <v>316</v>
      </c>
      <c r="AU312" s="18" t="s">
        <v>84</v>
      </c>
    </row>
    <row r="313" spans="2:65" s="11" customFormat="1" ht="20.85" customHeight="1">
      <c r="B313" s="127"/>
      <c r="D313" s="128" t="s">
        <v>74</v>
      </c>
      <c r="E313" s="137" t="s">
        <v>8609</v>
      </c>
      <c r="F313" s="137" t="s">
        <v>8610</v>
      </c>
      <c r="I313" s="130"/>
      <c r="J313" s="138">
        <f>BK313</f>
        <v>0</v>
      </c>
      <c r="L313" s="127"/>
      <c r="M313" s="132"/>
      <c r="P313" s="133">
        <f>P314+P321</f>
        <v>0</v>
      </c>
      <c r="R313" s="133">
        <f>R314+R321</f>
        <v>0</v>
      </c>
      <c r="T313" s="134">
        <f>T314+T321</f>
        <v>0</v>
      </c>
      <c r="AR313" s="128" t="s">
        <v>82</v>
      </c>
      <c r="AT313" s="135" t="s">
        <v>74</v>
      </c>
      <c r="AU313" s="135" t="s">
        <v>84</v>
      </c>
      <c r="AY313" s="128" t="s">
        <v>307</v>
      </c>
      <c r="BK313" s="136">
        <f>BK314+BK321</f>
        <v>0</v>
      </c>
    </row>
    <row r="314" spans="2:65" s="16" customFormat="1" ht="20.85" customHeight="1">
      <c r="B314" s="207"/>
      <c r="D314" s="208" t="s">
        <v>74</v>
      </c>
      <c r="E314" s="208" t="s">
        <v>8769</v>
      </c>
      <c r="F314" s="208" t="s">
        <v>8770</v>
      </c>
      <c r="I314" s="209"/>
      <c r="J314" s="210">
        <f>BK314</f>
        <v>0</v>
      </c>
      <c r="L314" s="207"/>
      <c r="M314" s="211"/>
      <c r="P314" s="212">
        <f>SUM(P315:P320)</f>
        <v>0</v>
      </c>
      <c r="R314" s="212">
        <f>SUM(R315:R320)</f>
        <v>0</v>
      </c>
      <c r="T314" s="213">
        <f>SUM(T315:T320)</f>
        <v>0</v>
      </c>
      <c r="AR314" s="208" t="s">
        <v>82</v>
      </c>
      <c r="AT314" s="214" t="s">
        <v>74</v>
      </c>
      <c r="AU314" s="214" t="s">
        <v>163</v>
      </c>
      <c r="AY314" s="208" t="s">
        <v>307</v>
      </c>
      <c r="BK314" s="215">
        <f>SUM(BK315:BK320)</f>
        <v>0</v>
      </c>
    </row>
    <row r="315" spans="2:65" s="1" customFormat="1" ht="16.5" customHeight="1">
      <c r="B315" s="33"/>
      <c r="C315" s="139" t="s">
        <v>881</v>
      </c>
      <c r="D315" s="139" t="s">
        <v>309</v>
      </c>
      <c r="E315" s="140" t="s">
        <v>8771</v>
      </c>
      <c r="F315" s="141" t="s">
        <v>8772</v>
      </c>
      <c r="G315" s="142" t="s">
        <v>514</v>
      </c>
      <c r="H315" s="143">
        <v>3</v>
      </c>
      <c r="I315" s="144"/>
      <c r="J315" s="145">
        <f>ROUND(I315*H315,2)</f>
        <v>0</v>
      </c>
      <c r="K315" s="141" t="s">
        <v>1</v>
      </c>
      <c r="L315" s="33"/>
      <c r="M315" s="146" t="s">
        <v>1</v>
      </c>
      <c r="N315" s="147" t="s">
        <v>40</v>
      </c>
      <c r="P315" s="148">
        <f>O315*H315</f>
        <v>0</v>
      </c>
      <c r="Q315" s="148">
        <v>0</v>
      </c>
      <c r="R315" s="148">
        <f>Q315*H315</f>
        <v>0</v>
      </c>
      <c r="S315" s="148">
        <v>0</v>
      </c>
      <c r="T315" s="149">
        <f>S315*H315</f>
        <v>0</v>
      </c>
      <c r="AR315" s="150" t="s">
        <v>314</v>
      </c>
      <c r="AT315" s="150" t="s">
        <v>309</v>
      </c>
      <c r="AU315" s="150" t="s">
        <v>314</v>
      </c>
      <c r="AY315" s="18" t="s">
        <v>307</v>
      </c>
      <c r="BE315" s="151">
        <f>IF(N315="základní",J315,0)</f>
        <v>0</v>
      </c>
      <c r="BF315" s="151">
        <f>IF(N315="snížená",J315,0)</f>
        <v>0</v>
      </c>
      <c r="BG315" s="151">
        <f>IF(N315="zákl. přenesená",J315,0)</f>
        <v>0</v>
      </c>
      <c r="BH315" s="151">
        <f>IF(N315="sníž. přenesená",J315,0)</f>
        <v>0</v>
      </c>
      <c r="BI315" s="151">
        <f>IF(N315="nulová",J315,0)</f>
        <v>0</v>
      </c>
      <c r="BJ315" s="18" t="s">
        <v>82</v>
      </c>
      <c r="BK315" s="151">
        <f>ROUND(I315*H315,2)</f>
        <v>0</v>
      </c>
      <c r="BL315" s="18" t="s">
        <v>314</v>
      </c>
      <c r="BM315" s="150" t="s">
        <v>1258</v>
      </c>
    </row>
    <row r="316" spans="2:65" s="1" customFormat="1" ht="11.25">
      <c r="B316" s="33"/>
      <c r="D316" s="152" t="s">
        <v>316</v>
      </c>
      <c r="F316" s="153" t="s">
        <v>8772</v>
      </c>
      <c r="I316" s="154"/>
      <c r="L316" s="33"/>
      <c r="M316" s="155"/>
      <c r="T316" s="57"/>
      <c r="AT316" s="18" t="s">
        <v>316</v>
      </c>
      <c r="AU316" s="18" t="s">
        <v>314</v>
      </c>
    </row>
    <row r="317" spans="2:65" s="1" customFormat="1" ht="16.5" customHeight="1">
      <c r="B317" s="33"/>
      <c r="C317" s="139" t="s">
        <v>887</v>
      </c>
      <c r="D317" s="139" t="s">
        <v>309</v>
      </c>
      <c r="E317" s="140" t="s">
        <v>8773</v>
      </c>
      <c r="F317" s="141" t="s">
        <v>8774</v>
      </c>
      <c r="G317" s="142" t="s">
        <v>514</v>
      </c>
      <c r="H317" s="143">
        <v>3</v>
      </c>
      <c r="I317" s="144"/>
      <c r="J317" s="145">
        <f>ROUND(I317*H317,2)</f>
        <v>0</v>
      </c>
      <c r="K317" s="141" t="s">
        <v>1</v>
      </c>
      <c r="L317" s="33"/>
      <c r="M317" s="146" t="s">
        <v>1</v>
      </c>
      <c r="N317" s="147" t="s">
        <v>40</v>
      </c>
      <c r="P317" s="148">
        <f>O317*H317</f>
        <v>0</v>
      </c>
      <c r="Q317" s="148">
        <v>0</v>
      </c>
      <c r="R317" s="148">
        <f>Q317*H317</f>
        <v>0</v>
      </c>
      <c r="S317" s="148">
        <v>0</v>
      </c>
      <c r="T317" s="149">
        <f>S317*H317</f>
        <v>0</v>
      </c>
      <c r="AR317" s="150" t="s">
        <v>314</v>
      </c>
      <c r="AT317" s="150" t="s">
        <v>309</v>
      </c>
      <c r="AU317" s="150" t="s">
        <v>314</v>
      </c>
      <c r="AY317" s="18" t="s">
        <v>307</v>
      </c>
      <c r="BE317" s="151">
        <f>IF(N317="základní",J317,0)</f>
        <v>0</v>
      </c>
      <c r="BF317" s="151">
        <f>IF(N317="snížená",J317,0)</f>
        <v>0</v>
      </c>
      <c r="BG317" s="151">
        <f>IF(N317="zákl. přenesená",J317,0)</f>
        <v>0</v>
      </c>
      <c r="BH317" s="151">
        <f>IF(N317="sníž. přenesená",J317,0)</f>
        <v>0</v>
      </c>
      <c r="BI317" s="151">
        <f>IF(N317="nulová",J317,0)</f>
        <v>0</v>
      </c>
      <c r="BJ317" s="18" t="s">
        <v>82</v>
      </c>
      <c r="BK317" s="151">
        <f>ROUND(I317*H317,2)</f>
        <v>0</v>
      </c>
      <c r="BL317" s="18" t="s">
        <v>314</v>
      </c>
      <c r="BM317" s="150" t="s">
        <v>1271</v>
      </c>
    </row>
    <row r="318" spans="2:65" s="1" customFormat="1" ht="11.25">
      <c r="B318" s="33"/>
      <c r="D318" s="152" t="s">
        <v>316</v>
      </c>
      <c r="F318" s="153" t="s">
        <v>8774</v>
      </c>
      <c r="I318" s="154"/>
      <c r="L318" s="33"/>
      <c r="M318" s="155"/>
      <c r="T318" s="57"/>
      <c r="AT318" s="18" t="s">
        <v>316</v>
      </c>
      <c r="AU318" s="18" t="s">
        <v>314</v>
      </c>
    </row>
    <row r="319" spans="2:65" s="1" customFormat="1" ht="16.5" customHeight="1">
      <c r="B319" s="33"/>
      <c r="C319" s="139" t="s">
        <v>893</v>
      </c>
      <c r="D319" s="139" t="s">
        <v>309</v>
      </c>
      <c r="E319" s="140" t="s">
        <v>8775</v>
      </c>
      <c r="F319" s="141" t="s">
        <v>8776</v>
      </c>
      <c r="G319" s="142" t="s">
        <v>514</v>
      </c>
      <c r="H319" s="143">
        <v>1</v>
      </c>
      <c r="I319" s="144"/>
      <c r="J319" s="145">
        <f>ROUND(I319*H319,2)</f>
        <v>0</v>
      </c>
      <c r="K319" s="141" t="s">
        <v>1</v>
      </c>
      <c r="L319" s="33"/>
      <c r="M319" s="146" t="s">
        <v>1</v>
      </c>
      <c r="N319" s="147" t="s">
        <v>40</v>
      </c>
      <c r="P319" s="148">
        <f>O319*H319</f>
        <v>0</v>
      </c>
      <c r="Q319" s="148">
        <v>0</v>
      </c>
      <c r="R319" s="148">
        <f>Q319*H319</f>
        <v>0</v>
      </c>
      <c r="S319" s="148">
        <v>0</v>
      </c>
      <c r="T319" s="149">
        <f>S319*H319</f>
        <v>0</v>
      </c>
      <c r="AR319" s="150" t="s">
        <v>314</v>
      </c>
      <c r="AT319" s="150" t="s">
        <v>309</v>
      </c>
      <c r="AU319" s="150" t="s">
        <v>314</v>
      </c>
      <c r="AY319" s="18" t="s">
        <v>307</v>
      </c>
      <c r="BE319" s="151">
        <f>IF(N319="základní",J319,0)</f>
        <v>0</v>
      </c>
      <c r="BF319" s="151">
        <f>IF(N319="snížená",J319,0)</f>
        <v>0</v>
      </c>
      <c r="BG319" s="151">
        <f>IF(N319="zákl. přenesená",J319,0)</f>
        <v>0</v>
      </c>
      <c r="BH319" s="151">
        <f>IF(N319="sníž. přenesená",J319,0)</f>
        <v>0</v>
      </c>
      <c r="BI319" s="151">
        <f>IF(N319="nulová",J319,0)</f>
        <v>0</v>
      </c>
      <c r="BJ319" s="18" t="s">
        <v>82</v>
      </c>
      <c r="BK319" s="151">
        <f>ROUND(I319*H319,2)</f>
        <v>0</v>
      </c>
      <c r="BL319" s="18" t="s">
        <v>314</v>
      </c>
      <c r="BM319" s="150" t="s">
        <v>1280</v>
      </c>
    </row>
    <row r="320" spans="2:65" s="1" customFormat="1" ht="11.25">
      <c r="B320" s="33"/>
      <c r="D320" s="152" t="s">
        <v>316</v>
      </c>
      <c r="F320" s="153" t="s">
        <v>8776</v>
      </c>
      <c r="I320" s="154"/>
      <c r="L320" s="33"/>
      <c r="M320" s="155"/>
      <c r="T320" s="57"/>
      <c r="AT320" s="18" t="s">
        <v>316</v>
      </c>
      <c r="AU320" s="18" t="s">
        <v>314</v>
      </c>
    </row>
    <row r="321" spans="2:65" s="16" customFormat="1" ht="20.85" customHeight="1">
      <c r="B321" s="207"/>
      <c r="D321" s="208" t="s">
        <v>74</v>
      </c>
      <c r="E321" s="208" t="s">
        <v>8777</v>
      </c>
      <c r="F321" s="208" t="s">
        <v>8778</v>
      </c>
      <c r="I321" s="209"/>
      <c r="J321" s="210">
        <f>BK321</f>
        <v>0</v>
      </c>
      <c r="L321" s="207"/>
      <c r="M321" s="211"/>
      <c r="P321" s="212">
        <f>SUM(P322:P327)</f>
        <v>0</v>
      </c>
      <c r="R321" s="212">
        <f>SUM(R322:R327)</f>
        <v>0</v>
      </c>
      <c r="T321" s="213">
        <f>SUM(T322:T327)</f>
        <v>0</v>
      </c>
      <c r="AR321" s="208" t="s">
        <v>82</v>
      </c>
      <c r="AT321" s="214" t="s">
        <v>74</v>
      </c>
      <c r="AU321" s="214" t="s">
        <v>163</v>
      </c>
      <c r="AY321" s="208" t="s">
        <v>307</v>
      </c>
      <c r="BK321" s="215">
        <f>SUM(BK322:BK327)</f>
        <v>0</v>
      </c>
    </row>
    <row r="322" spans="2:65" s="1" customFormat="1" ht="16.5" customHeight="1">
      <c r="B322" s="33"/>
      <c r="C322" s="139" t="s">
        <v>899</v>
      </c>
      <c r="D322" s="139" t="s">
        <v>309</v>
      </c>
      <c r="E322" s="140" t="s">
        <v>8779</v>
      </c>
      <c r="F322" s="141" t="s">
        <v>8780</v>
      </c>
      <c r="G322" s="142" t="s">
        <v>514</v>
      </c>
      <c r="H322" s="143">
        <v>1</v>
      </c>
      <c r="I322" s="144"/>
      <c r="J322" s="145">
        <f>ROUND(I322*H322,2)</f>
        <v>0</v>
      </c>
      <c r="K322" s="141" t="s">
        <v>1</v>
      </c>
      <c r="L322" s="33"/>
      <c r="M322" s="146" t="s">
        <v>1</v>
      </c>
      <c r="N322" s="147" t="s">
        <v>40</v>
      </c>
      <c r="P322" s="148">
        <f>O322*H322</f>
        <v>0</v>
      </c>
      <c r="Q322" s="148">
        <v>0</v>
      </c>
      <c r="R322" s="148">
        <f>Q322*H322</f>
        <v>0</v>
      </c>
      <c r="S322" s="148">
        <v>0</v>
      </c>
      <c r="T322" s="149">
        <f>S322*H322</f>
        <v>0</v>
      </c>
      <c r="AR322" s="150" t="s">
        <v>314</v>
      </c>
      <c r="AT322" s="150" t="s">
        <v>309</v>
      </c>
      <c r="AU322" s="150" t="s">
        <v>314</v>
      </c>
      <c r="AY322" s="18" t="s">
        <v>307</v>
      </c>
      <c r="BE322" s="151">
        <f>IF(N322="základní",J322,0)</f>
        <v>0</v>
      </c>
      <c r="BF322" s="151">
        <f>IF(N322="snížená",J322,0)</f>
        <v>0</v>
      </c>
      <c r="BG322" s="151">
        <f>IF(N322="zákl. přenesená",J322,0)</f>
        <v>0</v>
      </c>
      <c r="BH322" s="151">
        <f>IF(N322="sníž. přenesená",J322,0)</f>
        <v>0</v>
      </c>
      <c r="BI322" s="151">
        <f>IF(N322="nulová",J322,0)</f>
        <v>0</v>
      </c>
      <c r="BJ322" s="18" t="s">
        <v>82</v>
      </c>
      <c r="BK322" s="151">
        <f>ROUND(I322*H322,2)</f>
        <v>0</v>
      </c>
      <c r="BL322" s="18" t="s">
        <v>314</v>
      </c>
      <c r="BM322" s="150" t="s">
        <v>1292</v>
      </c>
    </row>
    <row r="323" spans="2:65" s="1" customFormat="1" ht="11.25">
      <c r="B323" s="33"/>
      <c r="D323" s="152" t="s">
        <v>316</v>
      </c>
      <c r="F323" s="153" t="s">
        <v>8780</v>
      </c>
      <c r="I323" s="154"/>
      <c r="L323" s="33"/>
      <c r="M323" s="155"/>
      <c r="T323" s="57"/>
      <c r="AT323" s="18" t="s">
        <v>316</v>
      </c>
      <c r="AU323" s="18" t="s">
        <v>314</v>
      </c>
    </row>
    <row r="324" spans="2:65" s="1" customFormat="1" ht="16.5" customHeight="1">
      <c r="B324" s="33"/>
      <c r="C324" s="139" t="s">
        <v>903</v>
      </c>
      <c r="D324" s="139" t="s">
        <v>309</v>
      </c>
      <c r="E324" s="140" t="s">
        <v>8781</v>
      </c>
      <c r="F324" s="141" t="s">
        <v>8782</v>
      </c>
      <c r="G324" s="142" t="s">
        <v>514</v>
      </c>
      <c r="H324" s="143">
        <v>1</v>
      </c>
      <c r="I324" s="144"/>
      <c r="J324" s="145">
        <f>ROUND(I324*H324,2)</f>
        <v>0</v>
      </c>
      <c r="K324" s="141" t="s">
        <v>1</v>
      </c>
      <c r="L324" s="33"/>
      <c r="M324" s="146" t="s">
        <v>1</v>
      </c>
      <c r="N324" s="147" t="s">
        <v>40</v>
      </c>
      <c r="P324" s="148">
        <f>O324*H324</f>
        <v>0</v>
      </c>
      <c r="Q324" s="148">
        <v>0</v>
      </c>
      <c r="R324" s="148">
        <f>Q324*H324</f>
        <v>0</v>
      </c>
      <c r="S324" s="148">
        <v>0</v>
      </c>
      <c r="T324" s="149">
        <f>S324*H324</f>
        <v>0</v>
      </c>
      <c r="AR324" s="150" t="s">
        <v>314</v>
      </c>
      <c r="AT324" s="150" t="s">
        <v>309</v>
      </c>
      <c r="AU324" s="150" t="s">
        <v>314</v>
      </c>
      <c r="AY324" s="18" t="s">
        <v>307</v>
      </c>
      <c r="BE324" s="151">
        <f>IF(N324="základní",J324,0)</f>
        <v>0</v>
      </c>
      <c r="BF324" s="151">
        <f>IF(N324="snížená",J324,0)</f>
        <v>0</v>
      </c>
      <c r="BG324" s="151">
        <f>IF(N324="zákl. přenesená",J324,0)</f>
        <v>0</v>
      </c>
      <c r="BH324" s="151">
        <f>IF(N324="sníž. přenesená",J324,0)</f>
        <v>0</v>
      </c>
      <c r="BI324" s="151">
        <f>IF(N324="nulová",J324,0)</f>
        <v>0</v>
      </c>
      <c r="BJ324" s="18" t="s">
        <v>82</v>
      </c>
      <c r="BK324" s="151">
        <f>ROUND(I324*H324,2)</f>
        <v>0</v>
      </c>
      <c r="BL324" s="18" t="s">
        <v>314</v>
      </c>
      <c r="BM324" s="150" t="s">
        <v>1302</v>
      </c>
    </row>
    <row r="325" spans="2:65" s="1" customFormat="1" ht="11.25">
      <c r="B325" s="33"/>
      <c r="D325" s="152" t="s">
        <v>316</v>
      </c>
      <c r="F325" s="153" t="s">
        <v>8782</v>
      </c>
      <c r="I325" s="154"/>
      <c r="L325" s="33"/>
      <c r="M325" s="155"/>
      <c r="T325" s="57"/>
      <c r="AT325" s="18" t="s">
        <v>316</v>
      </c>
      <c r="AU325" s="18" t="s">
        <v>314</v>
      </c>
    </row>
    <row r="326" spans="2:65" s="1" customFormat="1" ht="16.5" customHeight="1">
      <c r="B326" s="33"/>
      <c r="C326" s="139" t="s">
        <v>918</v>
      </c>
      <c r="D326" s="139" t="s">
        <v>309</v>
      </c>
      <c r="E326" s="140" t="s">
        <v>8783</v>
      </c>
      <c r="F326" s="141" t="s">
        <v>8784</v>
      </c>
      <c r="G326" s="142" t="s">
        <v>514</v>
      </c>
      <c r="H326" s="143">
        <v>1</v>
      </c>
      <c r="I326" s="144"/>
      <c r="J326" s="145">
        <f>ROUND(I326*H326,2)</f>
        <v>0</v>
      </c>
      <c r="K326" s="141" t="s">
        <v>1</v>
      </c>
      <c r="L326" s="33"/>
      <c r="M326" s="146" t="s">
        <v>1</v>
      </c>
      <c r="N326" s="147" t="s">
        <v>40</v>
      </c>
      <c r="P326" s="148">
        <f>O326*H326</f>
        <v>0</v>
      </c>
      <c r="Q326" s="148">
        <v>0</v>
      </c>
      <c r="R326" s="148">
        <f>Q326*H326</f>
        <v>0</v>
      </c>
      <c r="S326" s="148">
        <v>0</v>
      </c>
      <c r="T326" s="149">
        <f>S326*H326</f>
        <v>0</v>
      </c>
      <c r="AR326" s="150" t="s">
        <v>314</v>
      </c>
      <c r="AT326" s="150" t="s">
        <v>309</v>
      </c>
      <c r="AU326" s="150" t="s">
        <v>314</v>
      </c>
      <c r="AY326" s="18" t="s">
        <v>307</v>
      </c>
      <c r="BE326" s="151">
        <f>IF(N326="základní",J326,0)</f>
        <v>0</v>
      </c>
      <c r="BF326" s="151">
        <f>IF(N326="snížená",J326,0)</f>
        <v>0</v>
      </c>
      <c r="BG326" s="151">
        <f>IF(N326="zákl. přenesená",J326,0)</f>
        <v>0</v>
      </c>
      <c r="BH326" s="151">
        <f>IF(N326="sníž. přenesená",J326,0)</f>
        <v>0</v>
      </c>
      <c r="BI326" s="151">
        <f>IF(N326="nulová",J326,0)</f>
        <v>0</v>
      </c>
      <c r="BJ326" s="18" t="s">
        <v>82</v>
      </c>
      <c r="BK326" s="151">
        <f>ROUND(I326*H326,2)</f>
        <v>0</v>
      </c>
      <c r="BL326" s="18" t="s">
        <v>314</v>
      </c>
      <c r="BM326" s="150" t="s">
        <v>1312</v>
      </c>
    </row>
    <row r="327" spans="2:65" s="1" customFormat="1" ht="11.25">
      <c r="B327" s="33"/>
      <c r="D327" s="152" t="s">
        <v>316</v>
      </c>
      <c r="F327" s="153" t="s">
        <v>8784</v>
      </c>
      <c r="I327" s="154"/>
      <c r="L327" s="33"/>
      <c r="M327" s="155"/>
      <c r="T327" s="57"/>
      <c r="AT327" s="18" t="s">
        <v>316</v>
      </c>
      <c r="AU327" s="18" t="s">
        <v>314</v>
      </c>
    </row>
    <row r="328" spans="2:65" s="11" customFormat="1" ht="20.85" customHeight="1">
      <c r="B328" s="127"/>
      <c r="D328" s="128" t="s">
        <v>74</v>
      </c>
      <c r="E328" s="137" t="s">
        <v>7307</v>
      </c>
      <c r="F328" s="137" t="s">
        <v>8584</v>
      </c>
      <c r="I328" s="130"/>
      <c r="J328" s="138">
        <f>BK328</f>
        <v>0</v>
      </c>
      <c r="L328" s="127"/>
      <c r="M328" s="132"/>
      <c r="P328" s="133">
        <f>SUM(P329:P360)</f>
        <v>0</v>
      </c>
      <c r="R328" s="133">
        <f>SUM(R329:R360)</f>
        <v>0</v>
      </c>
      <c r="T328" s="134">
        <f>SUM(T329:T360)</f>
        <v>0</v>
      </c>
      <c r="AR328" s="128" t="s">
        <v>82</v>
      </c>
      <c r="AT328" s="135" t="s">
        <v>74</v>
      </c>
      <c r="AU328" s="135" t="s">
        <v>84</v>
      </c>
      <c r="AY328" s="128" t="s">
        <v>307</v>
      </c>
      <c r="BK328" s="136">
        <f>SUM(BK329:BK360)</f>
        <v>0</v>
      </c>
    </row>
    <row r="329" spans="2:65" s="1" customFormat="1" ht="16.5" customHeight="1">
      <c r="B329" s="33"/>
      <c r="C329" s="139" t="s">
        <v>930</v>
      </c>
      <c r="D329" s="139" t="s">
        <v>309</v>
      </c>
      <c r="E329" s="140" t="s">
        <v>8585</v>
      </c>
      <c r="F329" s="141" t="s">
        <v>8586</v>
      </c>
      <c r="G329" s="142" t="s">
        <v>514</v>
      </c>
      <c r="H329" s="143">
        <v>5</v>
      </c>
      <c r="I329" s="144"/>
      <c r="J329" s="145">
        <f>ROUND(I329*H329,2)</f>
        <v>0</v>
      </c>
      <c r="K329" s="141" t="s">
        <v>1</v>
      </c>
      <c r="L329" s="33"/>
      <c r="M329" s="146" t="s">
        <v>1</v>
      </c>
      <c r="N329" s="147" t="s">
        <v>40</v>
      </c>
      <c r="P329" s="148">
        <f>O329*H329</f>
        <v>0</v>
      </c>
      <c r="Q329" s="148">
        <v>0</v>
      </c>
      <c r="R329" s="148">
        <f>Q329*H329</f>
        <v>0</v>
      </c>
      <c r="S329" s="148">
        <v>0</v>
      </c>
      <c r="T329" s="149">
        <f>S329*H329</f>
        <v>0</v>
      </c>
      <c r="AR329" s="150" t="s">
        <v>314</v>
      </c>
      <c r="AT329" s="150" t="s">
        <v>309</v>
      </c>
      <c r="AU329" s="150" t="s">
        <v>163</v>
      </c>
      <c r="AY329" s="18" t="s">
        <v>307</v>
      </c>
      <c r="BE329" s="151">
        <f>IF(N329="základní",J329,0)</f>
        <v>0</v>
      </c>
      <c r="BF329" s="151">
        <f>IF(N329="snížená",J329,0)</f>
        <v>0</v>
      </c>
      <c r="BG329" s="151">
        <f>IF(N329="zákl. přenesená",J329,0)</f>
        <v>0</v>
      </c>
      <c r="BH329" s="151">
        <f>IF(N329="sníž. přenesená",J329,0)</f>
        <v>0</v>
      </c>
      <c r="BI329" s="151">
        <f>IF(N329="nulová",J329,0)</f>
        <v>0</v>
      </c>
      <c r="BJ329" s="18" t="s">
        <v>82</v>
      </c>
      <c r="BK329" s="151">
        <f>ROUND(I329*H329,2)</f>
        <v>0</v>
      </c>
      <c r="BL329" s="18" t="s">
        <v>314</v>
      </c>
      <c r="BM329" s="150" t="s">
        <v>1335</v>
      </c>
    </row>
    <row r="330" spans="2:65" s="1" customFormat="1" ht="11.25">
      <c r="B330" s="33"/>
      <c r="D330" s="152" t="s">
        <v>316</v>
      </c>
      <c r="F330" s="153" t="s">
        <v>8586</v>
      </c>
      <c r="I330" s="154"/>
      <c r="L330" s="33"/>
      <c r="M330" s="155"/>
      <c r="T330" s="57"/>
      <c r="AT330" s="18" t="s">
        <v>316</v>
      </c>
      <c r="AU330" s="18" t="s">
        <v>163</v>
      </c>
    </row>
    <row r="331" spans="2:65" s="1" customFormat="1" ht="16.5" customHeight="1">
      <c r="B331" s="33"/>
      <c r="C331" s="139" t="s">
        <v>939</v>
      </c>
      <c r="D331" s="139" t="s">
        <v>309</v>
      </c>
      <c r="E331" s="140" t="s">
        <v>8785</v>
      </c>
      <c r="F331" s="141" t="s">
        <v>8786</v>
      </c>
      <c r="G331" s="142" t="s">
        <v>514</v>
      </c>
      <c r="H331" s="143">
        <v>72</v>
      </c>
      <c r="I331" s="144"/>
      <c r="J331" s="145">
        <f>ROUND(I331*H331,2)</f>
        <v>0</v>
      </c>
      <c r="K331" s="141" t="s">
        <v>1</v>
      </c>
      <c r="L331" s="33"/>
      <c r="M331" s="146" t="s">
        <v>1</v>
      </c>
      <c r="N331" s="147" t="s">
        <v>40</v>
      </c>
      <c r="P331" s="148">
        <f>O331*H331</f>
        <v>0</v>
      </c>
      <c r="Q331" s="148">
        <v>0</v>
      </c>
      <c r="R331" s="148">
        <f>Q331*H331</f>
        <v>0</v>
      </c>
      <c r="S331" s="148">
        <v>0</v>
      </c>
      <c r="T331" s="149">
        <f>S331*H331</f>
        <v>0</v>
      </c>
      <c r="AR331" s="150" t="s">
        <v>314</v>
      </c>
      <c r="AT331" s="150" t="s">
        <v>309</v>
      </c>
      <c r="AU331" s="150" t="s">
        <v>163</v>
      </c>
      <c r="AY331" s="18" t="s">
        <v>307</v>
      </c>
      <c r="BE331" s="151">
        <f>IF(N331="základní",J331,0)</f>
        <v>0</v>
      </c>
      <c r="BF331" s="151">
        <f>IF(N331="snížená",J331,0)</f>
        <v>0</v>
      </c>
      <c r="BG331" s="151">
        <f>IF(N331="zákl. přenesená",J331,0)</f>
        <v>0</v>
      </c>
      <c r="BH331" s="151">
        <f>IF(N331="sníž. přenesená",J331,0)</f>
        <v>0</v>
      </c>
      <c r="BI331" s="151">
        <f>IF(N331="nulová",J331,0)</f>
        <v>0</v>
      </c>
      <c r="BJ331" s="18" t="s">
        <v>82</v>
      </c>
      <c r="BK331" s="151">
        <f>ROUND(I331*H331,2)</f>
        <v>0</v>
      </c>
      <c r="BL331" s="18" t="s">
        <v>314</v>
      </c>
      <c r="BM331" s="150" t="s">
        <v>1346</v>
      </c>
    </row>
    <row r="332" spans="2:65" s="1" customFormat="1" ht="11.25">
      <c r="B332" s="33"/>
      <c r="D332" s="152" t="s">
        <v>316</v>
      </c>
      <c r="F332" s="153" t="s">
        <v>8786</v>
      </c>
      <c r="I332" s="154"/>
      <c r="L332" s="33"/>
      <c r="M332" s="155"/>
      <c r="T332" s="57"/>
      <c r="AT332" s="18" t="s">
        <v>316</v>
      </c>
      <c r="AU332" s="18" t="s">
        <v>163</v>
      </c>
    </row>
    <row r="333" spans="2:65" s="1" customFormat="1" ht="16.5" customHeight="1">
      <c r="B333" s="33"/>
      <c r="C333" s="139" t="s">
        <v>946</v>
      </c>
      <c r="D333" s="139" t="s">
        <v>309</v>
      </c>
      <c r="E333" s="140" t="s">
        <v>8587</v>
      </c>
      <c r="F333" s="141" t="s">
        <v>8588</v>
      </c>
      <c r="G333" s="142" t="s">
        <v>514</v>
      </c>
      <c r="H333" s="143">
        <v>14</v>
      </c>
      <c r="I333" s="144"/>
      <c r="J333" s="145">
        <f>ROUND(I333*H333,2)</f>
        <v>0</v>
      </c>
      <c r="K333" s="141" t="s">
        <v>1</v>
      </c>
      <c r="L333" s="33"/>
      <c r="M333" s="146" t="s">
        <v>1</v>
      </c>
      <c r="N333" s="147" t="s">
        <v>40</v>
      </c>
      <c r="P333" s="148">
        <f>O333*H333</f>
        <v>0</v>
      </c>
      <c r="Q333" s="148">
        <v>0</v>
      </c>
      <c r="R333" s="148">
        <f>Q333*H333</f>
        <v>0</v>
      </c>
      <c r="S333" s="148">
        <v>0</v>
      </c>
      <c r="T333" s="149">
        <f>S333*H333</f>
        <v>0</v>
      </c>
      <c r="AR333" s="150" t="s">
        <v>314</v>
      </c>
      <c r="AT333" s="150" t="s">
        <v>309</v>
      </c>
      <c r="AU333" s="150" t="s">
        <v>163</v>
      </c>
      <c r="AY333" s="18" t="s">
        <v>307</v>
      </c>
      <c r="BE333" s="151">
        <f>IF(N333="základní",J333,0)</f>
        <v>0</v>
      </c>
      <c r="BF333" s="151">
        <f>IF(N333="snížená",J333,0)</f>
        <v>0</v>
      </c>
      <c r="BG333" s="151">
        <f>IF(N333="zákl. přenesená",J333,0)</f>
        <v>0</v>
      </c>
      <c r="BH333" s="151">
        <f>IF(N333="sníž. přenesená",J333,0)</f>
        <v>0</v>
      </c>
      <c r="BI333" s="151">
        <f>IF(N333="nulová",J333,0)</f>
        <v>0</v>
      </c>
      <c r="BJ333" s="18" t="s">
        <v>82</v>
      </c>
      <c r="BK333" s="151">
        <f>ROUND(I333*H333,2)</f>
        <v>0</v>
      </c>
      <c r="BL333" s="18" t="s">
        <v>314</v>
      </c>
      <c r="BM333" s="150" t="s">
        <v>1356</v>
      </c>
    </row>
    <row r="334" spans="2:65" s="1" customFormat="1" ht="11.25">
      <c r="B334" s="33"/>
      <c r="D334" s="152" t="s">
        <v>316</v>
      </c>
      <c r="F334" s="153" t="s">
        <v>8588</v>
      </c>
      <c r="I334" s="154"/>
      <c r="L334" s="33"/>
      <c r="M334" s="155"/>
      <c r="T334" s="57"/>
      <c r="AT334" s="18" t="s">
        <v>316</v>
      </c>
      <c r="AU334" s="18" t="s">
        <v>163</v>
      </c>
    </row>
    <row r="335" spans="2:65" s="1" customFormat="1" ht="16.5" customHeight="1">
      <c r="B335" s="33"/>
      <c r="C335" s="139" t="s">
        <v>951</v>
      </c>
      <c r="D335" s="139" t="s">
        <v>309</v>
      </c>
      <c r="E335" s="140" t="s">
        <v>8589</v>
      </c>
      <c r="F335" s="141" t="s">
        <v>8590</v>
      </c>
      <c r="G335" s="142" t="s">
        <v>514</v>
      </c>
      <c r="H335" s="143">
        <v>2</v>
      </c>
      <c r="I335" s="144"/>
      <c r="J335" s="145">
        <f>ROUND(I335*H335,2)</f>
        <v>0</v>
      </c>
      <c r="K335" s="141" t="s">
        <v>1</v>
      </c>
      <c r="L335" s="33"/>
      <c r="M335" s="146" t="s">
        <v>1</v>
      </c>
      <c r="N335" s="147" t="s">
        <v>40</v>
      </c>
      <c r="P335" s="148">
        <f>O335*H335</f>
        <v>0</v>
      </c>
      <c r="Q335" s="148">
        <v>0</v>
      </c>
      <c r="R335" s="148">
        <f>Q335*H335</f>
        <v>0</v>
      </c>
      <c r="S335" s="148">
        <v>0</v>
      </c>
      <c r="T335" s="149">
        <f>S335*H335</f>
        <v>0</v>
      </c>
      <c r="AR335" s="150" t="s">
        <v>314</v>
      </c>
      <c r="AT335" s="150" t="s">
        <v>309</v>
      </c>
      <c r="AU335" s="150" t="s">
        <v>163</v>
      </c>
      <c r="AY335" s="18" t="s">
        <v>307</v>
      </c>
      <c r="BE335" s="151">
        <f>IF(N335="základní",J335,0)</f>
        <v>0</v>
      </c>
      <c r="BF335" s="151">
        <f>IF(N335="snížená",J335,0)</f>
        <v>0</v>
      </c>
      <c r="BG335" s="151">
        <f>IF(N335="zákl. přenesená",J335,0)</f>
        <v>0</v>
      </c>
      <c r="BH335" s="151">
        <f>IF(N335="sníž. přenesená",J335,0)</f>
        <v>0</v>
      </c>
      <c r="BI335" s="151">
        <f>IF(N335="nulová",J335,0)</f>
        <v>0</v>
      </c>
      <c r="BJ335" s="18" t="s">
        <v>82</v>
      </c>
      <c r="BK335" s="151">
        <f>ROUND(I335*H335,2)</f>
        <v>0</v>
      </c>
      <c r="BL335" s="18" t="s">
        <v>314</v>
      </c>
      <c r="BM335" s="150" t="s">
        <v>1368</v>
      </c>
    </row>
    <row r="336" spans="2:65" s="1" customFormat="1" ht="11.25">
      <c r="B336" s="33"/>
      <c r="D336" s="152" t="s">
        <v>316</v>
      </c>
      <c r="F336" s="153" t="s">
        <v>8590</v>
      </c>
      <c r="I336" s="154"/>
      <c r="L336" s="33"/>
      <c r="M336" s="155"/>
      <c r="T336" s="57"/>
      <c r="AT336" s="18" t="s">
        <v>316</v>
      </c>
      <c r="AU336" s="18" t="s">
        <v>163</v>
      </c>
    </row>
    <row r="337" spans="2:65" s="1" customFormat="1" ht="16.5" customHeight="1">
      <c r="B337" s="33"/>
      <c r="C337" s="139" t="s">
        <v>956</v>
      </c>
      <c r="D337" s="139" t="s">
        <v>309</v>
      </c>
      <c r="E337" s="140" t="s">
        <v>8591</v>
      </c>
      <c r="F337" s="141" t="s">
        <v>8592</v>
      </c>
      <c r="G337" s="142" t="s">
        <v>514</v>
      </c>
      <c r="H337" s="143">
        <v>7</v>
      </c>
      <c r="I337" s="144"/>
      <c r="J337" s="145">
        <f>ROUND(I337*H337,2)</f>
        <v>0</v>
      </c>
      <c r="K337" s="141" t="s">
        <v>1</v>
      </c>
      <c r="L337" s="33"/>
      <c r="M337" s="146" t="s">
        <v>1</v>
      </c>
      <c r="N337" s="147" t="s">
        <v>40</v>
      </c>
      <c r="P337" s="148">
        <f>O337*H337</f>
        <v>0</v>
      </c>
      <c r="Q337" s="148">
        <v>0</v>
      </c>
      <c r="R337" s="148">
        <f>Q337*H337</f>
        <v>0</v>
      </c>
      <c r="S337" s="148">
        <v>0</v>
      </c>
      <c r="T337" s="149">
        <f>S337*H337</f>
        <v>0</v>
      </c>
      <c r="AR337" s="150" t="s">
        <v>314</v>
      </c>
      <c r="AT337" s="150" t="s">
        <v>309</v>
      </c>
      <c r="AU337" s="150" t="s">
        <v>163</v>
      </c>
      <c r="AY337" s="18" t="s">
        <v>307</v>
      </c>
      <c r="BE337" s="151">
        <f>IF(N337="základní",J337,0)</f>
        <v>0</v>
      </c>
      <c r="BF337" s="151">
        <f>IF(N337="snížená",J337,0)</f>
        <v>0</v>
      </c>
      <c r="BG337" s="151">
        <f>IF(N337="zákl. přenesená",J337,0)</f>
        <v>0</v>
      </c>
      <c r="BH337" s="151">
        <f>IF(N337="sníž. přenesená",J337,0)</f>
        <v>0</v>
      </c>
      <c r="BI337" s="151">
        <f>IF(N337="nulová",J337,0)</f>
        <v>0</v>
      </c>
      <c r="BJ337" s="18" t="s">
        <v>82</v>
      </c>
      <c r="BK337" s="151">
        <f>ROUND(I337*H337,2)</f>
        <v>0</v>
      </c>
      <c r="BL337" s="18" t="s">
        <v>314</v>
      </c>
      <c r="BM337" s="150" t="s">
        <v>1379</v>
      </c>
    </row>
    <row r="338" spans="2:65" s="1" customFormat="1" ht="11.25">
      <c r="B338" s="33"/>
      <c r="D338" s="152" t="s">
        <v>316</v>
      </c>
      <c r="F338" s="153" t="s">
        <v>8592</v>
      </c>
      <c r="I338" s="154"/>
      <c r="L338" s="33"/>
      <c r="M338" s="155"/>
      <c r="T338" s="57"/>
      <c r="AT338" s="18" t="s">
        <v>316</v>
      </c>
      <c r="AU338" s="18" t="s">
        <v>163</v>
      </c>
    </row>
    <row r="339" spans="2:65" s="1" customFormat="1" ht="16.5" customHeight="1">
      <c r="B339" s="33"/>
      <c r="C339" s="139" t="s">
        <v>961</v>
      </c>
      <c r="D339" s="139" t="s">
        <v>309</v>
      </c>
      <c r="E339" s="140" t="s">
        <v>8593</v>
      </c>
      <c r="F339" s="141" t="s">
        <v>8594</v>
      </c>
      <c r="G339" s="142" t="s">
        <v>514</v>
      </c>
      <c r="H339" s="143">
        <v>3</v>
      </c>
      <c r="I339" s="144"/>
      <c r="J339" s="145">
        <f>ROUND(I339*H339,2)</f>
        <v>0</v>
      </c>
      <c r="K339" s="141" t="s">
        <v>1</v>
      </c>
      <c r="L339" s="33"/>
      <c r="M339" s="146" t="s">
        <v>1</v>
      </c>
      <c r="N339" s="147" t="s">
        <v>40</v>
      </c>
      <c r="P339" s="148">
        <f>O339*H339</f>
        <v>0</v>
      </c>
      <c r="Q339" s="148">
        <v>0</v>
      </c>
      <c r="R339" s="148">
        <f>Q339*H339</f>
        <v>0</v>
      </c>
      <c r="S339" s="148">
        <v>0</v>
      </c>
      <c r="T339" s="149">
        <f>S339*H339</f>
        <v>0</v>
      </c>
      <c r="AR339" s="150" t="s">
        <v>314</v>
      </c>
      <c r="AT339" s="150" t="s">
        <v>309</v>
      </c>
      <c r="AU339" s="150" t="s">
        <v>163</v>
      </c>
      <c r="AY339" s="18" t="s">
        <v>307</v>
      </c>
      <c r="BE339" s="151">
        <f>IF(N339="základní",J339,0)</f>
        <v>0</v>
      </c>
      <c r="BF339" s="151">
        <f>IF(N339="snížená",J339,0)</f>
        <v>0</v>
      </c>
      <c r="BG339" s="151">
        <f>IF(N339="zákl. přenesená",J339,0)</f>
        <v>0</v>
      </c>
      <c r="BH339" s="151">
        <f>IF(N339="sníž. přenesená",J339,0)</f>
        <v>0</v>
      </c>
      <c r="BI339" s="151">
        <f>IF(N339="nulová",J339,0)</f>
        <v>0</v>
      </c>
      <c r="BJ339" s="18" t="s">
        <v>82</v>
      </c>
      <c r="BK339" s="151">
        <f>ROUND(I339*H339,2)</f>
        <v>0</v>
      </c>
      <c r="BL339" s="18" t="s">
        <v>314</v>
      </c>
      <c r="BM339" s="150" t="s">
        <v>1389</v>
      </c>
    </row>
    <row r="340" spans="2:65" s="1" customFormat="1" ht="11.25">
      <c r="B340" s="33"/>
      <c r="D340" s="152" t="s">
        <v>316</v>
      </c>
      <c r="F340" s="153" t="s">
        <v>8594</v>
      </c>
      <c r="I340" s="154"/>
      <c r="L340" s="33"/>
      <c r="M340" s="155"/>
      <c r="T340" s="57"/>
      <c r="AT340" s="18" t="s">
        <v>316</v>
      </c>
      <c r="AU340" s="18" t="s">
        <v>163</v>
      </c>
    </row>
    <row r="341" spans="2:65" s="1" customFormat="1" ht="16.5" customHeight="1">
      <c r="B341" s="33"/>
      <c r="C341" s="139" t="s">
        <v>966</v>
      </c>
      <c r="D341" s="139" t="s">
        <v>309</v>
      </c>
      <c r="E341" s="140" t="s">
        <v>8787</v>
      </c>
      <c r="F341" s="141" t="s">
        <v>8788</v>
      </c>
      <c r="G341" s="142" t="s">
        <v>514</v>
      </c>
      <c r="H341" s="143">
        <v>28</v>
      </c>
      <c r="I341" s="144"/>
      <c r="J341" s="145">
        <f>ROUND(I341*H341,2)</f>
        <v>0</v>
      </c>
      <c r="K341" s="141" t="s">
        <v>1</v>
      </c>
      <c r="L341" s="33"/>
      <c r="M341" s="146" t="s">
        <v>1</v>
      </c>
      <c r="N341" s="147" t="s">
        <v>40</v>
      </c>
      <c r="P341" s="148">
        <f>O341*H341</f>
        <v>0</v>
      </c>
      <c r="Q341" s="148">
        <v>0</v>
      </c>
      <c r="R341" s="148">
        <f>Q341*H341</f>
        <v>0</v>
      </c>
      <c r="S341" s="148">
        <v>0</v>
      </c>
      <c r="T341" s="149">
        <f>S341*H341</f>
        <v>0</v>
      </c>
      <c r="AR341" s="150" t="s">
        <v>314</v>
      </c>
      <c r="AT341" s="150" t="s">
        <v>309</v>
      </c>
      <c r="AU341" s="150" t="s">
        <v>163</v>
      </c>
      <c r="AY341" s="18" t="s">
        <v>307</v>
      </c>
      <c r="BE341" s="151">
        <f>IF(N341="základní",J341,0)</f>
        <v>0</v>
      </c>
      <c r="BF341" s="151">
        <f>IF(N341="snížená",J341,0)</f>
        <v>0</v>
      </c>
      <c r="BG341" s="151">
        <f>IF(N341="zákl. přenesená",J341,0)</f>
        <v>0</v>
      </c>
      <c r="BH341" s="151">
        <f>IF(N341="sníž. přenesená",J341,0)</f>
        <v>0</v>
      </c>
      <c r="BI341" s="151">
        <f>IF(N341="nulová",J341,0)</f>
        <v>0</v>
      </c>
      <c r="BJ341" s="18" t="s">
        <v>82</v>
      </c>
      <c r="BK341" s="151">
        <f>ROUND(I341*H341,2)</f>
        <v>0</v>
      </c>
      <c r="BL341" s="18" t="s">
        <v>314</v>
      </c>
      <c r="BM341" s="150" t="s">
        <v>1402</v>
      </c>
    </row>
    <row r="342" spans="2:65" s="1" customFormat="1" ht="11.25">
      <c r="B342" s="33"/>
      <c r="D342" s="152" t="s">
        <v>316</v>
      </c>
      <c r="F342" s="153" t="s">
        <v>8788</v>
      </c>
      <c r="I342" s="154"/>
      <c r="L342" s="33"/>
      <c r="M342" s="155"/>
      <c r="T342" s="57"/>
      <c r="AT342" s="18" t="s">
        <v>316</v>
      </c>
      <c r="AU342" s="18" t="s">
        <v>163</v>
      </c>
    </row>
    <row r="343" spans="2:65" s="1" customFormat="1" ht="16.5" customHeight="1">
      <c r="B343" s="33"/>
      <c r="C343" s="139" t="s">
        <v>971</v>
      </c>
      <c r="D343" s="139" t="s">
        <v>309</v>
      </c>
      <c r="E343" s="140" t="s">
        <v>8597</v>
      </c>
      <c r="F343" s="141" t="s">
        <v>8598</v>
      </c>
      <c r="G343" s="142" t="s">
        <v>514</v>
      </c>
      <c r="H343" s="143">
        <v>13</v>
      </c>
      <c r="I343" s="144"/>
      <c r="J343" s="145">
        <f>ROUND(I343*H343,2)</f>
        <v>0</v>
      </c>
      <c r="K343" s="141" t="s">
        <v>1</v>
      </c>
      <c r="L343" s="33"/>
      <c r="M343" s="146" t="s">
        <v>1</v>
      </c>
      <c r="N343" s="147" t="s">
        <v>40</v>
      </c>
      <c r="P343" s="148">
        <f>O343*H343</f>
        <v>0</v>
      </c>
      <c r="Q343" s="148">
        <v>0</v>
      </c>
      <c r="R343" s="148">
        <f>Q343*H343</f>
        <v>0</v>
      </c>
      <c r="S343" s="148">
        <v>0</v>
      </c>
      <c r="T343" s="149">
        <f>S343*H343</f>
        <v>0</v>
      </c>
      <c r="AR343" s="150" t="s">
        <v>314</v>
      </c>
      <c r="AT343" s="150" t="s">
        <v>309</v>
      </c>
      <c r="AU343" s="150" t="s">
        <v>163</v>
      </c>
      <c r="AY343" s="18" t="s">
        <v>307</v>
      </c>
      <c r="BE343" s="151">
        <f>IF(N343="základní",J343,0)</f>
        <v>0</v>
      </c>
      <c r="BF343" s="151">
        <f>IF(N343="snížená",J343,0)</f>
        <v>0</v>
      </c>
      <c r="BG343" s="151">
        <f>IF(N343="zákl. přenesená",J343,0)</f>
        <v>0</v>
      </c>
      <c r="BH343" s="151">
        <f>IF(N343="sníž. přenesená",J343,0)</f>
        <v>0</v>
      </c>
      <c r="BI343" s="151">
        <f>IF(N343="nulová",J343,0)</f>
        <v>0</v>
      </c>
      <c r="BJ343" s="18" t="s">
        <v>82</v>
      </c>
      <c r="BK343" s="151">
        <f>ROUND(I343*H343,2)</f>
        <v>0</v>
      </c>
      <c r="BL343" s="18" t="s">
        <v>314</v>
      </c>
      <c r="BM343" s="150" t="s">
        <v>1430</v>
      </c>
    </row>
    <row r="344" spans="2:65" s="1" customFormat="1" ht="11.25">
      <c r="B344" s="33"/>
      <c r="D344" s="152" t="s">
        <v>316</v>
      </c>
      <c r="F344" s="153" t="s">
        <v>8598</v>
      </c>
      <c r="I344" s="154"/>
      <c r="L344" s="33"/>
      <c r="M344" s="155"/>
      <c r="T344" s="57"/>
      <c r="AT344" s="18" t="s">
        <v>316</v>
      </c>
      <c r="AU344" s="18" t="s">
        <v>163</v>
      </c>
    </row>
    <row r="345" spans="2:65" s="1" customFormat="1" ht="16.5" customHeight="1">
      <c r="B345" s="33"/>
      <c r="C345" s="139" t="s">
        <v>928</v>
      </c>
      <c r="D345" s="139" t="s">
        <v>309</v>
      </c>
      <c r="E345" s="140" t="s">
        <v>8599</v>
      </c>
      <c r="F345" s="141" t="s">
        <v>8600</v>
      </c>
      <c r="G345" s="142" t="s">
        <v>514</v>
      </c>
      <c r="H345" s="143">
        <v>13</v>
      </c>
      <c r="I345" s="144"/>
      <c r="J345" s="145">
        <f>ROUND(I345*H345,2)</f>
        <v>0</v>
      </c>
      <c r="K345" s="141" t="s">
        <v>1</v>
      </c>
      <c r="L345" s="33"/>
      <c r="M345" s="146" t="s">
        <v>1</v>
      </c>
      <c r="N345" s="147" t="s">
        <v>40</v>
      </c>
      <c r="P345" s="148">
        <f>O345*H345</f>
        <v>0</v>
      </c>
      <c r="Q345" s="148">
        <v>0</v>
      </c>
      <c r="R345" s="148">
        <f>Q345*H345</f>
        <v>0</v>
      </c>
      <c r="S345" s="148">
        <v>0</v>
      </c>
      <c r="T345" s="149">
        <f>S345*H345</f>
        <v>0</v>
      </c>
      <c r="AR345" s="150" t="s">
        <v>314</v>
      </c>
      <c r="AT345" s="150" t="s">
        <v>309</v>
      </c>
      <c r="AU345" s="150" t="s">
        <v>163</v>
      </c>
      <c r="AY345" s="18" t="s">
        <v>307</v>
      </c>
      <c r="BE345" s="151">
        <f>IF(N345="základní",J345,0)</f>
        <v>0</v>
      </c>
      <c r="BF345" s="151">
        <f>IF(N345="snížená",J345,0)</f>
        <v>0</v>
      </c>
      <c r="BG345" s="151">
        <f>IF(N345="zákl. přenesená",J345,0)</f>
        <v>0</v>
      </c>
      <c r="BH345" s="151">
        <f>IF(N345="sníž. přenesená",J345,0)</f>
        <v>0</v>
      </c>
      <c r="BI345" s="151">
        <f>IF(N345="nulová",J345,0)</f>
        <v>0</v>
      </c>
      <c r="BJ345" s="18" t="s">
        <v>82</v>
      </c>
      <c r="BK345" s="151">
        <f>ROUND(I345*H345,2)</f>
        <v>0</v>
      </c>
      <c r="BL345" s="18" t="s">
        <v>314</v>
      </c>
      <c r="BM345" s="150" t="s">
        <v>1440</v>
      </c>
    </row>
    <row r="346" spans="2:65" s="1" customFormat="1" ht="11.25">
      <c r="B346" s="33"/>
      <c r="D346" s="152" t="s">
        <v>316</v>
      </c>
      <c r="F346" s="153" t="s">
        <v>8600</v>
      </c>
      <c r="I346" s="154"/>
      <c r="L346" s="33"/>
      <c r="M346" s="155"/>
      <c r="T346" s="57"/>
      <c r="AT346" s="18" t="s">
        <v>316</v>
      </c>
      <c r="AU346" s="18" t="s">
        <v>163</v>
      </c>
    </row>
    <row r="347" spans="2:65" s="1" customFormat="1" ht="16.5" customHeight="1">
      <c r="B347" s="33"/>
      <c r="C347" s="139" t="s">
        <v>982</v>
      </c>
      <c r="D347" s="139" t="s">
        <v>309</v>
      </c>
      <c r="E347" s="140" t="s">
        <v>8789</v>
      </c>
      <c r="F347" s="141" t="s">
        <v>8790</v>
      </c>
      <c r="G347" s="142" t="s">
        <v>514</v>
      </c>
      <c r="H347" s="143">
        <v>1</v>
      </c>
      <c r="I347" s="144"/>
      <c r="J347" s="145">
        <f>ROUND(I347*H347,2)</f>
        <v>0</v>
      </c>
      <c r="K347" s="141" t="s">
        <v>1</v>
      </c>
      <c r="L347" s="33"/>
      <c r="M347" s="146" t="s">
        <v>1</v>
      </c>
      <c r="N347" s="147" t="s">
        <v>40</v>
      </c>
      <c r="P347" s="148">
        <f>O347*H347</f>
        <v>0</v>
      </c>
      <c r="Q347" s="148">
        <v>0</v>
      </c>
      <c r="R347" s="148">
        <f>Q347*H347</f>
        <v>0</v>
      </c>
      <c r="S347" s="148">
        <v>0</v>
      </c>
      <c r="T347" s="149">
        <f>S347*H347</f>
        <v>0</v>
      </c>
      <c r="AR347" s="150" t="s">
        <v>314</v>
      </c>
      <c r="AT347" s="150" t="s">
        <v>309</v>
      </c>
      <c r="AU347" s="150" t="s">
        <v>163</v>
      </c>
      <c r="AY347" s="18" t="s">
        <v>307</v>
      </c>
      <c r="BE347" s="151">
        <f>IF(N347="základní",J347,0)</f>
        <v>0</v>
      </c>
      <c r="BF347" s="151">
        <f>IF(N347="snížená",J347,0)</f>
        <v>0</v>
      </c>
      <c r="BG347" s="151">
        <f>IF(N347="zákl. přenesená",J347,0)</f>
        <v>0</v>
      </c>
      <c r="BH347" s="151">
        <f>IF(N347="sníž. přenesená",J347,0)</f>
        <v>0</v>
      </c>
      <c r="BI347" s="151">
        <f>IF(N347="nulová",J347,0)</f>
        <v>0</v>
      </c>
      <c r="BJ347" s="18" t="s">
        <v>82</v>
      </c>
      <c r="BK347" s="151">
        <f>ROUND(I347*H347,2)</f>
        <v>0</v>
      </c>
      <c r="BL347" s="18" t="s">
        <v>314</v>
      </c>
      <c r="BM347" s="150" t="s">
        <v>1457</v>
      </c>
    </row>
    <row r="348" spans="2:65" s="1" customFormat="1" ht="11.25">
      <c r="B348" s="33"/>
      <c r="D348" s="152" t="s">
        <v>316</v>
      </c>
      <c r="F348" s="153" t="s">
        <v>8790</v>
      </c>
      <c r="I348" s="154"/>
      <c r="L348" s="33"/>
      <c r="M348" s="155"/>
      <c r="T348" s="57"/>
      <c r="AT348" s="18" t="s">
        <v>316</v>
      </c>
      <c r="AU348" s="18" t="s">
        <v>163</v>
      </c>
    </row>
    <row r="349" spans="2:65" s="1" customFormat="1" ht="16.5" customHeight="1">
      <c r="B349" s="33"/>
      <c r="C349" s="139" t="s">
        <v>988</v>
      </c>
      <c r="D349" s="139" t="s">
        <v>309</v>
      </c>
      <c r="E349" s="140" t="s">
        <v>8791</v>
      </c>
      <c r="F349" s="141" t="s">
        <v>8606</v>
      </c>
      <c r="G349" s="142" t="s">
        <v>514</v>
      </c>
      <c r="H349" s="143">
        <v>8</v>
      </c>
      <c r="I349" s="144"/>
      <c r="J349" s="145">
        <f>ROUND(I349*H349,2)</f>
        <v>0</v>
      </c>
      <c r="K349" s="141" t="s">
        <v>1</v>
      </c>
      <c r="L349" s="33"/>
      <c r="M349" s="146" t="s">
        <v>1</v>
      </c>
      <c r="N349" s="147" t="s">
        <v>40</v>
      </c>
      <c r="P349" s="148">
        <f>O349*H349</f>
        <v>0</v>
      </c>
      <c r="Q349" s="148">
        <v>0</v>
      </c>
      <c r="R349" s="148">
        <f>Q349*H349</f>
        <v>0</v>
      </c>
      <c r="S349" s="148">
        <v>0</v>
      </c>
      <c r="T349" s="149">
        <f>S349*H349</f>
        <v>0</v>
      </c>
      <c r="AR349" s="150" t="s">
        <v>314</v>
      </c>
      <c r="AT349" s="150" t="s">
        <v>309</v>
      </c>
      <c r="AU349" s="150" t="s">
        <v>163</v>
      </c>
      <c r="AY349" s="18" t="s">
        <v>307</v>
      </c>
      <c r="BE349" s="151">
        <f>IF(N349="základní",J349,0)</f>
        <v>0</v>
      </c>
      <c r="BF349" s="151">
        <f>IF(N349="snížená",J349,0)</f>
        <v>0</v>
      </c>
      <c r="BG349" s="151">
        <f>IF(N349="zákl. přenesená",J349,0)</f>
        <v>0</v>
      </c>
      <c r="BH349" s="151">
        <f>IF(N349="sníž. přenesená",J349,0)</f>
        <v>0</v>
      </c>
      <c r="BI349" s="151">
        <f>IF(N349="nulová",J349,0)</f>
        <v>0</v>
      </c>
      <c r="BJ349" s="18" t="s">
        <v>82</v>
      </c>
      <c r="BK349" s="151">
        <f>ROUND(I349*H349,2)</f>
        <v>0</v>
      </c>
      <c r="BL349" s="18" t="s">
        <v>314</v>
      </c>
      <c r="BM349" s="150" t="s">
        <v>1469</v>
      </c>
    </row>
    <row r="350" spans="2:65" s="1" customFormat="1" ht="11.25">
      <c r="B350" s="33"/>
      <c r="D350" s="152" t="s">
        <v>316</v>
      </c>
      <c r="F350" s="153" t="s">
        <v>8606</v>
      </c>
      <c r="I350" s="154"/>
      <c r="L350" s="33"/>
      <c r="M350" s="155"/>
      <c r="T350" s="57"/>
      <c r="AT350" s="18" t="s">
        <v>316</v>
      </c>
      <c r="AU350" s="18" t="s">
        <v>163</v>
      </c>
    </row>
    <row r="351" spans="2:65" s="1" customFormat="1" ht="16.5" customHeight="1">
      <c r="B351" s="33"/>
      <c r="C351" s="139" t="s">
        <v>993</v>
      </c>
      <c r="D351" s="139" t="s">
        <v>309</v>
      </c>
      <c r="E351" s="140" t="s">
        <v>8792</v>
      </c>
      <c r="F351" s="141" t="s">
        <v>8608</v>
      </c>
      <c r="G351" s="142" t="s">
        <v>514</v>
      </c>
      <c r="H351" s="143">
        <v>6</v>
      </c>
      <c r="I351" s="144"/>
      <c r="J351" s="145">
        <f>ROUND(I351*H351,2)</f>
        <v>0</v>
      </c>
      <c r="K351" s="141" t="s">
        <v>1</v>
      </c>
      <c r="L351" s="33"/>
      <c r="M351" s="146" t="s">
        <v>1</v>
      </c>
      <c r="N351" s="147" t="s">
        <v>40</v>
      </c>
      <c r="P351" s="148">
        <f>O351*H351</f>
        <v>0</v>
      </c>
      <c r="Q351" s="148">
        <v>0</v>
      </c>
      <c r="R351" s="148">
        <f>Q351*H351</f>
        <v>0</v>
      </c>
      <c r="S351" s="148">
        <v>0</v>
      </c>
      <c r="T351" s="149">
        <f>S351*H351</f>
        <v>0</v>
      </c>
      <c r="AR351" s="150" t="s">
        <v>314</v>
      </c>
      <c r="AT351" s="150" t="s">
        <v>309</v>
      </c>
      <c r="AU351" s="150" t="s">
        <v>163</v>
      </c>
      <c r="AY351" s="18" t="s">
        <v>307</v>
      </c>
      <c r="BE351" s="151">
        <f>IF(N351="základní",J351,0)</f>
        <v>0</v>
      </c>
      <c r="BF351" s="151">
        <f>IF(N351="snížená",J351,0)</f>
        <v>0</v>
      </c>
      <c r="BG351" s="151">
        <f>IF(N351="zákl. přenesená",J351,0)</f>
        <v>0</v>
      </c>
      <c r="BH351" s="151">
        <f>IF(N351="sníž. přenesená",J351,0)</f>
        <v>0</v>
      </c>
      <c r="BI351" s="151">
        <f>IF(N351="nulová",J351,0)</f>
        <v>0</v>
      </c>
      <c r="BJ351" s="18" t="s">
        <v>82</v>
      </c>
      <c r="BK351" s="151">
        <f>ROUND(I351*H351,2)</f>
        <v>0</v>
      </c>
      <c r="BL351" s="18" t="s">
        <v>314</v>
      </c>
      <c r="BM351" s="150" t="s">
        <v>1479</v>
      </c>
    </row>
    <row r="352" spans="2:65" s="1" customFormat="1" ht="11.25">
      <c r="B352" s="33"/>
      <c r="D352" s="152" t="s">
        <v>316</v>
      </c>
      <c r="F352" s="153" t="s">
        <v>8608</v>
      </c>
      <c r="I352" s="154"/>
      <c r="L352" s="33"/>
      <c r="M352" s="155"/>
      <c r="T352" s="57"/>
      <c r="AT352" s="18" t="s">
        <v>316</v>
      </c>
      <c r="AU352" s="18" t="s">
        <v>163</v>
      </c>
    </row>
    <row r="353" spans="2:65" s="1" customFormat="1" ht="16.5" customHeight="1">
      <c r="B353" s="33"/>
      <c r="C353" s="139" t="s">
        <v>999</v>
      </c>
      <c r="D353" s="139" t="s">
        <v>309</v>
      </c>
      <c r="E353" s="140" t="s">
        <v>8793</v>
      </c>
      <c r="F353" s="141" t="s">
        <v>8794</v>
      </c>
      <c r="G353" s="142" t="s">
        <v>514</v>
      </c>
      <c r="H353" s="143">
        <v>2</v>
      </c>
      <c r="I353" s="144"/>
      <c r="J353" s="145">
        <f>ROUND(I353*H353,2)</f>
        <v>0</v>
      </c>
      <c r="K353" s="141" t="s">
        <v>1</v>
      </c>
      <c r="L353" s="33"/>
      <c r="M353" s="146" t="s">
        <v>1</v>
      </c>
      <c r="N353" s="147" t="s">
        <v>40</v>
      </c>
      <c r="P353" s="148">
        <f>O353*H353</f>
        <v>0</v>
      </c>
      <c r="Q353" s="148">
        <v>0</v>
      </c>
      <c r="R353" s="148">
        <f>Q353*H353</f>
        <v>0</v>
      </c>
      <c r="S353" s="148">
        <v>0</v>
      </c>
      <c r="T353" s="149">
        <f>S353*H353</f>
        <v>0</v>
      </c>
      <c r="AR353" s="150" t="s">
        <v>314</v>
      </c>
      <c r="AT353" s="150" t="s">
        <v>309</v>
      </c>
      <c r="AU353" s="150" t="s">
        <v>163</v>
      </c>
      <c r="AY353" s="18" t="s">
        <v>307</v>
      </c>
      <c r="BE353" s="151">
        <f>IF(N353="základní",J353,0)</f>
        <v>0</v>
      </c>
      <c r="BF353" s="151">
        <f>IF(N353="snížená",J353,0)</f>
        <v>0</v>
      </c>
      <c r="BG353" s="151">
        <f>IF(N353="zákl. přenesená",J353,0)</f>
        <v>0</v>
      </c>
      <c r="BH353" s="151">
        <f>IF(N353="sníž. přenesená",J353,0)</f>
        <v>0</v>
      </c>
      <c r="BI353" s="151">
        <f>IF(N353="nulová",J353,0)</f>
        <v>0</v>
      </c>
      <c r="BJ353" s="18" t="s">
        <v>82</v>
      </c>
      <c r="BK353" s="151">
        <f>ROUND(I353*H353,2)</f>
        <v>0</v>
      </c>
      <c r="BL353" s="18" t="s">
        <v>314</v>
      </c>
      <c r="BM353" s="150" t="s">
        <v>1490</v>
      </c>
    </row>
    <row r="354" spans="2:65" s="1" customFormat="1" ht="11.25">
      <c r="B354" s="33"/>
      <c r="D354" s="152" t="s">
        <v>316</v>
      </c>
      <c r="F354" s="153" t="s">
        <v>8794</v>
      </c>
      <c r="I354" s="154"/>
      <c r="L354" s="33"/>
      <c r="M354" s="155"/>
      <c r="T354" s="57"/>
      <c r="AT354" s="18" t="s">
        <v>316</v>
      </c>
      <c r="AU354" s="18" t="s">
        <v>163</v>
      </c>
    </row>
    <row r="355" spans="2:65" s="1" customFormat="1" ht="16.5" customHeight="1">
      <c r="B355" s="33"/>
      <c r="C355" s="139" t="s">
        <v>1004</v>
      </c>
      <c r="D355" s="139" t="s">
        <v>309</v>
      </c>
      <c r="E355" s="140" t="s">
        <v>8795</v>
      </c>
      <c r="F355" s="141" t="s">
        <v>8796</v>
      </c>
      <c r="G355" s="142" t="s">
        <v>514</v>
      </c>
      <c r="H355" s="143">
        <v>40</v>
      </c>
      <c r="I355" s="144"/>
      <c r="J355" s="145">
        <f>ROUND(I355*H355,2)</f>
        <v>0</v>
      </c>
      <c r="K355" s="141" t="s">
        <v>1</v>
      </c>
      <c r="L355" s="33"/>
      <c r="M355" s="146" t="s">
        <v>1</v>
      </c>
      <c r="N355" s="147" t="s">
        <v>40</v>
      </c>
      <c r="P355" s="148">
        <f>O355*H355</f>
        <v>0</v>
      </c>
      <c r="Q355" s="148">
        <v>0</v>
      </c>
      <c r="R355" s="148">
        <f>Q355*H355</f>
        <v>0</v>
      </c>
      <c r="S355" s="148">
        <v>0</v>
      </c>
      <c r="T355" s="149">
        <f>S355*H355</f>
        <v>0</v>
      </c>
      <c r="AR355" s="150" t="s">
        <v>314</v>
      </c>
      <c r="AT355" s="150" t="s">
        <v>309</v>
      </c>
      <c r="AU355" s="150" t="s">
        <v>163</v>
      </c>
      <c r="AY355" s="18" t="s">
        <v>307</v>
      </c>
      <c r="BE355" s="151">
        <f>IF(N355="základní",J355,0)</f>
        <v>0</v>
      </c>
      <c r="BF355" s="151">
        <f>IF(N355="snížená",J355,0)</f>
        <v>0</v>
      </c>
      <c r="BG355" s="151">
        <f>IF(N355="zákl. přenesená",J355,0)</f>
        <v>0</v>
      </c>
      <c r="BH355" s="151">
        <f>IF(N355="sníž. přenesená",J355,0)</f>
        <v>0</v>
      </c>
      <c r="BI355" s="151">
        <f>IF(N355="nulová",J355,0)</f>
        <v>0</v>
      </c>
      <c r="BJ355" s="18" t="s">
        <v>82</v>
      </c>
      <c r="BK355" s="151">
        <f>ROUND(I355*H355,2)</f>
        <v>0</v>
      </c>
      <c r="BL355" s="18" t="s">
        <v>314</v>
      </c>
      <c r="BM355" s="150" t="s">
        <v>1503</v>
      </c>
    </row>
    <row r="356" spans="2:65" s="1" customFormat="1" ht="11.25">
      <c r="B356" s="33"/>
      <c r="D356" s="152" t="s">
        <v>316</v>
      </c>
      <c r="F356" s="153" t="s">
        <v>8796</v>
      </c>
      <c r="I356" s="154"/>
      <c r="L356" s="33"/>
      <c r="M356" s="155"/>
      <c r="T356" s="57"/>
      <c r="AT356" s="18" t="s">
        <v>316</v>
      </c>
      <c r="AU356" s="18" t="s">
        <v>163</v>
      </c>
    </row>
    <row r="357" spans="2:65" s="1" customFormat="1" ht="16.5" customHeight="1">
      <c r="B357" s="33"/>
      <c r="C357" s="139" t="s">
        <v>1009</v>
      </c>
      <c r="D357" s="139" t="s">
        <v>309</v>
      </c>
      <c r="E357" s="140" t="s">
        <v>8797</v>
      </c>
      <c r="F357" s="141" t="s">
        <v>8798</v>
      </c>
      <c r="G357" s="142" t="s">
        <v>514</v>
      </c>
      <c r="H357" s="143">
        <v>3</v>
      </c>
      <c r="I357" s="144"/>
      <c r="J357" s="145">
        <f>ROUND(I357*H357,2)</f>
        <v>0</v>
      </c>
      <c r="K357" s="141" t="s">
        <v>1</v>
      </c>
      <c r="L357" s="33"/>
      <c r="M357" s="146" t="s">
        <v>1</v>
      </c>
      <c r="N357" s="147" t="s">
        <v>40</v>
      </c>
      <c r="P357" s="148">
        <f>O357*H357</f>
        <v>0</v>
      </c>
      <c r="Q357" s="148">
        <v>0</v>
      </c>
      <c r="R357" s="148">
        <f>Q357*H357</f>
        <v>0</v>
      </c>
      <c r="S357" s="148">
        <v>0</v>
      </c>
      <c r="T357" s="149">
        <f>S357*H357</f>
        <v>0</v>
      </c>
      <c r="AR357" s="150" t="s">
        <v>314</v>
      </c>
      <c r="AT357" s="150" t="s">
        <v>309</v>
      </c>
      <c r="AU357" s="150" t="s">
        <v>163</v>
      </c>
      <c r="AY357" s="18" t="s">
        <v>307</v>
      </c>
      <c r="BE357" s="151">
        <f>IF(N357="základní",J357,0)</f>
        <v>0</v>
      </c>
      <c r="BF357" s="151">
        <f>IF(N357="snížená",J357,0)</f>
        <v>0</v>
      </c>
      <c r="BG357" s="151">
        <f>IF(N357="zákl. přenesená",J357,0)</f>
        <v>0</v>
      </c>
      <c r="BH357" s="151">
        <f>IF(N357="sníž. přenesená",J357,0)</f>
        <v>0</v>
      </c>
      <c r="BI357" s="151">
        <f>IF(N357="nulová",J357,0)</f>
        <v>0</v>
      </c>
      <c r="BJ357" s="18" t="s">
        <v>82</v>
      </c>
      <c r="BK357" s="151">
        <f>ROUND(I357*H357,2)</f>
        <v>0</v>
      </c>
      <c r="BL357" s="18" t="s">
        <v>314</v>
      </c>
      <c r="BM357" s="150" t="s">
        <v>1514</v>
      </c>
    </row>
    <row r="358" spans="2:65" s="1" customFormat="1" ht="11.25">
      <c r="B358" s="33"/>
      <c r="D358" s="152" t="s">
        <v>316</v>
      </c>
      <c r="F358" s="153" t="s">
        <v>8798</v>
      </c>
      <c r="I358" s="154"/>
      <c r="L358" s="33"/>
      <c r="M358" s="155"/>
      <c r="T358" s="57"/>
      <c r="AT358" s="18" t="s">
        <v>316</v>
      </c>
      <c r="AU358" s="18" t="s">
        <v>163</v>
      </c>
    </row>
    <row r="359" spans="2:65" s="1" customFormat="1" ht="16.5" customHeight="1">
      <c r="B359" s="33"/>
      <c r="C359" s="139" t="s">
        <v>1014</v>
      </c>
      <c r="D359" s="139" t="s">
        <v>309</v>
      </c>
      <c r="E359" s="140" t="s">
        <v>8799</v>
      </c>
      <c r="F359" s="141" t="s">
        <v>8800</v>
      </c>
      <c r="G359" s="142" t="s">
        <v>514</v>
      </c>
      <c r="H359" s="143">
        <v>22</v>
      </c>
      <c r="I359" s="144"/>
      <c r="J359" s="145">
        <f>ROUND(I359*H359,2)</f>
        <v>0</v>
      </c>
      <c r="K359" s="141" t="s">
        <v>1</v>
      </c>
      <c r="L359" s="33"/>
      <c r="M359" s="146" t="s">
        <v>1</v>
      </c>
      <c r="N359" s="147" t="s">
        <v>40</v>
      </c>
      <c r="P359" s="148">
        <f>O359*H359</f>
        <v>0</v>
      </c>
      <c r="Q359" s="148">
        <v>0</v>
      </c>
      <c r="R359" s="148">
        <f>Q359*H359</f>
        <v>0</v>
      </c>
      <c r="S359" s="148">
        <v>0</v>
      </c>
      <c r="T359" s="149">
        <f>S359*H359</f>
        <v>0</v>
      </c>
      <c r="AR359" s="150" t="s">
        <v>314</v>
      </c>
      <c r="AT359" s="150" t="s">
        <v>309</v>
      </c>
      <c r="AU359" s="150" t="s">
        <v>163</v>
      </c>
      <c r="AY359" s="18" t="s">
        <v>307</v>
      </c>
      <c r="BE359" s="151">
        <f>IF(N359="základní",J359,0)</f>
        <v>0</v>
      </c>
      <c r="BF359" s="151">
        <f>IF(N359="snížená",J359,0)</f>
        <v>0</v>
      </c>
      <c r="BG359" s="151">
        <f>IF(N359="zákl. přenesená",J359,0)</f>
        <v>0</v>
      </c>
      <c r="BH359" s="151">
        <f>IF(N359="sníž. přenesená",J359,0)</f>
        <v>0</v>
      </c>
      <c r="BI359" s="151">
        <f>IF(N359="nulová",J359,0)</f>
        <v>0</v>
      </c>
      <c r="BJ359" s="18" t="s">
        <v>82</v>
      </c>
      <c r="BK359" s="151">
        <f>ROUND(I359*H359,2)</f>
        <v>0</v>
      </c>
      <c r="BL359" s="18" t="s">
        <v>314</v>
      </c>
      <c r="BM359" s="150" t="s">
        <v>1525</v>
      </c>
    </row>
    <row r="360" spans="2:65" s="1" customFormat="1" ht="11.25">
      <c r="B360" s="33"/>
      <c r="D360" s="152" t="s">
        <v>316</v>
      </c>
      <c r="F360" s="153" t="s">
        <v>8800</v>
      </c>
      <c r="I360" s="154"/>
      <c r="L360" s="33"/>
      <c r="M360" s="155"/>
      <c r="T360" s="57"/>
      <c r="AT360" s="18" t="s">
        <v>316</v>
      </c>
      <c r="AU360" s="18" t="s">
        <v>163</v>
      </c>
    </row>
    <row r="361" spans="2:65" s="11" customFormat="1" ht="20.85" customHeight="1">
      <c r="B361" s="127"/>
      <c r="D361" s="128" t="s">
        <v>74</v>
      </c>
      <c r="E361" s="137" t="s">
        <v>8801</v>
      </c>
      <c r="F361" s="137" t="s">
        <v>8802</v>
      </c>
      <c r="I361" s="130"/>
      <c r="J361" s="138">
        <f>BK361</f>
        <v>0</v>
      </c>
      <c r="L361" s="127"/>
      <c r="M361" s="132"/>
      <c r="P361" s="133">
        <f>P362</f>
        <v>0</v>
      </c>
      <c r="R361" s="133">
        <f>R362</f>
        <v>0</v>
      </c>
      <c r="T361" s="134">
        <f>T362</f>
        <v>0</v>
      </c>
      <c r="AR361" s="128" t="s">
        <v>82</v>
      </c>
      <c r="AT361" s="135" t="s">
        <v>74</v>
      </c>
      <c r="AU361" s="135" t="s">
        <v>84</v>
      </c>
      <c r="AY361" s="128" t="s">
        <v>307</v>
      </c>
      <c r="BK361" s="136">
        <f>BK362</f>
        <v>0</v>
      </c>
    </row>
    <row r="362" spans="2:65" s="16" customFormat="1" ht="20.85" customHeight="1">
      <c r="B362" s="207"/>
      <c r="D362" s="208" t="s">
        <v>74</v>
      </c>
      <c r="E362" s="208" t="s">
        <v>8803</v>
      </c>
      <c r="F362" s="208" t="s">
        <v>8804</v>
      </c>
      <c r="I362" s="209"/>
      <c r="J362" s="210">
        <f>BK362</f>
        <v>0</v>
      </c>
      <c r="L362" s="207"/>
      <c r="M362" s="211"/>
      <c r="P362" s="212">
        <f>SUM(P363:P392)</f>
        <v>0</v>
      </c>
      <c r="R362" s="212">
        <f>SUM(R363:R392)</f>
        <v>0</v>
      </c>
      <c r="T362" s="213">
        <f>SUM(T363:T392)</f>
        <v>0</v>
      </c>
      <c r="AR362" s="208" t="s">
        <v>82</v>
      </c>
      <c r="AT362" s="214" t="s">
        <v>74</v>
      </c>
      <c r="AU362" s="214" t="s">
        <v>163</v>
      </c>
      <c r="AY362" s="208" t="s">
        <v>307</v>
      </c>
      <c r="BK362" s="215">
        <f>SUM(BK363:BK392)</f>
        <v>0</v>
      </c>
    </row>
    <row r="363" spans="2:65" s="1" customFormat="1" ht="16.5" customHeight="1">
      <c r="B363" s="33"/>
      <c r="C363" s="139" t="s">
        <v>1019</v>
      </c>
      <c r="D363" s="139" t="s">
        <v>309</v>
      </c>
      <c r="E363" s="140" t="s">
        <v>8805</v>
      </c>
      <c r="F363" s="141" t="s">
        <v>8806</v>
      </c>
      <c r="G363" s="142" t="s">
        <v>398</v>
      </c>
      <c r="H363" s="143">
        <v>500</v>
      </c>
      <c r="I363" s="144"/>
      <c r="J363" s="145">
        <f>ROUND(I363*H363,2)</f>
        <v>0</v>
      </c>
      <c r="K363" s="141" t="s">
        <v>1</v>
      </c>
      <c r="L363" s="33"/>
      <c r="M363" s="146" t="s">
        <v>1</v>
      </c>
      <c r="N363" s="147" t="s">
        <v>40</v>
      </c>
      <c r="P363" s="148">
        <f>O363*H363</f>
        <v>0</v>
      </c>
      <c r="Q363" s="148">
        <v>0</v>
      </c>
      <c r="R363" s="148">
        <f>Q363*H363</f>
        <v>0</v>
      </c>
      <c r="S363" s="148">
        <v>0</v>
      </c>
      <c r="T363" s="149">
        <f>S363*H363</f>
        <v>0</v>
      </c>
      <c r="AR363" s="150" t="s">
        <v>314</v>
      </c>
      <c r="AT363" s="150" t="s">
        <v>309</v>
      </c>
      <c r="AU363" s="150" t="s">
        <v>314</v>
      </c>
      <c r="AY363" s="18" t="s">
        <v>307</v>
      </c>
      <c r="BE363" s="151">
        <f>IF(N363="základní",J363,0)</f>
        <v>0</v>
      </c>
      <c r="BF363" s="151">
        <f>IF(N363="snížená",J363,0)</f>
        <v>0</v>
      </c>
      <c r="BG363" s="151">
        <f>IF(N363="zákl. přenesená",J363,0)</f>
        <v>0</v>
      </c>
      <c r="BH363" s="151">
        <f>IF(N363="sníž. přenesená",J363,0)</f>
        <v>0</v>
      </c>
      <c r="BI363" s="151">
        <f>IF(N363="nulová",J363,0)</f>
        <v>0</v>
      </c>
      <c r="BJ363" s="18" t="s">
        <v>82</v>
      </c>
      <c r="BK363" s="151">
        <f>ROUND(I363*H363,2)</f>
        <v>0</v>
      </c>
      <c r="BL363" s="18" t="s">
        <v>314</v>
      </c>
      <c r="BM363" s="150" t="s">
        <v>1534</v>
      </c>
    </row>
    <row r="364" spans="2:65" s="1" customFormat="1" ht="11.25">
      <c r="B364" s="33"/>
      <c r="D364" s="152" t="s">
        <v>316</v>
      </c>
      <c r="F364" s="153" t="s">
        <v>8806</v>
      </c>
      <c r="I364" s="154"/>
      <c r="L364" s="33"/>
      <c r="M364" s="155"/>
      <c r="T364" s="57"/>
      <c r="AT364" s="18" t="s">
        <v>316</v>
      </c>
      <c r="AU364" s="18" t="s">
        <v>314</v>
      </c>
    </row>
    <row r="365" spans="2:65" s="1" customFormat="1" ht="16.5" customHeight="1">
      <c r="B365" s="33"/>
      <c r="C365" s="139" t="s">
        <v>1024</v>
      </c>
      <c r="D365" s="139" t="s">
        <v>309</v>
      </c>
      <c r="E365" s="140" t="s">
        <v>8648</v>
      </c>
      <c r="F365" s="141" t="s">
        <v>8649</v>
      </c>
      <c r="G365" s="142" t="s">
        <v>398</v>
      </c>
      <c r="H365" s="143">
        <v>1500</v>
      </c>
      <c r="I365" s="144"/>
      <c r="J365" s="145">
        <f>ROUND(I365*H365,2)</f>
        <v>0</v>
      </c>
      <c r="K365" s="141" t="s">
        <v>1</v>
      </c>
      <c r="L365" s="33"/>
      <c r="M365" s="146" t="s">
        <v>1</v>
      </c>
      <c r="N365" s="147" t="s">
        <v>40</v>
      </c>
      <c r="P365" s="148">
        <f>O365*H365</f>
        <v>0</v>
      </c>
      <c r="Q365" s="148">
        <v>0</v>
      </c>
      <c r="R365" s="148">
        <f>Q365*H365</f>
        <v>0</v>
      </c>
      <c r="S365" s="148">
        <v>0</v>
      </c>
      <c r="T365" s="149">
        <f>S365*H365</f>
        <v>0</v>
      </c>
      <c r="AR365" s="150" t="s">
        <v>314</v>
      </c>
      <c r="AT365" s="150" t="s">
        <v>309</v>
      </c>
      <c r="AU365" s="150" t="s">
        <v>314</v>
      </c>
      <c r="AY365" s="18" t="s">
        <v>307</v>
      </c>
      <c r="BE365" s="151">
        <f>IF(N365="základní",J365,0)</f>
        <v>0</v>
      </c>
      <c r="BF365" s="151">
        <f>IF(N365="snížená",J365,0)</f>
        <v>0</v>
      </c>
      <c r="BG365" s="151">
        <f>IF(N365="zákl. přenesená",J365,0)</f>
        <v>0</v>
      </c>
      <c r="BH365" s="151">
        <f>IF(N365="sníž. přenesená",J365,0)</f>
        <v>0</v>
      </c>
      <c r="BI365" s="151">
        <f>IF(N365="nulová",J365,0)</f>
        <v>0</v>
      </c>
      <c r="BJ365" s="18" t="s">
        <v>82</v>
      </c>
      <c r="BK365" s="151">
        <f>ROUND(I365*H365,2)</f>
        <v>0</v>
      </c>
      <c r="BL365" s="18" t="s">
        <v>314</v>
      </c>
      <c r="BM365" s="150" t="s">
        <v>1549</v>
      </c>
    </row>
    <row r="366" spans="2:65" s="1" customFormat="1" ht="11.25">
      <c r="B366" s="33"/>
      <c r="D366" s="152" t="s">
        <v>316</v>
      </c>
      <c r="F366" s="153" t="s">
        <v>8649</v>
      </c>
      <c r="I366" s="154"/>
      <c r="L366" s="33"/>
      <c r="M366" s="155"/>
      <c r="T366" s="57"/>
      <c r="AT366" s="18" t="s">
        <v>316</v>
      </c>
      <c r="AU366" s="18" t="s">
        <v>314</v>
      </c>
    </row>
    <row r="367" spans="2:65" s="1" customFormat="1" ht="16.5" customHeight="1">
      <c r="B367" s="33"/>
      <c r="C367" s="139" t="s">
        <v>1029</v>
      </c>
      <c r="D367" s="139" t="s">
        <v>309</v>
      </c>
      <c r="E367" s="140" t="s">
        <v>8650</v>
      </c>
      <c r="F367" s="141" t="s">
        <v>8651</v>
      </c>
      <c r="G367" s="142" t="s">
        <v>398</v>
      </c>
      <c r="H367" s="143">
        <v>2100</v>
      </c>
      <c r="I367" s="144"/>
      <c r="J367" s="145">
        <f>ROUND(I367*H367,2)</f>
        <v>0</v>
      </c>
      <c r="K367" s="141" t="s">
        <v>1</v>
      </c>
      <c r="L367" s="33"/>
      <c r="M367" s="146" t="s">
        <v>1</v>
      </c>
      <c r="N367" s="147" t="s">
        <v>40</v>
      </c>
      <c r="P367" s="148">
        <f>O367*H367</f>
        <v>0</v>
      </c>
      <c r="Q367" s="148">
        <v>0</v>
      </c>
      <c r="R367" s="148">
        <f>Q367*H367</f>
        <v>0</v>
      </c>
      <c r="S367" s="148">
        <v>0</v>
      </c>
      <c r="T367" s="149">
        <f>S367*H367</f>
        <v>0</v>
      </c>
      <c r="AR367" s="150" t="s">
        <v>314</v>
      </c>
      <c r="AT367" s="150" t="s">
        <v>309</v>
      </c>
      <c r="AU367" s="150" t="s">
        <v>314</v>
      </c>
      <c r="AY367" s="18" t="s">
        <v>307</v>
      </c>
      <c r="BE367" s="151">
        <f>IF(N367="základní",J367,0)</f>
        <v>0</v>
      </c>
      <c r="BF367" s="151">
        <f>IF(N367="snížená",J367,0)</f>
        <v>0</v>
      </c>
      <c r="BG367" s="151">
        <f>IF(N367="zákl. přenesená",J367,0)</f>
        <v>0</v>
      </c>
      <c r="BH367" s="151">
        <f>IF(N367="sníž. přenesená",J367,0)</f>
        <v>0</v>
      </c>
      <c r="BI367" s="151">
        <f>IF(N367="nulová",J367,0)</f>
        <v>0</v>
      </c>
      <c r="BJ367" s="18" t="s">
        <v>82</v>
      </c>
      <c r="BK367" s="151">
        <f>ROUND(I367*H367,2)</f>
        <v>0</v>
      </c>
      <c r="BL367" s="18" t="s">
        <v>314</v>
      </c>
      <c r="BM367" s="150" t="s">
        <v>1560</v>
      </c>
    </row>
    <row r="368" spans="2:65" s="1" customFormat="1" ht="11.25">
      <c r="B368" s="33"/>
      <c r="D368" s="152" t="s">
        <v>316</v>
      </c>
      <c r="F368" s="153" t="s">
        <v>8651</v>
      </c>
      <c r="I368" s="154"/>
      <c r="L368" s="33"/>
      <c r="M368" s="155"/>
      <c r="T368" s="57"/>
      <c r="AT368" s="18" t="s">
        <v>316</v>
      </c>
      <c r="AU368" s="18" t="s">
        <v>314</v>
      </c>
    </row>
    <row r="369" spans="2:65" s="1" customFormat="1" ht="16.5" customHeight="1">
      <c r="B369" s="33"/>
      <c r="C369" s="139" t="s">
        <v>1034</v>
      </c>
      <c r="D369" s="139" t="s">
        <v>309</v>
      </c>
      <c r="E369" s="140" t="s">
        <v>8652</v>
      </c>
      <c r="F369" s="141" t="s">
        <v>8653</v>
      </c>
      <c r="G369" s="142" t="s">
        <v>398</v>
      </c>
      <c r="H369" s="143">
        <v>200</v>
      </c>
      <c r="I369" s="144"/>
      <c r="J369" s="145">
        <f>ROUND(I369*H369,2)</f>
        <v>0</v>
      </c>
      <c r="K369" s="141" t="s">
        <v>1</v>
      </c>
      <c r="L369" s="33"/>
      <c r="M369" s="146" t="s">
        <v>1</v>
      </c>
      <c r="N369" s="147" t="s">
        <v>40</v>
      </c>
      <c r="P369" s="148">
        <f>O369*H369</f>
        <v>0</v>
      </c>
      <c r="Q369" s="148">
        <v>0</v>
      </c>
      <c r="R369" s="148">
        <f>Q369*H369</f>
        <v>0</v>
      </c>
      <c r="S369" s="148">
        <v>0</v>
      </c>
      <c r="T369" s="149">
        <f>S369*H369</f>
        <v>0</v>
      </c>
      <c r="AR369" s="150" t="s">
        <v>314</v>
      </c>
      <c r="AT369" s="150" t="s">
        <v>309</v>
      </c>
      <c r="AU369" s="150" t="s">
        <v>314</v>
      </c>
      <c r="AY369" s="18" t="s">
        <v>307</v>
      </c>
      <c r="BE369" s="151">
        <f>IF(N369="základní",J369,0)</f>
        <v>0</v>
      </c>
      <c r="BF369" s="151">
        <f>IF(N369="snížená",J369,0)</f>
        <v>0</v>
      </c>
      <c r="BG369" s="151">
        <f>IF(N369="zákl. přenesená",J369,0)</f>
        <v>0</v>
      </c>
      <c r="BH369" s="151">
        <f>IF(N369="sníž. přenesená",J369,0)</f>
        <v>0</v>
      </c>
      <c r="BI369" s="151">
        <f>IF(N369="nulová",J369,0)</f>
        <v>0</v>
      </c>
      <c r="BJ369" s="18" t="s">
        <v>82</v>
      </c>
      <c r="BK369" s="151">
        <f>ROUND(I369*H369,2)</f>
        <v>0</v>
      </c>
      <c r="BL369" s="18" t="s">
        <v>314</v>
      </c>
      <c r="BM369" s="150" t="s">
        <v>1573</v>
      </c>
    </row>
    <row r="370" spans="2:65" s="1" customFormat="1" ht="11.25">
      <c r="B370" s="33"/>
      <c r="D370" s="152" t="s">
        <v>316</v>
      </c>
      <c r="F370" s="153" t="s">
        <v>8653</v>
      </c>
      <c r="I370" s="154"/>
      <c r="L370" s="33"/>
      <c r="M370" s="155"/>
      <c r="T370" s="57"/>
      <c r="AT370" s="18" t="s">
        <v>316</v>
      </c>
      <c r="AU370" s="18" t="s">
        <v>314</v>
      </c>
    </row>
    <row r="371" spans="2:65" s="1" customFormat="1" ht="16.5" customHeight="1">
      <c r="B371" s="33"/>
      <c r="C371" s="139" t="s">
        <v>1039</v>
      </c>
      <c r="D371" s="139" t="s">
        <v>309</v>
      </c>
      <c r="E371" s="140" t="s">
        <v>8654</v>
      </c>
      <c r="F371" s="141" t="s">
        <v>8655</v>
      </c>
      <c r="G371" s="142" t="s">
        <v>398</v>
      </c>
      <c r="H371" s="143">
        <v>200</v>
      </c>
      <c r="I371" s="144"/>
      <c r="J371" s="145">
        <f>ROUND(I371*H371,2)</f>
        <v>0</v>
      </c>
      <c r="K371" s="141" t="s">
        <v>1</v>
      </c>
      <c r="L371" s="33"/>
      <c r="M371" s="146" t="s">
        <v>1</v>
      </c>
      <c r="N371" s="147" t="s">
        <v>40</v>
      </c>
      <c r="P371" s="148">
        <f>O371*H371</f>
        <v>0</v>
      </c>
      <c r="Q371" s="148">
        <v>0</v>
      </c>
      <c r="R371" s="148">
        <f>Q371*H371</f>
        <v>0</v>
      </c>
      <c r="S371" s="148">
        <v>0</v>
      </c>
      <c r="T371" s="149">
        <f>S371*H371</f>
        <v>0</v>
      </c>
      <c r="AR371" s="150" t="s">
        <v>314</v>
      </c>
      <c r="AT371" s="150" t="s">
        <v>309</v>
      </c>
      <c r="AU371" s="150" t="s">
        <v>314</v>
      </c>
      <c r="AY371" s="18" t="s">
        <v>307</v>
      </c>
      <c r="BE371" s="151">
        <f>IF(N371="základní",J371,0)</f>
        <v>0</v>
      </c>
      <c r="BF371" s="151">
        <f>IF(N371="snížená",J371,0)</f>
        <v>0</v>
      </c>
      <c r="BG371" s="151">
        <f>IF(N371="zákl. přenesená",J371,0)</f>
        <v>0</v>
      </c>
      <c r="BH371" s="151">
        <f>IF(N371="sníž. přenesená",J371,0)</f>
        <v>0</v>
      </c>
      <c r="BI371" s="151">
        <f>IF(N371="nulová",J371,0)</f>
        <v>0</v>
      </c>
      <c r="BJ371" s="18" t="s">
        <v>82</v>
      </c>
      <c r="BK371" s="151">
        <f>ROUND(I371*H371,2)</f>
        <v>0</v>
      </c>
      <c r="BL371" s="18" t="s">
        <v>314</v>
      </c>
      <c r="BM371" s="150" t="s">
        <v>1584</v>
      </c>
    </row>
    <row r="372" spans="2:65" s="1" customFormat="1" ht="11.25">
      <c r="B372" s="33"/>
      <c r="D372" s="152" t="s">
        <v>316</v>
      </c>
      <c r="F372" s="153" t="s">
        <v>8655</v>
      </c>
      <c r="I372" s="154"/>
      <c r="L372" s="33"/>
      <c r="M372" s="155"/>
      <c r="T372" s="57"/>
      <c r="AT372" s="18" t="s">
        <v>316</v>
      </c>
      <c r="AU372" s="18" t="s">
        <v>314</v>
      </c>
    </row>
    <row r="373" spans="2:65" s="1" customFormat="1" ht="16.5" customHeight="1">
      <c r="B373" s="33"/>
      <c r="C373" s="139" t="s">
        <v>1044</v>
      </c>
      <c r="D373" s="139" t="s">
        <v>309</v>
      </c>
      <c r="E373" s="140" t="s">
        <v>8807</v>
      </c>
      <c r="F373" s="141" t="s">
        <v>8808</v>
      </c>
      <c r="G373" s="142" t="s">
        <v>398</v>
      </c>
      <c r="H373" s="143">
        <v>40</v>
      </c>
      <c r="I373" s="144"/>
      <c r="J373" s="145">
        <f>ROUND(I373*H373,2)</f>
        <v>0</v>
      </c>
      <c r="K373" s="141" t="s">
        <v>1</v>
      </c>
      <c r="L373" s="33"/>
      <c r="M373" s="146" t="s">
        <v>1</v>
      </c>
      <c r="N373" s="147" t="s">
        <v>40</v>
      </c>
      <c r="P373" s="148">
        <f>O373*H373</f>
        <v>0</v>
      </c>
      <c r="Q373" s="148">
        <v>0</v>
      </c>
      <c r="R373" s="148">
        <f>Q373*H373</f>
        <v>0</v>
      </c>
      <c r="S373" s="148">
        <v>0</v>
      </c>
      <c r="T373" s="149">
        <f>S373*H373</f>
        <v>0</v>
      </c>
      <c r="AR373" s="150" t="s">
        <v>314</v>
      </c>
      <c r="AT373" s="150" t="s">
        <v>309</v>
      </c>
      <c r="AU373" s="150" t="s">
        <v>314</v>
      </c>
      <c r="AY373" s="18" t="s">
        <v>307</v>
      </c>
      <c r="BE373" s="151">
        <f>IF(N373="základní",J373,0)</f>
        <v>0</v>
      </c>
      <c r="BF373" s="151">
        <f>IF(N373="snížená",J373,0)</f>
        <v>0</v>
      </c>
      <c r="BG373" s="151">
        <f>IF(N373="zákl. přenesená",J373,0)</f>
        <v>0</v>
      </c>
      <c r="BH373" s="151">
        <f>IF(N373="sníž. přenesená",J373,0)</f>
        <v>0</v>
      </c>
      <c r="BI373" s="151">
        <f>IF(N373="nulová",J373,0)</f>
        <v>0</v>
      </c>
      <c r="BJ373" s="18" t="s">
        <v>82</v>
      </c>
      <c r="BK373" s="151">
        <f>ROUND(I373*H373,2)</f>
        <v>0</v>
      </c>
      <c r="BL373" s="18" t="s">
        <v>314</v>
      </c>
      <c r="BM373" s="150" t="s">
        <v>1595</v>
      </c>
    </row>
    <row r="374" spans="2:65" s="1" customFormat="1" ht="11.25">
      <c r="B374" s="33"/>
      <c r="D374" s="152" t="s">
        <v>316</v>
      </c>
      <c r="F374" s="153" t="s">
        <v>8808</v>
      </c>
      <c r="I374" s="154"/>
      <c r="L374" s="33"/>
      <c r="M374" s="155"/>
      <c r="T374" s="57"/>
      <c r="AT374" s="18" t="s">
        <v>316</v>
      </c>
      <c r="AU374" s="18" t="s">
        <v>314</v>
      </c>
    </row>
    <row r="375" spans="2:65" s="1" customFormat="1" ht="16.5" customHeight="1">
      <c r="B375" s="33"/>
      <c r="C375" s="139" t="s">
        <v>1050</v>
      </c>
      <c r="D375" s="139" t="s">
        <v>309</v>
      </c>
      <c r="E375" s="140" t="s">
        <v>8658</v>
      </c>
      <c r="F375" s="141" t="s">
        <v>8659</v>
      </c>
      <c r="G375" s="142" t="s">
        <v>398</v>
      </c>
      <c r="H375" s="143">
        <v>30</v>
      </c>
      <c r="I375" s="144"/>
      <c r="J375" s="145">
        <f>ROUND(I375*H375,2)</f>
        <v>0</v>
      </c>
      <c r="K375" s="141" t="s">
        <v>1</v>
      </c>
      <c r="L375" s="33"/>
      <c r="M375" s="146" t="s">
        <v>1</v>
      </c>
      <c r="N375" s="147" t="s">
        <v>40</v>
      </c>
      <c r="P375" s="148">
        <f>O375*H375</f>
        <v>0</v>
      </c>
      <c r="Q375" s="148">
        <v>0</v>
      </c>
      <c r="R375" s="148">
        <f>Q375*H375</f>
        <v>0</v>
      </c>
      <c r="S375" s="148">
        <v>0</v>
      </c>
      <c r="T375" s="149">
        <f>S375*H375</f>
        <v>0</v>
      </c>
      <c r="AR375" s="150" t="s">
        <v>314</v>
      </c>
      <c r="AT375" s="150" t="s">
        <v>309</v>
      </c>
      <c r="AU375" s="150" t="s">
        <v>314</v>
      </c>
      <c r="AY375" s="18" t="s">
        <v>307</v>
      </c>
      <c r="BE375" s="151">
        <f>IF(N375="základní",J375,0)</f>
        <v>0</v>
      </c>
      <c r="BF375" s="151">
        <f>IF(N375="snížená",J375,0)</f>
        <v>0</v>
      </c>
      <c r="BG375" s="151">
        <f>IF(N375="zákl. přenesená",J375,0)</f>
        <v>0</v>
      </c>
      <c r="BH375" s="151">
        <f>IF(N375="sníž. přenesená",J375,0)</f>
        <v>0</v>
      </c>
      <c r="BI375" s="151">
        <f>IF(N375="nulová",J375,0)</f>
        <v>0</v>
      </c>
      <c r="BJ375" s="18" t="s">
        <v>82</v>
      </c>
      <c r="BK375" s="151">
        <f>ROUND(I375*H375,2)</f>
        <v>0</v>
      </c>
      <c r="BL375" s="18" t="s">
        <v>314</v>
      </c>
      <c r="BM375" s="150" t="s">
        <v>1605</v>
      </c>
    </row>
    <row r="376" spans="2:65" s="1" customFormat="1" ht="11.25">
      <c r="B376" s="33"/>
      <c r="D376" s="152" t="s">
        <v>316</v>
      </c>
      <c r="F376" s="153" t="s">
        <v>8659</v>
      </c>
      <c r="I376" s="154"/>
      <c r="L376" s="33"/>
      <c r="M376" s="155"/>
      <c r="T376" s="57"/>
      <c r="AT376" s="18" t="s">
        <v>316</v>
      </c>
      <c r="AU376" s="18" t="s">
        <v>314</v>
      </c>
    </row>
    <row r="377" spans="2:65" s="1" customFormat="1" ht="16.5" customHeight="1">
      <c r="B377" s="33"/>
      <c r="C377" s="139" t="s">
        <v>1053</v>
      </c>
      <c r="D377" s="139" t="s">
        <v>309</v>
      </c>
      <c r="E377" s="140" t="s">
        <v>8660</v>
      </c>
      <c r="F377" s="141" t="s">
        <v>8661</v>
      </c>
      <c r="G377" s="142" t="s">
        <v>398</v>
      </c>
      <c r="H377" s="143">
        <v>30</v>
      </c>
      <c r="I377" s="144"/>
      <c r="J377" s="145">
        <f>ROUND(I377*H377,2)</f>
        <v>0</v>
      </c>
      <c r="K377" s="141" t="s">
        <v>1</v>
      </c>
      <c r="L377" s="33"/>
      <c r="M377" s="146" t="s">
        <v>1</v>
      </c>
      <c r="N377" s="147" t="s">
        <v>40</v>
      </c>
      <c r="P377" s="148">
        <f>O377*H377</f>
        <v>0</v>
      </c>
      <c r="Q377" s="148">
        <v>0</v>
      </c>
      <c r="R377" s="148">
        <f>Q377*H377</f>
        <v>0</v>
      </c>
      <c r="S377" s="148">
        <v>0</v>
      </c>
      <c r="T377" s="149">
        <f>S377*H377</f>
        <v>0</v>
      </c>
      <c r="AR377" s="150" t="s">
        <v>314</v>
      </c>
      <c r="AT377" s="150" t="s">
        <v>309</v>
      </c>
      <c r="AU377" s="150" t="s">
        <v>314</v>
      </c>
      <c r="AY377" s="18" t="s">
        <v>307</v>
      </c>
      <c r="BE377" s="151">
        <f>IF(N377="základní",J377,0)</f>
        <v>0</v>
      </c>
      <c r="BF377" s="151">
        <f>IF(N377="snížená",J377,0)</f>
        <v>0</v>
      </c>
      <c r="BG377" s="151">
        <f>IF(N377="zákl. přenesená",J377,0)</f>
        <v>0</v>
      </c>
      <c r="BH377" s="151">
        <f>IF(N377="sníž. přenesená",J377,0)</f>
        <v>0</v>
      </c>
      <c r="BI377" s="151">
        <f>IF(N377="nulová",J377,0)</f>
        <v>0</v>
      </c>
      <c r="BJ377" s="18" t="s">
        <v>82</v>
      </c>
      <c r="BK377" s="151">
        <f>ROUND(I377*H377,2)</f>
        <v>0</v>
      </c>
      <c r="BL377" s="18" t="s">
        <v>314</v>
      </c>
      <c r="BM377" s="150" t="s">
        <v>1616</v>
      </c>
    </row>
    <row r="378" spans="2:65" s="1" customFormat="1" ht="11.25">
      <c r="B378" s="33"/>
      <c r="D378" s="152" t="s">
        <v>316</v>
      </c>
      <c r="F378" s="153" t="s">
        <v>8661</v>
      </c>
      <c r="I378" s="154"/>
      <c r="L378" s="33"/>
      <c r="M378" s="155"/>
      <c r="T378" s="57"/>
      <c r="AT378" s="18" t="s">
        <v>316</v>
      </c>
      <c r="AU378" s="18" t="s">
        <v>314</v>
      </c>
    </row>
    <row r="379" spans="2:65" s="1" customFormat="1" ht="16.5" customHeight="1">
      <c r="B379" s="33"/>
      <c r="C379" s="139" t="s">
        <v>1059</v>
      </c>
      <c r="D379" s="139" t="s">
        <v>309</v>
      </c>
      <c r="E379" s="140" t="s">
        <v>8809</v>
      </c>
      <c r="F379" s="141" t="s">
        <v>8810</v>
      </c>
      <c r="G379" s="142" t="s">
        <v>398</v>
      </c>
      <c r="H379" s="143">
        <v>250</v>
      </c>
      <c r="I379" s="144"/>
      <c r="J379" s="145">
        <f>ROUND(I379*H379,2)</f>
        <v>0</v>
      </c>
      <c r="K379" s="141" t="s">
        <v>1</v>
      </c>
      <c r="L379" s="33"/>
      <c r="M379" s="146" t="s">
        <v>1</v>
      </c>
      <c r="N379" s="147" t="s">
        <v>40</v>
      </c>
      <c r="P379" s="148">
        <f>O379*H379</f>
        <v>0</v>
      </c>
      <c r="Q379" s="148">
        <v>0</v>
      </c>
      <c r="R379" s="148">
        <f>Q379*H379</f>
        <v>0</v>
      </c>
      <c r="S379" s="148">
        <v>0</v>
      </c>
      <c r="T379" s="149">
        <f>S379*H379</f>
        <v>0</v>
      </c>
      <c r="AR379" s="150" t="s">
        <v>314</v>
      </c>
      <c r="AT379" s="150" t="s">
        <v>309</v>
      </c>
      <c r="AU379" s="150" t="s">
        <v>314</v>
      </c>
      <c r="AY379" s="18" t="s">
        <v>307</v>
      </c>
      <c r="BE379" s="151">
        <f>IF(N379="základní",J379,0)</f>
        <v>0</v>
      </c>
      <c r="BF379" s="151">
        <f>IF(N379="snížená",J379,0)</f>
        <v>0</v>
      </c>
      <c r="BG379" s="151">
        <f>IF(N379="zákl. přenesená",J379,0)</f>
        <v>0</v>
      </c>
      <c r="BH379" s="151">
        <f>IF(N379="sníž. přenesená",J379,0)</f>
        <v>0</v>
      </c>
      <c r="BI379" s="151">
        <f>IF(N379="nulová",J379,0)</f>
        <v>0</v>
      </c>
      <c r="BJ379" s="18" t="s">
        <v>82</v>
      </c>
      <c r="BK379" s="151">
        <f>ROUND(I379*H379,2)</f>
        <v>0</v>
      </c>
      <c r="BL379" s="18" t="s">
        <v>314</v>
      </c>
      <c r="BM379" s="150" t="s">
        <v>1640</v>
      </c>
    </row>
    <row r="380" spans="2:65" s="1" customFormat="1" ht="11.25">
      <c r="B380" s="33"/>
      <c r="D380" s="152" t="s">
        <v>316</v>
      </c>
      <c r="F380" s="153" t="s">
        <v>8810</v>
      </c>
      <c r="I380" s="154"/>
      <c r="L380" s="33"/>
      <c r="M380" s="155"/>
      <c r="T380" s="57"/>
      <c r="AT380" s="18" t="s">
        <v>316</v>
      </c>
      <c r="AU380" s="18" t="s">
        <v>314</v>
      </c>
    </row>
    <row r="381" spans="2:65" s="1" customFormat="1" ht="16.5" customHeight="1">
      <c r="B381" s="33"/>
      <c r="C381" s="139" t="s">
        <v>1068</v>
      </c>
      <c r="D381" s="139" t="s">
        <v>309</v>
      </c>
      <c r="E381" s="140" t="s">
        <v>8811</v>
      </c>
      <c r="F381" s="141" t="s">
        <v>8812</v>
      </c>
      <c r="G381" s="142" t="s">
        <v>398</v>
      </c>
      <c r="H381" s="143">
        <v>25</v>
      </c>
      <c r="I381" s="144"/>
      <c r="J381" s="145">
        <f>ROUND(I381*H381,2)</f>
        <v>0</v>
      </c>
      <c r="K381" s="141" t="s">
        <v>1</v>
      </c>
      <c r="L381" s="33"/>
      <c r="M381" s="146" t="s">
        <v>1</v>
      </c>
      <c r="N381" s="147" t="s">
        <v>40</v>
      </c>
      <c r="P381" s="148">
        <f>O381*H381</f>
        <v>0</v>
      </c>
      <c r="Q381" s="148">
        <v>0</v>
      </c>
      <c r="R381" s="148">
        <f>Q381*H381</f>
        <v>0</v>
      </c>
      <c r="S381" s="148">
        <v>0</v>
      </c>
      <c r="T381" s="149">
        <f>S381*H381</f>
        <v>0</v>
      </c>
      <c r="AR381" s="150" t="s">
        <v>314</v>
      </c>
      <c r="AT381" s="150" t="s">
        <v>309</v>
      </c>
      <c r="AU381" s="150" t="s">
        <v>314</v>
      </c>
      <c r="AY381" s="18" t="s">
        <v>307</v>
      </c>
      <c r="BE381" s="151">
        <f>IF(N381="základní",J381,0)</f>
        <v>0</v>
      </c>
      <c r="BF381" s="151">
        <f>IF(N381="snížená",J381,0)</f>
        <v>0</v>
      </c>
      <c r="BG381" s="151">
        <f>IF(N381="zákl. přenesená",J381,0)</f>
        <v>0</v>
      </c>
      <c r="BH381" s="151">
        <f>IF(N381="sníž. přenesená",J381,0)</f>
        <v>0</v>
      </c>
      <c r="BI381" s="151">
        <f>IF(N381="nulová",J381,0)</f>
        <v>0</v>
      </c>
      <c r="BJ381" s="18" t="s">
        <v>82</v>
      </c>
      <c r="BK381" s="151">
        <f>ROUND(I381*H381,2)</f>
        <v>0</v>
      </c>
      <c r="BL381" s="18" t="s">
        <v>314</v>
      </c>
      <c r="BM381" s="150" t="s">
        <v>1650</v>
      </c>
    </row>
    <row r="382" spans="2:65" s="1" customFormat="1" ht="11.25">
      <c r="B382" s="33"/>
      <c r="D382" s="152" t="s">
        <v>316</v>
      </c>
      <c r="F382" s="153" t="s">
        <v>8812</v>
      </c>
      <c r="I382" s="154"/>
      <c r="L382" s="33"/>
      <c r="M382" s="155"/>
      <c r="T382" s="57"/>
      <c r="AT382" s="18" t="s">
        <v>316</v>
      </c>
      <c r="AU382" s="18" t="s">
        <v>314</v>
      </c>
    </row>
    <row r="383" spans="2:65" s="1" customFormat="1" ht="16.5" customHeight="1">
      <c r="B383" s="33"/>
      <c r="C383" s="139" t="s">
        <v>1074</v>
      </c>
      <c r="D383" s="139" t="s">
        <v>309</v>
      </c>
      <c r="E383" s="140" t="s">
        <v>8813</v>
      </c>
      <c r="F383" s="141" t="s">
        <v>8814</v>
      </c>
      <c r="G383" s="142" t="s">
        <v>398</v>
      </c>
      <c r="H383" s="143">
        <v>250</v>
      </c>
      <c r="I383" s="144"/>
      <c r="J383" s="145">
        <f>ROUND(I383*H383,2)</f>
        <v>0</v>
      </c>
      <c r="K383" s="141" t="s">
        <v>1</v>
      </c>
      <c r="L383" s="33"/>
      <c r="M383" s="146" t="s">
        <v>1</v>
      </c>
      <c r="N383" s="147" t="s">
        <v>40</v>
      </c>
      <c r="P383" s="148">
        <f>O383*H383</f>
        <v>0</v>
      </c>
      <c r="Q383" s="148">
        <v>0</v>
      </c>
      <c r="R383" s="148">
        <f>Q383*H383</f>
        <v>0</v>
      </c>
      <c r="S383" s="148">
        <v>0</v>
      </c>
      <c r="T383" s="149">
        <f>S383*H383</f>
        <v>0</v>
      </c>
      <c r="AR383" s="150" t="s">
        <v>314</v>
      </c>
      <c r="AT383" s="150" t="s">
        <v>309</v>
      </c>
      <c r="AU383" s="150" t="s">
        <v>314</v>
      </c>
      <c r="AY383" s="18" t="s">
        <v>307</v>
      </c>
      <c r="BE383" s="151">
        <f>IF(N383="základní",J383,0)</f>
        <v>0</v>
      </c>
      <c r="BF383" s="151">
        <f>IF(N383="snížená",J383,0)</f>
        <v>0</v>
      </c>
      <c r="BG383" s="151">
        <f>IF(N383="zákl. přenesená",J383,0)</f>
        <v>0</v>
      </c>
      <c r="BH383" s="151">
        <f>IF(N383="sníž. přenesená",J383,0)</f>
        <v>0</v>
      </c>
      <c r="BI383" s="151">
        <f>IF(N383="nulová",J383,0)</f>
        <v>0</v>
      </c>
      <c r="BJ383" s="18" t="s">
        <v>82</v>
      </c>
      <c r="BK383" s="151">
        <f>ROUND(I383*H383,2)</f>
        <v>0</v>
      </c>
      <c r="BL383" s="18" t="s">
        <v>314</v>
      </c>
      <c r="BM383" s="150" t="s">
        <v>1668</v>
      </c>
    </row>
    <row r="384" spans="2:65" s="1" customFormat="1" ht="11.25">
      <c r="B384" s="33"/>
      <c r="D384" s="152" t="s">
        <v>316</v>
      </c>
      <c r="F384" s="153" t="s">
        <v>8814</v>
      </c>
      <c r="I384" s="154"/>
      <c r="L384" s="33"/>
      <c r="M384" s="155"/>
      <c r="T384" s="57"/>
      <c r="AT384" s="18" t="s">
        <v>316</v>
      </c>
      <c r="AU384" s="18" t="s">
        <v>314</v>
      </c>
    </row>
    <row r="385" spans="2:65" s="1" customFormat="1" ht="16.5" customHeight="1">
      <c r="B385" s="33"/>
      <c r="C385" s="139" t="s">
        <v>1079</v>
      </c>
      <c r="D385" s="139" t="s">
        <v>309</v>
      </c>
      <c r="E385" s="140" t="s">
        <v>8815</v>
      </c>
      <c r="F385" s="141" t="s">
        <v>8677</v>
      </c>
      <c r="G385" s="142" t="s">
        <v>398</v>
      </c>
      <c r="H385" s="143">
        <v>350</v>
      </c>
      <c r="I385" s="144"/>
      <c r="J385" s="145">
        <f>ROUND(I385*H385,2)</f>
        <v>0</v>
      </c>
      <c r="K385" s="141" t="s">
        <v>1</v>
      </c>
      <c r="L385" s="33"/>
      <c r="M385" s="146" t="s">
        <v>1</v>
      </c>
      <c r="N385" s="147" t="s">
        <v>40</v>
      </c>
      <c r="P385" s="148">
        <f>O385*H385</f>
        <v>0</v>
      </c>
      <c r="Q385" s="148">
        <v>0</v>
      </c>
      <c r="R385" s="148">
        <f>Q385*H385</f>
        <v>0</v>
      </c>
      <c r="S385" s="148">
        <v>0</v>
      </c>
      <c r="T385" s="149">
        <f>S385*H385</f>
        <v>0</v>
      </c>
      <c r="AR385" s="150" t="s">
        <v>314</v>
      </c>
      <c r="AT385" s="150" t="s">
        <v>309</v>
      </c>
      <c r="AU385" s="150" t="s">
        <v>314</v>
      </c>
      <c r="AY385" s="18" t="s">
        <v>307</v>
      </c>
      <c r="BE385" s="151">
        <f>IF(N385="základní",J385,0)</f>
        <v>0</v>
      </c>
      <c r="BF385" s="151">
        <f>IF(N385="snížená",J385,0)</f>
        <v>0</v>
      </c>
      <c r="BG385" s="151">
        <f>IF(N385="zákl. přenesená",J385,0)</f>
        <v>0</v>
      </c>
      <c r="BH385" s="151">
        <f>IF(N385="sníž. přenesená",J385,0)</f>
        <v>0</v>
      </c>
      <c r="BI385" s="151">
        <f>IF(N385="nulová",J385,0)</f>
        <v>0</v>
      </c>
      <c r="BJ385" s="18" t="s">
        <v>82</v>
      </c>
      <c r="BK385" s="151">
        <f>ROUND(I385*H385,2)</f>
        <v>0</v>
      </c>
      <c r="BL385" s="18" t="s">
        <v>314</v>
      </c>
      <c r="BM385" s="150" t="s">
        <v>1678</v>
      </c>
    </row>
    <row r="386" spans="2:65" s="1" customFormat="1" ht="11.25">
      <c r="B386" s="33"/>
      <c r="D386" s="152" t="s">
        <v>316</v>
      </c>
      <c r="F386" s="153" t="s">
        <v>8677</v>
      </c>
      <c r="I386" s="154"/>
      <c r="L386" s="33"/>
      <c r="M386" s="155"/>
      <c r="T386" s="57"/>
      <c r="AT386" s="18" t="s">
        <v>316</v>
      </c>
      <c r="AU386" s="18" t="s">
        <v>314</v>
      </c>
    </row>
    <row r="387" spans="2:65" s="1" customFormat="1" ht="16.5" customHeight="1">
      <c r="B387" s="33"/>
      <c r="C387" s="139" t="s">
        <v>1084</v>
      </c>
      <c r="D387" s="139" t="s">
        <v>309</v>
      </c>
      <c r="E387" s="140" t="s">
        <v>8678</v>
      </c>
      <c r="F387" s="141" t="s">
        <v>8679</v>
      </c>
      <c r="G387" s="142" t="s">
        <v>514</v>
      </c>
      <c r="H387" s="143">
        <v>900</v>
      </c>
      <c r="I387" s="144"/>
      <c r="J387" s="145">
        <f>ROUND(I387*H387,2)</f>
        <v>0</v>
      </c>
      <c r="K387" s="141" t="s">
        <v>1</v>
      </c>
      <c r="L387" s="33"/>
      <c r="M387" s="146" t="s">
        <v>1</v>
      </c>
      <c r="N387" s="147" t="s">
        <v>40</v>
      </c>
      <c r="P387" s="148">
        <f>O387*H387</f>
        <v>0</v>
      </c>
      <c r="Q387" s="148">
        <v>0</v>
      </c>
      <c r="R387" s="148">
        <f>Q387*H387</f>
        <v>0</v>
      </c>
      <c r="S387" s="148">
        <v>0</v>
      </c>
      <c r="T387" s="149">
        <f>S387*H387</f>
        <v>0</v>
      </c>
      <c r="AR387" s="150" t="s">
        <v>314</v>
      </c>
      <c r="AT387" s="150" t="s">
        <v>309</v>
      </c>
      <c r="AU387" s="150" t="s">
        <v>314</v>
      </c>
      <c r="AY387" s="18" t="s">
        <v>307</v>
      </c>
      <c r="BE387" s="151">
        <f>IF(N387="základní",J387,0)</f>
        <v>0</v>
      </c>
      <c r="BF387" s="151">
        <f>IF(N387="snížená",J387,0)</f>
        <v>0</v>
      </c>
      <c r="BG387" s="151">
        <f>IF(N387="zákl. přenesená",J387,0)</f>
        <v>0</v>
      </c>
      <c r="BH387" s="151">
        <f>IF(N387="sníž. přenesená",J387,0)</f>
        <v>0</v>
      </c>
      <c r="BI387" s="151">
        <f>IF(N387="nulová",J387,0)</f>
        <v>0</v>
      </c>
      <c r="BJ387" s="18" t="s">
        <v>82</v>
      </c>
      <c r="BK387" s="151">
        <f>ROUND(I387*H387,2)</f>
        <v>0</v>
      </c>
      <c r="BL387" s="18" t="s">
        <v>314</v>
      </c>
      <c r="BM387" s="150" t="s">
        <v>1688</v>
      </c>
    </row>
    <row r="388" spans="2:65" s="1" customFormat="1" ht="11.25">
      <c r="B388" s="33"/>
      <c r="D388" s="152" t="s">
        <v>316</v>
      </c>
      <c r="F388" s="153" t="s">
        <v>8679</v>
      </c>
      <c r="I388" s="154"/>
      <c r="L388" s="33"/>
      <c r="M388" s="155"/>
      <c r="T388" s="57"/>
      <c r="AT388" s="18" t="s">
        <v>316</v>
      </c>
      <c r="AU388" s="18" t="s">
        <v>314</v>
      </c>
    </row>
    <row r="389" spans="2:65" s="1" customFormat="1" ht="16.5" customHeight="1">
      <c r="B389" s="33"/>
      <c r="C389" s="139" t="s">
        <v>1089</v>
      </c>
      <c r="D389" s="139" t="s">
        <v>309</v>
      </c>
      <c r="E389" s="140" t="s">
        <v>8816</v>
      </c>
      <c r="F389" s="141" t="s">
        <v>8817</v>
      </c>
      <c r="G389" s="142" t="s">
        <v>398</v>
      </c>
      <c r="H389" s="143">
        <v>250</v>
      </c>
      <c r="I389" s="144"/>
      <c r="J389" s="145">
        <f>ROUND(I389*H389,2)</f>
        <v>0</v>
      </c>
      <c r="K389" s="141" t="s">
        <v>1</v>
      </c>
      <c r="L389" s="33"/>
      <c r="M389" s="146" t="s">
        <v>1</v>
      </c>
      <c r="N389" s="147" t="s">
        <v>40</v>
      </c>
      <c r="P389" s="148">
        <f>O389*H389</f>
        <v>0</v>
      </c>
      <c r="Q389" s="148">
        <v>0</v>
      </c>
      <c r="R389" s="148">
        <f>Q389*H389</f>
        <v>0</v>
      </c>
      <c r="S389" s="148">
        <v>0</v>
      </c>
      <c r="T389" s="149">
        <f>S389*H389</f>
        <v>0</v>
      </c>
      <c r="AR389" s="150" t="s">
        <v>314</v>
      </c>
      <c r="AT389" s="150" t="s">
        <v>309</v>
      </c>
      <c r="AU389" s="150" t="s">
        <v>314</v>
      </c>
      <c r="AY389" s="18" t="s">
        <v>307</v>
      </c>
      <c r="BE389" s="151">
        <f>IF(N389="základní",J389,0)</f>
        <v>0</v>
      </c>
      <c r="BF389" s="151">
        <f>IF(N389="snížená",J389,0)</f>
        <v>0</v>
      </c>
      <c r="BG389" s="151">
        <f>IF(N389="zákl. přenesená",J389,0)</f>
        <v>0</v>
      </c>
      <c r="BH389" s="151">
        <f>IF(N389="sníž. přenesená",J389,0)</f>
        <v>0</v>
      </c>
      <c r="BI389" s="151">
        <f>IF(N389="nulová",J389,0)</f>
        <v>0</v>
      </c>
      <c r="BJ389" s="18" t="s">
        <v>82</v>
      </c>
      <c r="BK389" s="151">
        <f>ROUND(I389*H389,2)</f>
        <v>0</v>
      </c>
      <c r="BL389" s="18" t="s">
        <v>314</v>
      </c>
      <c r="BM389" s="150" t="s">
        <v>1700</v>
      </c>
    </row>
    <row r="390" spans="2:65" s="1" customFormat="1" ht="11.25">
      <c r="B390" s="33"/>
      <c r="D390" s="152" t="s">
        <v>316</v>
      </c>
      <c r="F390" s="153" t="s">
        <v>8817</v>
      </c>
      <c r="I390" s="154"/>
      <c r="L390" s="33"/>
      <c r="M390" s="155"/>
      <c r="T390" s="57"/>
      <c r="AT390" s="18" t="s">
        <v>316</v>
      </c>
      <c r="AU390" s="18" t="s">
        <v>314</v>
      </c>
    </row>
    <row r="391" spans="2:65" s="1" customFormat="1" ht="16.5" customHeight="1">
      <c r="B391" s="33"/>
      <c r="C391" s="139" t="s">
        <v>1097</v>
      </c>
      <c r="D391" s="139" t="s">
        <v>309</v>
      </c>
      <c r="E391" s="140" t="s">
        <v>8818</v>
      </c>
      <c r="F391" s="141" t="s">
        <v>8819</v>
      </c>
      <c r="G391" s="142" t="s">
        <v>398</v>
      </c>
      <c r="H391" s="143">
        <v>50</v>
      </c>
      <c r="I391" s="144"/>
      <c r="J391" s="145">
        <f>ROUND(I391*H391,2)</f>
        <v>0</v>
      </c>
      <c r="K391" s="141" t="s">
        <v>1</v>
      </c>
      <c r="L391" s="33"/>
      <c r="M391" s="146" t="s">
        <v>1</v>
      </c>
      <c r="N391" s="147" t="s">
        <v>40</v>
      </c>
      <c r="P391" s="148">
        <f>O391*H391</f>
        <v>0</v>
      </c>
      <c r="Q391" s="148">
        <v>0</v>
      </c>
      <c r="R391" s="148">
        <f>Q391*H391</f>
        <v>0</v>
      </c>
      <c r="S391" s="148">
        <v>0</v>
      </c>
      <c r="T391" s="149">
        <f>S391*H391</f>
        <v>0</v>
      </c>
      <c r="AR391" s="150" t="s">
        <v>314</v>
      </c>
      <c r="AT391" s="150" t="s">
        <v>309</v>
      </c>
      <c r="AU391" s="150" t="s">
        <v>314</v>
      </c>
      <c r="AY391" s="18" t="s">
        <v>307</v>
      </c>
      <c r="BE391" s="151">
        <f>IF(N391="základní",J391,0)</f>
        <v>0</v>
      </c>
      <c r="BF391" s="151">
        <f>IF(N391="snížená",J391,0)</f>
        <v>0</v>
      </c>
      <c r="BG391" s="151">
        <f>IF(N391="zákl. přenesená",J391,0)</f>
        <v>0</v>
      </c>
      <c r="BH391" s="151">
        <f>IF(N391="sníž. přenesená",J391,0)</f>
        <v>0</v>
      </c>
      <c r="BI391" s="151">
        <f>IF(N391="nulová",J391,0)</f>
        <v>0</v>
      </c>
      <c r="BJ391" s="18" t="s">
        <v>82</v>
      </c>
      <c r="BK391" s="151">
        <f>ROUND(I391*H391,2)</f>
        <v>0</v>
      </c>
      <c r="BL391" s="18" t="s">
        <v>314</v>
      </c>
      <c r="BM391" s="150" t="s">
        <v>8820</v>
      </c>
    </row>
    <row r="392" spans="2:65" s="1" customFormat="1" ht="11.25">
      <c r="B392" s="33"/>
      <c r="D392" s="152" t="s">
        <v>316</v>
      </c>
      <c r="F392" s="153" t="s">
        <v>8819</v>
      </c>
      <c r="I392" s="154"/>
      <c r="L392" s="33"/>
      <c r="M392" s="155"/>
      <c r="T392" s="57"/>
      <c r="AT392" s="18" t="s">
        <v>316</v>
      </c>
      <c r="AU392" s="18" t="s">
        <v>314</v>
      </c>
    </row>
    <row r="393" spans="2:65" s="11" customFormat="1" ht="20.85" customHeight="1">
      <c r="B393" s="127"/>
      <c r="D393" s="128" t="s">
        <v>74</v>
      </c>
      <c r="E393" s="137" t="s">
        <v>8683</v>
      </c>
      <c r="F393" s="137" t="s">
        <v>8684</v>
      </c>
      <c r="I393" s="130"/>
      <c r="J393" s="138">
        <f>BK393</f>
        <v>0</v>
      </c>
      <c r="L393" s="127"/>
      <c r="M393" s="132"/>
      <c r="P393" s="133">
        <f>SUM(P394:P401)</f>
        <v>0</v>
      </c>
      <c r="R393" s="133">
        <f>SUM(R394:R401)</f>
        <v>0</v>
      </c>
      <c r="T393" s="134">
        <f>SUM(T394:T401)</f>
        <v>0</v>
      </c>
      <c r="AR393" s="128" t="s">
        <v>82</v>
      </c>
      <c r="AT393" s="135" t="s">
        <v>74</v>
      </c>
      <c r="AU393" s="135" t="s">
        <v>84</v>
      </c>
      <c r="AY393" s="128" t="s">
        <v>307</v>
      </c>
      <c r="BK393" s="136">
        <f>SUM(BK394:BK401)</f>
        <v>0</v>
      </c>
    </row>
    <row r="394" spans="2:65" s="1" customFormat="1" ht="16.5" customHeight="1">
      <c r="B394" s="33"/>
      <c r="C394" s="139" t="s">
        <v>1100</v>
      </c>
      <c r="D394" s="139" t="s">
        <v>309</v>
      </c>
      <c r="E394" s="140" t="s">
        <v>8685</v>
      </c>
      <c r="F394" s="141" t="s">
        <v>8686</v>
      </c>
      <c r="G394" s="142" t="s">
        <v>398</v>
      </c>
      <c r="H394" s="143">
        <v>200</v>
      </c>
      <c r="I394" s="144"/>
      <c r="J394" s="145">
        <f>ROUND(I394*H394,2)</f>
        <v>0</v>
      </c>
      <c r="K394" s="141" t="s">
        <v>1</v>
      </c>
      <c r="L394" s="33"/>
      <c r="M394" s="146" t="s">
        <v>1</v>
      </c>
      <c r="N394" s="147" t="s">
        <v>40</v>
      </c>
      <c r="P394" s="148">
        <f>O394*H394</f>
        <v>0</v>
      </c>
      <c r="Q394" s="148">
        <v>0</v>
      </c>
      <c r="R394" s="148">
        <f>Q394*H394</f>
        <v>0</v>
      </c>
      <c r="S394" s="148">
        <v>0</v>
      </c>
      <c r="T394" s="149">
        <f>S394*H394</f>
        <v>0</v>
      </c>
      <c r="AR394" s="150" t="s">
        <v>314</v>
      </c>
      <c r="AT394" s="150" t="s">
        <v>309</v>
      </c>
      <c r="AU394" s="150" t="s">
        <v>163</v>
      </c>
      <c r="AY394" s="18" t="s">
        <v>307</v>
      </c>
      <c r="BE394" s="151">
        <f>IF(N394="základní",J394,0)</f>
        <v>0</v>
      </c>
      <c r="BF394" s="151">
        <f>IF(N394="snížená",J394,0)</f>
        <v>0</v>
      </c>
      <c r="BG394" s="151">
        <f>IF(N394="zákl. přenesená",J394,0)</f>
        <v>0</v>
      </c>
      <c r="BH394" s="151">
        <f>IF(N394="sníž. přenesená",J394,0)</f>
        <v>0</v>
      </c>
      <c r="BI394" s="151">
        <f>IF(N394="nulová",J394,0)</f>
        <v>0</v>
      </c>
      <c r="BJ394" s="18" t="s">
        <v>82</v>
      </c>
      <c r="BK394" s="151">
        <f>ROUND(I394*H394,2)</f>
        <v>0</v>
      </c>
      <c r="BL394" s="18" t="s">
        <v>314</v>
      </c>
      <c r="BM394" s="150" t="s">
        <v>1710</v>
      </c>
    </row>
    <row r="395" spans="2:65" s="1" customFormat="1" ht="11.25">
      <c r="B395" s="33"/>
      <c r="D395" s="152" t="s">
        <v>316</v>
      </c>
      <c r="F395" s="153" t="s">
        <v>8686</v>
      </c>
      <c r="I395" s="154"/>
      <c r="L395" s="33"/>
      <c r="M395" s="155"/>
      <c r="T395" s="57"/>
      <c r="AT395" s="18" t="s">
        <v>316</v>
      </c>
      <c r="AU395" s="18" t="s">
        <v>163</v>
      </c>
    </row>
    <row r="396" spans="2:65" s="1" customFormat="1" ht="16.5" customHeight="1">
      <c r="B396" s="33"/>
      <c r="C396" s="139" t="s">
        <v>198</v>
      </c>
      <c r="D396" s="139" t="s">
        <v>309</v>
      </c>
      <c r="E396" s="140" t="s">
        <v>8689</v>
      </c>
      <c r="F396" s="141" t="s">
        <v>8690</v>
      </c>
      <c r="G396" s="142" t="s">
        <v>398</v>
      </c>
      <c r="H396" s="143">
        <v>100</v>
      </c>
      <c r="I396" s="144"/>
      <c r="J396" s="145">
        <f>ROUND(I396*H396,2)</f>
        <v>0</v>
      </c>
      <c r="K396" s="141" t="s">
        <v>1</v>
      </c>
      <c r="L396" s="33"/>
      <c r="M396" s="146" t="s">
        <v>1</v>
      </c>
      <c r="N396" s="147" t="s">
        <v>40</v>
      </c>
      <c r="P396" s="148">
        <f>O396*H396</f>
        <v>0</v>
      </c>
      <c r="Q396" s="148">
        <v>0</v>
      </c>
      <c r="R396" s="148">
        <f>Q396*H396</f>
        <v>0</v>
      </c>
      <c r="S396" s="148">
        <v>0</v>
      </c>
      <c r="T396" s="149">
        <f>S396*H396</f>
        <v>0</v>
      </c>
      <c r="AR396" s="150" t="s">
        <v>314</v>
      </c>
      <c r="AT396" s="150" t="s">
        <v>309</v>
      </c>
      <c r="AU396" s="150" t="s">
        <v>163</v>
      </c>
      <c r="AY396" s="18" t="s">
        <v>307</v>
      </c>
      <c r="BE396" s="151">
        <f>IF(N396="základní",J396,0)</f>
        <v>0</v>
      </c>
      <c r="BF396" s="151">
        <f>IF(N396="snížená",J396,0)</f>
        <v>0</v>
      </c>
      <c r="BG396" s="151">
        <f>IF(N396="zákl. přenesená",J396,0)</f>
        <v>0</v>
      </c>
      <c r="BH396" s="151">
        <f>IF(N396="sníž. přenesená",J396,0)</f>
        <v>0</v>
      </c>
      <c r="BI396" s="151">
        <f>IF(N396="nulová",J396,0)</f>
        <v>0</v>
      </c>
      <c r="BJ396" s="18" t="s">
        <v>82</v>
      </c>
      <c r="BK396" s="151">
        <f>ROUND(I396*H396,2)</f>
        <v>0</v>
      </c>
      <c r="BL396" s="18" t="s">
        <v>314</v>
      </c>
      <c r="BM396" s="150" t="s">
        <v>1717</v>
      </c>
    </row>
    <row r="397" spans="2:65" s="1" customFormat="1" ht="11.25">
      <c r="B397" s="33"/>
      <c r="D397" s="152" t="s">
        <v>316</v>
      </c>
      <c r="F397" s="153" t="s">
        <v>8690</v>
      </c>
      <c r="I397" s="154"/>
      <c r="L397" s="33"/>
      <c r="M397" s="155"/>
      <c r="T397" s="57"/>
      <c r="AT397" s="18" t="s">
        <v>316</v>
      </c>
      <c r="AU397" s="18" t="s">
        <v>163</v>
      </c>
    </row>
    <row r="398" spans="2:65" s="1" customFormat="1" ht="16.5" customHeight="1">
      <c r="B398" s="33"/>
      <c r="C398" s="139" t="s">
        <v>1107</v>
      </c>
      <c r="D398" s="139" t="s">
        <v>309</v>
      </c>
      <c r="E398" s="140" t="s">
        <v>8693</v>
      </c>
      <c r="F398" s="141" t="s">
        <v>8694</v>
      </c>
      <c r="G398" s="142" t="s">
        <v>514</v>
      </c>
      <c r="H398" s="143">
        <v>20</v>
      </c>
      <c r="I398" s="144"/>
      <c r="J398" s="145">
        <f>ROUND(I398*H398,2)</f>
        <v>0</v>
      </c>
      <c r="K398" s="141" t="s">
        <v>1</v>
      </c>
      <c r="L398" s="33"/>
      <c r="M398" s="146" t="s">
        <v>1</v>
      </c>
      <c r="N398" s="147" t="s">
        <v>40</v>
      </c>
      <c r="P398" s="148">
        <f>O398*H398</f>
        <v>0</v>
      </c>
      <c r="Q398" s="148">
        <v>0</v>
      </c>
      <c r="R398" s="148">
        <f>Q398*H398</f>
        <v>0</v>
      </c>
      <c r="S398" s="148">
        <v>0</v>
      </c>
      <c r="T398" s="149">
        <f>S398*H398</f>
        <v>0</v>
      </c>
      <c r="AR398" s="150" t="s">
        <v>314</v>
      </c>
      <c r="AT398" s="150" t="s">
        <v>309</v>
      </c>
      <c r="AU398" s="150" t="s">
        <v>163</v>
      </c>
      <c r="AY398" s="18" t="s">
        <v>307</v>
      </c>
      <c r="BE398" s="151">
        <f>IF(N398="základní",J398,0)</f>
        <v>0</v>
      </c>
      <c r="BF398" s="151">
        <f>IF(N398="snížená",J398,0)</f>
        <v>0</v>
      </c>
      <c r="BG398" s="151">
        <f>IF(N398="zákl. přenesená",J398,0)</f>
        <v>0</v>
      </c>
      <c r="BH398" s="151">
        <f>IF(N398="sníž. přenesená",J398,0)</f>
        <v>0</v>
      </c>
      <c r="BI398" s="151">
        <f>IF(N398="nulová",J398,0)</f>
        <v>0</v>
      </c>
      <c r="BJ398" s="18" t="s">
        <v>82</v>
      </c>
      <c r="BK398" s="151">
        <f>ROUND(I398*H398,2)</f>
        <v>0</v>
      </c>
      <c r="BL398" s="18" t="s">
        <v>314</v>
      </c>
      <c r="BM398" s="150" t="s">
        <v>1728</v>
      </c>
    </row>
    <row r="399" spans="2:65" s="1" customFormat="1" ht="11.25">
      <c r="B399" s="33"/>
      <c r="D399" s="152" t="s">
        <v>316</v>
      </c>
      <c r="F399" s="153" t="s">
        <v>8694</v>
      </c>
      <c r="I399" s="154"/>
      <c r="L399" s="33"/>
      <c r="M399" s="155"/>
      <c r="T399" s="57"/>
      <c r="AT399" s="18" t="s">
        <v>316</v>
      </c>
      <c r="AU399" s="18" t="s">
        <v>163</v>
      </c>
    </row>
    <row r="400" spans="2:65" s="1" customFormat="1" ht="24.2" customHeight="1">
      <c r="B400" s="33"/>
      <c r="C400" s="139" t="s">
        <v>1117</v>
      </c>
      <c r="D400" s="139" t="s">
        <v>309</v>
      </c>
      <c r="E400" s="140" t="s">
        <v>8821</v>
      </c>
      <c r="F400" s="141" t="s">
        <v>8822</v>
      </c>
      <c r="G400" s="142" t="s">
        <v>5491</v>
      </c>
      <c r="H400" s="143">
        <v>1</v>
      </c>
      <c r="I400" s="144"/>
      <c r="J400" s="145">
        <f>ROUND(I400*H400,2)</f>
        <v>0</v>
      </c>
      <c r="K400" s="141" t="s">
        <v>1</v>
      </c>
      <c r="L400" s="33"/>
      <c r="M400" s="146" t="s">
        <v>1</v>
      </c>
      <c r="N400" s="147" t="s">
        <v>40</v>
      </c>
      <c r="P400" s="148">
        <f>O400*H400</f>
        <v>0</v>
      </c>
      <c r="Q400" s="148">
        <v>0</v>
      </c>
      <c r="R400" s="148">
        <f>Q400*H400</f>
        <v>0</v>
      </c>
      <c r="S400" s="148">
        <v>0</v>
      </c>
      <c r="T400" s="149">
        <f>S400*H400</f>
        <v>0</v>
      </c>
      <c r="AR400" s="150" t="s">
        <v>314</v>
      </c>
      <c r="AT400" s="150" t="s">
        <v>309</v>
      </c>
      <c r="AU400" s="150" t="s">
        <v>163</v>
      </c>
      <c r="AY400" s="18" t="s">
        <v>307</v>
      </c>
      <c r="BE400" s="151">
        <f>IF(N400="základní",J400,0)</f>
        <v>0</v>
      </c>
      <c r="BF400" s="151">
        <f>IF(N400="snížená",J400,0)</f>
        <v>0</v>
      </c>
      <c r="BG400" s="151">
        <f>IF(N400="zákl. přenesená",J400,0)</f>
        <v>0</v>
      </c>
      <c r="BH400" s="151">
        <f>IF(N400="sníž. přenesená",J400,0)</f>
        <v>0</v>
      </c>
      <c r="BI400" s="151">
        <f>IF(N400="nulová",J400,0)</f>
        <v>0</v>
      </c>
      <c r="BJ400" s="18" t="s">
        <v>82</v>
      </c>
      <c r="BK400" s="151">
        <f>ROUND(I400*H400,2)</f>
        <v>0</v>
      </c>
      <c r="BL400" s="18" t="s">
        <v>314</v>
      </c>
      <c r="BM400" s="150" t="s">
        <v>1748</v>
      </c>
    </row>
    <row r="401" spans="2:65" s="1" customFormat="1" ht="19.5">
      <c r="B401" s="33"/>
      <c r="D401" s="152" t="s">
        <v>316</v>
      </c>
      <c r="F401" s="153" t="s">
        <v>8822</v>
      </c>
      <c r="I401" s="154"/>
      <c r="L401" s="33"/>
      <c r="M401" s="155"/>
      <c r="T401" s="57"/>
      <c r="AT401" s="18" t="s">
        <v>316</v>
      </c>
      <c r="AU401" s="18" t="s">
        <v>163</v>
      </c>
    </row>
    <row r="402" spans="2:65" s="11" customFormat="1" ht="20.85" customHeight="1">
      <c r="B402" s="127"/>
      <c r="D402" s="128" t="s">
        <v>74</v>
      </c>
      <c r="E402" s="137" t="s">
        <v>8697</v>
      </c>
      <c r="F402" s="137" t="s">
        <v>8698</v>
      </c>
      <c r="I402" s="130"/>
      <c r="J402" s="138">
        <f>BK402</f>
        <v>0</v>
      </c>
      <c r="L402" s="127"/>
      <c r="M402" s="132"/>
      <c r="P402" s="133">
        <f>SUM(P403:P412)</f>
        <v>0</v>
      </c>
      <c r="R402" s="133">
        <f>SUM(R403:R412)</f>
        <v>0</v>
      </c>
      <c r="T402" s="134">
        <f>SUM(T403:T412)</f>
        <v>0</v>
      </c>
      <c r="AR402" s="128" t="s">
        <v>82</v>
      </c>
      <c r="AT402" s="135" t="s">
        <v>74</v>
      </c>
      <c r="AU402" s="135" t="s">
        <v>84</v>
      </c>
      <c r="AY402" s="128" t="s">
        <v>307</v>
      </c>
      <c r="BK402" s="136">
        <f>SUM(BK403:BK412)</f>
        <v>0</v>
      </c>
    </row>
    <row r="403" spans="2:65" s="1" customFormat="1" ht="16.5" customHeight="1">
      <c r="B403" s="33"/>
      <c r="C403" s="139" t="s">
        <v>1124</v>
      </c>
      <c r="D403" s="139" t="s">
        <v>309</v>
      </c>
      <c r="E403" s="140" t="s">
        <v>8703</v>
      </c>
      <c r="F403" s="141" t="s">
        <v>8704</v>
      </c>
      <c r="G403" s="142" t="s">
        <v>398</v>
      </c>
      <c r="H403" s="143">
        <v>80</v>
      </c>
      <c r="I403" s="144"/>
      <c r="J403" s="145">
        <f>ROUND(I403*H403,2)</f>
        <v>0</v>
      </c>
      <c r="K403" s="141" t="s">
        <v>1</v>
      </c>
      <c r="L403" s="33"/>
      <c r="M403" s="146" t="s">
        <v>1</v>
      </c>
      <c r="N403" s="147" t="s">
        <v>40</v>
      </c>
      <c r="P403" s="148">
        <f>O403*H403</f>
        <v>0</v>
      </c>
      <c r="Q403" s="148">
        <v>0</v>
      </c>
      <c r="R403" s="148">
        <f>Q403*H403</f>
        <v>0</v>
      </c>
      <c r="S403" s="148">
        <v>0</v>
      </c>
      <c r="T403" s="149">
        <f>S403*H403</f>
        <v>0</v>
      </c>
      <c r="AR403" s="150" t="s">
        <v>314</v>
      </c>
      <c r="AT403" s="150" t="s">
        <v>309</v>
      </c>
      <c r="AU403" s="150" t="s">
        <v>163</v>
      </c>
      <c r="AY403" s="18" t="s">
        <v>307</v>
      </c>
      <c r="BE403" s="151">
        <f>IF(N403="základní",J403,0)</f>
        <v>0</v>
      </c>
      <c r="BF403" s="151">
        <f>IF(N403="snížená",J403,0)</f>
        <v>0</v>
      </c>
      <c r="BG403" s="151">
        <f>IF(N403="zákl. přenesená",J403,0)</f>
        <v>0</v>
      </c>
      <c r="BH403" s="151">
        <f>IF(N403="sníž. přenesená",J403,0)</f>
        <v>0</v>
      </c>
      <c r="BI403" s="151">
        <f>IF(N403="nulová",J403,0)</f>
        <v>0</v>
      </c>
      <c r="BJ403" s="18" t="s">
        <v>82</v>
      </c>
      <c r="BK403" s="151">
        <f>ROUND(I403*H403,2)</f>
        <v>0</v>
      </c>
      <c r="BL403" s="18" t="s">
        <v>314</v>
      </c>
      <c r="BM403" s="150" t="s">
        <v>1757</v>
      </c>
    </row>
    <row r="404" spans="2:65" s="1" customFormat="1" ht="11.25">
      <c r="B404" s="33"/>
      <c r="D404" s="152" t="s">
        <v>316</v>
      </c>
      <c r="F404" s="153" t="s">
        <v>8704</v>
      </c>
      <c r="I404" s="154"/>
      <c r="L404" s="33"/>
      <c r="M404" s="155"/>
      <c r="T404" s="57"/>
      <c r="AT404" s="18" t="s">
        <v>316</v>
      </c>
      <c r="AU404" s="18" t="s">
        <v>163</v>
      </c>
    </row>
    <row r="405" spans="2:65" s="1" customFormat="1" ht="16.5" customHeight="1">
      <c r="B405" s="33"/>
      <c r="C405" s="139" t="s">
        <v>1129</v>
      </c>
      <c r="D405" s="139" t="s">
        <v>309</v>
      </c>
      <c r="E405" s="140" t="s">
        <v>8705</v>
      </c>
      <c r="F405" s="141" t="s">
        <v>8706</v>
      </c>
      <c r="G405" s="142" t="s">
        <v>398</v>
      </c>
      <c r="H405" s="143">
        <v>20</v>
      </c>
      <c r="I405" s="144"/>
      <c r="J405" s="145">
        <f>ROUND(I405*H405,2)</f>
        <v>0</v>
      </c>
      <c r="K405" s="141" t="s">
        <v>1</v>
      </c>
      <c r="L405" s="33"/>
      <c r="M405" s="146" t="s">
        <v>1</v>
      </c>
      <c r="N405" s="147" t="s">
        <v>40</v>
      </c>
      <c r="P405" s="148">
        <f>O405*H405</f>
        <v>0</v>
      </c>
      <c r="Q405" s="148">
        <v>0</v>
      </c>
      <c r="R405" s="148">
        <f>Q405*H405</f>
        <v>0</v>
      </c>
      <c r="S405" s="148">
        <v>0</v>
      </c>
      <c r="T405" s="149">
        <f>S405*H405</f>
        <v>0</v>
      </c>
      <c r="AR405" s="150" t="s">
        <v>314</v>
      </c>
      <c r="AT405" s="150" t="s">
        <v>309</v>
      </c>
      <c r="AU405" s="150" t="s">
        <v>163</v>
      </c>
      <c r="AY405" s="18" t="s">
        <v>307</v>
      </c>
      <c r="BE405" s="151">
        <f>IF(N405="základní",J405,0)</f>
        <v>0</v>
      </c>
      <c r="BF405" s="151">
        <f>IF(N405="snížená",J405,0)</f>
        <v>0</v>
      </c>
      <c r="BG405" s="151">
        <f>IF(N405="zákl. přenesená",J405,0)</f>
        <v>0</v>
      </c>
      <c r="BH405" s="151">
        <f>IF(N405="sníž. přenesená",J405,0)</f>
        <v>0</v>
      </c>
      <c r="BI405" s="151">
        <f>IF(N405="nulová",J405,0)</f>
        <v>0</v>
      </c>
      <c r="BJ405" s="18" t="s">
        <v>82</v>
      </c>
      <c r="BK405" s="151">
        <f>ROUND(I405*H405,2)</f>
        <v>0</v>
      </c>
      <c r="BL405" s="18" t="s">
        <v>314</v>
      </c>
      <c r="BM405" s="150" t="s">
        <v>1769</v>
      </c>
    </row>
    <row r="406" spans="2:65" s="1" customFormat="1" ht="11.25">
      <c r="B406" s="33"/>
      <c r="D406" s="152" t="s">
        <v>316</v>
      </c>
      <c r="F406" s="153" t="s">
        <v>8706</v>
      </c>
      <c r="I406" s="154"/>
      <c r="L406" s="33"/>
      <c r="M406" s="155"/>
      <c r="T406" s="57"/>
      <c r="AT406" s="18" t="s">
        <v>316</v>
      </c>
      <c r="AU406" s="18" t="s">
        <v>163</v>
      </c>
    </row>
    <row r="407" spans="2:65" s="1" customFormat="1" ht="24.2" customHeight="1">
      <c r="B407" s="33"/>
      <c r="C407" s="139" t="s">
        <v>1136</v>
      </c>
      <c r="D407" s="139" t="s">
        <v>309</v>
      </c>
      <c r="E407" s="140" t="s">
        <v>8707</v>
      </c>
      <c r="F407" s="141" t="s">
        <v>8708</v>
      </c>
      <c r="G407" s="142" t="s">
        <v>5491</v>
      </c>
      <c r="H407" s="143">
        <v>1</v>
      </c>
      <c r="I407" s="144"/>
      <c r="J407" s="145">
        <f>ROUND(I407*H407,2)</f>
        <v>0</v>
      </c>
      <c r="K407" s="141" t="s">
        <v>1</v>
      </c>
      <c r="L407" s="33"/>
      <c r="M407" s="146" t="s">
        <v>1</v>
      </c>
      <c r="N407" s="147" t="s">
        <v>40</v>
      </c>
      <c r="P407" s="148">
        <f>O407*H407</f>
        <v>0</v>
      </c>
      <c r="Q407" s="148">
        <v>0</v>
      </c>
      <c r="R407" s="148">
        <f>Q407*H407</f>
        <v>0</v>
      </c>
      <c r="S407" s="148">
        <v>0</v>
      </c>
      <c r="T407" s="149">
        <f>S407*H407</f>
        <v>0</v>
      </c>
      <c r="AR407" s="150" t="s">
        <v>314</v>
      </c>
      <c r="AT407" s="150" t="s">
        <v>309</v>
      </c>
      <c r="AU407" s="150" t="s">
        <v>163</v>
      </c>
      <c r="AY407" s="18" t="s">
        <v>307</v>
      </c>
      <c r="BE407" s="151">
        <f>IF(N407="základní",J407,0)</f>
        <v>0</v>
      </c>
      <c r="BF407" s="151">
        <f>IF(N407="snížená",J407,0)</f>
        <v>0</v>
      </c>
      <c r="BG407" s="151">
        <f>IF(N407="zákl. přenesená",J407,0)</f>
        <v>0</v>
      </c>
      <c r="BH407" s="151">
        <f>IF(N407="sníž. přenesená",J407,0)</f>
        <v>0</v>
      </c>
      <c r="BI407" s="151">
        <f>IF(N407="nulová",J407,0)</f>
        <v>0</v>
      </c>
      <c r="BJ407" s="18" t="s">
        <v>82</v>
      </c>
      <c r="BK407" s="151">
        <f>ROUND(I407*H407,2)</f>
        <v>0</v>
      </c>
      <c r="BL407" s="18" t="s">
        <v>314</v>
      </c>
      <c r="BM407" s="150" t="s">
        <v>1779</v>
      </c>
    </row>
    <row r="408" spans="2:65" s="1" customFormat="1" ht="19.5">
      <c r="B408" s="33"/>
      <c r="D408" s="152" t="s">
        <v>316</v>
      </c>
      <c r="F408" s="153" t="s">
        <v>8708</v>
      </c>
      <c r="I408" s="154"/>
      <c r="L408" s="33"/>
      <c r="M408" s="155"/>
      <c r="T408" s="57"/>
      <c r="AT408" s="18" t="s">
        <v>316</v>
      </c>
      <c r="AU408" s="18" t="s">
        <v>163</v>
      </c>
    </row>
    <row r="409" spans="2:65" s="1" customFormat="1" ht="24.2" customHeight="1">
      <c r="B409" s="33"/>
      <c r="C409" s="139" t="s">
        <v>1142</v>
      </c>
      <c r="D409" s="139" t="s">
        <v>309</v>
      </c>
      <c r="E409" s="140" t="s">
        <v>8709</v>
      </c>
      <c r="F409" s="141" t="s">
        <v>8710</v>
      </c>
      <c r="G409" s="142" t="s">
        <v>398</v>
      </c>
      <c r="H409" s="143">
        <v>100</v>
      </c>
      <c r="I409" s="144"/>
      <c r="J409" s="145">
        <f>ROUND(I409*H409,2)</f>
        <v>0</v>
      </c>
      <c r="K409" s="141" t="s">
        <v>1</v>
      </c>
      <c r="L409" s="33"/>
      <c r="M409" s="146" t="s">
        <v>1</v>
      </c>
      <c r="N409" s="147" t="s">
        <v>40</v>
      </c>
      <c r="P409" s="148">
        <f>O409*H409</f>
        <v>0</v>
      </c>
      <c r="Q409" s="148">
        <v>0</v>
      </c>
      <c r="R409" s="148">
        <f>Q409*H409</f>
        <v>0</v>
      </c>
      <c r="S409" s="148">
        <v>0</v>
      </c>
      <c r="T409" s="149">
        <f>S409*H409</f>
        <v>0</v>
      </c>
      <c r="AR409" s="150" t="s">
        <v>314</v>
      </c>
      <c r="AT409" s="150" t="s">
        <v>309</v>
      </c>
      <c r="AU409" s="150" t="s">
        <v>163</v>
      </c>
      <c r="AY409" s="18" t="s">
        <v>307</v>
      </c>
      <c r="BE409" s="151">
        <f>IF(N409="základní",J409,0)</f>
        <v>0</v>
      </c>
      <c r="BF409" s="151">
        <f>IF(N409="snížená",J409,0)</f>
        <v>0</v>
      </c>
      <c r="BG409" s="151">
        <f>IF(N409="zákl. přenesená",J409,0)</f>
        <v>0</v>
      </c>
      <c r="BH409" s="151">
        <f>IF(N409="sníž. přenesená",J409,0)</f>
        <v>0</v>
      </c>
      <c r="BI409" s="151">
        <f>IF(N409="nulová",J409,0)</f>
        <v>0</v>
      </c>
      <c r="BJ409" s="18" t="s">
        <v>82</v>
      </c>
      <c r="BK409" s="151">
        <f>ROUND(I409*H409,2)</f>
        <v>0</v>
      </c>
      <c r="BL409" s="18" t="s">
        <v>314</v>
      </c>
      <c r="BM409" s="150" t="s">
        <v>1789</v>
      </c>
    </row>
    <row r="410" spans="2:65" s="1" customFormat="1" ht="19.5">
      <c r="B410" s="33"/>
      <c r="D410" s="152" t="s">
        <v>316</v>
      </c>
      <c r="F410" s="153" t="s">
        <v>8710</v>
      </c>
      <c r="I410" s="154"/>
      <c r="L410" s="33"/>
      <c r="M410" s="155"/>
      <c r="T410" s="57"/>
      <c r="AT410" s="18" t="s">
        <v>316</v>
      </c>
      <c r="AU410" s="18" t="s">
        <v>163</v>
      </c>
    </row>
    <row r="411" spans="2:65" s="1" customFormat="1" ht="24.2" customHeight="1">
      <c r="B411" s="33"/>
      <c r="C411" s="139" t="s">
        <v>1149</v>
      </c>
      <c r="D411" s="139" t="s">
        <v>309</v>
      </c>
      <c r="E411" s="140" t="s">
        <v>8711</v>
      </c>
      <c r="F411" s="141" t="s">
        <v>8712</v>
      </c>
      <c r="G411" s="142" t="s">
        <v>514</v>
      </c>
      <c r="H411" s="143">
        <v>80</v>
      </c>
      <c r="I411" s="144"/>
      <c r="J411" s="145">
        <f>ROUND(I411*H411,2)</f>
        <v>0</v>
      </c>
      <c r="K411" s="141" t="s">
        <v>1</v>
      </c>
      <c r="L411" s="33"/>
      <c r="M411" s="146" t="s">
        <v>1</v>
      </c>
      <c r="N411" s="147" t="s">
        <v>40</v>
      </c>
      <c r="P411" s="148">
        <f>O411*H411</f>
        <v>0</v>
      </c>
      <c r="Q411" s="148">
        <v>0</v>
      </c>
      <c r="R411" s="148">
        <f>Q411*H411</f>
        <v>0</v>
      </c>
      <c r="S411" s="148">
        <v>0</v>
      </c>
      <c r="T411" s="149">
        <f>S411*H411</f>
        <v>0</v>
      </c>
      <c r="AR411" s="150" t="s">
        <v>314</v>
      </c>
      <c r="AT411" s="150" t="s">
        <v>309</v>
      </c>
      <c r="AU411" s="150" t="s">
        <v>163</v>
      </c>
      <c r="AY411" s="18" t="s">
        <v>307</v>
      </c>
      <c r="BE411" s="151">
        <f>IF(N411="základní",J411,0)</f>
        <v>0</v>
      </c>
      <c r="BF411" s="151">
        <f>IF(N411="snížená",J411,0)</f>
        <v>0</v>
      </c>
      <c r="BG411" s="151">
        <f>IF(N411="zákl. přenesená",J411,0)</f>
        <v>0</v>
      </c>
      <c r="BH411" s="151">
        <f>IF(N411="sníž. přenesená",J411,0)</f>
        <v>0</v>
      </c>
      <c r="BI411" s="151">
        <f>IF(N411="nulová",J411,0)</f>
        <v>0</v>
      </c>
      <c r="BJ411" s="18" t="s">
        <v>82</v>
      </c>
      <c r="BK411" s="151">
        <f>ROUND(I411*H411,2)</f>
        <v>0</v>
      </c>
      <c r="BL411" s="18" t="s">
        <v>314</v>
      </c>
      <c r="BM411" s="150" t="s">
        <v>1799</v>
      </c>
    </row>
    <row r="412" spans="2:65" s="1" customFormat="1" ht="11.25">
      <c r="B412" s="33"/>
      <c r="D412" s="152" t="s">
        <v>316</v>
      </c>
      <c r="F412" s="153" t="s">
        <v>8712</v>
      </c>
      <c r="I412" s="154"/>
      <c r="L412" s="33"/>
      <c r="M412" s="155"/>
      <c r="T412" s="57"/>
      <c r="AT412" s="18" t="s">
        <v>316</v>
      </c>
      <c r="AU412" s="18" t="s">
        <v>163</v>
      </c>
    </row>
    <row r="413" spans="2:65" s="11" customFormat="1" ht="20.85" customHeight="1">
      <c r="B413" s="127"/>
      <c r="D413" s="128" t="s">
        <v>74</v>
      </c>
      <c r="E413" s="137" t="s">
        <v>8713</v>
      </c>
      <c r="F413" s="137" t="s">
        <v>8714</v>
      </c>
      <c r="I413" s="130"/>
      <c r="J413" s="138">
        <f>BK413</f>
        <v>0</v>
      </c>
      <c r="L413" s="127"/>
      <c r="M413" s="132"/>
      <c r="P413" s="133">
        <f>SUM(P414:P421)</f>
        <v>0</v>
      </c>
      <c r="R413" s="133">
        <f>SUM(R414:R421)</f>
        <v>0</v>
      </c>
      <c r="T413" s="134">
        <f>SUM(T414:T421)</f>
        <v>0</v>
      </c>
      <c r="AR413" s="128" t="s">
        <v>82</v>
      </c>
      <c r="AT413" s="135" t="s">
        <v>74</v>
      </c>
      <c r="AU413" s="135" t="s">
        <v>84</v>
      </c>
      <c r="AY413" s="128" t="s">
        <v>307</v>
      </c>
      <c r="BK413" s="136">
        <f>SUM(BK414:BK421)</f>
        <v>0</v>
      </c>
    </row>
    <row r="414" spans="2:65" s="1" customFormat="1" ht="16.5" customHeight="1">
      <c r="B414" s="33"/>
      <c r="C414" s="139" t="s">
        <v>1155</v>
      </c>
      <c r="D414" s="139" t="s">
        <v>309</v>
      </c>
      <c r="E414" s="140" t="s">
        <v>8715</v>
      </c>
      <c r="F414" s="141" t="s">
        <v>8716</v>
      </c>
      <c r="G414" s="142" t="s">
        <v>514</v>
      </c>
      <c r="H414" s="143">
        <v>1300</v>
      </c>
      <c r="I414" s="144"/>
      <c r="J414" s="145">
        <f>ROUND(I414*H414,2)</f>
        <v>0</v>
      </c>
      <c r="K414" s="141" t="s">
        <v>1</v>
      </c>
      <c r="L414" s="33"/>
      <c r="M414" s="146" t="s">
        <v>1</v>
      </c>
      <c r="N414" s="147" t="s">
        <v>40</v>
      </c>
      <c r="P414" s="148">
        <f>O414*H414</f>
        <v>0</v>
      </c>
      <c r="Q414" s="148">
        <v>0</v>
      </c>
      <c r="R414" s="148">
        <f>Q414*H414</f>
        <v>0</v>
      </c>
      <c r="S414" s="148">
        <v>0</v>
      </c>
      <c r="T414" s="149">
        <f>S414*H414</f>
        <v>0</v>
      </c>
      <c r="AR414" s="150" t="s">
        <v>314</v>
      </c>
      <c r="AT414" s="150" t="s">
        <v>309</v>
      </c>
      <c r="AU414" s="150" t="s">
        <v>163</v>
      </c>
      <c r="AY414" s="18" t="s">
        <v>307</v>
      </c>
      <c r="BE414" s="151">
        <f>IF(N414="základní",J414,0)</f>
        <v>0</v>
      </c>
      <c r="BF414" s="151">
        <f>IF(N414="snížená",J414,0)</f>
        <v>0</v>
      </c>
      <c r="BG414" s="151">
        <f>IF(N414="zákl. přenesená",J414,0)</f>
        <v>0</v>
      </c>
      <c r="BH414" s="151">
        <f>IF(N414="sníž. přenesená",J414,0)</f>
        <v>0</v>
      </c>
      <c r="BI414" s="151">
        <f>IF(N414="nulová",J414,0)</f>
        <v>0</v>
      </c>
      <c r="BJ414" s="18" t="s">
        <v>82</v>
      </c>
      <c r="BK414" s="151">
        <f>ROUND(I414*H414,2)</f>
        <v>0</v>
      </c>
      <c r="BL414" s="18" t="s">
        <v>314</v>
      </c>
      <c r="BM414" s="150" t="s">
        <v>1810</v>
      </c>
    </row>
    <row r="415" spans="2:65" s="1" customFormat="1" ht="11.25">
      <c r="B415" s="33"/>
      <c r="D415" s="152" t="s">
        <v>316</v>
      </c>
      <c r="F415" s="153" t="s">
        <v>8716</v>
      </c>
      <c r="I415" s="154"/>
      <c r="L415" s="33"/>
      <c r="M415" s="155"/>
      <c r="T415" s="57"/>
      <c r="AT415" s="18" t="s">
        <v>316</v>
      </c>
      <c r="AU415" s="18" t="s">
        <v>163</v>
      </c>
    </row>
    <row r="416" spans="2:65" s="1" customFormat="1" ht="16.5" customHeight="1">
      <c r="B416" s="33"/>
      <c r="C416" s="139" t="s">
        <v>1162</v>
      </c>
      <c r="D416" s="139" t="s">
        <v>309</v>
      </c>
      <c r="E416" s="140" t="s">
        <v>8717</v>
      </c>
      <c r="F416" s="141" t="s">
        <v>8718</v>
      </c>
      <c r="G416" s="142" t="s">
        <v>514</v>
      </c>
      <c r="H416" s="143">
        <v>160</v>
      </c>
      <c r="I416" s="144"/>
      <c r="J416" s="145">
        <f>ROUND(I416*H416,2)</f>
        <v>0</v>
      </c>
      <c r="K416" s="141" t="s">
        <v>1</v>
      </c>
      <c r="L416" s="33"/>
      <c r="M416" s="146" t="s">
        <v>1</v>
      </c>
      <c r="N416" s="147" t="s">
        <v>40</v>
      </c>
      <c r="P416" s="148">
        <f>O416*H416</f>
        <v>0</v>
      </c>
      <c r="Q416" s="148">
        <v>0</v>
      </c>
      <c r="R416" s="148">
        <f>Q416*H416</f>
        <v>0</v>
      </c>
      <c r="S416" s="148">
        <v>0</v>
      </c>
      <c r="T416" s="149">
        <f>S416*H416</f>
        <v>0</v>
      </c>
      <c r="AR416" s="150" t="s">
        <v>314</v>
      </c>
      <c r="AT416" s="150" t="s">
        <v>309</v>
      </c>
      <c r="AU416" s="150" t="s">
        <v>163</v>
      </c>
      <c r="AY416" s="18" t="s">
        <v>307</v>
      </c>
      <c r="BE416" s="151">
        <f>IF(N416="základní",J416,0)</f>
        <v>0</v>
      </c>
      <c r="BF416" s="151">
        <f>IF(N416="snížená",J416,0)</f>
        <v>0</v>
      </c>
      <c r="BG416" s="151">
        <f>IF(N416="zákl. přenesená",J416,0)</f>
        <v>0</v>
      </c>
      <c r="BH416" s="151">
        <f>IF(N416="sníž. přenesená",J416,0)</f>
        <v>0</v>
      </c>
      <c r="BI416" s="151">
        <f>IF(N416="nulová",J416,0)</f>
        <v>0</v>
      </c>
      <c r="BJ416" s="18" t="s">
        <v>82</v>
      </c>
      <c r="BK416" s="151">
        <f>ROUND(I416*H416,2)</f>
        <v>0</v>
      </c>
      <c r="BL416" s="18" t="s">
        <v>314</v>
      </c>
      <c r="BM416" s="150" t="s">
        <v>1820</v>
      </c>
    </row>
    <row r="417" spans="2:65" s="1" customFormat="1" ht="11.25">
      <c r="B417" s="33"/>
      <c r="D417" s="152" t="s">
        <v>316</v>
      </c>
      <c r="F417" s="153" t="s">
        <v>8718</v>
      </c>
      <c r="I417" s="154"/>
      <c r="L417" s="33"/>
      <c r="M417" s="155"/>
      <c r="T417" s="57"/>
      <c r="AT417" s="18" t="s">
        <v>316</v>
      </c>
      <c r="AU417" s="18" t="s">
        <v>163</v>
      </c>
    </row>
    <row r="418" spans="2:65" s="1" customFormat="1" ht="16.5" customHeight="1">
      <c r="B418" s="33"/>
      <c r="C418" s="139" t="s">
        <v>1169</v>
      </c>
      <c r="D418" s="139" t="s">
        <v>309</v>
      </c>
      <c r="E418" s="140" t="s">
        <v>8719</v>
      </c>
      <c r="F418" s="141" t="s">
        <v>8720</v>
      </c>
      <c r="G418" s="142" t="s">
        <v>514</v>
      </c>
      <c r="H418" s="143">
        <v>350</v>
      </c>
      <c r="I418" s="144"/>
      <c r="J418" s="145">
        <f>ROUND(I418*H418,2)</f>
        <v>0</v>
      </c>
      <c r="K418" s="141" t="s">
        <v>1</v>
      </c>
      <c r="L418" s="33"/>
      <c r="M418" s="146" t="s">
        <v>1</v>
      </c>
      <c r="N418" s="147" t="s">
        <v>40</v>
      </c>
      <c r="P418" s="148">
        <f>O418*H418</f>
        <v>0</v>
      </c>
      <c r="Q418" s="148">
        <v>0</v>
      </c>
      <c r="R418" s="148">
        <f>Q418*H418</f>
        <v>0</v>
      </c>
      <c r="S418" s="148">
        <v>0</v>
      </c>
      <c r="T418" s="149">
        <f>S418*H418</f>
        <v>0</v>
      </c>
      <c r="AR418" s="150" t="s">
        <v>314</v>
      </c>
      <c r="AT418" s="150" t="s">
        <v>309</v>
      </c>
      <c r="AU418" s="150" t="s">
        <v>163</v>
      </c>
      <c r="AY418" s="18" t="s">
        <v>307</v>
      </c>
      <c r="BE418" s="151">
        <f>IF(N418="základní",J418,0)</f>
        <v>0</v>
      </c>
      <c r="BF418" s="151">
        <f>IF(N418="snížená",J418,0)</f>
        <v>0</v>
      </c>
      <c r="BG418" s="151">
        <f>IF(N418="zákl. přenesená",J418,0)</f>
        <v>0</v>
      </c>
      <c r="BH418" s="151">
        <f>IF(N418="sníž. přenesená",J418,0)</f>
        <v>0</v>
      </c>
      <c r="BI418" s="151">
        <f>IF(N418="nulová",J418,0)</f>
        <v>0</v>
      </c>
      <c r="BJ418" s="18" t="s">
        <v>82</v>
      </c>
      <c r="BK418" s="151">
        <f>ROUND(I418*H418,2)</f>
        <v>0</v>
      </c>
      <c r="BL418" s="18" t="s">
        <v>314</v>
      </c>
      <c r="BM418" s="150" t="s">
        <v>1863</v>
      </c>
    </row>
    <row r="419" spans="2:65" s="1" customFormat="1" ht="11.25">
      <c r="B419" s="33"/>
      <c r="D419" s="152" t="s">
        <v>316</v>
      </c>
      <c r="F419" s="153" t="s">
        <v>8720</v>
      </c>
      <c r="I419" s="154"/>
      <c r="L419" s="33"/>
      <c r="M419" s="155"/>
      <c r="T419" s="57"/>
      <c r="AT419" s="18" t="s">
        <v>316</v>
      </c>
      <c r="AU419" s="18" t="s">
        <v>163</v>
      </c>
    </row>
    <row r="420" spans="2:65" s="1" customFormat="1" ht="16.5" customHeight="1">
      <c r="B420" s="33"/>
      <c r="C420" s="139" t="s">
        <v>1176</v>
      </c>
      <c r="D420" s="139" t="s">
        <v>309</v>
      </c>
      <c r="E420" s="140" t="s">
        <v>8823</v>
      </c>
      <c r="F420" s="141" t="s">
        <v>8824</v>
      </c>
      <c r="G420" s="142" t="s">
        <v>514</v>
      </c>
      <c r="H420" s="143">
        <v>1</v>
      </c>
      <c r="I420" s="144"/>
      <c r="J420" s="145">
        <f>ROUND(I420*H420,2)</f>
        <v>0</v>
      </c>
      <c r="K420" s="141" t="s">
        <v>1</v>
      </c>
      <c r="L420" s="33"/>
      <c r="M420" s="146" t="s">
        <v>1</v>
      </c>
      <c r="N420" s="147" t="s">
        <v>40</v>
      </c>
      <c r="P420" s="148">
        <f>O420*H420</f>
        <v>0</v>
      </c>
      <c r="Q420" s="148">
        <v>0</v>
      </c>
      <c r="R420" s="148">
        <f>Q420*H420</f>
        <v>0</v>
      </c>
      <c r="S420" s="148">
        <v>0</v>
      </c>
      <c r="T420" s="149">
        <f>S420*H420</f>
        <v>0</v>
      </c>
      <c r="AR420" s="150" t="s">
        <v>314</v>
      </c>
      <c r="AT420" s="150" t="s">
        <v>309</v>
      </c>
      <c r="AU420" s="150" t="s">
        <v>163</v>
      </c>
      <c r="AY420" s="18" t="s">
        <v>307</v>
      </c>
      <c r="BE420" s="151">
        <f>IF(N420="základní",J420,0)</f>
        <v>0</v>
      </c>
      <c r="BF420" s="151">
        <f>IF(N420="snížená",J420,0)</f>
        <v>0</v>
      </c>
      <c r="BG420" s="151">
        <f>IF(N420="zákl. přenesená",J420,0)</f>
        <v>0</v>
      </c>
      <c r="BH420" s="151">
        <f>IF(N420="sníž. přenesená",J420,0)</f>
        <v>0</v>
      </c>
      <c r="BI420" s="151">
        <f>IF(N420="nulová",J420,0)</f>
        <v>0</v>
      </c>
      <c r="BJ420" s="18" t="s">
        <v>82</v>
      </c>
      <c r="BK420" s="151">
        <f>ROUND(I420*H420,2)</f>
        <v>0</v>
      </c>
      <c r="BL420" s="18" t="s">
        <v>314</v>
      </c>
      <c r="BM420" s="150" t="s">
        <v>1874</v>
      </c>
    </row>
    <row r="421" spans="2:65" s="1" customFormat="1" ht="11.25">
      <c r="B421" s="33"/>
      <c r="D421" s="152" t="s">
        <v>316</v>
      </c>
      <c r="F421" s="153" t="s">
        <v>8824</v>
      </c>
      <c r="I421" s="154"/>
      <c r="L421" s="33"/>
      <c r="M421" s="155"/>
      <c r="T421" s="57"/>
      <c r="AT421" s="18" t="s">
        <v>316</v>
      </c>
      <c r="AU421" s="18" t="s">
        <v>163</v>
      </c>
    </row>
    <row r="422" spans="2:65" s="11" customFormat="1" ht="20.85" customHeight="1">
      <c r="B422" s="127"/>
      <c r="D422" s="128" t="s">
        <v>74</v>
      </c>
      <c r="E422" s="137" t="s">
        <v>8723</v>
      </c>
      <c r="F422" s="137" t="s">
        <v>8724</v>
      </c>
      <c r="I422" s="130"/>
      <c r="J422" s="138">
        <f>BK422</f>
        <v>0</v>
      </c>
      <c r="L422" s="127"/>
      <c r="M422" s="132"/>
      <c r="P422" s="133">
        <f>SUM(P423:P434)</f>
        <v>0</v>
      </c>
      <c r="R422" s="133">
        <f>SUM(R423:R434)</f>
        <v>0</v>
      </c>
      <c r="T422" s="134">
        <f>SUM(T423:T434)</f>
        <v>0</v>
      </c>
      <c r="AR422" s="128" t="s">
        <v>82</v>
      </c>
      <c r="AT422" s="135" t="s">
        <v>74</v>
      </c>
      <c r="AU422" s="135" t="s">
        <v>84</v>
      </c>
      <c r="AY422" s="128" t="s">
        <v>307</v>
      </c>
      <c r="BK422" s="136">
        <f>SUM(BK423:BK434)</f>
        <v>0</v>
      </c>
    </row>
    <row r="423" spans="2:65" s="1" customFormat="1" ht="16.5" customHeight="1">
      <c r="B423" s="33"/>
      <c r="C423" s="139" t="s">
        <v>1181</v>
      </c>
      <c r="D423" s="139" t="s">
        <v>309</v>
      </c>
      <c r="E423" s="140" t="s">
        <v>8825</v>
      </c>
      <c r="F423" s="141" t="s">
        <v>8826</v>
      </c>
      <c r="G423" s="142" t="s">
        <v>514</v>
      </c>
      <c r="H423" s="143">
        <v>40</v>
      </c>
      <c r="I423" s="144"/>
      <c r="J423" s="145">
        <f>ROUND(I423*H423,2)</f>
        <v>0</v>
      </c>
      <c r="K423" s="141" t="s">
        <v>1</v>
      </c>
      <c r="L423" s="33"/>
      <c r="M423" s="146" t="s">
        <v>1</v>
      </c>
      <c r="N423" s="147" t="s">
        <v>40</v>
      </c>
      <c r="P423" s="148">
        <f>O423*H423</f>
        <v>0</v>
      </c>
      <c r="Q423" s="148">
        <v>0</v>
      </c>
      <c r="R423" s="148">
        <f>Q423*H423</f>
        <v>0</v>
      </c>
      <c r="S423" s="148">
        <v>0</v>
      </c>
      <c r="T423" s="149">
        <f>S423*H423</f>
        <v>0</v>
      </c>
      <c r="AR423" s="150" t="s">
        <v>314</v>
      </c>
      <c r="AT423" s="150" t="s">
        <v>309</v>
      </c>
      <c r="AU423" s="150" t="s">
        <v>163</v>
      </c>
      <c r="AY423" s="18" t="s">
        <v>307</v>
      </c>
      <c r="BE423" s="151">
        <f>IF(N423="základní",J423,0)</f>
        <v>0</v>
      </c>
      <c r="BF423" s="151">
        <f>IF(N423="snížená",J423,0)</f>
        <v>0</v>
      </c>
      <c r="BG423" s="151">
        <f>IF(N423="zákl. přenesená",J423,0)</f>
        <v>0</v>
      </c>
      <c r="BH423" s="151">
        <f>IF(N423="sníž. přenesená",J423,0)</f>
        <v>0</v>
      </c>
      <c r="BI423" s="151">
        <f>IF(N423="nulová",J423,0)</f>
        <v>0</v>
      </c>
      <c r="BJ423" s="18" t="s">
        <v>82</v>
      </c>
      <c r="BK423" s="151">
        <f>ROUND(I423*H423,2)</f>
        <v>0</v>
      </c>
      <c r="BL423" s="18" t="s">
        <v>314</v>
      </c>
      <c r="BM423" s="150" t="s">
        <v>1884</v>
      </c>
    </row>
    <row r="424" spans="2:65" s="1" customFormat="1" ht="11.25">
      <c r="B424" s="33"/>
      <c r="D424" s="152" t="s">
        <v>316</v>
      </c>
      <c r="F424" s="153" t="s">
        <v>8826</v>
      </c>
      <c r="I424" s="154"/>
      <c r="L424" s="33"/>
      <c r="M424" s="155"/>
      <c r="T424" s="57"/>
      <c r="AT424" s="18" t="s">
        <v>316</v>
      </c>
      <c r="AU424" s="18" t="s">
        <v>163</v>
      </c>
    </row>
    <row r="425" spans="2:65" s="1" customFormat="1" ht="16.5" customHeight="1">
      <c r="B425" s="33"/>
      <c r="C425" s="139" t="s">
        <v>1186</v>
      </c>
      <c r="D425" s="139" t="s">
        <v>309</v>
      </c>
      <c r="E425" s="140" t="s">
        <v>8729</v>
      </c>
      <c r="F425" s="141" t="s">
        <v>8730</v>
      </c>
      <c r="G425" s="142" t="s">
        <v>514</v>
      </c>
      <c r="H425" s="143">
        <v>151</v>
      </c>
      <c r="I425" s="144"/>
      <c r="J425" s="145">
        <f>ROUND(I425*H425,2)</f>
        <v>0</v>
      </c>
      <c r="K425" s="141" t="s">
        <v>1</v>
      </c>
      <c r="L425" s="33"/>
      <c r="M425" s="146" t="s">
        <v>1</v>
      </c>
      <c r="N425" s="147" t="s">
        <v>40</v>
      </c>
      <c r="P425" s="148">
        <f>O425*H425</f>
        <v>0</v>
      </c>
      <c r="Q425" s="148">
        <v>0</v>
      </c>
      <c r="R425" s="148">
        <f>Q425*H425</f>
        <v>0</v>
      </c>
      <c r="S425" s="148">
        <v>0</v>
      </c>
      <c r="T425" s="149">
        <f>S425*H425</f>
        <v>0</v>
      </c>
      <c r="AR425" s="150" t="s">
        <v>314</v>
      </c>
      <c r="AT425" s="150" t="s">
        <v>309</v>
      </c>
      <c r="AU425" s="150" t="s">
        <v>163</v>
      </c>
      <c r="AY425" s="18" t="s">
        <v>307</v>
      </c>
      <c r="BE425" s="151">
        <f>IF(N425="základní",J425,0)</f>
        <v>0</v>
      </c>
      <c r="BF425" s="151">
        <f>IF(N425="snížená",J425,0)</f>
        <v>0</v>
      </c>
      <c r="BG425" s="151">
        <f>IF(N425="zákl. přenesená",J425,0)</f>
        <v>0</v>
      </c>
      <c r="BH425" s="151">
        <f>IF(N425="sníž. přenesená",J425,0)</f>
        <v>0</v>
      </c>
      <c r="BI425" s="151">
        <f>IF(N425="nulová",J425,0)</f>
        <v>0</v>
      </c>
      <c r="BJ425" s="18" t="s">
        <v>82</v>
      </c>
      <c r="BK425" s="151">
        <f>ROUND(I425*H425,2)</f>
        <v>0</v>
      </c>
      <c r="BL425" s="18" t="s">
        <v>314</v>
      </c>
      <c r="BM425" s="150" t="s">
        <v>1899</v>
      </c>
    </row>
    <row r="426" spans="2:65" s="1" customFormat="1" ht="11.25">
      <c r="B426" s="33"/>
      <c r="D426" s="152" t="s">
        <v>316</v>
      </c>
      <c r="F426" s="153" t="s">
        <v>8730</v>
      </c>
      <c r="I426" s="154"/>
      <c r="L426" s="33"/>
      <c r="M426" s="155"/>
      <c r="T426" s="57"/>
      <c r="AT426" s="18" t="s">
        <v>316</v>
      </c>
      <c r="AU426" s="18" t="s">
        <v>163</v>
      </c>
    </row>
    <row r="427" spans="2:65" s="1" customFormat="1" ht="16.5" customHeight="1">
      <c r="B427" s="33"/>
      <c r="C427" s="139" t="s">
        <v>1191</v>
      </c>
      <c r="D427" s="139" t="s">
        <v>309</v>
      </c>
      <c r="E427" s="140" t="s">
        <v>8731</v>
      </c>
      <c r="F427" s="141" t="s">
        <v>8732</v>
      </c>
      <c r="G427" s="142" t="s">
        <v>514</v>
      </c>
      <c r="H427" s="143">
        <v>17</v>
      </c>
      <c r="I427" s="144"/>
      <c r="J427" s="145">
        <f>ROUND(I427*H427,2)</f>
        <v>0</v>
      </c>
      <c r="K427" s="141" t="s">
        <v>1</v>
      </c>
      <c r="L427" s="33"/>
      <c r="M427" s="146" t="s">
        <v>1</v>
      </c>
      <c r="N427" s="147" t="s">
        <v>40</v>
      </c>
      <c r="P427" s="148">
        <f>O427*H427</f>
        <v>0</v>
      </c>
      <c r="Q427" s="148">
        <v>0</v>
      </c>
      <c r="R427" s="148">
        <f>Q427*H427</f>
        <v>0</v>
      </c>
      <c r="S427" s="148">
        <v>0</v>
      </c>
      <c r="T427" s="149">
        <f>S427*H427</f>
        <v>0</v>
      </c>
      <c r="AR427" s="150" t="s">
        <v>314</v>
      </c>
      <c r="AT427" s="150" t="s">
        <v>309</v>
      </c>
      <c r="AU427" s="150" t="s">
        <v>163</v>
      </c>
      <c r="AY427" s="18" t="s">
        <v>307</v>
      </c>
      <c r="BE427" s="151">
        <f>IF(N427="základní",J427,0)</f>
        <v>0</v>
      </c>
      <c r="BF427" s="151">
        <f>IF(N427="snížená",J427,0)</f>
        <v>0</v>
      </c>
      <c r="BG427" s="151">
        <f>IF(N427="zákl. přenesená",J427,0)</f>
        <v>0</v>
      </c>
      <c r="BH427" s="151">
        <f>IF(N427="sníž. přenesená",J427,0)</f>
        <v>0</v>
      </c>
      <c r="BI427" s="151">
        <f>IF(N427="nulová",J427,0)</f>
        <v>0</v>
      </c>
      <c r="BJ427" s="18" t="s">
        <v>82</v>
      </c>
      <c r="BK427" s="151">
        <f>ROUND(I427*H427,2)</f>
        <v>0</v>
      </c>
      <c r="BL427" s="18" t="s">
        <v>314</v>
      </c>
      <c r="BM427" s="150" t="s">
        <v>1911</v>
      </c>
    </row>
    <row r="428" spans="2:65" s="1" customFormat="1" ht="11.25">
      <c r="B428" s="33"/>
      <c r="D428" s="152" t="s">
        <v>316</v>
      </c>
      <c r="F428" s="153" t="s">
        <v>8732</v>
      </c>
      <c r="I428" s="154"/>
      <c r="L428" s="33"/>
      <c r="M428" s="155"/>
      <c r="T428" s="57"/>
      <c r="AT428" s="18" t="s">
        <v>316</v>
      </c>
      <c r="AU428" s="18" t="s">
        <v>163</v>
      </c>
    </row>
    <row r="429" spans="2:65" s="1" customFormat="1" ht="24.2" customHeight="1">
      <c r="B429" s="33"/>
      <c r="C429" s="139" t="s">
        <v>1196</v>
      </c>
      <c r="D429" s="139" t="s">
        <v>309</v>
      </c>
      <c r="E429" s="140" t="s">
        <v>8733</v>
      </c>
      <c r="F429" s="141" t="s">
        <v>8734</v>
      </c>
      <c r="G429" s="142" t="s">
        <v>514</v>
      </c>
      <c r="H429" s="143">
        <v>4</v>
      </c>
      <c r="I429" s="144"/>
      <c r="J429" s="145">
        <f>ROUND(I429*H429,2)</f>
        <v>0</v>
      </c>
      <c r="K429" s="141" t="s">
        <v>1</v>
      </c>
      <c r="L429" s="33"/>
      <c r="M429" s="146" t="s">
        <v>1</v>
      </c>
      <c r="N429" s="147" t="s">
        <v>40</v>
      </c>
      <c r="P429" s="148">
        <f>O429*H429</f>
        <v>0</v>
      </c>
      <c r="Q429" s="148">
        <v>0</v>
      </c>
      <c r="R429" s="148">
        <f>Q429*H429</f>
        <v>0</v>
      </c>
      <c r="S429" s="148">
        <v>0</v>
      </c>
      <c r="T429" s="149">
        <f>S429*H429</f>
        <v>0</v>
      </c>
      <c r="AR429" s="150" t="s">
        <v>314</v>
      </c>
      <c r="AT429" s="150" t="s">
        <v>309</v>
      </c>
      <c r="AU429" s="150" t="s">
        <v>163</v>
      </c>
      <c r="AY429" s="18" t="s">
        <v>307</v>
      </c>
      <c r="BE429" s="151">
        <f>IF(N429="základní",J429,0)</f>
        <v>0</v>
      </c>
      <c r="BF429" s="151">
        <f>IF(N429="snížená",J429,0)</f>
        <v>0</v>
      </c>
      <c r="BG429" s="151">
        <f>IF(N429="zákl. přenesená",J429,0)</f>
        <v>0</v>
      </c>
      <c r="BH429" s="151">
        <f>IF(N429="sníž. přenesená",J429,0)</f>
        <v>0</v>
      </c>
      <c r="BI429" s="151">
        <f>IF(N429="nulová",J429,0)</f>
        <v>0</v>
      </c>
      <c r="BJ429" s="18" t="s">
        <v>82</v>
      </c>
      <c r="BK429" s="151">
        <f>ROUND(I429*H429,2)</f>
        <v>0</v>
      </c>
      <c r="BL429" s="18" t="s">
        <v>314</v>
      </c>
      <c r="BM429" s="150" t="s">
        <v>1951</v>
      </c>
    </row>
    <row r="430" spans="2:65" s="1" customFormat="1" ht="11.25">
      <c r="B430" s="33"/>
      <c r="D430" s="152" t="s">
        <v>316</v>
      </c>
      <c r="F430" s="153" t="s">
        <v>8734</v>
      </c>
      <c r="I430" s="154"/>
      <c r="L430" s="33"/>
      <c r="M430" s="155"/>
      <c r="T430" s="57"/>
      <c r="AT430" s="18" t="s">
        <v>316</v>
      </c>
      <c r="AU430" s="18" t="s">
        <v>163</v>
      </c>
    </row>
    <row r="431" spans="2:65" s="1" customFormat="1" ht="16.5" customHeight="1">
      <c r="B431" s="33"/>
      <c r="C431" s="139" t="s">
        <v>1202</v>
      </c>
      <c r="D431" s="139" t="s">
        <v>309</v>
      </c>
      <c r="E431" s="140" t="s">
        <v>8741</v>
      </c>
      <c r="F431" s="141" t="s">
        <v>8742</v>
      </c>
      <c r="G431" s="142" t="s">
        <v>514</v>
      </c>
      <c r="H431" s="143">
        <v>2</v>
      </c>
      <c r="I431" s="144"/>
      <c r="J431" s="145">
        <f>ROUND(I431*H431,2)</f>
        <v>0</v>
      </c>
      <c r="K431" s="141" t="s">
        <v>1</v>
      </c>
      <c r="L431" s="33"/>
      <c r="M431" s="146" t="s">
        <v>1</v>
      </c>
      <c r="N431" s="147" t="s">
        <v>40</v>
      </c>
      <c r="P431" s="148">
        <f>O431*H431</f>
        <v>0</v>
      </c>
      <c r="Q431" s="148">
        <v>0</v>
      </c>
      <c r="R431" s="148">
        <f>Q431*H431</f>
        <v>0</v>
      </c>
      <c r="S431" s="148">
        <v>0</v>
      </c>
      <c r="T431" s="149">
        <f>S431*H431</f>
        <v>0</v>
      </c>
      <c r="AR431" s="150" t="s">
        <v>314</v>
      </c>
      <c r="AT431" s="150" t="s">
        <v>309</v>
      </c>
      <c r="AU431" s="150" t="s">
        <v>163</v>
      </c>
      <c r="AY431" s="18" t="s">
        <v>307</v>
      </c>
      <c r="BE431" s="151">
        <f>IF(N431="základní",J431,0)</f>
        <v>0</v>
      </c>
      <c r="BF431" s="151">
        <f>IF(N431="snížená",J431,0)</f>
        <v>0</v>
      </c>
      <c r="BG431" s="151">
        <f>IF(N431="zákl. přenesená",J431,0)</f>
        <v>0</v>
      </c>
      <c r="BH431" s="151">
        <f>IF(N431="sníž. přenesená",J431,0)</f>
        <v>0</v>
      </c>
      <c r="BI431" s="151">
        <f>IF(N431="nulová",J431,0)</f>
        <v>0</v>
      </c>
      <c r="BJ431" s="18" t="s">
        <v>82</v>
      </c>
      <c r="BK431" s="151">
        <f>ROUND(I431*H431,2)</f>
        <v>0</v>
      </c>
      <c r="BL431" s="18" t="s">
        <v>314</v>
      </c>
      <c r="BM431" s="150" t="s">
        <v>1961</v>
      </c>
    </row>
    <row r="432" spans="2:65" s="1" customFormat="1" ht="11.25">
      <c r="B432" s="33"/>
      <c r="D432" s="152" t="s">
        <v>316</v>
      </c>
      <c r="F432" s="153" t="s">
        <v>8742</v>
      </c>
      <c r="I432" s="154"/>
      <c r="L432" s="33"/>
      <c r="M432" s="155"/>
      <c r="T432" s="57"/>
      <c r="AT432" s="18" t="s">
        <v>316</v>
      </c>
      <c r="AU432" s="18" t="s">
        <v>163</v>
      </c>
    </row>
    <row r="433" spans="2:65" s="1" customFormat="1" ht="16.5" customHeight="1">
      <c r="B433" s="33"/>
      <c r="C433" s="139" t="s">
        <v>1208</v>
      </c>
      <c r="D433" s="139" t="s">
        <v>309</v>
      </c>
      <c r="E433" s="140" t="s">
        <v>8827</v>
      </c>
      <c r="F433" s="141" t="s">
        <v>8828</v>
      </c>
      <c r="G433" s="142" t="s">
        <v>405</v>
      </c>
      <c r="H433" s="143">
        <v>1</v>
      </c>
      <c r="I433" s="144"/>
      <c r="J433" s="145">
        <f>ROUND(I433*H433,2)</f>
        <v>0</v>
      </c>
      <c r="K433" s="141" t="s">
        <v>1</v>
      </c>
      <c r="L433" s="33"/>
      <c r="M433" s="146" t="s">
        <v>1</v>
      </c>
      <c r="N433" s="147" t="s">
        <v>40</v>
      </c>
      <c r="P433" s="148">
        <f>O433*H433</f>
        <v>0</v>
      </c>
      <c r="Q433" s="148">
        <v>0</v>
      </c>
      <c r="R433" s="148">
        <f>Q433*H433</f>
        <v>0</v>
      </c>
      <c r="S433" s="148">
        <v>0</v>
      </c>
      <c r="T433" s="149">
        <f>S433*H433</f>
        <v>0</v>
      </c>
      <c r="AR433" s="150" t="s">
        <v>314</v>
      </c>
      <c r="AT433" s="150" t="s">
        <v>309</v>
      </c>
      <c r="AU433" s="150" t="s">
        <v>163</v>
      </c>
      <c r="AY433" s="18" t="s">
        <v>307</v>
      </c>
      <c r="BE433" s="151">
        <f>IF(N433="základní",J433,0)</f>
        <v>0</v>
      </c>
      <c r="BF433" s="151">
        <f>IF(N433="snížená",J433,0)</f>
        <v>0</v>
      </c>
      <c r="BG433" s="151">
        <f>IF(N433="zákl. přenesená",J433,0)</f>
        <v>0</v>
      </c>
      <c r="BH433" s="151">
        <f>IF(N433="sníž. přenesená",J433,0)</f>
        <v>0</v>
      </c>
      <c r="BI433" s="151">
        <f>IF(N433="nulová",J433,0)</f>
        <v>0</v>
      </c>
      <c r="BJ433" s="18" t="s">
        <v>82</v>
      </c>
      <c r="BK433" s="151">
        <f>ROUND(I433*H433,2)</f>
        <v>0</v>
      </c>
      <c r="BL433" s="18" t="s">
        <v>314</v>
      </c>
      <c r="BM433" s="150" t="s">
        <v>8829</v>
      </c>
    </row>
    <row r="434" spans="2:65" s="1" customFormat="1" ht="11.25">
      <c r="B434" s="33"/>
      <c r="D434" s="152" t="s">
        <v>316</v>
      </c>
      <c r="F434" s="153" t="s">
        <v>8828</v>
      </c>
      <c r="I434" s="154"/>
      <c r="L434" s="33"/>
      <c r="M434" s="155"/>
      <c r="T434" s="57"/>
      <c r="AT434" s="18" t="s">
        <v>316</v>
      </c>
      <c r="AU434" s="18" t="s">
        <v>163</v>
      </c>
    </row>
    <row r="435" spans="2:65" s="11" customFormat="1" ht="20.85" customHeight="1">
      <c r="B435" s="127"/>
      <c r="D435" s="128" t="s">
        <v>74</v>
      </c>
      <c r="E435" s="137" t="s">
        <v>8830</v>
      </c>
      <c r="F435" s="137" t="s">
        <v>8831</v>
      </c>
      <c r="I435" s="130"/>
      <c r="J435" s="138">
        <f>BK435</f>
        <v>0</v>
      </c>
      <c r="L435" s="127"/>
      <c r="M435" s="132"/>
      <c r="P435" s="133">
        <f>SUM(P436:P443)</f>
        <v>0</v>
      </c>
      <c r="R435" s="133">
        <f>SUM(R436:R443)</f>
        <v>0</v>
      </c>
      <c r="T435" s="134">
        <f>SUM(T436:T443)</f>
        <v>0</v>
      </c>
      <c r="AR435" s="128" t="s">
        <v>82</v>
      </c>
      <c r="AT435" s="135" t="s">
        <v>74</v>
      </c>
      <c r="AU435" s="135" t="s">
        <v>84</v>
      </c>
      <c r="AY435" s="128" t="s">
        <v>307</v>
      </c>
      <c r="BK435" s="136">
        <f>SUM(BK436:BK443)</f>
        <v>0</v>
      </c>
    </row>
    <row r="436" spans="2:65" s="1" customFormat="1" ht="44.25" customHeight="1">
      <c r="B436" s="33"/>
      <c r="C436" s="139" t="s">
        <v>1213</v>
      </c>
      <c r="D436" s="139" t="s">
        <v>309</v>
      </c>
      <c r="E436" s="140" t="s">
        <v>8832</v>
      </c>
      <c r="F436" s="141" t="s">
        <v>8833</v>
      </c>
      <c r="G436" s="142" t="s">
        <v>7440</v>
      </c>
      <c r="H436" s="143">
        <v>800</v>
      </c>
      <c r="I436" s="144"/>
      <c r="J436" s="145">
        <f>ROUND(I436*H436,2)</f>
        <v>0</v>
      </c>
      <c r="K436" s="141" t="s">
        <v>1</v>
      </c>
      <c r="L436" s="33"/>
      <c r="M436" s="146" t="s">
        <v>1</v>
      </c>
      <c r="N436" s="147" t="s">
        <v>40</v>
      </c>
      <c r="P436" s="148">
        <f>O436*H436</f>
        <v>0</v>
      </c>
      <c r="Q436" s="148">
        <v>0</v>
      </c>
      <c r="R436" s="148">
        <f>Q436*H436</f>
        <v>0</v>
      </c>
      <c r="S436" s="148">
        <v>0</v>
      </c>
      <c r="T436" s="149">
        <f>S436*H436</f>
        <v>0</v>
      </c>
      <c r="AR436" s="150" t="s">
        <v>314</v>
      </c>
      <c r="AT436" s="150" t="s">
        <v>309</v>
      </c>
      <c r="AU436" s="150" t="s">
        <v>163</v>
      </c>
      <c r="AY436" s="18" t="s">
        <v>307</v>
      </c>
      <c r="BE436" s="151">
        <f>IF(N436="základní",J436,0)</f>
        <v>0</v>
      </c>
      <c r="BF436" s="151">
        <f>IF(N436="snížená",J436,0)</f>
        <v>0</v>
      </c>
      <c r="BG436" s="151">
        <f>IF(N436="zákl. přenesená",J436,0)</f>
        <v>0</v>
      </c>
      <c r="BH436" s="151">
        <f>IF(N436="sníž. přenesená",J436,0)</f>
        <v>0</v>
      </c>
      <c r="BI436" s="151">
        <f>IF(N436="nulová",J436,0)</f>
        <v>0</v>
      </c>
      <c r="BJ436" s="18" t="s">
        <v>82</v>
      </c>
      <c r="BK436" s="151">
        <f>ROUND(I436*H436,2)</f>
        <v>0</v>
      </c>
      <c r="BL436" s="18" t="s">
        <v>314</v>
      </c>
      <c r="BM436" s="150" t="s">
        <v>1975</v>
      </c>
    </row>
    <row r="437" spans="2:65" s="1" customFormat="1" ht="29.25">
      <c r="B437" s="33"/>
      <c r="D437" s="152" t="s">
        <v>316</v>
      </c>
      <c r="F437" s="153" t="s">
        <v>8833</v>
      </c>
      <c r="I437" s="154"/>
      <c r="L437" s="33"/>
      <c r="M437" s="155"/>
      <c r="T437" s="57"/>
      <c r="AT437" s="18" t="s">
        <v>316</v>
      </c>
      <c r="AU437" s="18" t="s">
        <v>163</v>
      </c>
    </row>
    <row r="438" spans="2:65" s="1" customFormat="1" ht="16.5" customHeight="1">
      <c r="B438" s="33"/>
      <c r="C438" s="139" t="s">
        <v>1219</v>
      </c>
      <c r="D438" s="139" t="s">
        <v>309</v>
      </c>
      <c r="E438" s="140" t="s">
        <v>8834</v>
      </c>
      <c r="F438" s="141" t="s">
        <v>8835</v>
      </c>
      <c r="G438" s="142" t="s">
        <v>7440</v>
      </c>
      <c r="H438" s="143">
        <v>200</v>
      </c>
      <c r="I438" s="144"/>
      <c r="J438" s="145">
        <f>ROUND(I438*H438,2)</f>
        <v>0</v>
      </c>
      <c r="K438" s="141" t="s">
        <v>1</v>
      </c>
      <c r="L438" s="33"/>
      <c r="M438" s="146" t="s">
        <v>1</v>
      </c>
      <c r="N438" s="147" t="s">
        <v>40</v>
      </c>
      <c r="P438" s="148">
        <f>O438*H438</f>
        <v>0</v>
      </c>
      <c r="Q438" s="148">
        <v>0</v>
      </c>
      <c r="R438" s="148">
        <f>Q438*H438</f>
        <v>0</v>
      </c>
      <c r="S438" s="148">
        <v>0</v>
      </c>
      <c r="T438" s="149">
        <f>S438*H438</f>
        <v>0</v>
      </c>
      <c r="AR438" s="150" t="s">
        <v>314</v>
      </c>
      <c r="AT438" s="150" t="s">
        <v>309</v>
      </c>
      <c r="AU438" s="150" t="s">
        <v>163</v>
      </c>
      <c r="AY438" s="18" t="s">
        <v>307</v>
      </c>
      <c r="BE438" s="151">
        <f>IF(N438="základní",J438,0)</f>
        <v>0</v>
      </c>
      <c r="BF438" s="151">
        <f>IF(N438="snížená",J438,0)</f>
        <v>0</v>
      </c>
      <c r="BG438" s="151">
        <f>IF(N438="zákl. přenesená",J438,0)</f>
        <v>0</v>
      </c>
      <c r="BH438" s="151">
        <f>IF(N438="sníž. přenesená",J438,0)</f>
        <v>0</v>
      </c>
      <c r="BI438" s="151">
        <f>IF(N438="nulová",J438,0)</f>
        <v>0</v>
      </c>
      <c r="BJ438" s="18" t="s">
        <v>82</v>
      </c>
      <c r="BK438" s="151">
        <f>ROUND(I438*H438,2)</f>
        <v>0</v>
      </c>
      <c r="BL438" s="18" t="s">
        <v>314</v>
      </c>
      <c r="BM438" s="150" t="s">
        <v>1985</v>
      </c>
    </row>
    <row r="439" spans="2:65" s="1" customFormat="1" ht="11.25">
      <c r="B439" s="33"/>
      <c r="D439" s="152" t="s">
        <v>316</v>
      </c>
      <c r="F439" s="153" t="s">
        <v>8835</v>
      </c>
      <c r="I439" s="154"/>
      <c r="L439" s="33"/>
      <c r="M439" s="155"/>
      <c r="T439" s="57"/>
      <c r="AT439" s="18" t="s">
        <v>316</v>
      </c>
      <c r="AU439" s="18" t="s">
        <v>163</v>
      </c>
    </row>
    <row r="440" spans="2:65" s="1" customFormat="1" ht="16.5" customHeight="1">
      <c r="B440" s="33"/>
      <c r="C440" s="139" t="s">
        <v>1224</v>
      </c>
      <c r="D440" s="139" t="s">
        <v>309</v>
      </c>
      <c r="E440" s="140" t="s">
        <v>8836</v>
      </c>
      <c r="F440" s="141" t="s">
        <v>8837</v>
      </c>
      <c r="G440" s="142" t="s">
        <v>7440</v>
      </c>
      <c r="H440" s="143">
        <v>200</v>
      </c>
      <c r="I440" s="144"/>
      <c r="J440" s="145">
        <f>ROUND(I440*H440,2)</f>
        <v>0</v>
      </c>
      <c r="K440" s="141" t="s">
        <v>1</v>
      </c>
      <c r="L440" s="33"/>
      <c r="M440" s="146" t="s">
        <v>1</v>
      </c>
      <c r="N440" s="147" t="s">
        <v>40</v>
      </c>
      <c r="P440" s="148">
        <f>O440*H440</f>
        <v>0</v>
      </c>
      <c r="Q440" s="148">
        <v>0</v>
      </c>
      <c r="R440" s="148">
        <f>Q440*H440</f>
        <v>0</v>
      </c>
      <c r="S440" s="148">
        <v>0</v>
      </c>
      <c r="T440" s="149">
        <f>S440*H440</f>
        <v>0</v>
      </c>
      <c r="AR440" s="150" t="s">
        <v>314</v>
      </c>
      <c r="AT440" s="150" t="s">
        <v>309</v>
      </c>
      <c r="AU440" s="150" t="s">
        <v>163</v>
      </c>
      <c r="AY440" s="18" t="s">
        <v>307</v>
      </c>
      <c r="BE440" s="151">
        <f>IF(N440="základní",J440,0)</f>
        <v>0</v>
      </c>
      <c r="BF440" s="151">
        <f>IF(N440="snížená",J440,0)</f>
        <v>0</v>
      </c>
      <c r="BG440" s="151">
        <f>IF(N440="zákl. přenesená",J440,0)</f>
        <v>0</v>
      </c>
      <c r="BH440" s="151">
        <f>IF(N440="sníž. přenesená",J440,0)</f>
        <v>0</v>
      </c>
      <c r="BI440" s="151">
        <f>IF(N440="nulová",J440,0)</f>
        <v>0</v>
      </c>
      <c r="BJ440" s="18" t="s">
        <v>82</v>
      </c>
      <c r="BK440" s="151">
        <f>ROUND(I440*H440,2)</f>
        <v>0</v>
      </c>
      <c r="BL440" s="18" t="s">
        <v>314</v>
      </c>
      <c r="BM440" s="150" t="s">
        <v>1997</v>
      </c>
    </row>
    <row r="441" spans="2:65" s="1" customFormat="1" ht="11.25">
      <c r="B441" s="33"/>
      <c r="D441" s="152" t="s">
        <v>316</v>
      </c>
      <c r="F441" s="153" t="s">
        <v>8837</v>
      </c>
      <c r="I441" s="154"/>
      <c r="L441" s="33"/>
      <c r="M441" s="155"/>
      <c r="T441" s="57"/>
      <c r="AT441" s="18" t="s">
        <v>316</v>
      </c>
      <c r="AU441" s="18" t="s">
        <v>163</v>
      </c>
    </row>
    <row r="442" spans="2:65" s="1" customFormat="1" ht="16.5" customHeight="1">
      <c r="B442" s="33"/>
      <c r="C442" s="139" t="s">
        <v>1229</v>
      </c>
      <c r="D442" s="139" t="s">
        <v>309</v>
      </c>
      <c r="E442" s="140" t="s">
        <v>8838</v>
      </c>
      <c r="F442" s="141" t="s">
        <v>8839</v>
      </c>
      <c r="G442" s="142" t="s">
        <v>7440</v>
      </c>
      <c r="H442" s="143">
        <v>40</v>
      </c>
      <c r="I442" s="144"/>
      <c r="J442" s="145">
        <f>ROUND(I442*H442,2)</f>
        <v>0</v>
      </c>
      <c r="K442" s="141" t="s">
        <v>1</v>
      </c>
      <c r="L442" s="33"/>
      <c r="M442" s="146" t="s">
        <v>1</v>
      </c>
      <c r="N442" s="147" t="s">
        <v>40</v>
      </c>
      <c r="P442" s="148">
        <f>O442*H442</f>
        <v>0</v>
      </c>
      <c r="Q442" s="148">
        <v>0</v>
      </c>
      <c r="R442" s="148">
        <f>Q442*H442</f>
        <v>0</v>
      </c>
      <c r="S442" s="148">
        <v>0</v>
      </c>
      <c r="T442" s="149">
        <f>S442*H442</f>
        <v>0</v>
      </c>
      <c r="AR442" s="150" t="s">
        <v>314</v>
      </c>
      <c r="AT442" s="150" t="s">
        <v>309</v>
      </c>
      <c r="AU442" s="150" t="s">
        <v>163</v>
      </c>
      <c r="AY442" s="18" t="s">
        <v>307</v>
      </c>
      <c r="BE442" s="151">
        <f>IF(N442="základní",J442,0)</f>
        <v>0</v>
      </c>
      <c r="BF442" s="151">
        <f>IF(N442="snížená",J442,0)</f>
        <v>0</v>
      </c>
      <c r="BG442" s="151">
        <f>IF(N442="zákl. přenesená",J442,0)</f>
        <v>0</v>
      </c>
      <c r="BH442" s="151">
        <f>IF(N442="sníž. přenesená",J442,0)</f>
        <v>0</v>
      </c>
      <c r="BI442" s="151">
        <f>IF(N442="nulová",J442,0)</f>
        <v>0</v>
      </c>
      <c r="BJ442" s="18" t="s">
        <v>82</v>
      </c>
      <c r="BK442" s="151">
        <f>ROUND(I442*H442,2)</f>
        <v>0</v>
      </c>
      <c r="BL442" s="18" t="s">
        <v>314</v>
      </c>
      <c r="BM442" s="150" t="s">
        <v>2002</v>
      </c>
    </row>
    <row r="443" spans="2:65" s="1" customFormat="1" ht="11.25">
      <c r="B443" s="33"/>
      <c r="D443" s="152" t="s">
        <v>316</v>
      </c>
      <c r="F443" s="153" t="s">
        <v>8839</v>
      </c>
      <c r="I443" s="154"/>
      <c r="L443" s="33"/>
      <c r="M443" s="155"/>
      <c r="T443" s="57"/>
      <c r="AT443" s="18" t="s">
        <v>316</v>
      </c>
      <c r="AU443" s="18" t="s">
        <v>163</v>
      </c>
    </row>
    <row r="444" spans="2:65" s="11" customFormat="1" ht="20.85" customHeight="1">
      <c r="B444" s="127"/>
      <c r="D444" s="128" t="s">
        <v>74</v>
      </c>
      <c r="E444" s="137" t="s">
        <v>8840</v>
      </c>
      <c r="F444" s="137" t="s">
        <v>8841</v>
      </c>
      <c r="I444" s="130"/>
      <c r="J444" s="138">
        <f>BK444</f>
        <v>0</v>
      </c>
      <c r="L444" s="127"/>
      <c r="M444" s="132"/>
      <c r="P444" s="133">
        <f>SUM(P445:P450)</f>
        <v>0</v>
      </c>
      <c r="R444" s="133">
        <f>SUM(R445:R450)</f>
        <v>0</v>
      </c>
      <c r="T444" s="134">
        <f>SUM(T445:T450)</f>
        <v>0</v>
      </c>
      <c r="AR444" s="128" t="s">
        <v>82</v>
      </c>
      <c r="AT444" s="135" t="s">
        <v>74</v>
      </c>
      <c r="AU444" s="135" t="s">
        <v>84</v>
      </c>
      <c r="AY444" s="128" t="s">
        <v>307</v>
      </c>
      <c r="BK444" s="136">
        <f>SUM(BK445:BK450)</f>
        <v>0</v>
      </c>
    </row>
    <row r="445" spans="2:65" s="1" customFormat="1" ht="16.5" customHeight="1">
      <c r="B445" s="33"/>
      <c r="C445" s="139" t="s">
        <v>1236</v>
      </c>
      <c r="D445" s="139" t="s">
        <v>309</v>
      </c>
      <c r="E445" s="140" t="s">
        <v>8842</v>
      </c>
      <c r="F445" s="141" t="s">
        <v>8843</v>
      </c>
      <c r="G445" s="142" t="s">
        <v>7440</v>
      </c>
      <c r="H445" s="143">
        <v>80</v>
      </c>
      <c r="I445" s="144"/>
      <c r="J445" s="145">
        <f>ROUND(I445*H445,2)</f>
        <v>0</v>
      </c>
      <c r="K445" s="141" t="s">
        <v>1</v>
      </c>
      <c r="L445" s="33"/>
      <c r="M445" s="146" t="s">
        <v>1</v>
      </c>
      <c r="N445" s="147" t="s">
        <v>40</v>
      </c>
      <c r="P445" s="148">
        <f>O445*H445</f>
        <v>0</v>
      </c>
      <c r="Q445" s="148">
        <v>0</v>
      </c>
      <c r="R445" s="148">
        <f>Q445*H445</f>
        <v>0</v>
      </c>
      <c r="S445" s="148">
        <v>0</v>
      </c>
      <c r="T445" s="149">
        <f>S445*H445</f>
        <v>0</v>
      </c>
      <c r="AR445" s="150" t="s">
        <v>314</v>
      </c>
      <c r="AT445" s="150" t="s">
        <v>309</v>
      </c>
      <c r="AU445" s="150" t="s">
        <v>163</v>
      </c>
      <c r="AY445" s="18" t="s">
        <v>307</v>
      </c>
      <c r="BE445" s="151">
        <f>IF(N445="základní",J445,0)</f>
        <v>0</v>
      </c>
      <c r="BF445" s="151">
        <f>IF(N445="snížená",J445,0)</f>
        <v>0</v>
      </c>
      <c r="BG445" s="151">
        <f>IF(N445="zákl. přenesená",J445,0)</f>
        <v>0</v>
      </c>
      <c r="BH445" s="151">
        <f>IF(N445="sníž. přenesená",J445,0)</f>
        <v>0</v>
      </c>
      <c r="BI445" s="151">
        <f>IF(N445="nulová",J445,0)</f>
        <v>0</v>
      </c>
      <c r="BJ445" s="18" t="s">
        <v>82</v>
      </c>
      <c r="BK445" s="151">
        <f>ROUND(I445*H445,2)</f>
        <v>0</v>
      </c>
      <c r="BL445" s="18" t="s">
        <v>314</v>
      </c>
      <c r="BM445" s="150" t="s">
        <v>2008</v>
      </c>
    </row>
    <row r="446" spans="2:65" s="1" customFormat="1" ht="11.25">
      <c r="B446" s="33"/>
      <c r="D446" s="152" t="s">
        <v>316</v>
      </c>
      <c r="F446" s="153" t="s">
        <v>8843</v>
      </c>
      <c r="I446" s="154"/>
      <c r="L446" s="33"/>
      <c r="M446" s="155"/>
      <c r="T446" s="57"/>
      <c r="AT446" s="18" t="s">
        <v>316</v>
      </c>
      <c r="AU446" s="18" t="s">
        <v>163</v>
      </c>
    </row>
    <row r="447" spans="2:65" s="1" customFormat="1" ht="16.5" customHeight="1">
      <c r="B447" s="33"/>
      <c r="C447" s="139" t="s">
        <v>1241</v>
      </c>
      <c r="D447" s="139" t="s">
        <v>309</v>
      </c>
      <c r="E447" s="140" t="s">
        <v>8844</v>
      </c>
      <c r="F447" s="141" t="s">
        <v>8845</v>
      </c>
      <c r="G447" s="142" t="s">
        <v>7440</v>
      </c>
      <c r="H447" s="143">
        <v>40</v>
      </c>
      <c r="I447" s="144"/>
      <c r="J447" s="145">
        <f>ROUND(I447*H447,2)</f>
        <v>0</v>
      </c>
      <c r="K447" s="141" t="s">
        <v>1</v>
      </c>
      <c r="L447" s="33"/>
      <c r="M447" s="146" t="s">
        <v>1</v>
      </c>
      <c r="N447" s="147" t="s">
        <v>40</v>
      </c>
      <c r="P447" s="148">
        <f>O447*H447</f>
        <v>0</v>
      </c>
      <c r="Q447" s="148">
        <v>0</v>
      </c>
      <c r="R447" s="148">
        <f>Q447*H447</f>
        <v>0</v>
      </c>
      <c r="S447" s="148">
        <v>0</v>
      </c>
      <c r="T447" s="149">
        <f>S447*H447</f>
        <v>0</v>
      </c>
      <c r="AR447" s="150" t="s">
        <v>314</v>
      </c>
      <c r="AT447" s="150" t="s">
        <v>309</v>
      </c>
      <c r="AU447" s="150" t="s">
        <v>163</v>
      </c>
      <c r="AY447" s="18" t="s">
        <v>307</v>
      </c>
      <c r="BE447" s="151">
        <f>IF(N447="základní",J447,0)</f>
        <v>0</v>
      </c>
      <c r="BF447" s="151">
        <f>IF(N447="snížená",J447,0)</f>
        <v>0</v>
      </c>
      <c r="BG447" s="151">
        <f>IF(N447="zákl. přenesená",J447,0)</f>
        <v>0</v>
      </c>
      <c r="BH447" s="151">
        <f>IF(N447="sníž. přenesená",J447,0)</f>
        <v>0</v>
      </c>
      <c r="BI447" s="151">
        <f>IF(N447="nulová",J447,0)</f>
        <v>0</v>
      </c>
      <c r="BJ447" s="18" t="s">
        <v>82</v>
      </c>
      <c r="BK447" s="151">
        <f>ROUND(I447*H447,2)</f>
        <v>0</v>
      </c>
      <c r="BL447" s="18" t="s">
        <v>314</v>
      </c>
      <c r="BM447" s="150" t="s">
        <v>2018</v>
      </c>
    </row>
    <row r="448" spans="2:65" s="1" customFormat="1" ht="11.25">
      <c r="B448" s="33"/>
      <c r="D448" s="152" t="s">
        <v>316</v>
      </c>
      <c r="F448" s="153" t="s">
        <v>8845</v>
      </c>
      <c r="I448" s="154"/>
      <c r="L448" s="33"/>
      <c r="M448" s="155"/>
      <c r="T448" s="57"/>
      <c r="AT448" s="18" t="s">
        <v>316</v>
      </c>
      <c r="AU448" s="18" t="s">
        <v>163</v>
      </c>
    </row>
    <row r="449" spans="2:65" s="1" customFormat="1" ht="16.5" customHeight="1">
      <c r="B449" s="33"/>
      <c r="C449" s="139" t="s">
        <v>1246</v>
      </c>
      <c r="D449" s="139" t="s">
        <v>309</v>
      </c>
      <c r="E449" s="140" t="s">
        <v>8846</v>
      </c>
      <c r="F449" s="141" t="s">
        <v>8847</v>
      </c>
      <c r="G449" s="142" t="s">
        <v>7440</v>
      </c>
      <c r="H449" s="143">
        <v>200</v>
      </c>
      <c r="I449" s="144"/>
      <c r="J449" s="145">
        <f>ROUND(I449*H449,2)</f>
        <v>0</v>
      </c>
      <c r="K449" s="141" t="s">
        <v>1</v>
      </c>
      <c r="L449" s="33"/>
      <c r="M449" s="146" t="s">
        <v>1</v>
      </c>
      <c r="N449" s="147" t="s">
        <v>40</v>
      </c>
      <c r="P449" s="148">
        <f>O449*H449</f>
        <v>0</v>
      </c>
      <c r="Q449" s="148">
        <v>0</v>
      </c>
      <c r="R449" s="148">
        <f>Q449*H449</f>
        <v>0</v>
      </c>
      <c r="S449" s="148">
        <v>0</v>
      </c>
      <c r="T449" s="149">
        <f>S449*H449</f>
        <v>0</v>
      </c>
      <c r="AR449" s="150" t="s">
        <v>314</v>
      </c>
      <c r="AT449" s="150" t="s">
        <v>309</v>
      </c>
      <c r="AU449" s="150" t="s">
        <v>163</v>
      </c>
      <c r="AY449" s="18" t="s">
        <v>307</v>
      </c>
      <c r="BE449" s="151">
        <f>IF(N449="základní",J449,0)</f>
        <v>0</v>
      </c>
      <c r="BF449" s="151">
        <f>IF(N449="snížená",J449,0)</f>
        <v>0</v>
      </c>
      <c r="BG449" s="151">
        <f>IF(N449="zákl. přenesená",J449,0)</f>
        <v>0</v>
      </c>
      <c r="BH449" s="151">
        <f>IF(N449="sníž. přenesená",J449,0)</f>
        <v>0</v>
      </c>
      <c r="BI449" s="151">
        <f>IF(N449="nulová",J449,0)</f>
        <v>0</v>
      </c>
      <c r="BJ449" s="18" t="s">
        <v>82</v>
      </c>
      <c r="BK449" s="151">
        <f>ROUND(I449*H449,2)</f>
        <v>0</v>
      </c>
      <c r="BL449" s="18" t="s">
        <v>314</v>
      </c>
      <c r="BM449" s="150" t="s">
        <v>2026</v>
      </c>
    </row>
    <row r="450" spans="2:65" s="1" customFormat="1" ht="11.25">
      <c r="B450" s="33"/>
      <c r="D450" s="152" t="s">
        <v>316</v>
      </c>
      <c r="F450" s="153" t="s">
        <v>8847</v>
      </c>
      <c r="I450" s="154"/>
      <c r="L450" s="33"/>
      <c r="M450" s="204"/>
      <c r="N450" s="205"/>
      <c r="O450" s="205"/>
      <c r="P450" s="205"/>
      <c r="Q450" s="205"/>
      <c r="R450" s="205"/>
      <c r="S450" s="205"/>
      <c r="T450" s="206"/>
      <c r="AT450" s="18" t="s">
        <v>316</v>
      </c>
      <c r="AU450" s="18" t="s">
        <v>163</v>
      </c>
    </row>
    <row r="451" spans="2:65" s="1" customFormat="1" ht="6.95" customHeight="1">
      <c r="B451" s="45"/>
      <c r="C451" s="46"/>
      <c r="D451" s="46"/>
      <c r="E451" s="46"/>
      <c r="F451" s="46"/>
      <c r="G451" s="46"/>
      <c r="H451" s="46"/>
      <c r="I451" s="46"/>
      <c r="J451" s="46"/>
      <c r="K451" s="46"/>
      <c r="L451" s="33"/>
    </row>
  </sheetData>
  <sheetProtection algorithmName="SHA-512" hashValue="anKXXwaexT1egqYPi1BZncFrjbDvvxGqW6HyBQO0gTr3PpWCf9tGcVhrcjxoCTjrUl6YHwucg3lLqWqON9lvbA==" saltValue="SxZb9vSgODoSZLPIg8I8rESW1lhNpBEJYtyuCeHAn15jLH6ZeiaJsYuLDHpIcgOcz3LJXay/1pqDIVhjKpP+UQ==" spinCount="100000" sheet="1" objects="1" scenarios="1" formatColumns="0" formatRows="0" autoFilter="0"/>
  <autoFilter ref="C140:K450" xr:uid="{00000000-0009-0000-0000-00000D000000}"/>
  <mergeCells count="9">
    <mergeCell ref="E87:H87"/>
    <mergeCell ref="E131:H131"/>
    <mergeCell ref="E133:H133"/>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2:BM593"/>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56"/>
      <c r="M2" s="256"/>
      <c r="N2" s="256"/>
      <c r="O2" s="256"/>
      <c r="P2" s="256"/>
      <c r="Q2" s="256"/>
      <c r="R2" s="256"/>
      <c r="S2" s="256"/>
      <c r="T2" s="256"/>
      <c r="U2" s="256"/>
      <c r="V2" s="256"/>
      <c r="AT2" s="18" t="s">
        <v>140</v>
      </c>
    </row>
    <row r="3" spans="2:46" ht="6.95" customHeight="1">
      <c r="B3" s="19"/>
      <c r="C3" s="20"/>
      <c r="D3" s="20"/>
      <c r="E3" s="20"/>
      <c r="F3" s="20"/>
      <c r="G3" s="20"/>
      <c r="H3" s="20"/>
      <c r="I3" s="20"/>
      <c r="J3" s="20"/>
      <c r="K3" s="20"/>
      <c r="L3" s="21"/>
      <c r="AT3" s="18" t="s">
        <v>84</v>
      </c>
    </row>
    <row r="4" spans="2:46" ht="24.95" customHeight="1">
      <c r="B4" s="21"/>
      <c r="D4" s="22" t="s">
        <v>164</v>
      </c>
      <c r="L4" s="21"/>
      <c r="M4" s="95" t="s">
        <v>10</v>
      </c>
      <c r="AT4" s="18" t="s">
        <v>4</v>
      </c>
    </row>
    <row r="5" spans="2:46" ht="6.95" customHeight="1">
      <c r="B5" s="21"/>
      <c r="L5" s="21"/>
    </row>
    <row r="6" spans="2:46" ht="12" customHeight="1">
      <c r="B6" s="21"/>
      <c r="D6" s="28" t="s">
        <v>16</v>
      </c>
      <c r="L6" s="21"/>
    </row>
    <row r="7" spans="2:46" ht="16.5" customHeight="1">
      <c r="B7" s="21"/>
      <c r="E7" s="271" t="str">
        <f>'Rekapitulace stavby'!K6</f>
        <v>ZŠ Dědina - nástavba - REVIZE č. 2</v>
      </c>
      <c r="F7" s="272"/>
      <c r="G7" s="272"/>
      <c r="H7" s="272"/>
      <c r="L7" s="21"/>
    </row>
    <row r="8" spans="2:46" s="1" customFormat="1" ht="12" customHeight="1">
      <c r="B8" s="33"/>
      <c r="D8" s="28" t="s">
        <v>173</v>
      </c>
      <c r="L8" s="33"/>
    </row>
    <row r="9" spans="2:46" s="1" customFormat="1" ht="16.5" customHeight="1">
      <c r="B9" s="33"/>
      <c r="E9" s="236" t="s">
        <v>8848</v>
      </c>
      <c r="F9" s="273"/>
      <c r="G9" s="273"/>
      <c r="H9" s="273"/>
      <c r="L9" s="33"/>
    </row>
    <row r="10" spans="2:46" s="1" customFormat="1" ht="11.25">
      <c r="B10" s="33"/>
      <c r="L10" s="33"/>
    </row>
    <row r="11" spans="2:46" s="1" customFormat="1" ht="12" customHeight="1">
      <c r="B11" s="33"/>
      <c r="D11" s="28" t="s">
        <v>18</v>
      </c>
      <c r="F11" s="26" t="s">
        <v>1</v>
      </c>
      <c r="I11" s="28" t="s">
        <v>19</v>
      </c>
      <c r="J11" s="26" t="s">
        <v>1</v>
      </c>
      <c r="L11" s="33"/>
    </row>
    <row r="12" spans="2:46" s="1" customFormat="1" ht="12" customHeight="1">
      <c r="B12" s="33"/>
      <c r="D12" s="28" t="s">
        <v>20</v>
      </c>
      <c r="F12" s="26" t="s">
        <v>21</v>
      </c>
      <c r="I12" s="28" t="s">
        <v>22</v>
      </c>
      <c r="J12" s="53" t="str">
        <f>'Rekapitulace stavby'!AN8</f>
        <v>15. 9. 2025</v>
      </c>
      <c r="L12" s="33"/>
    </row>
    <row r="13" spans="2:46" s="1" customFormat="1" ht="10.9" customHeight="1">
      <c r="B13" s="33"/>
      <c r="L13" s="33"/>
    </row>
    <row r="14" spans="2:46" s="1" customFormat="1" ht="12" customHeight="1">
      <c r="B14" s="33"/>
      <c r="D14" s="28" t="s">
        <v>24</v>
      </c>
      <c r="I14" s="28" t="s">
        <v>25</v>
      </c>
      <c r="J14" s="26" t="str">
        <f>IF('Rekapitulace stavby'!AN10="","",'Rekapitulace stavby'!AN10)</f>
        <v/>
      </c>
      <c r="L14" s="33"/>
    </row>
    <row r="15" spans="2:46" s="1" customFormat="1" ht="18" customHeight="1">
      <c r="B15" s="33"/>
      <c r="E15" s="26" t="str">
        <f>IF('Rekapitulace stavby'!E11="","",'Rekapitulace stavby'!E11)</f>
        <v xml:space="preserve"> </v>
      </c>
      <c r="I15" s="28" t="s">
        <v>27</v>
      </c>
      <c r="J15" s="26" t="str">
        <f>IF('Rekapitulace stavby'!AN11="","",'Rekapitulace stavby'!AN11)</f>
        <v/>
      </c>
      <c r="L15" s="33"/>
    </row>
    <row r="16" spans="2:46" s="1" customFormat="1" ht="6.95" customHeight="1">
      <c r="B16" s="33"/>
      <c r="L16" s="33"/>
    </row>
    <row r="17" spans="2:12" s="1" customFormat="1" ht="12" customHeight="1">
      <c r="B17" s="33"/>
      <c r="D17" s="28" t="s">
        <v>28</v>
      </c>
      <c r="I17" s="28" t="s">
        <v>25</v>
      </c>
      <c r="J17" s="29" t="str">
        <f>'Rekapitulace stavby'!AN13</f>
        <v>Vyplň údaj</v>
      </c>
      <c r="L17" s="33"/>
    </row>
    <row r="18" spans="2:12" s="1" customFormat="1" ht="18" customHeight="1">
      <c r="B18" s="33"/>
      <c r="E18" s="274" t="str">
        <f>'Rekapitulace stavby'!E14</f>
        <v>Vyplň údaj</v>
      </c>
      <c r="F18" s="255"/>
      <c r="G18" s="255"/>
      <c r="H18" s="255"/>
      <c r="I18" s="28" t="s">
        <v>27</v>
      </c>
      <c r="J18" s="29" t="str">
        <f>'Rekapitulace stavby'!AN14</f>
        <v>Vyplň údaj</v>
      </c>
      <c r="L18" s="33"/>
    </row>
    <row r="19" spans="2:12" s="1" customFormat="1" ht="6.95" customHeight="1">
      <c r="B19" s="33"/>
      <c r="L19" s="33"/>
    </row>
    <row r="20" spans="2:12" s="1" customFormat="1" ht="12" customHeight="1">
      <c r="B20" s="33"/>
      <c r="D20" s="28" t="s">
        <v>30</v>
      </c>
      <c r="I20" s="28" t="s">
        <v>25</v>
      </c>
      <c r="J20" s="26" t="s">
        <v>1</v>
      </c>
      <c r="L20" s="33"/>
    </row>
    <row r="21" spans="2:12" s="1" customFormat="1" ht="18" customHeight="1">
      <c r="B21" s="33"/>
      <c r="E21" s="26" t="s">
        <v>31</v>
      </c>
      <c r="I21" s="28" t="s">
        <v>27</v>
      </c>
      <c r="J21" s="26" t="s">
        <v>1</v>
      </c>
      <c r="L21" s="33"/>
    </row>
    <row r="22" spans="2:12" s="1" customFormat="1" ht="6.95" customHeight="1">
      <c r="B22" s="33"/>
      <c r="L22" s="33"/>
    </row>
    <row r="23" spans="2:12" s="1" customFormat="1" ht="12" customHeight="1">
      <c r="B23" s="33"/>
      <c r="D23" s="28" t="s">
        <v>33</v>
      </c>
      <c r="I23" s="28" t="s">
        <v>25</v>
      </c>
      <c r="J23" s="26" t="str">
        <f>IF('Rekapitulace stavby'!AN19="","",'Rekapitulace stavby'!AN19)</f>
        <v/>
      </c>
      <c r="L23" s="33"/>
    </row>
    <row r="24" spans="2:12" s="1" customFormat="1" ht="18" customHeight="1">
      <c r="B24" s="33"/>
      <c r="E24" s="26" t="str">
        <f>IF('Rekapitulace stavby'!E20="","",'Rekapitulace stavby'!E20)</f>
        <v xml:space="preserve"> </v>
      </c>
      <c r="I24" s="28" t="s">
        <v>27</v>
      </c>
      <c r="J24" s="26" t="str">
        <f>IF('Rekapitulace stavby'!AN20="","",'Rekapitulace stavby'!AN20)</f>
        <v/>
      </c>
      <c r="L24" s="33"/>
    </row>
    <row r="25" spans="2:12" s="1" customFormat="1" ht="6.95" customHeight="1">
      <c r="B25" s="33"/>
      <c r="L25" s="33"/>
    </row>
    <row r="26" spans="2:12" s="1" customFormat="1" ht="12" customHeight="1">
      <c r="B26" s="33"/>
      <c r="D26" s="28" t="s">
        <v>34</v>
      </c>
      <c r="L26" s="33"/>
    </row>
    <row r="27" spans="2:12" s="7" customFormat="1" ht="16.5" customHeight="1">
      <c r="B27" s="96"/>
      <c r="E27" s="260" t="s">
        <v>1</v>
      </c>
      <c r="F27" s="260"/>
      <c r="G27" s="260"/>
      <c r="H27" s="260"/>
      <c r="L27" s="96"/>
    </row>
    <row r="28" spans="2:12" s="1" customFormat="1" ht="6.95" customHeight="1">
      <c r="B28" s="33"/>
      <c r="L28" s="33"/>
    </row>
    <row r="29" spans="2:12" s="1" customFormat="1" ht="6.95" customHeight="1">
      <c r="B29" s="33"/>
      <c r="D29" s="54"/>
      <c r="E29" s="54"/>
      <c r="F29" s="54"/>
      <c r="G29" s="54"/>
      <c r="H29" s="54"/>
      <c r="I29" s="54"/>
      <c r="J29" s="54"/>
      <c r="K29" s="54"/>
      <c r="L29" s="33"/>
    </row>
    <row r="30" spans="2:12" s="1" customFormat="1" ht="25.35" customHeight="1">
      <c r="B30" s="33"/>
      <c r="D30" s="98" t="s">
        <v>35</v>
      </c>
      <c r="J30" s="67">
        <f>ROUND(J133, 2)</f>
        <v>0</v>
      </c>
      <c r="L30" s="33"/>
    </row>
    <row r="31" spans="2:12" s="1" customFormat="1" ht="6.95" customHeight="1">
      <c r="B31" s="33"/>
      <c r="D31" s="54"/>
      <c r="E31" s="54"/>
      <c r="F31" s="54"/>
      <c r="G31" s="54"/>
      <c r="H31" s="54"/>
      <c r="I31" s="54"/>
      <c r="J31" s="54"/>
      <c r="K31" s="54"/>
      <c r="L31" s="33"/>
    </row>
    <row r="32" spans="2:12" s="1" customFormat="1" ht="14.45" customHeight="1">
      <c r="B32" s="33"/>
      <c r="F32" s="36" t="s">
        <v>37</v>
      </c>
      <c r="I32" s="36" t="s">
        <v>36</v>
      </c>
      <c r="J32" s="36" t="s">
        <v>38</v>
      </c>
      <c r="L32" s="33"/>
    </row>
    <row r="33" spans="2:12" s="1" customFormat="1" ht="14.45" customHeight="1">
      <c r="B33" s="33"/>
      <c r="D33" s="56" t="s">
        <v>39</v>
      </c>
      <c r="E33" s="28" t="s">
        <v>40</v>
      </c>
      <c r="F33" s="87">
        <f>ROUND((SUM(BE133:BE592)),  2)</f>
        <v>0</v>
      </c>
      <c r="I33" s="99">
        <v>0.21</v>
      </c>
      <c r="J33" s="87">
        <f>ROUND(((SUM(BE133:BE592))*I33),  2)</f>
        <v>0</v>
      </c>
      <c r="L33" s="33"/>
    </row>
    <row r="34" spans="2:12" s="1" customFormat="1" ht="14.45" customHeight="1">
      <c r="B34" s="33"/>
      <c r="E34" s="28" t="s">
        <v>41</v>
      </c>
      <c r="F34" s="87">
        <f>ROUND((SUM(BF133:BF592)),  2)</f>
        <v>0</v>
      </c>
      <c r="I34" s="99">
        <v>0.12</v>
      </c>
      <c r="J34" s="87">
        <f>ROUND(((SUM(BF133:BF592))*I34),  2)</f>
        <v>0</v>
      </c>
      <c r="L34" s="33"/>
    </row>
    <row r="35" spans="2:12" s="1" customFormat="1" ht="14.45" hidden="1" customHeight="1">
      <c r="B35" s="33"/>
      <c r="E35" s="28" t="s">
        <v>42</v>
      </c>
      <c r="F35" s="87">
        <f>ROUND((SUM(BG133:BG592)),  2)</f>
        <v>0</v>
      </c>
      <c r="I35" s="99">
        <v>0.21</v>
      </c>
      <c r="J35" s="87">
        <f>0</f>
        <v>0</v>
      </c>
      <c r="L35" s="33"/>
    </row>
    <row r="36" spans="2:12" s="1" customFormat="1" ht="14.45" hidden="1" customHeight="1">
      <c r="B36" s="33"/>
      <c r="E36" s="28" t="s">
        <v>43</v>
      </c>
      <c r="F36" s="87">
        <f>ROUND((SUM(BH133:BH592)),  2)</f>
        <v>0</v>
      </c>
      <c r="I36" s="99">
        <v>0.12</v>
      </c>
      <c r="J36" s="87">
        <f>0</f>
        <v>0</v>
      </c>
      <c r="L36" s="33"/>
    </row>
    <row r="37" spans="2:12" s="1" customFormat="1" ht="14.45" hidden="1" customHeight="1">
      <c r="B37" s="33"/>
      <c r="E37" s="28" t="s">
        <v>44</v>
      </c>
      <c r="F37" s="87">
        <f>ROUND((SUM(BI133:BI592)),  2)</f>
        <v>0</v>
      </c>
      <c r="I37" s="99">
        <v>0</v>
      </c>
      <c r="J37" s="87">
        <f>0</f>
        <v>0</v>
      </c>
      <c r="L37" s="33"/>
    </row>
    <row r="38" spans="2:12" s="1" customFormat="1" ht="6.95" customHeight="1">
      <c r="B38" s="33"/>
      <c r="L38" s="33"/>
    </row>
    <row r="39" spans="2:12" s="1" customFormat="1" ht="25.35" customHeight="1">
      <c r="B39" s="33"/>
      <c r="C39" s="100"/>
      <c r="D39" s="101" t="s">
        <v>45</v>
      </c>
      <c r="E39" s="58"/>
      <c r="F39" s="58"/>
      <c r="G39" s="102" t="s">
        <v>46</v>
      </c>
      <c r="H39" s="103" t="s">
        <v>47</v>
      </c>
      <c r="I39" s="58"/>
      <c r="J39" s="104">
        <f>SUM(J30:J37)</f>
        <v>0</v>
      </c>
      <c r="K39" s="105"/>
      <c r="L39" s="33"/>
    </row>
    <row r="40" spans="2:12" s="1" customFormat="1" ht="14.45" customHeight="1">
      <c r="B40" s="33"/>
      <c r="L40" s="33"/>
    </row>
    <row r="41" spans="2:12" ht="14.45" customHeight="1">
      <c r="B41" s="21"/>
      <c r="L41" s="21"/>
    </row>
    <row r="42" spans="2:12" ht="14.45" customHeight="1">
      <c r="B42" s="21"/>
      <c r="L42" s="21"/>
    </row>
    <row r="43" spans="2:12" ht="14.45" customHeight="1">
      <c r="B43" s="21"/>
      <c r="L43" s="21"/>
    </row>
    <row r="44" spans="2:12" ht="14.45" customHeight="1">
      <c r="B44" s="21"/>
      <c r="L44" s="21"/>
    </row>
    <row r="45" spans="2:12" ht="14.45" customHeight="1">
      <c r="B45" s="21"/>
      <c r="L45" s="21"/>
    </row>
    <row r="46" spans="2:12" ht="14.45" customHeight="1">
      <c r="B46" s="21"/>
      <c r="L46" s="21"/>
    </row>
    <row r="47" spans="2:12" ht="14.45" customHeight="1">
      <c r="B47" s="21"/>
      <c r="L47" s="21"/>
    </row>
    <row r="48" spans="2:12" ht="14.45" customHeight="1">
      <c r="B48" s="21"/>
      <c r="L48" s="21"/>
    </row>
    <row r="49" spans="2:12" ht="14.45" customHeight="1">
      <c r="B49" s="21"/>
      <c r="L49" s="21"/>
    </row>
    <row r="50" spans="2:12" s="1" customFormat="1" ht="14.45" customHeight="1">
      <c r="B50" s="33"/>
      <c r="D50" s="42" t="s">
        <v>48</v>
      </c>
      <c r="E50" s="43"/>
      <c r="F50" s="43"/>
      <c r="G50" s="42" t="s">
        <v>49</v>
      </c>
      <c r="H50" s="43"/>
      <c r="I50" s="43"/>
      <c r="J50" s="43"/>
      <c r="K50" s="43"/>
      <c r="L50" s="33"/>
    </row>
    <row r="51" spans="2:12" ht="11.25">
      <c r="B51" s="21"/>
      <c r="L51" s="21"/>
    </row>
    <row r="52" spans="2:12" ht="11.25">
      <c r="B52" s="21"/>
      <c r="L52" s="21"/>
    </row>
    <row r="53" spans="2:12" ht="11.25">
      <c r="B53" s="21"/>
      <c r="L53" s="21"/>
    </row>
    <row r="54" spans="2:12" ht="11.25">
      <c r="B54" s="21"/>
      <c r="L54" s="21"/>
    </row>
    <row r="55" spans="2:12" ht="11.25">
      <c r="B55" s="21"/>
      <c r="L55" s="21"/>
    </row>
    <row r="56" spans="2:12" ht="11.25">
      <c r="B56" s="21"/>
      <c r="L56" s="21"/>
    </row>
    <row r="57" spans="2:12" ht="11.25">
      <c r="B57" s="21"/>
      <c r="L57" s="21"/>
    </row>
    <row r="58" spans="2:12" ht="11.25">
      <c r="B58" s="21"/>
      <c r="L58" s="21"/>
    </row>
    <row r="59" spans="2:12" ht="11.25">
      <c r="B59" s="21"/>
      <c r="L59" s="21"/>
    </row>
    <row r="60" spans="2:12" ht="11.25">
      <c r="B60" s="21"/>
      <c r="L60" s="21"/>
    </row>
    <row r="61" spans="2:12" s="1" customFormat="1" ht="12.75">
      <c r="B61" s="33"/>
      <c r="D61" s="44" t="s">
        <v>50</v>
      </c>
      <c r="E61" s="35"/>
      <c r="F61" s="106" t="s">
        <v>51</v>
      </c>
      <c r="G61" s="44" t="s">
        <v>50</v>
      </c>
      <c r="H61" s="35"/>
      <c r="I61" s="35"/>
      <c r="J61" s="107" t="s">
        <v>51</v>
      </c>
      <c r="K61" s="35"/>
      <c r="L61" s="33"/>
    </row>
    <row r="62" spans="2:12" ht="11.25">
      <c r="B62" s="21"/>
      <c r="L62" s="21"/>
    </row>
    <row r="63" spans="2:12" ht="11.25">
      <c r="B63" s="21"/>
      <c r="L63" s="21"/>
    </row>
    <row r="64" spans="2:12" ht="11.25">
      <c r="B64" s="21"/>
      <c r="L64" s="21"/>
    </row>
    <row r="65" spans="2:12" s="1" customFormat="1" ht="12.75">
      <c r="B65" s="33"/>
      <c r="D65" s="42" t="s">
        <v>52</v>
      </c>
      <c r="E65" s="43"/>
      <c r="F65" s="43"/>
      <c r="G65" s="42" t="s">
        <v>53</v>
      </c>
      <c r="H65" s="43"/>
      <c r="I65" s="43"/>
      <c r="J65" s="43"/>
      <c r="K65" s="43"/>
      <c r="L65" s="33"/>
    </row>
    <row r="66" spans="2:12" ht="11.25">
      <c r="B66" s="21"/>
      <c r="L66" s="21"/>
    </row>
    <row r="67" spans="2:12" ht="11.25">
      <c r="B67" s="21"/>
      <c r="L67" s="21"/>
    </row>
    <row r="68" spans="2:12" ht="11.25">
      <c r="B68" s="21"/>
      <c r="L68" s="21"/>
    </row>
    <row r="69" spans="2:12" ht="11.25">
      <c r="B69" s="21"/>
      <c r="L69" s="21"/>
    </row>
    <row r="70" spans="2:12" ht="11.25">
      <c r="B70" s="21"/>
      <c r="L70" s="21"/>
    </row>
    <row r="71" spans="2:12" ht="11.25">
      <c r="B71" s="21"/>
      <c r="L71" s="21"/>
    </row>
    <row r="72" spans="2:12" ht="11.25">
      <c r="B72" s="21"/>
      <c r="L72" s="21"/>
    </row>
    <row r="73" spans="2:12" ht="11.25">
      <c r="B73" s="21"/>
      <c r="L73" s="21"/>
    </row>
    <row r="74" spans="2:12" ht="11.25">
      <c r="B74" s="21"/>
      <c r="L74" s="21"/>
    </row>
    <row r="75" spans="2:12" ht="11.25">
      <c r="B75" s="21"/>
      <c r="L75" s="21"/>
    </row>
    <row r="76" spans="2:12" s="1" customFormat="1" ht="12.75">
      <c r="B76" s="33"/>
      <c r="D76" s="44" t="s">
        <v>50</v>
      </c>
      <c r="E76" s="35"/>
      <c r="F76" s="106" t="s">
        <v>51</v>
      </c>
      <c r="G76" s="44" t="s">
        <v>50</v>
      </c>
      <c r="H76" s="35"/>
      <c r="I76" s="35"/>
      <c r="J76" s="107" t="s">
        <v>51</v>
      </c>
      <c r="K76" s="35"/>
      <c r="L76" s="33"/>
    </row>
    <row r="77" spans="2:12" s="1" customFormat="1" ht="14.45" customHeight="1">
      <c r="B77" s="45"/>
      <c r="C77" s="46"/>
      <c r="D77" s="46"/>
      <c r="E77" s="46"/>
      <c r="F77" s="46"/>
      <c r="G77" s="46"/>
      <c r="H77" s="46"/>
      <c r="I77" s="46"/>
      <c r="J77" s="46"/>
      <c r="K77" s="46"/>
      <c r="L77" s="33"/>
    </row>
    <row r="81" spans="2:47" s="1" customFormat="1" ht="6.95" customHeight="1">
      <c r="B81" s="47"/>
      <c r="C81" s="48"/>
      <c r="D81" s="48"/>
      <c r="E81" s="48"/>
      <c r="F81" s="48"/>
      <c r="G81" s="48"/>
      <c r="H81" s="48"/>
      <c r="I81" s="48"/>
      <c r="J81" s="48"/>
      <c r="K81" s="48"/>
      <c r="L81" s="33"/>
    </row>
    <row r="82" spans="2:47" s="1" customFormat="1" ht="24.95" customHeight="1">
      <c r="B82" s="33"/>
      <c r="C82" s="22" t="s">
        <v>260</v>
      </c>
      <c r="L82" s="33"/>
    </row>
    <row r="83" spans="2:47" s="1" customFormat="1" ht="6.95" customHeight="1">
      <c r="B83" s="33"/>
      <c r="L83" s="33"/>
    </row>
    <row r="84" spans="2:47" s="1" customFormat="1" ht="12" customHeight="1">
      <c r="B84" s="33"/>
      <c r="C84" s="28" t="s">
        <v>16</v>
      </c>
      <c r="L84" s="33"/>
    </row>
    <row r="85" spans="2:47" s="1" customFormat="1" ht="16.5" customHeight="1">
      <c r="B85" s="33"/>
      <c r="E85" s="271" t="str">
        <f>E7</f>
        <v>ZŠ Dědina - nástavba - REVIZE č. 2</v>
      </c>
      <c r="F85" s="272"/>
      <c r="G85" s="272"/>
      <c r="H85" s="272"/>
      <c r="L85" s="33"/>
    </row>
    <row r="86" spans="2:47" s="1" customFormat="1" ht="12" customHeight="1">
      <c r="B86" s="33"/>
      <c r="C86" s="28" t="s">
        <v>173</v>
      </c>
      <c r="L86" s="33"/>
    </row>
    <row r="87" spans="2:47" s="1" customFormat="1" ht="16.5" customHeight="1">
      <c r="B87" s="33"/>
      <c r="E87" s="236" t="str">
        <f>E9</f>
        <v>D.1.4.I - MaR</v>
      </c>
      <c r="F87" s="273"/>
      <c r="G87" s="273"/>
      <c r="H87" s="273"/>
      <c r="L87" s="33"/>
    </row>
    <row r="88" spans="2:47" s="1" customFormat="1" ht="6.95" customHeight="1">
      <c r="B88" s="33"/>
      <c r="L88" s="33"/>
    </row>
    <row r="89" spans="2:47" s="1" customFormat="1" ht="12" customHeight="1">
      <c r="B89" s="33"/>
      <c r="C89" s="28" t="s">
        <v>20</v>
      </c>
      <c r="F89" s="26" t="str">
        <f>F12</f>
        <v>Žukovského 580, Praha 6</v>
      </c>
      <c r="I89" s="28" t="s">
        <v>22</v>
      </c>
      <c r="J89" s="53" t="str">
        <f>IF(J12="","",J12)</f>
        <v>15. 9. 2025</v>
      </c>
      <c r="L89" s="33"/>
    </row>
    <row r="90" spans="2:47" s="1" customFormat="1" ht="6.95" customHeight="1">
      <c r="B90" s="33"/>
      <c r="L90" s="33"/>
    </row>
    <row r="91" spans="2:47" s="1" customFormat="1" ht="15.2" customHeight="1">
      <c r="B91" s="33"/>
      <c r="C91" s="28" t="s">
        <v>24</v>
      </c>
      <c r="F91" s="26" t="str">
        <f>E15</f>
        <v xml:space="preserve"> </v>
      </c>
      <c r="I91" s="28" t="s">
        <v>30</v>
      </c>
      <c r="J91" s="31" t="str">
        <f>E21</f>
        <v>Digitronic CZ s.r.o.</v>
      </c>
      <c r="L91" s="33"/>
    </row>
    <row r="92" spans="2:47" s="1" customFormat="1" ht="15.2" customHeight="1">
      <c r="B92" s="33"/>
      <c r="C92" s="28" t="s">
        <v>28</v>
      </c>
      <c r="F92" s="26" t="str">
        <f>IF(E18="","",E18)</f>
        <v>Vyplň údaj</v>
      </c>
      <c r="I92" s="28" t="s">
        <v>33</v>
      </c>
      <c r="J92" s="31" t="str">
        <f>E24</f>
        <v xml:space="preserve"> </v>
      </c>
      <c r="L92" s="33"/>
    </row>
    <row r="93" spans="2:47" s="1" customFormat="1" ht="10.35" customHeight="1">
      <c r="B93" s="33"/>
      <c r="L93" s="33"/>
    </row>
    <row r="94" spans="2:47" s="1" customFormat="1" ht="29.25" customHeight="1">
      <c r="B94" s="33"/>
      <c r="C94" s="108" t="s">
        <v>261</v>
      </c>
      <c r="D94" s="100"/>
      <c r="E94" s="100"/>
      <c r="F94" s="100"/>
      <c r="G94" s="100"/>
      <c r="H94" s="100"/>
      <c r="I94" s="100"/>
      <c r="J94" s="109" t="s">
        <v>262</v>
      </c>
      <c r="K94" s="100"/>
      <c r="L94" s="33"/>
    </row>
    <row r="95" spans="2:47" s="1" customFormat="1" ht="10.35" customHeight="1">
      <c r="B95" s="33"/>
      <c r="L95" s="33"/>
    </row>
    <row r="96" spans="2:47" s="1" customFormat="1" ht="22.9" customHeight="1">
      <c r="B96" s="33"/>
      <c r="C96" s="110" t="s">
        <v>263</v>
      </c>
      <c r="J96" s="67">
        <f>J133</f>
        <v>0</v>
      </c>
      <c r="L96" s="33"/>
      <c r="AU96" s="18" t="s">
        <v>264</v>
      </c>
    </row>
    <row r="97" spans="2:12" s="8" customFormat="1" ht="24.95" customHeight="1">
      <c r="B97" s="111"/>
      <c r="D97" s="112" t="s">
        <v>8849</v>
      </c>
      <c r="E97" s="113"/>
      <c r="F97" s="113"/>
      <c r="G97" s="113"/>
      <c r="H97" s="113"/>
      <c r="I97" s="113"/>
      <c r="J97" s="114">
        <f>J134</f>
        <v>0</v>
      </c>
      <c r="L97" s="111"/>
    </row>
    <row r="98" spans="2:12" s="8" customFormat="1" ht="24.95" customHeight="1">
      <c r="B98" s="111"/>
      <c r="D98" s="112" t="s">
        <v>8850</v>
      </c>
      <c r="E98" s="113"/>
      <c r="F98" s="113"/>
      <c r="G98" s="113"/>
      <c r="H98" s="113"/>
      <c r="I98" s="113"/>
      <c r="J98" s="114">
        <f>J239</f>
        <v>0</v>
      </c>
      <c r="L98" s="111"/>
    </row>
    <row r="99" spans="2:12" s="9" customFormat="1" ht="19.899999999999999" customHeight="1">
      <c r="B99" s="115"/>
      <c r="D99" s="116" t="s">
        <v>8851</v>
      </c>
      <c r="E99" s="117"/>
      <c r="F99" s="117"/>
      <c r="G99" s="117"/>
      <c r="H99" s="117"/>
      <c r="I99" s="117"/>
      <c r="J99" s="118">
        <f>J240</f>
        <v>0</v>
      </c>
      <c r="L99" s="115"/>
    </row>
    <row r="100" spans="2:12" s="9" customFormat="1" ht="19.899999999999999" customHeight="1">
      <c r="B100" s="115"/>
      <c r="D100" s="116" t="s">
        <v>8852</v>
      </c>
      <c r="E100" s="117"/>
      <c r="F100" s="117"/>
      <c r="G100" s="117"/>
      <c r="H100" s="117"/>
      <c r="I100" s="117"/>
      <c r="J100" s="118">
        <f>J261</f>
        <v>0</v>
      </c>
      <c r="L100" s="115"/>
    </row>
    <row r="101" spans="2:12" s="9" customFormat="1" ht="19.899999999999999" customHeight="1">
      <c r="B101" s="115"/>
      <c r="D101" s="116" t="s">
        <v>8853</v>
      </c>
      <c r="E101" s="117"/>
      <c r="F101" s="117"/>
      <c r="G101" s="117"/>
      <c r="H101" s="117"/>
      <c r="I101" s="117"/>
      <c r="J101" s="118">
        <f>J278</f>
        <v>0</v>
      </c>
      <c r="L101" s="115"/>
    </row>
    <row r="102" spans="2:12" s="9" customFormat="1" ht="19.899999999999999" customHeight="1">
      <c r="B102" s="115"/>
      <c r="D102" s="116" t="s">
        <v>8854</v>
      </c>
      <c r="E102" s="117"/>
      <c r="F102" s="117"/>
      <c r="G102" s="117"/>
      <c r="H102" s="117"/>
      <c r="I102" s="117"/>
      <c r="J102" s="118">
        <f>J295</f>
        <v>0</v>
      </c>
      <c r="L102" s="115"/>
    </row>
    <row r="103" spans="2:12" s="9" customFormat="1" ht="19.899999999999999" customHeight="1">
      <c r="B103" s="115"/>
      <c r="D103" s="116" t="s">
        <v>8855</v>
      </c>
      <c r="E103" s="117"/>
      <c r="F103" s="117"/>
      <c r="G103" s="117"/>
      <c r="H103" s="117"/>
      <c r="I103" s="117"/>
      <c r="J103" s="118">
        <f>J310</f>
        <v>0</v>
      </c>
      <c r="L103" s="115"/>
    </row>
    <row r="104" spans="2:12" s="9" customFormat="1" ht="19.899999999999999" customHeight="1">
      <c r="B104" s="115"/>
      <c r="D104" s="116" t="s">
        <v>8856</v>
      </c>
      <c r="E104" s="117"/>
      <c r="F104" s="117"/>
      <c r="G104" s="117"/>
      <c r="H104" s="117"/>
      <c r="I104" s="117"/>
      <c r="J104" s="118">
        <f>J325</f>
        <v>0</v>
      </c>
      <c r="L104" s="115"/>
    </row>
    <row r="105" spans="2:12" s="9" customFormat="1" ht="19.899999999999999" customHeight="1">
      <c r="B105" s="115"/>
      <c r="D105" s="116" t="s">
        <v>8857</v>
      </c>
      <c r="E105" s="117"/>
      <c r="F105" s="117"/>
      <c r="G105" s="117"/>
      <c r="H105" s="117"/>
      <c r="I105" s="117"/>
      <c r="J105" s="118">
        <f>J346</f>
        <v>0</v>
      </c>
      <c r="L105" s="115"/>
    </row>
    <row r="106" spans="2:12" s="9" customFormat="1" ht="19.899999999999999" customHeight="1">
      <c r="B106" s="115"/>
      <c r="D106" s="116" t="s">
        <v>8858</v>
      </c>
      <c r="E106" s="117"/>
      <c r="F106" s="117"/>
      <c r="G106" s="117"/>
      <c r="H106" s="117"/>
      <c r="I106" s="117"/>
      <c r="J106" s="118">
        <f>J353</f>
        <v>0</v>
      </c>
      <c r="L106" s="115"/>
    </row>
    <row r="107" spans="2:12" s="8" customFormat="1" ht="24.95" customHeight="1">
      <c r="B107" s="111"/>
      <c r="D107" s="112" t="s">
        <v>8859</v>
      </c>
      <c r="E107" s="113"/>
      <c r="F107" s="113"/>
      <c r="G107" s="113"/>
      <c r="H107" s="113"/>
      <c r="I107" s="113"/>
      <c r="J107" s="114">
        <f>J364</f>
        <v>0</v>
      </c>
      <c r="L107" s="111"/>
    </row>
    <row r="108" spans="2:12" s="8" customFormat="1" ht="24.95" customHeight="1">
      <c r="B108" s="111"/>
      <c r="D108" s="112" t="s">
        <v>8860</v>
      </c>
      <c r="E108" s="113"/>
      <c r="F108" s="113"/>
      <c r="G108" s="113"/>
      <c r="H108" s="113"/>
      <c r="I108" s="113"/>
      <c r="J108" s="114">
        <f>J375</f>
        <v>0</v>
      </c>
      <c r="L108" s="111"/>
    </row>
    <row r="109" spans="2:12" s="8" customFormat="1" ht="24.95" customHeight="1">
      <c r="B109" s="111"/>
      <c r="D109" s="112" t="s">
        <v>8861</v>
      </c>
      <c r="E109" s="113"/>
      <c r="F109" s="113"/>
      <c r="G109" s="113"/>
      <c r="H109" s="113"/>
      <c r="I109" s="113"/>
      <c r="J109" s="114">
        <f>J408</f>
        <v>0</v>
      </c>
      <c r="L109" s="111"/>
    </row>
    <row r="110" spans="2:12" s="8" customFormat="1" ht="24.95" customHeight="1">
      <c r="B110" s="111"/>
      <c r="D110" s="112" t="s">
        <v>8862</v>
      </c>
      <c r="E110" s="113"/>
      <c r="F110" s="113"/>
      <c r="G110" s="113"/>
      <c r="H110" s="113"/>
      <c r="I110" s="113"/>
      <c r="J110" s="114">
        <f>J433</f>
        <v>0</v>
      </c>
      <c r="L110" s="111"/>
    </row>
    <row r="111" spans="2:12" s="8" customFormat="1" ht="24.95" customHeight="1">
      <c r="B111" s="111"/>
      <c r="D111" s="112" t="s">
        <v>8863</v>
      </c>
      <c r="E111" s="113"/>
      <c r="F111" s="113"/>
      <c r="G111" s="113"/>
      <c r="H111" s="113"/>
      <c r="I111" s="113"/>
      <c r="J111" s="114">
        <f>J502</f>
        <v>0</v>
      </c>
      <c r="L111" s="111"/>
    </row>
    <row r="112" spans="2:12" s="8" customFormat="1" ht="24.95" customHeight="1">
      <c r="B112" s="111"/>
      <c r="D112" s="112" t="s">
        <v>8864</v>
      </c>
      <c r="E112" s="113"/>
      <c r="F112" s="113"/>
      <c r="G112" s="113"/>
      <c r="H112" s="113"/>
      <c r="I112" s="113"/>
      <c r="J112" s="114">
        <f>J547</f>
        <v>0</v>
      </c>
      <c r="L112" s="111"/>
    </row>
    <row r="113" spans="2:12" s="8" customFormat="1" ht="24.95" customHeight="1">
      <c r="B113" s="111"/>
      <c r="D113" s="112" t="s">
        <v>8865</v>
      </c>
      <c r="E113" s="113"/>
      <c r="F113" s="113"/>
      <c r="G113" s="113"/>
      <c r="H113" s="113"/>
      <c r="I113" s="113"/>
      <c r="J113" s="114">
        <f>J578</f>
        <v>0</v>
      </c>
      <c r="L113" s="111"/>
    </row>
    <row r="114" spans="2:12" s="1" customFormat="1" ht="21.75" customHeight="1">
      <c r="B114" s="33"/>
      <c r="L114" s="33"/>
    </row>
    <row r="115" spans="2:12" s="1" customFormat="1" ht="6.95" customHeight="1">
      <c r="B115" s="45"/>
      <c r="C115" s="46"/>
      <c r="D115" s="46"/>
      <c r="E115" s="46"/>
      <c r="F115" s="46"/>
      <c r="G115" s="46"/>
      <c r="H115" s="46"/>
      <c r="I115" s="46"/>
      <c r="J115" s="46"/>
      <c r="K115" s="46"/>
      <c r="L115" s="33"/>
    </row>
    <row r="119" spans="2:12" s="1" customFormat="1" ht="6.95" customHeight="1">
      <c r="B119" s="47"/>
      <c r="C119" s="48"/>
      <c r="D119" s="48"/>
      <c r="E119" s="48"/>
      <c r="F119" s="48"/>
      <c r="G119" s="48"/>
      <c r="H119" s="48"/>
      <c r="I119" s="48"/>
      <c r="J119" s="48"/>
      <c r="K119" s="48"/>
      <c r="L119" s="33"/>
    </row>
    <row r="120" spans="2:12" s="1" customFormat="1" ht="24.95" customHeight="1">
      <c r="B120" s="33"/>
      <c r="C120" s="22" t="s">
        <v>292</v>
      </c>
      <c r="L120" s="33"/>
    </row>
    <row r="121" spans="2:12" s="1" customFormat="1" ht="6.95" customHeight="1">
      <c r="B121" s="33"/>
      <c r="L121" s="33"/>
    </row>
    <row r="122" spans="2:12" s="1" customFormat="1" ht="12" customHeight="1">
      <c r="B122" s="33"/>
      <c r="C122" s="28" t="s">
        <v>16</v>
      </c>
      <c r="L122" s="33"/>
    </row>
    <row r="123" spans="2:12" s="1" customFormat="1" ht="16.5" customHeight="1">
      <c r="B123" s="33"/>
      <c r="E123" s="271" t="str">
        <f>E7</f>
        <v>ZŠ Dědina - nástavba - REVIZE č. 2</v>
      </c>
      <c r="F123" s="272"/>
      <c r="G123" s="272"/>
      <c r="H123" s="272"/>
      <c r="L123" s="33"/>
    </row>
    <row r="124" spans="2:12" s="1" customFormat="1" ht="12" customHeight="1">
      <c r="B124" s="33"/>
      <c r="C124" s="28" t="s">
        <v>173</v>
      </c>
      <c r="L124" s="33"/>
    </row>
    <row r="125" spans="2:12" s="1" customFormat="1" ht="16.5" customHeight="1">
      <c r="B125" s="33"/>
      <c r="E125" s="236" t="str">
        <f>E9</f>
        <v>D.1.4.I - MaR</v>
      </c>
      <c r="F125" s="273"/>
      <c r="G125" s="273"/>
      <c r="H125" s="273"/>
      <c r="L125" s="33"/>
    </row>
    <row r="126" spans="2:12" s="1" customFormat="1" ht="6.95" customHeight="1">
      <c r="B126" s="33"/>
      <c r="L126" s="33"/>
    </row>
    <row r="127" spans="2:12" s="1" customFormat="1" ht="12" customHeight="1">
      <c r="B127" s="33"/>
      <c r="C127" s="28" t="s">
        <v>20</v>
      </c>
      <c r="F127" s="26" t="str">
        <f>F12</f>
        <v>Žukovského 580, Praha 6</v>
      </c>
      <c r="I127" s="28" t="s">
        <v>22</v>
      </c>
      <c r="J127" s="53" t="str">
        <f>IF(J12="","",J12)</f>
        <v>15. 9. 2025</v>
      </c>
      <c r="L127" s="33"/>
    </row>
    <row r="128" spans="2:12" s="1" customFormat="1" ht="6.95" customHeight="1">
      <c r="B128" s="33"/>
      <c r="L128" s="33"/>
    </row>
    <row r="129" spans="2:65" s="1" customFormat="1" ht="15.2" customHeight="1">
      <c r="B129" s="33"/>
      <c r="C129" s="28" t="s">
        <v>24</v>
      </c>
      <c r="F129" s="26" t="str">
        <f>E15</f>
        <v xml:space="preserve"> </v>
      </c>
      <c r="I129" s="28" t="s">
        <v>30</v>
      </c>
      <c r="J129" s="31" t="str">
        <f>E21</f>
        <v>Digitronic CZ s.r.o.</v>
      </c>
      <c r="L129" s="33"/>
    </row>
    <row r="130" spans="2:65" s="1" customFormat="1" ht="15.2" customHeight="1">
      <c r="B130" s="33"/>
      <c r="C130" s="28" t="s">
        <v>28</v>
      </c>
      <c r="F130" s="26" t="str">
        <f>IF(E18="","",E18)</f>
        <v>Vyplň údaj</v>
      </c>
      <c r="I130" s="28" t="s">
        <v>33</v>
      </c>
      <c r="J130" s="31" t="str">
        <f>E24</f>
        <v xml:space="preserve"> </v>
      </c>
      <c r="L130" s="33"/>
    </row>
    <row r="131" spans="2:65" s="1" customFormat="1" ht="10.35" customHeight="1">
      <c r="B131" s="33"/>
      <c r="L131" s="33"/>
    </row>
    <row r="132" spans="2:65" s="10" customFormat="1" ht="29.25" customHeight="1">
      <c r="B132" s="119"/>
      <c r="C132" s="120" t="s">
        <v>293</v>
      </c>
      <c r="D132" s="121" t="s">
        <v>60</v>
      </c>
      <c r="E132" s="121" t="s">
        <v>56</v>
      </c>
      <c r="F132" s="121" t="s">
        <v>57</v>
      </c>
      <c r="G132" s="121" t="s">
        <v>294</v>
      </c>
      <c r="H132" s="121" t="s">
        <v>295</v>
      </c>
      <c r="I132" s="121" t="s">
        <v>296</v>
      </c>
      <c r="J132" s="121" t="s">
        <v>262</v>
      </c>
      <c r="K132" s="122" t="s">
        <v>297</v>
      </c>
      <c r="L132" s="119"/>
      <c r="M132" s="60" t="s">
        <v>1</v>
      </c>
      <c r="N132" s="61" t="s">
        <v>39</v>
      </c>
      <c r="O132" s="61" t="s">
        <v>298</v>
      </c>
      <c r="P132" s="61" t="s">
        <v>299</v>
      </c>
      <c r="Q132" s="61" t="s">
        <v>300</v>
      </c>
      <c r="R132" s="61" t="s">
        <v>301</v>
      </c>
      <c r="S132" s="61" t="s">
        <v>302</v>
      </c>
      <c r="T132" s="62" t="s">
        <v>303</v>
      </c>
    </row>
    <row r="133" spans="2:65" s="1" customFormat="1" ht="22.9" customHeight="1">
      <c r="B133" s="33"/>
      <c r="C133" s="65" t="s">
        <v>304</v>
      </c>
      <c r="J133" s="123">
        <f>BK133</f>
        <v>0</v>
      </c>
      <c r="L133" s="33"/>
      <c r="M133" s="63"/>
      <c r="N133" s="54"/>
      <c r="O133" s="54"/>
      <c r="P133" s="124">
        <f>P134+P239+P364+P375+P408+P433+P502+P547+P578</f>
        <v>0</v>
      </c>
      <c r="Q133" s="54"/>
      <c r="R133" s="124">
        <f>R134+R239+R364+R375+R408+R433+R502+R547+R578</f>
        <v>0</v>
      </c>
      <c r="S133" s="54"/>
      <c r="T133" s="125">
        <f>T134+T239+T364+T375+T408+T433+T502+T547+T578</f>
        <v>0</v>
      </c>
      <c r="AT133" s="18" t="s">
        <v>74</v>
      </c>
      <c r="AU133" s="18" t="s">
        <v>264</v>
      </c>
      <c r="BK133" s="126">
        <f>BK134+BK239+BK364+BK375+BK408+BK433+BK502+BK547+BK578</f>
        <v>0</v>
      </c>
    </row>
    <row r="134" spans="2:65" s="11" customFormat="1" ht="25.9" customHeight="1">
      <c r="B134" s="127"/>
      <c r="D134" s="128" t="s">
        <v>74</v>
      </c>
      <c r="E134" s="129" t="s">
        <v>82</v>
      </c>
      <c r="F134" s="129" t="s">
        <v>8866</v>
      </c>
      <c r="I134" s="130"/>
      <c r="J134" s="131">
        <f>BK134</f>
        <v>0</v>
      </c>
      <c r="L134" s="127"/>
      <c r="M134" s="132"/>
      <c r="P134" s="133">
        <f>SUM(P135:P238)</f>
        <v>0</v>
      </c>
      <c r="R134" s="133">
        <f>SUM(R135:R238)</f>
        <v>0</v>
      </c>
      <c r="T134" s="134">
        <f>SUM(T135:T238)</f>
        <v>0</v>
      </c>
      <c r="AR134" s="128" t="s">
        <v>82</v>
      </c>
      <c r="AT134" s="135" t="s">
        <v>74</v>
      </c>
      <c r="AU134" s="135" t="s">
        <v>75</v>
      </c>
      <c r="AY134" s="128" t="s">
        <v>307</v>
      </c>
      <c r="BK134" s="136">
        <f>SUM(BK135:BK238)</f>
        <v>0</v>
      </c>
    </row>
    <row r="135" spans="2:65" s="1" customFormat="1" ht="24.2" customHeight="1">
      <c r="B135" s="33"/>
      <c r="C135" s="139" t="s">
        <v>82</v>
      </c>
      <c r="D135" s="139" t="s">
        <v>309</v>
      </c>
      <c r="E135" s="140" t="s">
        <v>8867</v>
      </c>
      <c r="F135" s="141" t="s">
        <v>8868</v>
      </c>
      <c r="G135" s="142" t="s">
        <v>514</v>
      </c>
      <c r="H135" s="143">
        <v>12</v>
      </c>
      <c r="I135" s="144"/>
      <c r="J135" s="145">
        <f>ROUND(I135*H135,2)</f>
        <v>0</v>
      </c>
      <c r="K135" s="141" t="s">
        <v>1</v>
      </c>
      <c r="L135" s="33"/>
      <c r="M135" s="146" t="s">
        <v>1</v>
      </c>
      <c r="N135" s="147" t="s">
        <v>40</v>
      </c>
      <c r="P135" s="148">
        <f>O135*H135</f>
        <v>0</v>
      </c>
      <c r="Q135" s="148">
        <v>0</v>
      </c>
      <c r="R135" s="148">
        <f>Q135*H135</f>
        <v>0</v>
      </c>
      <c r="S135" s="148">
        <v>0</v>
      </c>
      <c r="T135" s="149">
        <f>S135*H135</f>
        <v>0</v>
      </c>
      <c r="AR135" s="150" t="s">
        <v>314</v>
      </c>
      <c r="AT135" s="150" t="s">
        <v>309</v>
      </c>
      <c r="AU135" s="150" t="s">
        <v>82</v>
      </c>
      <c r="AY135" s="18" t="s">
        <v>307</v>
      </c>
      <c r="BE135" s="151">
        <f>IF(N135="základní",J135,0)</f>
        <v>0</v>
      </c>
      <c r="BF135" s="151">
        <f>IF(N135="snížená",J135,0)</f>
        <v>0</v>
      </c>
      <c r="BG135" s="151">
        <f>IF(N135="zákl. přenesená",J135,0)</f>
        <v>0</v>
      </c>
      <c r="BH135" s="151">
        <f>IF(N135="sníž. přenesená",J135,0)</f>
        <v>0</v>
      </c>
      <c r="BI135" s="151">
        <f>IF(N135="nulová",J135,0)</f>
        <v>0</v>
      </c>
      <c r="BJ135" s="18" t="s">
        <v>82</v>
      </c>
      <c r="BK135" s="151">
        <f>ROUND(I135*H135,2)</f>
        <v>0</v>
      </c>
      <c r="BL135" s="18" t="s">
        <v>314</v>
      </c>
      <c r="BM135" s="150" t="s">
        <v>84</v>
      </c>
    </row>
    <row r="136" spans="2:65" s="1" customFormat="1" ht="19.5">
      <c r="B136" s="33"/>
      <c r="D136" s="152" t="s">
        <v>316</v>
      </c>
      <c r="F136" s="153" t="s">
        <v>8868</v>
      </c>
      <c r="I136" s="154"/>
      <c r="L136" s="33"/>
      <c r="M136" s="155"/>
      <c r="T136" s="57"/>
      <c r="AT136" s="18" t="s">
        <v>316</v>
      </c>
      <c r="AU136" s="18" t="s">
        <v>82</v>
      </c>
    </row>
    <row r="137" spans="2:65" s="1" customFormat="1" ht="24.2" customHeight="1">
      <c r="B137" s="33"/>
      <c r="C137" s="177" t="s">
        <v>84</v>
      </c>
      <c r="D137" s="177" t="s">
        <v>390</v>
      </c>
      <c r="E137" s="178" t="s">
        <v>8869</v>
      </c>
      <c r="F137" s="179" t="s">
        <v>8870</v>
      </c>
      <c r="G137" s="180" t="s">
        <v>514</v>
      </c>
      <c r="H137" s="181">
        <v>12</v>
      </c>
      <c r="I137" s="182"/>
      <c r="J137" s="183">
        <f>ROUND(I137*H137,2)</f>
        <v>0</v>
      </c>
      <c r="K137" s="179" t="s">
        <v>1</v>
      </c>
      <c r="L137" s="184"/>
      <c r="M137" s="185" t="s">
        <v>1</v>
      </c>
      <c r="N137" s="186" t="s">
        <v>40</v>
      </c>
      <c r="P137" s="148">
        <f>O137*H137</f>
        <v>0</v>
      </c>
      <c r="Q137" s="148">
        <v>0</v>
      </c>
      <c r="R137" s="148">
        <f>Q137*H137</f>
        <v>0</v>
      </c>
      <c r="S137" s="148">
        <v>0</v>
      </c>
      <c r="T137" s="149">
        <f>S137*H137</f>
        <v>0</v>
      </c>
      <c r="AR137" s="150" t="s">
        <v>369</v>
      </c>
      <c r="AT137" s="150" t="s">
        <v>390</v>
      </c>
      <c r="AU137" s="150" t="s">
        <v>82</v>
      </c>
      <c r="AY137" s="18" t="s">
        <v>307</v>
      </c>
      <c r="BE137" s="151">
        <f>IF(N137="základní",J137,0)</f>
        <v>0</v>
      </c>
      <c r="BF137" s="151">
        <f>IF(N137="snížená",J137,0)</f>
        <v>0</v>
      </c>
      <c r="BG137" s="151">
        <f>IF(N137="zákl. přenesená",J137,0)</f>
        <v>0</v>
      </c>
      <c r="BH137" s="151">
        <f>IF(N137="sníž. přenesená",J137,0)</f>
        <v>0</v>
      </c>
      <c r="BI137" s="151">
        <f>IF(N137="nulová",J137,0)</f>
        <v>0</v>
      </c>
      <c r="BJ137" s="18" t="s">
        <v>82</v>
      </c>
      <c r="BK137" s="151">
        <f>ROUND(I137*H137,2)</f>
        <v>0</v>
      </c>
      <c r="BL137" s="18" t="s">
        <v>314</v>
      </c>
      <c r="BM137" s="150" t="s">
        <v>314</v>
      </c>
    </row>
    <row r="138" spans="2:65" s="1" customFormat="1" ht="19.5">
      <c r="B138" s="33"/>
      <c r="D138" s="152" t="s">
        <v>316</v>
      </c>
      <c r="F138" s="153" t="s">
        <v>8870</v>
      </c>
      <c r="I138" s="154"/>
      <c r="L138" s="33"/>
      <c r="M138" s="155"/>
      <c r="T138" s="57"/>
      <c r="AT138" s="18" t="s">
        <v>316</v>
      </c>
      <c r="AU138" s="18" t="s">
        <v>82</v>
      </c>
    </row>
    <row r="139" spans="2:65" s="1" customFormat="1" ht="33" customHeight="1">
      <c r="B139" s="33"/>
      <c r="C139" s="139" t="s">
        <v>163</v>
      </c>
      <c r="D139" s="139" t="s">
        <v>309</v>
      </c>
      <c r="E139" s="140" t="s">
        <v>8871</v>
      </c>
      <c r="F139" s="141" t="s">
        <v>8872</v>
      </c>
      <c r="G139" s="142" t="s">
        <v>514</v>
      </c>
      <c r="H139" s="143">
        <v>21</v>
      </c>
      <c r="I139" s="144"/>
      <c r="J139" s="145">
        <f>ROUND(I139*H139,2)</f>
        <v>0</v>
      </c>
      <c r="K139" s="141" t="s">
        <v>1</v>
      </c>
      <c r="L139" s="33"/>
      <c r="M139" s="146" t="s">
        <v>1</v>
      </c>
      <c r="N139" s="147" t="s">
        <v>40</v>
      </c>
      <c r="P139" s="148">
        <f>O139*H139</f>
        <v>0</v>
      </c>
      <c r="Q139" s="148">
        <v>0</v>
      </c>
      <c r="R139" s="148">
        <f>Q139*H139</f>
        <v>0</v>
      </c>
      <c r="S139" s="148">
        <v>0</v>
      </c>
      <c r="T139" s="149">
        <f>S139*H139</f>
        <v>0</v>
      </c>
      <c r="AR139" s="150" t="s">
        <v>314</v>
      </c>
      <c r="AT139" s="150" t="s">
        <v>309</v>
      </c>
      <c r="AU139" s="150" t="s">
        <v>82</v>
      </c>
      <c r="AY139" s="18" t="s">
        <v>307</v>
      </c>
      <c r="BE139" s="151">
        <f>IF(N139="základní",J139,0)</f>
        <v>0</v>
      </c>
      <c r="BF139" s="151">
        <f>IF(N139="snížená",J139,0)</f>
        <v>0</v>
      </c>
      <c r="BG139" s="151">
        <f>IF(N139="zákl. přenesená",J139,0)</f>
        <v>0</v>
      </c>
      <c r="BH139" s="151">
        <f>IF(N139="sníž. přenesená",J139,0)</f>
        <v>0</v>
      </c>
      <c r="BI139" s="151">
        <f>IF(N139="nulová",J139,0)</f>
        <v>0</v>
      </c>
      <c r="BJ139" s="18" t="s">
        <v>82</v>
      </c>
      <c r="BK139" s="151">
        <f>ROUND(I139*H139,2)</f>
        <v>0</v>
      </c>
      <c r="BL139" s="18" t="s">
        <v>314</v>
      </c>
      <c r="BM139" s="150" t="s">
        <v>352</v>
      </c>
    </row>
    <row r="140" spans="2:65" s="1" customFormat="1" ht="19.5">
      <c r="B140" s="33"/>
      <c r="D140" s="152" t="s">
        <v>316</v>
      </c>
      <c r="F140" s="153" t="s">
        <v>8872</v>
      </c>
      <c r="I140" s="154"/>
      <c r="L140" s="33"/>
      <c r="M140" s="155"/>
      <c r="T140" s="57"/>
      <c r="AT140" s="18" t="s">
        <v>316</v>
      </c>
      <c r="AU140" s="18" t="s">
        <v>82</v>
      </c>
    </row>
    <row r="141" spans="2:65" s="1" customFormat="1" ht="33" customHeight="1">
      <c r="B141" s="33"/>
      <c r="C141" s="177" t="s">
        <v>314</v>
      </c>
      <c r="D141" s="177" t="s">
        <v>390</v>
      </c>
      <c r="E141" s="178" t="s">
        <v>8873</v>
      </c>
      <c r="F141" s="179" t="s">
        <v>8874</v>
      </c>
      <c r="G141" s="180" t="s">
        <v>514</v>
      </c>
      <c r="H141" s="181">
        <v>21</v>
      </c>
      <c r="I141" s="182"/>
      <c r="J141" s="183">
        <f>ROUND(I141*H141,2)</f>
        <v>0</v>
      </c>
      <c r="K141" s="179" t="s">
        <v>1</v>
      </c>
      <c r="L141" s="184"/>
      <c r="M141" s="185" t="s">
        <v>1</v>
      </c>
      <c r="N141" s="186" t="s">
        <v>40</v>
      </c>
      <c r="P141" s="148">
        <f>O141*H141</f>
        <v>0</v>
      </c>
      <c r="Q141" s="148">
        <v>0</v>
      </c>
      <c r="R141" s="148">
        <f>Q141*H141</f>
        <v>0</v>
      </c>
      <c r="S141" s="148">
        <v>0</v>
      </c>
      <c r="T141" s="149">
        <f>S141*H141</f>
        <v>0</v>
      </c>
      <c r="AR141" s="150" t="s">
        <v>369</v>
      </c>
      <c r="AT141" s="150" t="s">
        <v>390</v>
      </c>
      <c r="AU141" s="150" t="s">
        <v>82</v>
      </c>
      <c r="AY141" s="18" t="s">
        <v>307</v>
      </c>
      <c r="BE141" s="151">
        <f>IF(N141="základní",J141,0)</f>
        <v>0</v>
      </c>
      <c r="BF141" s="151">
        <f>IF(N141="snížená",J141,0)</f>
        <v>0</v>
      </c>
      <c r="BG141" s="151">
        <f>IF(N141="zákl. přenesená",J141,0)</f>
        <v>0</v>
      </c>
      <c r="BH141" s="151">
        <f>IF(N141="sníž. přenesená",J141,0)</f>
        <v>0</v>
      </c>
      <c r="BI141" s="151">
        <f>IF(N141="nulová",J141,0)</f>
        <v>0</v>
      </c>
      <c r="BJ141" s="18" t="s">
        <v>82</v>
      </c>
      <c r="BK141" s="151">
        <f>ROUND(I141*H141,2)</f>
        <v>0</v>
      </c>
      <c r="BL141" s="18" t="s">
        <v>314</v>
      </c>
      <c r="BM141" s="150" t="s">
        <v>369</v>
      </c>
    </row>
    <row r="142" spans="2:65" s="1" customFormat="1" ht="19.5">
      <c r="B142" s="33"/>
      <c r="D142" s="152" t="s">
        <v>316</v>
      </c>
      <c r="F142" s="153" t="s">
        <v>8874</v>
      </c>
      <c r="I142" s="154"/>
      <c r="L142" s="33"/>
      <c r="M142" s="155"/>
      <c r="T142" s="57"/>
      <c r="AT142" s="18" t="s">
        <v>316</v>
      </c>
      <c r="AU142" s="18" t="s">
        <v>82</v>
      </c>
    </row>
    <row r="143" spans="2:65" s="1" customFormat="1" ht="37.9" customHeight="1">
      <c r="B143" s="33"/>
      <c r="C143" s="139" t="s">
        <v>345</v>
      </c>
      <c r="D143" s="139" t="s">
        <v>309</v>
      </c>
      <c r="E143" s="140" t="s">
        <v>8875</v>
      </c>
      <c r="F143" s="141" t="s">
        <v>8876</v>
      </c>
      <c r="G143" s="142" t="s">
        <v>514</v>
      </c>
      <c r="H143" s="143">
        <v>11</v>
      </c>
      <c r="I143" s="144"/>
      <c r="J143" s="145">
        <f>ROUND(I143*H143,2)</f>
        <v>0</v>
      </c>
      <c r="K143" s="141" t="s">
        <v>1</v>
      </c>
      <c r="L143" s="33"/>
      <c r="M143" s="146" t="s">
        <v>1</v>
      </c>
      <c r="N143" s="147" t="s">
        <v>40</v>
      </c>
      <c r="P143" s="148">
        <f>O143*H143</f>
        <v>0</v>
      </c>
      <c r="Q143" s="148">
        <v>0</v>
      </c>
      <c r="R143" s="148">
        <f>Q143*H143</f>
        <v>0</v>
      </c>
      <c r="S143" s="148">
        <v>0</v>
      </c>
      <c r="T143" s="149">
        <f>S143*H143</f>
        <v>0</v>
      </c>
      <c r="AR143" s="150" t="s">
        <v>314</v>
      </c>
      <c r="AT143" s="150" t="s">
        <v>309</v>
      </c>
      <c r="AU143" s="150" t="s">
        <v>82</v>
      </c>
      <c r="AY143" s="18" t="s">
        <v>307</v>
      </c>
      <c r="BE143" s="151">
        <f>IF(N143="základní",J143,0)</f>
        <v>0</v>
      </c>
      <c r="BF143" s="151">
        <f>IF(N143="snížená",J143,0)</f>
        <v>0</v>
      </c>
      <c r="BG143" s="151">
        <f>IF(N143="zákl. přenesená",J143,0)</f>
        <v>0</v>
      </c>
      <c r="BH143" s="151">
        <f>IF(N143="sníž. přenesená",J143,0)</f>
        <v>0</v>
      </c>
      <c r="BI143" s="151">
        <f>IF(N143="nulová",J143,0)</f>
        <v>0</v>
      </c>
      <c r="BJ143" s="18" t="s">
        <v>82</v>
      </c>
      <c r="BK143" s="151">
        <f>ROUND(I143*H143,2)</f>
        <v>0</v>
      </c>
      <c r="BL143" s="18" t="s">
        <v>314</v>
      </c>
      <c r="BM143" s="150" t="s">
        <v>380</v>
      </c>
    </row>
    <row r="144" spans="2:65" s="1" customFormat="1" ht="29.25">
      <c r="B144" s="33"/>
      <c r="D144" s="152" t="s">
        <v>316</v>
      </c>
      <c r="F144" s="153" t="s">
        <v>8876</v>
      </c>
      <c r="I144" s="154"/>
      <c r="L144" s="33"/>
      <c r="M144" s="155"/>
      <c r="T144" s="57"/>
      <c r="AT144" s="18" t="s">
        <v>316</v>
      </c>
      <c r="AU144" s="18" t="s">
        <v>82</v>
      </c>
    </row>
    <row r="145" spans="2:65" s="1" customFormat="1" ht="37.9" customHeight="1">
      <c r="B145" s="33"/>
      <c r="C145" s="177" t="s">
        <v>352</v>
      </c>
      <c r="D145" s="177" t="s">
        <v>390</v>
      </c>
      <c r="E145" s="178" t="s">
        <v>8877</v>
      </c>
      <c r="F145" s="179" t="s">
        <v>8878</v>
      </c>
      <c r="G145" s="180" t="s">
        <v>514</v>
      </c>
      <c r="H145" s="181">
        <v>11</v>
      </c>
      <c r="I145" s="182"/>
      <c r="J145" s="183">
        <f>ROUND(I145*H145,2)</f>
        <v>0</v>
      </c>
      <c r="K145" s="179" t="s">
        <v>1</v>
      </c>
      <c r="L145" s="184"/>
      <c r="M145" s="185" t="s">
        <v>1</v>
      </c>
      <c r="N145" s="186" t="s">
        <v>40</v>
      </c>
      <c r="P145" s="148">
        <f>O145*H145</f>
        <v>0</v>
      </c>
      <c r="Q145" s="148">
        <v>0</v>
      </c>
      <c r="R145" s="148">
        <f>Q145*H145</f>
        <v>0</v>
      </c>
      <c r="S145" s="148">
        <v>0</v>
      </c>
      <c r="T145" s="149">
        <f>S145*H145</f>
        <v>0</v>
      </c>
      <c r="AR145" s="150" t="s">
        <v>369</v>
      </c>
      <c r="AT145" s="150" t="s">
        <v>390</v>
      </c>
      <c r="AU145" s="150" t="s">
        <v>82</v>
      </c>
      <c r="AY145" s="18" t="s">
        <v>307</v>
      </c>
      <c r="BE145" s="151">
        <f>IF(N145="základní",J145,0)</f>
        <v>0</v>
      </c>
      <c r="BF145" s="151">
        <f>IF(N145="snížená",J145,0)</f>
        <v>0</v>
      </c>
      <c r="BG145" s="151">
        <f>IF(N145="zákl. přenesená",J145,0)</f>
        <v>0</v>
      </c>
      <c r="BH145" s="151">
        <f>IF(N145="sníž. přenesená",J145,0)</f>
        <v>0</v>
      </c>
      <c r="BI145" s="151">
        <f>IF(N145="nulová",J145,0)</f>
        <v>0</v>
      </c>
      <c r="BJ145" s="18" t="s">
        <v>82</v>
      </c>
      <c r="BK145" s="151">
        <f>ROUND(I145*H145,2)</f>
        <v>0</v>
      </c>
      <c r="BL145" s="18" t="s">
        <v>314</v>
      </c>
      <c r="BM145" s="150" t="s">
        <v>8</v>
      </c>
    </row>
    <row r="146" spans="2:65" s="1" customFormat="1" ht="29.25">
      <c r="B146" s="33"/>
      <c r="D146" s="152" t="s">
        <v>316</v>
      </c>
      <c r="F146" s="153" t="s">
        <v>8878</v>
      </c>
      <c r="I146" s="154"/>
      <c r="L146" s="33"/>
      <c r="M146" s="155"/>
      <c r="T146" s="57"/>
      <c r="AT146" s="18" t="s">
        <v>316</v>
      </c>
      <c r="AU146" s="18" t="s">
        <v>82</v>
      </c>
    </row>
    <row r="147" spans="2:65" s="1" customFormat="1" ht="24.2" customHeight="1">
      <c r="B147" s="33"/>
      <c r="C147" s="177" t="s">
        <v>361</v>
      </c>
      <c r="D147" s="177" t="s">
        <v>390</v>
      </c>
      <c r="E147" s="178" t="s">
        <v>8879</v>
      </c>
      <c r="F147" s="179" t="s">
        <v>8880</v>
      </c>
      <c r="G147" s="180" t="s">
        <v>514</v>
      </c>
      <c r="H147" s="181">
        <v>11</v>
      </c>
      <c r="I147" s="182"/>
      <c r="J147" s="183">
        <f>ROUND(I147*H147,2)</f>
        <v>0</v>
      </c>
      <c r="K147" s="179" t="s">
        <v>1</v>
      </c>
      <c r="L147" s="184"/>
      <c r="M147" s="185" t="s">
        <v>1</v>
      </c>
      <c r="N147" s="186" t="s">
        <v>40</v>
      </c>
      <c r="P147" s="148">
        <f>O147*H147</f>
        <v>0</v>
      </c>
      <c r="Q147" s="148">
        <v>0</v>
      </c>
      <c r="R147" s="148">
        <f>Q147*H147</f>
        <v>0</v>
      </c>
      <c r="S147" s="148">
        <v>0</v>
      </c>
      <c r="T147" s="149">
        <f>S147*H147</f>
        <v>0</v>
      </c>
      <c r="AR147" s="150" t="s">
        <v>369</v>
      </c>
      <c r="AT147" s="150" t="s">
        <v>390</v>
      </c>
      <c r="AU147" s="150" t="s">
        <v>82</v>
      </c>
      <c r="AY147" s="18" t="s">
        <v>307</v>
      </c>
      <c r="BE147" s="151">
        <f>IF(N147="základní",J147,0)</f>
        <v>0</v>
      </c>
      <c r="BF147" s="151">
        <f>IF(N147="snížená",J147,0)</f>
        <v>0</v>
      </c>
      <c r="BG147" s="151">
        <f>IF(N147="zákl. přenesená",J147,0)</f>
        <v>0</v>
      </c>
      <c r="BH147" s="151">
        <f>IF(N147="sníž. přenesená",J147,0)</f>
        <v>0</v>
      </c>
      <c r="BI147" s="151">
        <f>IF(N147="nulová",J147,0)</f>
        <v>0</v>
      </c>
      <c r="BJ147" s="18" t="s">
        <v>82</v>
      </c>
      <c r="BK147" s="151">
        <f>ROUND(I147*H147,2)</f>
        <v>0</v>
      </c>
      <c r="BL147" s="18" t="s">
        <v>314</v>
      </c>
      <c r="BM147" s="150" t="s">
        <v>402</v>
      </c>
    </row>
    <row r="148" spans="2:65" s="1" customFormat="1" ht="19.5">
      <c r="B148" s="33"/>
      <c r="D148" s="152" t="s">
        <v>316</v>
      </c>
      <c r="F148" s="153" t="s">
        <v>8880</v>
      </c>
      <c r="I148" s="154"/>
      <c r="L148" s="33"/>
      <c r="M148" s="155"/>
      <c r="T148" s="57"/>
      <c r="AT148" s="18" t="s">
        <v>316</v>
      </c>
      <c r="AU148" s="18" t="s">
        <v>82</v>
      </c>
    </row>
    <row r="149" spans="2:65" s="1" customFormat="1" ht="37.9" customHeight="1">
      <c r="B149" s="33"/>
      <c r="C149" s="139" t="s">
        <v>369</v>
      </c>
      <c r="D149" s="139" t="s">
        <v>309</v>
      </c>
      <c r="E149" s="140" t="s">
        <v>8881</v>
      </c>
      <c r="F149" s="141" t="s">
        <v>8882</v>
      </c>
      <c r="G149" s="142" t="s">
        <v>514</v>
      </c>
      <c r="H149" s="143">
        <v>19</v>
      </c>
      <c r="I149" s="144"/>
      <c r="J149" s="145">
        <f>ROUND(I149*H149,2)</f>
        <v>0</v>
      </c>
      <c r="K149" s="141" t="s">
        <v>1</v>
      </c>
      <c r="L149" s="33"/>
      <c r="M149" s="146" t="s">
        <v>1</v>
      </c>
      <c r="N149" s="147" t="s">
        <v>40</v>
      </c>
      <c r="P149" s="148">
        <f>O149*H149</f>
        <v>0</v>
      </c>
      <c r="Q149" s="148">
        <v>0</v>
      </c>
      <c r="R149" s="148">
        <f>Q149*H149</f>
        <v>0</v>
      </c>
      <c r="S149" s="148">
        <v>0</v>
      </c>
      <c r="T149" s="149">
        <f>S149*H149</f>
        <v>0</v>
      </c>
      <c r="AR149" s="150" t="s">
        <v>314</v>
      </c>
      <c r="AT149" s="150" t="s">
        <v>309</v>
      </c>
      <c r="AU149" s="150" t="s">
        <v>82</v>
      </c>
      <c r="AY149" s="18" t="s">
        <v>307</v>
      </c>
      <c r="BE149" s="151">
        <f>IF(N149="základní",J149,0)</f>
        <v>0</v>
      </c>
      <c r="BF149" s="151">
        <f>IF(N149="snížená",J149,0)</f>
        <v>0</v>
      </c>
      <c r="BG149" s="151">
        <f>IF(N149="zákl. přenesená",J149,0)</f>
        <v>0</v>
      </c>
      <c r="BH149" s="151">
        <f>IF(N149="sníž. přenesená",J149,0)</f>
        <v>0</v>
      </c>
      <c r="BI149" s="151">
        <f>IF(N149="nulová",J149,0)</f>
        <v>0</v>
      </c>
      <c r="BJ149" s="18" t="s">
        <v>82</v>
      </c>
      <c r="BK149" s="151">
        <f>ROUND(I149*H149,2)</f>
        <v>0</v>
      </c>
      <c r="BL149" s="18" t="s">
        <v>314</v>
      </c>
      <c r="BM149" s="150" t="s">
        <v>417</v>
      </c>
    </row>
    <row r="150" spans="2:65" s="1" customFormat="1" ht="19.5">
      <c r="B150" s="33"/>
      <c r="D150" s="152" t="s">
        <v>316</v>
      </c>
      <c r="F150" s="153" t="s">
        <v>8882</v>
      </c>
      <c r="I150" s="154"/>
      <c r="L150" s="33"/>
      <c r="M150" s="155"/>
      <c r="T150" s="57"/>
      <c r="AT150" s="18" t="s">
        <v>316</v>
      </c>
      <c r="AU150" s="18" t="s">
        <v>82</v>
      </c>
    </row>
    <row r="151" spans="2:65" s="1" customFormat="1" ht="37.9" customHeight="1">
      <c r="B151" s="33"/>
      <c r="C151" s="177" t="s">
        <v>374</v>
      </c>
      <c r="D151" s="177" t="s">
        <v>390</v>
      </c>
      <c r="E151" s="178" t="s">
        <v>8883</v>
      </c>
      <c r="F151" s="179" t="s">
        <v>8884</v>
      </c>
      <c r="G151" s="180" t="s">
        <v>514</v>
      </c>
      <c r="H151" s="181">
        <v>19</v>
      </c>
      <c r="I151" s="182"/>
      <c r="J151" s="183">
        <f>ROUND(I151*H151,2)</f>
        <v>0</v>
      </c>
      <c r="K151" s="179" t="s">
        <v>1</v>
      </c>
      <c r="L151" s="184"/>
      <c r="M151" s="185" t="s">
        <v>1</v>
      </c>
      <c r="N151" s="186" t="s">
        <v>40</v>
      </c>
      <c r="P151" s="148">
        <f>O151*H151</f>
        <v>0</v>
      </c>
      <c r="Q151" s="148">
        <v>0</v>
      </c>
      <c r="R151" s="148">
        <f>Q151*H151</f>
        <v>0</v>
      </c>
      <c r="S151" s="148">
        <v>0</v>
      </c>
      <c r="T151" s="149">
        <f>S151*H151</f>
        <v>0</v>
      </c>
      <c r="AR151" s="150" t="s">
        <v>369</v>
      </c>
      <c r="AT151" s="150" t="s">
        <v>390</v>
      </c>
      <c r="AU151" s="150" t="s">
        <v>82</v>
      </c>
      <c r="AY151" s="18" t="s">
        <v>307</v>
      </c>
      <c r="BE151" s="151">
        <f>IF(N151="základní",J151,0)</f>
        <v>0</v>
      </c>
      <c r="BF151" s="151">
        <f>IF(N151="snížená",J151,0)</f>
        <v>0</v>
      </c>
      <c r="BG151" s="151">
        <f>IF(N151="zákl. přenesená",J151,0)</f>
        <v>0</v>
      </c>
      <c r="BH151" s="151">
        <f>IF(N151="sníž. přenesená",J151,0)</f>
        <v>0</v>
      </c>
      <c r="BI151" s="151">
        <f>IF(N151="nulová",J151,0)</f>
        <v>0</v>
      </c>
      <c r="BJ151" s="18" t="s">
        <v>82</v>
      </c>
      <c r="BK151" s="151">
        <f>ROUND(I151*H151,2)</f>
        <v>0</v>
      </c>
      <c r="BL151" s="18" t="s">
        <v>314</v>
      </c>
      <c r="BM151" s="150" t="s">
        <v>433</v>
      </c>
    </row>
    <row r="152" spans="2:65" s="1" customFormat="1" ht="19.5">
      <c r="B152" s="33"/>
      <c r="D152" s="152" t="s">
        <v>316</v>
      </c>
      <c r="F152" s="153" t="s">
        <v>8884</v>
      </c>
      <c r="I152" s="154"/>
      <c r="L152" s="33"/>
      <c r="M152" s="155"/>
      <c r="T152" s="57"/>
      <c r="AT152" s="18" t="s">
        <v>316</v>
      </c>
      <c r="AU152" s="18" t="s">
        <v>82</v>
      </c>
    </row>
    <row r="153" spans="2:65" s="1" customFormat="1" ht="37.9" customHeight="1">
      <c r="B153" s="33"/>
      <c r="C153" s="139" t="s">
        <v>380</v>
      </c>
      <c r="D153" s="139" t="s">
        <v>309</v>
      </c>
      <c r="E153" s="140" t="s">
        <v>8885</v>
      </c>
      <c r="F153" s="141" t="s">
        <v>8886</v>
      </c>
      <c r="G153" s="142" t="s">
        <v>514</v>
      </c>
      <c r="H153" s="143">
        <v>2</v>
      </c>
      <c r="I153" s="144"/>
      <c r="J153" s="145">
        <f>ROUND(I153*H153,2)</f>
        <v>0</v>
      </c>
      <c r="K153" s="141" t="s">
        <v>1</v>
      </c>
      <c r="L153" s="33"/>
      <c r="M153" s="146" t="s">
        <v>1</v>
      </c>
      <c r="N153" s="147" t="s">
        <v>40</v>
      </c>
      <c r="P153" s="148">
        <f>O153*H153</f>
        <v>0</v>
      </c>
      <c r="Q153" s="148">
        <v>0</v>
      </c>
      <c r="R153" s="148">
        <f>Q153*H153</f>
        <v>0</v>
      </c>
      <c r="S153" s="148">
        <v>0</v>
      </c>
      <c r="T153" s="149">
        <f>S153*H153</f>
        <v>0</v>
      </c>
      <c r="AR153" s="150" t="s">
        <v>314</v>
      </c>
      <c r="AT153" s="150" t="s">
        <v>309</v>
      </c>
      <c r="AU153" s="150" t="s">
        <v>82</v>
      </c>
      <c r="AY153" s="18" t="s">
        <v>307</v>
      </c>
      <c r="BE153" s="151">
        <f>IF(N153="základní",J153,0)</f>
        <v>0</v>
      </c>
      <c r="BF153" s="151">
        <f>IF(N153="snížená",J153,0)</f>
        <v>0</v>
      </c>
      <c r="BG153" s="151">
        <f>IF(N153="zákl. přenesená",J153,0)</f>
        <v>0</v>
      </c>
      <c r="BH153" s="151">
        <f>IF(N153="sníž. přenesená",J153,0)</f>
        <v>0</v>
      </c>
      <c r="BI153" s="151">
        <f>IF(N153="nulová",J153,0)</f>
        <v>0</v>
      </c>
      <c r="BJ153" s="18" t="s">
        <v>82</v>
      </c>
      <c r="BK153" s="151">
        <f>ROUND(I153*H153,2)</f>
        <v>0</v>
      </c>
      <c r="BL153" s="18" t="s">
        <v>314</v>
      </c>
      <c r="BM153" s="150" t="s">
        <v>448</v>
      </c>
    </row>
    <row r="154" spans="2:65" s="1" customFormat="1" ht="29.25">
      <c r="B154" s="33"/>
      <c r="D154" s="152" t="s">
        <v>316</v>
      </c>
      <c r="F154" s="153" t="s">
        <v>8886</v>
      </c>
      <c r="I154" s="154"/>
      <c r="L154" s="33"/>
      <c r="M154" s="155"/>
      <c r="T154" s="57"/>
      <c r="AT154" s="18" t="s">
        <v>316</v>
      </c>
      <c r="AU154" s="18" t="s">
        <v>82</v>
      </c>
    </row>
    <row r="155" spans="2:65" s="1" customFormat="1" ht="37.9" customHeight="1">
      <c r="B155" s="33"/>
      <c r="C155" s="177" t="s">
        <v>385</v>
      </c>
      <c r="D155" s="177" t="s">
        <v>390</v>
      </c>
      <c r="E155" s="178" t="s">
        <v>8887</v>
      </c>
      <c r="F155" s="179" t="s">
        <v>8888</v>
      </c>
      <c r="G155" s="180" t="s">
        <v>514</v>
      </c>
      <c r="H155" s="181">
        <v>2</v>
      </c>
      <c r="I155" s="182"/>
      <c r="J155" s="183">
        <f>ROUND(I155*H155,2)</f>
        <v>0</v>
      </c>
      <c r="K155" s="179" t="s">
        <v>1</v>
      </c>
      <c r="L155" s="184"/>
      <c r="M155" s="185" t="s">
        <v>1</v>
      </c>
      <c r="N155" s="186" t="s">
        <v>40</v>
      </c>
      <c r="P155" s="148">
        <f>O155*H155</f>
        <v>0</v>
      </c>
      <c r="Q155" s="148">
        <v>0</v>
      </c>
      <c r="R155" s="148">
        <f>Q155*H155</f>
        <v>0</v>
      </c>
      <c r="S155" s="148">
        <v>0</v>
      </c>
      <c r="T155" s="149">
        <f>S155*H155</f>
        <v>0</v>
      </c>
      <c r="AR155" s="150" t="s">
        <v>369</v>
      </c>
      <c r="AT155" s="150" t="s">
        <v>390</v>
      </c>
      <c r="AU155" s="150" t="s">
        <v>82</v>
      </c>
      <c r="AY155" s="18" t="s">
        <v>307</v>
      </c>
      <c r="BE155" s="151">
        <f>IF(N155="základní",J155,0)</f>
        <v>0</v>
      </c>
      <c r="BF155" s="151">
        <f>IF(N155="snížená",J155,0)</f>
        <v>0</v>
      </c>
      <c r="BG155" s="151">
        <f>IF(N155="zákl. přenesená",J155,0)</f>
        <v>0</v>
      </c>
      <c r="BH155" s="151">
        <f>IF(N155="sníž. přenesená",J155,0)</f>
        <v>0</v>
      </c>
      <c r="BI155" s="151">
        <f>IF(N155="nulová",J155,0)</f>
        <v>0</v>
      </c>
      <c r="BJ155" s="18" t="s">
        <v>82</v>
      </c>
      <c r="BK155" s="151">
        <f>ROUND(I155*H155,2)</f>
        <v>0</v>
      </c>
      <c r="BL155" s="18" t="s">
        <v>314</v>
      </c>
      <c r="BM155" s="150" t="s">
        <v>459</v>
      </c>
    </row>
    <row r="156" spans="2:65" s="1" customFormat="1" ht="29.25">
      <c r="B156" s="33"/>
      <c r="D156" s="152" t="s">
        <v>316</v>
      </c>
      <c r="F156" s="153" t="s">
        <v>8888</v>
      </c>
      <c r="I156" s="154"/>
      <c r="L156" s="33"/>
      <c r="M156" s="155"/>
      <c r="T156" s="57"/>
      <c r="AT156" s="18" t="s">
        <v>316</v>
      </c>
      <c r="AU156" s="18" t="s">
        <v>82</v>
      </c>
    </row>
    <row r="157" spans="2:65" s="1" customFormat="1" ht="24.2" customHeight="1">
      <c r="B157" s="33"/>
      <c r="C157" s="177" t="s">
        <v>8</v>
      </c>
      <c r="D157" s="177" t="s">
        <v>390</v>
      </c>
      <c r="E157" s="178" t="s">
        <v>8889</v>
      </c>
      <c r="F157" s="179" t="s">
        <v>8890</v>
      </c>
      <c r="G157" s="180" t="s">
        <v>514</v>
      </c>
      <c r="H157" s="181">
        <v>2</v>
      </c>
      <c r="I157" s="182"/>
      <c r="J157" s="183">
        <f>ROUND(I157*H157,2)</f>
        <v>0</v>
      </c>
      <c r="K157" s="179" t="s">
        <v>1</v>
      </c>
      <c r="L157" s="184"/>
      <c r="M157" s="185" t="s">
        <v>1</v>
      </c>
      <c r="N157" s="186" t="s">
        <v>40</v>
      </c>
      <c r="P157" s="148">
        <f>O157*H157</f>
        <v>0</v>
      </c>
      <c r="Q157" s="148">
        <v>0</v>
      </c>
      <c r="R157" s="148">
        <f>Q157*H157</f>
        <v>0</v>
      </c>
      <c r="S157" s="148">
        <v>0</v>
      </c>
      <c r="T157" s="149">
        <f>S157*H157</f>
        <v>0</v>
      </c>
      <c r="AR157" s="150" t="s">
        <v>369</v>
      </c>
      <c r="AT157" s="150" t="s">
        <v>390</v>
      </c>
      <c r="AU157" s="150" t="s">
        <v>82</v>
      </c>
      <c r="AY157" s="18" t="s">
        <v>307</v>
      </c>
      <c r="BE157" s="151">
        <f>IF(N157="základní",J157,0)</f>
        <v>0</v>
      </c>
      <c r="BF157" s="151">
        <f>IF(N157="snížená",J157,0)</f>
        <v>0</v>
      </c>
      <c r="BG157" s="151">
        <f>IF(N157="zákl. přenesená",J157,0)</f>
        <v>0</v>
      </c>
      <c r="BH157" s="151">
        <f>IF(N157="sníž. přenesená",J157,0)</f>
        <v>0</v>
      </c>
      <c r="BI157" s="151">
        <f>IF(N157="nulová",J157,0)</f>
        <v>0</v>
      </c>
      <c r="BJ157" s="18" t="s">
        <v>82</v>
      </c>
      <c r="BK157" s="151">
        <f>ROUND(I157*H157,2)</f>
        <v>0</v>
      </c>
      <c r="BL157" s="18" t="s">
        <v>314</v>
      </c>
      <c r="BM157" s="150" t="s">
        <v>472</v>
      </c>
    </row>
    <row r="158" spans="2:65" s="1" customFormat="1" ht="19.5">
      <c r="B158" s="33"/>
      <c r="D158" s="152" t="s">
        <v>316</v>
      </c>
      <c r="F158" s="153" t="s">
        <v>8890</v>
      </c>
      <c r="I158" s="154"/>
      <c r="L158" s="33"/>
      <c r="M158" s="155"/>
      <c r="T158" s="57"/>
      <c r="AT158" s="18" t="s">
        <v>316</v>
      </c>
      <c r="AU158" s="18" t="s">
        <v>82</v>
      </c>
    </row>
    <row r="159" spans="2:65" s="1" customFormat="1" ht="44.25" customHeight="1">
      <c r="B159" s="33"/>
      <c r="C159" s="139" t="s">
        <v>395</v>
      </c>
      <c r="D159" s="139" t="s">
        <v>309</v>
      </c>
      <c r="E159" s="140" t="s">
        <v>8891</v>
      </c>
      <c r="F159" s="141" t="s">
        <v>8892</v>
      </c>
      <c r="G159" s="142" t="s">
        <v>514</v>
      </c>
      <c r="H159" s="143">
        <v>12</v>
      </c>
      <c r="I159" s="144"/>
      <c r="J159" s="145">
        <f>ROUND(I159*H159,2)</f>
        <v>0</v>
      </c>
      <c r="K159" s="141" t="s">
        <v>1</v>
      </c>
      <c r="L159" s="33"/>
      <c r="M159" s="146" t="s">
        <v>1</v>
      </c>
      <c r="N159" s="147" t="s">
        <v>40</v>
      </c>
      <c r="P159" s="148">
        <f>O159*H159</f>
        <v>0</v>
      </c>
      <c r="Q159" s="148">
        <v>0</v>
      </c>
      <c r="R159" s="148">
        <f>Q159*H159</f>
        <v>0</v>
      </c>
      <c r="S159" s="148">
        <v>0</v>
      </c>
      <c r="T159" s="149">
        <f>S159*H159</f>
        <v>0</v>
      </c>
      <c r="AR159" s="150" t="s">
        <v>314</v>
      </c>
      <c r="AT159" s="150" t="s">
        <v>309</v>
      </c>
      <c r="AU159" s="150" t="s">
        <v>82</v>
      </c>
      <c r="AY159" s="18" t="s">
        <v>307</v>
      </c>
      <c r="BE159" s="151">
        <f>IF(N159="základní",J159,0)</f>
        <v>0</v>
      </c>
      <c r="BF159" s="151">
        <f>IF(N159="snížená",J159,0)</f>
        <v>0</v>
      </c>
      <c r="BG159" s="151">
        <f>IF(N159="zákl. přenesená",J159,0)</f>
        <v>0</v>
      </c>
      <c r="BH159" s="151">
        <f>IF(N159="sníž. přenesená",J159,0)</f>
        <v>0</v>
      </c>
      <c r="BI159" s="151">
        <f>IF(N159="nulová",J159,0)</f>
        <v>0</v>
      </c>
      <c r="BJ159" s="18" t="s">
        <v>82</v>
      </c>
      <c r="BK159" s="151">
        <f>ROUND(I159*H159,2)</f>
        <v>0</v>
      </c>
      <c r="BL159" s="18" t="s">
        <v>314</v>
      </c>
      <c r="BM159" s="150" t="s">
        <v>488</v>
      </c>
    </row>
    <row r="160" spans="2:65" s="1" customFormat="1" ht="29.25">
      <c r="B160" s="33"/>
      <c r="D160" s="152" t="s">
        <v>316</v>
      </c>
      <c r="F160" s="153" t="s">
        <v>8892</v>
      </c>
      <c r="I160" s="154"/>
      <c r="L160" s="33"/>
      <c r="M160" s="155"/>
      <c r="T160" s="57"/>
      <c r="AT160" s="18" t="s">
        <v>316</v>
      </c>
      <c r="AU160" s="18" t="s">
        <v>82</v>
      </c>
    </row>
    <row r="161" spans="2:65" s="1" customFormat="1" ht="44.25" customHeight="1">
      <c r="B161" s="33"/>
      <c r="C161" s="177" t="s">
        <v>402</v>
      </c>
      <c r="D161" s="177" t="s">
        <v>390</v>
      </c>
      <c r="E161" s="178" t="s">
        <v>8893</v>
      </c>
      <c r="F161" s="179" t="s">
        <v>8894</v>
      </c>
      <c r="G161" s="180" t="s">
        <v>514</v>
      </c>
      <c r="H161" s="181">
        <v>12</v>
      </c>
      <c r="I161" s="182"/>
      <c r="J161" s="183">
        <f>ROUND(I161*H161,2)</f>
        <v>0</v>
      </c>
      <c r="K161" s="179" t="s">
        <v>1</v>
      </c>
      <c r="L161" s="184"/>
      <c r="M161" s="185" t="s">
        <v>1</v>
      </c>
      <c r="N161" s="186" t="s">
        <v>40</v>
      </c>
      <c r="P161" s="148">
        <f>O161*H161</f>
        <v>0</v>
      </c>
      <c r="Q161" s="148">
        <v>0</v>
      </c>
      <c r="R161" s="148">
        <f>Q161*H161</f>
        <v>0</v>
      </c>
      <c r="S161" s="148">
        <v>0</v>
      </c>
      <c r="T161" s="149">
        <f>S161*H161</f>
        <v>0</v>
      </c>
      <c r="AR161" s="150" t="s">
        <v>369</v>
      </c>
      <c r="AT161" s="150" t="s">
        <v>390</v>
      </c>
      <c r="AU161" s="150" t="s">
        <v>82</v>
      </c>
      <c r="AY161" s="18" t="s">
        <v>307</v>
      </c>
      <c r="BE161" s="151">
        <f>IF(N161="základní",J161,0)</f>
        <v>0</v>
      </c>
      <c r="BF161" s="151">
        <f>IF(N161="snížená",J161,0)</f>
        <v>0</v>
      </c>
      <c r="BG161" s="151">
        <f>IF(N161="zákl. přenesená",J161,0)</f>
        <v>0</v>
      </c>
      <c r="BH161" s="151">
        <f>IF(N161="sníž. přenesená",J161,0)</f>
        <v>0</v>
      </c>
      <c r="BI161" s="151">
        <f>IF(N161="nulová",J161,0)</f>
        <v>0</v>
      </c>
      <c r="BJ161" s="18" t="s">
        <v>82</v>
      </c>
      <c r="BK161" s="151">
        <f>ROUND(I161*H161,2)</f>
        <v>0</v>
      </c>
      <c r="BL161" s="18" t="s">
        <v>314</v>
      </c>
      <c r="BM161" s="150" t="s">
        <v>499</v>
      </c>
    </row>
    <row r="162" spans="2:65" s="1" customFormat="1" ht="29.25">
      <c r="B162" s="33"/>
      <c r="D162" s="152" t="s">
        <v>316</v>
      </c>
      <c r="F162" s="153" t="s">
        <v>8894</v>
      </c>
      <c r="I162" s="154"/>
      <c r="L162" s="33"/>
      <c r="M162" s="155"/>
      <c r="T162" s="57"/>
      <c r="AT162" s="18" t="s">
        <v>316</v>
      </c>
      <c r="AU162" s="18" t="s">
        <v>82</v>
      </c>
    </row>
    <row r="163" spans="2:65" s="1" customFormat="1" ht="33" customHeight="1">
      <c r="B163" s="33"/>
      <c r="C163" s="139" t="s">
        <v>409</v>
      </c>
      <c r="D163" s="139" t="s">
        <v>309</v>
      </c>
      <c r="E163" s="140" t="s">
        <v>8895</v>
      </c>
      <c r="F163" s="141" t="s">
        <v>8896</v>
      </c>
      <c r="G163" s="142" t="s">
        <v>514</v>
      </c>
      <c r="H163" s="143">
        <v>5</v>
      </c>
      <c r="I163" s="144"/>
      <c r="J163" s="145">
        <f>ROUND(I163*H163,2)</f>
        <v>0</v>
      </c>
      <c r="K163" s="141" t="s">
        <v>1</v>
      </c>
      <c r="L163" s="33"/>
      <c r="M163" s="146" t="s">
        <v>1</v>
      </c>
      <c r="N163" s="147" t="s">
        <v>40</v>
      </c>
      <c r="P163" s="148">
        <f>O163*H163</f>
        <v>0</v>
      </c>
      <c r="Q163" s="148">
        <v>0</v>
      </c>
      <c r="R163" s="148">
        <f>Q163*H163</f>
        <v>0</v>
      </c>
      <c r="S163" s="148">
        <v>0</v>
      </c>
      <c r="T163" s="149">
        <f>S163*H163</f>
        <v>0</v>
      </c>
      <c r="AR163" s="150" t="s">
        <v>314</v>
      </c>
      <c r="AT163" s="150" t="s">
        <v>309</v>
      </c>
      <c r="AU163" s="150" t="s">
        <v>82</v>
      </c>
      <c r="AY163" s="18" t="s">
        <v>307</v>
      </c>
      <c r="BE163" s="151">
        <f>IF(N163="základní",J163,0)</f>
        <v>0</v>
      </c>
      <c r="BF163" s="151">
        <f>IF(N163="snížená",J163,0)</f>
        <v>0</v>
      </c>
      <c r="BG163" s="151">
        <f>IF(N163="zákl. přenesená",J163,0)</f>
        <v>0</v>
      </c>
      <c r="BH163" s="151">
        <f>IF(N163="sníž. přenesená",J163,0)</f>
        <v>0</v>
      </c>
      <c r="BI163" s="151">
        <f>IF(N163="nulová",J163,0)</f>
        <v>0</v>
      </c>
      <c r="BJ163" s="18" t="s">
        <v>82</v>
      </c>
      <c r="BK163" s="151">
        <f>ROUND(I163*H163,2)</f>
        <v>0</v>
      </c>
      <c r="BL163" s="18" t="s">
        <v>314</v>
      </c>
      <c r="BM163" s="150" t="s">
        <v>511</v>
      </c>
    </row>
    <row r="164" spans="2:65" s="1" customFormat="1" ht="19.5">
      <c r="B164" s="33"/>
      <c r="D164" s="152" t="s">
        <v>316</v>
      </c>
      <c r="F164" s="153" t="s">
        <v>8896</v>
      </c>
      <c r="I164" s="154"/>
      <c r="L164" s="33"/>
      <c r="M164" s="155"/>
      <c r="T164" s="57"/>
      <c r="AT164" s="18" t="s">
        <v>316</v>
      </c>
      <c r="AU164" s="18" t="s">
        <v>82</v>
      </c>
    </row>
    <row r="165" spans="2:65" s="1" customFormat="1" ht="37.9" customHeight="1">
      <c r="B165" s="33"/>
      <c r="C165" s="177" t="s">
        <v>417</v>
      </c>
      <c r="D165" s="177" t="s">
        <v>390</v>
      </c>
      <c r="E165" s="178" t="s">
        <v>8897</v>
      </c>
      <c r="F165" s="179" t="s">
        <v>8898</v>
      </c>
      <c r="G165" s="180" t="s">
        <v>514</v>
      </c>
      <c r="H165" s="181">
        <v>5</v>
      </c>
      <c r="I165" s="182"/>
      <c r="J165" s="183">
        <f>ROUND(I165*H165,2)</f>
        <v>0</v>
      </c>
      <c r="K165" s="179" t="s">
        <v>1</v>
      </c>
      <c r="L165" s="184"/>
      <c r="M165" s="185" t="s">
        <v>1</v>
      </c>
      <c r="N165" s="186" t="s">
        <v>40</v>
      </c>
      <c r="P165" s="148">
        <f>O165*H165</f>
        <v>0</v>
      </c>
      <c r="Q165" s="148">
        <v>0</v>
      </c>
      <c r="R165" s="148">
        <f>Q165*H165</f>
        <v>0</v>
      </c>
      <c r="S165" s="148">
        <v>0</v>
      </c>
      <c r="T165" s="149">
        <f>S165*H165</f>
        <v>0</v>
      </c>
      <c r="AR165" s="150" t="s">
        <v>369</v>
      </c>
      <c r="AT165" s="150" t="s">
        <v>390</v>
      </c>
      <c r="AU165" s="150" t="s">
        <v>82</v>
      </c>
      <c r="AY165" s="18" t="s">
        <v>307</v>
      </c>
      <c r="BE165" s="151">
        <f>IF(N165="základní",J165,0)</f>
        <v>0</v>
      </c>
      <c r="BF165" s="151">
        <f>IF(N165="snížená",J165,0)</f>
        <v>0</v>
      </c>
      <c r="BG165" s="151">
        <f>IF(N165="zákl. přenesená",J165,0)</f>
        <v>0</v>
      </c>
      <c r="BH165" s="151">
        <f>IF(N165="sníž. přenesená",J165,0)</f>
        <v>0</v>
      </c>
      <c r="BI165" s="151">
        <f>IF(N165="nulová",J165,0)</f>
        <v>0</v>
      </c>
      <c r="BJ165" s="18" t="s">
        <v>82</v>
      </c>
      <c r="BK165" s="151">
        <f>ROUND(I165*H165,2)</f>
        <v>0</v>
      </c>
      <c r="BL165" s="18" t="s">
        <v>314</v>
      </c>
      <c r="BM165" s="150" t="s">
        <v>524</v>
      </c>
    </row>
    <row r="166" spans="2:65" s="1" customFormat="1" ht="19.5">
      <c r="B166" s="33"/>
      <c r="D166" s="152" t="s">
        <v>316</v>
      </c>
      <c r="F166" s="153" t="s">
        <v>8898</v>
      </c>
      <c r="I166" s="154"/>
      <c r="L166" s="33"/>
      <c r="M166" s="155"/>
      <c r="T166" s="57"/>
      <c r="AT166" s="18" t="s">
        <v>316</v>
      </c>
      <c r="AU166" s="18" t="s">
        <v>82</v>
      </c>
    </row>
    <row r="167" spans="2:65" s="1" customFormat="1" ht="24.2" customHeight="1">
      <c r="B167" s="33"/>
      <c r="C167" s="139" t="s">
        <v>426</v>
      </c>
      <c r="D167" s="139" t="s">
        <v>309</v>
      </c>
      <c r="E167" s="140" t="s">
        <v>8899</v>
      </c>
      <c r="F167" s="141" t="s">
        <v>8900</v>
      </c>
      <c r="G167" s="142" t="s">
        <v>514</v>
      </c>
      <c r="H167" s="143">
        <v>2</v>
      </c>
      <c r="I167" s="144"/>
      <c r="J167" s="145">
        <f>ROUND(I167*H167,2)</f>
        <v>0</v>
      </c>
      <c r="K167" s="141" t="s">
        <v>1</v>
      </c>
      <c r="L167" s="33"/>
      <c r="M167" s="146" t="s">
        <v>1</v>
      </c>
      <c r="N167" s="147" t="s">
        <v>40</v>
      </c>
      <c r="P167" s="148">
        <f>O167*H167</f>
        <v>0</v>
      </c>
      <c r="Q167" s="148">
        <v>0</v>
      </c>
      <c r="R167" s="148">
        <f>Q167*H167</f>
        <v>0</v>
      </c>
      <c r="S167" s="148">
        <v>0</v>
      </c>
      <c r="T167" s="149">
        <f>S167*H167</f>
        <v>0</v>
      </c>
      <c r="AR167" s="150" t="s">
        <v>314</v>
      </c>
      <c r="AT167" s="150" t="s">
        <v>309</v>
      </c>
      <c r="AU167" s="150" t="s">
        <v>82</v>
      </c>
      <c r="AY167" s="18" t="s">
        <v>307</v>
      </c>
      <c r="BE167" s="151">
        <f>IF(N167="základní",J167,0)</f>
        <v>0</v>
      </c>
      <c r="BF167" s="151">
        <f>IF(N167="snížená",J167,0)</f>
        <v>0</v>
      </c>
      <c r="BG167" s="151">
        <f>IF(N167="zákl. přenesená",J167,0)</f>
        <v>0</v>
      </c>
      <c r="BH167" s="151">
        <f>IF(N167="sníž. přenesená",J167,0)</f>
        <v>0</v>
      </c>
      <c r="BI167" s="151">
        <f>IF(N167="nulová",J167,0)</f>
        <v>0</v>
      </c>
      <c r="BJ167" s="18" t="s">
        <v>82</v>
      </c>
      <c r="BK167" s="151">
        <f>ROUND(I167*H167,2)</f>
        <v>0</v>
      </c>
      <c r="BL167" s="18" t="s">
        <v>314</v>
      </c>
      <c r="BM167" s="150" t="s">
        <v>560</v>
      </c>
    </row>
    <row r="168" spans="2:65" s="1" customFormat="1" ht="19.5">
      <c r="B168" s="33"/>
      <c r="D168" s="152" t="s">
        <v>316</v>
      </c>
      <c r="F168" s="153" t="s">
        <v>8900</v>
      </c>
      <c r="I168" s="154"/>
      <c r="L168" s="33"/>
      <c r="M168" s="155"/>
      <c r="T168" s="57"/>
      <c r="AT168" s="18" t="s">
        <v>316</v>
      </c>
      <c r="AU168" s="18" t="s">
        <v>82</v>
      </c>
    </row>
    <row r="169" spans="2:65" s="1" customFormat="1" ht="24.2" customHeight="1">
      <c r="B169" s="33"/>
      <c r="C169" s="177" t="s">
        <v>433</v>
      </c>
      <c r="D169" s="177" t="s">
        <v>390</v>
      </c>
      <c r="E169" s="178" t="s">
        <v>8901</v>
      </c>
      <c r="F169" s="179" t="s">
        <v>8902</v>
      </c>
      <c r="G169" s="180" t="s">
        <v>514</v>
      </c>
      <c r="H169" s="181">
        <v>2</v>
      </c>
      <c r="I169" s="182"/>
      <c r="J169" s="183">
        <f>ROUND(I169*H169,2)</f>
        <v>0</v>
      </c>
      <c r="K169" s="179" t="s">
        <v>1</v>
      </c>
      <c r="L169" s="184"/>
      <c r="M169" s="185" t="s">
        <v>1</v>
      </c>
      <c r="N169" s="186" t="s">
        <v>40</v>
      </c>
      <c r="P169" s="148">
        <f>O169*H169</f>
        <v>0</v>
      </c>
      <c r="Q169" s="148">
        <v>0</v>
      </c>
      <c r="R169" s="148">
        <f>Q169*H169</f>
        <v>0</v>
      </c>
      <c r="S169" s="148">
        <v>0</v>
      </c>
      <c r="T169" s="149">
        <f>S169*H169</f>
        <v>0</v>
      </c>
      <c r="AR169" s="150" t="s">
        <v>369</v>
      </c>
      <c r="AT169" s="150" t="s">
        <v>390</v>
      </c>
      <c r="AU169" s="150" t="s">
        <v>82</v>
      </c>
      <c r="AY169" s="18" t="s">
        <v>307</v>
      </c>
      <c r="BE169" s="151">
        <f>IF(N169="základní",J169,0)</f>
        <v>0</v>
      </c>
      <c r="BF169" s="151">
        <f>IF(N169="snížená",J169,0)</f>
        <v>0</v>
      </c>
      <c r="BG169" s="151">
        <f>IF(N169="zákl. přenesená",J169,0)</f>
        <v>0</v>
      </c>
      <c r="BH169" s="151">
        <f>IF(N169="sníž. přenesená",J169,0)</f>
        <v>0</v>
      </c>
      <c r="BI169" s="151">
        <f>IF(N169="nulová",J169,0)</f>
        <v>0</v>
      </c>
      <c r="BJ169" s="18" t="s">
        <v>82</v>
      </c>
      <c r="BK169" s="151">
        <f>ROUND(I169*H169,2)</f>
        <v>0</v>
      </c>
      <c r="BL169" s="18" t="s">
        <v>314</v>
      </c>
      <c r="BM169" s="150" t="s">
        <v>576</v>
      </c>
    </row>
    <row r="170" spans="2:65" s="1" customFormat="1" ht="19.5">
      <c r="B170" s="33"/>
      <c r="D170" s="152" t="s">
        <v>316</v>
      </c>
      <c r="F170" s="153" t="s">
        <v>8902</v>
      </c>
      <c r="I170" s="154"/>
      <c r="L170" s="33"/>
      <c r="M170" s="155"/>
      <c r="T170" s="57"/>
      <c r="AT170" s="18" t="s">
        <v>316</v>
      </c>
      <c r="AU170" s="18" t="s">
        <v>82</v>
      </c>
    </row>
    <row r="171" spans="2:65" s="1" customFormat="1" ht="24.2" customHeight="1">
      <c r="B171" s="33"/>
      <c r="C171" s="139" t="s">
        <v>438</v>
      </c>
      <c r="D171" s="139" t="s">
        <v>309</v>
      </c>
      <c r="E171" s="140" t="s">
        <v>8903</v>
      </c>
      <c r="F171" s="141" t="s">
        <v>8904</v>
      </c>
      <c r="G171" s="142" t="s">
        <v>514</v>
      </c>
      <c r="H171" s="143">
        <v>1</v>
      </c>
      <c r="I171" s="144"/>
      <c r="J171" s="145">
        <f>ROUND(I171*H171,2)</f>
        <v>0</v>
      </c>
      <c r="K171" s="141" t="s">
        <v>1</v>
      </c>
      <c r="L171" s="33"/>
      <c r="M171" s="146" t="s">
        <v>1</v>
      </c>
      <c r="N171" s="147" t="s">
        <v>40</v>
      </c>
      <c r="P171" s="148">
        <f>O171*H171</f>
        <v>0</v>
      </c>
      <c r="Q171" s="148">
        <v>0</v>
      </c>
      <c r="R171" s="148">
        <f>Q171*H171</f>
        <v>0</v>
      </c>
      <c r="S171" s="148">
        <v>0</v>
      </c>
      <c r="T171" s="149">
        <f>S171*H171</f>
        <v>0</v>
      </c>
      <c r="AR171" s="150" t="s">
        <v>314</v>
      </c>
      <c r="AT171" s="150" t="s">
        <v>309</v>
      </c>
      <c r="AU171" s="150" t="s">
        <v>82</v>
      </c>
      <c r="AY171" s="18" t="s">
        <v>307</v>
      </c>
      <c r="BE171" s="151">
        <f>IF(N171="základní",J171,0)</f>
        <v>0</v>
      </c>
      <c r="BF171" s="151">
        <f>IF(N171="snížená",J171,0)</f>
        <v>0</v>
      </c>
      <c r="BG171" s="151">
        <f>IF(N171="zákl. přenesená",J171,0)</f>
        <v>0</v>
      </c>
      <c r="BH171" s="151">
        <f>IF(N171="sníž. přenesená",J171,0)</f>
        <v>0</v>
      </c>
      <c r="BI171" s="151">
        <f>IF(N171="nulová",J171,0)</f>
        <v>0</v>
      </c>
      <c r="BJ171" s="18" t="s">
        <v>82</v>
      </c>
      <c r="BK171" s="151">
        <f>ROUND(I171*H171,2)</f>
        <v>0</v>
      </c>
      <c r="BL171" s="18" t="s">
        <v>314</v>
      </c>
      <c r="BM171" s="150" t="s">
        <v>588</v>
      </c>
    </row>
    <row r="172" spans="2:65" s="1" customFormat="1" ht="19.5">
      <c r="B172" s="33"/>
      <c r="D172" s="152" t="s">
        <v>316</v>
      </c>
      <c r="F172" s="153" t="s">
        <v>8904</v>
      </c>
      <c r="I172" s="154"/>
      <c r="L172" s="33"/>
      <c r="M172" s="155"/>
      <c r="T172" s="57"/>
      <c r="AT172" s="18" t="s">
        <v>316</v>
      </c>
      <c r="AU172" s="18" t="s">
        <v>82</v>
      </c>
    </row>
    <row r="173" spans="2:65" s="1" customFormat="1" ht="24.2" customHeight="1">
      <c r="B173" s="33"/>
      <c r="C173" s="177" t="s">
        <v>448</v>
      </c>
      <c r="D173" s="177" t="s">
        <v>390</v>
      </c>
      <c r="E173" s="178" t="s">
        <v>8905</v>
      </c>
      <c r="F173" s="179" t="s">
        <v>8906</v>
      </c>
      <c r="G173" s="180" t="s">
        <v>514</v>
      </c>
      <c r="H173" s="181">
        <v>1</v>
      </c>
      <c r="I173" s="182"/>
      <c r="J173" s="183">
        <f>ROUND(I173*H173,2)</f>
        <v>0</v>
      </c>
      <c r="K173" s="179" t="s">
        <v>1</v>
      </c>
      <c r="L173" s="184"/>
      <c r="M173" s="185" t="s">
        <v>1</v>
      </c>
      <c r="N173" s="186" t="s">
        <v>40</v>
      </c>
      <c r="P173" s="148">
        <f>O173*H173</f>
        <v>0</v>
      </c>
      <c r="Q173" s="148">
        <v>0</v>
      </c>
      <c r="R173" s="148">
        <f>Q173*H173</f>
        <v>0</v>
      </c>
      <c r="S173" s="148">
        <v>0</v>
      </c>
      <c r="T173" s="149">
        <f>S173*H173</f>
        <v>0</v>
      </c>
      <c r="AR173" s="150" t="s">
        <v>369</v>
      </c>
      <c r="AT173" s="150" t="s">
        <v>390</v>
      </c>
      <c r="AU173" s="150" t="s">
        <v>82</v>
      </c>
      <c r="AY173" s="18" t="s">
        <v>307</v>
      </c>
      <c r="BE173" s="151">
        <f>IF(N173="základní",J173,0)</f>
        <v>0</v>
      </c>
      <c r="BF173" s="151">
        <f>IF(N173="snížená",J173,0)</f>
        <v>0</v>
      </c>
      <c r="BG173" s="151">
        <f>IF(N173="zákl. přenesená",J173,0)</f>
        <v>0</v>
      </c>
      <c r="BH173" s="151">
        <f>IF(N173="sníž. přenesená",J173,0)</f>
        <v>0</v>
      </c>
      <c r="BI173" s="151">
        <f>IF(N173="nulová",J173,0)</f>
        <v>0</v>
      </c>
      <c r="BJ173" s="18" t="s">
        <v>82</v>
      </c>
      <c r="BK173" s="151">
        <f>ROUND(I173*H173,2)</f>
        <v>0</v>
      </c>
      <c r="BL173" s="18" t="s">
        <v>314</v>
      </c>
      <c r="BM173" s="150" t="s">
        <v>603</v>
      </c>
    </row>
    <row r="174" spans="2:65" s="1" customFormat="1" ht="19.5">
      <c r="B174" s="33"/>
      <c r="D174" s="152" t="s">
        <v>316</v>
      </c>
      <c r="F174" s="153" t="s">
        <v>8906</v>
      </c>
      <c r="I174" s="154"/>
      <c r="L174" s="33"/>
      <c r="M174" s="155"/>
      <c r="T174" s="57"/>
      <c r="AT174" s="18" t="s">
        <v>316</v>
      </c>
      <c r="AU174" s="18" t="s">
        <v>82</v>
      </c>
    </row>
    <row r="175" spans="2:65" s="1" customFormat="1" ht="24.2" customHeight="1">
      <c r="B175" s="33"/>
      <c r="C175" s="139" t="s">
        <v>7</v>
      </c>
      <c r="D175" s="139" t="s">
        <v>309</v>
      </c>
      <c r="E175" s="140" t="s">
        <v>8907</v>
      </c>
      <c r="F175" s="141" t="s">
        <v>8908</v>
      </c>
      <c r="G175" s="142" t="s">
        <v>514</v>
      </c>
      <c r="H175" s="143">
        <v>7</v>
      </c>
      <c r="I175" s="144"/>
      <c r="J175" s="145">
        <f>ROUND(I175*H175,2)</f>
        <v>0</v>
      </c>
      <c r="K175" s="141" t="s">
        <v>1</v>
      </c>
      <c r="L175" s="33"/>
      <c r="M175" s="146" t="s">
        <v>1</v>
      </c>
      <c r="N175" s="147" t="s">
        <v>40</v>
      </c>
      <c r="P175" s="148">
        <f>O175*H175</f>
        <v>0</v>
      </c>
      <c r="Q175" s="148">
        <v>0</v>
      </c>
      <c r="R175" s="148">
        <f>Q175*H175</f>
        <v>0</v>
      </c>
      <c r="S175" s="148">
        <v>0</v>
      </c>
      <c r="T175" s="149">
        <f>S175*H175</f>
        <v>0</v>
      </c>
      <c r="AR175" s="150" t="s">
        <v>314</v>
      </c>
      <c r="AT175" s="150" t="s">
        <v>309</v>
      </c>
      <c r="AU175" s="150" t="s">
        <v>82</v>
      </c>
      <c r="AY175" s="18" t="s">
        <v>307</v>
      </c>
      <c r="BE175" s="151">
        <f>IF(N175="základní",J175,0)</f>
        <v>0</v>
      </c>
      <c r="BF175" s="151">
        <f>IF(N175="snížená",J175,0)</f>
        <v>0</v>
      </c>
      <c r="BG175" s="151">
        <f>IF(N175="zákl. přenesená",J175,0)</f>
        <v>0</v>
      </c>
      <c r="BH175" s="151">
        <f>IF(N175="sníž. přenesená",J175,0)</f>
        <v>0</v>
      </c>
      <c r="BI175" s="151">
        <f>IF(N175="nulová",J175,0)</f>
        <v>0</v>
      </c>
      <c r="BJ175" s="18" t="s">
        <v>82</v>
      </c>
      <c r="BK175" s="151">
        <f>ROUND(I175*H175,2)</f>
        <v>0</v>
      </c>
      <c r="BL175" s="18" t="s">
        <v>314</v>
      </c>
      <c r="BM175" s="150" t="s">
        <v>615</v>
      </c>
    </row>
    <row r="176" spans="2:65" s="1" customFormat="1" ht="19.5">
      <c r="B176" s="33"/>
      <c r="D176" s="152" t="s">
        <v>316</v>
      </c>
      <c r="F176" s="153" t="s">
        <v>8908</v>
      </c>
      <c r="I176" s="154"/>
      <c r="L176" s="33"/>
      <c r="M176" s="155"/>
      <c r="T176" s="57"/>
      <c r="AT176" s="18" t="s">
        <v>316</v>
      </c>
      <c r="AU176" s="18" t="s">
        <v>82</v>
      </c>
    </row>
    <row r="177" spans="2:65" s="1" customFormat="1" ht="24.2" customHeight="1">
      <c r="B177" s="33"/>
      <c r="C177" s="177" t="s">
        <v>459</v>
      </c>
      <c r="D177" s="177" t="s">
        <v>390</v>
      </c>
      <c r="E177" s="178" t="s">
        <v>8909</v>
      </c>
      <c r="F177" s="179" t="s">
        <v>8910</v>
      </c>
      <c r="G177" s="180" t="s">
        <v>514</v>
      </c>
      <c r="H177" s="181">
        <v>7</v>
      </c>
      <c r="I177" s="182"/>
      <c r="J177" s="183">
        <f>ROUND(I177*H177,2)</f>
        <v>0</v>
      </c>
      <c r="K177" s="179" t="s">
        <v>1</v>
      </c>
      <c r="L177" s="184"/>
      <c r="M177" s="185" t="s">
        <v>1</v>
      </c>
      <c r="N177" s="186" t="s">
        <v>40</v>
      </c>
      <c r="P177" s="148">
        <f>O177*H177</f>
        <v>0</v>
      </c>
      <c r="Q177" s="148">
        <v>0</v>
      </c>
      <c r="R177" s="148">
        <f>Q177*H177</f>
        <v>0</v>
      </c>
      <c r="S177" s="148">
        <v>0</v>
      </c>
      <c r="T177" s="149">
        <f>S177*H177</f>
        <v>0</v>
      </c>
      <c r="AR177" s="150" t="s">
        <v>369</v>
      </c>
      <c r="AT177" s="150" t="s">
        <v>390</v>
      </c>
      <c r="AU177" s="150" t="s">
        <v>82</v>
      </c>
      <c r="AY177" s="18" t="s">
        <v>307</v>
      </c>
      <c r="BE177" s="151">
        <f>IF(N177="základní",J177,0)</f>
        <v>0</v>
      </c>
      <c r="BF177" s="151">
        <f>IF(N177="snížená",J177,0)</f>
        <v>0</v>
      </c>
      <c r="BG177" s="151">
        <f>IF(N177="zákl. přenesená",J177,0)</f>
        <v>0</v>
      </c>
      <c r="BH177" s="151">
        <f>IF(N177="sníž. přenesená",J177,0)</f>
        <v>0</v>
      </c>
      <c r="BI177" s="151">
        <f>IF(N177="nulová",J177,0)</f>
        <v>0</v>
      </c>
      <c r="BJ177" s="18" t="s">
        <v>82</v>
      </c>
      <c r="BK177" s="151">
        <f>ROUND(I177*H177,2)</f>
        <v>0</v>
      </c>
      <c r="BL177" s="18" t="s">
        <v>314</v>
      </c>
      <c r="BM177" s="150" t="s">
        <v>627</v>
      </c>
    </row>
    <row r="178" spans="2:65" s="1" customFormat="1" ht="19.5">
      <c r="B178" s="33"/>
      <c r="D178" s="152" t="s">
        <v>316</v>
      </c>
      <c r="F178" s="153" t="s">
        <v>8910</v>
      </c>
      <c r="I178" s="154"/>
      <c r="L178" s="33"/>
      <c r="M178" s="155"/>
      <c r="T178" s="57"/>
      <c r="AT178" s="18" t="s">
        <v>316</v>
      </c>
      <c r="AU178" s="18" t="s">
        <v>82</v>
      </c>
    </row>
    <row r="179" spans="2:65" s="1" customFormat="1" ht="24.2" customHeight="1">
      <c r="B179" s="33"/>
      <c r="C179" s="177" t="s">
        <v>464</v>
      </c>
      <c r="D179" s="177" t="s">
        <v>390</v>
      </c>
      <c r="E179" s="178" t="s">
        <v>8911</v>
      </c>
      <c r="F179" s="179" t="s">
        <v>8912</v>
      </c>
      <c r="G179" s="180" t="s">
        <v>514</v>
      </c>
      <c r="H179" s="181">
        <v>7</v>
      </c>
      <c r="I179" s="182"/>
      <c r="J179" s="183">
        <f>ROUND(I179*H179,2)</f>
        <v>0</v>
      </c>
      <c r="K179" s="179" t="s">
        <v>1</v>
      </c>
      <c r="L179" s="184"/>
      <c r="M179" s="185" t="s">
        <v>1</v>
      </c>
      <c r="N179" s="186" t="s">
        <v>40</v>
      </c>
      <c r="P179" s="148">
        <f>O179*H179</f>
        <v>0</v>
      </c>
      <c r="Q179" s="148">
        <v>0</v>
      </c>
      <c r="R179" s="148">
        <f>Q179*H179</f>
        <v>0</v>
      </c>
      <c r="S179" s="148">
        <v>0</v>
      </c>
      <c r="T179" s="149">
        <f>S179*H179</f>
        <v>0</v>
      </c>
      <c r="AR179" s="150" t="s">
        <v>369</v>
      </c>
      <c r="AT179" s="150" t="s">
        <v>390</v>
      </c>
      <c r="AU179" s="150" t="s">
        <v>82</v>
      </c>
      <c r="AY179" s="18" t="s">
        <v>307</v>
      </c>
      <c r="BE179" s="151">
        <f>IF(N179="základní",J179,0)</f>
        <v>0</v>
      </c>
      <c r="BF179" s="151">
        <f>IF(N179="snížená",J179,0)</f>
        <v>0</v>
      </c>
      <c r="BG179" s="151">
        <f>IF(N179="zákl. přenesená",J179,0)</f>
        <v>0</v>
      </c>
      <c r="BH179" s="151">
        <f>IF(N179="sníž. přenesená",J179,0)</f>
        <v>0</v>
      </c>
      <c r="BI179" s="151">
        <f>IF(N179="nulová",J179,0)</f>
        <v>0</v>
      </c>
      <c r="BJ179" s="18" t="s">
        <v>82</v>
      </c>
      <c r="BK179" s="151">
        <f>ROUND(I179*H179,2)</f>
        <v>0</v>
      </c>
      <c r="BL179" s="18" t="s">
        <v>314</v>
      </c>
      <c r="BM179" s="150" t="s">
        <v>637</v>
      </c>
    </row>
    <row r="180" spans="2:65" s="1" customFormat="1" ht="19.5">
      <c r="B180" s="33"/>
      <c r="D180" s="152" t="s">
        <v>316</v>
      </c>
      <c r="F180" s="153" t="s">
        <v>8912</v>
      </c>
      <c r="I180" s="154"/>
      <c r="L180" s="33"/>
      <c r="M180" s="155"/>
      <c r="T180" s="57"/>
      <c r="AT180" s="18" t="s">
        <v>316</v>
      </c>
      <c r="AU180" s="18" t="s">
        <v>82</v>
      </c>
    </row>
    <row r="181" spans="2:65" s="1" customFormat="1" ht="24.2" customHeight="1">
      <c r="B181" s="33"/>
      <c r="C181" s="139" t="s">
        <v>472</v>
      </c>
      <c r="D181" s="139" t="s">
        <v>309</v>
      </c>
      <c r="E181" s="140" t="s">
        <v>8913</v>
      </c>
      <c r="F181" s="141" t="s">
        <v>8914</v>
      </c>
      <c r="G181" s="142" t="s">
        <v>514</v>
      </c>
      <c r="H181" s="143">
        <v>1</v>
      </c>
      <c r="I181" s="144"/>
      <c r="J181" s="145">
        <f>ROUND(I181*H181,2)</f>
        <v>0</v>
      </c>
      <c r="K181" s="141" t="s">
        <v>1</v>
      </c>
      <c r="L181" s="33"/>
      <c r="M181" s="146" t="s">
        <v>1</v>
      </c>
      <c r="N181" s="147" t="s">
        <v>40</v>
      </c>
      <c r="P181" s="148">
        <f>O181*H181</f>
        <v>0</v>
      </c>
      <c r="Q181" s="148">
        <v>0</v>
      </c>
      <c r="R181" s="148">
        <f>Q181*H181</f>
        <v>0</v>
      </c>
      <c r="S181" s="148">
        <v>0</v>
      </c>
      <c r="T181" s="149">
        <f>S181*H181</f>
        <v>0</v>
      </c>
      <c r="AR181" s="150" t="s">
        <v>314</v>
      </c>
      <c r="AT181" s="150" t="s">
        <v>309</v>
      </c>
      <c r="AU181" s="150" t="s">
        <v>82</v>
      </c>
      <c r="AY181" s="18" t="s">
        <v>307</v>
      </c>
      <c r="BE181" s="151">
        <f>IF(N181="základní",J181,0)</f>
        <v>0</v>
      </c>
      <c r="BF181" s="151">
        <f>IF(N181="snížená",J181,0)</f>
        <v>0</v>
      </c>
      <c r="BG181" s="151">
        <f>IF(N181="zákl. přenesená",J181,0)</f>
        <v>0</v>
      </c>
      <c r="BH181" s="151">
        <f>IF(N181="sníž. přenesená",J181,0)</f>
        <v>0</v>
      </c>
      <c r="BI181" s="151">
        <f>IF(N181="nulová",J181,0)</f>
        <v>0</v>
      </c>
      <c r="BJ181" s="18" t="s">
        <v>82</v>
      </c>
      <c r="BK181" s="151">
        <f>ROUND(I181*H181,2)</f>
        <v>0</v>
      </c>
      <c r="BL181" s="18" t="s">
        <v>314</v>
      </c>
      <c r="BM181" s="150" t="s">
        <v>659</v>
      </c>
    </row>
    <row r="182" spans="2:65" s="1" customFormat="1" ht="11.25">
      <c r="B182" s="33"/>
      <c r="D182" s="152" t="s">
        <v>316</v>
      </c>
      <c r="F182" s="153" t="s">
        <v>8914</v>
      </c>
      <c r="I182" s="154"/>
      <c r="L182" s="33"/>
      <c r="M182" s="155"/>
      <c r="T182" s="57"/>
      <c r="AT182" s="18" t="s">
        <v>316</v>
      </c>
      <c r="AU182" s="18" t="s">
        <v>82</v>
      </c>
    </row>
    <row r="183" spans="2:65" s="1" customFormat="1" ht="24.2" customHeight="1">
      <c r="B183" s="33"/>
      <c r="C183" s="177" t="s">
        <v>480</v>
      </c>
      <c r="D183" s="177" t="s">
        <v>390</v>
      </c>
      <c r="E183" s="178" t="s">
        <v>8915</v>
      </c>
      <c r="F183" s="179" t="s">
        <v>8916</v>
      </c>
      <c r="G183" s="180" t="s">
        <v>514</v>
      </c>
      <c r="H183" s="181">
        <v>1</v>
      </c>
      <c r="I183" s="182"/>
      <c r="J183" s="183">
        <f>ROUND(I183*H183,2)</f>
        <v>0</v>
      </c>
      <c r="K183" s="179" t="s">
        <v>1</v>
      </c>
      <c r="L183" s="184"/>
      <c r="M183" s="185" t="s">
        <v>1</v>
      </c>
      <c r="N183" s="186" t="s">
        <v>40</v>
      </c>
      <c r="P183" s="148">
        <f>O183*H183</f>
        <v>0</v>
      </c>
      <c r="Q183" s="148">
        <v>0</v>
      </c>
      <c r="R183" s="148">
        <f>Q183*H183</f>
        <v>0</v>
      </c>
      <c r="S183" s="148">
        <v>0</v>
      </c>
      <c r="T183" s="149">
        <f>S183*H183</f>
        <v>0</v>
      </c>
      <c r="AR183" s="150" t="s">
        <v>369</v>
      </c>
      <c r="AT183" s="150" t="s">
        <v>390</v>
      </c>
      <c r="AU183" s="150" t="s">
        <v>82</v>
      </c>
      <c r="AY183" s="18" t="s">
        <v>307</v>
      </c>
      <c r="BE183" s="151">
        <f>IF(N183="základní",J183,0)</f>
        <v>0</v>
      </c>
      <c r="BF183" s="151">
        <f>IF(N183="snížená",J183,0)</f>
        <v>0</v>
      </c>
      <c r="BG183" s="151">
        <f>IF(N183="zákl. přenesená",J183,0)</f>
        <v>0</v>
      </c>
      <c r="BH183" s="151">
        <f>IF(N183="sníž. přenesená",J183,0)</f>
        <v>0</v>
      </c>
      <c r="BI183" s="151">
        <f>IF(N183="nulová",J183,0)</f>
        <v>0</v>
      </c>
      <c r="BJ183" s="18" t="s">
        <v>82</v>
      </c>
      <c r="BK183" s="151">
        <f>ROUND(I183*H183,2)</f>
        <v>0</v>
      </c>
      <c r="BL183" s="18" t="s">
        <v>314</v>
      </c>
      <c r="BM183" s="150" t="s">
        <v>675</v>
      </c>
    </row>
    <row r="184" spans="2:65" s="1" customFormat="1" ht="11.25">
      <c r="B184" s="33"/>
      <c r="D184" s="152" t="s">
        <v>316</v>
      </c>
      <c r="F184" s="153" t="s">
        <v>8916</v>
      </c>
      <c r="I184" s="154"/>
      <c r="L184" s="33"/>
      <c r="M184" s="155"/>
      <c r="T184" s="57"/>
      <c r="AT184" s="18" t="s">
        <v>316</v>
      </c>
      <c r="AU184" s="18" t="s">
        <v>82</v>
      </c>
    </row>
    <row r="185" spans="2:65" s="1" customFormat="1" ht="24.2" customHeight="1">
      <c r="B185" s="33"/>
      <c r="C185" s="177" t="s">
        <v>488</v>
      </c>
      <c r="D185" s="177" t="s">
        <v>390</v>
      </c>
      <c r="E185" s="178" t="s">
        <v>8917</v>
      </c>
      <c r="F185" s="179" t="s">
        <v>8912</v>
      </c>
      <c r="G185" s="180" t="s">
        <v>514</v>
      </c>
      <c r="H185" s="181">
        <v>1</v>
      </c>
      <c r="I185" s="182"/>
      <c r="J185" s="183">
        <f>ROUND(I185*H185,2)</f>
        <v>0</v>
      </c>
      <c r="K185" s="179" t="s">
        <v>1</v>
      </c>
      <c r="L185" s="184"/>
      <c r="M185" s="185" t="s">
        <v>1</v>
      </c>
      <c r="N185" s="186" t="s">
        <v>40</v>
      </c>
      <c r="P185" s="148">
        <f>O185*H185</f>
        <v>0</v>
      </c>
      <c r="Q185" s="148">
        <v>0</v>
      </c>
      <c r="R185" s="148">
        <f>Q185*H185</f>
        <v>0</v>
      </c>
      <c r="S185" s="148">
        <v>0</v>
      </c>
      <c r="T185" s="149">
        <f>S185*H185</f>
        <v>0</v>
      </c>
      <c r="AR185" s="150" t="s">
        <v>369</v>
      </c>
      <c r="AT185" s="150" t="s">
        <v>390</v>
      </c>
      <c r="AU185" s="150" t="s">
        <v>82</v>
      </c>
      <c r="AY185" s="18" t="s">
        <v>307</v>
      </c>
      <c r="BE185" s="151">
        <f>IF(N185="základní",J185,0)</f>
        <v>0</v>
      </c>
      <c r="BF185" s="151">
        <f>IF(N185="snížená",J185,0)</f>
        <v>0</v>
      </c>
      <c r="BG185" s="151">
        <f>IF(N185="zákl. přenesená",J185,0)</f>
        <v>0</v>
      </c>
      <c r="BH185" s="151">
        <f>IF(N185="sníž. přenesená",J185,0)</f>
        <v>0</v>
      </c>
      <c r="BI185" s="151">
        <f>IF(N185="nulová",J185,0)</f>
        <v>0</v>
      </c>
      <c r="BJ185" s="18" t="s">
        <v>82</v>
      </c>
      <c r="BK185" s="151">
        <f>ROUND(I185*H185,2)</f>
        <v>0</v>
      </c>
      <c r="BL185" s="18" t="s">
        <v>314</v>
      </c>
      <c r="BM185" s="150" t="s">
        <v>687</v>
      </c>
    </row>
    <row r="186" spans="2:65" s="1" customFormat="1" ht="19.5">
      <c r="B186" s="33"/>
      <c r="D186" s="152" t="s">
        <v>316</v>
      </c>
      <c r="F186" s="153" t="s">
        <v>8912</v>
      </c>
      <c r="I186" s="154"/>
      <c r="L186" s="33"/>
      <c r="M186" s="155"/>
      <c r="T186" s="57"/>
      <c r="AT186" s="18" t="s">
        <v>316</v>
      </c>
      <c r="AU186" s="18" t="s">
        <v>82</v>
      </c>
    </row>
    <row r="187" spans="2:65" s="1" customFormat="1" ht="24.2" customHeight="1">
      <c r="B187" s="33"/>
      <c r="C187" s="139" t="s">
        <v>493</v>
      </c>
      <c r="D187" s="139" t="s">
        <v>309</v>
      </c>
      <c r="E187" s="140" t="s">
        <v>8918</v>
      </c>
      <c r="F187" s="141" t="s">
        <v>8919</v>
      </c>
      <c r="G187" s="142" t="s">
        <v>514</v>
      </c>
      <c r="H187" s="143">
        <v>2</v>
      </c>
      <c r="I187" s="144"/>
      <c r="J187" s="145">
        <f>ROUND(I187*H187,2)</f>
        <v>0</v>
      </c>
      <c r="K187" s="141" t="s">
        <v>1</v>
      </c>
      <c r="L187" s="33"/>
      <c r="M187" s="146" t="s">
        <v>1</v>
      </c>
      <c r="N187" s="147" t="s">
        <v>40</v>
      </c>
      <c r="P187" s="148">
        <f>O187*H187</f>
        <v>0</v>
      </c>
      <c r="Q187" s="148">
        <v>0</v>
      </c>
      <c r="R187" s="148">
        <f>Q187*H187</f>
        <v>0</v>
      </c>
      <c r="S187" s="148">
        <v>0</v>
      </c>
      <c r="T187" s="149">
        <f>S187*H187</f>
        <v>0</v>
      </c>
      <c r="AR187" s="150" t="s">
        <v>314</v>
      </c>
      <c r="AT187" s="150" t="s">
        <v>309</v>
      </c>
      <c r="AU187" s="150" t="s">
        <v>82</v>
      </c>
      <c r="AY187" s="18" t="s">
        <v>307</v>
      </c>
      <c r="BE187" s="151">
        <f>IF(N187="základní",J187,0)</f>
        <v>0</v>
      </c>
      <c r="BF187" s="151">
        <f>IF(N187="snížená",J187,0)</f>
        <v>0</v>
      </c>
      <c r="BG187" s="151">
        <f>IF(N187="zákl. přenesená",J187,0)</f>
        <v>0</v>
      </c>
      <c r="BH187" s="151">
        <f>IF(N187="sníž. přenesená",J187,0)</f>
        <v>0</v>
      </c>
      <c r="BI187" s="151">
        <f>IF(N187="nulová",J187,0)</f>
        <v>0</v>
      </c>
      <c r="BJ187" s="18" t="s">
        <v>82</v>
      </c>
      <c r="BK187" s="151">
        <f>ROUND(I187*H187,2)</f>
        <v>0</v>
      </c>
      <c r="BL187" s="18" t="s">
        <v>314</v>
      </c>
      <c r="BM187" s="150" t="s">
        <v>697</v>
      </c>
    </row>
    <row r="188" spans="2:65" s="1" customFormat="1" ht="19.5">
      <c r="B188" s="33"/>
      <c r="D188" s="152" t="s">
        <v>316</v>
      </c>
      <c r="F188" s="153" t="s">
        <v>8919</v>
      </c>
      <c r="I188" s="154"/>
      <c r="L188" s="33"/>
      <c r="M188" s="155"/>
      <c r="T188" s="57"/>
      <c r="AT188" s="18" t="s">
        <v>316</v>
      </c>
      <c r="AU188" s="18" t="s">
        <v>82</v>
      </c>
    </row>
    <row r="189" spans="2:65" s="1" customFormat="1" ht="24.2" customHeight="1">
      <c r="B189" s="33"/>
      <c r="C189" s="177" t="s">
        <v>499</v>
      </c>
      <c r="D189" s="177" t="s">
        <v>390</v>
      </c>
      <c r="E189" s="178" t="s">
        <v>8920</v>
      </c>
      <c r="F189" s="179" t="s">
        <v>8921</v>
      </c>
      <c r="G189" s="180" t="s">
        <v>514</v>
      </c>
      <c r="H189" s="181">
        <v>2</v>
      </c>
      <c r="I189" s="182"/>
      <c r="J189" s="183">
        <f>ROUND(I189*H189,2)</f>
        <v>0</v>
      </c>
      <c r="K189" s="179" t="s">
        <v>1</v>
      </c>
      <c r="L189" s="184"/>
      <c r="M189" s="185" t="s">
        <v>1</v>
      </c>
      <c r="N189" s="186" t="s">
        <v>40</v>
      </c>
      <c r="P189" s="148">
        <f>O189*H189</f>
        <v>0</v>
      </c>
      <c r="Q189" s="148">
        <v>0</v>
      </c>
      <c r="R189" s="148">
        <f>Q189*H189</f>
        <v>0</v>
      </c>
      <c r="S189" s="148">
        <v>0</v>
      </c>
      <c r="T189" s="149">
        <f>S189*H189</f>
        <v>0</v>
      </c>
      <c r="AR189" s="150" t="s">
        <v>369</v>
      </c>
      <c r="AT189" s="150" t="s">
        <v>390</v>
      </c>
      <c r="AU189" s="150" t="s">
        <v>82</v>
      </c>
      <c r="AY189" s="18" t="s">
        <v>307</v>
      </c>
      <c r="BE189" s="151">
        <f>IF(N189="základní",J189,0)</f>
        <v>0</v>
      </c>
      <c r="BF189" s="151">
        <f>IF(N189="snížená",J189,0)</f>
        <v>0</v>
      </c>
      <c r="BG189" s="151">
        <f>IF(N189="zákl. přenesená",J189,0)</f>
        <v>0</v>
      </c>
      <c r="BH189" s="151">
        <f>IF(N189="sníž. přenesená",J189,0)</f>
        <v>0</v>
      </c>
      <c r="BI189" s="151">
        <f>IF(N189="nulová",J189,0)</f>
        <v>0</v>
      </c>
      <c r="BJ189" s="18" t="s">
        <v>82</v>
      </c>
      <c r="BK189" s="151">
        <f>ROUND(I189*H189,2)</f>
        <v>0</v>
      </c>
      <c r="BL189" s="18" t="s">
        <v>314</v>
      </c>
      <c r="BM189" s="150" t="s">
        <v>707</v>
      </c>
    </row>
    <row r="190" spans="2:65" s="1" customFormat="1" ht="19.5">
      <c r="B190" s="33"/>
      <c r="D190" s="152" t="s">
        <v>316</v>
      </c>
      <c r="F190" s="153" t="s">
        <v>8921</v>
      </c>
      <c r="I190" s="154"/>
      <c r="L190" s="33"/>
      <c r="M190" s="155"/>
      <c r="T190" s="57"/>
      <c r="AT190" s="18" t="s">
        <v>316</v>
      </c>
      <c r="AU190" s="18" t="s">
        <v>82</v>
      </c>
    </row>
    <row r="191" spans="2:65" s="1" customFormat="1" ht="16.5" customHeight="1">
      <c r="B191" s="33"/>
      <c r="C191" s="139" t="s">
        <v>506</v>
      </c>
      <c r="D191" s="139" t="s">
        <v>309</v>
      </c>
      <c r="E191" s="140" t="s">
        <v>8922</v>
      </c>
      <c r="F191" s="141" t="s">
        <v>8923</v>
      </c>
      <c r="G191" s="142" t="s">
        <v>514</v>
      </c>
      <c r="H191" s="143">
        <v>4</v>
      </c>
      <c r="I191" s="144"/>
      <c r="J191" s="145">
        <f>ROUND(I191*H191,2)</f>
        <v>0</v>
      </c>
      <c r="K191" s="141" t="s">
        <v>1</v>
      </c>
      <c r="L191" s="33"/>
      <c r="M191" s="146" t="s">
        <v>1</v>
      </c>
      <c r="N191" s="147" t="s">
        <v>40</v>
      </c>
      <c r="P191" s="148">
        <f>O191*H191</f>
        <v>0</v>
      </c>
      <c r="Q191" s="148">
        <v>0</v>
      </c>
      <c r="R191" s="148">
        <f>Q191*H191</f>
        <v>0</v>
      </c>
      <c r="S191" s="148">
        <v>0</v>
      </c>
      <c r="T191" s="149">
        <f>S191*H191</f>
        <v>0</v>
      </c>
      <c r="AR191" s="150" t="s">
        <v>314</v>
      </c>
      <c r="AT191" s="150" t="s">
        <v>309</v>
      </c>
      <c r="AU191" s="150" t="s">
        <v>82</v>
      </c>
      <c r="AY191" s="18" t="s">
        <v>307</v>
      </c>
      <c r="BE191" s="151">
        <f>IF(N191="základní",J191,0)</f>
        <v>0</v>
      </c>
      <c r="BF191" s="151">
        <f>IF(N191="snížená",J191,0)</f>
        <v>0</v>
      </c>
      <c r="BG191" s="151">
        <f>IF(N191="zákl. přenesená",J191,0)</f>
        <v>0</v>
      </c>
      <c r="BH191" s="151">
        <f>IF(N191="sníž. přenesená",J191,0)</f>
        <v>0</v>
      </c>
      <c r="BI191" s="151">
        <f>IF(N191="nulová",J191,0)</f>
        <v>0</v>
      </c>
      <c r="BJ191" s="18" t="s">
        <v>82</v>
      </c>
      <c r="BK191" s="151">
        <f>ROUND(I191*H191,2)</f>
        <v>0</v>
      </c>
      <c r="BL191" s="18" t="s">
        <v>314</v>
      </c>
      <c r="BM191" s="150" t="s">
        <v>717</v>
      </c>
    </row>
    <row r="192" spans="2:65" s="1" customFormat="1" ht="11.25">
      <c r="B192" s="33"/>
      <c r="D192" s="152" t="s">
        <v>316</v>
      </c>
      <c r="F192" s="153" t="s">
        <v>8923</v>
      </c>
      <c r="I192" s="154"/>
      <c r="L192" s="33"/>
      <c r="M192" s="155"/>
      <c r="T192" s="57"/>
      <c r="AT192" s="18" t="s">
        <v>316</v>
      </c>
      <c r="AU192" s="18" t="s">
        <v>82</v>
      </c>
    </row>
    <row r="193" spans="2:65" s="1" customFormat="1" ht="16.5" customHeight="1">
      <c r="B193" s="33"/>
      <c r="C193" s="177" t="s">
        <v>511</v>
      </c>
      <c r="D193" s="177" t="s">
        <v>390</v>
      </c>
      <c r="E193" s="178" t="s">
        <v>8924</v>
      </c>
      <c r="F193" s="179" t="s">
        <v>8925</v>
      </c>
      <c r="G193" s="180" t="s">
        <v>514</v>
      </c>
      <c r="H193" s="181">
        <v>4</v>
      </c>
      <c r="I193" s="182"/>
      <c r="J193" s="183">
        <f>ROUND(I193*H193,2)</f>
        <v>0</v>
      </c>
      <c r="K193" s="179" t="s">
        <v>1</v>
      </c>
      <c r="L193" s="184"/>
      <c r="M193" s="185" t="s">
        <v>1</v>
      </c>
      <c r="N193" s="186" t="s">
        <v>40</v>
      </c>
      <c r="P193" s="148">
        <f>O193*H193</f>
        <v>0</v>
      </c>
      <c r="Q193" s="148">
        <v>0</v>
      </c>
      <c r="R193" s="148">
        <f>Q193*H193</f>
        <v>0</v>
      </c>
      <c r="S193" s="148">
        <v>0</v>
      </c>
      <c r="T193" s="149">
        <f>S193*H193</f>
        <v>0</v>
      </c>
      <c r="AR193" s="150" t="s">
        <v>369</v>
      </c>
      <c r="AT193" s="150" t="s">
        <v>390</v>
      </c>
      <c r="AU193" s="150" t="s">
        <v>82</v>
      </c>
      <c r="AY193" s="18" t="s">
        <v>307</v>
      </c>
      <c r="BE193" s="151">
        <f>IF(N193="základní",J193,0)</f>
        <v>0</v>
      </c>
      <c r="BF193" s="151">
        <f>IF(N193="snížená",J193,0)</f>
        <v>0</v>
      </c>
      <c r="BG193" s="151">
        <f>IF(N193="zákl. přenesená",J193,0)</f>
        <v>0</v>
      </c>
      <c r="BH193" s="151">
        <f>IF(N193="sníž. přenesená",J193,0)</f>
        <v>0</v>
      </c>
      <c r="BI193" s="151">
        <f>IF(N193="nulová",J193,0)</f>
        <v>0</v>
      </c>
      <c r="BJ193" s="18" t="s">
        <v>82</v>
      </c>
      <c r="BK193" s="151">
        <f>ROUND(I193*H193,2)</f>
        <v>0</v>
      </c>
      <c r="BL193" s="18" t="s">
        <v>314</v>
      </c>
      <c r="BM193" s="150" t="s">
        <v>736</v>
      </c>
    </row>
    <row r="194" spans="2:65" s="1" customFormat="1" ht="11.25">
      <c r="B194" s="33"/>
      <c r="D194" s="152" t="s">
        <v>316</v>
      </c>
      <c r="F194" s="153" t="s">
        <v>8925</v>
      </c>
      <c r="I194" s="154"/>
      <c r="L194" s="33"/>
      <c r="M194" s="155"/>
      <c r="T194" s="57"/>
      <c r="AT194" s="18" t="s">
        <v>316</v>
      </c>
      <c r="AU194" s="18" t="s">
        <v>82</v>
      </c>
    </row>
    <row r="195" spans="2:65" s="1" customFormat="1" ht="24.2" customHeight="1">
      <c r="B195" s="33"/>
      <c r="C195" s="139" t="s">
        <v>518</v>
      </c>
      <c r="D195" s="139" t="s">
        <v>309</v>
      </c>
      <c r="E195" s="140" t="s">
        <v>8926</v>
      </c>
      <c r="F195" s="141" t="s">
        <v>8927</v>
      </c>
      <c r="G195" s="142" t="s">
        <v>514</v>
      </c>
      <c r="H195" s="143">
        <v>4</v>
      </c>
      <c r="I195" s="144"/>
      <c r="J195" s="145">
        <f>ROUND(I195*H195,2)</f>
        <v>0</v>
      </c>
      <c r="K195" s="141" t="s">
        <v>1</v>
      </c>
      <c r="L195" s="33"/>
      <c r="M195" s="146" t="s">
        <v>1</v>
      </c>
      <c r="N195" s="147" t="s">
        <v>40</v>
      </c>
      <c r="P195" s="148">
        <f>O195*H195</f>
        <v>0</v>
      </c>
      <c r="Q195" s="148">
        <v>0</v>
      </c>
      <c r="R195" s="148">
        <f>Q195*H195</f>
        <v>0</v>
      </c>
      <c r="S195" s="148">
        <v>0</v>
      </c>
      <c r="T195" s="149">
        <f>S195*H195</f>
        <v>0</v>
      </c>
      <c r="AR195" s="150" t="s">
        <v>314</v>
      </c>
      <c r="AT195" s="150" t="s">
        <v>309</v>
      </c>
      <c r="AU195" s="150" t="s">
        <v>82</v>
      </c>
      <c r="AY195" s="18" t="s">
        <v>307</v>
      </c>
      <c r="BE195" s="151">
        <f>IF(N195="základní",J195,0)</f>
        <v>0</v>
      </c>
      <c r="BF195" s="151">
        <f>IF(N195="snížená",J195,0)</f>
        <v>0</v>
      </c>
      <c r="BG195" s="151">
        <f>IF(N195="zákl. přenesená",J195,0)</f>
        <v>0</v>
      </c>
      <c r="BH195" s="151">
        <f>IF(N195="sníž. přenesená",J195,0)</f>
        <v>0</v>
      </c>
      <c r="BI195" s="151">
        <f>IF(N195="nulová",J195,0)</f>
        <v>0</v>
      </c>
      <c r="BJ195" s="18" t="s">
        <v>82</v>
      </c>
      <c r="BK195" s="151">
        <f>ROUND(I195*H195,2)</f>
        <v>0</v>
      </c>
      <c r="BL195" s="18" t="s">
        <v>314</v>
      </c>
      <c r="BM195" s="150" t="s">
        <v>752</v>
      </c>
    </row>
    <row r="196" spans="2:65" s="1" customFormat="1" ht="11.25">
      <c r="B196" s="33"/>
      <c r="D196" s="152" t="s">
        <v>316</v>
      </c>
      <c r="F196" s="153" t="s">
        <v>8927</v>
      </c>
      <c r="I196" s="154"/>
      <c r="L196" s="33"/>
      <c r="M196" s="155"/>
      <c r="T196" s="57"/>
      <c r="AT196" s="18" t="s">
        <v>316</v>
      </c>
      <c r="AU196" s="18" t="s">
        <v>82</v>
      </c>
    </row>
    <row r="197" spans="2:65" s="1" customFormat="1" ht="24.2" customHeight="1">
      <c r="B197" s="33"/>
      <c r="C197" s="177" t="s">
        <v>524</v>
      </c>
      <c r="D197" s="177" t="s">
        <v>390</v>
      </c>
      <c r="E197" s="178" t="s">
        <v>8928</v>
      </c>
      <c r="F197" s="179" t="s">
        <v>8929</v>
      </c>
      <c r="G197" s="180" t="s">
        <v>514</v>
      </c>
      <c r="H197" s="181">
        <v>4</v>
      </c>
      <c r="I197" s="182"/>
      <c r="J197" s="183">
        <f>ROUND(I197*H197,2)</f>
        <v>0</v>
      </c>
      <c r="K197" s="179" t="s">
        <v>1</v>
      </c>
      <c r="L197" s="184"/>
      <c r="M197" s="185" t="s">
        <v>1</v>
      </c>
      <c r="N197" s="186" t="s">
        <v>40</v>
      </c>
      <c r="P197" s="148">
        <f>O197*H197</f>
        <v>0</v>
      </c>
      <c r="Q197" s="148">
        <v>0</v>
      </c>
      <c r="R197" s="148">
        <f>Q197*H197</f>
        <v>0</v>
      </c>
      <c r="S197" s="148">
        <v>0</v>
      </c>
      <c r="T197" s="149">
        <f>S197*H197</f>
        <v>0</v>
      </c>
      <c r="AR197" s="150" t="s">
        <v>369</v>
      </c>
      <c r="AT197" s="150" t="s">
        <v>390</v>
      </c>
      <c r="AU197" s="150" t="s">
        <v>82</v>
      </c>
      <c r="AY197" s="18" t="s">
        <v>307</v>
      </c>
      <c r="BE197" s="151">
        <f>IF(N197="základní",J197,0)</f>
        <v>0</v>
      </c>
      <c r="BF197" s="151">
        <f>IF(N197="snížená",J197,0)</f>
        <v>0</v>
      </c>
      <c r="BG197" s="151">
        <f>IF(N197="zákl. přenesená",J197,0)</f>
        <v>0</v>
      </c>
      <c r="BH197" s="151">
        <f>IF(N197="sníž. přenesená",J197,0)</f>
        <v>0</v>
      </c>
      <c r="BI197" s="151">
        <f>IF(N197="nulová",J197,0)</f>
        <v>0</v>
      </c>
      <c r="BJ197" s="18" t="s">
        <v>82</v>
      </c>
      <c r="BK197" s="151">
        <f>ROUND(I197*H197,2)</f>
        <v>0</v>
      </c>
      <c r="BL197" s="18" t="s">
        <v>314</v>
      </c>
      <c r="BM197" s="150" t="s">
        <v>766</v>
      </c>
    </row>
    <row r="198" spans="2:65" s="1" customFormat="1" ht="11.25">
      <c r="B198" s="33"/>
      <c r="D198" s="152" t="s">
        <v>316</v>
      </c>
      <c r="F198" s="153" t="s">
        <v>8929</v>
      </c>
      <c r="I198" s="154"/>
      <c r="L198" s="33"/>
      <c r="M198" s="155"/>
      <c r="T198" s="57"/>
      <c r="AT198" s="18" t="s">
        <v>316</v>
      </c>
      <c r="AU198" s="18" t="s">
        <v>82</v>
      </c>
    </row>
    <row r="199" spans="2:65" s="1" customFormat="1" ht="16.5" customHeight="1">
      <c r="B199" s="33"/>
      <c r="C199" s="139" t="s">
        <v>533</v>
      </c>
      <c r="D199" s="139" t="s">
        <v>309</v>
      </c>
      <c r="E199" s="140" t="s">
        <v>8930</v>
      </c>
      <c r="F199" s="141" t="s">
        <v>8931</v>
      </c>
      <c r="G199" s="142" t="s">
        <v>514</v>
      </c>
      <c r="H199" s="143">
        <v>4</v>
      </c>
      <c r="I199" s="144"/>
      <c r="J199" s="145">
        <f>ROUND(I199*H199,2)</f>
        <v>0</v>
      </c>
      <c r="K199" s="141" t="s">
        <v>1</v>
      </c>
      <c r="L199" s="33"/>
      <c r="M199" s="146" t="s">
        <v>1</v>
      </c>
      <c r="N199" s="147" t="s">
        <v>40</v>
      </c>
      <c r="P199" s="148">
        <f>O199*H199</f>
        <v>0</v>
      </c>
      <c r="Q199" s="148">
        <v>0</v>
      </c>
      <c r="R199" s="148">
        <f>Q199*H199</f>
        <v>0</v>
      </c>
      <c r="S199" s="148">
        <v>0</v>
      </c>
      <c r="T199" s="149">
        <f>S199*H199</f>
        <v>0</v>
      </c>
      <c r="AR199" s="150" t="s">
        <v>314</v>
      </c>
      <c r="AT199" s="150" t="s">
        <v>309</v>
      </c>
      <c r="AU199" s="150" t="s">
        <v>82</v>
      </c>
      <c r="AY199" s="18" t="s">
        <v>307</v>
      </c>
      <c r="BE199" s="151">
        <f>IF(N199="základní",J199,0)</f>
        <v>0</v>
      </c>
      <c r="BF199" s="151">
        <f>IF(N199="snížená",J199,0)</f>
        <v>0</v>
      </c>
      <c r="BG199" s="151">
        <f>IF(N199="zákl. přenesená",J199,0)</f>
        <v>0</v>
      </c>
      <c r="BH199" s="151">
        <f>IF(N199="sníž. přenesená",J199,0)</f>
        <v>0</v>
      </c>
      <c r="BI199" s="151">
        <f>IF(N199="nulová",J199,0)</f>
        <v>0</v>
      </c>
      <c r="BJ199" s="18" t="s">
        <v>82</v>
      </c>
      <c r="BK199" s="151">
        <f>ROUND(I199*H199,2)</f>
        <v>0</v>
      </c>
      <c r="BL199" s="18" t="s">
        <v>314</v>
      </c>
      <c r="BM199" s="150" t="s">
        <v>783</v>
      </c>
    </row>
    <row r="200" spans="2:65" s="1" customFormat="1" ht="11.25">
      <c r="B200" s="33"/>
      <c r="D200" s="152" t="s">
        <v>316</v>
      </c>
      <c r="F200" s="153" t="s">
        <v>8931</v>
      </c>
      <c r="I200" s="154"/>
      <c r="L200" s="33"/>
      <c r="M200" s="155"/>
      <c r="T200" s="57"/>
      <c r="AT200" s="18" t="s">
        <v>316</v>
      </c>
      <c r="AU200" s="18" t="s">
        <v>82</v>
      </c>
    </row>
    <row r="201" spans="2:65" s="1" customFormat="1" ht="16.5" customHeight="1">
      <c r="B201" s="33"/>
      <c r="C201" s="177" t="s">
        <v>560</v>
      </c>
      <c r="D201" s="177" t="s">
        <v>390</v>
      </c>
      <c r="E201" s="178" t="s">
        <v>8932</v>
      </c>
      <c r="F201" s="179" t="s">
        <v>8933</v>
      </c>
      <c r="G201" s="180" t="s">
        <v>514</v>
      </c>
      <c r="H201" s="181">
        <v>4</v>
      </c>
      <c r="I201" s="182"/>
      <c r="J201" s="183">
        <f>ROUND(I201*H201,2)</f>
        <v>0</v>
      </c>
      <c r="K201" s="179" t="s">
        <v>1</v>
      </c>
      <c r="L201" s="184"/>
      <c r="M201" s="185" t="s">
        <v>1</v>
      </c>
      <c r="N201" s="186" t="s">
        <v>40</v>
      </c>
      <c r="P201" s="148">
        <f>O201*H201</f>
        <v>0</v>
      </c>
      <c r="Q201" s="148">
        <v>0</v>
      </c>
      <c r="R201" s="148">
        <f>Q201*H201</f>
        <v>0</v>
      </c>
      <c r="S201" s="148">
        <v>0</v>
      </c>
      <c r="T201" s="149">
        <f>S201*H201</f>
        <v>0</v>
      </c>
      <c r="AR201" s="150" t="s">
        <v>369</v>
      </c>
      <c r="AT201" s="150" t="s">
        <v>390</v>
      </c>
      <c r="AU201" s="150" t="s">
        <v>82</v>
      </c>
      <c r="AY201" s="18" t="s">
        <v>307</v>
      </c>
      <c r="BE201" s="151">
        <f>IF(N201="základní",J201,0)</f>
        <v>0</v>
      </c>
      <c r="BF201" s="151">
        <f>IF(N201="snížená",J201,0)</f>
        <v>0</v>
      </c>
      <c r="BG201" s="151">
        <f>IF(N201="zákl. přenesená",J201,0)</f>
        <v>0</v>
      </c>
      <c r="BH201" s="151">
        <f>IF(N201="sníž. přenesená",J201,0)</f>
        <v>0</v>
      </c>
      <c r="BI201" s="151">
        <f>IF(N201="nulová",J201,0)</f>
        <v>0</v>
      </c>
      <c r="BJ201" s="18" t="s">
        <v>82</v>
      </c>
      <c r="BK201" s="151">
        <f>ROUND(I201*H201,2)</f>
        <v>0</v>
      </c>
      <c r="BL201" s="18" t="s">
        <v>314</v>
      </c>
      <c r="BM201" s="150" t="s">
        <v>797</v>
      </c>
    </row>
    <row r="202" spans="2:65" s="1" customFormat="1" ht="11.25">
      <c r="B202" s="33"/>
      <c r="D202" s="152" t="s">
        <v>316</v>
      </c>
      <c r="F202" s="153" t="s">
        <v>8933</v>
      </c>
      <c r="I202" s="154"/>
      <c r="L202" s="33"/>
      <c r="M202" s="155"/>
      <c r="T202" s="57"/>
      <c r="AT202" s="18" t="s">
        <v>316</v>
      </c>
      <c r="AU202" s="18" t="s">
        <v>82</v>
      </c>
    </row>
    <row r="203" spans="2:65" s="1" customFormat="1" ht="16.5" customHeight="1">
      <c r="B203" s="33"/>
      <c r="C203" s="139" t="s">
        <v>571</v>
      </c>
      <c r="D203" s="139" t="s">
        <v>309</v>
      </c>
      <c r="E203" s="140" t="s">
        <v>8934</v>
      </c>
      <c r="F203" s="141" t="s">
        <v>8935</v>
      </c>
      <c r="G203" s="142" t="s">
        <v>514</v>
      </c>
      <c r="H203" s="143">
        <v>5</v>
      </c>
      <c r="I203" s="144"/>
      <c r="J203" s="145">
        <f>ROUND(I203*H203,2)</f>
        <v>0</v>
      </c>
      <c r="K203" s="141" t="s">
        <v>1</v>
      </c>
      <c r="L203" s="33"/>
      <c r="M203" s="146" t="s">
        <v>1</v>
      </c>
      <c r="N203" s="147" t="s">
        <v>40</v>
      </c>
      <c r="P203" s="148">
        <f>O203*H203</f>
        <v>0</v>
      </c>
      <c r="Q203" s="148">
        <v>0</v>
      </c>
      <c r="R203" s="148">
        <f>Q203*H203</f>
        <v>0</v>
      </c>
      <c r="S203" s="148">
        <v>0</v>
      </c>
      <c r="T203" s="149">
        <f>S203*H203</f>
        <v>0</v>
      </c>
      <c r="AR203" s="150" t="s">
        <v>314</v>
      </c>
      <c r="AT203" s="150" t="s">
        <v>309</v>
      </c>
      <c r="AU203" s="150" t="s">
        <v>82</v>
      </c>
      <c r="AY203" s="18" t="s">
        <v>307</v>
      </c>
      <c r="BE203" s="151">
        <f>IF(N203="základní",J203,0)</f>
        <v>0</v>
      </c>
      <c r="BF203" s="151">
        <f>IF(N203="snížená",J203,0)</f>
        <v>0</v>
      </c>
      <c r="BG203" s="151">
        <f>IF(N203="zákl. přenesená",J203,0)</f>
        <v>0</v>
      </c>
      <c r="BH203" s="151">
        <f>IF(N203="sníž. přenesená",J203,0)</f>
        <v>0</v>
      </c>
      <c r="BI203" s="151">
        <f>IF(N203="nulová",J203,0)</f>
        <v>0</v>
      </c>
      <c r="BJ203" s="18" t="s">
        <v>82</v>
      </c>
      <c r="BK203" s="151">
        <f>ROUND(I203*H203,2)</f>
        <v>0</v>
      </c>
      <c r="BL203" s="18" t="s">
        <v>314</v>
      </c>
      <c r="BM203" s="150" t="s">
        <v>813</v>
      </c>
    </row>
    <row r="204" spans="2:65" s="1" customFormat="1" ht="11.25">
      <c r="B204" s="33"/>
      <c r="D204" s="152" t="s">
        <v>316</v>
      </c>
      <c r="F204" s="153" t="s">
        <v>8935</v>
      </c>
      <c r="I204" s="154"/>
      <c r="L204" s="33"/>
      <c r="M204" s="155"/>
      <c r="T204" s="57"/>
      <c r="AT204" s="18" t="s">
        <v>316</v>
      </c>
      <c r="AU204" s="18" t="s">
        <v>82</v>
      </c>
    </row>
    <row r="205" spans="2:65" s="1" customFormat="1" ht="16.5" customHeight="1">
      <c r="B205" s="33"/>
      <c r="C205" s="177" t="s">
        <v>576</v>
      </c>
      <c r="D205" s="177" t="s">
        <v>390</v>
      </c>
      <c r="E205" s="178" t="s">
        <v>8936</v>
      </c>
      <c r="F205" s="179" t="s">
        <v>8937</v>
      </c>
      <c r="G205" s="180" t="s">
        <v>514</v>
      </c>
      <c r="H205" s="181">
        <v>5</v>
      </c>
      <c r="I205" s="182"/>
      <c r="J205" s="183">
        <f>ROUND(I205*H205,2)</f>
        <v>0</v>
      </c>
      <c r="K205" s="179" t="s">
        <v>1</v>
      </c>
      <c r="L205" s="184"/>
      <c r="M205" s="185" t="s">
        <v>1</v>
      </c>
      <c r="N205" s="186" t="s">
        <v>40</v>
      </c>
      <c r="P205" s="148">
        <f>O205*H205</f>
        <v>0</v>
      </c>
      <c r="Q205" s="148">
        <v>0</v>
      </c>
      <c r="R205" s="148">
        <f>Q205*H205</f>
        <v>0</v>
      </c>
      <c r="S205" s="148">
        <v>0</v>
      </c>
      <c r="T205" s="149">
        <f>S205*H205</f>
        <v>0</v>
      </c>
      <c r="AR205" s="150" t="s">
        <v>369</v>
      </c>
      <c r="AT205" s="150" t="s">
        <v>390</v>
      </c>
      <c r="AU205" s="150" t="s">
        <v>82</v>
      </c>
      <c r="AY205" s="18" t="s">
        <v>307</v>
      </c>
      <c r="BE205" s="151">
        <f>IF(N205="základní",J205,0)</f>
        <v>0</v>
      </c>
      <c r="BF205" s="151">
        <f>IF(N205="snížená",J205,0)</f>
        <v>0</v>
      </c>
      <c r="BG205" s="151">
        <f>IF(N205="zákl. přenesená",J205,0)</f>
        <v>0</v>
      </c>
      <c r="BH205" s="151">
        <f>IF(N205="sníž. přenesená",J205,0)</f>
        <v>0</v>
      </c>
      <c r="BI205" s="151">
        <f>IF(N205="nulová",J205,0)</f>
        <v>0</v>
      </c>
      <c r="BJ205" s="18" t="s">
        <v>82</v>
      </c>
      <c r="BK205" s="151">
        <f>ROUND(I205*H205,2)</f>
        <v>0</v>
      </c>
      <c r="BL205" s="18" t="s">
        <v>314</v>
      </c>
      <c r="BM205" s="150" t="s">
        <v>824</v>
      </c>
    </row>
    <row r="206" spans="2:65" s="1" customFormat="1" ht="11.25">
      <c r="B206" s="33"/>
      <c r="D206" s="152" t="s">
        <v>316</v>
      </c>
      <c r="F206" s="153" t="s">
        <v>8937</v>
      </c>
      <c r="I206" s="154"/>
      <c r="L206" s="33"/>
      <c r="M206" s="155"/>
      <c r="T206" s="57"/>
      <c r="AT206" s="18" t="s">
        <v>316</v>
      </c>
      <c r="AU206" s="18" t="s">
        <v>82</v>
      </c>
    </row>
    <row r="207" spans="2:65" s="1" customFormat="1" ht="24.2" customHeight="1">
      <c r="B207" s="33"/>
      <c r="C207" s="139" t="s">
        <v>581</v>
      </c>
      <c r="D207" s="139" t="s">
        <v>309</v>
      </c>
      <c r="E207" s="140" t="s">
        <v>8938</v>
      </c>
      <c r="F207" s="141" t="s">
        <v>8939</v>
      </c>
      <c r="G207" s="142" t="s">
        <v>514</v>
      </c>
      <c r="H207" s="143">
        <v>1</v>
      </c>
      <c r="I207" s="144"/>
      <c r="J207" s="145">
        <f>ROUND(I207*H207,2)</f>
        <v>0</v>
      </c>
      <c r="K207" s="141" t="s">
        <v>1</v>
      </c>
      <c r="L207" s="33"/>
      <c r="M207" s="146" t="s">
        <v>1</v>
      </c>
      <c r="N207" s="147" t="s">
        <v>40</v>
      </c>
      <c r="P207" s="148">
        <f>O207*H207</f>
        <v>0</v>
      </c>
      <c r="Q207" s="148">
        <v>0</v>
      </c>
      <c r="R207" s="148">
        <f>Q207*H207</f>
        <v>0</v>
      </c>
      <c r="S207" s="148">
        <v>0</v>
      </c>
      <c r="T207" s="149">
        <f>S207*H207</f>
        <v>0</v>
      </c>
      <c r="AR207" s="150" t="s">
        <v>314</v>
      </c>
      <c r="AT207" s="150" t="s">
        <v>309</v>
      </c>
      <c r="AU207" s="150" t="s">
        <v>82</v>
      </c>
      <c r="AY207" s="18" t="s">
        <v>307</v>
      </c>
      <c r="BE207" s="151">
        <f>IF(N207="základní",J207,0)</f>
        <v>0</v>
      </c>
      <c r="BF207" s="151">
        <f>IF(N207="snížená",J207,0)</f>
        <v>0</v>
      </c>
      <c r="BG207" s="151">
        <f>IF(N207="zákl. přenesená",J207,0)</f>
        <v>0</v>
      </c>
      <c r="BH207" s="151">
        <f>IF(N207="sníž. přenesená",J207,0)</f>
        <v>0</v>
      </c>
      <c r="BI207" s="151">
        <f>IF(N207="nulová",J207,0)</f>
        <v>0</v>
      </c>
      <c r="BJ207" s="18" t="s">
        <v>82</v>
      </c>
      <c r="BK207" s="151">
        <f>ROUND(I207*H207,2)</f>
        <v>0</v>
      </c>
      <c r="BL207" s="18" t="s">
        <v>314</v>
      </c>
      <c r="BM207" s="150" t="s">
        <v>837</v>
      </c>
    </row>
    <row r="208" spans="2:65" s="1" customFormat="1" ht="11.25">
      <c r="B208" s="33"/>
      <c r="D208" s="152" t="s">
        <v>316</v>
      </c>
      <c r="F208" s="153" t="s">
        <v>8939</v>
      </c>
      <c r="I208" s="154"/>
      <c r="L208" s="33"/>
      <c r="M208" s="155"/>
      <c r="T208" s="57"/>
      <c r="AT208" s="18" t="s">
        <v>316</v>
      </c>
      <c r="AU208" s="18" t="s">
        <v>82</v>
      </c>
    </row>
    <row r="209" spans="2:65" s="1" customFormat="1" ht="24.2" customHeight="1">
      <c r="B209" s="33"/>
      <c r="C209" s="177" t="s">
        <v>588</v>
      </c>
      <c r="D209" s="177" t="s">
        <v>390</v>
      </c>
      <c r="E209" s="178" t="s">
        <v>8940</v>
      </c>
      <c r="F209" s="179" t="s">
        <v>8941</v>
      </c>
      <c r="G209" s="180" t="s">
        <v>514</v>
      </c>
      <c r="H209" s="181">
        <v>1</v>
      </c>
      <c r="I209" s="182"/>
      <c r="J209" s="183">
        <f>ROUND(I209*H209,2)</f>
        <v>0</v>
      </c>
      <c r="K209" s="179" t="s">
        <v>1</v>
      </c>
      <c r="L209" s="184"/>
      <c r="M209" s="185" t="s">
        <v>1</v>
      </c>
      <c r="N209" s="186" t="s">
        <v>40</v>
      </c>
      <c r="P209" s="148">
        <f>O209*H209</f>
        <v>0</v>
      </c>
      <c r="Q209" s="148">
        <v>0</v>
      </c>
      <c r="R209" s="148">
        <f>Q209*H209</f>
        <v>0</v>
      </c>
      <c r="S209" s="148">
        <v>0</v>
      </c>
      <c r="T209" s="149">
        <f>S209*H209</f>
        <v>0</v>
      </c>
      <c r="AR209" s="150" t="s">
        <v>369</v>
      </c>
      <c r="AT209" s="150" t="s">
        <v>390</v>
      </c>
      <c r="AU209" s="150" t="s">
        <v>82</v>
      </c>
      <c r="AY209" s="18" t="s">
        <v>307</v>
      </c>
      <c r="BE209" s="151">
        <f>IF(N209="základní",J209,0)</f>
        <v>0</v>
      </c>
      <c r="BF209" s="151">
        <f>IF(N209="snížená",J209,0)</f>
        <v>0</v>
      </c>
      <c r="BG209" s="151">
        <f>IF(N209="zákl. přenesená",J209,0)</f>
        <v>0</v>
      </c>
      <c r="BH209" s="151">
        <f>IF(N209="sníž. přenesená",J209,0)</f>
        <v>0</v>
      </c>
      <c r="BI209" s="151">
        <f>IF(N209="nulová",J209,0)</f>
        <v>0</v>
      </c>
      <c r="BJ209" s="18" t="s">
        <v>82</v>
      </c>
      <c r="BK209" s="151">
        <f>ROUND(I209*H209,2)</f>
        <v>0</v>
      </c>
      <c r="BL209" s="18" t="s">
        <v>314</v>
      </c>
      <c r="BM209" s="150" t="s">
        <v>852</v>
      </c>
    </row>
    <row r="210" spans="2:65" s="1" customFormat="1" ht="11.25">
      <c r="B210" s="33"/>
      <c r="D210" s="152" t="s">
        <v>316</v>
      </c>
      <c r="F210" s="153" t="s">
        <v>8941</v>
      </c>
      <c r="I210" s="154"/>
      <c r="L210" s="33"/>
      <c r="M210" s="155"/>
      <c r="T210" s="57"/>
      <c r="AT210" s="18" t="s">
        <v>316</v>
      </c>
      <c r="AU210" s="18" t="s">
        <v>82</v>
      </c>
    </row>
    <row r="211" spans="2:65" s="1" customFormat="1" ht="16.5" customHeight="1">
      <c r="B211" s="33"/>
      <c r="C211" s="139" t="s">
        <v>596</v>
      </c>
      <c r="D211" s="139" t="s">
        <v>309</v>
      </c>
      <c r="E211" s="140" t="s">
        <v>8942</v>
      </c>
      <c r="F211" s="141" t="s">
        <v>8943</v>
      </c>
      <c r="G211" s="142" t="s">
        <v>514</v>
      </c>
      <c r="H211" s="143">
        <v>2</v>
      </c>
      <c r="I211" s="144"/>
      <c r="J211" s="145">
        <f>ROUND(I211*H211,2)</f>
        <v>0</v>
      </c>
      <c r="K211" s="141" t="s">
        <v>1</v>
      </c>
      <c r="L211" s="33"/>
      <c r="M211" s="146" t="s">
        <v>1</v>
      </c>
      <c r="N211" s="147" t="s">
        <v>40</v>
      </c>
      <c r="P211" s="148">
        <f>O211*H211</f>
        <v>0</v>
      </c>
      <c r="Q211" s="148">
        <v>0</v>
      </c>
      <c r="R211" s="148">
        <f>Q211*H211</f>
        <v>0</v>
      </c>
      <c r="S211" s="148">
        <v>0</v>
      </c>
      <c r="T211" s="149">
        <f>S211*H211</f>
        <v>0</v>
      </c>
      <c r="AR211" s="150" t="s">
        <v>314</v>
      </c>
      <c r="AT211" s="150" t="s">
        <v>309</v>
      </c>
      <c r="AU211" s="150" t="s">
        <v>82</v>
      </c>
      <c r="AY211" s="18" t="s">
        <v>307</v>
      </c>
      <c r="BE211" s="151">
        <f>IF(N211="základní",J211,0)</f>
        <v>0</v>
      </c>
      <c r="BF211" s="151">
        <f>IF(N211="snížená",J211,0)</f>
        <v>0</v>
      </c>
      <c r="BG211" s="151">
        <f>IF(N211="zákl. přenesená",J211,0)</f>
        <v>0</v>
      </c>
      <c r="BH211" s="151">
        <f>IF(N211="sníž. přenesená",J211,0)</f>
        <v>0</v>
      </c>
      <c r="BI211" s="151">
        <f>IF(N211="nulová",J211,0)</f>
        <v>0</v>
      </c>
      <c r="BJ211" s="18" t="s">
        <v>82</v>
      </c>
      <c r="BK211" s="151">
        <f>ROUND(I211*H211,2)</f>
        <v>0</v>
      </c>
      <c r="BL211" s="18" t="s">
        <v>314</v>
      </c>
      <c r="BM211" s="150" t="s">
        <v>867</v>
      </c>
    </row>
    <row r="212" spans="2:65" s="1" customFormat="1" ht="11.25">
      <c r="B212" s="33"/>
      <c r="D212" s="152" t="s">
        <v>316</v>
      </c>
      <c r="F212" s="153" t="s">
        <v>8943</v>
      </c>
      <c r="I212" s="154"/>
      <c r="L212" s="33"/>
      <c r="M212" s="155"/>
      <c r="T212" s="57"/>
      <c r="AT212" s="18" t="s">
        <v>316</v>
      </c>
      <c r="AU212" s="18" t="s">
        <v>82</v>
      </c>
    </row>
    <row r="213" spans="2:65" s="1" customFormat="1" ht="16.5" customHeight="1">
      <c r="B213" s="33"/>
      <c r="C213" s="177" t="s">
        <v>603</v>
      </c>
      <c r="D213" s="177" t="s">
        <v>390</v>
      </c>
      <c r="E213" s="178" t="s">
        <v>8944</v>
      </c>
      <c r="F213" s="179" t="s">
        <v>8945</v>
      </c>
      <c r="G213" s="180" t="s">
        <v>514</v>
      </c>
      <c r="H213" s="181">
        <v>2</v>
      </c>
      <c r="I213" s="182"/>
      <c r="J213" s="183">
        <f>ROUND(I213*H213,2)</f>
        <v>0</v>
      </c>
      <c r="K213" s="179" t="s">
        <v>1</v>
      </c>
      <c r="L213" s="184"/>
      <c r="M213" s="185" t="s">
        <v>1</v>
      </c>
      <c r="N213" s="186" t="s">
        <v>40</v>
      </c>
      <c r="P213" s="148">
        <f>O213*H213</f>
        <v>0</v>
      </c>
      <c r="Q213" s="148">
        <v>0</v>
      </c>
      <c r="R213" s="148">
        <f>Q213*H213</f>
        <v>0</v>
      </c>
      <c r="S213" s="148">
        <v>0</v>
      </c>
      <c r="T213" s="149">
        <f>S213*H213</f>
        <v>0</v>
      </c>
      <c r="AR213" s="150" t="s">
        <v>369</v>
      </c>
      <c r="AT213" s="150" t="s">
        <v>390</v>
      </c>
      <c r="AU213" s="150" t="s">
        <v>82</v>
      </c>
      <c r="AY213" s="18" t="s">
        <v>307</v>
      </c>
      <c r="BE213" s="151">
        <f>IF(N213="základní",J213,0)</f>
        <v>0</v>
      </c>
      <c r="BF213" s="151">
        <f>IF(N213="snížená",J213,0)</f>
        <v>0</v>
      </c>
      <c r="BG213" s="151">
        <f>IF(N213="zákl. přenesená",J213,0)</f>
        <v>0</v>
      </c>
      <c r="BH213" s="151">
        <f>IF(N213="sníž. přenesená",J213,0)</f>
        <v>0</v>
      </c>
      <c r="BI213" s="151">
        <f>IF(N213="nulová",J213,0)</f>
        <v>0</v>
      </c>
      <c r="BJ213" s="18" t="s">
        <v>82</v>
      </c>
      <c r="BK213" s="151">
        <f>ROUND(I213*H213,2)</f>
        <v>0</v>
      </c>
      <c r="BL213" s="18" t="s">
        <v>314</v>
      </c>
      <c r="BM213" s="150" t="s">
        <v>881</v>
      </c>
    </row>
    <row r="214" spans="2:65" s="1" customFormat="1" ht="11.25">
      <c r="B214" s="33"/>
      <c r="D214" s="152" t="s">
        <v>316</v>
      </c>
      <c r="F214" s="153" t="s">
        <v>8945</v>
      </c>
      <c r="I214" s="154"/>
      <c r="L214" s="33"/>
      <c r="M214" s="155"/>
      <c r="T214" s="57"/>
      <c r="AT214" s="18" t="s">
        <v>316</v>
      </c>
      <c r="AU214" s="18" t="s">
        <v>82</v>
      </c>
    </row>
    <row r="215" spans="2:65" s="1" customFormat="1" ht="16.5" customHeight="1">
      <c r="B215" s="33"/>
      <c r="C215" s="139" t="s">
        <v>586</v>
      </c>
      <c r="D215" s="139" t="s">
        <v>309</v>
      </c>
      <c r="E215" s="140" t="s">
        <v>8946</v>
      </c>
      <c r="F215" s="141" t="s">
        <v>8947</v>
      </c>
      <c r="G215" s="142" t="s">
        <v>514</v>
      </c>
      <c r="H215" s="143">
        <v>4</v>
      </c>
      <c r="I215" s="144"/>
      <c r="J215" s="145">
        <f>ROUND(I215*H215,2)</f>
        <v>0</v>
      </c>
      <c r="K215" s="141" t="s">
        <v>1</v>
      </c>
      <c r="L215" s="33"/>
      <c r="M215" s="146" t="s">
        <v>1</v>
      </c>
      <c r="N215" s="147" t="s">
        <v>40</v>
      </c>
      <c r="P215" s="148">
        <f>O215*H215</f>
        <v>0</v>
      </c>
      <c r="Q215" s="148">
        <v>0</v>
      </c>
      <c r="R215" s="148">
        <f>Q215*H215</f>
        <v>0</v>
      </c>
      <c r="S215" s="148">
        <v>0</v>
      </c>
      <c r="T215" s="149">
        <f>S215*H215</f>
        <v>0</v>
      </c>
      <c r="AR215" s="150" t="s">
        <v>314</v>
      </c>
      <c r="AT215" s="150" t="s">
        <v>309</v>
      </c>
      <c r="AU215" s="150" t="s">
        <v>82</v>
      </c>
      <c r="AY215" s="18" t="s">
        <v>307</v>
      </c>
      <c r="BE215" s="151">
        <f>IF(N215="základní",J215,0)</f>
        <v>0</v>
      </c>
      <c r="BF215" s="151">
        <f>IF(N215="snížená",J215,0)</f>
        <v>0</v>
      </c>
      <c r="BG215" s="151">
        <f>IF(N215="zákl. přenesená",J215,0)</f>
        <v>0</v>
      </c>
      <c r="BH215" s="151">
        <f>IF(N215="sníž. přenesená",J215,0)</f>
        <v>0</v>
      </c>
      <c r="BI215" s="151">
        <f>IF(N215="nulová",J215,0)</f>
        <v>0</v>
      </c>
      <c r="BJ215" s="18" t="s">
        <v>82</v>
      </c>
      <c r="BK215" s="151">
        <f>ROUND(I215*H215,2)</f>
        <v>0</v>
      </c>
      <c r="BL215" s="18" t="s">
        <v>314</v>
      </c>
      <c r="BM215" s="150" t="s">
        <v>893</v>
      </c>
    </row>
    <row r="216" spans="2:65" s="1" customFormat="1" ht="11.25">
      <c r="B216" s="33"/>
      <c r="D216" s="152" t="s">
        <v>316</v>
      </c>
      <c r="F216" s="153" t="s">
        <v>8947</v>
      </c>
      <c r="I216" s="154"/>
      <c r="L216" s="33"/>
      <c r="M216" s="155"/>
      <c r="T216" s="57"/>
      <c r="AT216" s="18" t="s">
        <v>316</v>
      </c>
      <c r="AU216" s="18" t="s">
        <v>82</v>
      </c>
    </row>
    <row r="217" spans="2:65" s="1" customFormat="1" ht="16.5" customHeight="1">
      <c r="B217" s="33"/>
      <c r="C217" s="177" t="s">
        <v>615</v>
      </c>
      <c r="D217" s="177" t="s">
        <v>390</v>
      </c>
      <c r="E217" s="178" t="s">
        <v>8948</v>
      </c>
      <c r="F217" s="179" t="s">
        <v>8949</v>
      </c>
      <c r="G217" s="180" t="s">
        <v>514</v>
      </c>
      <c r="H217" s="181">
        <v>4</v>
      </c>
      <c r="I217" s="182"/>
      <c r="J217" s="183">
        <f>ROUND(I217*H217,2)</f>
        <v>0</v>
      </c>
      <c r="K217" s="179" t="s">
        <v>1</v>
      </c>
      <c r="L217" s="184"/>
      <c r="M217" s="185" t="s">
        <v>1</v>
      </c>
      <c r="N217" s="186" t="s">
        <v>40</v>
      </c>
      <c r="P217" s="148">
        <f>O217*H217</f>
        <v>0</v>
      </c>
      <c r="Q217" s="148">
        <v>0</v>
      </c>
      <c r="R217" s="148">
        <f>Q217*H217</f>
        <v>0</v>
      </c>
      <c r="S217" s="148">
        <v>0</v>
      </c>
      <c r="T217" s="149">
        <f>S217*H217</f>
        <v>0</v>
      </c>
      <c r="AR217" s="150" t="s">
        <v>369</v>
      </c>
      <c r="AT217" s="150" t="s">
        <v>390</v>
      </c>
      <c r="AU217" s="150" t="s">
        <v>82</v>
      </c>
      <c r="AY217" s="18" t="s">
        <v>307</v>
      </c>
      <c r="BE217" s="151">
        <f>IF(N217="základní",J217,0)</f>
        <v>0</v>
      </c>
      <c r="BF217" s="151">
        <f>IF(N217="snížená",J217,0)</f>
        <v>0</v>
      </c>
      <c r="BG217" s="151">
        <f>IF(N217="zákl. přenesená",J217,0)</f>
        <v>0</v>
      </c>
      <c r="BH217" s="151">
        <f>IF(N217="sníž. přenesená",J217,0)</f>
        <v>0</v>
      </c>
      <c r="BI217" s="151">
        <f>IF(N217="nulová",J217,0)</f>
        <v>0</v>
      </c>
      <c r="BJ217" s="18" t="s">
        <v>82</v>
      </c>
      <c r="BK217" s="151">
        <f>ROUND(I217*H217,2)</f>
        <v>0</v>
      </c>
      <c r="BL217" s="18" t="s">
        <v>314</v>
      </c>
      <c r="BM217" s="150" t="s">
        <v>903</v>
      </c>
    </row>
    <row r="218" spans="2:65" s="1" customFormat="1" ht="11.25">
      <c r="B218" s="33"/>
      <c r="D218" s="152" t="s">
        <v>316</v>
      </c>
      <c r="F218" s="153" t="s">
        <v>8949</v>
      </c>
      <c r="I218" s="154"/>
      <c r="L218" s="33"/>
      <c r="M218" s="155"/>
      <c r="T218" s="57"/>
      <c r="AT218" s="18" t="s">
        <v>316</v>
      </c>
      <c r="AU218" s="18" t="s">
        <v>82</v>
      </c>
    </row>
    <row r="219" spans="2:65" s="1" customFormat="1" ht="24.2" customHeight="1">
      <c r="B219" s="33"/>
      <c r="C219" s="139" t="s">
        <v>621</v>
      </c>
      <c r="D219" s="139" t="s">
        <v>309</v>
      </c>
      <c r="E219" s="140" t="s">
        <v>8950</v>
      </c>
      <c r="F219" s="141" t="s">
        <v>8951</v>
      </c>
      <c r="G219" s="142" t="s">
        <v>514</v>
      </c>
      <c r="H219" s="143">
        <v>2</v>
      </c>
      <c r="I219" s="144"/>
      <c r="J219" s="145">
        <f>ROUND(I219*H219,2)</f>
        <v>0</v>
      </c>
      <c r="K219" s="141" t="s">
        <v>1</v>
      </c>
      <c r="L219" s="33"/>
      <c r="M219" s="146" t="s">
        <v>1</v>
      </c>
      <c r="N219" s="147" t="s">
        <v>40</v>
      </c>
      <c r="P219" s="148">
        <f>O219*H219</f>
        <v>0</v>
      </c>
      <c r="Q219" s="148">
        <v>0</v>
      </c>
      <c r="R219" s="148">
        <f>Q219*H219</f>
        <v>0</v>
      </c>
      <c r="S219" s="148">
        <v>0</v>
      </c>
      <c r="T219" s="149">
        <f>S219*H219</f>
        <v>0</v>
      </c>
      <c r="AR219" s="150" t="s">
        <v>314</v>
      </c>
      <c r="AT219" s="150" t="s">
        <v>309</v>
      </c>
      <c r="AU219" s="150" t="s">
        <v>82</v>
      </c>
      <c r="AY219" s="18" t="s">
        <v>307</v>
      </c>
      <c r="BE219" s="151">
        <f>IF(N219="základní",J219,0)</f>
        <v>0</v>
      </c>
      <c r="BF219" s="151">
        <f>IF(N219="snížená",J219,0)</f>
        <v>0</v>
      </c>
      <c r="BG219" s="151">
        <f>IF(N219="zákl. přenesená",J219,0)</f>
        <v>0</v>
      </c>
      <c r="BH219" s="151">
        <f>IF(N219="sníž. přenesená",J219,0)</f>
        <v>0</v>
      </c>
      <c r="BI219" s="151">
        <f>IF(N219="nulová",J219,0)</f>
        <v>0</v>
      </c>
      <c r="BJ219" s="18" t="s">
        <v>82</v>
      </c>
      <c r="BK219" s="151">
        <f>ROUND(I219*H219,2)</f>
        <v>0</v>
      </c>
      <c r="BL219" s="18" t="s">
        <v>314</v>
      </c>
      <c r="BM219" s="150" t="s">
        <v>930</v>
      </c>
    </row>
    <row r="220" spans="2:65" s="1" customFormat="1" ht="19.5">
      <c r="B220" s="33"/>
      <c r="D220" s="152" t="s">
        <v>316</v>
      </c>
      <c r="F220" s="153" t="s">
        <v>8951</v>
      </c>
      <c r="I220" s="154"/>
      <c r="L220" s="33"/>
      <c r="M220" s="155"/>
      <c r="T220" s="57"/>
      <c r="AT220" s="18" t="s">
        <v>316</v>
      </c>
      <c r="AU220" s="18" t="s">
        <v>82</v>
      </c>
    </row>
    <row r="221" spans="2:65" s="1" customFormat="1" ht="24.2" customHeight="1">
      <c r="B221" s="33"/>
      <c r="C221" s="177" t="s">
        <v>627</v>
      </c>
      <c r="D221" s="177" t="s">
        <v>390</v>
      </c>
      <c r="E221" s="178" t="s">
        <v>8952</v>
      </c>
      <c r="F221" s="179" t="s">
        <v>8953</v>
      </c>
      <c r="G221" s="180" t="s">
        <v>514</v>
      </c>
      <c r="H221" s="181">
        <v>2</v>
      </c>
      <c r="I221" s="182"/>
      <c r="J221" s="183">
        <f>ROUND(I221*H221,2)</f>
        <v>0</v>
      </c>
      <c r="K221" s="179" t="s">
        <v>1</v>
      </c>
      <c r="L221" s="184"/>
      <c r="M221" s="185" t="s">
        <v>1</v>
      </c>
      <c r="N221" s="186" t="s">
        <v>40</v>
      </c>
      <c r="P221" s="148">
        <f>O221*H221</f>
        <v>0</v>
      </c>
      <c r="Q221" s="148">
        <v>0</v>
      </c>
      <c r="R221" s="148">
        <f>Q221*H221</f>
        <v>0</v>
      </c>
      <c r="S221" s="148">
        <v>0</v>
      </c>
      <c r="T221" s="149">
        <f>S221*H221</f>
        <v>0</v>
      </c>
      <c r="AR221" s="150" t="s">
        <v>369</v>
      </c>
      <c r="AT221" s="150" t="s">
        <v>390</v>
      </c>
      <c r="AU221" s="150" t="s">
        <v>82</v>
      </c>
      <c r="AY221" s="18" t="s">
        <v>307</v>
      </c>
      <c r="BE221" s="151">
        <f>IF(N221="základní",J221,0)</f>
        <v>0</v>
      </c>
      <c r="BF221" s="151">
        <f>IF(N221="snížená",J221,0)</f>
        <v>0</v>
      </c>
      <c r="BG221" s="151">
        <f>IF(N221="zákl. přenesená",J221,0)</f>
        <v>0</v>
      </c>
      <c r="BH221" s="151">
        <f>IF(N221="sníž. přenesená",J221,0)</f>
        <v>0</v>
      </c>
      <c r="BI221" s="151">
        <f>IF(N221="nulová",J221,0)</f>
        <v>0</v>
      </c>
      <c r="BJ221" s="18" t="s">
        <v>82</v>
      </c>
      <c r="BK221" s="151">
        <f>ROUND(I221*H221,2)</f>
        <v>0</v>
      </c>
      <c r="BL221" s="18" t="s">
        <v>314</v>
      </c>
      <c r="BM221" s="150" t="s">
        <v>946</v>
      </c>
    </row>
    <row r="222" spans="2:65" s="1" customFormat="1" ht="19.5">
      <c r="B222" s="33"/>
      <c r="D222" s="152" t="s">
        <v>316</v>
      </c>
      <c r="F222" s="153" t="s">
        <v>8953</v>
      </c>
      <c r="I222" s="154"/>
      <c r="L222" s="33"/>
      <c r="M222" s="155"/>
      <c r="T222" s="57"/>
      <c r="AT222" s="18" t="s">
        <v>316</v>
      </c>
      <c r="AU222" s="18" t="s">
        <v>82</v>
      </c>
    </row>
    <row r="223" spans="2:65" s="1" customFormat="1" ht="24.2" customHeight="1">
      <c r="B223" s="33"/>
      <c r="C223" s="139" t="s">
        <v>632</v>
      </c>
      <c r="D223" s="139" t="s">
        <v>309</v>
      </c>
      <c r="E223" s="140" t="s">
        <v>8954</v>
      </c>
      <c r="F223" s="141" t="s">
        <v>8955</v>
      </c>
      <c r="G223" s="142" t="s">
        <v>514</v>
      </c>
      <c r="H223" s="143">
        <v>1</v>
      </c>
      <c r="I223" s="144"/>
      <c r="J223" s="145">
        <f>ROUND(I223*H223,2)</f>
        <v>0</v>
      </c>
      <c r="K223" s="141" t="s">
        <v>1</v>
      </c>
      <c r="L223" s="33"/>
      <c r="M223" s="146" t="s">
        <v>1</v>
      </c>
      <c r="N223" s="147" t="s">
        <v>40</v>
      </c>
      <c r="P223" s="148">
        <f>O223*H223</f>
        <v>0</v>
      </c>
      <c r="Q223" s="148">
        <v>0</v>
      </c>
      <c r="R223" s="148">
        <f>Q223*H223</f>
        <v>0</v>
      </c>
      <c r="S223" s="148">
        <v>0</v>
      </c>
      <c r="T223" s="149">
        <f>S223*H223</f>
        <v>0</v>
      </c>
      <c r="AR223" s="150" t="s">
        <v>314</v>
      </c>
      <c r="AT223" s="150" t="s">
        <v>309</v>
      </c>
      <c r="AU223" s="150" t="s">
        <v>82</v>
      </c>
      <c r="AY223" s="18" t="s">
        <v>307</v>
      </c>
      <c r="BE223" s="151">
        <f>IF(N223="základní",J223,0)</f>
        <v>0</v>
      </c>
      <c r="BF223" s="151">
        <f>IF(N223="snížená",J223,0)</f>
        <v>0</v>
      </c>
      <c r="BG223" s="151">
        <f>IF(N223="zákl. přenesená",J223,0)</f>
        <v>0</v>
      </c>
      <c r="BH223" s="151">
        <f>IF(N223="sníž. přenesená",J223,0)</f>
        <v>0</v>
      </c>
      <c r="BI223" s="151">
        <f>IF(N223="nulová",J223,0)</f>
        <v>0</v>
      </c>
      <c r="BJ223" s="18" t="s">
        <v>82</v>
      </c>
      <c r="BK223" s="151">
        <f>ROUND(I223*H223,2)</f>
        <v>0</v>
      </c>
      <c r="BL223" s="18" t="s">
        <v>314</v>
      </c>
      <c r="BM223" s="150" t="s">
        <v>956</v>
      </c>
    </row>
    <row r="224" spans="2:65" s="1" customFormat="1" ht="19.5">
      <c r="B224" s="33"/>
      <c r="D224" s="152" t="s">
        <v>316</v>
      </c>
      <c r="F224" s="153" t="s">
        <v>8955</v>
      </c>
      <c r="I224" s="154"/>
      <c r="L224" s="33"/>
      <c r="M224" s="155"/>
      <c r="T224" s="57"/>
      <c r="AT224" s="18" t="s">
        <v>316</v>
      </c>
      <c r="AU224" s="18" t="s">
        <v>82</v>
      </c>
    </row>
    <row r="225" spans="2:65" s="1" customFormat="1" ht="24.2" customHeight="1">
      <c r="B225" s="33"/>
      <c r="C225" s="177" t="s">
        <v>637</v>
      </c>
      <c r="D225" s="177" t="s">
        <v>390</v>
      </c>
      <c r="E225" s="178" t="s">
        <v>8956</v>
      </c>
      <c r="F225" s="179" t="s">
        <v>8957</v>
      </c>
      <c r="G225" s="180" t="s">
        <v>514</v>
      </c>
      <c r="H225" s="181">
        <v>1</v>
      </c>
      <c r="I225" s="182"/>
      <c r="J225" s="183">
        <f>ROUND(I225*H225,2)</f>
        <v>0</v>
      </c>
      <c r="K225" s="179" t="s">
        <v>1</v>
      </c>
      <c r="L225" s="184"/>
      <c r="M225" s="185" t="s">
        <v>1</v>
      </c>
      <c r="N225" s="186" t="s">
        <v>40</v>
      </c>
      <c r="P225" s="148">
        <f>O225*H225</f>
        <v>0</v>
      </c>
      <c r="Q225" s="148">
        <v>0</v>
      </c>
      <c r="R225" s="148">
        <f>Q225*H225</f>
        <v>0</v>
      </c>
      <c r="S225" s="148">
        <v>0</v>
      </c>
      <c r="T225" s="149">
        <f>S225*H225</f>
        <v>0</v>
      </c>
      <c r="AR225" s="150" t="s">
        <v>369</v>
      </c>
      <c r="AT225" s="150" t="s">
        <v>390</v>
      </c>
      <c r="AU225" s="150" t="s">
        <v>82</v>
      </c>
      <c r="AY225" s="18" t="s">
        <v>307</v>
      </c>
      <c r="BE225" s="151">
        <f>IF(N225="základní",J225,0)</f>
        <v>0</v>
      </c>
      <c r="BF225" s="151">
        <f>IF(N225="snížená",J225,0)</f>
        <v>0</v>
      </c>
      <c r="BG225" s="151">
        <f>IF(N225="zákl. přenesená",J225,0)</f>
        <v>0</v>
      </c>
      <c r="BH225" s="151">
        <f>IF(N225="sníž. přenesená",J225,0)</f>
        <v>0</v>
      </c>
      <c r="BI225" s="151">
        <f>IF(N225="nulová",J225,0)</f>
        <v>0</v>
      </c>
      <c r="BJ225" s="18" t="s">
        <v>82</v>
      </c>
      <c r="BK225" s="151">
        <f>ROUND(I225*H225,2)</f>
        <v>0</v>
      </c>
      <c r="BL225" s="18" t="s">
        <v>314</v>
      </c>
      <c r="BM225" s="150" t="s">
        <v>966</v>
      </c>
    </row>
    <row r="226" spans="2:65" s="1" customFormat="1" ht="19.5">
      <c r="B226" s="33"/>
      <c r="D226" s="152" t="s">
        <v>316</v>
      </c>
      <c r="F226" s="153" t="s">
        <v>8957</v>
      </c>
      <c r="I226" s="154"/>
      <c r="L226" s="33"/>
      <c r="M226" s="155"/>
      <c r="T226" s="57"/>
      <c r="AT226" s="18" t="s">
        <v>316</v>
      </c>
      <c r="AU226" s="18" t="s">
        <v>82</v>
      </c>
    </row>
    <row r="227" spans="2:65" s="1" customFormat="1" ht="24.2" customHeight="1">
      <c r="B227" s="33"/>
      <c r="C227" s="139" t="s">
        <v>653</v>
      </c>
      <c r="D227" s="139" t="s">
        <v>309</v>
      </c>
      <c r="E227" s="140" t="s">
        <v>8958</v>
      </c>
      <c r="F227" s="141" t="s">
        <v>8959</v>
      </c>
      <c r="G227" s="142" t="s">
        <v>514</v>
      </c>
      <c r="H227" s="143">
        <v>4</v>
      </c>
      <c r="I227" s="144"/>
      <c r="J227" s="145">
        <f>ROUND(I227*H227,2)</f>
        <v>0</v>
      </c>
      <c r="K227" s="141" t="s">
        <v>1</v>
      </c>
      <c r="L227" s="33"/>
      <c r="M227" s="146" t="s">
        <v>1</v>
      </c>
      <c r="N227" s="147" t="s">
        <v>40</v>
      </c>
      <c r="P227" s="148">
        <f>O227*H227</f>
        <v>0</v>
      </c>
      <c r="Q227" s="148">
        <v>0</v>
      </c>
      <c r="R227" s="148">
        <f>Q227*H227</f>
        <v>0</v>
      </c>
      <c r="S227" s="148">
        <v>0</v>
      </c>
      <c r="T227" s="149">
        <f>S227*H227</f>
        <v>0</v>
      </c>
      <c r="AR227" s="150" t="s">
        <v>314</v>
      </c>
      <c r="AT227" s="150" t="s">
        <v>309</v>
      </c>
      <c r="AU227" s="150" t="s">
        <v>82</v>
      </c>
      <c r="AY227" s="18" t="s">
        <v>307</v>
      </c>
      <c r="BE227" s="151">
        <f>IF(N227="základní",J227,0)</f>
        <v>0</v>
      </c>
      <c r="BF227" s="151">
        <f>IF(N227="snížená",J227,0)</f>
        <v>0</v>
      </c>
      <c r="BG227" s="151">
        <f>IF(N227="zákl. přenesená",J227,0)</f>
        <v>0</v>
      </c>
      <c r="BH227" s="151">
        <f>IF(N227="sníž. přenesená",J227,0)</f>
        <v>0</v>
      </c>
      <c r="BI227" s="151">
        <f>IF(N227="nulová",J227,0)</f>
        <v>0</v>
      </c>
      <c r="BJ227" s="18" t="s">
        <v>82</v>
      </c>
      <c r="BK227" s="151">
        <f>ROUND(I227*H227,2)</f>
        <v>0</v>
      </c>
      <c r="BL227" s="18" t="s">
        <v>314</v>
      </c>
      <c r="BM227" s="150" t="s">
        <v>928</v>
      </c>
    </row>
    <row r="228" spans="2:65" s="1" customFormat="1" ht="19.5">
      <c r="B228" s="33"/>
      <c r="D228" s="152" t="s">
        <v>316</v>
      </c>
      <c r="F228" s="153" t="s">
        <v>8959</v>
      </c>
      <c r="I228" s="154"/>
      <c r="L228" s="33"/>
      <c r="M228" s="155"/>
      <c r="T228" s="57"/>
      <c r="AT228" s="18" t="s">
        <v>316</v>
      </c>
      <c r="AU228" s="18" t="s">
        <v>82</v>
      </c>
    </row>
    <row r="229" spans="2:65" s="1" customFormat="1" ht="24.2" customHeight="1">
      <c r="B229" s="33"/>
      <c r="C229" s="177" t="s">
        <v>659</v>
      </c>
      <c r="D229" s="177" t="s">
        <v>390</v>
      </c>
      <c r="E229" s="178" t="s">
        <v>8960</v>
      </c>
      <c r="F229" s="179" t="s">
        <v>8961</v>
      </c>
      <c r="G229" s="180" t="s">
        <v>514</v>
      </c>
      <c r="H229" s="181">
        <v>4</v>
      </c>
      <c r="I229" s="182"/>
      <c r="J229" s="183">
        <f>ROUND(I229*H229,2)</f>
        <v>0</v>
      </c>
      <c r="K229" s="179" t="s">
        <v>1</v>
      </c>
      <c r="L229" s="184"/>
      <c r="M229" s="185" t="s">
        <v>1</v>
      </c>
      <c r="N229" s="186" t="s">
        <v>40</v>
      </c>
      <c r="P229" s="148">
        <f>O229*H229</f>
        <v>0</v>
      </c>
      <c r="Q229" s="148">
        <v>0</v>
      </c>
      <c r="R229" s="148">
        <f>Q229*H229</f>
        <v>0</v>
      </c>
      <c r="S229" s="148">
        <v>0</v>
      </c>
      <c r="T229" s="149">
        <f>S229*H229</f>
        <v>0</v>
      </c>
      <c r="AR229" s="150" t="s">
        <v>369</v>
      </c>
      <c r="AT229" s="150" t="s">
        <v>390</v>
      </c>
      <c r="AU229" s="150" t="s">
        <v>82</v>
      </c>
      <c r="AY229" s="18" t="s">
        <v>307</v>
      </c>
      <c r="BE229" s="151">
        <f>IF(N229="základní",J229,0)</f>
        <v>0</v>
      </c>
      <c r="BF229" s="151">
        <f>IF(N229="snížená",J229,0)</f>
        <v>0</v>
      </c>
      <c r="BG229" s="151">
        <f>IF(N229="zákl. přenesená",J229,0)</f>
        <v>0</v>
      </c>
      <c r="BH229" s="151">
        <f>IF(N229="sníž. přenesená",J229,0)</f>
        <v>0</v>
      </c>
      <c r="BI229" s="151">
        <f>IF(N229="nulová",J229,0)</f>
        <v>0</v>
      </c>
      <c r="BJ229" s="18" t="s">
        <v>82</v>
      </c>
      <c r="BK229" s="151">
        <f>ROUND(I229*H229,2)</f>
        <v>0</v>
      </c>
      <c r="BL229" s="18" t="s">
        <v>314</v>
      </c>
      <c r="BM229" s="150" t="s">
        <v>988</v>
      </c>
    </row>
    <row r="230" spans="2:65" s="1" customFormat="1" ht="19.5">
      <c r="B230" s="33"/>
      <c r="D230" s="152" t="s">
        <v>316</v>
      </c>
      <c r="F230" s="153" t="s">
        <v>8961</v>
      </c>
      <c r="I230" s="154"/>
      <c r="L230" s="33"/>
      <c r="M230" s="155"/>
      <c r="T230" s="57"/>
      <c r="AT230" s="18" t="s">
        <v>316</v>
      </c>
      <c r="AU230" s="18" t="s">
        <v>82</v>
      </c>
    </row>
    <row r="231" spans="2:65" s="1" customFormat="1" ht="16.5" customHeight="1">
      <c r="B231" s="33"/>
      <c r="C231" s="139" t="s">
        <v>664</v>
      </c>
      <c r="D231" s="139" t="s">
        <v>309</v>
      </c>
      <c r="E231" s="140" t="s">
        <v>8962</v>
      </c>
      <c r="F231" s="141" t="s">
        <v>8963</v>
      </c>
      <c r="G231" s="142" t="s">
        <v>514</v>
      </c>
      <c r="H231" s="143">
        <v>2</v>
      </c>
      <c r="I231" s="144"/>
      <c r="J231" s="145">
        <f>ROUND(I231*H231,2)</f>
        <v>0</v>
      </c>
      <c r="K231" s="141" t="s">
        <v>1</v>
      </c>
      <c r="L231" s="33"/>
      <c r="M231" s="146" t="s">
        <v>1</v>
      </c>
      <c r="N231" s="147" t="s">
        <v>40</v>
      </c>
      <c r="P231" s="148">
        <f>O231*H231</f>
        <v>0</v>
      </c>
      <c r="Q231" s="148">
        <v>0</v>
      </c>
      <c r="R231" s="148">
        <f>Q231*H231</f>
        <v>0</v>
      </c>
      <c r="S231" s="148">
        <v>0</v>
      </c>
      <c r="T231" s="149">
        <f>S231*H231</f>
        <v>0</v>
      </c>
      <c r="AR231" s="150" t="s">
        <v>314</v>
      </c>
      <c r="AT231" s="150" t="s">
        <v>309</v>
      </c>
      <c r="AU231" s="150" t="s">
        <v>82</v>
      </c>
      <c r="AY231" s="18" t="s">
        <v>307</v>
      </c>
      <c r="BE231" s="151">
        <f>IF(N231="základní",J231,0)</f>
        <v>0</v>
      </c>
      <c r="BF231" s="151">
        <f>IF(N231="snížená",J231,0)</f>
        <v>0</v>
      </c>
      <c r="BG231" s="151">
        <f>IF(N231="zákl. přenesená",J231,0)</f>
        <v>0</v>
      </c>
      <c r="BH231" s="151">
        <f>IF(N231="sníž. přenesená",J231,0)</f>
        <v>0</v>
      </c>
      <c r="BI231" s="151">
        <f>IF(N231="nulová",J231,0)</f>
        <v>0</v>
      </c>
      <c r="BJ231" s="18" t="s">
        <v>82</v>
      </c>
      <c r="BK231" s="151">
        <f>ROUND(I231*H231,2)</f>
        <v>0</v>
      </c>
      <c r="BL231" s="18" t="s">
        <v>314</v>
      </c>
      <c r="BM231" s="150" t="s">
        <v>999</v>
      </c>
    </row>
    <row r="232" spans="2:65" s="1" customFormat="1" ht="11.25">
      <c r="B232" s="33"/>
      <c r="D232" s="152" t="s">
        <v>316</v>
      </c>
      <c r="F232" s="153" t="s">
        <v>8963</v>
      </c>
      <c r="I232" s="154"/>
      <c r="L232" s="33"/>
      <c r="M232" s="155"/>
      <c r="T232" s="57"/>
      <c r="AT232" s="18" t="s">
        <v>316</v>
      </c>
      <c r="AU232" s="18" t="s">
        <v>82</v>
      </c>
    </row>
    <row r="233" spans="2:65" s="1" customFormat="1" ht="16.5" customHeight="1">
      <c r="B233" s="33"/>
      <c r="C233" s="177" t="s">
        <v>675</v>
      </c>
      <c r="D233" s="177" t="s">
        <v>390</v>
      </c>
      <c r="E233" s="178" t="s">
        <v>8964</v>
      </c>
      <c r="F233" s="179" t="s">
        <v>8965</v>
      </c>
      <c r="G233" s="180" t="s">
        <v>514</v>
      </c>
      <c r="H233" s="181">
        <v>2</v>
      </c>
      <c r="I233" s="182"/>
      <c r="J233" s="183">
        <f>ROUND(I233*H233,2)</f>
        <v>0</v>
      </c>
      <c r="K233" s="179" t="s">
        <v>1</v>
      </c>
      <c r="L233" s="184"/>
      <c r="M233" s="185" t="s">
        <v>1</v>
      </c>
      <c r="N233" s="186" t="s">
        <v>40</v>
      </c>
      <c r="P233" s="148">
        <f>O233*H233</f>
        <v>0</v>
      </c>
      <c r="Q233" s="148">
        <v>0</v>
      </c>
      <c r="R233" s="148">
        <f>Q233*H233</f>
        <v>0</v>
      </c>
      <c r="S233" s="148">
        <v>0</v>
      </c>
      <c r="T233" s="149">
        <f>S233*H233</f>
        <v>0</v>
      </c>
      <c r="AR233" s="150" t="s">
        <v>369</v>
      </c>
      <c r="AT233" s="150" t="s">
        <v>390</v>
      </c>
      <c r="AU233" s="150" t="s">
        <v>82</v>
      </c>
      <c r="AY233" s="18" t="s">
        <v>307</v>
      </c>
      <c r="BE233" s="151">
        <f>IF(N233="základní",J233,0)</f>
        <v>0</v>
      </c>
      <c r="BF233" s="151">
        <f>IF(N233="snížená",J233,0)</f>
        <v>0</v>
      </c>
      <c r="BG233" s="151">
        <f>IF(N233="zákl. přenesená",J233,0)</f>
        <v>0</v>
      </c>
      <c r="BH233" s="151">
        <f>IF(N233="sníž. přenesená",J233,0)</f>
        <v>0</v>
      </c>
      <c r="BI233" s="151">
        <f>IF(N233="nulová",J233,0)</f>
        <v>0</v>
      </c>
      <c r="BJ233" s="18" t="s">
        <v>82</v>
      </c>
      <c r="BK233" s="151">
        <f>ROUND(I233*H233,2)</f>
        <v>0</v>
      </c>
      <c r="BL233" s="18" t="s">
        <v>314</v>
      </c>
      <c r="BM233" s="150" t="s">
        <v>1009</v>
      </c>
    </row>
    <row r="234" spans="2:65" s="1" customFormat="1" ht="11.25">
      <c r="B234" s="33"/>
      <c r="D234" s="152" t="s">
        <v>316</v>
      </c>
      <c r="F234" s="153" t="s">
        <v>8965</v>
      </c>
      <c r="I234" s="154"/>
      <c r="L234" s="33"/>
      <c r="M234" s="155"/>
      <c r="T234" s="57"/>
      <c r="AT234" s="18" t="s">
        <v>316</v>
      </c>
      <c r="AU234" s="18" t="s">
        <v>82</v>
      </c>
    </row>
    <row r="235" spans="2:65" s="1" customFormat="1" ht="24.2" customHeight="1">
      <c r="B235" s="33"/>
      <c r="C235" s="139" t="s">
        <v>680</v>
      </c>
      <c r="D235" s="139" t="s">
        <v>309</v>
      </c>
      <c r="E235" s="140" t="s">
        <v>8966</v>
      </c>
      <c r="F235" s="141" t="s">
        <v>8967</v>
      </c>
      <c r="G235" s="142" t="s">
        <v>514</v>
      </c>
      <c r="H235" s="143">
        <v>1</v>
      </c>
      <c r="I235" s="144"/>
      <c r="J235" s="145">
        <f>ROUND(I235*H235,2)</f>
        <v>0</v>
      </c>
      <c r="K235" s="141" t="s">
        <v>1</v>
      </c>
      <c r="L235" s="33"/>
      <c r="M235" s="146" t="s">
        <v>1</v>
      </c>
      <c r="N235" s="147" t="s">
        <v>40</v>
      </c>
      <c r="P235" s="148">
        <f>O235*H235</f>
        <v>0</v>
      </c>
      <c r="Q235" s="148">
        <v>0</v>
      </c>
      <c r="R235" s="148">
        <f>Q235*H235</f>
        <v>0</v>
      </c>
      <c r="S235" s="148">
        <v>0</v>
      </c>
      <c r="T235" s="149">
        <f>S235*H235</f>
        <v>0</v>
      </c>
      <c r="AR235" s="150" t="s">
        <v>314</v>
      </c>
      <c r="AT235" s="150" t="s">
        <v>309</v>
      </c>
      <c r="AU235" s="150" t="s">
        <v>82</v>
      </c>
      <c r="AY235" s="18" t="s">
        <v>307</v>
      </c>
      <c r="BE235" s="151">
        <f>IF(N235="základní",J235,0)</f>
        <v>0</v>
      </c>
      <c r="BF235" s="151">
        <f>IF(N235="snížená",J235,0)</f>
        <v>0</v>
      </c>
      <c r="BG235" s="151">
        <f>IF(N235="zákl. přenesená",J235,0)</f>
        <v>0</v>
      </c>
      <c r="BH235" s="151">
        <f>IF(N235="sníž. přenesená",J235,0)</f>
        <v>0</v>
      </c>
      <c r="BI235" s="151">
        <f>IF(N235="nulová",J235,0)</f>
        <v>0</v>
      </c>
      <c r="BJ235" s="18" t="s">
        <v>82</v>
      </c>
      <c r="BK235" s="151">
        <f>ROUND(I235*H235,2)</f>
        <v>0</v>
      </c>
      <c r="BL235" s="18" t="s">
        <v>314</v>
      </c>
      <c r="BM235" s="150" t="s">
        <v>1019</v>
      </c>
    </row>
    <row r="236" spans="2:65" s="1" customFormat="1" ht="19.5">
      <c r="B236" s="33"/>
      <c r="D236" s="152" t="s">
        <v>316</v>
      </c>
      <c r="F236" s="153" t="s">
        <v>8967</v>
      </c>
      <c r="I236" s="154"/>
      <c r="L236" s="33"/>
      <c r="M236" s="155"/>
      <c r="T236" s="57"/>
      <c r="AT236" s="18" t="s">
        <v>316</v>
      </c>
      <c r="AU236" s="18" t="s">
        <v>82</v>
      </c>
    </row>
    <row r="237" spans="2:65" s="1" customFormat="1" ht="24.2" customHeight="1">
      <c r="B237" s="33"/>
      <c r="C237" s="177" t="s">
        <v>687</v>
      </c>
      <c r="D237" s="177" t="s">
        <v>390</v>
      </c>
      <c r="E237" s="178" t="s">
        <v>8968</v>
      </c>
      <c r="F237" s="179" t="s">
        <v>8969</v>
      </c>
      <c r="G237" s="180" t="s">
        <v>514</v>
      </c>
      <c r="H237" s="181">
        <v>1</v>
      </c>
      <c r="I237" s="182"/>
      <c r="J237" s="183">
        <f>ROUND(I237*H237,2)</f>
        <v>0</v>
      </c>
      <c r="K237" s="179" t="s">
        <v>1</v>
      </c>
      <c r="L237" s="184"/>
      <c r="M237" s="185" t="s">
        <v>1</v>
      </c>
      <c r="N237" s="186" t="s">
        <v>40</v>
      </c>
      <c r="P237" s="148">
        <f>O237*H237</f>
        <v>0</v>
      </c>
      <c r="Q237" s="148">
        <v>0</v>
      </c>
      <c r="R237" s="148">
        <f>Q237*H237</f>
        <v>0</v>
      </c>
      <c r="S237" s="148">
        <v>0</v>
      </c>
      <c r="T237" s="149">
        <f>S237*H237</f>
        <v>0</v>
      </c>
      <c r="AR237" s="150" t="s">
        <v>369</v>
      </c>
      <c r="AT237" s="150" t="s">
        <v>390</v>
      </c>
      <c r="AU237" s="150" t="s">
        <v>82</v>
      </c>
      <c r="AY237" s="18" t="s">
        <v>307</v>
      </c>
      <c r="BE237" s="151">
        <f>IF(N237="základní",J237,0)</f>
        <v>0</v>
      </c>
      <c r="BF237" s="151">
        <f>IF(N237="snížená",J237,0)</f>
        <v>0</v>
      </c>
      <c r="BG237" s="151">
        <f>IF(N237="zákl. přenesená",J237,0)</f>
        <v>0</v>
      </c>
      <c r="BH237" s="151">
        <f>IF(N237="sníž. přenesená",J237,0)</f>
        <v>0</v>
      </c>
      <c r="BI237" s="151">
        <f>IF(N237="nulová",J237,0)</f>
        <v>0</v>
      </c>
      <c r="BJ237" s="18" t="s">
        <v>82</v>
      </c>
      <c r="BK237" s="151">
        <f>ROUND(I237*H237,2)</f>
        <v>0</v>
      </c>
      <c r="BL237" s="18" t="s">
        <v>314</v>
      </c>
      <c r="BM237" s="150" t="s">
        <v>1029</v>
      </c>
    </row>
    <row r="238" spans="2:65" s="1" customFormat="1" ht="19.5">
      <c r="B238" s="33"/>
      <c r="D238" s="152" t="s">
        <v>316</v>
      </c>
      <c r="F238" s="153" t="s">
        <v>8969</v>
      </c>
      <c r="I238" s="154"/>
      <c r="L238" s="33"/>
      <c r="M238" s="155"/>
      <c r="T238" s="57"/>
      <c r="AT238" s="18" t="s">
        <v>316</v>
      </c>
      <c r="AU238" s="18" t="s">
        <v>82</v>
      </c>
    </row>
    <row r="239" spans="2:65" s="11" customFormat="1" ht="25.9" customHeight="1">
      <c r="B239" s="127"/>
      <c r="D239" s="128" t="s">
        <v>74</v>
      </c>
      <c r="E239" s="129" t="s">
        <v>84</v>
      </c>
      <c r="F239" s="129" t="s">
        <v>8970</v>
      </c>
      <c r="I239" s="130"/>
      <c r="J239" s="131">
        <f>BK239</f>
        <v>0</v>
      </c>
      <c r="L239" s="127"/>
      <c r="M239" s="132"/>
      <c r="P239" s="133">
        <f>P240+P261+P278+P295+P310+P325+P346+P353</f>
        <v>0</v>
      </c>
      <c r="R239" s="133">
        <f>R240+R261+R278+R295+R310+R325+R346+R353</f>
        <v>0</v>
      </c>
      <c r="T239" s="134">
        <f>T240+T261+T278+T295+T310+T325+T346+T353</f>
        <v>0</v>
      </c>
      <c r="AR239" s="128" t="s">
        <v>82</v>
      </c>
      <c r="AT239" s="135" t="s">
        <v>74</v>
      </c>
      <c r="AU239" s="135" t="s">
        <v>75</v>
      </c>
      <c r="AY239" s="128" t="s">
        <v>307</v>
      </c>
      <c r="BK239" s="136">
        <f>BK240+BK261+BK278+BK295+BK310+BK325+BK346+BK353</f>
        <v>0</v>
      </c>
    </row>
    <row r="240" spans="2:65" s="11" customFormat="1" ht="22.9" customHeight="1">
      <c r="B240" s="127"/>
      <c r="D240" s="128" t="s">
        <v>74</v>
      </c>
      <c r="E240" s="137" t="s">
        <v>8971</v>
      </c>
      <c r="F240" s="137" t="s">
        <v>8972</v>
      </c>
      <c r="I240" s="130"/>
      <c r="J240" s="138">
        <f>BK240</f>
        <v>0</v>
      </c>
      <c r="L240" s="127"/>
      <c r="M240" s="132"/>
      <c r="P240" s="133">
        <f>SUM(P241:P260)</f>
        <v>0</v>
      </c>
      <c r="R240" s="133">
        <f>SUM(R241:R260)</f>
        <v>0</v>
      </c>
      <c r="T240" s="134">
        <f>SUM(T241:T260)</f>
        <v>0</v>
      </c>
      <c r="AR240" s="128" t="s">
        <v>82</v>
      </c>
      <c r="AT240" s="135" t="s">
        <v>74</v>
      </c>
      <c r="AU240" s="135" t="s">
        <v>82</v>
      </c>
      <c r="AY240" s="128" t="s">
        <v>307</v>
      </c>
      <c r="BK240" s="136">
        <f>SUM(BK241:BK260)</f>
        <v>0</v>
      </c>
    </row>
    <row r="241" spans="2:65" s="1" customFormat="1" ht="55.5" customHeight="1">
      <c r="B241" s="33"/>
      <c r="C241" s="139" t="s">
        <v>692</v>
      </c>
      <c r="D241" s="139" t="s">
        <v>309</v>
      </c>
      <c r="E241" s="140" t="s">
        <v>8973</v>
      </c>
      <c r="F241" s="141" t="s">
        <v>8974</v>
      </c>
      <c r="G241" s="142" t="s">
        <v>5228</v>
      </c>
      <c r="H241" s="143">
        <v>1</v>
      </c>
      <c r="I241" s="144"/>
      <c r="J241" s="145">
        <f>ROUND(I241*H241,2)</f>
        <v>0</v>
      </c>
      <c r="K241" s="141" t="s">
        <v>1</v>
      </c>
      <c r="L241" s="33"/>
      <c r="M241" s="146" t="s">
        <v>1</v>
      </c>
      <c r="N241" s="147" t="s">
        <v>40</v>
      </c>
      <c r="P241" s="148">
        <f>O241*H241</f>
        <v>0</v>
      </c>
      <c r="Q241" s="148">
        <v>0</v>
      </c>
      <c r="R241" s="148">
        <f>Q241*H241</f>
        <v>0</v>
      </c>
      <c r="S241" s="148">
        <v>0</v>
      </c>
      <c r="T241" s="149">
        <f>S241*H241</f>
        <v>0</v>
      </c>
      <c r="AR241" s="150" t="s">
        <v>314</v>
      </c>
      <c r="AT241" s="150" t="s">
        <v>309</v>
      </c>
      <c r="AU241" s="150" t="s">
        <v>84</v>
      </c>
      <c r="AY241" s="18" t="s">
        <v>307</v>
      </c>
      <c r="BE241" s="151">
        <f>IF(N241="základní",J241,0)</f>
        <v>0</v>
      </c>
      <c r="BF241" s="151">
        <f>IF(N241="snížená",J241,0)</f>
        <v>0</v>
      </c>
      <c r="BG241" s="151">
        <f>IF(N241="zákl. přenesená",J241,0)</f>
        <v>0</v>
      </c>
      <c r="BH241" s="151">
        <f>IF(N241="sníž. přenesená",J241,0)</f>
        <v>0</v>
      </c>
      <c r="BI241" s="151">
        <f>IF(N241="nulová",J241,0)</f>
        <v>0</v>
      </c>
      <c r="BJ241" s="18" t="s">
        <v>82</v>
      </c>
      <c r="BK241" s="151">
        <f>ROUND(I241*H241,2)</f>
        <v>0</v>
      </c>
      <c r="BL241" s="18" t="s">
        <v>314</v>
      </c>
      <c r="BM241" s="150" t="s">
        <v>1039</v>
      </c>
    </row>
    <row r="242" spans="2:65" s="1" customFormat="1" ht="39">
      <c r="B242" s="33"/>
      <c r="D242" s="152" t="s">
        <v>316</v>
      </c>
      <c r="F242" s="153" t="s">
        <v>8974</v>
      </c>
      <c r="I242" s="154"/>
      <c r="L242" s="33"/>
      <c r="M242" s="155"/>
      <c r="T242" s="57"/>
      <c r="AT242" s="18" t="s">
        <v>316</v>
      </c>
      <c r="AU242" s="18" t="s">
        <v>84</v>
      </c>
    </row>
    <row r="243" spans="2:65" s="1" customFormat="1" ht="55.5" customHeight="1">
      <c r="B243" s="33"/>
      <c r="C243" s="177" t="s">
        <v>697</v>
      </c>
      <c r="D243" s="177" t="s">
        <v>390</v>
      </c>
      <c r="E243" s="178" t="s">
        <v>8975</v>
      </c>
      <c r="F243" s="179" t="s">
        <v>8976</v>
      </c>
      <c r="G243" s="180" t="s">
        <v>5228</v>
      </c>
      <c r="H243" s="181">
        <v>1</v>
      </c>
      <c r="I243" s="182"/>
      <c r="J243" s="183">
        <f>ROUND(I243*H243,2)</f>
        <v>0</v>
      </c>
      <c r="K243" s="179" t="s">
        <v>1</v>
      </c>
      <c r="L243" s="184"/>
      <c r="M243" s="185" t="s">
        <v>1</v>
      </c>
      <c r="N243" s="186" t="s">
        <v>40</v>
      </c>
      <c r="P243" s="148">
        <f>O243*H243</f>
        <v>0</v>
      </c>
      <c r="Q243" s="148">
        <v>0</v>
      </c>
      <c r="R243" s="148">
        <f>Q243*H243</f>
        <v>0</v>
      </c>
      <c r="S243" s="148">
        <v>0</v>
      </c>
      <c r="T243" s="149">
        <f>S243*H243</f>
        <v>0</v>
      </c>
      <c r="AR243" s="150" t="s">
        <v>369</v>
      </c>
      <c r="AT243" s="150" t="s">
        <v>390</v>
      </c>
      <c r="AU243" s="150" t="s">
        <v>84</v>
      </c>
      <c r="AY243" s="18" t="s">
        <v>307</v>
      </c>
      <c r="BE243" s="151">
        <f>IF(N243="základní",J243,0)</f>
        <v>0</v>
      </c>
      <c r="BF243" s="151">
        <f>IF(N243="snížená",J243,0)</f>
        <v>0</v>
      </c>
      <c r="BG243" s="151">
        <f>IF(N243="zákl. přenesená",J243,0)</f>
        <v>0</v>
      </c>
      <c r="BH243" s="151">
        <f>IF(N243="sníž. přenesená",J243,0)</f>
        <v>0</v>
      </c>
      <c r="BI243" s="151">
        <f>IF(N243="nulová",J243,0)</f>
        <v>0</v>
      </c>
      <c r="BJ243" s="18" t="s">
        <v>82</v>
      </c>
      <c r="BK243" s="151">
        <f>ROUND(I243*H243,2)</f>
        <v>0</v>
      </c>
      <c r="BL243" s="18" t="s">
        <v>314</v>
      </c>
      <c r="BM243" s="150" t="s">
        <v>1050</v>
      </c>
    </row>
    <row r="244" spans="2:65" s="1" customFormat="1" ht="39">
      <c r="B244" s="33"/>
      <c r="D244" s="152" t="s">
        <v>316</v>
      </c>
      <c r="F244" s="153" t="s">
        <v>8976</v>
      </c>
      <c r="I244" s="154"/>
      <c r="L244" s="33"/>
      <c r="M244" s="155"/>
      <c r="T244" s="57"/>
      <c r="AT244" s="18" t="s">
        <v>316</v>
      </c>
      <c r="AU244" s="18" t="s">
        <v>84</v>
      </c>
    </row>
    <row r="245" spans="2:65" s="1" customFormat="1" ht="24.2" customHeight="1">
      <c r="B245" s="33"/>
      <c r="C245" s="139" t="s">
        <v>702</v>
      </c>
      <c r="D245" s="139" t="s">
        <v>309</v>
      </c>
      <c r="E245" s="140" t="s">
        <v>8977</v>
      </c>
      <c r="F245" s="141" t="s">
        <v>8978</v>
      </c>
      <c r="G245" s="142" t="s">
        <v>514</v>
      </c>
      <c r="H245" s="143">
        <v>1</v>
      </c>
      <c r="I245" s="144"/>
      <c r="J245" s="145">
        <f>ROUND(I245*H245,2)</f>
        <v>0</v>
      </c>
      <c r="K245" s="141" t="s">
        <v>1</v>
      </c>
      <c r="L245" s="33"/>
      <c r="M245" s="146" t="s">
        <v>1</v>
      </c>
      <c r="N245" s="147" t="s">
        <v>40</v>
      </c>
      <c r="P245" s="148">
        <f>O245*H245</f>
        <v>0</v>
      </c>
      <c r="Q245" s="148">
        <v>0</v>
      </c>
      <c r="R245" s="148">
        <f>Q245*H245</f>
        <v>0</v>
      </c>
      <c r="S245" s="148">
        <v>0</v>
      </c>
      <c r="T245" s="149">
        <f>S245*H245</f>
        <v>0</v>
      </c>
      <c r="AR245" s="150" t="s">
        <v>314</v>
      </c>
      <c r="AT245" s="150" t="s">
        <v>309</v>
      </c>
      <c r="AU245" s="150" t="s">
        <v>84</v>
      </c>
      <c r="AY245" s="18" t="s">
        <v>307</v>
      </c>
      <c r="BE245" s="151">
        <f>IF(N245="základní",J245,0)</f>
        <v>0</v>
      </c>
      <c r="BF245" s="151">
        <f>IF(N245="snížená",J245,0)</f>
        <v>0</v>
      </c>
      <c r="BG245" s="151">
        <f>IF(N245="zákl. přenesená",J245,0)</f>
        <v>0</v>
      </c>
      <c r="BH245" s="151">
        <f>IF(N245="sníž. přenesená",J245,0)</f>
        <v>0</v>
      </c>
      <c r="BI245" s="151">
        <f>IF(N245="nulová",J245,0)</f>
        <v>0</v>
      </c>
      <c r="BJ245" s="18" t="s">
        <v>82</v>
      </c>
      <c r="BK245" s="151">
        <f>ROUND(I245*H245,2)</f>
        <v>0</v>
      </c>
      <c r="BL245" s="18" t="s">
        <v>314</v>
      </c>
      <c r="BM245" s="150" t="s">
        <v>1059</v>
      </c>
    </row>
    <row r="246" spans="2:65" s="1" customFormat="1" ht="19.5">
      <c r="B246" s="33"/>
      <c r="D246" s="152" t="s">
        <v>316</v>
      </c>
      <c r="F246" s="153" t="s">
        <v>8978</v>
      </c>
      <c r="I246" s="154"/>
      <c r="L246" s="33"/>
      <c r="M246" s="155"/>
      <c r="T246" s="57"/>
      <c r="AT246" s="18" t="s">
        <v>316</v>
      </c>
      <c r="AU246" s="18" t="s">
        <v>84</v>
      </c>
    </row>
    <row r="247" spans="2:65" s="1" customFormat="1" ht="24.2" customHeight="1">
      <c r="B247" s="33"/>
      <c r="C247" s="177" t="s">
        <v>707</v>
      </c>
      <c r="D247" s="177" t="s">
        <v>390</v>
      </c>
      <c r="E247" s="178" t="s">
        <v>8979</v>
      </c>
      <c r="F247" s="179" t="s">
        <v>8980</v>
      </c>
      <c r="G247" s="180" t="s">
        <v>514</v>
      </c>
      <c r="H247" s="181">
        <v>1</v>
      </c>
      <c r="I247" s="182"/>
      <c r="J247" s="183">
        <f>ROUND(I247*H247,2)</f>
        <v>0</v>
      </c>
      <c r="K247" s="179" t="s">
        <v>1</v>
      </c>
      <c r="L247" s="184"/>
      <c r="M247" s="185" t="s">
        <v>1</v>
      </c>
      <c r="N247" s="186" t="s">
        <v>40</v>
      </c>
      <c r="P247" s="148">
        <f>O247*H247</f>
        <v>0</v>
      </c>
      <c r="Q247" s="148">
        <v>0</v>
      </c>
      <c r="R247" s="148">
        <f>Q247*H247</f>
        <v>0</v>
      </c>
      <c r="S247" s="148">
        <v>0</v>
      </c>
      <c r="T247" s="149">
        <f>S247*H247</f>
        <v>0</v>
      </c>
      <c r="AR247" s="150" t="s">
        <v>369</v>
      </c>
      <c r="AT247" s="150" t="s">
        <v>390</v>
      </c>
      <c r="AU247" s="150" t="s">
        <v>84</v>
      </c>
      <c r="AY247" s="18" t="s">
        <v>307</v>
      </c>
      <c r="BE247" s="151">
        <f>IF(N247="základní",J247,0)</f>
        <v>0</v>
      </c>
      <c r="BF247" s="151">
        <f>IF(N247="snížená",J247,0)</f>
        <v>0</v>
      </c>
      <c r="BG247" s="151">
        <f>IF(N247="zákl. přenesená",J247,0)</f>
        <v>0</v>
      </c>
      <c r="BH247" s="151">
        <f>IF(N247="sníž. přenesená",J247,0)</f>
        <v>0</v>
      </c>
      <c r="BI247" s="151">
        <f>IF(N247="nulová",J247,0)</f>
        <v>0</v>
      </c>
      <c r="BJ247" s="18" t="s">
        <v>82</v>
      </c>
      <c r="BK247" s="151">
        <f>ROUND(I247*H247,2)</f>
        <v>0</v>
      </c>
      <c r="BL247" s="18" t="s">
        <v>314</v>
      </c>
      <c r="BM247" s="150" t="s">
        <v>1074</v>
      </c>
    </row>
    <row r="248" spans="2:65" s="1" customFormat="1" ht="19.5">
      <c r="B248" s="33"/>
      <c r="D248" s="152" t="s">
        <v>316</v>
      </c>
      <c r="F248" s="153" t="s">
        <v>8980</v>
      </c>
      <c r="I248" s="154"/>
      <c r="L248" s="33"/>
      <c r="M248" s="155"/>
      <c r="T248" s="57"/>
      <c r="AT248" s="18" t="s">
        <v>316</v>
      </c>
      <c r="AU248" s="18" t="s">
        <v>84</v>
      </c>
    </row>
    <row r="249" spans="2:65" s="1" customFormat="1" ht="21.75" customHeight="1">
      <c r="B249" s="33"/>
      <c r="C249" s="139" t="s">
        <v>712</v>
      </c>
      <c r="D249" s="139" t="s">
        <v>309</v>
      </c>
      <c r="E249" s="140" t="s">
        <v>8981</v>
      </c>
      <c r="F249" s="141" t="s">
        <v>8982</v>
      </c>
      <c r="G249" s="142" t="s">
        <v>514</v>
      </c>
      <c r="H249" s="143">
        <v>1</v>
      </c>
      <c r="I249" s="144"/>
      <c r="J249" s="145">
        <f>ROUND(I249*H249,2)</f>
        <v>0</v>
      </c>
      <c r="K249" s="141" t="s">
        <v>1</v>
      </c>
      <c r="L249" s="33"/>
      <c r="M249" s="146" t="s">
        <v>1</v>
      </c>
      <c r="N249" s="147" t="s">
        <v>40</v>
      </c>
      <c r="P249" s="148">
        <f>O249*H249</f>
        <v>0</v>
      </c>
      <c r="Q249" s="148">
        <v>0</v>
      </c>
      <c r="R249" s="148">
        <f>Q249*H249</f>
        <v>0</v>
      </c>
      <c r="S249" s="148">
        <v>0</v>
      </c>
      <c r="T249" s="149">
        <f>S249*H249</f>
        <v>0</v>
      </c>
      <c r="AR249" s="150" t="s">
        <v>314</v>
      </c>
      <c r="AT249" s="150" t="s">
        <v>309</v>
      </c>
      <c r="AU249" s="150" t="s">
        <v>84</v>
      </c>
      <c r="AY249" s="18" t="s">
        <v>307</v>
      </c>
      <c r="BE249" s="151">
        <f>IF(N249="základní",J249,0)</f>
        <v>0</v>
      </c>
      <c r="BF249" s="151">
        <f>IF(N249="snížená",J249,0)</f>
        <v>0</v>
      </c>
      <c r="BG249" s="151">
        <f>IF(N249="zákl. přenesená",J249,0)</f>
        <v>0</v>
      </c>
      <c r="BH249" s="151">
        <f>IF(N249="sníž. přenesená",J249,0)</f>
        <v>0</v>
      </c>
      <c r="BI249" s="151">
        <f>IF(N249="nulová",J249,0)</f>
        <v>0</v>
      </c>
      <c r="BJ249" s="18" t="s">
        <v>82</v>
      </c>
      <c r="BK249" s="151">
        <f>ROUND(I249*H249,2)</f>
        <v>0</v>
      </c>
      <c r="BL249" s="18" t="s">
        <v>314</v>
      </c>
      <c r="BM249" s="150" t="s">
        <v>1084</v>
      </c>
    </row>
    <row r="250" spans="2:65" s="1" customFormat="1" ht="11.25">
      <c r="B250" s="33"/>
      <c r="D250" s="152" t="s">
        <v>316</v>
      </c>
      <c r="F250" s="153" t="s">
        <v>8982</v>
      </c>
      <c r="I250" s="154"/>
      <c r="L250" s="33"/>
      <c r="M250" s="155"/>
      <c r="T250" s="57"/>
      <c r="AT250" s="18" t="s">
        <v>316</v>
      </c>
      <c r="AU250" s="18" t="s">
        <v>84</v>
      </c>
    </row>
    <row r="251" spans="2:65" s="1" customFormat="1" ht="21.75" customHeight="1">
      <c r="B251" s="33"/>
      <c r="C251" s="177" t="s">
        <v>717</v>
      </c>
      <c r="D251" s="177" t="s">
        <v>390</v>
      </c>
      <c r="E251" s="178" t="s">
        <v>8983</v>
      </c>
      <c r="F251" s="179" t="s">
        <v>8984</v>
      </c>
      <c r="G251" s="180" t="s">
        <v>514</v>
      </c>
      <c r="H251" s="181">
        <v>1</v>
      </c>
      <c r="I251" s="182"/>
      <c r="J251" s="183">
        <f>ROUND(I251*H251,2)</f>
        <v>0</v>
      </c>
      <c r="K251" s="179" t="s">
        <v>1</v>
      </c>
      <c r="L251" s="184"/>
      <c r="M251" s="185" t="s">
        <v>1</v>
      </c>
      <c r="N251" s="186" t="s">
        <v>40</v>
      </c>
      <c r="P251" s="148">
        <f>O251*H251</f>
        <v>0</v>
      </c>
      <c r="Q251" s="148">
        <v>0</v>
      </c>
      <c r="R251" s="148">
        <f>Q251*H251</f>
        <v>0</v>
      </c>
      <c r="S251" s="148">
        <v>0</v>
      </c>
      <c r="T251" s="149">
        <f>S251*H251</f>
        <v>0</v>
      </c>
      <c r="AR251" s="150" t="s">
        <v>369</v>
      </c>
      <c r="AT251" s="150" t="s">
        <v>390</v>
      </c>
      <c r="AU251" s="150" t="s">
        <v>84</v>
      </c>
      <c r="AY251" s="18" t="s">
        <v>307</v>
      </c>
      <c r="BE251" s="151">
        <f>IF(N251="základní",J251,0)</f>
        <v>0</v>
      </c>
      <c r="BF251" s="151">
        <f>IF(N251="snížená",J251,0)</f>
        <v>0</v>
      </c>
      <c r="BG251" s="151">
        <f>IF(N251="zákl. přenesená",J251,0)</f>
        <v>0</v>
      </c>
      <c r="BH251" s="151">
        <f>IF(N251="sníž. přenesená",J251,0)</f>
        <v>0</v>
      </c>
      <c r="BI251" s="151">
        <f>IF(N251="nulová",J251,0)</f>
        <v>0</v>
      </c>
      <c r="BJ251" s="18" t="s">
        <v>82</v>
      </c>
      <c r="BK251" s="151">
        <f>ROUND(I251*H251,2)</f>
        <v>0</v>
      </c>
      <c r="BL251" s="18" t="s">
        <v>314</v>
      </c>
      <c r="BM251" s="150" t="s">
        <v>1097</v>
      </c>
    </row>
    <row r="252" spans="2:65" s="1" customFormat="1" ht="11.25">
      <c r="B252" s="33"/>
      <c r="D252" s="152" t="s">
        <v>316</v>
      </c>
      <c r="F252" s="153" t="s">
        <v>8984</v>
      </c>
      <c r="I252" s="154"/>
      <c r="L252" s="33"/>
      <c r="M252" s="155"/>
      <c r="T252" s="57"/>
      <c r="AT252" s="18" t="s">
        <v>316</v>
      </c>
      <c r="AU252" s="18" t="s">
        <v>84</v>
      </c>
    </row>
    <row r="253" spans="2:65" s="1" customFormat="1" ht="24.2" customHeight="1">
      <c r="B253" s="33"/>
      <c r="C253" s="139" t="s">
        <v>722</v>
      </c>
      <c r="D253" s="139" t="s">
        <v>309</v>
      </c>
      <c r="E253" s="140" t="s">
        <v>8985</v>
      </c>
      <c r="F253" s="141" t="s">
        <v>8986</v>
      </c>
      <c r="G253" s="142" t="s">
        <v>514</v>
      </c>
      <c r="H253" s="143">
        <v>1</v>
      </c>
      <c r="I253" s="144"/>
      <c r="J253" s="145">
        <f>ROUND(I253*H253,2)</f>
        <v>0</v>
      </c>
      <c r="K253" s="141" t="s">
        <v>1</v>
      </c>
      <c r="L253" s="33"/>
      <c r="M253" s="146" t="s">
        <v>1</v>
      </c>
      <c r="N253" s="147" t="s">
        <v>40</v>
      </c>
      <c r="P253" s="148">
        <f>O253*H253</f>
        <v>0</v>
      </c>
      <c r="Q253" s="148">
        <v>0</v>
      </c>
      <c r="R253" s="148">
        <f>Q253*H253</f>
        <v>0</v>
      </c>
      <c r="S253" s="148">
        <v>0</v>
      </c>
      <c r="T253" s="149">
        <f>S253*H253</f>
        <v>0</v>
      </c>
      <c r="AR253" s="150" t="s">
        <v>314</v>
      </c>
      <c r="AT253" s="150" t="s">
        <v>309</v>
      </c>
      <c r="AU253" s="150" t="s">
        <v>84</v>
      </c>
      <c r="AY253" s="18" t="s">
        <v>307</v>
      </c>
      <c r="BE253" s="151">
        <f>IF(N253="základní",J253,0)</f>
        <v>0</v>
      </c>
      <c r="BF253" s="151">
        <f>IF(N253="snížená",J253,0)</f>
        <v>0</v>
      </c>
      <c r="BG253" s="151">
        <f>IF(N253="zákl. přenesená",J253,0)</f>
        <v>0</v>
      </c>
      <c r="BH253" s="151">
        <f>IF(N253="sníž. přenesená",J253,0)</f>
        <v>0</v>
      </c>
      <c r="BI253" s="151">
        <f>IF(N253="nulová",J253,0)</f>
        <v>0</v>
      </c>
      <c r="BJ253" s="18" t="s">
        <v>82</v>
      </c>
      <c r="BK253" s="151">
        <f>ROUND(I253*H253,2)</f>
        <v>0</v>
      </c>
      <c r="BL253" s="18" t="s">
        <v>314</v>
      </c>
      <c r="BM253" s="150" t="s">
        <v>198</v>
      </c>
    </row>
    <row r="254" spans="2:65" s="1" customFormat="1" ht="19.5">
      <c r="B254" s="33"/>
      <c r="D254" s="152" t="s">
        <v>316</v>
      </c>
      <c r="F254" s="153" t="s">
        <v>8986</v>
      </c>
      <c r="I254" s="154"/>
      <c r="L254" s="33"/>
      <c r="M254" s="155"/>
      <c r="T254" s="57"/>
      <c r="AT254" s="18" t="s">
        <v>316</v>
      </c>
      <c r="AU254" s="18" t="s">
        <v>84</v>
      </c>
    </row>
    <row r="255" spans="2:65" s="1" customFormat="1" ht="24.2" customHeight="1">
      <c r="B255" s="33"/>
      <c r="C255" s="177" t="s">
        <v>736</v>
      </c>
      <c r="D255" s="177" t="s">
        <v>390</v>
      </c>
      <c r="E255" s="178" t="s">
        <v>8987</v>
      </c>
      <c r="F255" s="179" t="s">
        <v>8988</v>
      </c>
      <c r="G255" s="180" t="s">
        <v>514</v>
      </c>
      <c r="H255" s="181">
        <v>1</v>
      </c>
      <c r="I255" s="182"/>
      <c r="J255" s="183">
        <f>ROUND(I255*H255,2)</f>
        <v>0</v>
      </c>
      <c r="K255" s="179" t="s">
        <v>1</v>
      </c>
      <c r="L255" s="184"/>
      <c r="M255" s="185" t="s">
        <v>1</v>
      </c>
      <c r="N255" s="186" t="s">
        <v>40</v>
      </c>
      <c r="P255" s="148">
        <f>O255*H255</f>
        <v>0</v>
      </c>
      <c r="Q255" s="148">
        <v>0</v>
      </c>
      <c r="R255" s="148">
        <f>Q255*H255</f>
        <v>0</v>
      </c>
      <c r="S255" s="148">
        <v>0</v>
      </c>
      <c r="T255" s="149">
        <f>S255*H255</f>
        <v>0</v>
      </c>
      <c r="AR255" s="150" t="s">
        <v>369</v>
      </c>
      <c r="AT255" s="150" t="s">
        <v>390</v>
      </c>
      <c r="AU255" s="150" t="s">
        <v>84</v>
      </c>
      <c r="AY255" s="18" t="s">
        <v>307</v>
      </c>
      <c r="BE255" s="151">
        <f>IF(N255="základní",J255,0)</f>
        <v>0</v>
      </c>
      <c r="BF255" s="151">
        <f>IF(N255="snížená",J255,0)</f>
        <v>0</v>
      </c>
      <c r="BG255" s="151">
        <f>IF(N255="zákl. přenesená",J255,0)</f>
        <v>0</v>
      </c>
      <c r="BH255" s="151">
        <f>IF(N255="sníž. přenesená",J255,0)</f>
        <v>0</v>
      </c>
      <c r="BI255" s="151">
        <f>IF(N255="nulová",J255,0)</f>
        <v>0</v>
      </c>
      <c r="BJ255" s="18" t="s">
        <v>82</v>
      </c>
      <c r="BK255" s="151">
        <f>ROUND(I255*H255,2)</f>
        <v>0</v>
      </c>
      <c r="BL255" s="18" t="s">
        <v>314</v>
      </c>
      <c r="BM255" s="150" t="s">
        <v>1117</v>
      </c>
    </row>
    <row r="256" spans="2:65" s="1" customFormat="1" ht="19.5">
      <c r="B256" s="33"/>
      <c r="D256" s="152" t="s">
        <v>316</v>
      </c>
      <c r="F256" s="153" t="s">
        <v>8988</v>
      </c>
      <c r="I256" s="154"/>
      <c r="L256" s="33"/>
      <c r="M256" s="155"/>
      <c r="T256" s="57"/>
      <c r="AT256" s="18" t="s">
        <v>316</v>
      </c>
      <c r="AU256" s="18" t="s">
        <v>84</v>
      </c>
    </row>
    <row r="257" spans="2:65" s="1" customFormat="1" ht="16.5" customHeight="1">
      <c r="B257" s="33"/>
      <c r="C257" s="139" t="s">
        <v>741</v>
      </c>
      <c r="D257" s="139" t="s">
        <v>309</v>
      </c>
      <c r="E257" s="140" t="s">
        <v>8989</v>
      </c>
      <c r="F257" s="141" t="s">
        <v>8990</v>
      </c>
      <c r="G257" s="142" t="s">
        <v>5228</v>
      </c>
      <c r="H257" s="143">
        <v>1</v>
      </c>
      <c r="I257" s="144"/>
      <c r="J257" s="145">
        <f>ROUND(I257*H257,2)</f>
        <v>0</v>
      </c>
      <c r="K257" s="141" t="s">
        <v>1</v>
      </c>
      <c r="L257" s="33"/>
      <c r="M257" s="146" t="s">
        <v>1</v>
      </c>
      <c r="N257" s="147" t="s">
        <v>40</v>
      </c>
      <c r="P257" s="148">
        <f>O257*H257</f>
        <v>0</v>
      </c>
      <c r="Q257" s="148">
        <v>0</v>
      </c>
      <c r="R257" s="148">
        <f>Q257*H257</f>
        <v>0</v>
      </c>
      <c r="S257" s="148">
        <v>0</v>
      </c>
      <c r="T257" s="149">
        <f>S257*H257</f>
        <v>0</v>
      </c>
      <c r="AR257" s="150" t="s">
        <v>314</v>
      </c>
      <c r="AT257" s="150" t="s">
        <v>309</v>
      </c>
      <c r="AU257" s="150" t="s">
        <v>84</v>
      </c>
      <c r="AY257" s="18" t="s">
        <v>307</v>
      </c>
      <c r="BE257" s="151">
        <f>IF(N257="základní",J257,0)</f>
        <v>0</v>
      </c>
      <c r="BF257" s="151">
        <f>IF(N257="snížená",J257,0)</f>
        <v>0</v>
      </c>
      <c r="BG257" s="151">
        <f>IF(N257="zákl. přenesená",J257,0)</f>
        <v>0</v>
      </c>
      <c r="BH257" s="151">
        <f>IF(N257="sníž. přenesená",J257,0)</f>
        <v>0</v>
      </c>
      <c r="BI257" s="151">
        <f>IF(N257="nulová",J257,0)</f>
        <v>0</v>
      </c>
      <c r="BJ257" s="18" t="s">
        <v>82</v>
      </c>
      <c r="BK257" s="151">
        <f>ROUND(I257*H257,2)</f>
        <v>0</v>
      </c>
      <c r="BL257" s="18" t="s">
        <v>314</v>
      </c>
      <c r="BM257" s="150" t="s">
        <v>1129</v>
      </c>
    </row>
    <row r="258" spans="2:65" s="1" customFormat="1" ht="11.25">
      <c r="B258" s="33"/>
      <c r="D258" s="152" t="s">
        <v>316</v>
      </c>
      <c r="F258" s="153" t="s">
        <v>8990</v>
      </c>
      <c r="I258" s="154"/>
      <c r="L258" s="33"/>
      <c r="M258" s="155"/>
      <c r="T258" s="57"/>
      <c r="AT258" s="18" t="s">
        <v>316</v>
      </c>
      <c r="AU258" s="18" t="s">
        <v>84</v>
      </c>
    </row>
    <row r="259" spans="2:65" s="1" customFormat="1" ht="16.5" customHeight="1">
      <c r="B259" s="33"/>
      <c r="C259" s="139" t="s">
        <v>752</v>
      </c>
      <c r="D259" s="139" t="s">
        <v>309</v>
      </c>
      <c r="E259" s="140" t="s">
        <v>8991</v>
      </c>
      <c r="F259" s="141" t="s">
        <v>8992</v>
      </c>
      <c r="G259" s="142" t="s">
        <v>5228</v>
      </c>
      <c r="H259" s="143">
        <v>1</v>
      </c>
      <c r="I259" s="144"/>
      <c r="J259" s="145">
        <f>ROUND(I259*H259,2)</f>
        <v>0</v>
      </c>
      <c r="K259" s="141" t="s">
        <v>1</v>
      </c>
      <c r="L259" s="33"/>
      <c r="M259" s="146" t="s">
        <v>1</v>
      </c>
      <c r="N259" s="147" t="s">
        <v>40</v>
      </c>
      <c r="P259" s="148">
        <f>O259*H259</f>
        <v>0</v>
      </c>
      <c r="Q259" s="148">
        <v>0</v>
      </c>
      <c r="R259" s="148">
        <f>Q259*H259</f>
        <v>0</v>
      </c>
      <c r="S259" s="148">
        <v>0</v>
      </c>
      <c r="T259" s="149">
        <f>S259*H259</f>
        <v>0</v>
      </c>
      <c r="AR259" s="150" t="s">
        <v>314</v>
      </c>
      <c r="AT259" s="150" t="s">
        <v>309</v>
      </c>
      <c r="AU259" s="150" t="s">
        <v>84</v>
      </c>
      <c r="AY259" s="18" t="s">
        <v>307</v>
      </c>
      <c r="BE259" s="151">
        <f>IF(N259="základní",J259,0)</f>
        <v>0</v>
      </c>
      <c r="BF259" s="151">
        <f>IF(N259="snížená",J259,0)</f>
        <v>0</v>
      </c>
      <c r="BG259" s="151">
        <f>IF(N259="zákl. přenesená",J259,0)</f>
        <v>0</v>
      </c>
      <c r="BH259" s="151">
        <f>IF(N259="sníž. přenesená",J259,0)</f>
        <v>0</v>
      </c>
      <c r="BI259" s="151">
        <f>IF(N259="nulová",J259,0)</f>
        <v>0</v>
      </c>
      <c r="BJ259" s="18" t="s">
        <v>82</v>
      </c>
      <c r="BK259" s="151">
        <f>ROUND(I259*H259,2)</f>
        <v>0</v>
      </c>
      <c r="BL259" s="18" t="s">
        <v>314</v>
      </c>
      <c r="BM259" s="150" t="s">
        <v>1142</v>
      </c>
    </row>
    <row r="260" spans="2:65" s="1" customFormat="1" ht="11.25">
      <c r="B260" s="33"/>
      <c r="D260" s="152" t="s">
        <v>316</v>
      </c>
      <c r="F260" s="153" t="s">
        <v>8992</v>
      </c>
      <c r="I260" s="154"/>
      <c r="L260" s="33"/>
      <c r="M260" s="155"/>
      <c r="T260" s="57"/>
      <c r="AT260" s="18" t="s">
        <v>316</v>
      </c>
      <c r="AU260" s="18" t="s">
        <v>84</v>
      </c>
    </row>
    <row r="261" spans="2:65" s="11" customFormat="1" ht="22.9" customHeight="1">
      <c r="B261" s="127"/>
      <c r="D261" s="128" t="s">
        <v>74</v>
      </c>
      <c r="E261" s="137" t="s">
        <v>8993</v>
      </c>
      <c r="F261" s="137" t="s">
        <v>8994</v>
      </c>
      <c r="I261" s="130"/>
      <c r="J261" s="138">
        <f>BK261</f>
        <v>0</v>
      </c>
      <c r="L261" s="127"/>
      <c r="M261" s="132"/>
      <c r="P261" s="133">
        <f>SUM(P262:P277)</f>
        <v>0</v>
      </c>
      <c r="R261" s="133">
        <f>SUM(R262:R277)</f>
        <v>0</v>
      </c>
      <c r="T261" s="134">
        <f>SUM(T262:T277)</f>
        <v>0</v>
      </c>
      <c r="AR261" s="128" t="s">
        <v>82</v>
      </c>
      <c r="AT261" s="135" t="s">
        <v>74</v>
      </c>
      <c r="AU261" s="135" t="s">
        <v>82</v>
      </c>
      <c r="AY261" s="128" t="s">
        <v>307</v>
      </c>
      <c r="BK261" s="136">
        <f>SUM(BK262:BK277)</f>
        <v>0</v>
      </c>
    </row>
    <row r="262" spans="2:65" s="1" customFormat="1" ht="55.5" customHeight="1">
      <c r="B262" s="33"/>
      <c r="C262" s="139" t="s">
        <v>759</v>
      </c>
      <c r="D262" s="139" t="s">
        <v>309</v>
      </c>
      <c r="E262" s="140" t="s">
        <v>8995</v>
      </c>
      <c r="F262" s="141" t="s">
        <v>8996</v>
      </c>
      <c r="G262" s="142" t="s">
        <v>5228</v>
      </c>
      <c r="H262" s="143">
        <v>1</v>
      </c>
      <c r="I262" s="144"/>
      <c r="J262" s="145">
        <f>ROUND(I262*H262,2)</f>
        <v>0</v>
      </c>
      <c r="K262" s="141" t="s">
        <v>1</v>
      </c>
      <c r="L262" s="33"/>
      <c r="M262" s="146" t="s">
        <v>1</v>
      </c>
      <c r="N262" s="147" t="s">
        <v>40</v>
      </c>
      <c r="P262" s="148">
        <f>O262*H262</f>
        <v>0</v>
      </c>
      <c r="Q262" s="148">
        <v>0</v>
      </c>
      <c r="R262" s="148">
        <f>Q262*H262</f>
        <v>0</v>
      </c>
      <c r="S262" s="148">
        <v>0</v>
      </c>
      <c r="T262" s="149">
        <f>S262*H262</f>
        <v>0</v>
      </c>
      <c r="AR262" s="150" t="s">
        <v>314</v>
      </c>
      <c r="AT262" s="150" t="s">
        <v>309</v>
      </c>
      <c r="AU262" s="150" t="s">
        <v>84</v>
      </c>
      <c r="AY262" s="18" t="s">
        <v>307</v>
      </c>
      <c r="BE262" s="151">
        <f>IF(N262="základní",J262,0)</f>
        <v>0</v>
      </c>
      <c r="BF262" s="151">
        <f>IF(N262="snížená",J262,0)</f>
        <v>0</v>
      </c>
      <c r="BG262" s="151">
        <f>IF(N262="zákl. přenesená",J262,0)</f>
        <v>0</v>
      </c>
      <c r="BH262" s="151">
        <f>IF(N262="sníž. přenesená",J262,0)</f>
        <v>0</v>
      </c>
      <c r="BI262" s="151">
        <f>IF(N262="nulová",J262,0)</f>
        <v>0</v>
      </c>
      <c r="BJ262" s="18" t="s">
        <v>82</v>
      </c>
      <c r="BK262" s="151">
        <f>ROUND(I262*H262,2)</f>
        <v>0</v>
      </c>
      <c r="BL262" s="18" t="s">
        <v>314</v>
      </c>
      <c r="BM262" s="150" t="s">
        <v>1155</v>
      </c>
    </row>
    <row r="263" spans="2:65" s="1" customFormat="1" ht="39">
      <c r="B263" s="33"/>
      <c r="D263" s="152" t="s">
        <v>316</v>
      </c>
      <c r="F263" s="153" t="s">
        <v>8996</v>
      </c>
      <c r="I263" s="154"/>
      <c r="L263" s="33"/>
      <c r="M263" s="155"/>
      <c r="T263" s="57"/>
      <c r="AT263" s="18" t="s">
        <v>316</v>
      </c>
      <c r="AU263" s="18" t="s">
        <v>84</v>
      </c>
    </row>
    <row r="264" spans="2:65" s="1" customFormat="1" ht="55.5" customHeight="1">
      <c r="B264" s="33"/>
      <c r="C264" s="177" t="s">
        <v>766</v>
      </c>
      <c r="D264" s="177" t="s">
        <v>390</v>
      </c>
      <c r="E264" s="178" t="s">
        <v>8997</v>
      </c>
      <c r="F264" s="179" t="s">
        <v>8998</v>
      </c>
      <c r="G264" s="180" t="s">
        <v>5228</v>
      </c>
      <c r="H264" s="181">
        <v>1</v>
      </c>
      <c r="I264" s="182"/>
      <c r="J264" s="183">
        <f>ROUND(I264*H264,2)</f>
        <v>0</v>
      </c>
      <c r="K264" s="179" t="s">
        <v>1</v>
      </c>
      <c r="L264" s="184"/>
      <c r="M264" s="185" t="s">
        <v>1</v>
      </c>
      <c r="N264" s="186" t="s">
        <v>40</v>
      </c>
      <c r="P264" s="148">
        <f>O264*H264</f>
        <v>0</v>
      </c>
      <c r="Q264" s="148">
        <v>0</v>
      </c>
      <c r="R264" s="148">
        <f>Q264*H264</f>
        <v>0</v>
      </c>
      <c r="S264" s="148">
        <v>0</v>
      </c>
      <c r="T264" s="149">
        <f>S264*H264</f>
        <v>0</v>
      </c>
      <c r="AR264" s="150" t="s">
        <v>369</v>
      </c>
      <c r="AT264" s="150" t="s">
        <v>390</v>
      </c>
      <c r="AU264" s="150" t="s">
        <v>84</v>
      </c>
      <c r="AY264" s="18" t="s">
        <v>307</v>
      </c>
      <c r="BE264" s="151">
        <f>IF(N264="základní",J264,0)</f>
        <v>0</v>
      </c>
      <c r="BF264" s="151">
        <f>IF(N264="snížená",J264,0)</f>
        <v>0</v>
      </c>
      <c r="BG264" s="151">
        <f>IF(N264="zákl. přenesená",J264,0)</f>
        <v>0</v>
      </c>
      <c r="BH264" s="151">
        <f>IF(N264="sníž. přenesená",J264,0)</f>
        <v>0</v>
      </c>
      <c r="BI264" s="151">
        <f>IF(N264="nulová",J264,0)</f>
        <v>0</v>
      </c>
      <c r="BJ264" s="18" t="s">
        <v>82</v>
      </c>
      <c r="BK264" s="151">
        <f>ROUND(I264*H264,2)</f>
        <v>0</v>
      </c>
      <c r="BL264" s="18" t="s">
        <v>314</v>
      </c>
      <c r="BM264" s="150" t="s">
        <v>1169</v>
      </c>
    </row>
    <row r="265" spans="2:65" s="1" customFormat="1" ht="39">
      <c r="B265" s="33"/>
      <c r="D265" s="152" t="s">
        <v>316</v>
      </c>
      <c r="F265" s="153" t="s">
        <v>8998</v>
      </c>
      <c r="I265" s="154"/>
      <c r="L265" s="33"/>
      <c r="M265" s="155"/>
      <c r="T265" s="57"/>
      <c r="AT265" s="18" t="s">
        <v>316</v>
      </c>
      <c r="AU265" s="18" t="s">
        <v>84</v>
      </c>
    </row>
    <row r="266" spans="2:65" s="1" customFormat="1" ht="24.2" customHeight="1">
      <c r="B266" s="33"/>
      <c r="C266" s="139" t="s">
        <v>772</v>
      </c>
      <c r="D266" s="139" t="s">
        <v>309</v>
      </c>
      <c r="E266" s="140" t="s">
        <v>8999</v>
      </c>
      <c r="F266" s="141" t="s">
        <v>8978</v>
      </c>
      <c r="G266" s="142" t="s">
        <v>514</v>
      </c>
      <c r="H266" s="143">
        <v>1</v>
      </c>
      <c r="I266" s="144"/>
      <c r="J266" s="145">
        <f>ROUND(I266*H266,2)</f>
        <v>0</v>
      </c>
      <c r="K266" s="141" t="s">
        <v>1</v>
      </c>
      <c r="L266" s="33"/>
      <c r="M266" s="146" t="s">
        <v>1</v>
      </c>
      <c r="N266" s="147" t="s">
        <v>40</v>
      </c>
      <c r="P266" s="148">
        <f>O266*H266</f>
        <v>0</v>
      </c>
      <c r="Q266" s="148">
        <v>0</v>
      </c>
      <c r="R266" s="148">
        <f>Q266*H266</f>
        <v>0</v>
      </c>
      <c r="S266" s="148">
        <v>0</v>
      </c>
      <c r="T266" s="149">
        <f>S266*H266</f>
        <v>0</v>
      </c>
      <c r="AR266" s="150" t="s">
        <v>314</v>
      </c>
      <c r="AT266" s="150" t="s">
        <v>309</v>
      </c>
      <c r="AU266" s="150" t="s">
        <v>84</v>
      </c>
      <c r="AY266" s="18" t="s">
        <v>307</v>
      </c>
      <c r="BE266" s="151">
        <f>IF(N266="základní",J266,0)</f>
        <v>0</v>
      </c>
      <c r="BF266" s="151">
        <f>IF(N266="snížená",J266,0)</f>
        <v>0</v>
      </c>
      <c r="BG266" s="151">
        <f>IF(N266="zákl. přenesená",J266,0)</f>
        <v>0</v>
      </c>
      <c r="BH266" s="151">
        <f>IF(N266="sníž. přenesená",J266,0)</f>
        <v>0</v>
      </c>
      <c r="BI266" s="151">
        <f>IF(N266="nulová",J266,0)</f>
        <v>0</v>
      </c>
      <c r="BJ266" s="18" t="s">
        <v>82</v>
      </c>
      <c r="BK266" s="151">
        <f>ROUND(I266*H266,2)</f>
        <v>0</v>
      </c>
      <c r="BL266" s="18" t="s">
        <v>314</v>
      </c>
      <c r="BM266" s="150" t="s">
        <v>1181</v>
      </c>
    </row>
    <row r="267" spans="2:65" s="1" customFormat="1" ht="19.5">
      <c r="B267" s="33"/>
      <c r="D267" s="152" t="s">
        <v>316</v>
      </c>
      <c r="F267" s="153" t="s">
        <v>8978</v>
      </c>
      <c r="I267" s="154"/>
      <c r="L267" s="33"/>
      <c r="M267" s="155"/>
      <c r="T267" s="57"/>
      <c r="AT267" s="18" t="s">
        <v>316</v>
      </c>
      <c r="AU267" s="18" t="s">
        <v>84</v>
      </c>
    </row>
    <row r="268" spans="2:65" s="1" customFormat="1" ht="24.2" customHeight="1">
      <c r="B268" s="33"/>
      <c r="C268" s="177" t="s">
        <v>783</v>
      </c>
      <c r="D268" s="177" t="s">
        <v>390</v>
      </c>
      <c r="E268" s="178" t="s">
        <v>9000</v>
      </c>
      <c r="F268" s="179" t="s">
        <v>8980</v>
      </c>
      <c r="G268" s="180" t="s">
        <v>514</v>
      </c>
      <c r="H268" s="181">
        <v>1</v>
      </c>
      <c r="I268" s="182"/>
      <c r="J268" s="183">
        <f>ROUND(I268*H268,2)</f>
        <v>0</v>
      </c>
      <c r="K268" s="179" t="s">
        <v>1</v>
      </c>
      <c r="L268" s="184"/>
      <c r="M268" s="185" t="s">
        <v>1</v>
      </c>
      <c r="N268" s="186" t="s">
        <v>40</v>
      </c>
      <c r="P268" s="148">
        <f>O268*H268</f>
        <v>0</v>
      </c>
      <c r="Q268" s="148">
        <v>0</v>
      </c>
      <c r="R268" s="148">
        <f>Q268*H268</f>
        <v>0</v>
      </c>
      <c r="S268" s="148">
        <v>0</v>
      </c>
      <c r="T268" s="149">
        <f>S268*H268</f>
        <v>0</v>
      </c>
      <c r="AR268" s="150" t="s">
        <v>369</v>
      </c>
      <c r="AT268" s="150" t="s">
        <v>390</v>
      </c>
      <c r="AU268" s="150" t="s">
        <v>84</v>
      </c>
      <c r="AY268" s="18" t="s">
        <v>307</v>
      </c>
      <c r="BE268" s="151">
        <f>IF(N268="základní",J268,0)</f>
        <v>0</v>
      </c>
      <c r="BF268" s="151">
        <f>IF(N268="snížená",J268,0)</f>
        <v>0</v>
      </c>
      <c r="BG268" s="151">
        <f>IF(N268="zákl. přenesená",J268,0)</f>
        <v>0</v>
      </c>
      <c r="BH268" s="151">
        <f>IF(N268="sníž. přenesená",J268,0)</f>
        <v>0</v>
      </c>
      <c r="BI268" s="151">
        <f>IF(N268="nulová",J268,0)</f>
        <v>0</v>
      </c>
      <c r="BJ268" s="18" t="s">
        <v>82</v>
      </c>
      <c r="BK268" s="151">
        <f>ROUND(I268*H268,2)</f>
        <v>0</v>
      </c>
      <c r="BL268" s="18" t="s">
        <v>314</v>
      </c>
      <c r="BM268" s="150" t="s">
        <v>1191</v>
      </c>
    </row>
    <row r="269" spans="2:65" s="1" customFormat="1" ht="19.5">
      <c r="B269" s="33"/>
      <c r="D269" s="152" t="s">
        <v>316</v>
      </c>
      <c r="F269" s="153" t="s">
        <v>8980</v>
      </c>
      <c r="I269" s="154"/>
      <c r="L269" s="33"/>
      <c r="M269" s="155"/>
      <c r="T269" s="57"/>
      <c r="AT269" s="18" t="s">
        <v>316</v>
      </c>
      <c r="AU269" s="18" t="s">
        <v>84</v>
      </c>
    </row>
    <row r="270" spans="2:65" s="1" customFormat="1" ht="24.2" customHeight="1">
      <c r="B270" s="33"/>
      <c r="C270" s="139" t="s">
        <v>791</v>
      </c>
      <c r="D270" s="139" t="s">
        <v>309</v>
      </c>
      <c r="E270" s="140" t="s">
        <v>9001</v>
      </c>
      <c r="F270" s="141" t="s">
        <v>8986</v>
      </c>
      <c r="G270" s="142" t="s">
        <v>514</v>
      </c>
      <c r="H270" s="143">
        <v>1</v>
      </c>
      <c r="I270" s="144"/>
      <c r="J270" s="145">
        <f>ROUND(I270*H270,2)</f>
        <v>0</v>
      </c>
      <c r="K270" s="141" t="s">
        <v>1</v>
      </c>
      <c r="L270" s="33"/>
      <c r="M270" s="146" t="s">
        <v>1</v>
      </c>
      <c r="N270" s="147" t="s">
        <v>40</v>
      </c>
      <c r="P270" s="148">
        <f>O270*H270</f>
        <v>0</v>
      </c>
      <c r="Q270" s="148">
        <v>0</v>
      </c>
      <c r="R270" s="148">
        <f>Q270*H270</f>
        <v>0</v>
      </c>
      <c r="S270" s="148">
        <v>0</v>
      </c>
      <c r="T270" s="149">
        <f>S270*H270</f>
        <v>0</v>
      </c>
      <c r="AR270" s="150" t="s">
        <v>314</v>
      </c>
      <c r="AT270" s="150" t="s">
        <v>309</v>
      </c>
      <c r="AU270" s="150" t="s">
        <v>84</v>
      </c>
      <c r="AY270" s="18" t="s">
        <v>307</v>
      </c>
      <c r="BE270" s="151">
        <f>IF(N270="základní",J270,0)</f>
        <v>0</v>
      </c>
      <c r="BF270" s="151">
        <f>IF(N270="snížená",J270,0)</f>
        <v>0</v>
      </c>
      <c r="BG270" s="151">
        <f>IF(N270="zákl. přenesená",J270,0)</f>
        <v>0</v>
      </c>
      <c r="BH270" s="151">
        <f>IF(N270="sníž. přenesená",J270,0)</f>
        <v>0</v>
      </c>
      <c r="BI270" s="151">
        <f>IF(N270="nulová",J270,0)</f>
        <v>0</v>
      </c>
      <c r="BJ270" s="18" t="s">
        <v>82</v>
      </c>
      <c r="BK270" s="151">
        <f>ROUND(I270*H270,2)</f>
        <v>0</v>
      </c>
      <c r="BL270" s="18" t="s">
        <v>314</v>
      </c>
      <c r="BM270" s="150" t="s">
        <v>1202</v>
      </c>
    </row>
    <row r="271" spans="2:65" s="1" customFormat="1" ht="19.5">
      <c r="B271" s="33"/>
      <c r="D271" s="152" t="s">
        <v>316</v>
      </c>
      <c r="F271" s="153" t="s">
        <v>8986</v>
      </c>
      <c r="I271" s="154"/>
      <c r="L271" s="33"/>
      <c r="M271" s="155"/>
      <c r="T271" s="57"/>
      <c r="AT271" s="18" t="s">
        <v>316</v>
      </c>
      <c r="AU271" s="18" t="s">
        <v>84</v>
      </c>
    </row>
    <row r="272" spans="2:65" s="1" customFormat="1" ht="24.2" customHeight="1">
      <c r="B272" s="33"/>
      <c r="C272" s="177" t="s">
        <v>797</v>
      </c>
      <c r="D272" s="177" t="s">
        <v>390</v>
      </c>
      <c r="E272" s="178" t="s">
        <v>9002</v>
      </c>
      <c r="F272" s="179" t="s">
        <v>8988</v>
      </c>
      <c r="G272" s="180" t="s">
        <v>514</v>
      </c>
      <c r="H272" s="181">
        <v>1</v>
      </c>
      <c r="I272" s="182"/>
      <c r="J272" s="183">
        <f>ROUND(I272*H272,2)</f>
        <v>0</v>
      </c>
      <c r="K272" s="179" t="s">
        <v>1</v>
      </c>
      <c r="L272" s="184"/>
      <c r="M272" s="185" t="s">
        <v>1</v>
      </c>
      <c r="N272" s="186" t="s">
        <v>40</v>
      </c>
      <c r="P272" s="148">
        <f>O272*H272</f>
        <v>0</v>
      </c>
      <c r="Q272" s="148">
        <v>0</v>
      </c>
      <c r="R272" s="148">
        <f>Q272*H272</f>
        <v>0</v>
      </c>
      <c r="S272" s="148">
        <v>0</v>
      </c>
      <c r="T272" s="149">
        <f>S272*H272</f>
        <v>0</v>
      </c>
      <c r="AR272" s="150" t="s">
        <v>369</v>
      </c>
      <c r="AT272" s="150" t="s">
        <v>390</v>
      </c>
      <c r="AU272" s="150" t="s">
        <v>84</v>
      </c>
      <c r="AY272" s="18" t="s">
        <v>307</v>
      </c>
      <c r="BE272" s="151">
        <f>IF(N272="základní",J272,0)</f>
        <v>0</v>
      </c>
      <c r="BF272" s="151">
        <f>IF(N272="snížená",J272,0)</f>
        <v>0</v>
      </c>
      <c r="BG272" s="151">
        <f>IF(N272="zákl. přenesená",J272,0)</f>
        <v>0</v>
      </c>
      <c r="BH272" s="151">
        <f>IF(N272="sníž. přenesená",J272,0)</f>
        <v>0</v>
      </c>
      <c r="BI272" s="151">
        <f>IF(N272="nulová",J272,0)</f>
        <v>0</v>
      </c>
      <c r="BJ272" s="18" t="s">
        <v>82</v>
      </c>
      <c r="BK272" s="151">
        <f>ROUND(I272*H272,2)</f>
        <v>0</v>
      </c>
      <c r="BL272" s="18" t="s">
        <v>314</v>
      </c>
      <c r="BM272" s="150" t="s">
        <v>1213</v>
      </c>
    </row>
    <row r="273" spans="2:65" s="1" customFormat="1" ht="19.5">
      <c r="B273" s="33"/>
      <c r="D273" s="152" t="s">
        <v>316</v>
      </c>
      <c r="F273" s="153" t="s">
        <v>8988</v>
      </c>
      <c r="I273" s="154"/>
      <c r="L273" s="33"/>
      <c r="M273" s="155"/>
      <c r="T273" s="57"/>
      <c r="AT273" s="18" t="s">
        <v>316</v>
      </c>
      <c r="AU273" s="18" t="s">
        <v>84</v>
      </c>
    </row>
    <row r="274" spans="2:65" s="1" customFormat="1" ht="16.5" customHeight="1">
      <c r="B274" s="33"/>
      <c r="C274" s="139" t="s">
        <v>806</v>
      </c>
      <c r="D274" s="139" t="s">
        <v>309</v>
      </c>
      <c r="E274" s="140" t="s">
        <v>9003</v>
      </c>
      <c r="F274" s="141" t="s">
        <v>8990</v>
      </c>
      <c r="G274" s="142" t="s">
        <v>5228</v>
      </c>
      <c r="H274" s="143">
        <v>1</v>
      </c>
      <c r="I274" s="144"/>
      <c r="J274" s="145">
        <f>ROUND(I274*H274,2)</f>
        <v>0</v>
      </c>
      <c r="K274" s="141" t="s">
        <v>1</v>
      </c>
      <c r="L274" s="33"/>
      <c r="M274" s="146" t="s">
        <v>1</v>
      </c>
      <c r="N274" s="147" t="s">
        <v>40</v>
      </c>
      <c r="P274" s="148">
        <f>O274*H274</f>
        <v>0</v>
      </c>
      <c r="Q274" s="148">
        <v>0</v>
      </c>
      <c r="R274" s="148">
        <f>Q274*H274</f>
        <v>0</v>
      </c>
      <c r="S274" s="148">
        <v>0</v>
      </c>
      <c r="T274" s="149">
        <f>S274*H274</f>
        <v>0</v>
      </c>
      <c r="AR274" s="150" t="s">
        <v>314</v>
      </c>
      <c r="AT274" s="150" t="s">
        <v>309</v>
      </c>
      <c r="AU274" s="150" t="s">
        <v>84</v>
      </c>
      <c r="AY274" s="18" t="s">
        <v>307</v>
      </c>
      <c r="BE274" s="151">
        <f>IF(N274="základní",J274,0)</f>
        <v>0</v>
      </c>
      <c r="BF274" s="151">
        <f>IF(N274="snížená",J274,0)</f>
        <v>0</v>
      </c>
      <c r="BG274" s="151">
        <f>IF(N274="zákl. přenesená",J274,0)</f>
        <v>0</v>
      </c>
      <c r="BH274" s="151">
        <f>IF(N274="sníž. přenesená",J274,0)</f>
        <v>0</v>
      </c>
      <c r="BI274" s="151">
        <f>IF(N274="nulová",J274,0)</f>
        <v>0</v>
      </c>
      <c r="BJ274" s="18" t="s">
        <v>82</v>
      </c>
      <c r="BK274" s="151">
        <f>ROUND(I274*H274,2)</f>
        <v>0</v>
      </c>
      <c r="BL274" s="18" t="s">
        <v>314</v>
      </c>
      <c r="BM274" s="150" t="s">
        <v>1224</v>
      </c>
    </row>
    <row r="275" spans="2:65" s="1" customFormat="1" ht="11.25">
      <c r="B275" s="33"/>
      <c r="D275" s="152" t="s">
        <v>316</v>
      </c>
      <c r="F275" s="153" t="s">
        <v>8990</v>
      </c>
      <c r="I275" s="154"/>
      <c r="L275" s="33"/>
      <c r="M275" s="155"/>
      <c r="T275" s="57"/>
      <c r="AT275" s="18" t="s">
        <v>316</v>
      </c>
      <c r="AU275" s="18" t="s">
        <v>84</v>
      </c>
    </row>
    <row r="276" spans="2:65" s="1" customFormat="1" ht="16.5" customHeight="1">
      <c r="B276" s="33"/>
      <c r="C276" s="139" t="s">
        <v>813</v>
      </c>
      <c r="D276" s="139" t="s">
        <v>309</v>
      </c>
      <c r="E276" s="140" t="s">
        <v>9004</v>
      </c>
      <c r="F276" s="141" t="s">
        <v>8992</v>
      </c>
      <c r="G276" s="142" t="s">
        <v>5228</v>
      </c>
      <c r="H276" s="143">
        <v>1</v>
      </c>
      <c r="I276" s="144"/>
      <c r="J276" s="145">
        <f>ROUND(I276*H276,2)</f>
        <v>0</v>
      </c>
      <c r="K276" s="141" t="s">
        <v>1</v>
      </c>
      <c r="L276" s="33"/>
      <c r="M276" s="146" t="s">
        <v>1</v>
      </c>
      <c r="N276" s="147" t="s">
        <v>40</v>
      </c>
      <c r="P276" s="148">
        <f>O276*H276</f>
        <v>0</v>
      </c>
      <c r="Q276" s="148">
        <v>0</v>
      </c>
      <c r="R276" s="148">
        <f>Q276*H276</f>
        <v>0</v>
      </c>
      <c r="S276" s="148">
        <v>0</v>
      </c>
      <c r="T276" s="149">
        <f>S276*H276</f>
        <v>0</v>
      </c>
      <c r="AR276" s="150" t="s">
        <v>314</v>
      </c>
      <c r="AT276" s="150" t="s">
        <v>309</v>
      </c>
      <c r="AU276" s="150" t="s">
        <v>84</v>
      </c>
      <c r="AY276" s="18" t="s">
        <v>307</v>
      </c>
      <c r="BE276" s="151">
        <f>IF(N276="základní",J276,0)</f>
        <v>0</v>
      </c>
      <c r="BF276" s="151">
        <f>IF(N276="snížená",J276,0)</f>
        <v>0</v>
      </c>
      <c r="BG276" s="151">
        <f>IF(N276="zákl. přenesená",J276,0)</f>
        <v>0</v>
      </c>
      <c r="BH276" s="151">
        <f>IF(N276="sníž. přenesená",J276,0)</f>
        <v>0</v>
      </c>
      <c r="BI276" s="151">
        <f>IF(N276="nulová",J276,0)</f>
        <v>0</v>
      </c>
      <c r="BJ276" s="18" t="s">
        <v>82</v>
      </c>
      <c r="BK276" s="151">
        <f>ROUND(I276*H276,2)</f>
        <v>0</v>
      </c>
      <c r="BL276" s="18" t="s">
        <v>314</v>
      </c>
      <c r="BM276" s="150" t="s">
        <v>1236</v>
      </c>
    </row>
    <row r="277" spans="2:65" s="1" customFormat="1" ht="11.25">
      <c r="B277" s="33"/>
      <c r="D277" s="152" t="s">
        <v>316</v>
      </c>
      <c r="F277" s="153" t="s">
        <v>8992</v>
      </c>
      <c r="I277" s="154"/>
      <c r="L277" s="33"/>
      <c r="M277" s="155"/>
      <c r="T277" s="57"/>
      <c r="AT277" s="18" t="s">
        <v>316</v>
      </c>
      <c r="AU277" s="18" t="s">
        <v>84</v>
      </c>
    </row>
    <row r="278" spans="2:65" s="11" customFormat="1" ht="22.9" customHeight="1">
      <c r="B278" s="127"/>
      <c r="D278" s="128" t="s">
        <v>74</v>
      </c>
      <c r="E278" s="137" t="s">
        <v>9005</v>
      </c>
      <c r="F278" s="137" t="s">
        <v>9006</v>
      </c>
      <c r="I278" s="130"/>
      <c r="J278" s="138">
        <f>BK278</f>
        <v>0</v>
      </c>
      <c r="L278" s="127"/>
      <c r="M278" s="132"/>
      <c r="P278" s="133">
        <f>SUM(P279:P294)</f>
        <v>0</v>
      </c>
      <c r="R278" s="133">
        <f>SUM(R279:R294)</f>
        <v>0</v>
      </c>
      <c r="T278" s="134">
        <f>SUM(T279:T294)</f>
        <v>0</v>
      </c>
      <c r="AR278" s="128" t="s">
        <v>82</v>
      </c>
      <c r="AT278" s="135" t="s">
        <v>74</v>
      </c>
      <c r="AU278" s="135" t="s">
        <v>82</v>
      </c>
      <c r="AY278" s="128" t="s">
        <v>307</v>
      </c>
      <c r="BK278" s="136">
        <f>SUM(BK279:BK294)</f>
        <v>0</v>
      </c>
    </row>
    <row r="279" spans="2:65" s="1" customFormat="1" ht="55.5" customHeight="1">
      <c r="B279" s="33"/>
      <c r="C279" s="139" t="s">
        <v>819</v>
      </c>
      <c r="D279" s="139" t="s">
        <v>309</v>
      </c>
      <c r="E279" s="140" t="s">
        <v>9007</v>
      </c>
      <c r="F279" s="141" t="s">
        <v>9008</v>
      </c>
      <c r="G279" s="142" t="s">
        <v>5228</v>
      </c>
      <c r="H279" s="143">
        <v>1</v>
      </c>
      <c r="I279" s="144"/>
      <c r="J279" s="145">
        <f>ROUND(I279*H279,2)</f>
        <v>0</v>
      </c>
      <c r="K279" s="141" t="s">
        <v>1</v>
      </c>
      <c r="L279" s="33"/>
      <c r="M279" s="146" t="s">
        <v>1</v>
      </c>
      <c r="N279" s="147" t="s">
        <v>40</v>
      </c>
      <c r="P279" s="148">
        <f>O279*H279</f>
        <v>0</v>
      </c>
      <c r="Q279" s="148">
        <v>0</v>
      </c>
      <c r="R279" s="148">
        <f>Q279*H279</f>
        <v>0</v>
      </c>
      <c r="S279" s="148">
        <v>0</v>
      </c>
      <c r="T279" s="149">
        <f>S279*H279</f>
        <v>0</v>
      </c>
      <c r="AR279" s="150" t="s">
        <v>314</v>
      </c>
      <c r="AT279" s="150" t="s">
        <v>309</v>
      </c>
      <c r="AU279" s="150" t="s">
        <v>84</v>
      </c>
      <c r="AY279" s="18" t="s">
        <v>307</v>
      </c>
      <c r="BE279" s="151">
        <f>IF(N279="základní",J279,0)</f>
        <v>0</v>
      </c>
      <c r="BF279" s="151">
        <f>IF(N279="snížená",J279,0)</f>
        <v>0</v>
      </c>
      <c r="BG279" s="151">
        <f>IF(N279="zákl. přenesená",J279,0)</f>
        <v>0</v>
      </c>
      <c r="BH279" s="151">
        <f>IF(N279="sníž. přenesená",J279,0)</f>
        <v>0</v>
      </c>
      <c r="BI279" s="151">
        <f>IF(N279="nulová",J279,0)</f>
        <v>0</v>
      </c>
      <c r="BJ279" s="18" t="s">
        <v>82</v>
      </c>
      <c r="BK279" s="151">
        <f>ROUND(I279*H279,2)</f>
        <v>0</v>
      </c>
      <c r="BL279" s="18" t="s">
        <v>314</v>
      </c>
      <c r="BM279" s="150" t="s">
        <v>1246</v>
      </c>
    </row>
    <row r="280" spans="2:65" s="1" customFormat="1" ht="39">
      <c r="B280" s="33"/>
      <c r="D280" s="152" t="s">
        <v>316</v>
      </c>
      <c r="F280" s="153" t="s">
        <v>9008</v>
      </c>
      <c r="I280" s="154"/>
      <c r="L280" s="33"/>
      <c r="M280" s="155"/>
      <c r="T280" s="57"/>
      <c r="AT280" s="18" t="s">
        <v>316</v>
      </c>
      <c r="AU280" s="18" t="s">
        <v>84</v>
      </c>
    </row>
    <row r="281" spans="2:65" s="1" customFormat="1" ht="55.5" customHeight="1">
      <c r="B281" s="33"/>
      <c r="C281" s="177" t="s">
        <v>824</v>
      </c>
      <c r="D281" s="177" t="s">
        <v>390</v>
      </c>
      <c r="E281" s="178" t="s">
        <v>9009</v>
      </c>
      <c r="F281" s="179" t="s">
        <v>9010</v>
      </c>
      <c r="G281" s="180" t="s">
        <v>5228</v>
      </c>
      <c r="H281" s="181">
        <v>1</v>
      </c>
      <c r="I281" s="182"/>
      <c r="J281" s="183">
        <f>ROUND(I281*H281,2)</f>
        <v>0</v>
      </c>
      <c r="K281" s="179" t="s">
        <v>1</v>
      </c>
      <c r="L281" s="184"/>
      <c r="M281" s="185" t="s">
        <v>1</v>
      </c>
      <c r="N281" s="186" t="s">
        <v>40</v>
      </c>
      <c r="P281" s="148">
        <f>O281*H281</f>
        <v>0</v>
      </c>
      <c r="Q281" s="148">
        <v>0</v>
      </c>
      <c r="R281" s="148">
        <f>Q281*H281</f>
        <v>0</v>
      </c>
      <c r="S281" s="148">
        <v>0</v>
      </c>
      <c r="T281" s="149">
        <f>S281*H281</f>
        <v>0</v>
      </c>
      <c r="AR281" s="150" t="s">
        <v>369</v>
      </c>
      <c r="AT281" s="150" t="s">
        <v>390</v>
      </c>
      <c r="AU281" s="150" t="s">
        <v>84</v>
      </c>
      <c r="AY281" s="18" t="s">
        <v>307</v>
      </c>
      <c r="BE281" s="151">
        <f>IF(N281="základní",J281,0)</f>
        <v>0</v>
      </c>
      <c r="BF281" s="151">
        <f>IF(N281="snížená",J281,0)</f>
        <v>0</v>
      </c>
      <c r="BG281" s="151">
        <f>IF(N281="zákl. přenesená",J281,0)</f>
        <v>0</v>
      </c>
      <c r="BH281" s="151">
        <f>IF(N281="sníž. přenesená",J281,0)</f>
        <v>0</v>
      </c>
      <c r="BI281" s="151">
        <f>IF(N281="nulová",J281,0)</f>
        <v>0</v>
      </c>
      <c r="BJ281" s="18" t="s">
        <v>82</v>
      </c>
      <c r="BK281" s="151">
        <f>ROUND(I281*H281,2)</f>
        <v>0</v>
      </c>
      <c r="BL281" s="18" t="s">
        <v>314</v>
      </c>
      <c r="BM281" s="150" t="s">
        <v>1258</v>
      </c>
    </row>
    <row r="282" spans="2:65" s="1" customFormat="1" ht="39">
      <c r="B282" s="33"/>
      <c r="D282" s="152" t="s">
        <v>316</v>
      </c>
      <c r="F282" s="153" t="s">
        <v>9010</v>
      </c>
      <c r="I282" s="154"/>
      <c r="L282" s="33"/>
      <c r="M282" s="155"/>
      <c r="T282" s="57"/>
      <c r="AT282" s="18" t="s">
        <v>316</v>
      </c>
      <c r="AU282" s="18" t="s">
        <v>84</v>
      </c>
    </row>
    <row r="283" spans="2:65" s="1" customFormat="1" ht="24.2" customHeight="1">
      <c r="B283" s="33"/>
      <c r="C283" s="139" t="s">
        <v>831</v>
      </c>
      <c r="D283" s="139" t="s">
        <v>309</v>
      </c>
      <c r="E283" s="140" t="s">
        <v>9011</v>
      </c>
      <c r="F283" s="141" t="s">
        <v>8978</v>
      </c>
      <c r="G283" s="142" t="s">
        <v>514</v>
      </c>
      <c r="H283" s="143">
        <v>1</v>
      </c>
      <c r="I283" s="144"/>
      <c r="J283" s="145">
        <f>ROUND(I283*H283,2)</f>
        <v>0</v>
      </c>
      <c r="K283" s="141" t="s">
        <v>1</v>
      </c>
      <c r="L283" s="33"/>
      <c r="M283" s="146" t="s">
        <v>1</v>
      </c>
      <c r="N283" s="147" t="s">
        <v>40</v>
      </c>
      <c r="P283" s="148">
        <f>O283*H283</f>
        <v>0</v>
      </c>
      <c r="Q283" s="148">
        <v>0</v>
      </c>
      <c r="R283" s="148">
        <f>Q283*H283</f>
        <v>0</v>
      </c>
      <c r="S283" s="148">
        <v>0</v>
      </c>
      <c r="T283" s="149">
        <f>S283*H283</f>
        <v>0</v>
      </c>
      <c r="AR283" s="150" t="s">
        <v>314</v>
      </c>
      <c r="AT283" s="150" t="s">
        <v>309</v>
      </c>
      <c r="AU283" s="150" t="s">
        <v>84</v>
      </c>
      <c r="AY283" s="18" t="s">
        <v>307</v>
      </c>
      <c r="BE283" s="151">
        <f>IF(N283="základní",J283,0)</f>
        <v>0</v>
      </c>
      <c r="BF283" s="151">
        <f>IF(N283="snížená",J283,0)</f>
        <v>0</v>
      </c>
      <c r="BG283" s="151">
        <f>IF(N283="zákl. přenesená",J283,0)</f>
        <v>0</v>
      </c>
      <c r="BH283" s="151">
        <f>IF(N283="sníž. přenesená",J283,0)</f>
        <v>0</v>
      </c>
      <c r="BI283" s="151">
        <f>IF(N283="nulová",J283,0)</f>
        <v>0</v>
      </c>
      <c r="BJ283" s="18" t="s">
        <v>82</v>
      </c>
      <c r="BK283" s="151">
        <f>ROUND(I283*H283,2)</f>
        <v>0</v>
      </c>
      <c r="BL283" s="18" t="s">
        <v>314</v>
      </c>
      <c r="BM283" s="150" t="s">
        <v>1271</v>
      </c>
    </row>
    <row r="284" spans="2:65" s="1" customFormat="1" ht="19.5">
      <c r="B284" s="33"/>
      <c r="D284" s="152" t="s">
        <v>316</v>
      </c>
      <c r="F284" s="153" t="s">
        <v>8978</v>
      </c>
      <c r="I284" s="154"/>
      <c r="L284" s="33"/>
      <c r="M284" s="155"/>
      <c r="T284" s="57"/>
      <c r="AT284" s="18" t="s">
        <v>316</v>
      </c>
      <c r="AU284" s="18" t="s">
        <v>84</v>
      </c>
    </row>
    <row r="285" spans="2:65" s="1" customFormat="1" ht="24.2" customHeight="1">
      <c r="B285" s="33"/>
      <c r="C285" s="177" t="s">
        <v>837</v>
      </c>
      <c r="D285" s="177" t="s">
        <v>390</v>
      </c>
      <c r="E285" s="178" t="s">
        <v>9012</v>
      </c>
      <c r="F285" s="179" t="s">
        <v>8980</v>
      </c>
      <c r="G285" s="180" t="s">
        <v>514</v>
      </c>
      <c r="H285" s="181">
        <v>1</v>
      </c>
      <c r="I285" s="182"/>
      <c r="J285" s="183">
        <f>ROUND(I285*H285,2)</f>
        <v>0</v>
      </c>
      <c r="K285" s="179" t="s">
        <v>1</v>
      </c>
      <c r="L285" s="184"/>
      <c r="M285" s="185" t="s">
        <v>1</v>
      </c>
      <c r="N285" s="186" t="s">
        <v>40</v>
      </c>
      <c r="P285" s="148">
        <f>O285*H285</f>
        <v>0</v>
      </c>
      <c r="Q285" s="148">
        <v>0</v>
      </c>
      <c r="R285" s="148">
        <f>Q285*H285</f>
        <v>0</v>
      </c>
      <c r="S285" s="148">
        <v>0</v>
      </c>
      <c r="T285" s="149">
        <f>S285*H285</f>
        <v>0</v>
      </c>
      <c r="AR285" s="150" t="s">
        <v>369</v>
      </c>
      <c r="AT285" s="150" t="s">
        <v>390</v>
      </c>
      <c r="AU285" s="150" t="s">
        <v>84</v>
      </c>
      <c r="AY285" s="18" t="s">
        <v>307</v>
      </c>
      <c r="BE285" s="151">
        <f>IF(N285="základní",J285,0)</f>
        <v>0</v>
      </c>
      <c r="BF285" s="151">
        <f>IF(N285="snížená",J285,0)</f>
        <v>0</v>
      </c>
      <c r="BG285" s="151">
        <f>IF(N285="zákl. přenesená",J285,0)</f>
        <v>0</v>
      </c>
      <c r="BH285" s="151">
        <f>IF(N285="sníž. přenesená",J285,0)</f>
        <v>0</v>
      </c>
      <c r="BI285" s="151">
        <f>IF(N285="nulová",J285,0)</f>
        <v>0</v>
      </c>
      <c r="BJ285" s="18" t="s">
        <v>82</v>
      </c>
      <c r="BK285" s="151">
        <f>ROUND(I285*H285,2)</f>
        <v>0</v>
      </c>
      <c r="BL285" s="18" t="s">
        <v>314</v>
      </c>
      <c r="BM285" s="150" t="s">
        <v>1280</v>
      </c>
    </row>
    <row r="286" spans="2:65" s="1" customFormat="1" ht="19.5">
      <c r="B286" s="33"/>
      <c r="D286" s="152" t="s">
        <v>316</v>
      </c>
      <c r="F286" s="153" t="s">
        <v>8980</v>
      </c>
      <c r="I286" s="154"/>
      <c r="L286" s="33"/>
      <c r="M286" s="155"/>
      <c r="T286" s="57"/>
      <c r="AT286" s="18" t="s">
        <v>316</v>
      </c>
      <c r="AU286" s="18" t="s">
        <v>84</v>
      </c>
    </row>
    <row r="287" spans="2:65" s="1" customFormat="1" ht="24.2" customHeight="1">
      <c r="B287" s="33"/>
      <c r="C287" s="139" t="s">
        <v>845</v>
      </c>
      <c r="D287" s="139" t="s">
        <v>309</v>
      </c>
      <c r="E287" s="140" t="s">
        <v>9013</v>
      </c>
      <c r="F287" s="141" t="s">
        <v>8986</v>
      </c>
      <c r="G287" s="142" t="s">
        <v>514</v>
      </c>
      <c r="H287" s="143">
        <v>1</v>
      </c>
      <c r="I287" s="144"/>
      <c r="J287" s="145">
        <f>ROUND(I287*H287,2)</f>
        <v>0</v>
      </c>
      <c r="K287" s="141" t="s">
        <v>1</v>
      </c>
      <c r="L287" s="33"/>
      <c r="M287" s="146" t="s">
        <v>1</v>
      </c>
      <c r="N287" s="147" t="s">
        <v>40</v>
      </c>
      <c r="P287" s="148">
        <f>O287*H287</f>
        <v>0</v>
      </c>
      <c r="Q287" s="148">
        <v>0</v>
      </c>
      <c r="R287" s="148">
        <f>Q287*H287</f>
        <v>0</v>
      </c>
      <c r="S287" s="148">
        <v>0</v>
      </c>
      <c r="T287" s="149">
        <f>S287*H287</f>
        <v>0</v>
      </c>
      <c r="AR287" s="150" t="s">
        <v>314</v>
      </c>
      <c r="AT287" s="150" t="s">
        <v>309</v>
      </c>
      <c r="AU287" s="150" t="s">
        <v>84</v>
      </c>
      <c r="AY287" s="18" t="s">
        <v>307</v>
      </c>
      <c r="BE287" s="151">
        <f>IF(N287="základní",J287,0)</f>
        <v>0</v>
      </c>
      <c r="BF287" s="151">
        <f>IF(N287="snížená",J287,0)</f>
        <v>0</v>
      </c>
      <c r="BG287" s="151">
        <f>IF(N287="zákl. přenesená",J287,0)</f>
        <v>0</v>
      </c>
      <c r="BH287" s="151">
        <f>IF(N287="sníž. přenesená",J287,0)</f>
        <v>0</v>
      </c>
      <c r="BI287" s="151">
        <f>IF(N287="nulová",J287,0)</f>
        <v>0</v>
      </c>
      <c r="BJ287" s="18" t="s">
        <v>82</v>
      </c>
      <c r="BK287" s="151">
        <f>ROUND(I287*H287,2)</f>
        <v>0</v>
      </c>
      <c r="BL287" s="18" t="s">
        <v>314</v>
      </c>
      <c r="BM287" s="150" t="s">
        <v>1292</v>
      </c>
    </row>
    <row r="288" spans="2:65" s="1" customFormat="1" ht="19.5">
      <c r="B288" s="33"/>
      <c r="D288" s="152" t="s">
        <v>316</v>
      </c>
      <c r="F288" s="153" t="s">
        <v>8986</v>
      </c>
      <c r="I288" s="154"/>
      <c r="L288" s="33"/>
      <c r="M288" s="155"/>
      <c r="T288" s="57"/>
      <c r="AT288" s="18" t="s">
        <v>316</v>
      </c>
      <c r="AU288" s="18" t="s">
        <v>84</v>
      </c>
    </row>
    <row r="289" spans="2:65" s="1" customFormat="1" ht="24.2" customHeight="1">
      <c r="B289" s="33"/>
      <c r="C289" s="177" t="s">
        <v>852</v>
      </c>
      <c r="D289" s="177" t="s">
        <v>390</v>
      </c>
      <c r="E289" s="178" t="s">
        <v>9014</v>
      </c>
      <c r="F289" s="179" t="s">
        <v>8988</v>
      </c>
      <c r="G289" s="180" t="s">
        <v>514</v>
      </c>
      <c r="H289" s="181">
        <v>1</v>
      </c>
      <c r="I289" s="182"/>
      <c r="J289" s="183">
        <f>ROUND(I289*H289,2)</f>
        <v>0</v>
      </c>
      <c r="K289" s="179" t="s">
        <v>1</v>
      </c>
      <c r="L289" s="184"/>
      <c r="M289" s="185" t="s">
        <v>1</v>
      </c>
      <c r="N289" s="186" t="s">
        <v>40</v>
      </c>
      <c r="P289" s="148">
        <f>O289*H289</f>
        <v>0</v>
      </c>
      <c r="Q289" s="148">
        <v>0</v>
      </c>
      <c r="R289" s="148">
        <f>Q289*H289</f>
        <v>0</v>
      </c>
      <c r="S289" s="148">
        <v>0</v>
      </c>
      <c r="T289" s="149">
        <f>S289*H289</f>
        <v>0</v>
      </c>
      <c r="AR289" s="150" t="s">
        <v>369</v>
      </c>
      <c r="AT289" s="150" t="s">
        <v>390</v>
      </c>
      <c r="AU289" s="150" t="s">
        <v>84</v>
      </c>
      <c r="AY289" s="18" t="s">
        <v>307</v>
      </c>
      <c r="BE289" s="151">
        <f>IF(N289="základní",J289,0)</f>
        <v>0</v>
      </c>
      <c r="BF289" s="151">
        <f>IF(N289="snížená",J289,0)</f>
        <v>0</v>
      </c>
      <c r="BG289" s="151">
        <f>IF(N289="zákl. přenesená",J289,0)</f>
        <v>0</v>
      </c>
      <c r="BH289" s="151">
        <f>IF(N289="sníž. přenesená",J289,0)</f>
        <v>0</v>
      </c>
      <c r="BI289" s="151">
        <f>IF(N289="nulová",J289,0)</f>
        <v>0</v>
      </c>
      <c r="BJ289" s="18" t="s">
        <v>82</v>
      </c>
      <c r="BK289" s="151">
        <f>ROUND(I289*H289,2)</f>
        <v>0</v>
      </c>
      <c r="BL289" s="18" t="s">
        <v>314</v>
      </c>
      <c r="BM289" s="150" t="s">
        <v>1302</v>
      </c>
    </row>
    <row r="290" spans="2:65" s="1" customFormat="1" ht="19.5">
      <c r="B290" s="33"/>
      <c r="D290" s="152" t="s">
        <v>316</v>
      </c>
      <c r="F290" s="153" t="s">
        <v>8988</v>
      </c>
      <c r="I290" s="154"/>
      <c r="L290" s="33"/>
      <c r="M290" s="155"/>
      <c r="T290" s="57"/>
      <c r="AT290" s="18" t="s">
        <v>316</v>
      </c>
      <c r="AU290" s="18" t="s">
        <v>84</v>
      </c>
    </row>
    <row r="291" spans="2:65" s="1" customFormat="1" ht="16.5" customHeight="1">
      <c r="B291" s="33"/>
      <c r="C291" s="139" t="s">
        <v>860</v>
      </c>
      <c r="D291" s="139" t="s">
        <v>309</v>
      </c>
      <c r="E291" s="140" t="s">
        <v>9015</v>
      </c>
      <c r="F291" s="141" t="s">
        <v>8990</v>
      </c>
      <c r="G291" s="142" t="s">
        <v>5228</v>
      </c>
      <c r="H291" s="143">
        <v>1</v>
      </c>
      <c r="I291" s="144"/>
      <c r="J291" s="145">
        <f>ROUND(I291*H291,2)</f>
        <v>0</v>
      </c>
      <c r="K291" s="141" t="s">
        <v>1</v>
      </c>
      <c r="L291" s="33"/>
      <c r="M291" s="146" t="s">
        <v>1</v>
      </c>
      <c r="N291" s="147" t="s">
        <v>40</v>
      </c>
      <c r="P291" s="148">
        <f>O291*H291</f>
        <v>0</v>
      </c>
      <c r="Q291" s="148">
        <v>0</v>
      </c>
      <c r="R291" s="148">
        <f>Q291*H291</f>
        <v>0</v>
      </c>
      <c r="S291" s="148">
        <v>0</v>
      </c>
      <c r="T291" s="149">
        <f>S291*H291</f>
        <v>0</v>
      </c>
      <c r="AR291" s="150" t="s">
        <v>314</v>
      </c>
      <c r="AT291" s="150" t="s">
        <v>309</v>
      </c>
      <c r="AU291" s="150" t="s">
        <v>84</v>
      </c>
      <c r="AY291" s="18" t="s">
        <v>307</v>
      </c>
      <c r="BE291" s="151">
        <f>IF(N291="základní",J291,0)</f>
        <v>0</v>
      </c>
      <c r="BF291" s="151">
        <f>IF(N291="snížená",J291,0)</f>
        <v>0</v>
      </c>
      <c r="BG291" s="151">
        <f>IF(N291="zákl. přenesená",J291,0)</f>
        <v>0</v>
      </c>
      <c r="BH291" s="151">
        <f>IF(N291="sníž. přenesená",J291,0)</f>
        <v>0</v>
      </c>
      <c r="BI291" s="151">
        <f>IF(N291="nulová",J291,0)</f>
        <v>0</v>
      </c>
      <c r="BJ291" s="18" t="s">
        <v>82</v>
      </c>
      <c r="BK291" s="151">
        <f>ROUND(I291*H291,2)</f>
        <v>0</v>
      </c>
      <c r="BL291" s="18" t="s">
        <v>314</v>
      </c>
      <c r="BM291" s="150" t="s">
        <v>1312</v>
      </c>
    </row>
    <row r="292" spans="2:65" s="1" customFormat="1" ht="11.25">
      <c r="B292" s="33"/>
      <c r="D292" s="152" t="s">
        <v>316</v>
      </c>
      <c r="F292" s="153" t="s">
        <v>8990</v>
      </c>
      <c r="I292" s="154"/>
      <c r="L292" s="33"/>
      <c r="M292" s="155"/>
      <c r="T292" s="57"/>
      <c r="AT292" s="18" t="s">
        <v>316</v>
      </c>
      <c r="AU292" s="18" t="s">
        <v>84</v>
      </c>
    </row>
    <row r="293" spans="2:65" s="1" customFormat="1" ht="16.5" customHeight="1">
      <c r="B293" s="33"/>
      <c r="C293" s="139" t="s">
        <v>867</v>
      </c>
      <c r="D293" s="139" t="s">
        <v>309</v>
      </c>
      <c r="E293" s="140" t="s">
        <v>9016</v>
      </c>
      <c r="F293" s="141" t="s">
        <v>8992</v>
      </c>
      <c r="G293" s="142" t="s">
        <v>5228</v>
      </c>
      <c r="H293" s="143">
        <v>1</v>
      </c>
      <c r="I293" s="144"/>
      <c r="J293" s="145">
        <f>ROUND(I293*H293,2)</f>
        <v>0</v>
      </c>
      <c r="K293" s="141" t="s">
        <v>1</v>
      </c>
      <c r="L293" s="33"/>
      <c r="M293" s="146" t="s">
        <v>1</v>
      </c>
      <c r="N293" s="147" t="s">
        <v>40</v>
      </c>
      <c r="P293" s="148">
        <f>O293*H293</f>
        <v>0</v>
      </c>
      <c r="Q293" s="148">
        <v>0</v>
      </c>
      <c r="R293" s="148">
        <f>Q293*H293</f>
        <v>0</v>
      </c>
      <c r="S293" s="148">
        <v>0</v>
      </c>
      <c r="T293" s="149">
        <f>S293*H293</f>
        <v>0</v>
      </c>
      <c r="AR293" s="150" t="s">
        <v>314</v>
      </c>
      <c r="AT293" s="150" t="s">
        <v>309</v>
      </c>
      <c r="AU293" s="150" t="s">
        <v>84</v>
      </c>
      <c r="AY293" s="18" t="s">
        <v>307</v>
      </c>
      <c r="BE293" s="151">
        <f>IF(N293="základní",J293,0)</f>
        <v>0</v>
      </c>
      <c r="BF293" s="151">
        <f>IF(N293="snížená",J293,0)</f>
        <v>0</v>
      </c>
      <c r="BG293" s="151">
        <f>IF(N293="zákl. přenesená",J293,0)</f>
        <v>0</v>
      </c>
      <c r="BH293" s="151">
        <f>IF(N293="sníž. přenesená",J293,0)</f>
        <v>0</v>
      </c>
      <c r="BI293" s="151">
        <f>IF(N293="nulová",J293,0)</f>
        <v>0</v>
      </c>
      <c r="BJ293" s="18" t="s">
        <v>82</v>
      </c>
      <c r="BK293" s="151">
        <f>ROUND(I293*H293,2)</f>
        <v>0</v>
      </c>
      <c r="BL293" s="18" t="s">
        <v>314</v>
      </c>
      <c r="BM293" s="150" t="s">
        <v>1318</v>
      </c>
    </row>
    <row r="294" spans="2:65" s="1" customFormat="1" ht="11.25">
      <c r="B294" s="33"/>
      <c r="D294" s="152" t="s">
        <v>316</v>
      </c>
      <c r="F294" s="153" t="s">
        <v>8992</v>
      </c>
      <c r="I294" s="154"/>
      <c r="L294" s="33"/>
      <c r="M294" s="155"/>
      <c r="T294" s="57"/>
      <c r="AT294" s="18" t="s">
        <v>316</v>
      </c>
      <c r="AU294" s="18" t="s">
        <v>84</v>
      </c>
    </row>
    <row r="295" spans="2:65" s="11" customFormat="1" ht="22.9" customHeight="1">
      <c r="B295" s="127"/>
      <c r="D295" s="128" t="s">
        <v>74</v>
      </c>
      <c r="E295" s="137" t="s">
        <v>9017</v>
      </c>
      <c r="F295" s="137" t="s">
        <v>9018</v>
      </c>
      <c r="I295" s="130"/>
      <c r="J295" s="138">
        <f>BK295</f>
        <v>0</v>
      </c>
      <c r="L295" s="127"/>
      <c r="M295" s="132"/>
      <c r="P295" s="133">
        <f>SUM(P296:P309)</f>
        <v>0</v>
      </c>
      <c r="R295" s="133">
        <f>SUM(R296:R309)</f>
        <v>0</v>
      </c>
      <c r="T295" s="134">
        <f>SUM(T296:T309)</f>
        <v>0</v>
      </c>
      <c r="AR295" s="128" t="s">
        <v>82</v>
      </c>
      <c r="AT295" s="135" t="s">
        <v>74</v>
      </c>
      <c r="AU295" s="135" t="s">
        <v>82</v>
      </c>
      <c r="AY295" s="128" t="s">
        <v>307</v>
      </c>
      <c r="BK295" s="136">
        <f>SUM(BK296:BK309)</f>
        <v>0</v>
      </c>
    </row>
    <row r="296" spans="2:65" s="1" customFormat="1" ht="55.5" customHeight="1">
      <c r="B296" s="33"/>
      <c r="C296" s="139" t="s">
        <v>875</v>
      </c>
      <c r="D296" s="139" t="s">
        <v>309</v>
      </c>
      <c r="E296" s="140" t="s">
        <v>9019</v>
      </c>
      <c r="F296" s="141" t="s">
        <v>9020</v>
      </c>
      <c r="G296" s="142" t="s">
        <v>5228</v>
      </c>
      <c r="H296" s="143">
        <v>1</v>
      </c>
      <c r="I296" s="144"/>
      <c r="J296" s="145">
        <f>ROUND(I296*H296,2)</f>
        <v>0</v>
      </c>
      <c r="K296" s="141" t="s">
        <v>1</v>
      </c>
      <c r="L296" s="33"/>
      <c r="M296" s="146" t="s">
        <v>1</v>
      </c>
      <c r="N296" s="147" t="s">
        <v>40</v>
      </c>
      <c r="P296" s="148">
        <f>O296*H296</f>
        <v>0</v>
      </c>
      <c r="Q296" s="148">
        <v>0</v>
      </c>
      <c r="R296" s="148">
        <f>Q296*H296</f>
        <v>0</v>
      </c>
      <c r="S296" s="148">
        <v>0</v>
      </c>
      <c r="T296" s="149">
        <f>S296*H296</f>
        <v>0</v>
      </c>
      <c r="AR296" s="150" t="s">
        <v>314</v>
      </c>
      <c r="AT296" s="150" t="s">
        <v>309</v>
      </c>
      <c r="AU296" s="150" t="s">
        <v>84</v>
      </c>
      <c r="AY296" s="18" t="s">
        <v>307</v>
      </c>
      <c r="BE296" s="151">
        <f>IF(N296="základní",J296,0)</f>
        <v>0</v>
      </c>
      <c r="BF296" s="151">
        <f>IF(N296="snížená",J296,0)</f>
        <v>0</v>
      </c>
      <c r="BG296" s="151">
        <f>IF(N296="zákl. přenesená",J296,0)</f>
        <v>0</v>
      </c>
      <c r="BH296" s="151">
        <f>IF(N296="sníž. přenesená",J296,0)</f>
        <v>0</v>
      </c>
      <c r="BI296" s="151">
        <f>IF(N296="nulová",J296,0)</f>
        <v>0</v>
      </c>
      <c r="BJ296" s="18" t="s">
        <v>82</v>
      </c>
      <c r="BK296" s="151">
        <f>ROUND(I296*H296,2)</f>
        <v>0</v>
      </c>
      <c r="BL296" s="18" t="s">
        <v>314</v>
      </c>
      <c r="BM296" s="150" t="s">
        <v>1328</v>
      </c>
    </row>
    <row r="297" spans="2:65" s="1" customFormat="1" ht="39">
      <c r="B297" s="33"/>
      <c r="D297" s="152" t="s">
        <v>316</v>
      </c>
      <c r="F297" s="153" t="s">
        <v>9020</v>
      </c>
      <c r="I297" s="154"/>
      <c r="L297" s="33"/>
      <c r="M297" s="155"/>
      <c r="T297" s="57"/>
      <c r="AT297" s="18" t="s">
        <v>316</v>
      </c>
      <c r="AU297" s="18" t="s">
        <v>84</v>
      </c>
    </row>
    <row r="298" spans="2:65" s="1" customFormat="1" ht="55.5" customHeight="1">
      <c r="B298" s="33"/>
      <c r="C298" s="177" t="s">
        <v>881</v>
      </c>
      <c r="D298" s="177" t="s">
        <v>390</v>
      </c>
      <c r="E298" s="178" t="s">
        <v>9021</v>
      </c>
      <c r="F298" s="179" t="s">
        <v>9020</v>
      </c>
      <c r="G298" s="180" t="s">
        <v>5228</v>
      </c>
      <c r="H298" s="181">
        <v>1</v>
      </c>
      <c r="I298" s="182"/>
      <c r="J298" s="183">
        <f>ROUND(I298*H298,2)</f>
        <v>0</v>
      </c>
      <c r="K298" s="179" t="s">
        <v>1</v>
      </c>
      <c r="L298" s="184"/>
      <c r="M298" s="185" t="s">
        <v>1</v>
      </c>
      <c r="N298" s="186" t="s">
        <v>40</v>
      </c>
      <c r="P298" s="148">
        <f>O298*H298</f>
        <v>0</v>
      </c>
      <c r="Q298" s="148">
        <v>0</v>
      </c>
      <c r="R298" s="148">
        <f>Q298*H298</f>
        <v>0</v>
      </c>
      <c r="S298" s="148">
        <v>0</v>
      </c>
      <c r="T298" s="149">
        <f>S298*H298</f>
        <v>0</v>
      </c>
      <c r="AR298" s="150" t="s">
        <v>369</v>
      </c>
      <c r="AT298" s="150" t="s">
        <v>390</v>
      </c>
      <c r="AU298" s="150" t="s">
        <v>84</v>
      </c>
      <c r="AY298" s="18" t="s">
        <v>307</v>
      </c>
      <c r="BE298" s="151">
        <f>IF(N298="základní",J298,0)</f>
        <v>0</v>
      </c>
      <c r="BF298" s="151">
        <f>IF(N298="snížená",J298,0)</f>
        <v>0</v>
      </c>
      <c r="BG298" s="151">
        <f>IF(N298="zákl. přenesená",J298,0)</f>
        <v>0</v>
      </c>
      <c r="BH298" s="151">
        <f>IF(N298="sníž. přenesená",J298,0)</f>
        <v>0</v>
      </c>
      <c r="BI298" s="151">
        <f>IF(N298="nulová",J298,0)</f>
        <v>0</v>
      </c>
      <c r="BJ298" s="18" t="s">
        <v>82</v>
      </c>
      <c r="BK298" s="151">
        <f>ROUND(I298*H298,2)</f>
        <v>0</v>
      </c>
      <c r="BL298" s="18" t="s">
        <v>314</v>
      </c>
      <c r="BM298" s="150" t="s">
        <v>1335</v>
      </c>
    </row>
    <row r="299" spans="2:65" s="1" customFormat="1" ht="39">
      <c r="B299" s="33"/>
      <c r="D299" s="152" t="s">
        <v>316</v>
      </c>
      <c r="F299" s="153" t="s">
        <v>9020</v>
      </c>
      <c r="I299" s="154"/>
      <c r="L299" s="33"/>
      <c r="M299" s="155"/>
      <c r="T299" s="57"/>
      <c r="AT299" s="18" t="s">
        <v>316</v>
      </c>
      <c r="AU299" s="18" t="s">
        <v>84</v>
      </c>
    </row>
    <row r="300" spans="2:65" s="1" customFormat="1" ht="24.2" customHeight="1">
      <c r="B300" s="33"/>
      <c r="C300" s="139" t="s">
        <v>887</v>
      </c>
      <c r="D300" s="139" t="s">
        <v>309</v>
      </c>
      <c r="E300" s="140" t="s">
        <v>9022</v>
      </c>
      <c r="F300" s="141" t="s">
        <v>8978</v>
      </c>
      <c r="G300" s="142" t="s">
        <v>514</v>
      </c>
      <c r="H300" s="143">
        <v>1</v>
      </c>
      <c r="I300" s="144"/>
      <c r="J300" s="145">
        <f>ROUND(I300*H300,2)</f>
        <v>0</v>
      </c>
      <c r="K300" s="141" t="s">
        <v>1</v>
      </c>
      <c r="L300" s="33"/>
      <c r="M300" s="146" t="s">
        <v>1</v>
      </c>
      <c r="N300" s="147" t="s">
        <v>40</v>
      </c>
      <c r="P300" s="148">
        <f>O300*H300</f>
        <v>0</v>
      </c>
      <c r="Q300" s="148">
        <v>0</v>
      </c>
      <c r="R300" s="148">
        <f>Q300*H300</f>
        <v>0</v>
      </c>
      <c r="S300" s="148">
        <v>0</v>
      </c>
      <c r="T300" s="149">
        <f>S300*H300</f>
        <v>0</v>
      </c>
      <c r="AR300" s="150" t="s">
        <v>314</v>
      </c>
      <c r="AT300" s="150" t="s">
        <v>309</v>
      </c>
      <c r="AU300" s="150" t="s">
        <v>84</v>
      </c>
      <c r="AY300" s="18" t="s">
        <v>307</v>
      </c>
      <c r="BE300" s="151">
        <f>IF(N300="základní",J300,0)</f>
        <v>0</v>
      </c>
      <c r="BF300" s="151">
        <f>IF(N300="snížená",J300,0)</f>
        <v>0</v>
      </c>
      <c r="BG300" s="151">
        <f>IF(N300="zákl. přenesená",J300,0)</f>
        <v>0</v>
      </c>
      <c r="BH300" s="151">
        <f>IF(N300="sníž. přenesená",J300,0)</f>
        <v>0</v>
      </c>
      <c r="BI300" s="151">
        <f>IF(N300="nulová",J300,0)</f>
        <v>0</v>
      </c>
      <c r="BJ300" s="18" t="s">
        <v>82</v>
      </c>
      <c r="BK300" s="151">
        <f>ROUND(I300*H300,2)</f>
        <v>0</v>
      </c>
      <c r="BL300" s="18" t="s">
        <v>314</v>
      </c>
      <c r="BM300" s="150" t="s">
        <v>1346</v>
      </c>
    </row>
    <row r="301" spans="2:65" s="1" customFormat="1" ht="19.5">
      <c r="B301" s="33"/>
      <c r="D301" s="152" t="s">
        <v>316</v>
      </c>
      <c r="F301" s="153" t="s">
        <v>8978</v>
      </c>
      <c r="I301" s="154"/>
      <c r="L301" s="33"/>
      <c r="M301" s="155"/>
      <c r="T301" s="57"/>
      <c r="AT301" s="18" t="s">
        <v>316</v>
      </c>
      <c r="AU301" s="18" t="s">
        <v>84</v>
      </c>
    </row>
    <row r="302" spans="2:65" s="1" customFormat="1" ht="24.2" customHeight="1">
      <c r="B302" s="33"/>
      <c r="C302" s="177" t="s">
        <v>893</v>
      </c>
      <c r="D302" s="177" t="s">
        <v>390</v>
      </c>
      <c r="E302" s="178" t="s">
        <v>9023</v>
      </c>
      <c r="F302" s="179" t="s">
        <v>8980</v>
      </c>
      <c r="G302" s="180" t="s">
        <v>514</v>
      </c>
      <c r="H302" s="181">
        <v>1</v>
      </c>
      <c r="I302" s="182"/>
      <c r="J302" s="183">
        <f>ROUND(I302*H302,2)</f>
        <v>0</v>
      </c>
      <c r="K302" s="179" t="s">
        <v>1</v>
      </c>
      <c r="L302" s="184"/>
      <c r="M302" s="185" t="s">
        <v>1</v>
      </c>
      <c r="N302" s="186" t="s">
        <v>40</v>
      </c>
      <c r="P302" s="148">
        <f>O302*H302</f>
        <v>0</v>
      </c>
      <c r="Q302" s="148">
        <v>0</v>
      </c>
      <c r="R302" s="148">
        <f>Q302*H302</f>
        <v>0</v>
      </c>
      <c r="S302" s="148">
        <v>0</v>
      </c>
      <c r="T302" s="149">
        <f>S302*H302</f>
        <v>0</v>
      </c>
      <c r="AR302" s="150" t="s">
        <v>369</v>
      </c>
      <c r="AT302" s="150" t="s">
        <v>390</v>
      </c>
      <c r="AU302" s="150" t="s">
        <v>84</v>
      </c>
      <c r="AY302" s="18" t="s">
        <v>307</v>
      </c>
      <c r="BE302" s="151">
        <f>IF(N302="základní",J302,0)</f>
        <v>0</v>
      </c>
      <c r="BF302" s="151">
        <f>IF(N302="snížená",J302,0)</f>
        <v>0</v>
      </c>
      <c r="BG302" s="151">
        <f>IF(N302="zákl. přenesená",J302,0)</f>
        <v>0</v>
      </c>
      <c r="BH302" s="151">
        <f>IF(N302="sníž. přenesená",J302,0)</f>
        <v>0</v>
      </c>
      <c r="BI302" s="151">
        <f>IF(N302="nulová",J302,0)</f>
        <v>0</v>
      </c>
      <c r="BJ302" s="18" t="s">
        <v>82</v>
      </c>
      <c r="BK302" s="151">
        <f>ROUND(I302*H302,2)</f>
        <v>0</v>
      </c>
      <c r="BL302" s="18" t="s">
        <v>314</v>
      </c>
      <c r="BM302" s="150" t="s">
        <v>1356</v>
      </c>
    </row>
    <row r="303" spans="2:65" s="1" customFormat="1" ht="19.5">
      <c r="B303" s="33"/>
      <c r="D303" s="152" t="s">
        <v>316</v>
      </c>
      <c r="F303" s="153" t="s">
        <v>8980</v>
      </c>
      <c r="I303" s="154"/>
      <c r="L303" s="33"/>
      <c r="M303" s="155"/>
      <c r="T303" s="57"/>
      <c r="AT303" s="18" t="s">
        <v>316</v>
      </c>
      <c r="AU303" s="18" t="s">
        <v>84</v>
      </c>
    </row>
    <row r="304" spans="2:65" s="1" customFormat="1" ht="21.75" customHeight="1">
      <c r="B304" s="33"/>
      <c r="C304" s="139" t="s">
        <v>899</v>
      </c>
      <c r="D304" s="139" t="s">
        <v>309</v>
      </c>
      <c r="E304" s="140" t="s">
        <v>9024</v>
      </c>
      <c r="F304" s="141" t="s">
        <v>8982</v>
      </c>
      <c r="G304" s="142" t="s">
        <v>514</v>
      </c>
      <c r="H304" s="143">
        <v>1</v>
      </c>
      <c r="I304" s="144"/>
      <c r="J304" s="145">
        <f>ROUND(I304*H304,2)</f>
        <v>0</v>
      </c>
      <c r="K304" s="141" t="s">
        <v>1</v>
      </c>
      <c r="L304" s="33"/>
      <c r="M304" s="146" t="s">
        <v>1</v>
      </c>
      <c r="N304" s="147" t="s">
        <v>40</v>
      </c>
      <c r="P304" s="148">
        <f>O304*H304</f>
        <v>0</v>
      </c>
      <c r="Q304" s="148">
        <v>0</v>
      </c>
      <c r="R304" s="148">
        <f>Q304*H304</f>
        <v>0</v>
      </c>
      <c r="S304" s="148">
        <v>0</v>
      </c>
      <c r="T304" s="149">
        <f>S304*H304</f>
        <v>0</v>
      </c>
      <c r="AR304" s="150" t="s">
        <v>314</v>
      </c>
      <c r="AT304" s="150" t="s">
        <v>309</v>
      </c>
      <c r="AU304" s="150" t="s">
        <v>84</v>
      </c>
      <c r="AY304" s="18" t="s">
        <v>307</v>
      </c>
      <c r="BE304" s="151">
        <f>IF(N304="základní",J304,0)</f>
        <v>0</v>
      </c>
      <c r="BF304" s="151">
        <f>IF(N304="snížená",J304,0)</f>
        <v>0</v>
      </c>
      <c r="BG304" s="151">
        <f>IF(N304="zákl. přenesená",J304,0)</f>
        <v>0</v>
      </c>
      <c r="BH304" s="151">
        <f>IF(N304="sníž. přenesená",J304,0)</f>
        <v>0</v>
      </c>
      <c r="BI304" s="151">
        <f>IF(N304="nulová",J304,0)</f>
        <v>0</v>
      </c>
      <c r="BJ304" s="18" t="s">
        <v>82</v>
      </c>
      <c r="BK304" s="151">
        <f>ROUND(I304*H304,2)</f>
        <v>0</v>
      </c>
      <c r="BL304" s="18" t="s">
        <v>314</v>
      </c>
      <c r="BM304" s="150" t="s">
        <v>1368</v>
      </c>
    </row>
    <row r="305" spans="2:65" s="1" customFormat="1" ht="11.25">
      <c r="B305" s="33"/>
      <c r="D305" s="152" t="s">
        <v>316</v>
      </c>
      <c r="F305" s="153" t="s">
        <v>8982</v>
      </c>
      <c r="I305" s="154"/>
      <c r="L305" s="33"/>
      <c r="M305" s="155"/>
      <c r="T305" s="57"/>
      <c r="AT305" s="18" t="s">
        <v>316</v>
      </c>
      <c r="AU305" s="18" t="s">
        <v>84</v>
      </c>
    </row>
    <row r="306" spans="2:65" s="1" customFormat="1" ht="21.75" customHeight="1">
      <c r="B306" s="33"/>
      <c r="C306" s="177" t="s">
        <v>903</v>
      </c>
      <c r="D306" s="177" t="s">
        <v>390</v>
      </c>
      <c r="E306" s="178" t="s">
        <v>9025</v>
      </c>
      <c r="F306" s="179" t="s">
        <v>8984</v>
      </c>
      <c r="G306" s="180" t="s">
        <v>514</v>
      </c>
      <c r="H306" s="181">
        <v>1</v>
      </c>
      <c r="I306" s="182"/>
      <c r="J306" s="183">
        <f>ROUND(I306*H306,2)</f>
        <v>0</v>
      </c>
      <c r="K306" s="179" t="s">
        <v>1</v>
      </c>
      <c r="L306" s="184"/>
      <c r="M306" s="185" t="s">
        <v>1</v>
      </c>
      <c r="N306" s="186" t="s">
        <v>40</v>
      </c>
      <c r="P306" s="148">
        <f>O306*H306</f>
        <v>0</v>
      </c>
      <c r="Q306" s="148">
        <v>0</v>
      </c>
      <c r="R306" s="148">
        <f>Q306*H306</f>
        <v>0</v>
      </c>
      <c r="S306" s="148">
        <v>0</v>
      </c>
      <c r="T306" s="149">
        <f>S306*H306</f>
        <v>0</v>
      </c>
      <c r="AR306" s="150" t="s">
        <v>369</v>
      </c>
      <c r="AT306" s="150" t="s">
        <v>390</v>
      </c>
      <c r="AU306" s="150" t="s">
        <v>84</v>
      </c>
      <c r="AY306" s="18" t="s">
        <v>307</v>
      </c>
      <c r="BE306" s="151">
        <f>IF(N306="základní",J306,0)</f>
        <v>0</v>
      </c>
      <c r="BF306" s="151">
        <f>IF(N306="snížená",J306,0)</f>
        <v>0</v>
      </c>
      <c r="BG306" s="151">
        <f>IF(N306="zákl. přenesená",J306,0)</f>
        <v>0</v>
      </c>
      <c r="BH306" s="151">
        <f>IF(N306="sníž. přenesená",J306,0)</f>
        <v>0</v>
      </c>
      <c r="BI306" s="151">
        <f>IF(N306="nulová",J306,0)</f>
        <v>0</v>
      </c>
      <c r="BJ306" s="18" t="s">
        <v>82</v>
      </c>
      <c r="BK306" s="151">
        <f>ROUND(I306*H306,2)</f>
        <v>0</v>
      </c>
      <c r="BL306" s="18" t="s">
        <v>314</v>
      </c>
      <c r="BM306" s="150" t="s">
        <v>1379</v>
      </c>
    </row>
    <row r="307" spans="2:65" s="1" customFormat="1" ht="11.25">
      <c r="B307" s="33"/>
      <c r="D307" s="152" t="s">
        <v>316</v>
      </c>
      <c r="F307" s="153" t="s">
        <v>8984</v>
      </c>
      <c r="I307" s="154"/>
      <c r="L307" s="33"/>
      <c r="M307" s="155"/>
      <c r="T307" s="57"/>
      <c r="AT307" s="18" t="s">
        <v>316</v>
      </c>
      <c r="AU307" s="18" t="s">
        <v>84</v>
      </c>
    </row>
    <row r="308" spans="2:65" s="1" customFormat="1" ht="16.5" customHeight="1">
      <c r="B308" s="33"/>
      <c r="C308" s="139" t="s">
        <v>918</v>
      </c>
      <c r="D308" s="139" t="s">
        <v>309</v>
      </c>
      <c r="E308" s="140" t="s">
        <v>9026</v>
      </c>
      <c r="F308" s="141" t="s">
        <v>8990</v>
      </c>
      <c r="G308" s="142" t="s">
        <v>5228</v>
      </c>
      <c r="H308" s="143">
        <v>1</v>
      </c>
      <c r="I308" s="144"/>
      <c r="J308" s="145">
        <f>ROUND(I308*H308,2)</f>
        <v>0</v>
      </c>
      <c r="K308" s="141" t="s">
        <v>1</v>
      </c>
      <c r="L308" s="33"/>
      <c r="M308" s="146" t="s">
        <v>1</v>
      </c>
      <c r="N308" s="147" t="s">
        <v>40</v>
      </c>
      <c r="P308" s="148">
        <f>O308*H308</f>
        <v>0</v>
      </c>
      <c r="Q308" s="148">
        <v>0</v>
      </c>
      <c r="R308" s="148">
        <f>Q308*H308</f>
        <v>0</v>
      </c>
      <c r="S308" s="148">
        <v>0</v>
      </c>
      <c r="T308" s="149">
        <f>S308*H308</f>
        <v>0</v>
      </c>
      <c r="AR308" s="150" t="s">
        <v>314</v>
      </c>
      <c r="AT308" s="150" t="s">
        <v>309</v>
      </c>
      <c r="AU308" s="150" t="s">
        <v>84</v>
      </c>
      <c r="AY308" s="18" t="s">
        <v>307</v>
      </c>
      <c r="BE308" s="151">
        <f>IF(N308="základní",J308,0)</f>
        <v>0</v>
      </c>
      <c r="BF308" s="151">
        <f>IF(N308="snížená",J308,0)</f>
        <v>0</v>
      </c>
      <c r="BG308" s="151">
        <f>IF(N308="zákl. přenesená",J308,0)</f>
        <v>0</v>
      </c>
      <c r="BH308" s="151">
        <f>IF(N308="sníž. přenesená",J308,0)</f>
        <v>0</v>
      </c>
      <c r="BI308" s="151">
        <f>IF(N308="nulová",J308,0)</f>
        <v>0</v>
      </c>
      <c r="BJ308" s="18" t="s">
        <v>82</v>
      </c>
      <c r="BK308" s="151">
        <f>ROUND(I308*H308,2)</f>
        <v>0</v>
      </c>
      <c r="BL308" s="18" t="s">
        <v>314</v>
      </c>
      <c r="BM308" s="150" t="s">
        <v>1389</v>
      </c>
    </row>
    <row r="309" spans="2:65" s="1" customFormat="1" ht="11.25">
      <c r="B309" s="33"/>
      <c r="D309" s="152" t="s">
        <v>316</v>
      </c>
      <c r="F309" s="153" t="s">
        <v>8990</v>
      </c>
      <c r="I309" s="154"/>
      <c r="L309" s="33"/>
      <c r="M309" s="155"/>
      <c r="T309" s="57"/>
      <c r="AT309" s="18" t="s">
        <v>316</v>
      </c>
      <c r="AU309" s="18" t="s">
        <v>84</v>
      </c>
    </row>
    <row r="310" spans="2:65" s="11" customFormat="1" ht="22.9" customHeight="1">
      <c r="B310" s="127"/>
      <c r="D310" s="128" t="s">
        <v>74</v>
      </c>
      <c r="E310" s="137" t="s">
        <v>9027</v>
      </c>
      <c r="F310" s="137" t="s">
        <v>9028</v>
      </c>
      <c r="I310" s="130"/>
      <c r="J310" s="138">
        <f>BK310</f>
        <v>0</v>
      </c>
      <c r="L310" s="127"/>
      <c r="M310" s="132"/>
      <c r="P310" s="133">
        <f>SUM(P311:P324)</f>
        <v>0</v>
      </c>
      <c r="R310" s="133">
        <f>SUM(R311:R324)</f>
        <v>0</v>
      </c>
      <c r="T310" s="134">
        <f>SUM(T311:T324)</f>
        <v>0</v>
      </c>
      <c r="AR310" s="128" t="s">
        <v>82</v>
      </c>
      <c r="AT310" s="135" t="s">
        <v>74</v>
      </c>
      <c r="AU310" s="135" t="s">
        <v>82</v>
      </c>
      <c r="AY310" s="128" t="s">
        <v>307</v>
      </c>
      <c r="BK310" s="136">
        <f>SUM(BK311:BK324)</f>
        <v>0</v>
      </c>
    </row>
    <row r="311" spans="2:65" s="1" customFormat="1" ht="55.5" customHeight="1">
      <c r="B311" s="33"/>
      <c r="C311" s="139" t="s">
        <v>930</v>
      </c>
      <c r="D311" s="139" t="s">
        <v>309</v>
      </c>
      <c r="E311" s="140" t="s">
        <v>9029</v>
      </c>
      <c r="F311" s="141" t="s">
        <v>9020</v>
      </c>
      <c r="G311" s="142" t="s">
        <v>5228</v>
      </c>
      <c r="H311" s="143">
        <v>1</v>
      </c>
      <c r="I311" s="144"/>
      <c r="J311" s="145">
        <f>ROUND(I311*H311,2)</f>
        <v>0</v>
      </c>
      <c r="K311" s="141" t="s">
        <v>1</v>
      </c>
      <c r="L311" s="33"/>
      <c r="M311" s="146" t="s">
        <v>1</v>
      </c>
      <c r="N311" s="147" t="s">
        <v>40</v>
      </c>
      <c r="P311" s="148">
        <f>O311*H311</f>
        <v>0</v>
      </c>
      <c r="Q311" s="148">
        <v>0</v>
      </c>
      <c r="R311" s="148">
        <f>Q311*H311</f>
        <v>0</v>
      </c>
      <c r="S311" s="148">
        <v>0</v>
      </c>
      <c r="T311" s="149">
        <f>S311*H311</f>
        <v>0</v>
      </c>
      <c r="AR311" s="150" t="s">
        <v>314</v>
      </c>
      <c r="AT311" s="150" t="s">
        <v>309</v>
      </c>
      <c r="AU311" s="150" t="s">
        <v>84</v>
      </c>
      <c r="AY311" s="18" t="s">
        <v>307</v>
      </c>
      <c r="BE311" s="151">
        <f>IF(N311="základní",J311,0)</f>
        <v>0</v>
      </c>
      <c r="BF311" s="151">
        <f>IF(N311="snížená",J311,0)</f>
        <v>0</v>
      </c>
      <c r="BG311" s="151">
        <f>IF(N311="zákl. přenesená",J311,0)</f>
        <v>0</v>
      </c>
      <c r="BH311" s="151">
        <f>IF(N311="sníž. přenesená",J311,0)</f>
        <v>0</v>
      </c>
      <c r="BI311" s="151">
        <f>IF(N311="nulová",J311,0)</f>
        <v>0</v>
      </c>
      <c r="BJ311" s="18" t="s">
        <v>82</v>
      </c>
      <c r="BK311" s="151">
        <f>ROUND(I311*H311,2)</f>
        <v>0</v>
      </c>
      <c r="BL311" s="18" t="s">
        <v>314</v>
      </c>
      <c r="BM311" s="150" t="s">
        <v>1402</v>
      </c>
    </row>
    <row r="312" spans="2:65" s="1" customFormat="1" ht="39">
      <c r="B312" s="33"/>
      <c r="D312" s="152" t="s">
        <v>316</v>
      </c>
      <c r="F312" s="153" t="s">
        <v>9020</v>
      </c>
      <c r="I312" s="154"/>
      <c r="L312" s="33"/>
      <c r="M312" s="155"/>
      <c r="T312" s="57"/>
      <c r="AT312" s="18" t="s">
        <v>316</v>
      </c>
      <c r="AU312" s="18" t="s">
        <v>84</v>
      </c>
    </row>
    <row r="313" spans="2:65" s="1" customFormat="1" ht="55.5" customHeight="1">
      <c r="B313" s="33"/>
      <c r="C313" s="177" t="s">
        <v>939</v>
      </c>
      <c r="D313" s="177" t="s">
        <v>390</v>
      </c>
      <c r="E313" s="178" t="s">
        <v>9030</v>
      </c>
      <c r="F313" s="179" t="s">
        <v>9020</v>
      </c>
      <c r="G313" s="180" t="s">
        <v>5228</v>
      </c>
      <c r="H313" s="181">
        <v>1</v>
      </c>
      <c r="I313" s="182"/>
      <c r="J313" s="183">
        <f>ROUND(I313*H313,2)</f>
        <v>0</v>
      </c>
      <c r="K313" s="179" t="s">
        <v>1</v>
      </c>
      <c r="L313" s="184"/>
      <c r="M313" s="185" t="s">
        <v>1</v>
      </c>
      <c r="N313" s="186" t="s">
        <v>40</v>
      </c>
      <c r="P313" s="148">
        <f>O313*H313</f>
        <v>0</v>
      </c>
      <c r="Q313" s="148">
        <v>0</v>
      </c>
      <c r="R313" s="148">
        <f>Q313*H313</f>
        <v>0</v>
      </c>
      <c r="S313" s="148">
        <v>0</v>
      </c>
      <c r="T313" s="149">
        <f>S313*H313</f>
        <v>0</v>
      </c>
      <c r="AR313" s="150" t="s">
        <v>369</v>
      </c>
      <c r="AT313" s="150" t="s">
        <v>390</v>
      </c>
      <c r="AU313" s="150" t="s">
        <v>84</v>
      </c>
      <c r="AY313" s="18" t="s">
        <v>307</v>
      </c>
      <c r="BE313" s="151">
        <f>IF(N313="základní",J313,0)</f>
        <v>0</v>
      </c>
      <c r="BF313" s="151">
        <f>IF(N313="snížená",J313,0)</f>
        <v>0</v>
      </c>
      <c r="BG313" s="151">
        <f>IF(N313="zákl. přenesená",J313,0)</f>
        <v>0</v>
      </c>
      <c r="BH313" s="151">
        <f>IF(N313="sníž. přenesená",J313,0)</f>
        <v>0</v>
      </c>
      <c r="BI313" s="151">
        <f>IF(N313="nulová",J313,0)</f>
        <v>0</v>
      </c>
      <c r="BJ313" s="18" t="s">
        <v>82</v>
      </c>
      <c r="BK313" s="151">
        <f>ROUND(I313*H313,2)</f>
        <v>0</v>
      </c>
      <c r="BL313" s="18" t="s">
        <v>314</v>
      </c>
      <c r="BM313" s="150" t="s">
        <v>1430</v>
      </c>
    </row>
    <row r="314" spans="2:65" s="1" customFormat="1" ht="39">
      <c r="B314" s="33"/>
      <c r="D314" s="152" t="s">
        <v>316</v>
      </c>
      <c r="F314" s="153" t="s">
        <v>9020</v>
      </c>
      <c r="I314" s="154"/>
      <c r="L314" s="33"/>
      <c r="M314" s="155"/>
      <c r="T314" s="57"/>
      <c r="AT314" s="18" t="s">
        <v>316</v>
      </c>
      <c r="AU314" s="18" t="s">
        <v>84</v>
      </c>
    </row>
    <row r="315" spans="2:65" s="1" customFormat="1" ht="24.2" customHeight="1">
      <c r="B315" s="33"/>
      <c r="C315" s="139" t="s">
        <v>946</v>
      </c>
      <c r="D315" s="139" t="s">
        <v>309</v>
      </c>
      <c r="E315" s="140" t="s">
        <v>9031</v>
      </c>
      <c r="F315" s="141" t="s">
        <v>8978</v>
      </c>
      <c r="G315" s="142" t="s">
        <v>514</v>
      </c>
      <c r="H315" s="143">
        <v>1</v>
      </c>
      <c r="I315" s="144"/>
      <c r="J315" s="145">
        <f>ROUND(I315*H315,2)</f>
        <v>0</v>
      </c>
      <c r="K315" s="141" t="s">
        <v>1</v>
      </c>
      <c r="L315" s="33"/>
      <c r="M315" s="146" t="s">
        <v>1</v>
      </c>
      <c r="N315" s="147" t="s">
        <v>40</v>
      </c>
      <c r="P315" s="148">
        <f>O315*H315</f>
        <v>0</v>
      </c>
      <c r="Q315" s="148">
        <v>0</v>
      </c>
      <c r="R315" s="148">
        <f>Q315*H315</f>
        <v>0</v>
      </c>
      <c r="S315" s="148">
        <v>0</v>
      </c>
      <c r="T315" s="149">
        <f>S315*H315</f>
        <v>0</v>
      </c>
      <c r="AR315" s="150" t="s">
        <v>314</v>
      </c>
      <c r="AT315" s="150" t="s">
        <v>309</v>
      </c>
      <c r="AU315" s="150" t="s">
        <v>84</v>
      </c>
      <c r="AY315" s="18" t="s">
        <v>307</v>
      </c>
      <c r="BE315" s="151">
        <f>IF(N315="základní",J315,0)</f>
        <v>0</v>
      </c>
      <c r="BF315" s="151">
        <f>IF(N315="snížená",J315,0)</f>
        <v>0</v>
      </c>
      <c r="BG315" s="151">
        <f>IF(N315="zákl. přenesená",J315,0)</f>
        <v>0</v>
      </c>
      <c r="BH315" s="151">
        <f>IF(N315="sníž. přenesená",J315,0)</f>
        <v>0</v>
      </c>
      <c r="BI315" s="151">
        <f>IF(N315="nulová",J315,0)</f>
        <v>0</v>
      </c>
      <c r="BJ315" s="18" t="s">
        <v>82</v>
      </c>
      <c r="BK315" s="151">
        <f>ROUND(I315*H315,2)</f>
        <v>0</v>
      </c>
      <c r="BL315" s="18" t="s">
        <v>314</v>
      </c>
      <c r="BM315" s="150" t="s">
        <v>1440</v>
      </c>
    </row>
    <row r="316" spans="2:65" s="1" customFormat="1" ht="19.5">
      <c r="B316" s="33"/>
      <c r="D316" s="152" t="s">
        <v>316</v>
      </c>
      <c r="F316" s="153" t="s">
        <v>8978</v>
      </c>
      <c r="I316" s="154"/>
      <c r="L316" s="33"/>
      <c r="M316" s="155"/>
      <c r="T316" s="57"/>
      <c r="AT316" s="18" t="s">
        <v>316</v>
      </c>
      <c r="AU316" s="18" t="s">
        <v>84</v>
      </c>
    </row>
    <row r="317" spans="2:65" s="1" customFormat="1" ht="24.2" customHeight="1">
      <c r="B317" s="33"/>
      <c r="C317" s="177" t="s">
        <v>951</v>
      </c>
      <c r="D317" s="177" t="s">
        <v>390</v>
      </c>
      <c r="E317" s="178" t="s">
        <v>9032</v>
      </c>
      <c r="F317" s="179" t="s">
        <v>8980</v>
      </c>
      <c r="G317" s="180" t="s">
        <v>514</v>
      </c>
      <c r="H317" s="181">
        <v>1</v>
      </c>
      <c r="I317" s="182"/>
      <c r="J317" s="183">
        <f>ROUND(I317*H317,2)</f>
        <v>0</v>
      </c>
      <c r="K317" s="179" t="s">
        <v>1</v>
      </c>
      <c r="L317" s="184"/>
      <c r="M317" s="185" t="s">
        <v>1</v>
      </c>
      <c r="N317" s="186" t="s">
        <v>40</v>
      </c>
      <c r="P317" s="148">
        <f>O317*H317</f>
        <v>0</v>
      </c>
      <c r="Q317" s="148">
        <v>0</v>
      </c>
      <c r="R317" s="148">
        <f>Q317*H317</f>
        <v>0</v>
      </c>
      <c r="S317" s="148">
        <v>0</v>
      </c>
      <c r="T317" s="149">
        <f>S317*H317</f>
        <v>0</v>
      </c>
      <c r="AR317" s="150" t="s">
        <v>369</v>
      </c>
      <c r="AT317" s="150" t="s">
        <v>390</v>
      </c>
      <c r="AU317" s="150" t="s">
        <v>84</v>
      </c>
      <c r="AY317" s="18" t="s">
        <v>307</v>
      </c>
      <c r="BE317" s="151">
        <f>IF(N317="základní",J317,0)</f>
        <v>0</v>
      </c>
      <c r="BF317" s="151">
        <f>IF(N317="snížená",J317,0)</f>
        <v>0</v>
      </c>
      <c r="BG317" s="151">
        <f>IF(N317="zákl. přenesená",J317,0)</f>
        <v>0</v>
      </c>
      <c r="BH317" s="151">
        <f>IF(N317="sníž. přenesená",J317,0)</f>
        <v>0</v>
      </c>
      <c r="BI317" s="151">
        <f>IF(N317="nulová",J317,0)</f>
        <v>0</v>
      </c>
      <c r="BJ317" s="18" t="s">
        <v>82</v>
      </c>
      <c r="BK317" s="151">
        <f>ROUND(I317*H317,2)</f>
        <v>0</v>
      </c>
      <c r="BL317" s="18" t="s">
        <v>314</v>
      </c>
      <c r="BM317" s="150" t="s">
        <v>1457</v>
      </c>
    </row>
    <row r="318" spans="2:65" s="1" customFormat="1" ht="19.5">
      <c r="B318" s="33"/>
      <c r="D318" s="152" t="s">
        <v>316</v>
      </c>
      <c r="F318" s="153" t="s">
        <v>8980</v>
      </c>
      <c r="I318" s="154"/>
      <c r="L318" s="33"/>
      <c r="M318" s="155"/>
      <c r="T318" s="57"/>
      <c r="AT318" s="18" t="s">
        <v>316</v>
      </c>
      <c r="AU318" s="18" t="s">
        <v>84</v>
      </c>
    </row>
    <row r="319" spans="2:65" s="1" customFormat="1" ht="21.75" customHeight="1">
      <c r="B319" s="33"/>
      <c r="C319" s="139" t="s">
        <v>956</v>
      </c>
      <c r="D319" s="139" t="s">
        <v>309</v>
      </c>
      <c r="E319" s="140" t="s">
        <v>9033</v>
      </c>
      <c r="F319" s="141" t="s">
        <v>8982</v>
      </c>
      <c r="G319" s="142" t="s">
        <v>514</v>
      </c>
      <c r="H319" s="143">
        <v>1</v>
      </c>
      <c r="I319" s="144"/>
      <c r="J319" s="145">
        <f>ROUND(I319*H319,2)</f>
        <v>0</v>
      </c>
      <c r="K319" s="141" t="s">
        <v>1</v>
      </c>
      <c r="L319" s="33"/>
      <c r="M319" s="146" t="s">
        <v>1</v>
      </c>
      <c r="N319" s="147" t="s">
        <v>40</v>
      </c>
      <c r="P319" s="148">
        <f>O319*H319</f>
        <v>0</v>
      </c>
      <c r="Q319" s="148">
        <v>0</v>
      </c>
      <c r="R319" s="148">
        <f>Q319*H319</f>
        <v>0</v>
      </c>
      <c r="S319" s="148">
        <v>0</v>
      </c>
      <c r="T319" s="149">
        <f>S319*H319</f>
        <v>0</v>
      </c>
      <c r="AR319" s="150" t="s">
        <v>314</v>
      </c>
      <c r="AT319" s="150" t="s">
        <v>309</v>
      </c>
      <c r="AU319" s="150" t="s">
        <v>84</v>
      </c>
      <c r="AY319" s="18" t="s">
        <v>307</v>
      </c>
      <c r="BE319" s="151">
        <f>IF(N319="základní",J319,0)</f>
        <v>0</v>
      </c>
      <c r="BF319" s="151">
        <f>IF(N319="snížená",J319,0)</f>
        <v>0</v>
      </c>
      <c r="BG319" s="151">
        <f>IF(N319="zákl. přenesená",J319,0)</f>
        <v>0</v>
      </c>
      <c r="BH319" s="151">
        <f>IF(N319="sníž. přenesená",J319,0)</f>
        <v>0</v>
      </c>
      <c r="BI319" s="151">
        <f>IF(N319="nulová",J319,0)</f>
        <v>0</v>
      </c>
      <c r="BJ319" s="18" t="s">
        <v>82</v>
      </c>
      <c r="BK319" s="151">
        <f>ROUND(I319*H319,2)</f>
        <v>0</v>
      </c>
      <c r="BL319" s="18" t="s">
        <v>314</v>
      </c>
      <c r="BM319" s="150" t="s">
        <v>1469</v>
      </c>
    </row>
    <row r="320" spans="2:65" s="1" customFormat="1" ht="11.25">
      <c r="B320" s="33"/>
      <c r="D320" s="152" t="s">
        <v>316</v>
      </c>
      <c r="F320" s="153" t="s">
        <v>8982</v>
      </c>
      <c r="I320" s="154"/>
      <c r="L320" s="33"/>
      <c r="M320" s="155"/>
      <c r="T320" s="57"/>
      <c r="AT320" s="18" t="s">
        <v>316</v>
      </c>
      <c r="AU320" s="18" t="s">
        <v>84</v>
      </c>
    </row>
    <row r="321" spans="2:65" s="1" customFormat="1" ht="21.75" customHeight="1">
      <c r="B321" s="33"/>
      <c r="C321" s="177" t="s">
        <v>961</v>
      </c>
      <c r="D321" s="177" t="s">
        <v>390</v>
      </c>
      <c r="E321" s="178" t="s">
        <v>9034</v>
      </c>
      <c r="F321" s="179" t="s">
        <v>8984</v>
      </c>
      <c r="G321" s="180" t="s">
        <v>514</v>
      </c>
      <c r="H321" s="181">
        <v>1</v>
      </c>
      <c r="I321" s="182"/>
      <c r="J321" s="183">
        <f>ROUND(I321*H321,2)</f>
        <v>0</v>
      </c>
      <c r="K321" s="179" t="s">
        <v>1</v>
      </c>
      <c r="L321" s="184"/>
      <c r="M321" s="185" t="s">
        <v>1</v>
      </c>
      <c r="N321" s="186" t="s">
        <v>40</v>
      </c>
      <c r="P321" s="148">
        <f>O321*H321</f>
        <v>0</v>
      </c>
      <c r="Q321" s="148">
        <v>0</v>
      </c>
      <c r="R321" s="148">
        <f>Q321*H321</f>
        <v>0</v>
      </c>
      <c r="S321" s="148">
        <v>0</v>
      </c>
      <c r="T321" s="149">
        <f>S321*H321</f>
        <v>0</v>
      </c>
      <c r="AR321" s="150" t="s">
        <v>369</v>
      </c>
      <c r="AT321" s="150" t="s">
        <v>390</v>
      </c>
      <c r="AU321" s="150" t="s">
        <v>84</v>
      </c>
      <c r="AY321" s="18" t="s">
        <v>307</v>
      </c>
      <c r="BE321" s="151">
        <f>IF(N321="základní",J321,0)</f>
        <v>0</v>
      </c>
      <c r="BF321" s="151">
        <f>IF(N321="snížená",J321,0)</f>
        <v>0</v>
      </c>
      <c r="BG321" s="151">
        <f>IF(N321="zákl. přenesená",J321,0)</f>
        <v>0</v>
      </c>
      <c r="BH321" s="151">
        <f>IF(N321="sníž. přenesená",J321,0)</f>
        <v>0</v>
      </c>
      <c r="BI321" s="151">
        <f>IF(N321="nulová",J321,0)</f>
        <v>0</v>
      </c>
      <c r="BJ321" s="18" t="s">
        <v>82</v>
      </c>
      <c r="BK321" s="151">
        <f>ROUND(I321*H321,2)</f>
        <v>0</v>
      </c>
      <c r="BL321" s="18" t="s">
        <v>314</v>
      </c>
      <c r="BM321" s="150" t="s">
        <v>1479</v>
      </c>
    </row>
    <row r="322" spans="2:65" s="1" customFormat="1" ht="11.25">
      <c r="B322" s="33"/>
      <c r="D322" s="152" t="s">
        <v>316</v>
      </c>
      <c r="F322" s="153" t="s">
        <v>8984</v>
      </c>
      <c r="I322" s="154"/>
      <c r="L322" s="33"/>
      <c r="M322" s="155"/>
      <c r="T322" s="57"/>
      <c r="AT322" s="18" t="s">
        <v>316</v>
      </c>
      <c r="AU322" s="18" t="s">
        <v>84</v>
      </c>
    </row>
    <row r="323" spans="2:65" s="1" customFormat="1" ht="16.5" customHeight="1">
      <c r="B323" s="33"/>
      <c r="C323" s="139" t="s">
        <v>966</v>
      </c>
      <c r="D323" s="139" t="s">
        <v>309</v>
      </c>
      <c r="E323" s="140" t="s">
        <v>9035</v>
      </c>
      <c r="F323" s="141" t="s">
        <v>8990</v>
      </c>
      <c r="G323" s="142" t="s">
        <v>5228</v>
      </c>
      <c r="H323" s="143">
        <v>1</v>
      </c>
      <c r="I323" s="144"/>
      <c r="J323" s="145">
        <f>ROUND(I323*H323,2)</f>
        <v>0</v>
      </c>
      <c r="K323" s="141" t="s">
        <v>1</v>
      </c>
      <c r="L323" s="33"/>
      <c r="M323" s="146" t="s">
        <v>1</v>
      </c>
      <c r="N323" s="147" t="s">
        <v>40</v>
      </c>
      <c r="P323" s="148">
        <f>O323*H323</f>
        <v>0</v>
      </c>
      <c r="Q323" s="148">
        <v>0</v>
      </c>
      <c r="R323" s="148">
        <f>Q323*H323</f>
        <v>0</v>
      </c>
      <c r="S323" s="148">
        <v>0</v>
      </c>
      <c r="T323" s="149">
        <f>S323*H323</f>
        <v>0</v>
      </c>
      <c r="AR323" s="150" t="s">
        <v>314</v>
      </c>
      <c r="AT323" s="150" t="s">
        <v>309</v>
      </c>
      <c r="AU323" s="150" t="s">
        <v>84</v>
      </c>
      <c r="AY323" s="18" t="s">
        <v>307</v>
      </c>
      <c r="BE323" s="151">
        <f>IF(N323="základní",J323,0)</f>
        <v>0</v>
      </c>
      <c r="BF323" s="151">
        <f>IF(N323="snížená",J323,0)</f>
        <v>0</v>
      </c>
      <c r="BG323" s="151">
        <f>IF(N323="zákl. přenesená",J323,0)</f>
        <v>0</v>
      </c>
      <c r="BH323" s="151">
        <f>IF(N323="sníž. přenesená",J323,0)</f>
        <v>0</v>
      </c>
      <c r="BI323" s="151">
        <f>IF(N323="nulová",J323,0)</f>
        <v>0</v>
      </c>
      <c r="BJ323" s="18" t="s">
        <v>82</v>
      </c>
      <c r="BK323" s="151">
        <f>ROUND(I323*H323,2)</f>
        <v>0</v>
      </c>
      <c r="BL323" s="18" t="s">
        <v>314</v>
      </c>
      <c r="BM323" s="150" t="s">
        <v>1490</v>
      </c>
    </row>
    <row r="324" spans="2:65" s="1" customFormat="1" ht="11.25">
      <c r="B324" s="33"/>
      <c r="D324" s="152" t="s">
        <v>316</v>
      </c>
      <c r="F324" s="153" t="s">
        <v>8990</v>
      </c>
      <c r="I324" s="154"/>
      <c r="L324" s="33"/>
      <c r="M324" s="155"/>
      <c r="T324" s="57"/>
      <c r="AT324" s="18" t="s">
        <v>316</v>
      </c>
      <c r="AU324" s="18" t="s">
        <v>84</v>
      </c>
    </row>
    <row r="325" spans="2:65" s="11" customFormat="1" ht="22.9" customHeight="1">
      <c r="B325" s="127"/>
      <c r="D325" s="128" t="s">
        <v>74</v>
      </c>
      <c r="E325" s="137" t="s">
        <v>9036</v>
      </c>
      <c r="F325" s="137" t="s">
        <v>9037</v>
      </c>
      <c r="I325" s="130"/>
      <c r="J325" s="138">
        <f>BK325</f>
        <v>0</v>
      </c>
      <c r="L325" s="127"/>
      <c r="M325" s="132"/>
      <c r="P325" s="133">
        <f>SUM(P326:P345)</f>
        <v>0</v>
      </c>
      <c r="R325" s="133">
        <f>SUM(R326:R345)</f>
        <v>0</v>
      </c>
      <c r="T325" s="134">
        <f>SUM(T326:T345)</f>
        <v>0</v>
      </c>
      <c r="AR325" s="128" t="s">
        <v>82</v>
      </c>
      <c r="AT325" s="135" t="s">
        <v>74</v>
      </c>
      <c r="AU325" s="135" t="s">
        <v>82</v>
      </c>
      <c r="AY325" s="128" t="s">
        <v>307</v>
      </c>
      <c r="BK325" s="136">
        <f>SUM(BK326:BK345)</f>
        <v>0</v>
      </c>
    </row>
    <row r="326" spans="2:65" s="1" customFormat="1" ht="55.5" customHeight="1">
      <c r="B326" s="33"/>
      <c r="C326" s="139" t="s">
        <v>971</v>
      </c>
      <c r="D326" s="139" t="s">
        <v>309</v>
      </c>
      <c r="E326" s="140" t="s">
        <v>9038</v>
      </c>
      <c r="F326" s="141" t="s">
        <v>9039</v>
      </c>
      <c r="G326" s="142" t="s">
        <v>5228</v>
      </c>
      <c r="H326" s="143">
        <v>1</v>
      </c>
      <c r="I326" s="144"/>
      <c r="J326" s="145">
        <f>ROUND(I326*H326,2)</f>
        <v>0</v>
      </c>
      <c r="K326" s="141" t="s">
        <v>1</v>
      </c>
      <c r="L326" s="33"/>
      <c r="M326" s="146" t="s">
        <v>1</v>
      </c>
      <c r="N326" s="147" t="s">
        <v>40</v>
      </c>
      <c r="P326" s="148">
        <f>O326*H326</f>
        <v>0</v>
      </c>
      <c r="Q326" s="148">
        <v>0</v>
      </c>
      <c r="R326" s="148">
        <f>Q326*H326</f>
        <v>0</v>
      </c>
      <c r="S326" s="148">
        <v>0</v>
      </c>
      <c r="T326" s="149">
        <f>S326*H326</f>
        <v>0</v>
      </c>
      <c r="AR326" s="150" t="s">
        <v>314</v>
      </c>
      <c r="AT326" s="150" t="s">
        <v>309</v>
      </c>
      <c r="AU326" s="150" t="s">
        <v>84</v>
      </c>
      <c r="AY326" s="18" t="s">
        <v>307</v>
      </c>
      <c r="BE326" s="151">
        <f>IF(N326="základní",J326,0)</f>
        <v>0</v>
      </c>
      <c r="BF326" s="151">
        <f>IF(N326="snížená",J326,0)</f>
        <v>0</v>
      </c>
      <c r="BG326" s="151">
        <f>IF(N326="zákl. přenesená",J326,0)</f>
        <v>0</v>
      </c>
      <c r="BH326" s="151">
        <f>IF(N326="sníž. přenesená",J326,0)</f>
        <v>0</v>
      </c>
      <c r="BI326" s="151">
        <f>IF(N326="nulová",J326,0)</f>
        <v>0</v>
      </c>
      <c r="BJ326" s="18" t="s">
        <v>82</v>
      </c>
      <c r="BK326" s="151">
        <f>ROUND(I326*H326,2)</f>
        <v>0</v>
      </c>
      <c r="BL326" s="18" t="s">
        <v>314</v>
      </c>
      <c r="BM326" s="150" t="s">
        <v>1503</v>
      </c>
    </row>
    <row r="327" spans="2:65" s="1" customFormat="1" ht="39">
      <c r="B327" s="33"/>
      <c r="D327" s="152" t="s">
        <v>316</v>
      </c>
      <c r="F327" s="153" t="s">
        <v>9039</v>
      </c>
      <c r="I327" s="154"/>
      <c r="L327" s="33"/>
      <c r="M327" s="155"/>
      <c r="T327" s="57"/>
      <c r="AT327" s="18" t="s">
        <v>316</v>
      </c>
      <c r="AU327" s="18" t="s">
        <v>84</v>
      </c>
    </row>
    <row r="328" spans="2:65" s="1" customFormat="1" ht="55.5" customHeight="1">
      <c r="B328" s="33"/>
      <c r="C328" s="177" t="s">
        <v>928</v>
      </c>
      <c r="D328" s="177" t="s">
        <v>390</v>
      </c>
      <c r="E328" s="178" t="s">
        <v>9040</v>
      </c>
      <c r="F328" s="179" t="s">
        <v>9041</v>
      </c>
      <c r="G328" s="180" t="s">
        <v>5228</v>
      </c>
      <c r="H328" s="181">
        <v>1</v>
      </c>
      <c r="I328" s="182"/>
      <c r="J328" s="183">
        <f>ROUND(I328*H328,2)</f>
        <v>0</v>
      </c>
      <c r="K328" s="179" t="s">
        <v>1</v>
      </c>
      <c r="L328" s="184"/>
      <c r="M328" s="185" t="s">
        <v>1</v>
      </c>
      <c r="N328" s="186" t="s">
        <v>40</v>
      </c>
      <c r="P328" s="148">
        <f>O328*H328</f>
        <v>0</v>
      </c>
      <c r="Q328" s="148">
        <v>0</v>
      </c>
      <c r="R328" s="148">
        <f>Q328*H328</f>
        <v>0</v>
      </c>
      <c r="S328" s="148">
        <v>0</v>
      </c>
      <c r="T328" s="149">
        <f>S328*H328</f>
        <v>0</v>
      </c>
      <c r="AR328" s="150" t="s">
        <v>369</v>
      </c>
      <c r="AT328" s="150" t="s">
        <v>390</v>
      </c>
      <c r="AU328" s="150" t="s">
        <v>84</v>
      </c>
      <c r="AY328" s="18" t="s">
        <v>307</v>
      </c>
      <c r="BE328" s="151">
        <f>IF(N328="základní",J328,0)</f>
        <v>0</v>
      </c>
      <c r="BF328" s="151">
        <f>IF(N328="snížená",J328,0)</f>
        <v>0</v>
      </c>
      <c r="BG328" s="151">
        <f>IF(N328="zákl. přenesená",J328,0)</f>
        <v>0</v>
      </c>
      <c r="BH328" s="151">
        <f>IF(N328="sníž. přenesená",J328,0)</f>
        <v>0</v>
      </c>
      <c r="BI328" s="151">
        <f>IF(N328="nulová",J328,0)</f>
        <v>0</v>
      </c>
      <c r="BJ328" s="18" t="s">
        <v>82</v>
      </c>
      <c r="BK328" s="151">
        <f>ROUND(I328*H328,2)</f>
        <v>0</v>
      </c>
      <c r="BL328" s="18" t="s">
        <v>314</v>
      </c>
      <c r="BM328" s="150" t="s">
        <v>1514</v>
      </c>
    </row>
    <row r="329" spans="2:65" s="1" customFormat="1" ht="39">
      <c r="B329" s="33"/>
      <c r="D329" s="152" t="s">
        <v>316</v>
      </c>
      <c r="F329" s="153" t="s">
        <v>9041</v>
      </c>
      <c r="I329" s="154"/>
      <c r="L329" s="33"/>
      <c r="M329" s="155"/>
      <c r="T329" s="57"/>
      <c r="AT329" s="18" t="s">
        <v>316</v>
      </c>
      <c r="AU329" s="18" t="s">
        <v>84</v>
      </c>
    </row>
    <row r="330" spans="2:65" s="1" customFormat="1" ht="24.2" customHeight="1">
      <c r="B330" s="33"/>
      <c r="C330" s="139" t="s">
        <v>982</v>
      </c>
      <c r="D330" s="139" t="s">
        <v>309</v>
      </c>
      <c r="E330" s="140" t="s">
        <v>9042</v>
      </c>
      <c r="F330" s="141" t="s">
        <v>8978</v>
      </c>
      <c r="G330" s="142" t="s">
        <v>514</v>
      </c>
      <c r="H330" s="143">
        <v>1</v>
      </c>
      <c r="I330" s="144"/>
      <c r="J330" s="145">
        <f>ROUND(I330*H330,2)</f>
        <v>0</v>
      </c>
      <c r="K330" s="141" t="s">
        <v>1</v>
      </c>
      <c r="L330" s="33"/>
      <c r="M330" s="146" t="s">
        <v>1</v>
      </c>
      <c r="N330" s="147" t="s">
        <v>40</v>
      </c>
      <c r="P330" s="148">
        <f>O330*H330</f>
        <v>0</v>
      </c>
      <c r="Q330" s="148">
        <v>0</v>
      </c>
      <c r="R330" s="148">
        <f>Q330*H330</f>
        <v>0</v>
      </c>
      <c r="S330" s="148">
        <v>0</v>
      </c>
      <c r="T330" s="149">
        <f>S330*H330</f>
        <v>0</v>
      </c>
      <c r="AR330" s="150" t="s">
        <v>314</v>
      </c>
      <c r="AT330" s="150" t="s">
        <v>309</v>
      </c>
      <c r="AU330" s="150" t="s">
        <v>84</v>
      </c>
      <c r="AY330" s="18" t="s">
        <v>307</v>
      </c>
      <c r="BE330" s="151">
        <f>IF(N330="základní",J330,0)</f>
        <v>0</v>
      </c>
      <c r="BF330" s="151">
        <f>IF(N330="snížená",J330,0)</f>
        <v>0</v>
      </c>
      <c r="BG330" s="151">
        <f>IF(N330="zákl. přenesená",J330,0)</f>
        <v>0</v>
      </c>
      <c r="BH330" s="151">
        <f>IF(N330="sníž. přenesená",J330,0)</f>
        <v>0</v>
      </c>
      <c r="BI330" s="151">
        <f>IF(N330="nulová",J330,0)</f>
        <v>0</v>
      </c>
      <c r="BJ330" s="18" t="s">
        <v>82</v>
      </c>
      <c r="BK330" s="151">
        <f>ROUND(I330*H330,2)</f>
        <v>0</v>
      </c>
      <c r="BL330" s="18" t="s">
        <v>314</v>
      </c>
      <c r="BM330" s="150" t="s">
        <v>1525</v>
      </c>
    </row>
    <row r="331" spans="2:65" s="1" customFormat="1" ht="19.5">
      <c r="B331" s="33"/>
      <c r="D331" s="152" t="s">
        <v>316</v>
      </c>
      <c r="F331" s="153" t="s">
        <v>8978</v>
      </c>
      <c r="I331" s="154"/>
      <c r="L331" s="33"/>
      <c r="M331" s="155"/>
      <c r="T331" s="57"/>
      <c r="AT331" s="18" t="s">
        <v>316</v>
      </c>
      <c r="AU331" s="18" t="s">
        <v>84</v>
      </c>
    </row>
    <row r="332" spans="2:65" s="1" customFormat="1" ht="24.2" customHeight="1">
      <c r="B332" s="33"/>
      <c r="C332" s="177" t="s">
        <v>988</v>
      </c>
      <c r="D332" s="177" t="s">
        <v>390</v>
      </c>
      <c r="E332" s="178" t="s">
        <v>9043</v>
      </c>
      <c r="F332" s="179" t="s">
        <v>8980</v>
      </c>
      <c r="G332" s="180" t="s">
        <v>514</v>
      </c>
      <c r="H332" s="181">
        <v>1</v>
      </c>
      <c r="I332" s="182"/>
      <c r="J332" s="183">
        <f>ROUND(I332*H332,2)</f>
        <v>0</v>
      </c>
      <c r="K332" s="179" t="s">
        <v>1</v>
      </c>
      <c r="L332" s="184"/>
      <c r="M332" s="185" t="s">
        <v>1</v>
      </c>
      <c r="N332" s="186" t="s">
        <v>40</v>
      </c>
      <c r="P332" s="148">
        <f>O332*H332</f>
        <v>0</v>
      </c>
      <c r="Q332" s="148">
        <v>0</v>
      </c>
      <c r="R332" s="148">
        <f>Q332*H332</f>
        <v>0</v>
      </c>
      <c r="S332" s="148">
        <v>0</v>
      </c>
      <c r="T332" s="149">
        <f>S332*H332</f>
        <v>0</v>
      </c>
      <c r="AR332" s="150" t="s">
        <v>369</v>
      </c>
      <c r="AT332" s="150" t="s">
        <v>390</v>
      </c>
      <c r="AU332" s="150" t="s">
        <v>84</v>
      </c>
      <c r="AY332" s="18" t="s">
        <v>307</v>
      </c>
      <c r="BE332" s="151">
        <f>IF(N332="základní",J332,0)</f>
        <v>0</v>
      </c>
      <c r="BF332" s="151">
        <f>IF(N332="snížená",J332,0)</f>
        <v>0</v>
      </c>
      <c r="BG332" s="151">
        <f>IF(N332="zákl. přenesená",J332,0)</f>
        <v>0</v>
      </c>
      <c r="BH332" s="151">
        <f>IF(N332="sníž. přenesená",J332,0)</f>
        <v>0</v>
      </c>
      <c r="BI332" s="151">
        <f>IF(N332="nulová",J332,0)</f>
        <v>0</v>
      </c>
      <c r="BJ332" s="18" t="s">
        <v>82</v>
      </c>
      <c r="BK332" s="151">
        <f>ROUND(I332*H332,2)</f>
        <v>0</v>
      </c>
      <c r="BL332" s="18" t="s">
        <v>314</v>
      </c>
      <c r="BM332" s="150" t="s">
        <v>1534</v>
      </c>
    </row>
    <row r="333" spans="2:65" s="1" customFormat="1" ht="19.5">
      <c r="B333" s="33"/>
      <c r="D333" s="152" t="s">
        <v>316</v>
      </c>
      <c r="F333" s="153" t="s">
        <v>8980</v>
      </c>
      <c r="I333" s="154"/>
      <c r="L333" s="33"/>
      <c r="M333" s="155"/>
      <c r="T333" s="57"/>
      <c r="AT333" s="18" t="s">
        <v>316</v>
      </c>
      <c r="AU333" s="18" t="s">
        <v>84</v>
      </c>
    </row>
    <row r="334" spans="2:65" s="1" customFormat="1" ht="21.75" customHeight="1">
      <c r="B334" s="33"/>
      <c r="C334" s="139" t="s">
        <v>993</v>
      </c>
      <c r="D334" s="139" t="s">
        <v>309</v>
      </c>
      <c r="E334" s="140" t="s">
        <v>9044</v>
      </c>
      <c r="F334" s="141" t="s">
        <v>8982</v>
      </c>
      <c r="G334" s="142" t="s">
        <v>514</v>
      </c>
      <c r="H334" s="143">
        <v>1</v>
      </c>
      <c r="I334" s="144"/>
      <c r="J334" s="145">
        <f>ROUND(I334*H334,2)</f>
        <v>0</v>
      </c>
      <c r="K334" s="141" t="s">
        <v>1</v>
      </c>
      <c r="L334" s="33"/>
      <c r="M334" s="146" t="s">
        <v>1</v>
      </c>
      <c r="N334" s="147" t="s">
        <v>40</v>
      </c>
      <c r="P334" s="148">
        <f>O334*H334</f>
        <v>0</v>
      </c>
      <c r="Q334" s="148">
        <v>0</v>
      </c>
      <c r="R334" s="148">
        <f>Q334*H334</f>
        <v>0</v>
      </c>
      <c r="S334" s="148">
        <v>0</v>
      </c>
      <c r="T334" s="149">
        <f>S334*H334</f>
        <v>0</v>
      </c>
      <c r="AR334" s="150" t="s">
        <v>314</v>
      </c>
      <c r="AT334" s="150" t="s">
        <v>309</v>
      </c>
      <c r="AU334" s="150" t="s">
        <v>84</v>
      </c>
      <c r="AY334" s="18" t="s">
        <v>307</v>
      </c>
      <c r="BE334" s="151">
        <f>IF(N334="základní",J334,0)</f>
        <v>0</v>
      </c>
      <c r="BF334" s="151">
        <f>IF(N334="snížená",J334,0)</f>
        <v>0</v>
      </c>
      <c r="BG334" s="151">
        <f>IF(N334="zákl. přenesená",J334,0)</f>
        <v>0</v>
      </c>
      <c r="BH334" s="151">
        <f>IF(N334="sníž. přenesená",J334,0)</f>
        <v>0</v>
      </c>
      <c r="BI334" s="151">
        <f>IF(N334="nulová",J334,0)</f>
        <v>0</v>
      </c>
      <c r="BJ334" s="18" t="s">
        <v>82</v>
      </c>
      <c r="BK334" s="151">
        <f>ROUND(I334*H334,2)</f>
        <v>0</v>
      </c>
      <c r="BL334" s="18" t="s">
        <v>314</v>
      </c>
      <c r="BM334" s="150" t="s">
        <v>1549</v>
      </c>
    </row>
    <row r="335" spans="2:65" s="1" customFormat="1" ht="11.25">
      <c r="B335" s="33"/>
      <c r="D335" s="152" t="s">
        <v>316</v>
      </c>
      <c r="F335" s="153" t="s">
        <v>8982</v>
      </c>
      <c r="I335" s="154"/>
      <c r="L335" s="33"/>
      <c r="M335" s="155"/>
      <c r="T335" s="57"/>
      <c r="AT335" s="18" t="s">
        <v>316</v>
      </c>
      <c r="AU335" s="18" t="s">
        <v>84</v>
      </c>
    </row>
    <row r="336" spans="2:65" s="1" customFormat="1" ht="21.75" customHeight="1">
      <c r="B336" s="33"/>
      <c r="C336" s="177" t="s">
        <v>999</v>
      </c>
      <c r="D336" s="177" t="s">
        <v>390</v>
      </c>
      <c r="E336" s="178" t="s">
        <v>9045</v>
      </c>
      <c r="F336" s="179" t="s">
        <v>8984</v>
      </c>
      <c r="G336" s="180" t="s">
        <v>514</v>
      </c>
      <c r="H336" s="181">
        <v>1</v>
      </c>
      <c r="I336" s="182"/>
      <c r="J336" s="183">
        <f>ROUND(I336*H336,2)</f>
        <v>0</v>
      </c>
      <c r="K336" s="179" t="s">
        <v>1</v>
      </c>
      <c r="L336" s="184"/>
      <c r="M336" s="185" t="s">
        <v>1</v>
      </c>
      <c r="N336" s="186" t="s">
        <v>40</v>
      </c>
      <c r="P336" s="148">
        <f>O336*H336</f>
        <v>0</v>
      </c>
      <c r="Q336" s="148">
        <v>0</v>
      </c>
      <c r="R336" s="148">
        <f>Q336*H336</f>
        <v>0</v>
      </c>
      <c r="S336" s="148">
        <v>0</v>
      </c>
      <c r="T336" s="149">
        <f>S336*H336</f>
        <v>0</v>
      </c>
      <c r="AR336" s="150" t="s">
        <v>369</v>
      </c>
      <c r="AT336" s="150" t="s">
        <v>390</v>
      </c>
      <c r="AU336" s="150" t="s">
        <v>84</v>
      </c>
      <c r="AY336" s="18" t="s">
        <v>307</v>
      </c>
      <c r="BE336" s="151">
        <f>IF(N336="základní",J336,0)</f>
        <v>0</v>
      </c>
      <c r="BF336" s="151">
        <f>IF(N336="snížená",J336,0)</f>
        <v>0</v>
      </c>
      <c r="BG336" s="151">
        <f>IF(N336="zákl. přenesená",J336,0)</f>
        <v>0</v>
      </c>
      <c r="BH336" s="151">
        <f>IF(N336="sníž. přenesená",J336,0)</f>
        <v>0</v>
      </c>
      <c r="BI336" s="151">
        <f>IF(N336="nulová",J336,0)</f>
        <v>0</v>
      </c>
      <c r="BJ336" s="18" t="s">
        <v>82</v>
      </c>
      <c r="BK336" s="151">
        <f>ROUND(I336*H336,2)</f>
        <v>0</v>
      </c>
      <c r="BL336" s="18" t="s">
        <v>314</v>
      </c>
      <c r="BM336" s="150" t="s">
        <v>1560</v>
      </c>
    </row>
    <row r="337" spans="2:65" s="1" customFormat="1" ht="11.25">
      <c r="B337" s="33"/>
      <c r="D337" s="152" t="s">
        <v>316</v>
      </c>
      <c r="F337" s="153" t="s">
        <v>8984</v>
      </c>
      <c r="I337" s="154"/>
      <c r="L337" s="33"/>
      <c r="M337" s="155"/>
      <c r="T337" s="57"/>
      <c r="AT337" s="18" t="s">
        <v>316</v>
      </c>
      <c r="AU337" s="18" t="s">
        <v>84</v>
      </c>
    </row>
    <row r="338" spans="2:65" s="1" customFormat="1" ht="24.2" customHeight="1">
      <c r="B338" s="33"/>
      <c r="C338" s="139" t="s">
        <v>1004</v>
      </c>
      <c r="D338" s="139" t="s">
        <v>309</v>
      </c>
      <c r="E338" s="140" t="s">
        <v>9046</v>
      </c>
      <c r="F338" s="141" t="s">
        <v>8986</v>
      </c>
      <c r="G338" s="142" t="s">
        <v>514</v>
      </c>
      <c r="H338" s="143">
        <v>1</v>
      </c>
      <c r="I338" s="144"/>
      <c r="J338" s="145">
        <f>ROUND(I338*H338,2)</f>
        <v>0</v>
      </c>
      <c r="K338" s="141" t="s">
        <v>1</v>
      </c>
      <c r="L338" s="33"/>
      <c r="M338" s="146" t="s">
        <v>1</v>
      </c>
      <c r="N338" s="147" t="s">
        <v>40</v>
      </c>
      <c r="P338" s="148">
        <f>O338*H338</f>
        <v>0</v>
      </c>
      <c r="Q338" s="148">
        <v>0</v>
      </c>
      <c r="R338" s="148">
        <f>Q338*H338</f>
        <v>0</v>
      </c>
      <c r="S338" s="148">
        <v>0</v>
      </c>
      <c r="T338" s="149">
        <f>S338*H338</f>
        <v>0</v>
      </c>
      <c r="AR338" s="150" t="s">
        <v>314</v>
      </c>
      <c r="AT338" s="150" t="s">
        <v>309</v>
      </c>
      <c r="AU338" s="150" t="s">
        <v>84</v>
      </c>
      <c r="AY338" s="18" t="s">
        <v>307</v>
      </c>
      <c r="BE338" s="151">
        <f>IF(N338="základní",J338,0)</f>
        <v>0</v>
      </c>
      <c r="BF338" s="151">
        <f>IF(N338="snížená",J338,0)</f>
        <v>0</v>
      </c>
      <c r="BG338" s="151">
        <f>IF(N338="zákl. přenesená",J338,0)</f>
        <v>0</v>
      </c>
      <c r="BH338" s="151">
        <f>IF(N338="sníž. přenesená",J338,0)</f>
        <v>0</v>
      </c>
      <c r="BI338" s="151">
        <f>IF(N338="nulová",J338,0)</f>
        <v>0</v>
      </c>
      <c r="BJ338" s="18" t="s">
        <v>82</v>
      </c>
      <c r="BK338" s="151">
        <f>ROUND(I338*H338,2)</f>
        <v>0</v>
      </c>
      <c r="BL338" s="18" t="s">
        <v>314</v>
      </c>
      <c r="BM338" s="150" t="s">
        <v>1573</v>
      </c>
    </row>
    <row r="339" spans="2:65" s="1" customFormat="1" ht="19.5">
      <c r="B339" s="33"/>
      <c r="D339" s="152" t="s">
        <v>316</v>
      </c>
      <c r="F339" s="153" t="s">
        <v>8986</v>
      </c>
      <c r="I339" s="154"/>
      <c r="L339" s="33"/>
      <c r="M339" s="155"/>
      <c r="T339" s="57"/>
      <c r="AT339" s="18" t="s">
        <v>316</v>
      </c>
      <c r="AU339" s="18" t="s">
        <v>84</v>
      </c>
    </row>
    <row r="340" spans="2:65" s="1" customFormat="1" ht="24.2" customHeight="1">
      <c r="B340" s="33"/>
      <c r="C340" s="177" t="s">
        <v>1009</v>
      </c>
      <c r="D340" s="177" t="s">
        <v>390</v>
      </c>
      <c r="E340" s="178" t="s">
        <v>9047</v>
      </c>
      <c r="F340" s="179" t="s">
        <v>8988</v>
      </c>
      <c r="G340" s="180" t="s">
        <v>514</v>
      </c>
      <c r="H340" s="181">
        <v>1</v>
      </c>
      <c r="I340" s="182"/>
      <c r="J340" s="183">
        <f>ROUND(I340*H340,2)</f>
        <v>0</v>
      </c>
      <c r="K340" s="179" t="s">
        <v>1</v>
      </c>
      <c r="L340" s="184"/>
      <c r="M340" s="185" t="s">
        <v>1</v>
      </c>
      <c r="N340" s="186" t="s">
        <v>40</v>
      </c>
      <c r="P340" s="148">
        <f>O340*H340</f>
        <v>0</v>
      </c>
      <c r="Q340" s="148">
        <v>0</v>
      </c>
      <c r="R340" s="148">
        <f>Q340*H340</f>
        <v>0</v>
      </c>
      <c r="S340" s="148">
        <v>0</v>
      </c>
      <c r="T340" s="149">
        <f>S340*H340</f>
        <v>0</v>
      </c>
      <c r="AR340" s="150" t="s">
        <v>369</v>
      </c>
      <c r="AT340" s="150" t="s">
        <v>390</v>
      </c>
      <c r="AU340" s="150" t="s">
        <v>84</v>
      </c>
      <c r="AY340" s="18" t="s">
        <v>307</v>
      </c>
      <c r="BE340" s="151">
        <f>IF(N340="základní",J340,0)</f>
        <v>0</v>
      </c>
      <c r="BF340" s="151">
        <f>IF(N340="snížená",J340,0)</f>
        <v>0</v>
      </c>
      <c r="BG340" s="151">
        <f>IF(N340="zákl. přenesená",J340,0)</f>
        <v>0</v>
      </c>
      <c r="BH340" s="151">
        <f>IF(N340="sníž. přenesená",J340,0)</f>
        <v>0</v>
      </c>
      <c r="BI340" s="151">
        <f>IF(N340="nulová",J340,0)</f>
        <v>0</v>
      </c>
      <c r="BJ340" s="18" t="s">
        <v>82</v>
      </c>
      <c r="BK340" s="151">
        <f>ROUND(I340*H340,2)</f>
        <v>0</v>
      </c>
      <c r="BL340" s="18" t="s">
        <v>314</v>
      </c>
      <c r="BM340" s="150" t="s">
        <v>1584</v>
      </c>
    </row>
    <row r="341" spans="2:65" s="1" customFormat="1" ht="19.5">
      <c r="B341" s="33"/>
      <c r="D341" s="152" t="s">
        <v>316</v>
      </c>
      <c r="F341" s="153" t="s">
        <v>8988</v>
      </c>
      <c r="I341" s="154"/>
      <c r="L341" s="33"/>
      <c r="M341" s="155"/>
      <c r="T341" s="57"/>
      <c r="AT341" s="18" t="s">
        <v>316</v>
      </c>
      <c r="AU341" s="18" t="s">
        <v>84</v>
      </c>
    </row>
    <row r="342" spans="2:65" s="1" customFormat="1" ht="16.5" customHeight="1">
      <c r="B342" s="33"/>
      <c r="C342" s="139" t="s">
        <v>1014</v>
      </c>
      <c r="D342" s="139" t="s">
        <v>309</v>
      </c>
      <c r="E342" s="140" t="s">
        <v>9048</v>
      </c>
      <c r="F342" s="141" t="s">
        <v>8990</v>
      </c>
      <c r="G342" s="142" t="s">
        <v>5228</v>
      </c>
      <c r="H342" s="143">
        <v>1</v>
      </c>
      <c r="I342" s="144"/>
      <c r="J342" s="145">
        <f>ROUND(I342*H342,2)</f>
        <v>0</v>
      </c>
      <c r="K342" s="141" t="s">
        <v>1</v>
      </c>
      <c r="L342" s="33"/>
      <c r="M342" s="146" t="s">
        <v>1</v>
      </c>
      <c r="N342" s="147" t="s">
        <v>40</v>
      </c>
      <c r="P342" s="148">
        <f>O342*H342</f>
        <v>0</v>
      </c>
      <c r="Q342" s="148">
        <v>0</v>
      </c>
      <c r="R342" s="148">
        <f>Q342*H342</f>
        <v>0</v>
      </c>
      <c r="S342" s="148">
        <v>0</v>
      </c>
      <c r="T342" s="149">
        <f>S342*H342</f>
        <v>0</v>
      </c>
      <c r="AR342" s="150" t="s">
        <v>314</v>
      </c>
      <c r="AT342" s="150" t="s">
        <v>309</v>
      </c>
      <c r="AU342" s="150" t="s">
        <v>84</v>
      </c>
      <c r="AY342" s="18" t="s">
        <v>307</v>
      </c>
      <c r="BE342" s="151">
        <f>IF(N342="základní",J342,0)</f>
        <v>0</v>
      </c>
      <c r="BF342" s="151">
        <f>IF(N342="snížená",J342,0)</f>
        <v>0</v>
      </c>
      <c r="BG342" s="151">
        <f>IF(N342="zákl. přenesená",J342,0)</f>
        <v>0</v>
      </c>
      <c r="BH342" s="151">
        <f>IF(N342="sníž. přenesená",J342,0)</f>
        <v>0</v>
      </c>
      <c r="BI342" s="151">
        <f>IF(N342="nulová",J342,0)</f>
        <v>0</v>
      </c>
      <c r="BJ342" s="18" t="s">
        <v>82</v>
      </c>
      <c r="BK342" s="151">
        <f>ROUND(I342*H342,2)</f>
        <v>0</v>
      </c>
      <c r="BL342" s="18" t="s">
        <v>314</v>
      </c>
      <c r="BM342" s="150" t="s">
        <v>1595</v>
      </c>
    </row>
    <row r="343" spans="2:65" s="1" customFormat="1" ht="11.25">
      <c r="B343" s="33"/>
      <c r="D343" s="152" t="s">
        <v>316</v>
      </c>
      <c r="F343" s="153" t="s">
        <v>8990</v>
      </c>
      <c r="I343" s="154"/>
      <c r="L343" s="33"/>
      <c r="M343" s="155"/>
      <c r="T343" s="57"/>
      <c r="AT343" s="18" t="s">
        <v>316</v>
      </c>
      <c r="AU343" s="18" t="s">
        <v>84</v>
      </c>
    </row>
    <row r="344" spans="2:65" s="1" customFormat="1" ht="16.5" customHeight="1">
      <c r="B344" s="33"/>
      <c r="C344" s="139" t="s">
        <v>1019</v>
      </c>
      <c r="D344" s="139" t="s">
        <v>309</v>
      </c>
      <c r="E344" s="140" t="s">
        <v>9049</v>
      </c>
      <c r="F344" s="141" t="s">
        <v>8992</v>
      </c>
      <c r="G344" s="142" t="s">
        <v>5228</v>
      </c>
      <c r="H344" s="143">
        <v>1</v>
      </c>
      <c r="I344" s="144"/>
      <c r="J344" s="145">
        <f>ROUND(I344*H344,2)</f>
        <v>0</v>
      </c>
      <c r="K344" s="141" t="s">
        <v>1</v>
      </c>
      <c r="L344" s="33"/>
      <c r="M344" s="146" t="s">
        <v>1</v>
      </c>
      <c r="N344" s="147" t="s">
        <v>40</v>
      </c>
      <c r="P344" s="148">
        <f>O344*H344</f>
        <v>0</v>
      </c>
      <c r="Q344" s="148">
        <v>0</v>
      </c>
      <c r="R344" s="148">
        <f>Q344*H344</f>
        <v>0</v>
      </c>
      <c r="S344" s="148">
        <v>0</v>
      </c>
      <c r="T344" s="149">
        <f>S344*H344</f>
        <v>0</v>
      </c>
      <c r="AR344" s="150" t="s">
        <v>314</v>
      </c>
      <c r="AT344" s="150" t="s">
        <v>309</v>
      </c>
      <c r="AU344" s="150" t="s">
        <v>84</v>
      </c>
      <c r="AY344" s="18" t="s">
        <v>307</v>
      </c>
      <c r="BE344" s="151">
        <f>IF(N344="základní",J344,0)</f>
        <v>0</v>
      </c>
      <c r="BF344" s="151">
        <f>IF(N344="snížená",J344,0)</f>
        <v>0</v>
      </c>
      <c r="BG344" s="151">
        <f>IF(N344="zákl. přenesená",J344,0)</f>
        <v>0</v>
      </c>
      <c r="BH344" s="151">
        <f>IF(N344="sníž. přenesená",J344,0)</f>
        <v>0</v>
      </c>
      <c r="BI344" s="151">
        <f>IF(N344="nulová",J344,0)</f>
        <v>0</v>
      </c>
      <c r="BJ344" s="18" t="s">
        <v>82</v>
      </c>
      <c r="BK344" s="151">
        <f>ROUND(I344*H344,2)</f>
        <v>0</v>
      </c>
      <c r="BL344" s="18" t="s">
        <v>314</v>
      </c>
      <c r="BM344" s="150" t="s">
        <v>1605</v>
      </c>
    </row>
    <row r="345" spans="2:65" s="1" customFormat="1" ht="11.25">
      <c r="B345" s="33"/>
      <c r="D345" s="152" t="s">
        <v>316</v>
      </c>
      <c r="F345" s="153" t="s">
        <v>8992</v>
      </c>
      <c r="I345" s="154"/>
      <c r="L345" s="33"/>
      <c r="M345" s="155"/>
      <c r="T345" s="57"/>
      <c r="AT345" s="18" t="s">
        <v>316</v>
      </c>
      <c r="AU345" s="18" t="s">
        <v>84</v>
      </c>
    </row>
    <row r="346" spans="2:65" s="11" customFormat="1" ht="22.9" customHeight="1">
      <c r="B346" s="127"/>
      <c r="D346" s="128" t="s">
        <v>74</v>
      </c>
      <c r="E346" s="137" t="s">
        <v>9050</v>
      </c>
      <c r="F346" s="137" t="s">
        <v>9051</v>
      </c>
      <c r="I346" s="130"/>
      <c r="J346" s="138">
        <f>BK346</f>
        <v>0</v>
      </c>
      <c r="L346" s="127"/>
      <c r="M346" s="132"/>
      <c r="P346" s="133">
        <f>SUM(P347:P352)</f>
        <v>0</v>
      </c>
      <c r="R346" s="133">
        <f>SUM(R347:R352)</f>
        <v>0</v>
      </c>
      <c r="T346" s="134">
        <f>SUM(T347:T352)</f>
        <v>0</v>
      </c>
      <c r="AR346" s="128" t="s">
        <v>82</v>
      </c>
      <c r="AT346" s="135" t="s">
        <v>74</v>
      </c>
      <c r="AU346" s="135" t="s">
        <v>82</v>
      </c>
      <c r="AY346" s="128" t="s">
        <v>307</v>
      </c>
      <c r="BK346" s="136">
        <f>SUM(BK347:BK352)</f>
        <v>0</v>
      </c>
    </row>
    <row r="347" spans="2:65" s="1" customFormat="1" ht="24.2" customHeight="1">
      <c r="B347" s="33"/>
      <c r="C347" s="139" t="s">
        <v>1024</v>
      </c>
      <c r="D347" s="139" t="s">
        <v>309</v>
      </c>
      <c r="E347" s="140" t="s">
        <v>9052</v>
      </c>
      <c r="F347" s="141" t="s">
        <v>8986</v>
      </c>
      <c r="G347" s="142" t="s">
        <v>514</v>
      </c>
      <c r="H347" s="143">
        <v>1</v>
      </c>
      <c r="I347" s="144"/>
      <c r="J347" s="145">
        <f>ROUND(I347*H347,2)</f>
        <v>0</v>
      </c>
      <c r="K347" s="141" t="s">
        <v>1</v>
      </c>
      <c r="L347" s="33"/>
      <c r="M347" s="146" t="s">
        <v>1</v>
      </c>
      <c r="N347" s="147" t="s">
        <v>40</v>
      </c>
      <c r="P347" s="148">
        <f>O347*H347</f>
        <v>0</v>
      </c>
      <c r="Q347" s="148">
        <v>0</v>
      </c>
      <c r="R347" s="148">
        <f>Q347*H347</f>
        <v>0</v>
      </c>
      <c r="S347" s="148">
        <v>0</v>
      </c>
      <c r="T347" s="149">
        <f>S347*H347</f>
        <v>0</v>
      </c>
      <c r="AR347" s="150" t="s">
        <v>314</v>
      </c>
      <c r="AT347" s="150" t="s">
        <v>309</v>
      </c>
      <c r="AU347" s="150" t="s">
        <v>84</v>
      </c>
      <c r="AY347" s="18" t="s">
        <v>307</v>
      </c>
      <c r="BE347" s="151">
        <f>IF(N347="základní",J347,0)</f>
        <v>0</v>
      </c>
      <c r="BF347" s="151">
        <f>IF(N347="snížená",J347,0)</f>
        <v>0</v>
      </c>
      <c r="BG347" s="151">
        <f>IF(N347="zákl. přenesená",J347,0)</f>
        <v>0</v>
      </c>
      <c r="BH347" s="151">
        <f>IF(N347="sníž. přenesená",J347,0)</f>
        <v>0</v>
      </c>
      <c r="BI347" s="151">
        <f>IF(N347="nulová",J347,0)</f>
        <v>0</v>
      </c>
      <c r="BJ347" s="18" t="s">
        <v>82</v>
      </c>
      <c r="BK347" s="151">
        <f>ROUND(I347*H347,2)</f>
        <v>0</v>
      </c>
      <c r="BL347" s="18" t="s">
        <v>314</v>
      </c>
      <c r="BM347" s="150" t="s">
        <v>1616</v>
      </c>
    </row>
    <row r="348" spans="2:65" s="1" customFormat="1" ht="19.5">
      <c r="B348" s="33"/>
      <c r="D348" s="152" t="s">
        <v>316</v>
      </c>
      <c r="F348" s="153" t="s">
        <v>8986</v>
      </c>
      <c r="I348" s="154"/>
      <c r="L348" s="33"/>
      <c r="M348" s="155"/>
      <c r="T348" s="57"/>
      <c r="AT348" s="18" t="s">
        <v>316</v>
      </c>
      <c r="AU348" s="18" t="s">
        <v>84</v>
      </c>
    </row>
    <row r="349" spans="2:65" s="1" customFormat="1" ht="24.2" customHeight="1">
      <c r="B349" s="33"/>
      <c r="C349" s="177" t="s">
        <v>1029</v>
      </c>
      <c r="D349" s="177" t="s">
        <v>390</v>
      </c>
      <c r="E349" s="178" t="s">
        <v>9053</v>
      </c>
      <c r="F349" s="179" t="s">
        <v>8988</v>
      </c>
      <c r="G349" s="180" t="s">
        <v>514</v>
      </c>
      <c r="H349" s="181">
        <v>1</v>
      </c>
      <c r="I349" s="182"/>
      <c r="J349" s="183">
        <f>ROUND(I349*H349,2)</f>
        <v>0</v>
      </c>
      <c r="K349" s="179" t="s">
        <v>1</v>
      </c>
      <c r="L349" s="184"/>
      <c r="M349" s="185" t="s">
        <v>1</v>
      </c>
      <c r="N349" s="186" t="s">
        <v>40</v>
      </c>
      <c r="P349" s="148">
        <f>O349*H349</f>
        <v>0</v>
      </c>
      <c r="Q349" s="148">
        <v>0</v>
      </c>
      <c r="R349" s="148">
        <f>Q349*H349</f>
        <v>0</v>
      </c>
      <c r="S349" s="148">
        <v>0</v>
      </c>
      <c r="T349" s="149">
        <f>S349*H349</f>
        <v>0</v>
      </c>
      <c r="AR349" s="150" t="s">
        <v>369</v>
      </c>
      <c r="AT349" s="150" t="s">
        <v>390</v>
      </c>
      <c r="AU349" s="150" t="s">
        <v>84</v>
      </c>
      <c r="AY349" s="18" t="s">
        <v>307</v>
      </c>
      <c r="BE349" s="151">
        <f>IF(N349="základní",J349,0)</f>
        <v>0</v>
      </c>
      <c r="BF349" s="151">
        <f>IF(N349="snížená",J349,0)</f>
        <v>0</v>
      </c>
      <c r="BG349" s="151">
        <f>IF(N349="zákl. přenesená",J349,0)</f>
        <v>0</v>
      </c>
      <c r="BH349" s="151">
        <f>IF(N349="sníž. přenesená",J349,0)</f>
        <v>0</v>
      </c>
      <c r="BI349" s="151">
        <f>IF(N349="nulová",J349,0)</f>
        <v>0</v>
      </c>
      <c r="BJ349" s="18" t="s">
        <v>82</v>
      </c>
      <c r="BK349" s="151">
        <f>ROUND(I349*H349,2)</f>
        <v>0</v>
      </c>
      <c r="BL349" s="18" t="s">
        <v>314</v>
      </c>
      <c r="BM349" s="150" t="s">
        <v>1640</v>
      </c>
    </row>
    <row r="350" spans="2:65" s="1" customFormat="1" ht="19.5">
      <c r="B350" s="33"/>
      <c r="D350" s="152" t="s">
        <v>316</v>
      </c>
      <c r="F350" s="153" t="s">
        <v>8988</v>
      </c>
      <c r="I350" s="154"/>
      <c r="L350" s="33"/>
      <c r="M350" s="155"/>
      <c r="T350" s="57"/>
      <c r="AT350" s="18" t="s">
        <v>316</v>
      </c>
      <c r="AU350" s="18" t="s">
        <v>84</v>
      </c>
    </row>
    <row r="351" spans="2:65" s="1" customFormat="1" ht="16.5" customHeight="1">
      <c r="B351" s="33"/>
      <c r="C351" s="139" t="s">
        <v>1034</v>
      </c>
      <c r="D351" s="139" t="s">
        <v>309</v>
      </c>
      <c r="E351" s="140" t="s">
        <v>9054</v>
      </c>
      <c r="F351" s="141" t="s">
        <v>8992</v>
      </c>
      <c r="G351" s="142" t="s">
        <v>5228</v>
      </c>
      <c r="H351" s="143">
        <v>1</v>
      </c>
      <c r="I351" s="144"/>
      <c r="J351" s="145">
        <f>ROUND(I351*H351,2)</f>
        <v>0</v>
      </c>
      <c r="K351" s="141" t="s">
        <v>1</v>
      </c>
      <c r="L351" s="33"/>
      <c r="M351" s="146" t="s">
        <v>1</v>
      </c>
      <c r="N351" s="147" t="s">
        <v>40</v>
      </c>
      <c r="P351" s="148">
        <f>O351*H351</f>
        <v>0</v>
      </c>
      <c r="Q351" s="148">
        <v>0</v>
      </c>
      <c r="R351" s="148">
        <f>Q351*H351</f>
        <v>0</v>
      </c>
      <c r="S351" s="148">
        <v>0</v>
      </c>
      <c r="T351" s="149">
        <f>S351*H351</f>
        <v>0</v>
      </c>
      <c r="AR351" s="150" t="s">
        <v>314</v>
      </c>
      <c r="AT351" s="150" t="s">
        <v>309</v>
      </c>
      <c r="AU351" s="150" t="s">
        <v>84</v>
      </c>
      <c r="AY351" s="18" t="s">
        <v>307</v>
      </c>
      <c r="BE351" s="151">
        <f>IF(N351="základní",J351,0)</f>
        <v>0</v>
      </c>
      <c r="BF351" s="151">
        <f>IF(N351="snížená",J351,0)</f>
        <v>0</v>
      </c>
      <c r="BG351" s="151">
        <f>IF(N351="zákl. přenesená",J351,0)</f>
        <v>0</v>
      </c>
      <c r="BH351" s="151">
        <f>IF(N351="sníž. přenesená",J351,0)</f>
        <v>0</v>
      </c>
      <c r="BI351" s="151">
        <f>IF(N351="nulová",J351,0)</f>
        <v>0</v>
      </c>
      <c r="BJ351" s="18" t="s">
        <v>82</v>
      </c>
      <c r="BK351" s="151">
        <f>ROUND(I351*H351,2)</f>
        <v>0</v>
      </c>
      <c r="BL351" s="18" t="s">
        <v>314</v>
      </c>
      <c r="BM351" s="150" t="s">
        <v>1650</v>
      </c>
    </row>
    <row r="352" spans="2:65" s="1" customFormat="1" ht="11.25">
      <c r="B352" s="33"/>
      <c r="D352" s="152" t="s">
        <v>316</v>
      </c>
      <c r="F352" s="153" t="s">
        <v>8992</v>
      </c>
      <c r="I352" s="154"/>
      <c r="L352" s="33"/>
      <c r="M352" s="155"/>
      <c r="T352" s="57"/>
      <c r="AT352" s="18" t="s">
        <v>316</v>
      </c>
      <c r="AU352" s="18" t="s">
        <v>84</v>
      </c>
    </row>
    <row r="353" spans="2:65" s="11" customFormat="1" ht="22.9" customHeight="1">
      <c r="B353" s="127"/>
      <c r="D353" s="128" t="s">
        <v>74</v>
      </c>
      <c r="E353" s="137" t="s">
        <v>9055</v>
      </c>
      <c r="F353" s="137" t="s">
        <v>9056</v>
      </c>
      <c r="I353" s="130"/>
      <c r="J353" s="138">
        <f>BK353</f>
        <v>0</v>
      </c>
      <c r="L353" s="127"/>
      <c r="M353" s="132"/>
      <c r="P353" s="133">
        <f>SUM(P354:P363)</f>
        <v>0</v>
      </c>
      <c r="R353" s="133">
        <f>SUM(R354:R363)</f>
        <v>0</v>
      </c>
      <c r="T353" s="134">
        <f>SUM(T354:T363)</f>
        <v>0</v>
      </c>
      <c r="AR353" s="128" t="s">
        <v>82</v>
      </c>
      <c r="AT353" s="135" t="s">
        <v>74</v>
      </c>
      <c r="AU353" s="135" t="s">
        <v>82</v>
      </c>
      <c r="AY353" s="128" t="s">
        <v>307</v>
      </c>
      <c r="BK353" s="136">
        <f>SUM(BK354:BK363)</f>
        <v>0</v>
      </c>
    </row>
    <row r="354" spans="2:65" s="1" customFormat="1" ht="55.5" customHeight="1">
      <c r="B354" s="33"/>
      <c r="C354" s="139" t="s">
        <v>1039</v>
      </c>
      <c r="D354" s="139" t="s">
        <v>309</v>
      </c>
      <c r="E354" s="140" t="s">
        <v>9057</v>
      </c>
      <c r="F354" s="141" t="s">
        <v>9058</v>
      </c>
      <c r="G354" s="142" t="s">
        <v>5228</v>
      </c>
      <c r="H354" s="143">
        <v>1</v>
      </c>
      <c r="I354" s="144"/>
      <c r="J354" s="145">
        <f>ROUND(I354*H354,2)</f>
        <v>0</v>
      </c>
      <c r="K354" s="141" t="s">
        <v>1</v>
      </c>
      <c r="L354" s="33"/>
      <c r="M354" s="146" t="s">
        <v>1</v>
      </c>
      <c r="N354" s="147" t="s">
        <v>40</v>
      </c>
      <c r="P354" s="148">
        <f>O354*H354</f>
        <v>0</v>
      </c>
      <c r="Q354" s="148">
        <v>0</v>
      </c>
      <c r="R354" s="148">
        <f>Q354*H354</f>
        <v>0</v>
      </c>
      <c r="S354" s="148">
        <v>0</v>
      </c>
      <c r="T354" s="149">
        <f>S354*H354</f>
        <v>0</v>
      </c>
      <c r="AR354" s="150" t="s">
        <v>314</v>
      </c>
      <c r="AT354" s="150" t="s">
        <v>309</v>
      </c>
      <c r="AU354" s="150" t="s">
        <v>84</v>
      </c>
      <c r="AY354" s="18" t="s">
        <v>307</v>
      </c>
      <c r="BE354" s="151">
        <f>IF(N354="základní",J354,0)</f>
        <v>0</v>
      </c>
      <c r="BF354" s="151">
        <f>IF(N354="snížená",J354,0)</f>
        <v>0</v>
      </c>
      <c r="BG354" s="151">
        <f>IF(N354="zákl. přenesená",J354,0)</f>
        <v>0</v>
      </c>
      <c r="BH354" s="151">
        <f>IF(N354="sníž. přenesená",J354,0)</f>
        <v>0</v>
      </c>
      <c r="BI354" s="151">
        <f>IF(N354="nulová",J354,0)</f>
        <v>0</v>
      </c>
      <c r="BJ354" s="18" t="s">
        <v>82</v>
      </c>
      <c r="BK354" s="151">
        <f>ROUND(I354*H354,2)</f>
        <v>0</v>
      </c>
      <c r="BL354" s="18" t="s">
        <v>314</v>
      </c>
      <c r="BM354" s="150" t="s">
        <v>1668</v>
      </c>
    </row>
    <row r="355" spans="2:65" s="1" customFormat="1" ht="39">
      <c r="B355" s="33"/>
      <c r="D355" s="152" t="s">
        <v>316</v>
      </c>
      <c r="F355" s="153" t="s">
        <v>9058</v>
      </c>
      <c r="I355" s="154"/>
      <c r="L355" s="33"/>
      <c r="M355" s="155"/>
      <c r="T355" s="57"/>
      <c r="AT355" s="18" t="s">
        <v>316</v>
      </c>
      <c r="AU355" s="18" t="s">
        <v>84</v>
      </c>
    </row>
    <row r="356" spans="2:65" s="1" customFormat="1" ht="55.5" customHeight="1">
      <c r="B356" s="33"/>
      <c r="C356" s="177" t="s">
        <v>1044</v>
      </c>
      <c r="D356" s="177" t="s">
        <v>390</v>
      </c>
      <c r="E356" s="178" t="s">
        <v>9059</v>
      </c>
      <c r="F356" s="179" t="s">
        <v>9060</v>
      </c>
      <c r="G356" s="180" t="s">
        <v>5228</v>
      </c>
      <c r="H356" s="181">
        <v>1</v>
      </c>
      <c r="I356" s="182"/>
      <c r="J356" s="183">
        <f>ROUND(I356*H356,2)</f>
        <v>0</v>
      </c>
      <c r="K356" s="179" t="s">
        <v>1</v>
      </c>
      <c r="L356" s="184"/>
      <c r="M356" s="185" t="s">
        <v>1</v>
      </c>
      <c r="N356" s="186" t="s">
        <v>40</v>
      </c>
      <c r="P356" s="148">
        <f>O356*H356</f>
        <v>0</v>
      </c>
      <c r="Q356" s="148">
        <v>0</v>
      </c>
      <c r="R356" s="148">
        <f>Q356*H356</f>
        <v>0</v>
      </c>
      <c r="S356" s="148">
        <v>0</v>
      </c>
      <c r="T356" s="149">
        <f>S356*H356</f>
        <v>0</v>
      </c>
      <c r="AR356" s="150" t="s">
        <v>369</v>
      </c>
      <c r="AT356" s="150" t="s">
        <v>390</v>
      </c>
      <c r="AU356" s="150" t="s">
        <v>84</v>
      </c>
      <c r="AY356" s="18" t="s">
        <v>307</v>
      </c>
      <c r="BE356" s="151">
        <f>IF(N356="základní",J356,0)</f>
        <v>0</v>
      </c>
      <c r="BF356" s="151">
        <f>IF(N356="snížená",J356,0)</f>
        <v>0</v>
      </c>
      <c r="BG356" s="151">
        <f>IF(N356="zákl. přenesená",J356,0)</f>
        <v>0</v>
      </c>
      <c r="BH356" s="151">
        <f>IF(N356="sníž. přenesená",J356,0)</f>
        <v>0</v>
      </c>
      <c r="BI356" s="151">
        <f>IF(N356="nulová",J356,0)</f>
        <v>0</v>
      </c>
      <c r="BJ356" s="18" t="s">
        <v>82</v>
      </c>
      <c r="BK356" s="151">
        <f>ROUND(I356*H356,2)</f>
        <v>0</v>
      </c>
      <c r="BL356" s="18" t="s">
        <v>314</v>
      </c>
      <c r="BM356" s="150" t="s">
        <v>1678</v>
      </c>
    </row>
    <row r="357" spans="2:65" s="1" customFormat="1" ht="39">
      <c r="B357" s="33"/>
      <c r="D357" s="152" t="s">
        <v>316</v>
      </c>
      <c r="F357" s="153" t="s">
        <v>9060</v>
      </c>
      <c r="I357" s="154"/>
      <c r="L357" s="33"/>
      <c r="M357" s="155"/>
      <c r="T357" s="57"/>
      <c r="AT357" s="18" t="s">
        <v>316</v>
      </c>
      <c r="AU357" s="18" t="s">
        <v>84</v>
      </c>
    </row>
    <row r="358" spans="2:65" s="1" customFormat="1" ht="24.2" customHeight="1">
      <c r="B358" s="33"/>
      <c r="C358" s="139" t="s">
        <v>1050</v>
      </c>
      <c r="D358" s="139" t="s">
        <v>309</v>
      </c>
      <c r="E358" s="140" t="s">
        <v>9042</v>
      </c>
      <c r="F358" s="141" t="s">
        <v>8978</v>
      </c>
      <c r="G358" s="142" t="s">
        <v>514</v>
      </c>
      <c r="H358" s="143">
        <v>1</v>
      </c>
      <c r="I358" s="144"/>
      <c r="J358" s="145">
        <f>ROUND(I358*H358,2)</f>
        <v>0</v>
      </c>
      <c r="K358" s="141" t="s">
        <v>1</v>
      </c>
      <c r="L358" s="33"/>
      <c r="M358" s="146" t="s">
        <v>1</v>
      </c>
      <c r="N358" s="147" t="s">
        <v>40</v>
      </c>
      <c r="P358" s="148">
        <f>O358*H358</f>
        <v>0</v>
      </c>
      <c r="Q358" s="148">
        <v>0</v>
      </c>
      <c r="R358" s="148">
        <f>Q358*H358</f>
        <v>0</v>
      </c>
      <c r="S358" s="148">
        <v>0</v>
      </c>
      <c r="T358" s="149">
        <f>S358*H358</f>
        <v>0</v>
      </c>
      <c r="AR358" s="150" t="s">
        <v>314</v>
      </c>
      <c r="AT358" s="150" t="s">
        <v>309</v>
      </c>
      <c r="AU358" s="150" t="s">
        <v>84</v>
      </c>
      <c r="AY358" s="18" t="s">
        <v>307</v>
      </c>
      <c r="BE358" s="151">
        <f>IF(N358="základní",J358,0)</f>
        <v>0</v>
      </c>
      <c r="BF358" s="151">
        <f>IF(N358="snížená",J358,0)</f>
        <v>0</v>
      </c>
      <c r="BG358" s="151">
        <f>IF(N358="zákl. přenesená",J358,0)</f>
        <v>0</v>
      </c>
      <c r="BH358" s="151">
        <f>IF(N358="sníž. přenesená",J358,0)</f>
        <v>0</v>
      </c>
      <c r="BI358" s="151">
        <f>IF(N358="nulová",J358,0)</f>
        <v>0</v>
      </c>
      <c r="BJ358" s="18" t="s">
        <v>82</v>
      </c>
      <c r="BK358" s="151">
        <f>ROUND(I358*H358,2)</f>
        <v>0</v>
      </c>
      <c r="BL358" s="18" t="s">
        <v>314</v>
      </c>
      <c r="BM358" s="150" t="s">
        <v>1688</v>
      </c>
    </row>
    <row r="359" spans="2:65" s="1" customFormat="1" ht="19.5">
      <c r="B359" s="33"/>
      <c r="D359" s="152" t="s">
        <v>316</v>
      </c>
      <c r="F359" s="153" t="s">
        <v>8978</v>
      </c>
      <c r="I359" s="154"/>
      <c r="L359" s="33"/>
      <c r="M359" s="155"/>
      <c r="T359" s="57"/>
      <c r="AT359" s="18" t="s">
        <v>316</v>
      </c>
      <c r="AU359" s="18" t="s">
        <v>84</v>
      </c>
    </row>
    <row r="360" spans="2:65" s="1" customFormat="1" ht="24.2" customHeight="1">
      <c r="B360" s="33"/>
      <c r="C360" s="177" t="s">
        <v>1053</v>
      </c>
      <c r="D360" s="177" t="s">
        <v>390</v>
      </c>
      <c r="E360" s="178" t="s">
        <v>9043</v>
      </c>
      <c r="F360" s="179" t="s">
        <v>8980</v>
      </c>
      <c r="G360" s="180" t="s">
        <v>514</v>
      </c>
      <c r="H360" s="181">
        <v>1</v>
      </c>
      <c r="I360" s="182"/>
      <c r="J360" s="183">
        <f>ROUND(I360*H360,2)</f>
        <v>0</v>
      </c>
      <c r="K360" s="179" t="s">
        <v>1</v>
      </c>
      <c r="L360" s="184"/>
      <c r="M360" s="185" t="s">
        <v>1</v>
      </c>
      <c r="N360" s="186" t="s">
        <v>40</v>
      </c>
      <c r="P360" s="148">
        <f>O360*H360</f>
        <v>0</v>
      </c>
      <c r="Q360" s="148">
        <v>0</v>
      </c>
      <c r="R360" s="148">
        <f>Q360*H360</f>
        <v>0</v>
      </c>
      <c r="S360" s="148">
        <v>0</v>
      </c>
      <c r="T360" s="149">
        <f>S360*H360</f>
        <v>0</v>
      </c>
      <c r="AR360" s="150" t="s">
        <v>369</v>
      </c>
      <c r="AT360" s="150" t="s">
        <v>390</v>
      </c>
      <c r="AU360" s="150" t="s">
        <v>84</v>
      </c>
      <c r="AY360" s="18" t="s">
        <v>307</v>
      </c>
      <c r="BE360" s="151">
        <f>IF(N360="základní",J360,0)</f>
        <v>0</v>
      </c>
      <c r="BF360" s="151">
        <f>IF(N360="snížená",J360,0)</f>
        <v>0</v>
      </c>
      <c r="BG360" s="151">
        <f>IF(N360="zákl. přenesená",J360,0)</f>
        <v>0</v>
      </c>
      <c r="BH360" s="151">
        <f>IF(N360="sníž. přenesená",J360,0)</f>
        <v>0</v>
      </c>
      <c r="BI360" s="151">
        <f>IF(N360="nulová",J360,0)</f>
        <v>0</v>
      </c>
      <c r="BJ360" s="18" t="s">
        <v>82</v>
      </c>
      <c r="BK360" s="151">
        <f>ROUND(I360*H360,2)</f>
        <v>0</v>
      </c>
      <c r="BL360" s="18" t="s">
        <v>314</v>
      </c>
      <c r="BM360" s="150" t="s">
        <v>1700</v>
      </c>
    </row>
    <row r="361" spans="2:65" s="1" customFormat="1" ht="19.5">
      <c r="B361" s="33"/>
      <c r="D361" s="152" t="s">
        <v>316</v>
      </c>
      <c r="F361" s="153" t="s">
        <v>8980</v>
      </c>
      <c r="I361" s="154"/>
      <c r="L361" s="33"/>
      <c r="M361" s="155"/>
      <c r="T361" s="57"/>
      <c r="AT361" s="18" t="s">
        <v>316</v>
      </c>
      <c r="AU361" s="18" t="s">
        <v>84</v>
      </c>
    </row>
    <row r="362" spans="2:65" s="1" customFormat="1" ht="16.5" customHeight="1">
      <c r="B362" s="33"/>
      <c r="C362" s="139" t="s">
        <v>1059</v>
      </c>
      <c r="D362" s="139" t="s">
        <v>309</v>
      </c>
      <c r="E362" s="140" t="s">
        <v>9061</v>
      </c>
      <c r="F362" s="141" t="s">
        <v>8990</v>
      </c>
      <c r="G362" s="142" t="s">
        <v>5228</v>
      </c>
      <c r="H362" s="143">
        <v>1</v>
      </c>
      <c r="I362" s="144"/>
      <c r="J362" s="145">
        <f>ROUND(I362*H362,2)</f>
        <v>0</v>
      </c>
      <c r="K362" s="141" t="s">
        <v>1</v>
      </c>
      <c r="L362" s="33"/>
      <c r="M362" s="146" t="s">
        <v>1</v>
      </c>
      <c r="N362" s="147" t="s">
        <v>40</v>
      </c>
      <c r="P362" s="148">
        <f>O362*H362</f>
        <v>0</v>
      </c>
      <c r="Q362" s="148">
        <v>0</v>
      </c>
      <c r="R362" s="148">
        <f>Q362*H362</f>
        <v>0</v>
      </c>
      <c r="S362" s="148">
        <v>0</v>
      </c>
      <c r="T362" s="149">
        <f>S362*H362</f>
        <v>0</v>
      </c>
      <c r="AR362" s="150" t="s">
        <v>314</v>
      </c>
      <c r="AT362" s="150" t="s">
        <v>309</v>
      </c>
      <c r="AU362" s="150" t="s">
        <v>84</v>
      </c>
      <c r="AY362" s="18" t="s">
        <v>307</v>
      </c>
      <c r="BE362" s="151">
        <f>IF(N362="základní",J362,0)</f>
        <v>0</v>
      </c>
      <c r="BF362" s="151">
        <f>IF(N362="snížená",J362,0)</f>
        <v>0</v>
      </c>
      <c r="BG362" s="151">
        <f>IF(N362="zákl. přenesená",J362,0)</f>
        <v>0</v>
      </c>
      <c r="BH362" s="151">
        <f>IF(N362="sníž. přenesená",J362,0)</f>
        <v>0</v>
      </c>
      <c r="BI362" s="151">
        <f>IF(N362="nulová",J362,0)</f>
        <v>0</v>
      </c>
      <c r="BJ362" s="18" t="s">
        <v>82</v>
      </c>
      <c r="BK362" s="151">
        <f>ROUND(I362*H362,2)</f>
        <v>0</v>
      </c>
      <c r="BL362" s="18" t="s">
        <v>314</v>
      </c>
      <c r="BM362" s="150" t="s">
        <v>1710</v>
      </c>
    </row>
    <row r="363" spans="2:65" s="1" customFormat="1" ht="11.25">
      <c r="B363" s="33"/>
      <c r="D363" s="152" t="s">
        <v>316</v>
      </c>
      <c r="F363" s="153" t="s">
        <v>8990</v>
      </c>
      <c r="I363" s="154"/>
      <c r="L363" s="33"/>
      <c r="M363" s="155"/>
      <c r="T363" s="57"/>
      <c r="AT363" s="18" t="s">
        <v>316</v>
      </c>
      <c r="AU363" s="18" t="s">
        <v>84</v>
      </c>
    </row>
    <row r="364" spans="2:65" s="11" customFormat="1" ht="25.9" customHeight="1">
      <c r="B364" s="127"/>
      <c r="D364" s="128" t="s">
        <v>74</v>
      </c>
      <c r="E364" s="129" t="s">
        <v>163</v>
      </c>
      <c r="F364" s="129" t="s">
        <v>9062</v>
      </c>
      <c r="I364" s="130"/>
      <c r="J364" s="131">
        <f>BK364</f>
        <v>0</v>
      </c>
      <c r="L364" s="127"/>
      <c r="M364" s="132"/>
      <c r="P364" s="133">
        <f>SUM(P365:P374)</f>
        <v>0</v>
      </c>
      <c r="R364" s="133">
        <f>SUM(R365:R374)</f>
        <v>0</v>
      </c>
      <c r="T364" s="134">
        <f>SUM(T365:T374)</f>
        <v>0</v>
      </c>
      <c r="AR364" s="128" t="s">
        <v>82</v>
      </c>
      <c r="AT364" s="135" t="s">
        <v>74</v>
      </c>
      <c r="AU364" s="135" t="s">
        <v>75</v>
      </c>
      <c r="AY364" s="128" t="s">
        <v>307</v>
      </c>
      <c r="BK364" s="136">
        <f>SUM(BK365:BK374)</f>
        <v>0</v>
      </c>
    </row>
    <row r="365" spans="2:65" s="1" customFormat="1" ht="24.2" customHeight="1">
      <c r="B365" s="33"/>
      <c r="C365" s="139" t="s">
        <v>1068</v>
      </c>
      <c r="D365" s="139" t="s">
        <v>309</v>
      </c>
      <c r="E365" s="140" t="s">
        <v>9063</v>
      </c>
      <c r="F365" s="141" t="s">
        <v>9064</v>
      </c>
      <c r="G365" s="142" t="s">
        <v>5228</v>
      </c>
      <c r="H365" s="143">
        <v>1</v>
      </c>
      <c r="I365" s="144"/>
      <c r="J365" s="145">
        <f>ROUND(I365*H365,2)</f>
        <v>0</v>
      </c>
      <c r="K365" s="141" t="s">
        <v>1</v>
      </c>
      <c r="L365" s="33"/>
      <c r="M365" s="146" t="s">
        <v>1</v>
      </c>
      <c r="N365" s="147" t="s">
        <v>40</v>
      </c>
      <c r="P365" s="148">
        <f>O365*H365</f>
        <v>0</v>
      </c>
      <c r="Q365" s="148">
        <v>0</v>
      </c>
      <c r="R365" s="148">
        <f>Q365*H365</f>
        <v>0</v>
      </c>
      <c r="S365" s="148">
        <v>0</v>
      </c>
      <c r="T365" s="149">
        <f>S365*H365</f>
        <v>0</v>
      </c>
      <c r="AR365" s="150" t="s">
        <v>314</v>
      </c>
      <c r="AT365" s="150" t="s">
        <v>309</v>
      </c>
      <c r="AU365" s="150" t="s">
        <v>82</v>
      </c>
      <c r="AY365" s="18" t="s">
        <v>307</v>
      </c>
      <c r="BE365" s="151">
        <f>IF(N365="základní",J365,0)</f>
        <v>0</v>
      </c>
      <c r="BF365" s="151">
        <f>IF(N365="snížená",J365,0)</f>
        <v>0</v>
      </c>
      <c r="BG365" s="151">
        <f>IF(N365="zákl. přenesená",J365,0)</f>
        <v>0</v>
      </c>
      <c r="BH365" s="151">
        <f>IF(N365="sníž. přenesená",J365,0)</f>
        <v>0</v>
      </c>
      <c r="BI365" s="151">
        <f>IF(N365="nulová",J365,0)</f>
        <v>0</v>
      </c>
      <c r="BJ365" s="18" t="s">
        <v>82</v>
      </c>
      <c r="BK365" s="151">
        <f>ROUND(I365*H365,2)</f>
        <v>0</v>
      </c>
      <c r="BL365" s="18" t="s">
        <v>314</v>
      </c>
      <c r="BM365" s="150" t="s">
        <v>1717</v>
      </c>
    </row>
    <row r="366" spans="2:65" s="1" customFormat="1" ht="11.25">
      <c r="B366" s="33"/>
      <c r="D366" s="152" t="s">
        <v>316</v>
      </c>
      <c r="F366" s="153" t="s">
        <v>9064</v>
      </c>
      <c r="I366" s="154"/>
      <c r="L366" s="33"/>
      <c r="M366" s="155"/>
      <c r="T366" s="57"/>
      <c r="AT366" s="18" t="s">
        <v>316</v>
      </c>
      <c r="AU366" s="18" t="s">
        <v>82</v>
      </c>
    </row>
    <row r="367" spans="2:65" s="1" customFormat="1" ht="24.2" customHeight="1">
      <c r="B367" s="33"/>
      <c r="C367" s="139" t="s">
        <v>1074</v>
      </c>
      <c r="D367" s="139" t="s">
        <v>309</v>
      </c>
      <c r="E367" s="140" t="s">
        <v>9065</v>
      </c>
      <c r="F367" s="141" t="s">
        <v>9066</v>
      </c>
      <c r="G367" s="142" t="s">
        <v>514</v>
      </c>
      <c r="H367" s="143">
        <v>1</v>
      </c>
      <c r="I367" s="144"/>
      <c r="J367" s="145">
        <f>ROUND(I367*H367,2)</f>
        <v>0</v>
      </c>
      <c r="K367" s="141" t="s">
        <v>1</v>
      </c>
      <c r="L367" s="33"/>
      <c r="M367" s="146" t="s">
        <v>1</v>
      </c>
      <c r="N367" s="147" t="s">
        <v>40</v>
      </c>
      <c r="P367" s="148">
        <f>O367*H367</f>
        <v>0</v>
      </c>
      <c r="Q367" s="148">
        <v>0</v>
      </c>
      <c r="R367" s="148">
        <f>Q367*H367</f>
        <v>0</v>
      </c>
      <c r="S367" s="148">
        <v>0</v>
      </c>
      <c r="T367" s="149">
        <f>S367*H367</f>
        <v>0</v>
      </c>
      <c r="AR367" s="150" t="s">
        <v>314</v>
      </c>
      <c r="AT367" s="150" t="s">
        <v>309</v>
      </c>
      <c r="AU367" s="150" t="s">
        <v>82</v>
      </c>
      <c r="AY367" s="18" t="s">
        <v>307</v>
      </c>
      <c r="BE367" s="151">
        <f>IF(N367="základní",J367,0)</f>
        <v>0</v>
      </c>
      <c r="BF367" s="151">
        <f>IF(N367="snížená",J367,0)</f>
        <v>0</v>
      </c>
      <c r="BG367" s="151">
        <f>IF(N367="zákl. přenesená",J367,0)</f>
        <v>0</v>
      </c>
      <c r="BH367" s="151">
        <f>IF(N367="sníž. přenesená",J367,0)</f>
        <v>0</v>
      </c>
      <c r="BI367" s="151">
        <f>IF(N367="nulová",J367,0)</f>
        <v>0</v>
      </c>
      <c r="BJ367" s="18" t="s">
        <v>82</v>
      </c>
      <c r="BK367" s="151">
        <f>ROUND(I367*H367,2)</f>
        <v>0</v>
      </c>
      <c r="BL367" s="18" t="s">
        <v>314</v>
      </c>
      <c r="BM367" s="150" t="s">
        <v>1728</v>
      </c>
    </row>
    <row r="368" spans="2:65" s="1" customFormat="1" ht="11.25">
      <c r="B368" s="33"/>
      <c r="D368" s="152" t="s">
        <v>316</v>
      </c>
      <c r="F368" s="153" t="s">
        <v>9066</v>
      </c>
      <c r="I368" s="154"/>
      <c r="L368" s="33"/>
      <c r="M368" s="155"/>
      <c r="T368" s="57"/>
      <c r="AT368" s="18" t="s">
        <v>316</v>
      </c>
      <c r="AU368" s="18" t="s">
        <v>82</v>
      </c>
    </row>
    <row r="369" spans="2:65" s="1" customFormat="1" ht="24.2" customHeight="1">
      <c r="B369" s="33"/>
      <c r="C369" s="139" t="s">
        <v>1079</v>
      </c>
      <c r="D369" s="139" t="s">
        <v>309</v>
      </c>
      <c r="E369" s="140" t="s">
        <v>9067</v>
      </c>
      <c r="F369" s="141" t="s">
        <v>9068</v>
      </c>
      <c r="G369" s="142" t="s">
        <v>5228</v>
      </c>
      <c r="H369" s="143">
        <v>1</v>
      </c>
      <c r="I369" s="144"/>
      <c r="J369" s="145">
        <f>ROUND(I369*H369,2)</f>
        <v>0</v>
      </c>
      <c r="K369" s="141" t="s">
        <v>1</v>
      </c>
      <c r="L369" s="33"/>
      <c r="M369" s="146" t="s">
        <v>1</v>
      </c>
      <c r="N369" s="147" t="s">
        <v>40</v>
      </c>
      <c r="P369" s="148">
        <f>O369*H369</f>
        <v>0</v>
      </c>
      <c r="Q369" s="148">
        <v>0</v>
      </c>
      <c r="R369" s="148">
        <f>Q369*H369</f>
        <v>0</v>
      </c>
      <c r="S369" s="148">
        <v>0</v>
      </c>
      <c r="T369" s="149">
        <f>S369*H369</f>
        <v>0</v>
      </c>
      <c r="AR369" s="150" t="s">
        <v>314</v>
      </c>
      <c r="AT369" s="150" t="s">
        <v>309</v>
      </c>
      <c r="AU369" s="150" t="s">
        <v>82</v>
      </c>
      <c r="AY369" s="18" t="s">
        <v>307</v>
      </c>
      <c r="BE369" s="151">
        <f>IF(N369="základní",J369,0)</f>
        <v>0</v>
      </c>
      <c r="BF369" s="151">
        <f>IF(N369="snížená",J369,0)</f>
        <v>0</v>
      </c>
      <c r="BG369" s="151">
        <f>IF(N369="zákl. přenesená",J369,0)</f>
        <v>0</v>
      </c>
      <c r="BH369" s="151">
        <f>IF(N369="sníž. přenesená",J369,0)</f>
        <v>0</v>
      </c>
      <c r="BI369" s="151">
        <f>IF(N369="nulová",J369,0)</f>
        <v>0</v>
      </c>
      <c r="BJ369" s="18" t="s">
        <v>82</v>
      </c>
      <c r="BK369" s="151">
        <f>ROUND(I369*H369,2)</f>
        <v>0</v>
      </c>
      <c r="BL369" s="18" t="s">
        <v>314</v>
      </c>
      <c r="BM369" s="150" t="s">
        <v>1748</v>
      </c>
    </row>
    <row r="370" spans="2:65" s="1" customFormat="1" ht="19.5">
      <c r="B370" s="33"/>
      <c r="D370" s="152" t="s">
        <v>316</v>
      </c>
      <c r="F370" s="153" t="s">
        <v>9068</v>
      </c>
      <c r="I370" s="154"/>
      <c r="L370" s="33"/>
      <c r="M370" s="155"/>
      <c r="T370" s="57"/>
      <c r="AT370" s="18" t="s">
        <v>316</v>
      </c>
      <c r="AU370" s="18" t="s">
        <v>82</v>
      </c>
    </row>
    <row r="371" spans="2:65" s="1" customFormat="1" ht="16.5" customHeight="1">
      <c r="B371" s="33"/>
      <c r="C371" s="139" t="s">
        <v>1084</v>
      </c>
      <c r="D371" s="139" t="s">
        <v>309</v>
      </c>
      <c r="E371" s="140" t="s">
        <v>9069</v>
      </c>
      <c r="F371" s="141" t="s">
        <v>9070</v>
      </c>
      <c r="G371" s="142" t="s">
        <v>514</v>
      </c>
      <c r="H371" s="143">
        <v>25</v>
      </c>
      <c r="I371" s="144"/>
      <c r="J371" s="145">
        <f>ROUND(I371*H371,2)</f>
        <v>0</v>
      </c>
      <c r="K371" s="141" t="s">
        <v>1</v>
      </c>
      <c r="L371" s="33"/>
      <c r="M371" s="146" t="s">
        <v>1</v>
      </c>
      <c r="N371" s="147" t="s">
        <v>40</v>
      </c>
      <c r="P371" s="148">
        <f>O371*H371</f>
        <v>0</v>
      </c>
      <c r="Q371" s="148">
        <v>0</v>
      </c>
      <c r="R371" s="148">
        <f>Q371*H371</f>
        <v>0</v>
      </c>
      <c r="S371" s="148">
        <v>0</v>
      </c>
      <c r="T371" s="149">
        <f>S371*H371</f>
        <v>0</v>
      </c>
      <c r="AR371" s="150" t="s">
        <v>314</v>
      </c>
      <c r="AT371" s="150" t="s">
        <v>309</v>
      </c>
      <c r="AU371" s="150" t="s">
        <v>82</v>
      </c>
      <c r="AY371" s="18" t="s">
        <v>307</v>
      </c>
      <c r="BE371" s="151">
        <f>IF(N371="základní",J371,0)</f>
        <v>0</v>
      </c>
      <c r="BF371" s="151">
        <f>IF(N371="snížená",J371,0)</f>
        <v>0</v>
      </c>
      <c r="BG371" s="151">
        <f>IF(N371="zákl. přenesená",J371,0)</f>
        <v>0</v>
      </c>
      <c r="BH371" s="151">
        <f>IF(N371="sníž. přenesená",J371,0)</f>
        <v>0</v>
      </c>
      <c r="BI371" s="151">
        <f>IF(N371="nulová",J371,0)</f>
        <v>0</v>
      </c>
      <c r="BJ371" s="18" t="s">
        <v>82</v>
      </c>
      <c r="BK371" s="151">
        <f>ROUND(I371*H371,2)</f>
        <v>0</v>
      </c>
      <c r="BL371" s="18" t="s">
        <v>314</v>
      </c>
      <c r="BM371" s="150" t="s">
        <v>1757</v>
      </c>
    </row>
    <row r="372" spans="2:65" s="1" customFormat="1" ht="11.25">
      <c r="B372" s="33"/>
      <c r="D372" s="152" t="s">
        <v>316</v>
      </c>
      <c r="F372" s="153" t="s">
        <v>9070</v>
      </c>
      <c r="I372" s="154"/>
      <c r="L372" s="33"/>
      <c r="M372" s="155"/>
      <c r="T372" s="57"/>
      <c r="AT372" s="18" t="s">
        <v>316</v>
      </c>
      <c r="AU372" s="18" t="s">
        <v>82</v>
      </c>
    </row>
    <row r="373" spans="2:65" s="1" customFormat="1" ht="37.9" customHeight="1">
      <c r="B373" s="33"/>
      <c r="C373" s="139" t="s">
        <v>1089</v>
      </c>
      <c r="D373" s="139" t="s">
        <v>309</v>
      </c>
      <c r="E373" s="140" t="s">
        <v>9071</v>
      </c>
      <c r="F373" s="141" t="s">
        <v>9072</v>
      </c>
      <c r="G373" s="142" t="s">
        <v>5228</v>
      </c>
      <c r="H373" s="143">
        <v>1</v>
      </c>
      <c r="I373" s="144"/>
      <c r="J373" s="145">
        <f>ROUND(I373*H373,2)</f>
        <v>0</v>
      </c>
      <c r="K373" s="141" t="s">
        <v>1</v>
      </c>
      <c r="L373" s="33"/>
      <c r="M373" s="146" t="s">
        <v>1</v>
      </c>
      <c r="N373" s="147" t="s">
        <v>40</v>
      </c>
      <c r="P373" s="148">
        <f>O373*H373</f>
        <v>0</v>
      </c>
      <c r="Q373" s="148">
        <v>0</v>
      </c>
      <c r="R373" s="148">
        <f>Q373*H373</f>
        <v>0</v>
      </c>
      <c r="S373" s="148">
        <v>0</v>
      </c>
      <c r="T373" s="149">
        <f>S373*H373</f>
        <v>0</v>
      </c>
      <c r="AR373" s="150" t="s">
        <v>314</v>
      </c>
      <c r="AT373" s="150" t="s">
        <v>309</v>
      </c>
      <c r="AU373" s="150" t="s">
        <v>82</v>
      </c>
      <c r="AY373" s="18" t="s">
        <v>307</v>
      </c>
      <c r="BE373" s="151">
        <f>IF(N373="základní",J373,0)</f>
        <v>0</v>
      </c>
      <c r="BF373" s="151">
        <f>IF(N373="snížená",J373,0)</f>
        <v>0</v>
      </c>
      <c r="BG373" s="151">
        <f>IF(N373="zákl. přenesená",J373,0)</f>
        <v>0</v>
      </c>
      <c r="BH373" s="151">
        <f>IF(N373="sníž. přenesená",J373,0)</f>
        <v>0</v>
      </c>
      <c r="BI373" s="151">
        <f>IF(N373="nulová",J373,0)</f>
        <v>0</v>
      </c>
      <c r="BJ373" s="18" t="s">
        <v>82</v>
      </c>
      <c r="BK373" s="151">
        <f>ROUND(I373*H373,2)</f>
        <v>0</v>
      </c>
      <c r="BL373" s="18" t="s">
        <v>314</v>
      </c>
      <c r="BM373" s="150" t="s">
        <v>1769</v>
      </c>
    </row>
    <row r="374" spans="2:65" s="1" customFormat="1" ht="19.5">
      <c r="B374" s="33"/>
      <c r="D374" s="152" t="s">
        <v>316</v>
      </c>
      <c r="F374" s="153" t="s">
        <v>9072</v>
      </c>
      <c r="I374" s="154"/>
      <c r="L374" s="33"/>
      <c r="M374" s="155"/>
      <c r="T374" s="57"/>
      <c r="AT374" s="18" t="s">
        <v>316</v>
      </c>
      <c r="AU374" s="18" t="s">
        <v>82</v>
      </c>
    </row>
    <row r="375" spans="2:65" s="11" customFormat="1" ht="25.9" customHeight="1">
      <c r="B375" s="127"/>
      <c r="D375" s="128" t="s">
        <v>74</v>
      </c>
      <c r="E375" s="129" t="s">
        <v>314</v>
      </c>
      <c r="F375" s="129" t="s">
        <v>9073</v>
      </c>
      <c r="I375" s="130"/>
      <c r="J375" s="131">
        <f>BK375</f>
        <v>0</v>
      </c>
      <c r="L375" s="127"/>
      <c r="M375" s="132"/>
      <c r="P375" s="133">
        <f>SUM(P376:P407)</f>
        <v>0</v>
      </c>
      <c r="R375" s="133">
        <f>SUM(R376:R407)</f>
        <v>0</v>
      </c>
      <c r="T375" s="134">
        <f>SUM(T376:T407)</f>
        <v>0</v>
      </c>
      <c r="AR375" s="128" t="s">
        <v>82</v>
      </c>
      <c r="AT375" s="135" t="s">
        <v>74</v>
      </c>
      <c r="AU375" s="135" t="s">
        <v>75</v>
      </c>
      <c r="AY375" s="128" t="s">
        <v>307</v>
      </c>
      <c r="BK375" s="136">
        <f>SUM(BK376:BK407)</f>
        <v>0</v>
      </c>
    </row>
    <row r="376" spans="2:65" s="1" customFormat="1" ht="16.5" customHeight="1">
      <c r="B376" s="33"/>
      <c r="C376" s="139" t="s">
        <v>1097</v>
      </c>
      <c r="D376" s="139" t="s">
        <v>309</v>
      </c>
      <c r="E376" s="140" t="s">
        <v>9074</v>
      </c>
      <c r="F376" s="141" t="s">
        <v>9075</v>
      </c>
      <c r="G376" s="142" t="s">
        <v>514</v>
      </c>
      <c r="H376" s="143">
        <v>1</v>
      </c>
      <c r="I376" s="144"/>
      <c r="J376" s="145">
        <f>ROUND(I376*H376,2)</f>
        <v>0</v>
      </c>
      <c r="K376" s="141" t="s">
        <v>1</v>
      </c>
      <c r="L376" s="33"/>
      <c r="M376" s="146" t="s">
        <v>1</v>
      </c>
      <c r="N376" s="147" t="s">
        <v>40</v>
      </c>
      <c r="P376" s="148">
        <f>O376*H376</f>
        <v>0</v>
      </c>
      <c r="Q376" s="148">
        <v>0</v>
      </c>
      <c r="R376" s="148">
        <f>Q376*H376</f>
        <v>0</v>
      </c>
      <c r="S376" s="148">
        <v>0</v>
      </c>
      <c r="T376" s="149">
        <f>S376*H376</f>
        <v>0</v>
      </c>
      <c r="AR376" s="150" t="s">
        <v>314</v>
      </c>
      <c r="AT376" s="150" t="s">
        <v>309</v>
      </c>
      <c r="AU376" s="150" t="s">
        <v>82</v>
      </c>
      <c r="AY376" s="18" t="s">
        <v>307</v>
      </c>
      <c r="BE376" s="151">
        <f>IF(N376="základní",J376,0)</f>
        <v>0</v>
      </c>
      <c r="BF376" s="151">
        <f>IF(N376="snížená",J376,0)</f>
        <v>0</v>
      </c>
      <c r="BG376" s="151">
        <f>IF(N376="zákl. přenesená",J376,0)</f>
        <v>0</v>
      </c>
      <c r="BH376" s="151">
        <f>IF(N376="sníž. přenesená",J376,0)</f>
        <v>0</v>
      </c>
      <c r="BI376" s="151">
        <f>IF(N376="nulová",J376,0)</f>
        <v>0</v>
      </c>
      <c r="BJ376" s="18" t="s">
        <v>82</v>
      </c>
      <c r="BK376" s="151">
        <f>ROUND(I376*H376,2)</f>
        <v>0</v>
      </c>
      <c r="BL376" s="18" t="s">
        <v>314</v>
      </c>
      <c r="BM376" s="150" t="s">
        <v>1779</v>
      </c>
    </row>
    <row r="377" spans="2:65" s="1" customFormat="1" ht="11.25">
      <c r="B377" s="33"/>
      <c r="D377" s="152" t="s">
        <v>316</v>
      </c>
      <c r="F377" s="153" t="s">
        <v>9075</v>
      </c>
      <c r="I377" s="154"/>
      <c r="L377" s="33"/>
      <c r="M377" s="155"/>
      <c r="T377" s="57"/>
      <c r="AT377" s="18" t="s">
        <v>316</v>
      </c>
      <c r="AU377" s="18" t="s">
        <v>82</v>
      </c>
    </row>
    <row r="378" spans="2:65" s="1" customFormat="1" ht="37.9" customHeight="1">
      <c r="B378" s="33"/>
      <c r="C378" s="177" t="s">
        <v>1100</v>
      </c>
      <c r="D378" s="177" t="s">
        <v>390</v>
      </c>
      <c r="E378" s="178" t="s">
        <v>9076</v>
      </c>
      <c r="F378" s="179" t="s">
        <v>9077</v>
      </c>
      <c r="G378" s="180" t="s">
        <v>514</v>
      </c>
      <c r="H378" s="181">
        <v>1</v>
      </c>
      <c r="I378" s="182"/>
      <c r="J378" s="183">
        <f>ROUND(I378*H378,2)</f>
        <v>0</v>
      </c>
      <c r="K378" s="179" t="s">
        <v>1</v>
      </c>
      <c r="L378" s="184"/>
      <c r="M378" s="185" t="s">
        <v>1</v>
      </c>
      <c r="N378" s="186" t="s">
        <v>40</v>
      </c>
      <c r="P378" s="148">
        <f>O378*H378</f>
        <v>0</v>
      </c>
      <c r="Q378" s="148">
        <v>0</v>
      </c>
      <c r="R378" s="148">
        <f>Q378*H378</f>
        <v>0</v>
      </c>
      <c r="S378" s="148">
        <v>0</v>
      </c>
      <c r="T378" s="149">
        <f>S378*H378</f>
        <v>0</v>
      </c>
      <c r="AR378" s="150" t="s">
        <v>369</v>
      </c>
      <c r="AT378" s="150" t="s">
        <v>390</v>
      </c>
      <c r="AU378" s="150" t="s">
        <v>82</v>
      </c>
      <c r="AY378" s="18" t="s">
        <v>307</v>
      </c>
      <c r="BE378" s="151">
        <f>IF(N378="základní",J378,0)</f>
        <v>0</v>
      </c>
      <c r="BF378" s="151">
        <f>IF(N378="snížená",J378,0)</f>
        <v>0</v>
      </c>
      <c r="BG378" s="151">
        <f>IF(N378="zákl. přenesená",J378,0)</f>
        <v>0</v>
      </c>
      <c r="BH378" s="151">
        <f>IF(N378="sníž. přenesená",J378,0)</f>
        <v>0</v>
      </c>
      <c r="BI378" s="151">
        <f>IF(N378="nulová",J378,0)</f>
        <v>0</v>
      </c>
      <c r="BJ378" s="18" t="s">
        <v>82</v>
      </c>
      <c r="BK378" s="151">
        <f>ROUND(I378*H378,2)</f>
        <v>0</v>
      </c>
      <c r="BL378" s="18" t="s">
        <v>314</v>
      </c>
      <c r="BM378" s="150" t="s">
        <v>1789</v>
      </c>
    </row>
    <row r="379" spans="2:65" s="1" customFormat="1" ht="19.5">
      <c r="B379" s="33"/>
      <c r="D379" s="152" t="s">
        <v>316</v>
      </c>
      <c r="F379" s="153" t="s">
        <v>9077</v>
      </c>
      <c r="I379" s="154"/>
      <c r="L379" s="33"/>
      <c r="M379" s="155"/>
      <c r="T379" s="57"/>
      <c r="AT379" s="18" t="s">
        <v>316</v>
      </c>
      <c r="AU379" s="18" t="s">
        <v>82</v>
      </c>
    </row>
    <row r="380" spans="2:65" s="1" customFormat="1" ht="16.5" customHeight="1">
      <c r="B380" s="33"/>
      <c r="C380" s="139" t="s">
        <v>198</v>
      </c>
      <c r="D380" s="139" t="s">
        <v>309</v>
      </c>
      <c r="E380" s="140" t="s">
        <v>9078</v>
      </c>
      <c r="F380" s="141" t="s">
        <v>9079</v>
      </c>
      <c r="G380" s="142" t="s">
        <v>514</v>
      </c>
      <c r="H380" s="143">
        <v>1</v>
      </c>
      <c r="I380" s="144"/>
      <c r="J380" s="145">
        <f>ROUND(I380*H380,2)</f>
        <v>0</v>
      </c>
      <c r="K380" s="141" t="s">
        <v>1</v>
      </c>
      <c r="L380" s="33"/>
      <c r="M380" s="146" t="s">
        <v>1</v>
      </c>
      <c r="N380" s="147" t="s">
        <v>40</v>
      </c>
      <c r="P380" s="148">
        <f>O380*H380</f>
        <v>0</v>
      </c>
      <c r="Q380" s="148">
        <v>0</v>
      </c>
      <c r="R380" s="148">
        <f>Q380*H380</f>
        <v>0</v>
      </c>
      <c r="S380" s="148">
        <v>0</v>
      </c>
      <c r="T380" s="149">
        <f>S380*H380</f>
        <v>0</v>
      </c>
      <c r="AR380" s="150" t="s">
        <v>314</v>
      </c>
      <c r="AT380" s="150" t="s">
        <v>309</v>
      </c>
      <c r="AU380" s="150" t="s">
        <v>82</v>
      </c>
      <c r="AY380" s="18" t="s">
        <v>307</v>
      </c>
      <c r="BE380" s="151">
        <f>IF(N380="základní",J380,0)</f>
        <v>0</v>
      </c>
      <c r="BF380" s="151">
        <f>IF(N380="snížená",J380,0)</f>
        <v>0</v>
      </c>
      <c r="BG380" s="151">
        <f>IF(N380="zákl. přenesená",J380,0)</f>
        <v>0</v>
      </c>
      <c r="BH380" s="151">
        <f>IF(N380="sníž. přenesená",J380,0)</f>
        <v>0</v>
      </c>
      <c r="BI380" s="151">
        <f>IF(N380="nulová",J380,0)</f>
        <v>0</v>
      </c>
      <c r="BJ380" s="18" t="s">
        <v>82</v>
      </c>
      <c r="BK380" s="151">
        <f>ROUND(I380*H380,2)</f>
        <v>0</v>
      </c>
      <c r="BL380" s="18" t="s">
        <v>314</v>
      </c>
      <c r="BM380" s="150" t="s">
        <v>1799</v>
      </c>
    </row>
    <row r="381" spans="2:65" s="1" customFormat="1" ht="11.25">
      <c r="B381" s="33"/>
      <c r="D381" s="152" t="s">
        <v>316</v>
      </c>
      <c r="F381" s="153" t="s">
        <v>9079</v>
      </c>
      <c r="I381" s="154"/>
      <c r="L381" s="33"/>
      <c r="M381" s="155"/>
      <c r="T381" s="57"/>
      <c r="AT381" s="18" t="s">
        <v>316</v>
      </c>
      <c r="AU381" s="18" t="s">
        <v>82</v>
      </c>
    </row>
    <row r="382" spans="2:65" s="1" customFormat="1" ht="37.9" customHeight="1">
      <c r="B382" s="33"/>
      <c r="C382" s="177" t="s">
        <v>1107</v>
      </c>
      <c r="D382" s="177" t="s">
        <v>390</v>
      </c>
      <c r="E382" s="178" t="s">
        <v>9080</v>
      </c>
      <c r="F382" s="179" t="s">
        <v>9081</v>
      </c>
      <c r="G382" s="180" t="s">
        <v>514</v>
      </c>
      <c r="H382" s="181">
        <v>1</v>
      </c>
      <c r="I382" s="182"/>
      <c r="J382" s="183">
        <f>ROUND(I382*H382,2)</f>
        <v>0</v>
      </c>
      <c r="K382" s="179" t="s">
        <v>1</v>
      </c>
      <c r="L382" s="184"/>
      <c r="M382" s="185" t="s">
        <v>1</v>
      </c>
      <c r="N382" s="186" t="s">
        <v>40</v>
      </c>
      <c r="P382" s="148">
        <f>O382*H382</f>
        <v>0</v>
      </c>
      <c r="Q382" s="148">
        <v>0</v>
      </c>
      <c r="R382" s="148">
        <f>Q382*H382</f>
        <v>0</v>
      </c>
      <c r="S382" s="148">
        <v>0</v>
      </c>
      <c r="T382" s="149">
        <f>S382*H382</f>
        <v>0</v>
      </c>
      <c r="AR382" s="150" t="s">
        <v>369</v>
      </c>
      <c r="AT382" s="150" t="s">
        <v>390</v>
      </c>
      <c r="AU382" s="150" t="s">
        <v>82</v>
      </c>
      <c r="AY382" s="18" t="s">
        <v>307</v>
      </c>
      <c r="BE382" s="151">
        <f>IF(N382="základní",J382,0)</f>
        <v>0</v>
      </c>
      <c r="BF382" s="151">
        <f>IF(N382="snížená",J382,0)</f>
        <v>0</v>
      </c>
      <c r="BG382" s="151">
        <f>IF(N382="zákl. přenesená",J382,0)</f>
        <v>0</v>
      </c>
      <c r="BH382" s="151">
        <f>IF(N382="sníž. přenesená",J382,0)</f>
        <v>0</v>
      </c>
      <c r="BI382" s="151">
        <f>IF(N382="nulová",J382,0)</f>
        <v>0</v>
      </c>
      <c r="BJ382" s="18" t="s">
        <v>82</v>
      </c>
      <c r="BK382" s="151">
        <f>ROUND(I382*H382,2)</f>
        <v>0</v>
      </c>
      <c r="BL382" s="18" t="s">
        <v>314</v>
      </c>
      <c r="BM382" s="150" t="s">
        <v>1810</v>
      </c>
    </row>
    <row r="383" spans="2:65" s="1" customFormat="1" ht="19.5">
      <c r="B383" s="33"/>
      <c r="D383" s="152" t="s">
        <v>316</v>
      </c>
      <c r="F383" s="153" t="s">
        <v>9081</v>
      </c>
      <c r="I383" s="154"/>
      <c r="L383" s="33"/>
      <c r="M383" s="155"/>
      <c r="T383" s="57"/>
      <c r="AT383" s="18" t="s">
        <v>316</v>
      </c>
      <c r="AU383" s="18" t="s">
        <v>82</v>
      </c>
    </row>
    <row r="384" spans="2:65" s="1" customFormat="1" ht="16.5" customHeight="1">
      <c r="B384" s="33"/>
      <c r="C384" s="139" t="s">
        <v>1117</v>
      </c>
      <c r="D384" s="139" t="s">
        <v>309</v>
      </c>
      <c r="E384" s="140" t="s">
        <v>9082</v>
      </c>
      <c r="F384" s="141" t="s">
        <v>9083</v>
      </c>
      <c r="G384" s="142" t="s">
        <v>514</v>
      </c>
      <c r="H384" s="143">
        <v>1</v>
      </c>
      <c r="I384" s="144"/>
      <c r="J384" s="145">
        <f>ROUND(I384*H384,2)</f>
        <v>0</v>
      </c>
      <c r="K384" s="141" t="s">
        <v>1</v>
      </c>
      <c r="L384" s="33"/>
      <c r="M384" s="146" t="s">
        <v>1</v>
      </c>
      <c r="N384" s="147" t="s">
        <v>40</v>
      </c>
      <c r="P384" s="148">
        <f>O384*H384</f>
        <v>0</v>
      </c>
      <c r="Q384" s="148">
        <v>0</v>
      </c>
      <c r="R384" s="148">
        <f>Q384*H384</f>
        <v>0</v>
      </c>
      <c r="S384" s="148">
        <v>0</v>
      </c>
      <c r="T384" s="149">
        <f>S384*H384</f>
        <v>0</v>
      </c>
      <c r="AR384" s="150" t="s">
        <v>314</v>
      </c>
      <c r="AT384" s="150" t="s">
        <v>309</v>
      </c>
      <c r="AU384" s="150" t="s">
        <v>82</v>
      </c>
      <c r="AY384" s="18" t="s">
        <v>307</v>
      </c>
      <c r="BE384" s="151">
        <f>IF(N384="základní",J384,0)</f>
        <v>0</v>
      </c>
      <c r="BF384" s="151">
        <f>IF(N384="snížená",J384,0)</f>
        <v>0</v>
      </c>
      <c r="BG384" s="151">
        <f>IF(N384="zákl. přenesená",J384,0)</f>
        <v>0</v>
      </c>
      <c r="BH384" s="151">
        <f>IF(N384="sníž. přenesená",J384,0)</f>
        <v>0</v>
      </c>
      <c r="BI384" s="151">
        <f>IF(N384="nulová",J384,0)</f>
        <v>0</v>
      </c>
      <c r="BJ384" s="18" t="s">
        <v>82</v>
      </c>
      <c r="BK384" s="151">
        <f>ROUND(I384*H384,2)</f>
        <v>0</v>
      </c>
      <c r="BL384" s="18" t="s">
        <v>314</v>
      </c>
      <c r="BM384" s="150" t="s">
        <v>1820</v>
      </c>
    </row>
    <row r="385" spans="2:65" s="1" customFormat="1" ht="11.25">
      <c r="B385" s="33"/>
      <c r="D385" s="152" t="s">
        <v>316</v>
      </c>
      <c r="F385" s="153" t="s">
        <v>9083</v>
      </c>
      <c r="I385" s="154"/>
      <c r="L385" s="33"/>
      <c r="M385" s="155"/>
      <c r="T385" s="57"/>
      <c r="AT385" s="18" t="s">
        <v>316</v>
      </c>
      <c r="AU385" s="18" t="s">
        <v>82</v>
      </c>
    </row>
    <row r="386" spans="2:65" s="1" customFormat="1" ht="37.9" customHeight="1">
      <c r="B386" s="33"/>
      <c r="C386" s="177" t="s">
        <v>1124</v>
      </c>
      <c r="D386" s="177" t="s">
        <v>390</v>
      </c>
      <c r="E386" s="178" t="s">
        <v>9084</v>
      </c>
      <c r="F386" s="179" t="s">
        <v>9085</v>
      </c>
      <c r="G386" s="180" t="s">
        <v>514</v>
      </c>
      <c r="H386" s="181">
        <v>1</v>
      </c>
      <c r="I386" s="182"/>
      <c r="J386" s="183">
        <f>ROUND(I386*H386,2)</f>
        <v>0</v>
      </c>
      <c r="K386" s="179" t="s">
        <v>1</v>
      </c>
      <c r="L386" s="184"/>
      <c r="M386" s="185" t="s">
        <v>1</v>
      </c>
      <c r="N386" s="186" t="s">
        <v>40</v>
      </c>
      <c r="P386" s="148">
        <f>O386*H386</f>
        <v>0</v>
      </c>
      <c r="Q386" s="148">
        <v>0</v>
      </c>
      <c r="R386" s="148">
        <f>Q386*H386</f>
        <v>0</v>
      </c>
      <c r="S386" s="148">
        <v>0</v>
      </c>
      <c r="T386" s="149">
        <f>S386*H386</f>
        <v>0</v>
      </c>
      <c r="AR386" s="150" t="s">
        <v>369</v>
      </c>
      <c r="AT386" s="150" t="s">
        <v>390</v>
      </c>
      <c r="AU386" s="150" t="s">
        <v>82</v>
      </c>
      <c r="AY386" s="18" t="s">
        <v>307</v>
      </c>
      <c r="BE386" s="151">
        <f>IF(N386="základní",J386,0)</f>
        <v>0</v>
      </c>
      <c r="BF386" s="151">
        <f>IF(N386="snížená",J386,0)</f>
        <v>0</v>
      </c>
      <c r="BG386" s="151">
        <f>IF(N386="zákl. přenesená",J386,0)</f>
        <v>0</v>
      </c>
      <c r="BH386" s="151">
        <f>IF(N386="sníž. přenesená",J386,0)</f>
        <v>0</v>
      </c>
      <c r="BI386" s="151">
        <f>IF(N386="nulová",J386,0)</f>
        <v>0</v>
      </c>
      <c r="BJ386" s="18" t="s">
        <v>82</v>
      </c>
      <c r="BK386" s="151">
        <f>ROUND(I386*H386,2)</f>
        <v>0</v>
      </c>
      <c r="BL386" s="18" t="s">
        <v>314</v>
      </c>
      <c r="BM386" s="150" t="s">
        <v>1863</v>
      </c>
    </row>
    <row r="387" spans="2:65" s="1" customFormat="1" ht="19.5">
      <c r="B387" s="33"/>
      <c r="D387" s="152" t="s">
        <v>316</v>
      </c>
      <c r="F387" s="153" t="s">
        <v>9085</v>
      </c>
      <c r="I387" s="154"/>
      <c r="L387" s="33"/>
      <c r="M387" s="155"/>
      <c r="T387" s="57"/>
      <c r="AT387" s="18" t="s">
        <v>316</v>
      </c>
      <c r="AU387" s="18" t="s">
        <v>82</v>
      </c>
    </row>
    <row r="388" spans="2:65" s="1" customFormat="1" ht="16.5" customHeight="1">
      <c r="B388" s="33"/>
      <c r="C388" s="139" t="s">
        <v>1129</v>
      </c>
      <c r="D388" s="139" t="s">
        <v>309</v>
      </c>
      <c r="E388" s="140" t="s">
        <v>9086</v>
      </c>
      <c r="F388" s="141" t="s">
        <v>9087</v>
      </c>
      <c r="G388" s="142" t="s">
        <v>514</v>
      </c>
      <c r="H388" s="143">
        <v>1</v>
      </c>
      <c r="I388" s="144"/>
      <c r="J388" s="145">
        <f>ROUND(I388*H388,2)</f>
        <v>0</v>
      </c>
      <c r="K388" s="141" t="s">
        <v>1</v>
      </c>
      <c r="L388" s="33"/>
      <c r="M388" s="146" t="s">
        <v>1</v>
      </c>
      <c r="N388" s="147" t="s">
        <v>40</v>
      </c>
      <c r="P388" s="148">
        <f>O388*H388</f>
        <v>0</v>
      </c>
      <c r="Q388" s="148">
        <v>0</v>
      </c>
      <c r="R388" s="148">
        <f>Q388*H388</f>
        <v>0</v>
      </c>
      <c r="S388" s="148">
        <v>0</v>
      </c>
      <c r="T388" s="149">
        <f>S388*H388</f>
        <v>0</v>
      </c>
      <c r="AR388" s="150" t="s">
        <v>314</v>
      </c>
      <c r="AT388" s="150" t="s">
        <v>309</v>
      </c>
      <c r="AU388" s="150" t="s">
        <v>82</v>
      </c>
      <c r="AY388" s="18" t="s">
        <v>307</v>
      </c>
      <c r="BE388" s="151">
        <f>IF(N388="základní",J388,0)</f>
        <v>0</v>
      </c>
      <c r="BF388" s="151">
        <f>IF(N388="snížená",J388,0)</f>
        <v>0</v>
      </c>
      <c r="BG388" s="151">
        <f>IF(N388="zákl. přenesená",J388,0)</f>
        <v>0</v>
      </c>
      <c r="BH388" s="151">
        <f>IF(N388="sníž. přenesená",J388,0)</f>
        <v>0</v>
      </c>
      <c r="BI388" s="151">
        <f>IF(N388="nulová",J388,0)</f>
        <v>0</v>
      </c>
      <c r="BJ388" s="18" t="s">
        <v>82</v>
      </c>
      <c r="BK388" s="151">
        <f>ROUND(I388*H388,2)</f>
        <v>0</v>
      </c>
      <c r="BL388" s="18" t="s">
        <v>314</v>
      </c>
      <c r="BM388" s="150" t="s">
        <v>1874</v>
      </c>
    </row>
    <row r="389" spans="2:65" s="1" customFormat="1" ht="11.25">
      <c r="B389" s="33"/>
      <c r="D389" s="152" t="s">
        <v>316</v>
      </c>
      <c r="F389" s="153" t="s">
        <v>9087</v>
      </c>
      <c r="I389" s="154"/>
      <c r="L389" s="33"/>
      <c r="M389" s="155"/>
      <c r="T389" s="57"/>
      <c r="AT389" s="18" t="s">
        <v>316</v>
      </c>
      <c r="AU389" s="18" t="s">
        <v>82</v>
      </c>
    </row>
    <row r="390" spans="2:65" s="1" customFormat="1" ht="37.9" customHeight="1">
      <c r="B390" s="33"/>
      <c r="C390" s="177" t="s">
        <v>1136</v>
      </c>
      <c r="D390" s="177" t="s">
        <v>390</v>
      </c>
      <c r="E390" s="178" t="s">
        <v>9088</v>
      </c>
      <c r="F390" s="179" t="s">
        <v>9089</v>
      </c>
      <c r="G390" s="180" t="s">
        <v>514</v>
      </c>
      <c r="H390" s="181">
        <v>1</v>
      </c>
      <c r="I390" s="182"/>
      <c r="J390" s="183">
        <f>ROUND(I390*H390,2)</f>
        <v>0</v>
      </c>
      <c r="K390" s="179" t="s">
        <v>1</v>
      </c>
      <c r="L390" s="184"/>
      <c r="M390" s="185" t="s">
        <v>1</v>
      </c>
      <c r="N390" s="186" t="s">
        <v>40</v>
      </c>
      <c r="P390" s="148">
        <f>O390*H390</f>
        <v>0</v>
      </c>
      <c r="Q390" s="148">
        <v>0</v>
      </c>
      <c r="R390" s="148">
        <f>Q390*H390</f>
        <v>0</v>
      </c>
      <c r="S390" s="148">
        <v>0</v>
      </c>
      <c r="T390" s="149">
        <f>S390*H390</f>
        <v>0</v>
      </c>
      <c r="AR390" s="150" t="s">
        <v>369</v>
      </c>
      <c r="AT390" s="150" t="s">
        <v>390</v>
      </c>
      <c r="AU390" s="150" t="s">
        <v>82</v>
      </c>
      <c r="AY390" s="18" t="s">
        <v>307</v>
      </c>
      <c r="BE390" s="151">
        <f>IF(N390="základní",J390,0)</f>
        <v>0</v>
      </c>
      <c r="BF390" s="151">
        <f>IF(N390="snížená",J390,0)</f>
        <v>0</v>
      </c>
      <c r="BG390" s="151">
        <f>IF(N390="zákl. přenesená",J390,0)</f>
        <v>0</v>
      </c>
      <c r="BH390" s="151">
        <f>IF(N390="sníž. přenesená",J390,0)</f>
        <v>0</v>
      </c>
      <c r="BI390" s="151">
        <f>IF(N390="nulová",J390,0)</f>
        <v>0</v>
      </c>
      <c r="BJ390" s="18" t="s">
        <v>82</v>
      </c>
      <c r="BK390" s="151">
        <f>ROUND(I390*H390,2)</f>
        <v>0</v>
      </c>
      <c r="BL390" s="18" t="s">
        <v>314</v>
      </c>
      <c r="BM390" s="150" t="s">
        <v>1884</v>
      </c>
    </row>
    <row r="391" spans="2:65" s="1" customFormat="1" ht="19.5">
      <c r="B391" s="33"/>
      <c r="D391" s="152" t="s">
        <v>316</v>
      </c>
      <c r="F391" s="153" t="s">
        <v>9089</v>
      </c>
      <c r="I391" s="154"/>
      <c r="L391" s="33"/>
      <c r="M391" s="155"/>
      <c r="T391" s="57"/>
      <c r="AT391" s="18" t="s">
        <v>316</v>
      </c>
      <c r="AU391" s="18" t="s">
        <v>82</v>
      </c>
    </row>
    <row r="392" spans="2:65" s="1" customFormat="1" ht="16.5" customHeight="1">
      <c r="B392" s="33"/>
      <c r="C392" s="139" t="s">
        <v>1142</v>
      </c>
      <c r="D392" s="139" t="s">
        <v>309</v>
      </c>
      <c r="E392" s="140" t="s">
        <v>9090</v>
      </c>
      <c r="F392" s="141" t="s">
        <v>9091</v>
      </c>
      <c r="G392" s="142" t="s">
        <v>514</v>
      </c>
      <c r="H392" s="143">
        <v>1</v>
      </c>
      <c r="I392" s="144"/>
      <c r="J392" s="145">
        <f>ROUND(I392*H392,2)</f>
        <v>0</v>
      </c>
      <c r="K392" s="141" t="s">
        <v>1</v>
      </c>
      <c r="L392" s="33"/>
      <c r="M392" s="146" t="s">
        <v>1</v>
      </c>
      <c r="N392" s="147" t="s">
        <v>40</v>
      </c>
      <c r="P392" s="148">
        <f>O392*H392</f>
        <v>0</v>
      </c>
      <c r="Q392" s="148">
        <v>0</v>
      </c>
      <c r="R392" s="148">
        <f>Q392*H392</f>
        <v>0</v>
      </c>
      <c r="S392" s="148">
        <v>0</v>
      </c>
      <c r="T392" s="149">
        <f>S392*H392</f>
        <v>0</v>
      </c>
      <c r="AR392" s="150" t="s">
        <v>314</v>
      </c>
      <c r="AT392" s="150" t="s">
        <v>309</v>
      </c>
      <c r="AU392" s="150" t="s">
        <v>82</v>
      </c>
      <c r="AY392" s="18" t="s">
        <v>307</v>
      </c>
      <c r="BE392" s="151">
        <f>IF(N392="základní",J392,0)</f>
        <v>0</v>
      </c>
      <c r="BF392" s="151">
        <f>IF(N392="snížená",J392,0)</f>
        <v>0</v>
      </c>
      <c r="BG392" s="151">
        <f>IF(N392="zákl. přenesená",J392,0)</f>
        <v>0</v>
      </c>
      <c r="BH392" s="151">
        <f>IF(N392="sníž. přenesená",J392,0)</f>
        <v>0</v>
      </c>
      <c r="BI392" s="151">
        <f>IF(N392="nulová",J392,0)</f>
        <v>0</v>
      </c>
      <c r="BJ392" s="18" t="s">
        <v>82</v>
      </c>
      <c r="BK392" s="151">
        <f>ROUND(I392*H392,2)</f>
        <v>0</v>
      </c>
      <c r="BL392" s="18" t="s">
        <v>314</v>
      </c>
      <c r="BM392" s="150" t="s">
        <v>1899</v>
      </c>
    </row>
    <row r="393" spans="2:65" s="1" customFormat="1" ht="11.25">
      <c r="B393" s="33"/>
      <c r="D393" s="152" t="s">
        <v>316</v>
      </c>
      <c r="F393" s="153" t="s">
        <v>9091</v>
      </c>
      <c r="I393" s="154"/>
      <c r="L393" s="33"/>
      <c r="M393" s="155"/>
      <c r="T393" s="57"/>
      <c r="AT393" s="18" t="s">
        <v>316</v>
      </c>
      <c r="AU393" s="18" t="s">
        <v>82</v>
      </c>
    </row>
    <row r="394" spans="2:65" s="1" customFormat="1" ht="37.9" customHeight="1">
      <c r="B394" s="33"/>
      <c r="C394" s="177" t="s">
        <v>1149</v>
      </c>
      <c r="D394" s="177" t="s">
        <v>390</v>
      </c>
      <c r="E394" s="178" t="s">
        <v>9092</v>
      </c>
      <c r="F394" s="179" t="s">
        <v>9093</v>
      </c>
      <c r="G394" s="180" t="s">
        <v>514</v>
      </c>
      <c r="H394" s="181">
        <v>1</v>
      </c>
      <c r="I394" s="182"/>
      <c r="J394" s="183">
        <f>ROUND(I394*H394,2)</f>
        <v>0</v>
      </c>
      <c r="K394" s="179" t="s">
        <v>1</v>
      </c>
      <c r="L394" s="184"/>
      <c r="M394" s="185" t="s">
        <v>1</v>
      </c>
      <c r="N394" s="186" t="s">
        <v>40</v>
      </c>
      <c r="P394" s="148">
        <f>O394*H394</f>
        <v>0</v>
      </c>
      <c r="Q394" s="148">
        <v>0</v>
      </c>
      <c r="R394" s="148">
        <f>Q394*H394</f>
        <v>0</v>
      </c>
      <c r="S394" s="148">
        <v>0</v>
      </c>
      <c r="T394" s="149">
        <f>S394*H394</f>
        <v>0</v>
      </c>
      <c r="AR394" s="150" t="s">
        <v>369</v>
      </c>
      <c r="AT394" s="150" t="s">
        <v>390</v>
      </c>
      <c r="AU394" s="150" t="s">
        <v>82</v>
      </c>
      <c r="AY394" s="18" t="s">
        <v>307</v>
      </c>
      <c r="BE394" s="151">
        <f>IF(N394="základní",J394,0)</f>
        <v>0</v>
      </c>
      <c r="BF394" s="151">
        <f>IF(N394="snížená",J394,0)</f>
        <v>0</v>
      </c>
      <c r="BG394" s="151">
        <f>IF(N394="zákl. přenesená",J394,0)</f>
        <v>0</v>
      </c>
      <c r="BH394" s="151">
        <f>IF(N394="sníž. přenesená",J394,0)</f>
        <v>0</v>
      </c>
      <c r="BI394" s="151">
        <f>IF(N394="nulová",J394,0)</f>
        <v>0</v>
      </c>
      <c r="BJ394" s="18" t="s">
        <v>82</v>
      </c>
      <c r="BK394" s="151">
        <f>ROUND(I394*H394,2)</f>
        <v>0</v>
      </c>
      <c r="BL394" s="18" t="s">
        <v>314</v>
      </c>
      <c r="BM394" s="150" t="s">
        <v>1911</v>
      </c>
    </row>
    <row r="395" spans="2:65" s="1" customFormat="1" ht="19.5">
      <c r="B395" s="33"/>
      <c r="D395" s="152" t="s">
        <v>316</v>
      </c>
      <c r="F395" s="153" t="s">
        <v>9093</v>
      </c>
      <c r="I395" s="154"/>
      <c r="L395" s="33"/>
      <c r="M395" s="155"/>
      <c r="T395" s="57"/>
      <c r="AT395" s="18" t="s">
        <v>316</v>
      </c>
      <c r="AU395" s="18" t="s">
        <v>82</v>
      </c>
    </row>
    <row r="396" spans="2:65" s="1" customFormat="1" ht="16.5" customHeight="1">
      <c r="B396" s="33"/>
      <c r="C396" s="139" t="s">
        <v>1155</v>
      </c>
      <c r="D396" s="139" t="s">
        <v>309</v>
      </c>
      <c r="E396" s="140" t="s">
        <v>9094</v>
      </c>
      <c r="F396" s="141" t="s">
        <v>9095</v>
      </c>
      <c r="G396" s="142" t="s">
        <v>514</v>
      </c>
      <c r="H396" s="143">
        <v>1</v>
      </c>
      <c r="I396" s="144"/>
      <c r="J396" s="145">
        <f>ROUND(I396*H396,2)</f>
        <v>0</v>
      </c>
      <c r="K396" s="141" t="s">
        <v>1</v>
      </c>
      <c r="L396" s="33"/>
      <c r="M396" s="146" t="s">
        <v>1</v>
      </c>
      <c r="N396" s="147" t="s">
        <v>40</v>
      </c>
      <c r="P396" s="148">
        <f>O396*H396</f>
        <v>0</v>
      </c>
      <c r="Q396" s="148">
        <v>0</v>
      </c>
      <c r="R396" s="148">
        <f>Q396*H396</f>
        <v>0</v>
      </c>
      <c r="S396" s="148">
        <v>0</v>
      </c>
      <c r="T396" s="149">
        <f>S396*H396</f>
        <v>0</v>
      </c>
      <c r="AR396" s="150" t="s">
        <v>314</v>
      </c>
      <c r="AT396" s="150" t="s">
        <v>309</v>
      </c>
      <c r="AU396" s="150" t="s">
        <v>82</v>
      </c>
      <c r="AY396" s="18" t="s">
        <v>307</v>
      </c>
      <c r="BE396" s="151">
        <f>IF(N396="základní",J396,0)</f>
        <v>0</v>
      </c>
      <c r="BF396" s="151">
        <f>IF(N396="snížená",J396,0)</f>
        <v>0</v>
      </c>
      <c r="BG396" s="151">
        <f>IF(N396="zákl. přenesená",J396,0)</f>
        <v>0</v>
      </c>
      <c r="BH396" s="151">
        <f>IF(N396="sníž. přenesená",J396,0)</f>
        <v>0</v>
      </c>
      <c r="BI396" s="151">
        <f>IF(N396="nulová",J396,0)</f>
        <v>0</v>
      </c>
      <c r="BJ396" s="18" t="s">
        <v>82</v>
      </c>
      <c r="BK396" s="151">
        <f>ROUND(I396*H396,2)</f>
        <v>0</v>
      </c>
      <c r="BL396" s="18" t="s">
        <v>314</v>
      </c>
      <c r="BM396" s="150" t="s">
        <v>1951</v>
      </c>
    </row>
    <row r="397" spans="2:65" s="1" customFormat="1" ht="11.25">
      <c r="B397" s="33"/>
      <c r="D397" s="152" t="s">
        <v>316</v>
      </c>
      <c r="F397" s="153" t="s">
        <v>9095</v>
      </c>
      <c r="I397" s="154"/>
      <c r="L397" s="33"/>
      <c r="M397" s="155"/>
      <c r="T397" s="57"/>
      <c r="AT397" s="18" t="s">
        <v>316</v>
      </c>
      <c r="AU397" s="18" t="s">
        <v>82</v>
      </c>
    </row>
    <row r="398" spans="2:65" s="1" customFormat="1" ht="37.9" customHeight="1">
      <c r="B398" s="33"/>
      <c r="C398" s="177" t="s">
        <v>1162</v>
      </c>
      <c r="D398" s="177" t="s">
        <v>390</v>
      </c>
      <c r="E398" s="178" t="s">
        <v>9096</v>
      </c>
      <c r="F398" s="179" t="s">
        <v>9097</v>
      </c>
      <c r="G398" s="180" t="s">
        <v>514</v>
      </c>
      <c r="H398" s="181">
        <v>1</v>
      </c>
      <c r="I398" s="182"/>
      <c r="J398" s="183">
        <f>ROUND(I398*H398,2)</f>
        <v>0</v>
      </c>
      <c r="K398" s="179" t="s">
        <v>1</v>
      </c>
      <c r="L398" s="184"/>
      <c r="M398" s="185" t="s">
        <v>1</v>
      </c>
      <c r="N398" s="186" t="s">
        <v>40</v>
      </c>
      <c r="P398" s="148">
        <f>O398*H398</f>
        <v>0</v>
      </c>
      <c r="Q398" s="148">
        <v>0</v>
      </c>
      <c r="R398" s="148">
        <f>Q398*H398</f>
        <v>0</v>
      </c>
      <c r="S398" s="148">
        <v>0</v>
      </c>
      <c r="T398" s="149">
        <f>S398*H398</f>
        <v>0</v>
      </c>
      <c r="AR398" s="150" t="s">
        <v>369</v>
      </c>
      <c r="AT398" s="150" t="s">
        <v>390</v>
      </c>
      <c r="AU398" s="150" t="s">
        <v>82</v>
      </c>
      <c r="AY398" s="18" t="s">
        <v>307</v>
      </c>
      <c r="BE398" s="151">
        <f>IF(N398="základní",J398,0)</f>
        <v>0</v>
      </c>
      <c r="BF398" s="151">
        <f>IF(N398="snížená",J398,0)</f>
        <v>0</v>
      </c>
      <c r="BG398" s="151">
        <f>IF(N398="zákl. přenesená",J398,0)</f>
        <v>0</v>
      </c>
      <c r="BH398" s="151">
        <f>IF(N398="sníž. přenesená",J398,0)</f>
        <v>0</v>
      </c>
      <c r="BI398" s="151">
        <f>IF(N398="nulová",J398,0)</f>
        <v>0</v>
      </c>
      <c r="BJ398" s="18" t="s">
        <v>82</v>
      </c>
      <c r="BK398" s="151">
        <f>ROUND(I398*H398,2)</f>
        <v>0</v>
      </c>
      <c r="BL398" s="18" t="s">
        <v>314</v>
      </c>
      <c r="BM398" s="150" t="s">
        <v>1961</v>
      </c>
    </row>
    <row r="399" spans="2:65" s="1" customFormat="1" ht="19.5">
      <c r="B399" s="33"/>
      <c r="D399" s="152" t="s">
        <v>316</v>
      </c>
      <c r="F399" s="153" t="s">
        <v>9097</v>
      </c>
      <c r="I399" s="154"/>
      <c r="L399" s="33"/>
      <c r="M399" s="155"/>
      <c r="T399" s="57"/>
      <c r="AT399" s="18" t="s">
        <v>316</v>
      </c>
      <c r="AU399" s="18" t="s">
        <v>82</v>
      </c>
    </row>
    <row r="400" spans="2:65" s="1" customFormat="1" ht="16.5" customHeight="1">
      <c r="B400" s="33"/>
      <c r="C400" s="139" t="s">
        <v>1169</v>
      </c>
      <c r="D400" s="139" t="s">
        <v>309</v>
      </c>
      <c r="E400" s="140" t="s">
        <v>9098</v>
      </c>
      <c r="F400" s="141" t="s">
        <v>9099</v>
      </c>
      <c r="G400" s="142" t="s">
        <v>514</v>
      </c>
      <c r="H400" s="143">
        <v>1</v>
      </c>
      <c r="I400" s="144"/>
      <c r="J400" s="145">
        <f>ROUND(I400*H400,2)</f>
        <v>0</v>
      </c>
      <c r="K400" s="141" t="s">
        <v>1</v>
      </c>
      <c r="L400" s="33"/>
      <c r="M400" s="146" t="s">
        <v>1</v>
      </c>
      <c r="N400" s="147" t="s">
        <v>40</v>
      </c>
      <c r="P400" s="148">
        <f>O400*H400</f>
        <v>0</v>
      </c>
      <c r="Q400" s="148">
        <v>0</v>
      </c>
      <c r="R400" s="148">
        <f>Q400*H400</f>
        <v>0</v>
      </c>
      <c r="S400" s="148">
        <v>0</v>
      </c>
      <c r="T400" s="149">
        <f>S400*H400</f>
        <v>0</v>
      </c>
      <c r="AR400" s="150" t="s">
        <v>314</v>
      </c>
      <c r="AT400" s="150" t="s">
        <v>309</v>
      </c>
      <c r="AU400" s="150" t="s">
        <v>82</v>
      </c>
      <c r="AY400" s="18" t="s">
        <v>307</v>
      </c>
      <c r="BE400" s="151">
        <f>IF(N400="základní",J400,0)</f>
        <v>0</v>
      </c>
      <c r="BF400" s="151">
        <f>IF(N400="snížená",J400,0)</f>
        <v>0</v>
      </c>
      <c r="BG400" s="151">
        <f>IF(N400="zákl. přenesená",J400,0)</f>
        <v>0</v>
      </c>
      <c r="BH400" s="151">
        <f>IF(N400="sníž. přenesená",J400,0)</f>
        <v>0</v>
      </c>
      <c r="BI400" s="151">
        <f>IF(N400="nulová",J400,0)</f>
        <v>0</v>
      </c>
      <c r="BJ400" s="18" t="s">
        <v>82</v>
      </c>
      <c r="BK400" s="151">
        <f>ROUND(I400*H400,2)</f>
        <v>0</v>
      </c>
      <c r="BL400" s="18" t="s">
        <v>314</v>
      </c>
      <c r="BM400" s="150" t="s">
        <v>1975</v>
      </c>
    </row>
    <row r="401" spans="2:65" s="1" customFormat="1" ht="11.25">
      <c r="B401" s="33"/>
      <c r="D401" s="152" t="s">
        <v>316</v>
      </c>
      <c r="F401" s="153" t="s">
        <v>9099</v>
      </c>
      <c r="I401" s="154"/>
      <c r="L401" s="33"/>
      <c r="M401" s="155"/>
      <c r="T401" s="57"/>
      <c r="AT401" s="18" t="s">
        <v>316</v>
      </c>
      <c r="AU401" s="18" t="s">
        <v>82</v>
      </c>
    </row>
    <row r="402" spans="2:65" s="1" customFormat="1" ht="37.9" customHeight="1">
      <c r="B402" s="33"/>
      <c r="C402" s="177" t="s">
        <v>1176</v>
      </c>
      <c r="D402" s="177" t="s">
        <v>390</v>
      </c>
      <c r="E402" s="178" t="s">
        <v>9100</v>
      </c>
      <c r="F402" s="179" t="s">
        <v>9101</v>
      </c>
      <c r="G402" s="180" t="s">
        <v>514</v>
      </c>
      <c r="H402" s="181">
        <v>1</v>
      </c>
      <c r="I402" s="182"/>
      <c r="J402" s="183">
        <f>ROUND(I402*H402,2)</f>
        <v>0</v>
      </c>
      <c r="K402" s="179" t="s">
        <v>1</v>
      </c>
      <c r="L402" s="184"/>
      <c r="M402" s="185" t="s">
        <v>1</v>
      </c>
      <c r="N402" s="186" t="s">
        <v>40</v>
      </c>
      <c r="P402" s="148">
        <f>O402*H402</f>
        <v>0</v>
      </c>
      <c r="Q402" s="148">
        <v>0</v>
      </c>
      <c r="R402" s="148">
        <f>Q402*H402</f>
        <v>0</v>
      </c>
      <c r="S402" s="148">
        <v>0</v>
      </c>
      <c r="T402" s="149">
        <f>S402*H402</f>
        <v>0</v>
      </c>
      <c r="AR402" s="150" t="s">
        <v>369</v>
      </c>
      <c r="AT402" s="150" t="s">
        <v>390</v>
      </c>
      <c r="AU402" s="150" t="s">
        <v>82</v>
      </c>
      <c r="AY402" s="18" t="s">
        <v>307</v>
      </c>
      <c r="BE402" s="151">
        <f>IF(N402="základní",J402,0)</f>
        <v>0</v>
      </c>
      <c r="BF402" s="151">
        <f>IF(N402="snížená",J402,0)</f>
        <v>0</v>
      </c>
      <c r="BG402" s="151">
        <f>IF(N402="zákl. přenesená",J402,0)</f>
        <v>0</v>
      </c>
      <c r="BH402" s="151">
        <f>IF(N402="sníž. přenesená",J402,0)</f>
        <v>0</v>
      </c>
      <c r="BI402" s="151">
        <f>IF(N402="nulová",J402,0)</f>
        <v>0</v>
      </c>
      <c r="BJ402" s="18" t="s">
        <v>82</v>
      </c>
      <c r="BK402" s="151">
        <f>ROUND(I402*H402,2)</f>
        <v>0</v>
      </c>
      <c r="BL402" s="18" t="s">
        <v>314</v>
      </c>
      <c r="BM402" s="150" t="s">
        <v>1985</v>
      </c>
    </row>
    <row r="403" spans="2:65" s="1" customFormat="1" ht="19.5">
      <c r="B403" s="33"/>
      <c r="D403" s="152" t="s">
        <v>316</v>
      </c>
      <c r="F403" s="153" t="s">
        <v>9101</v>
      </c>
      <c r="I403" s="154"/>
      <c r="L403" s="33"/>
      <c r="M403" s="155"/>
      <c r="T403" s="57"/>
      <c r="AT403" s="18" t="s">
        <v>316</v>
      </c>
      <c r="AU403" s="18" t="s">
        <v>82</v>
      </c>
    </row>
    <row r="404" spans="2:65" s="1" customFormat="1" ht="16.5" customHeight="1">
      <c r="B404" s="33"/>
      <c r="C404" s="139" t="s">
        <v>1181</v>
      </c>
      <c r="D404" s="139" t="s">
        <v>309</v>
      </c>
      <c r="E404" s="140" t="s">
        <v>9102</v>
      </c>
      <c r="F404" s="141" t="s">
        <v>9103</v>
      </c>
      <c r="G404" s="142" t="s">
        <v>514</v>
      </c>
      <c r="H404" s="143">
        <v>1</v>
      </c>
      <c r="I404" s="144"/>
      <c r="J404" s="145">
        <f>ROUND(I404*H404,2)</f>
        <v>0</v>
      </c>
      <c r="K404" s="141" t="s">
        <v>1</v>
      </c>
      <c r="L404" s="33"/>
      <c r="M404" s="146" t="s">
        <v>1</v>
      </c>
      <c r="N404" s="147" t="s">
        <v>40</v>
      </c>
      <c r="P404" s="148">
        <f>O404*H404</f>
        <v>0</v>
      </c>
      <c r="Q404" s="148">
        <v>0</v>
      </c>
      <c r="R404" s="148">
        <f>Q404*H404</f>
        <v>0</v>
      </c>
      <c r="S404" s="148">
        <v>0</v>
      </c>
      <c r="T404" s="149">
        <f>S404*H404</f>
        <v>0</v>
      </c>
      <c r="AR404" s="150" t="s">
        <v>314</v>
      </c>
      <c r="AT404" s="150" t="s">
        <v>309</v>
      </c>
      <c r="AU404" s="150" t="s">
        <v>82</v>
      </c>
      <c r="AY404" s="18" t="s">
        <v>307</v>
      </c>
      <c r="BE404" s="151">
        <f>IF(N404="základní",J404,0)</f>
        <v>0</v>
      </c>
      <c r="BF404" s="151">
        <f>IF(N404="snížená",J404,0)</f>
        <v>0</v>
      </c>
      <c r="BG404" s="151">
        <f>IF(N404="zákl. přenesená",J404,0)</f>
        <v>0</v>
      </c>
      <c r="BH404" s="151">
        <f>IF(N404="sníž. přenesená",J404,0)</f>
        <v>0</v>
      </c>
      <c r="BI404" s="151">
        <f>IF(N404="nulová",J404,0)</f>
        <v>0</v>
      </c>
      <c r="BJ404" s="18" t="s">
        <v>82</v>
      </c>
      <c r="BK404" s="151">
        <f>ROUND(I404*H404,2)</f>
        <v>0</v>
      </c>
      <c r="BL404" s="18" t="s">
        <v>314</v>
      </c>
      <c r="BM404" s="150" t="s">
        <v>1997</v>
      </c>
    </row>
    <row r="405" spans="2:65" s="1" customFormat="1" ht="11.25">
      <c r="B405" s="33"/>
      <c r="D405" s="152" t="s">
        <v>316</v>
      </c>
      <c r="F405" s="153" t="s">
        <v>9103</v>
      </c>
      <c r="I405" s="154"/>
      <c r="L405" s="33"/>
      <c r="M405" s="155"/>
      <c r="T405" s="57"/>
      <c r="AT405" s="18" t="s">
        <v>316</v>
      </c>
      <c r="AU405" s="18" t="s">
        <v>82</v>
      </c>
    </row>
    <row r="406" spans="2:65" s="1" customFormat="1" ht="49.15" customHeight="1">
      <c r="B406" s="33"/>
      <c r="C406" s="177" t="s">
        <v>1186</v>
      </c>
      <c r="D406" s="177" t="s">
        <v>390</v>
      </c>
      <c r="E406" s="178" t="s">
        <v>9104</v>
      </c>
      <c r="F406" s="179" t="s">
        <v>9105</v>
      </c>
      <c r="G406" s="180" t="s">
        <v>514</v>
      </c>
      <c r="H406" s="181">
        <v>1</v>
      </c>
      <c r="I406" s="182"/>
      <c r="J406" s="183">
        <f>ROUND(I406*H406,2)</f>
        <v>0</v>
      </c>
      <c r="K406" s="179" t="s">
        <v>1</v>
      </c>
      <c r="L406" s="184"/>
      <c r="M406" s="185" t="s">
        <v>1</v>
      </c>
      <c r="N406" s="186" t="s">
        <v>40</v>
      </c>
      <c r="P406" s="148">
        <f>O406*H406</f>
        <v>0</v>
      </c>
      <c r="Q406" s="148">
        <v>0</v>
      </c>
      <c r="R406" s="148">
        <f>Q406*H406</f>
        <v>0</v>
      </c>
      <c r="S406" s="148">
        <v>0</v>
      </c>
      <c r="T406" s="149">
        <f>S406*H406</f>
        <v>0</v>
      </c>
      <c r="AR406" s="150" t="s">
        <v>369</v>
      </c>
      <c r="AT406" s="150" t="s">
        <v>390</v>
      </c>
      <c r="AU406" s="150" t="s">
        <v>82</v>
      </c>
      <c r="AY406" s="18" t="s">
        <v>307</v>
      </c>
      <c r="BE406" s="151">
        <f>IF(N406="základní",J406,0)</f>
        <v>0</v>
      </c>
      <c r="BF406" s="151">
        <f>IF(N406="snížená",J406,0)</f>
        <v>0</v>
      </c>
      <c r="BG406" s="151">
        <f>IF(N406="zákl. přenesená",J406,0)</f>
        <v>0</v>
      </c>
      <c r="BH406" s="151">
        <f>IF(N406="sníž. přenesená",J406,0)</f>
        <v>0</v>
      </c>
      <c r="BI406" s="151">
        <f>IF(N406="nulová",J406,0)</f>
        <v>0</v>
      </c>
      <c r="BJ406" s="18" t="s">
        <v>82</v>
      </c>
      <c r="BK406" s="151">
        <f>ROUND(I406*H406,2)</f>
        <v>0</v>
      </c>
      <c r="BL406" s="18" t="s">
        <v>314</v>
      </c>
      <c r="BM406" s="150" t="s">
        <v>2002</v>
      </c>
    </row>
    <row r="407" spans="2:65" s="1" customFormat="1" ht="29.25">
      <c r="B407" s="33"/>
      <c r="D407" s="152" t="s">
        <v>316</v>
      </c>
      <c r="F407" s="153" t="s">
        <v>9105</v>
      </c>
      <c r="I407" s="154"/>
      <c r="L407" s="33"/>
      <c r="M407" s="155"/>
      <c r="T407" s="57"/>
      <c r="AT407" s="18" t="s">
        <v>316</v>
      </c>
      <c r="AU407" s="18" t="s">
        <v>82</v>
      </c>
    </row>
    <row r="408" spans="2:65" s="11" customFormat="1" ht="25.9" customHeight="1">
      <c r="B408" s="127"/>
      <c r="D408" s="128" t="s">
        <v>74</v>
      </c>
      <c r="E408" s="129" t="s">
        <v>345</v>
      </c>
      <c r="F408" s="129" t="s">
        <v>9106</v>
      </c>
      <c r="I408" s="130"/>
      <c r="J408" s="131">
        <f>BK408</f>
        <v>0</v>
      </c>
      <c r="L408" s="127"/>
      <c r="M408" s="132"/>
      <c r="P408" s="133">
        <f>SUM(P409:P432)</f>
        <v>0</v>
      </c>
      <c r="R408" s="133">
        <f>SUM(R409:R432)</f>
        <v>0</v>
      </c>
      <c r="T408" s="134">
        <f>SUM(T409:T432)</f>
        <v>0</v>
      </c>
      <c r="AR408" s="128" t="s">
        <v>82</v>
      </c>
      <c r="AT408" s="135" t="s">
        <v>74</v>
      </c>
      <c r="AU408" s="135" t="s">
        <v>75</v>
      </c>
      <c r="AY408" s="128" t="s">
        <v>307</v>
      </c>
      <c r="BK408" s="136">
        <f>SUM(BK409:BK432)</f>
        <v>0</v>
      </c>
    </row>
    <row r="409" spans="2:65" s="1" customFormat="1" ht="37.9" customHeight="1">
      <c r="B409" s="33"/>
      <c r="C409" s="139" t="s">
        <v>1191</v>
      </c>
      <c r="D409" s="139" t="s">
        <v>309</v>
      </c>
      <c r="E409" s="140" t="s">
        <v>9107</v>
      </c>
      <c r="F409" s="141" t="s">
        <v>9108</v>
      </c>
      <c r="G409" s="142" t="s">
        <v>514</v>
      </c>
      <c r="H409" s="143">
        <v>7</v>
      </c>
      <c r="I409" s="144"/>
      <c r="J409" s="145">
        <f>ROUND(I409*H409,2)</f>
        <v>0</v>
      </c>
      <c r="K409" s="141" t="s">
        <v>1</v>
      </c>
      <c r="L409" s="33"/>
      <c r="M409" s="146" t="s">
        <v>1</v>
      </c>
      <c r="N409" s="147" t="s">
        <v>40</v>
      </c>
      <c r="P409" s="148">
        <f>O409*H409</f>
        <v>0</v>
      </c>
      <c r="Q409" s="148">
        <v>0</v>
      </c>
      <c r="R409" s="148">
        <f>Q409*H409</f>
        <v>0</v>
      </c>
      <c r="S409" s="148">
        <v>0</v>
      </c>
      <c r="T409" s="149">
        <f>S409*H409</f>
        <v>0</v>
      </c>
      <c r="AR409" s="150" t="s">
        <v>314</v>
      </c>
      <c r="AT409" s="150" t="s">
        <v>309</v>
      </c>
      <c r="AU409" s="150" t="s">
        <v>82</v>
      </c>
      <c r="AY409" s="18" t="s">
        <v>307</v>
      </c>
      <c r="BE409" s="151">
        <f>IF(N409="základní",J409,0)</f>
        <v>0</v>
      </c>
      <c r="BF409" s="151">
        <f>IF(N409="snížená",J409,0)</f>
        <v>0</v>
      </c>
      <c r="BG409" s="151">
        <f>IF(N409="zákl. přenesená",J409,0)</f>
        <v>0</v>
      </c>
      <c r="BH409" s="151">
        <f>IF(N409="sníž. přenesená",J409,0)</f>
        <v>0</v>
      </c>
      <c r="BI409" s="151">
        <f>IF(N409="nulová",J409,0)</f>
        <v>0</v>
      </c>
      <c r="BJ409" s="18" t="s">
        <v>82</v>
      </c>
      <c r="BK409" s="151">
        <f>ROUND(I409*H409,2)</f>
        <v>0</v>
      </c>
      <c r="BL409" s="18" t="s">
        <v>314</v>
      </c>
      <c r="BM409" s="150" t="s">
        <v>2008</v>
      </c>
    </row>
    <row r="410" spans="2:65" s="1" customFormat="1" ht="19.5">
      <c r="B410" s="33"/>
      <c r="D410" s="152" t="s">
        <v>316</v>
      </c>
      <c r="F410" s="153" t="s">
        <v>9108</v>
      </c>
      <c r="I410" s="154"/>
      <c r="L410" s="33"/>
      <c r="M410" s="155"/>
      <c r="T410" s="57"/>
      <c r="AT410" s="18" t="s">
        <v>316</v>
      </c>
      <c r="AU410" s="18" t="s">
        <v>82</v>
      </c>
    </row>
    <row r="411" spans="2:65" s="1" customFormat="1" ht="37.9" customHeight="1">
      <c r="B411" s="33"/>
      <c r="C411" s="177" t="s">
        <v>1196</v>
      </c>
      <c r="D411" s="177" t="s">
        <v>390</v>
      </c>
      <c r="E411" s="178" t="s">
        <v>9109</v>
      </c>
      <c r="F411" s="179" t="s">
        <v>9110</v>
      </c>
      <c r="G411" s="180" t="s">
        <v>514</v>
      </c>
      <c r="H411" s="181">
        <v>7</v>
      </c>
      <c r="I411" s="182"/>
      <c r="J411" s="183">
        <f>ROUND(I411*H411,2)</f>
        <v>0</v>
      </c>
      <c r="K411" s="179" t="s">
        <v>1</v>
      </c>
      <c r="L411" s="184"/>
      <c r="M411" s="185" t="s">
        <v>1</v>
      </c>
      <c r="N411" s="186" t="s">
        <v>40</v>
      </c>
      <c r="P411" s="148">
        <f>O411*H411</f>
        <v>0</v>
      </c>
      <c r="Q411" s="148">
        <v>0</v>
      </c>
      <c r="R411" s="148">
        <f>Q411*H411</f>
        <v>0</v>
      </c>
      <c r="S411" s="148">
        <v>0</v>
      </c>
      <c r="T411" s="149">
        <f>S411*H411</f>
        <v>0</v>
      </c>
      <c r="AR411" s="150" t="s">
        <v>369</v>
      </c>
      <c r="AT411" s="150" t="s">
        <v>390</v>
      </c>
      <c r="AU411" s="150" t="s">
        <v>82</v>
      </c>
      <c r="AY411" s="18" t="s">
        <v>307</v>
      </c>
      <c r="BE411" s="151">
        <f>IF(N411="základní",J411,0)</f>
        <v>0</v>
      </c>
      <c r="BF411" s="151">
        <f>IF(N411="snížená",J411,0)</f>
        <v>0</v>
      </c>
      <c r="BG411" s="151">
        <f>IF(N411="zákl. přenesená",J411,0)</f>
        <v>0</v>
      </c>
      <c r="BH411" s="151">
        <f>IF(N411="sníž. přenesená",J411,0)</f>
        <v>0</v>
      </c>
      <c r="BI411" s="151">
        <f>IF(N411="nulová",J411,0)</f>
        <v>0</v>
      </c>
      <c r="BJ411" s="18" t="s">
        <v>82</v>
      </c>
      <c r="BK411" s="151">
        <f>ROUND(I411*H411,2)</f>
        <v>0</v>
      </c>
      <c r="BL411" s="18" t="s">
        <v>314</v>
      </c>
      <c r="BM411" s="150" t="s">
        <v>2018</v>
      </c>
    </row>
    <row r="412" spans="2:65" s="1" customFormat="1" ht="19.5">
      <c r="B412" s="33"/>
      <c r="D412" s="152" t="s">
        <v>316</v>
      </c>
      <c r="F412" s="153" t="s">
        <v>9110</v>
      </c>
      <c r="I412" s="154"/>
      <c r="L412" s="33"/>
      <c r="M412" s="155"/>
      <c r="T412" s="57"/>
      <c r="AT412" s="18" t="s">
        <v>316</v>
      </c>
      <c r="AU412" s="18" t="s">
        <v>82</v>
      </c>
    </row>
    <row r="413" spans="2:65" s="1" customFormat="1" ht="24.2" customHeight="1">
      <c r="B413" s="33"/>
      <c r="C413" s="139" t="s">
        <v>1202</v>
      </c>
      <c r="D413" s="139" t="s">
        <v>309</v>
      </c>
      <c r="E413" s="140" t="s">
        <v>9111</v>
      </c>
      <c r="F413" s="141" t="s">
        <v>9112</v>
      </c>
      <c r="G413" s="142" t="s">
        <v>514</v>
      </c>
      <c r="H413" s="143">
        <v>11</v>
      </c>
      <c r="I413" s="144"/>
      <c r="J413" s="145">
        <f>ROUND(I413*H413,2)</f>
        <v>0</v>
      </c>
      <c r="K413" s="141" t="s">
        <v>1</v>
      </c>
      <c r="L413" s="33"/>
      <c r="M413" s="146" t="s">
        <v>1</v>
      </c>
      <c r="N413" s="147" t="s">
        <v>40</v>
      </c>
      <c r="P413" s="148">
        <f>O413*H413</f>
        <v>0</v>
      </c>
      <c r="Q413" s="148">
        <v>0</v>
      </c>
      <c r="R413" s="148">
        <f>Q413*H413</f>
        <v>0</v>
      </c>
      <c r="S413" s="148">
        <v>0</v>
      </c>
      <c r="T413" s="149">
        <f>S413*H413</f>
        <v>0</v>
      </c>
      <c r="AR413" s="150" t="s">
        <v>314</v>
      </c>
      <c r="AT413" s="150" t="s">
        <v>309</v>
      </c>
      <c r="AU413" s="150" t="s">
        <v>82</v>
      </c>
      <c r="AY413" s="18" t="s">
        <v>307</v>
      </c>
      <c r="BE413" s="151">
        <f>IF(N413="základní",J413,0)</f>
        <v>0</v>
      </c>
      <c r="BF413" s="151">
        <f>IF(N413="snížená",J413,0)</f>
        <v>0</v>
      </c>
      <c r="BG413" s="151">
        <f>IF(N413="zákl. přenesená",J413,0)</f>
        <v>0</v>
      </c>
      <c r="BH413" s="151">
        <f>IF(N413="sníž. přenesená",J413,0)</f>
        <v>0</v>
      </c>
      <c r="BI413" s="151">
        <f>IF(N413="nulová",J413,0)</f>
        <v>0</v>
      </c>
      <c r="BJ413" s="18" t="s">
        <v>82</v>
      </c>
      <c r="BK413" s="151">
        <f>ROUND(I413*H413,2)</f>
        <v>0</v>
      </c>
      <c r="BL413" s="18" t="s">
        <v>314</v>
      </c>
      <c r="BM413" s="150" t="s">
        <v>2026</v>
      </c>
    </row>
    <row r="414" spans="2:65" s="1" customFormat="1" ht="19.5">
      <c r="B414" s="33"/>
      <c r="D414" s="152" t="s">
        <v>316</v>
      </c>
      <c r="F414" s="153" t="s">
        <v>9112</v>
      </c>
      <c r="I414" s="154"/>
      <c r="L414" s="33"/>
      <c r="M414" s="155"/>
      <c r="T414" s="57"/>
      <c r="AT414" s="18" t="s">
        <v>316</v>
      </c>
      <c r="AU414" s="18" t="s">
        <v>82</v>
      </c>
    </row>
    <row r="415" spans="2:65" s="1" customFormat="1" ht="24.2" customHeight="1">
      <c r="B415" s="33"/>
      <c r="C415" s="177" t="s">
        <v>1208</v>
      </c>
      <c r="D415" s="177" t="s">
        <v>390</v>
      </c>
      <c r="E415" s="178" t="s">
        <v>9113</v>
      </c>
      <c r="F415" s="179" t="s">
        <v>9114</v>
      </c>
      <c r="G415" s="180" t="s">
        <v>514</v>
      </c>
      <c r="H415" s="181">
        <v>11</v>
      </c>
      <c r="I415" s="182"/>
      <c r="J415" s="183">
        <f>ROUND(I415*H415,2)</f>
        <v>0</v>
      </c>
      <c r="K415" s="179" t="s">
        <v>1</v>
      </c>
      <c r="L415" s="184"/>
      <c r="M415" s="185" t="s">
        <v>1</v>
      </c>
      <c r="N415" s="186" t="s">
        <v>40</v>
      </c>
      <c r="P415" s="148">
        <f>O415*H415</f>
        <v>0</v>
      </c>
      <c r="Q415" s="148">
        <v>0</v>
      </c>
      <c r="R415" s="148">
        <f>Q415*H415</f>
        <v>0</v>
      </c>
      <c r="S415" s="148">
        <v>0</v>
      </c>
      <c r="T415" s="149">
        <f>S415*H415</f>
        <v>0</v>
      </c>
      <c r="AR415" s="150" t="s">
        <v>369</v>
      </c>
      <c r="AT415" s="150" t="s">
        <v>390</v>
      </c>
      <c r="AU415" s="150" t="s">
        <v>82</v>
      </c>
      <c r="AY415" s="18" t="s">
        <v>307</v>
      </c>
      <c r="BE415" s="151">
        <f>IF(N415="základní",J415,0)</f>
        <v>0</v>
      </c>
      <c r="BF415" s="151">
        <f>IF(N415="snížená",J415,0)</f>
        <v>0</v>
      </c>
      <c r="BG415" s="151">
        <f>IF(N415="zákl. přenesená",J415,0)</f>
        <v>0</v>
      </c>
      <c r="BH415" s="151">
        <f>IF(N415="sníž. přenesená",J415,0)</f>
        <v>0</v>
      </c>
      <c r="BI415" s="151">
        <f>IF(N415="nulová",J415,0)</f>
        <v>0</v>
      </c>
      <c r="BJ415" s="18" t="s">
        <v>82</v>
      </c>
      <c r="BK415" s="151">
        <f>ROUND(I415*H415,2)</f>
        <v>0</v>
      </c>
      <c r="BL415" s="18" t="s">
        <v>314</v>
      </c>
      <c r="BM415" s="150" t="s">
        <v>2037</v>
      </c>
    </row>
    <row r="416" spans="2:65" s="1" customFormat="1" ht="19.5">
      <c r="B416" s="33"/>
      <c r="D416" s="152" t="s">
        <v>316</v>
      </c>
      <c r="F416" s="153" t="s">
        <v>9114</v>
      </c>
      <c r="I416" s="154"/>
      <c r="L416" s="33"/>
      <c r="M416" s="155"/>
      <c r="T416" s="57"/>
      <c r="AT416" s="18" t="s">
        <v>316</v>
      </c>
      <c r="AU416" s="18" t="s">
        <v>82</v>
      </c>
    </row>
    <row r="417" spans="2:65" s="1" customFormat="1" ht="16.5" customHeight="1">
      <c r="B417" s="33"/>
      <c r="C417" s="139" t="s">
        <v>1213</v>
      </c>
      <c r="D417" s="139" t="s">
        <v>309</v>
      </c>
      <c r="E417" s="140" t="s">
        <v>9115</v>
      </c>
      <c r="F417" s="141" t="s">
        <v>9116</v>
      </c>
      <c r="G417" s="142" t="s">
        <v>514</v>
      </c>
      <c r="H417" s="143">
        <v>37</v>
      </c>
      <c r="I417" s="144"/>
      <c r="J417" s="145">
        <f>ROUND(I417*H417,2)</f>
        <v>0</v>
      </c>
      <c r="K417" s="141" t="s">
        <v>1</v>
      </c>
      <c r="L417" s="33"/>
      <c r="M417" s="146" t="s">
        <v>1</v>
      </c>
      <c r="N417" s="147" t="s">
        <v>40</v>
      </c>
      <c r="P417" s="148">
        <f>O417*H417</f>
        <v>0</v>
      </c>
      <c r="Q417" s="148">
        <v>0</v>
      </c>
      <c r="R417" s="148">
        <f>Q417*H417</f>
        <v>0</v>
      </c>
      <c r="S417" s="148">
        <v>0</v>
      </c>
      <c r="T417" s="149">
        <f>S417*H417</f>
        <v>0</v>
      </c>
      <c r="AR417" s="150" t="s">
        <v>314</v>
      </c>
      <c r="AT417" s="150" t="s">
        <v>309</v>
      </c>
      <c r="AU417" s="150" t="s">
        <v>82</v>
      </c>
      <c r="AY417" s="18" t="s">
        <v>307</v>
      </c>
      <c r="BE417" s="151">
        <f>IF(N417="základní",J417,0)</f>
        <v>0</v>
      </c>
      <c r="BF417" s="151">
        <f>IF(N417="snížená",J417,0)</f>
        <v>0</v>
      </c>
      <c r="BG417" s="151">
        <f>IF(N417="zákl. přenesená",J417,0)</f>
        <v>0</v>
      </c>
      <c r="BH417" s="151">
        <f>IF(N417="sníž. přenesená",J417,0)</f>
        <v>0</v>
      </c>
      <c r="BI417" s="151">
        <f>IF(N417="nulová",J417,0)</f>
        <v>0</v>
      </c>
      <c r="BJ417" s="18" t="s">
        <v>82</v>
      </c>
      <c r="BK417" s="151">
        <f>ROUND(I417*H417,2)</f>
        <v>0</v>
      </c>
      <c r="BL417" s="18" t="s">
        <v>314</v>
      </c>
      <c r="BM417" s="150" t="s">
        <v>2112</v>
      </c>
    </row>
    <row r="418" spans="2:65" s="1" customFormat="1" ht="11.25">
      <c r="B418" s="33"/>
      <c r="D418" s="152" t="s">
        <v>316</v>
      </c>
      <c r="F418" s="153" t="s">
        <v>9116</v>
      </c>
      <c r="I418" s="154"/>
      <c r="L418" s="33"/>
      <c r="M418" s="155"/>
      <c r="T418" s="57"/>
      <c r="AT418" s="18" t="s">
        <v>316</v>
      </c>
      <c r="AU418" s="18" t="s">
        <v>82</v>
      </c>
    </row>
    <row r="419" spans="2:65" s="1" customFormat="1" ht="24.2" customHeight="1">
      <c r="B419" s="33"/>
      <c r="C419" s="177" t="s">
        <v>1219</v>
      </c>
      <c r="D419" s="177" t="s">
        <v>390</v>
      </c>
      <c r="E419" s="178" t="s">
        <v>9117</v>
      </c>
      <c r="F419" s="179" t="s">
        <v>9118</v>
      </c>
      <c r="G419" s="180" t="s">
        <v>514</v>
      </c>
      <c r="H419" s="181">
        <v>37</v>
      </c>
      <c r="I419" s="182"/>
      <c r="J419" s="183">
        <f>ROUND(I419*H419,2)</f>
        <v>0</v>
      </c>
      <c r="K419" s="179" t="s">
        <v>1</v>
      </c>
      <c r="L419" s="184"/>
      <c r="M419" s="185" t="s">
        <v>1</v>
      </c>
      <c r="N419" s="186" t="s">
        <v>40</v>
      </c>
      <c r="P419" s="148">
        <f>O419*H419</f>
        <v>0</v>
      </c>
      <c r="Q419" s="148">
        <v>0</v>
      </c>
      <c r="R419" s="148">
        <f>Q419*H419</f>
        <v>0</v>
      </c>
      <c r="S419" s="148">
        <v>0</v>
      </c>
      <c r="T419" s="149">
        <f>S419*H419</f>
        <v>0</v>
      </c>
      <c r="AR419" s="150" t="s">
        <v>369</v>
      </c>
      <c r="AT419" s="150" t="s">
        <v>390</v>
      </c>
      <c r="AU419" s="150" t="s">
        <v>82</v>
      </c>
      <c r="AY419" s="18" t="s">
        <v>307</v>
      </c>
      <c r="BE419" s="151">
        <f>IF(N419="základní",J419,0)</f>
        <v>0</v>
      </c>
      <c r="BF419" s="151">
        <f>IF(N419="snížená",J419,0)</f>
        <v>0</v>
      </c>
      <c r="BG419" s="151">
        <f>IF(N419="zákl. přenesená",J419,0)</f>
        <v>0</v>
      </c>
      <c r="BH419" s="151">
        <f>IF(N419="sníž. přenesená",J419,0)</f>
        <v>0</v>
      </c>
      <c r="BI419" s="151">
        <f>IF(N419="nulová",J419,0)</f>
        <v>0</v>
      </c>
      <c r="BJ419" s="18" t="s">
        <v>82</v>
      </c>
      <c r="BK419" s="151">
        <f>ROUND(I419*H419,2)</f>
        <v>0</v>
      </c>
      <c r="BL419" s="18" t="s">
        <v>314</v>
      </c>
      <c r="BM419" s="150" t="s">
        <v>2122</v>
      </c>
    </row>
    <row r="420" spans="2:65" s="1" customFormat="1" ht="19.5">
      <c r="B420" s="33"/>
      <c r="D420" s="152" t="s">
        <v>316</v>
      </c>
      <c r="F420" s="153" t="s">
        <v>9118</v>
      </c>
      <c r="I420" s="154"/>
      <c r="L420" s="33"/>
      <c r="M420" s="155"/>
      <c r="T420" s="57"/>
      <c r="AT420" s="18" t="s">
        <v>316</v>
      </c>
      <c r="AU420" s="18" t="s">
        <v>82</v>
      </c>
    </row>
    <row r="421" spans="2:65" s="1" customFormat="1" ht="24.2" customHeight="1">
      <c r="B421" s="33"/>
      <c r="C421" s="139" t="s">
        <v>1224</v>
      </c>
      <c r="D421" s="139" t="s">
        <v>309</v>
      </c>
      <c r="E421" s="140" t="s">
        <v>9119</v>
      </c>
      <c r="F421" s="141" t="s">
        <v>9120</v>
      </c>
      <c r="G421" s="142" t="s">
        <v>514</v>
      </c>
      <c r="H421" s="143">
        <v>18</v>
      </c>
      <c r="I421" s="144"/>
      <c r="J421" s="145">
        <f>ROUND(I421*H421,2)</f>
        <v>0</v>
      </c>
      <c r="K421" s="141" t="s">
        <v>1</v>
      </c>
      <c r="L421" s="33"/>
      <c r="M421" s="146" t="s">
        <v>1</v>
      </c>
      <c r="N421" s="147" t="s">
        <v>40</v>
      </c>
      <c r="P421" s="148">
        <f>O421*H421</f>
        <v>0</v>
      </c>
      <c r="Q421" s="148">
        <v>0</v>
      </c>
      <c r="R421" s="148">
        <f>Q421*H421</f>
        <v>0</v>
      </c>
      <c r="S421" s="148">
        <v>0</v>
      </c>
      <c r="T421" s="149">
        <f>S421*H421</f>
        <v>0</v>
      </c>
      <c r="AR421" s="150" t="s">
        <v>314</v>
      </c>
      <c r="AT421" s="150" t="s">
        <v>309</v>
      </c>
      <c r="AU421" s="150" t="s">
        <v>82</v>
      </c>
      <c r="AY421" s="18" t="s">
        <v>307</v>
      </c>
      <c r="BE421" s="151">
        <f>IF(N421="základní",J421,0)</f>
        <v>0</v>
      </c>
      <c r="BF421" s="151">
        <f>IF(N421="snížená",J421,0)</f>
        <v>0</v>
      </c>
      <c r="BG421" s="151">
        <f>IF(N421="zákl. přenesená",J421,0)</f>
        <v>0</v>
      </c>
      <c r="BH421" s="151">
        <f>IF(N421="sníž. přenesená",J421,0)</f>
        <v>0</v>
      </c>
      <c r="BI421" s="151">
        <f>IF(N421="nulová",J421,0)</f>
        <v>0</v>
      </c>
      <c r="BJ421" s="18" t="s">
        <v>82</v>
      </c>
      <c r="BK421" s="151">
        <f>ROUND(I421*H421,2)</f>
        <v>0</v>
      </c>
      <c r="BL421" s="18" t="s">
        <v>314</v>
      </c>
      <c r="BM421" s="150" t="s">
        <v>2133</v>
      </c>
    </row>
    <row r="422" spans="2:65" s="1" customFormat="1" ht="11.25">
      <c r="B422" s="33"/>
      <c r="D422" s="152" t="s">
        <v>316</v>
      </c>
      <c r="F422" s="153" t="s">
        <v>9120</v>
      </c>
      <c r="I422" s="154"/>
      <c r="L422" s="33"/>
      <c r="M422" s="155"/>
      <c r="T422" s="57"/>
      <c r="AT422" s="18" t="s">
        <v>316</v>
      </c>
      <c r="AU422" s="18" t="s">
        <v>82</v>
      </c>
    </row>
    <row r="423" spans="2:65" s="1" customFormat="1" ht="24.2" customHeight="1">
      <c r="B423" s="33"/>
      <c r="C423" s="177" t="s">
        <v>1229</v>
      </c>
      <c r="D423" s="177" t="s">
        <v>390</v>
      </c>
      <c r="E423" s="178" t="s">
        <v>9121</v>
      </c>
      <c r="F423" s="179" t="s">
        <v>9122</v>
      </c>
      <c r="G423" s="180" t="s">
        <v>514</v>
      </c>
      <c r="H423" s="181">
        <v>18</v>
      </c>
      <c r="I423" s="182"/>
      <c r="J423" s="183">
        <f>ROUND(I423*H423,2)</f>
        <v>0</v>
      </c>
      <c r="K423" s="179" t="s">
        <v>1</v>
      </c>
      <c r="L423" s="184"/>
      <c r="M423" s="185" t="s">
        <v>1</v>
      </c>
      <c r="N423" s="186" t="s">
        <v>40</v>
      </c>
      <c r="P423" s="148">
        <f>O423*H423</f>
        <v>0</v>
      </c>
      <c r="Q423" s="148">
        <v>0</v>
      </c>
      <c r="R423" s="148">
        <f>Q423*H423</f>
        <v>0</v>
      </c>
      <c r="S423" s="148">
        <v>0</v>
      </c>
      <c r="T423" s="149">
        <f>S423*H423</f>
        <v>0</v>
      </c>
      <c r="AR423" s="150" t="s">
        <v>369</v>
      </c>
      <c r="AT423" s="150" t="s">
        <v>390</v>
      </c>
      <c r="AU423" s="150" t="s">
        <v>82</v>
      </c>
      <c r="AY423" s="18" t="s">
        <v>307</v>
      </c>
      <c r="BE423" s="151">
        <f>IF(N423="základní",J423,0)</f>
        <v>0</v>
      </c>
      <c r="BF423" s="151">
        <f>IF(N423="snížená",J423,0)</f>
        <v>0</v>
      </c>
      <c r="BG423" s="151">
        <f>IF(N423="zákl. přenesená",J423,0)</f>
        <v>0</v>
      </c>
      <c r="BH423" s="151">
        <f>IF(N423="sníž. přenesená",J423,0)</f>
        <v>0</v>
      </c>
      <c r="BI423" s="151">
        <f>IF(N423="nulová",J423,0)</f>
        <v>0</v>
      </c>
      <c r="BJ423" s="18" t="s">
        <v>82</v>
      </c>
      <c r="BK423" s="151">
        <f>ROUND(I423*H423,2)</f>
        <v>0</v>
      </c>
      <c r="BL423" s="18" t="s">
        <v>314</v>
      </c>
      <c r="BM423" s="150" t="s">
        <v>2145</v>
      </c>
    </row>
    <row r="424" spans="2:65" s="1" customFormat="1" ht="11.25">
      <c r="B424" s="33"/>
      <c r="D424" s="152" t="s">
        <v>316</v>
      </c>
      <c r="F424" s="153" t="s">
        <v>9122</v>
      </c>
      <c r="I424" s="154"/>
      <c r="L424" s="33"/>
      <c r="M424" s="155"/>
      <c r="T424" s="57"/>
      <c r="AT424" s="18" t="s">
        <v>316</v>
      </c>
      <c r="AU424" s="18" t="s">
        <v>82</v>
      </c>
    </row>
    <row r="425" spans="2:65" s="1" customFormat="1" ht="24.2" customHeight="1">
      <c r="B425" s="33"/>
      <c r="C425" s="139" t="s">
        <v>1236</v>
      </c>
      <c r="D425" s="139" t="s">
        <v>309</v>
      </c>
      <c r="E425" s="140" t="s">
        <v>9123</v>
      </c>
      <c r="F425" s="141" t="s">
        <v>9124</v>
      </c>
      <c r="G425" s="142" t="s">
        <v>514</v>
      </c>
      <c r="H425" s="143">
        <v>6</v>
      </c>
      <c r="I425" s="144"/>
      <c r="J425" s="145">
        <f>ROUND(I425*H425,2)</f>
        <v>0</v>
      </c>
      <c r="K425" s="141" t="s">
        <v>1</v>
      </c>
      <c r="L425" s="33"/>
      <c r="M425" s="146" t="s">
        <v>1</v>
      </c>
      <c r="N425" s="147" t="s">
        <v>40</v>
      </c>
      <c r="P425" s="148">
        <f>O425*H425</f>
        <v>0</v>
      </c>
      <c r="Q425" s="148">
        <v>0</v>
      </c>
      <c r="R425" s="148">
        <f>Q425*H425</f>
        <v>0</v>
      </c>
      <c r="S425" s="148">
        <v>0</v>
      </c>
      <c r="T425" s="149">
        <f>S425*H425</f>
        <v>0</v>
      </c>
      <c r="AR425" s="150" t="s">
        <v>314</v>
      </c>
      <c r="AT425" s="150" t="s">
        <v>309</v>
      </c>
      <c r="AU425" s="150" t="s">
        <v>82</v>
      </c>
      <c r="AY425" s="18" t="s">
        <v>307</v>
      </c>
      <c r="BE425" s="151">
        <f>IF(N425="základní",J425,0)</f>
        <v>0</v>
      </c>
      <c r="BF425" s="151">
        <f>IF(N425="snížená",J425,0)</f>
        <v>0</v>
      </c>
      <c r="BG425" s="151">
        <f>IF(N425="zákl. přenesená",J425,0)</f>
        <v>0</v>
      </c>
      <c r="BH425" s="151">
        <f>IF(N425="sníž. přenesená",J425,0)</f>
        <v>0</v>
      </c>
      <c r="BI425" s="151">
        <f>IF(N425="nulová",J425,0)</f>
        <v>0</v>
      </c>
      <c r="BJ425" s="18" t="s">
        <v>82</v>
      </c>
      <c r="BK425" s="151">
        <f>ROUND(I425*H425,2)</f>
        <v>0</v>
      </c>
      <c r="BL425" s="18" t="s">
        <v>314</v>
      </c>
      <c r="BM425" s="150" t="s">
        <v>2157</v>
      </c>
    </row>
    <row r="426" spans="2:65" s="1" customFormat="1" ht="19.5">
      <c r="B426" s="33"/>
      <c r="D426" s="152" t="s">
        <v>316</v>
      </c>
      <c r="F426" s="153" t="s">
        <v>9124</v>
      </c>
      <c r="I426" s="154"/>
      <c r="L426" s="33"/>
      <c r="M426" s="155"/>
      <c r="T426" s="57"/>
      <c r="AT426" s="18" t="s">
        <v>316</v>
      </c>
      <c r="AU426" s="18" t="s">
        <v>82</v>
      </c>
    </row>
    <row r="427" spans="2:65" s="1" customFormat="1" ht="24.2" customHeight="1">
      <c r="B427" s="33"/>
      <c r="C427" s="177" t="s">
        <v>1241</v>
      </c>
      <c r="D427" s="177" t="s">
        <v>390</v>
      </c>
      <c r="E427" s="178" t="s">
        <v>9125</v>
      </c>
      <c r="F427" s="179" t="s">
        <v>9126</v>
      </c>
      <c r="G427" s="180" t="s">
        <v>514</v>
      </c>
      <c r="H427" s="181">
        <v>6</v>
      </c>
      <c r="I427" s="182"/>
      <c r="J427" s="183">
        <f>ROUND(I427*H427,2)</f>
        <v>0</v>
      </c>
      <c r="K427" s="179" t="s">
        <v>1</v>
      </c>
      <c r="L427" s="184"/>
      <c r="M427" s="185" t="s">
        <v>1</v>
      </c>
      <c r="N427" s="186" t="s">
        <v>40</v>
      </c>
      <c r="P427" s="148">
        <f>O427*H427</f>
        <v>0</v>
      </c>
      <c r="Q427" s="148">
        <v>0</v>
      </c>
      <c r="R427" s="148">
        <f>Q427*H427</f>
        <v>0</v>
      </c>
      <c r="S427" s="148">
        <v>0</v>
      </c>
      <c r="T427" s="149">
        <f>S427*H427</f>
        <v>0</v>
      </c>
      <c r="AR427" s="150" t="s">
        <v>369</v>
      </c>
      <c r="AT427" s="150" t="s">
        <v>390</v>
      </c>
      <c r="AU427" s="150" t="s">
        <v>82</v>
      </c>
      <c r="AY427" s="18" t="s">
        <v>307</v>
      </c>
      <c r="BE427" s="151">
        <f>IF(N427="základní",J427,0)</f>
        <v>0</v>
      </c>
      <c r="BF427" s="151">
        <f>IF(N427="snížená",J427,0)</f>
        <v>0</v>
      </c>
      <c r="BG427" s="151">
        <f>IF(N427="zákl. přenesená",J427,0)</f>
        <v>0</v>
      </c>
      <c r="BH427" s="151">
        <f>IF(N427="sníž. přenesená",J427,0)</f>
        <v>0</v>
      </c>
      <c r="BI427" s="151">
        <f>IF(N427="nulová",J427,0)</f>
        <v>0</v>
      </c>
      <c r="BJ427" s="18" t="s">
        <v>82</v>
      </c>
      <c r="BK427" s="151">
        <f>ROUND(I427*H427,2)</f>
        <v>0</v>
      </c>
      <c r="BL427" s="18" t="s">
        <v>314</v>
      </c>
      <c r="BM427" s="150" t="s">
        <v>2315</v>
      </c>
    </row>
    <row r="428" spans="2:65" s="1" customFormat="1" ht="19.5">
      <c r="B428" s="33"/>
      <c r="D428" s="152" t="s">
        <v>316</v>
      </c>
      <c r="F428" s="153" t="s">
        <v>9126</v>
      </c>
      <c r="I428" s="154"/>
      <c r="L428" s="33"/>
      <c r="M428" s="155"/>
      <c r="T428" s="57"/>
      <c r="AT428" s="18" t="s">
        <v>316</v>
      </c>
      <c r="AU428" s="18" t="s">
        <v>82</v>
      </c>
    </row>
    <row r="429" spans="2:65" s="1" customFormat="1" ht="24.2" customHeight="1">
      <c r="B429" s="33"/>
      <c r="C429" s="139" t="s">
        <v>1246</v>
      </c>
      <c r="D429" s="139" t="s">
        <v>309</v>
      </c>
      <c r="E429" s="140" t="s">
        <v>9127</v>
      </c>
      <c r="F429" s="141" t="s">
        <v>9128</v>
      </c>
      <c r="G429" s="142" t="s">
        <v>514</v>
      </c>
      <c r="H429" s="143">
        <v>12</v>
      </c>
      <c r="I429" s="144"/>
      <c r="J429" s="145">
        <f>ROUND(I429*H429,2)</f>
        <v>0</v>
      </c>
      <c r="K429" s="141" t="s">
        <v>1</v>
      </c>
      <c r="L429" s="33"/>
      <c r="M429" s="146" t="s">
        <v>1</v>
      </c>
      <c r="N429" s="147" t="s">
        <v>40</v>
      </c>
      <c r="P429" s="148">
        <f>O429*H429</f>
        <v>0</v>
      </c>
      <c r="Q429" s="148">
        <v>0</v>
      </c>
      <c r="R429" s="148">
        <f>Q429*H429</f>
        <v>0</v>
      </c>
      <c r="S429" s="148">
        <v>0</v>
      </c>
      <c r="T429" s="149">
        <f>S429*H429</f>
        <v>0</v>
      </c>
      <c r="AR429" s="150" t="s">
        <v>314</v>
      </c>
      <c r="AT429" s="150" t="s">
        <v>309</v>
      </c>
      <c r="AU429" s="150" t="s">
        <v>82</v>
      </c>
      <c r="AY429" s="18" t="s">
        <v>307</v>
      </c>
      <c r="BE429" s="151">
        <f>IF(N429="základní",J429,0)</f>
        <v>0</v>
      </c>
      <c r="BF429" s="151">
        <f>IF(N429="snížená",J429,0)</f>
        <v>0</v>
      </c>
      <c r="BG429" s="151">
        <f>IF(N429="zákl. přenesená",J429,0)</f>
        <v>0</v>
      </c>
      <c r="BH429" s="151">
        <f>IF(N429="sníž. přenesená",J429,0)</f>
        <v>0</v>
      </c>
      <c r="BI429" s="151">
        <f>IF(N429="nulová",J429,0)</f>
        <v>0</v>
      </c>
      <c r="BJ429" s="18" t="s">
        <v>82</v>
      </c>
      <c r="BK429" s="151">
        <f>ROUND(I429*H429,2)</f>
        <v>0</v>
      </c>
      <c r="BL429" s="18" t="s">
        <v>314</v>
      </c>
      <c r="BM429" s="150" t="s">
        <v>2325</v>
      </c>
    </row>
    <row r="430" spans="2:65" s="1" customFormat="1" ht="19.5">
      <c r="B430" s="33"/>
      <c r="D430" s="152" t="s">
        <v>316</v>
      </c>
      <c r="F430" s="153" t="s">
        <v>9128</v>
      </c>
      <c r="I430" s="154"/>
      <c r="L430" s="33"/>
      <c r="M430" s="155"/>
      <c r="T430" s="57"/>
      <c r="AT430" s="18" t="s">
        <v>316</v>
      </c>
      <c r="AU430" s="18" t="s">
        <v>82</v>
      </c>
    </row>
    <row r="431" spans="2:65" s="1" customFormat="1" ht="24.2" customHeight="1">
      <c r="B431" s="33"/>
      <c r="C431" s="177" t="s">
        <v>1251</v>
      </c>
      <c r="D431" s="177" t="s">
        <v>390</v>
      </c>
      <c r="E431" s="178" t="s">
        <v>9129</v>
      </c>
      <c r="F431" s="179" t="s">
        <v>9130</v>
      </c>
      <c r="G431" s="180" t="s">
        <v>514</v>
      </c>
      <c r="H431" s="181">
        <v>12</v>
      </c>
      <c r="I431" s="182"/>
      <c r="J431" s="183">
        <f>ROUND(I431*H431,2)</f>
        <v>0</v>
      </c>
      <c r="K431" s="179" t="s">
        <v>1</v>
      </c>
      <c r="L431" s="184"/>
      <c r="M431" s="185" t="s">
        <v>1</v>
      </c>
      <c r="N431" s="186" t="s">
        <v>40</v>
      </c>
      <c r="P431" s="148">
        <f>O431*H431</f>
        <v>0</v>
      </c>
      <c r="Q431" s="148">
        <v>0</v>
      </c>
      <c r="R431" s="148">
        <f>Q431*H431</f>
        <v>0</v>
      </c>
      <c r="S431" s="148">
        <v>0</v>
      </c>
      <c r="T431" s="149">
        <f>S431*H431</f>
        <v>0</v>
      </c>
      <c r="AR431" s="150" t="s">
        <v>369</v>
      </c>
      <c r="AT431" s="150" t="s">
        <v>390</v>
      </c>
      <c r="AU431" s="150" t="s">
        <v>82</v>
      </c>
      <c r="AY431" s="18" t="s">
        <v>307</v>
      </c>
      <c r="BE431" s="151">
        <f>IF(N431="základní",J431,0)</f>
        <v>0</v>
      </c>
      <c r="BF431" s="151">
        <f>IF(N431="snížená",J431,0)</f>
        <v>0</v>
      </c>
      <c r="BG431" s="151">
        <f>IF(N431="zákl. přenesená",J431,0)</f>
        <v>0</v>
      </c>
      <c r="BH431" s="151">
        <f>IF(N431="sníž. přenesená",J431,0)</f>
        <v>0</v>
      </c>
      <c r="BI431" s="151">
        <f>IF(N431="nulová",J431,0)</f>
        <v>0</v>
      </c>
      <c r="BJ431" s="18" t="s">
        <v>82</v>
      </c>
      <c r="BK431" s="151">
        <f>ROUND(I431*H431,2)</f>
        <v>0</v>
      </c>
      <c r="BL431" s="18" t="s">
        <v>314</v>
      </c>
      <c r="BM431" s="150" t="s">
        <v>2338</v>
      </c>
    </row>
    <row r="432" spans="2:65" s="1" customFormat="1" ht="19.5">
      <c r="B432" s="33"/>
      <c r="D432" s="152" t="s">
        <v>316</v>
      </c>
      <c r="F432" s="153" t="s">
        <v>9130</v>
      </c>
      <c r="I432" s="154"/>
      <c r="L432" s="33"/>
      <c r="M432" s="155"/>
      <c r="T432" s="57"/>
      <c r="AT432" s="18" t="s">
        <v>316</v>
      </c>
      <c r="AU432" s="18" t="s">
        <v>82</v>
      </c>
    </row>
    <row r="433" spans="2:65" s="11" customFormat="1" ht="25.9" customHeight="1">
      <c r="B433" s="127"/>
      <c r="D433" s="128" t="s">
        <v>74</v>
      </c>
      <c r="E433" s="129" t="s">
        <v>352</v>
      </c>
      <c r="F433" s="129" t="s">
        <v>9131</v>
      </c>
      <c r="I433" s="130"/>
      <c r="J433" s="131">
        <f>BK433</f>
        <v>0</v>
      </c>
      <c r="L433" s="127"/>
      <c r="M433" s="132"/>
      <c r="P433" s="133">
        <f>SUM(P434:P501)</f>
        <v>0</v>
      </c>
      <c r="R433" s="133">
        <f>SUM(R434:R501)</f>
        <v>0</v>
      </c>
      <c r="T433" s="134">
        <f>SUM(T434:T501)</f>
        <v>0</v>
      </c>
      <c r="AR433" s="128" t="s">
        <v>82</v>
      </c>
      <c r="AT433" s="135" t="s">
        <v>74</v>
      </c>
      <c r="AU433" s="135" t="s">
        <v>75</v>
      </c>
      <c r="AY433" s="128" t="s">
        <v>307</v>
      </c>
      <c r="BK433" s="136">
        <f>SUM(BK434:BK501)</f>
        <v>0</v>
      </c>
    </row>
    <row r="434" spans="2:65" s="1" customFormat="1" ht="16.5" customHeight="1">
      <c r="B434" s="33"/>
      <c r="C434" s="139" t="s">
        <v>1258</v>
      </c>
      <c r="D434" s="139" t="s">
        <v>309</v>
      </c>
      <c r="E434" s="140" t="s">
        <v>9132</v>
      </c>
      <c r="F434" s="141" t="s">
        <v>9133</v>
      </c>
      <c r="G434" s="142" t="s">
        <v>398</v>
      </c>
      <c r="H434" s="143">
        <v>280</v>
      </c>
      <c r="I434" s="144"/>
      <c r="J434" s="145">
        <f>ROUND(I434*H434,2)</f>
        <v>0</v>
      </c>
      <c r="K434" s="141" t="s">
        <v>1</v>
      </c>
      <c r="L434" s="33"/>
      <c r="M434" s="146" t="s">
        <v>1</v>
      </c>
      <c r="N434" s="147" t="s">
        <v>40</v>
      </c>
      <c r="P434" s="148">
        <f>O434*H434</f>
        <v>0</v>
      </c>
      <c r="Q434" s="148">
        <v>0</v>
      </c>
      <c r="R434" s="148">
        <f>Q434*H434</f>
        <v>0</v>
      </c>
      <c r="S434" s="148">
        <v>0</v>
      </c>
      <c r="T434" s="149">
        <f>S434*H434</f>
        <v>0</v>
      </c>
      <c r="AR434" s="150" t="s">
        <v>314</v>
      </c>
      <c r="AT434" s="150" t="s">
        <v>309</v>
      </c>
      <c r="AU434" s="150" t="s">
        <v>82</v>
      </c>
      <c r="AY434" s="18" t="s">
        <v>307</v>
      </c>
      <c r="BE434" s="151">
        <f>IF(N434="základní",J434,0)</f>
        <v>0</v>
      </c>
      <c r="BF434" s="151">
        <f>IF(N434="snížená",J434,0)</f>
        <v>0</v>
      </c>
      <c r="BG434" s="151">
        <f>IF(N434="zákl. přenesená",J434,0)</f>
        <v>0</v>
      </c>
      <c r="BH434" s="151">
        <f>IF(N434="sníž. přenesená",J434,0)</f>
        <v>0</v>
      </c>
      <c r="BI434" s="151">
        <f>IF(N434="nulová",J434,0)</f>
        <v>0</v>
      </c>
      <c r="BJ434" s="18" t="s">
        <v>82</v>
      </c>
      <c r="BK434" s="151">
        <f>ROUND(I434*H434,2)</f>
        <v>0</v>
      </c>
      <c r="BL434" s="18" t="s">
        <v>314</v>
      </c>
      <c r="BM434" s="150" t="s">
        <v>908</v>
      </c>
    </row>
    <row r="435" spans="2:65" s="1" customFormat="1" ht="11.25">
      <c r="B435" s="33"/>
      <c r="D435" s="152" t="s">
        <v>316</v>
      </c>
      <c r="F435" s="153" t="s">
        <v>9133</v>
      </c>
      <c r="I435" s="154"/>
      <c r="L435" s="33"/>
      <c r="M435" s="155"/>
      <c r="T435" s="57"/>
      <c r="AT435" s="18" t="s">
        <v>316</v>
      </c>
      <c r="AU435" s="18" t="s">
        <v>82</v>
      </c>
    </row>
    <row r="436" spans="2:65" s="1" customFormat="1" ht="16.5" customHeight="1">
      <c r="B436" s="33"/>
      <c r="C436" s="177" t="s">
        <v>1263</v>
      </c>
      <c r="D436" s="177" t="s">
        <v>390</v>
      </c>
      <c r="E436" s="178" t="s">
        <v>9134</v>
      </c>
      <c r="F436" s="179" t="s">
        <v>9135</v>
      </c>
      <c r="G436" s="180" t="s">
        <v>398</v>
      </c>
      <c r="H436" s="181">
        <v>280</v>
      </c>
      <c r="I436" s="182"/>
      <c r="J436" s="183">
        <f>ROUND(I436*H436,2)</f>
        <v>0</v>
      </c>
      <c r="K436" s="179" t="s">
        <v>1</v>
      </c>
      <c r="L436" s="184"/>
      <c r="M436" s="185" t="s">
        <v>1</v>
      </c>
      <c r="N436" s="186" t="s">
        <v>40</v>
      </c>
      <c r="P436" s="148">
        <f>O436*H436</f>
        <v>0</v>
      </c>
      <c r="Q436" s="148">
        <v>0</v>
      </c>
      <c r="R436" s="148">
        <f>Q436*H436</f>
        <v>0</v>
      </c>
      <c r="S436" s="148">
        <v>0</v>
      </c>
      <c r="T436" s="149">
        <f>S436*H436</f>
        <v>0</v>
      </c>
      <c r="AR436" s="150" t="s">
        <v>369</v>
      </c>
      <c r="AT436" s="150" t="s">
        <v>390</v>
      </c>
      <c r="AU436" s="150" t="s">
        <v>82</v>
      </c>
      <c r="AY436" s="18" t="s">
        <v>307</v>
      </c>
      <c r="BE436" s="151">
        <f>IF(N436="základní",J436,0)</f>
        <v>0</v>
      </c>
      <c r="BF436" s="151">
        <f>IF(N436="snížená",J436,0)</f>
        <v>0</v>
      </c>
      <c r="BG436" s="151">
        <f>IF(N436="zákl. přenesená",J436,0)</f>
        <v>0</v>
      </c>
      <c r="BH436" s="151">
        <f>IF(N436="sníž. přenesená",J436,0)</f>
        <v>0</v>
      </c>
      <c r="BI436" s="151">
        <f>IF(N436="nulová",J436,0)</f>
        <v>0</v>
      </c>
      <c r="BJ436" s="18" t="s">
        <v>82</v>
      </c>
      <c r="BK436" s="151">
        <f>ROUND(I436*H436,2)</f>
        <v>0</v>
      </c>
      <c r="BL436" s="18" t="s">
        <v>314</v>
      </c>
      <c r="BM436" s="150" t="s">
        <v>1658</v>
      </c>
    </row>
    <row r="437" spans="2:65" s="1" customFormat="1" ht="11.25">
      <c r="B437" s="33"/>
      <c r="D437" s="152" t="s">
        <v>316</v>
      </c>
      <c r="F437" s="153" t="s">
        <v>9135</v>
      </c>
      <c r="I437" s="154"/>
      <c r="L437" s="33"/>
      <c r="M437" s="155"/>
      <c r="T437" s="57"/>
      <c r="AT437" s="18" t="s">
        <v>316</v>
      </c>
      <c r="AU437" s="18" t="s">
        <v>82</v>
      </c>
    </row>
    <row r="438" spans="2:65" s="1" customFormat="1" ht="16.5" customHeight="1">
      <c r="B438" s="33"/>
      <c r="C438" s="139" t="s">
        <v>1271</v>
      </c>
      <c r="D438" s="139" t="s">
        <v>309</v>
      </c>
      <c r="E438" s="140" t="s">
        <v>9136</v>
      </c>
      <c r="F438" s="141" t="s">
        <v>9137</v>
      </c>
      <c r="G438" s="142" t="s">
        <v>398</v>
      </c>
      <c r="H438" s="143">
        <v>420</v>
      </c>
      <c r="I438" s="144"/>
      <c r="J438" s="145">
        <f>ROUND(I438*H438,2)</f>
        <v>0</v>
      </c>
      <c r="K438" s="141" t="s">
        <v>1</v>
      </c>
      <c r="L438" s="33"/>
      <c r="M438" s="146" t="s">
        <v>1</v>
      </c>
      <c r="N438" s="147" t="s">
        <v>40</v>
      </c>
      <c r="P438" s="148">
        <f>O438*H438</f>
        <v>0</v>
      </c>
      <c r="Q438" s="148">
        <v>0</v>
      </c>
      <c r="R438" s="148">
        <f>Q438*H438</f>
        <v>0</v>
      </c>
      <c r="S438" s="148">
        <v>0</v>
      </c>
      <c r="T438" s="149">
        <f>S438*H438</f>
        <v>0</v>
      </c>
      <c r="AR438" s="150" t="s">
        <v>314</v>
      </c>
      <c r="AT438" s="150" t="s">
        <v>309</v>
      </c>
      <c r="AU438" s="150" t="s">
        <v>82</v>
      </c>
      <c r="AY438" s="18" t="s">
        <v>307</v>
      </c>
      <c r="BE438" s="151">
        <f>IF(N438="základní",J438,0)</f>
        <v>0</v>
      </c>
      <c r="BF438" s="151">
        <f>IF(N438="snížená",J438,0)</f>
        <v>0</v>
      </c>
      <c r="BG438" s="151">
        <f>IF(N438="zákl. přenesená",J438,0)</f>
        <v>0</v>
      </c>
      <c r="BH438" s="151">
        <f>IF(N438="sníž. přenesená",J438,0)</f>
        <v>0</v>
      </c>
      <c r="BI438" s="151">
        <f>IF(N438="nulová",J438,0)</f>
        <v>0</v>
      </c>
      <c r="BJ438" s="18" t="s">
        <v>82</v>
      </c>
      <c r="BK438" s="151">
        <f>ROUND(I438*H438,2)</f>
        <v>0</v>
      </c>
      <c r="BL438" s="18" t="s">
        <v>314</v>
      </c>
      <c r="BM438" s="150" t="s">
        <v>1619</v>
      </c>
    </row>
    <row r="439" spans="2:65" s="1" customFormat="1" ht="11.25">
      <c r="B439" s="33"/>
      <c r="D439" s="152" t="s">
        <v>316</v>
      </c>
      <c r="F439" s="153" t="s">
        <v>9137</v>
      </c>
      <c r="I439" s="154"/>
      <c r="L439" s="33"/>
      <c r="M439" s="155"/>
      <c r="T439" s="57"/>
      <c r="AT439" s="18" t="s">
        <v>316</v>
      </c>
      <c r="AU439" s="18" t="s">
        <v>82</v>
      </c>
    </row>
    <row r="440" spans="2:65" s="1" customFormat="1" ht="16.5" customHeight="1">
      <c r="B440" s="33"/>
      <c r="C440" s="177" t="s">
        <v>1275</v>
      </c>
      <c r="D440" s="177" t="s">
        <v>390</v>
      </c>
      <c r="E440" s="178" t="s">
        <v>9138</v>
      </c>
      <c r="F440" s="179" t="s">
        <v>9139</v>
      </c>
      <c r="G440" s="180" t="s">
        <v>398</v>
      </c>
      <c r="H440" s="181">
        <v>420</v>
      </c>
      <c r="I440" s="182"/>
      <c r="J440" s="183">
        <f>ROUND(I440*H440,2)</f>
        <v>0</v>
      </c>
      <c r="K440" s="179" t="s">
        <v>1</v>
      </c>
      <c r="L440" s="184"/>
      <c r="M440" s="185" t="s">
        <v>1</v>
      </c>
      <c r="N440" s="186" t="s">
        <v>40</v>
      </c>
      <c r="P440" s="148">
        <f>O440*H440</f>
        <v>0</v>
      </c>
      <c r="Q440" s="148">
        <v>0</v>
      </c>
      <c r="R440" s="148">
        <f>Q440*H440</f>
        <v>0</v>
      </c>
      <c r="S440" s="148">
        <v>0</v>
      </c>
      <c r="T440" s="149">
        <f>S440*H440</f>
        <v>0</v>
      </c>
      <c r="AR440" s="150" t="s">
        <v>369</v>
      </c>
      <c r="AT440" s="150" t="s">
        <v>390</v>
      </c>
      <c r="AU440" s="150" t="s">
        <v>82</v>
      </c>
      <c r="AY440" s="18" t="s">
        <v>307</v>
      </c>
      <c r="BE440" s="151">
        <f>IF(N440="základní",J440,0)</f>
        <v>0</v>
      </c>
      <c r="BF440" s="151">
        <f>IF(N440="snížená",J440,0)</f>
        <v>0</v>
      </c>
      <c r="BG440" s="151">
        <f>IF(N440="zákl. přenesená",J440,0)</f>
        <v>0</v>
      </c>
      <c r="BH440" s="151">
        <f>IF(N440="sníž. přenesená",J440,0)</f>
        <v>0</v>
      </c>
      <c r="BI440" s="151">
        <f>IF(N440="nulová",J440,0)</f>
        <v>0</v>
      </c>
      <c r="BJ440" s="18" t="s">
        <v>82</v>
      </c>
      <c r="BK440" s="151">
        <f>ROUND(I440*H440,2)</f>
        <v>0</v>
      </c>
      <c r="BL440" s="18" t="s">
        <v>314</v>
      </c>
      <c r="BM440" s="150" t="s">
        <v>1629</v>
      </c>
    </row>
    <row r="441" spans="2:65" s="1" customFormat="1" ht="11.25">
      <c r="B441" s="33"/>
      <c r="D441" s="152" t="s">
        <v>316</v>
      </c>
      <c r="F441" s="153" t="s">
        <v>9139</v>
      </c>
      <c r="I441" s="154"/>
      <c r="L441" s="33"/>
      <c r="M441" s="155"/>
      <c r="T441" s="57"/>
      <c r="AT441" s="18" t="s">
        <v>316</v>
      </c>
      <c r="AU441" s="18" t="s">
        <v>82</v>
      </c>
    </row>
    <row r="442" spans="2:65" s="1" customFormat="1" ht="16.5" customHeight="1">
      <c r="B442" s="33"/>
      <c r="C442" s="139" t="s">
        <v>1280</v>
      </c>
      <c r="D442" s="139" t="s">
        <v>309</v>
      </c>
      <c r="E442" s="140" t="s">
        <v>9140</v>
      </c>
      <c r="F442" s="141" t="s">
        <v>9141</v>
      </c>
      <c r="G442" s="142" t="s">
        <v>398</v>
      </c>
      <c r="H442" s="143">
        <v>550</v>
      </c>
      <c r="I442" s="144"/>
      <c r="J442" s="145">
        <f>ROUND(I442*H442,2)</f>
        <v>0</v>
      </c>
      <c r="K442" s="141" t="s">
        <v>1</v>
      </c>
      <c r="L442" s="33"/>
      <c r="M442" s="146" t="s">
        <v>1</v>
      </c>
      <c r="N442" s="147" t="s">
        <v>40</v>
      </c>
      <c r="P442" s="148">
        <f>O442*H442</f>
        <v>0</v>
      </c>
      <c r="Q442" s="148">
        <v>0</v>
      </c>
      <c r="R442" s="148">
        <f>Q442*H442</f>
        <v>0</v>
      </c>
      <c r="S442" s="148">
        <v>0</v>
      </c>
      <c r="T442" s="149">
        <f>S442*H442</f>
        <v>0</v>
      </c>
      <c r="AR442" s="150" t="s">
        <v>314</v>
      </c>
      <c r="AT442" s="150" t="s">
        <v>309</v>
      </c>
      <c r="AU442" s="150" t="s">
        <v>82</v>
      </c>
      <c r="AY442" s="18" t="s">
        <v>307</v>
      </c>
      <c r="BE442" s="151">
        <f>IF(N442="základní",J442,0)</f>
        <v>0</v>
      </c>
      <c r="BF442" s="151">
        <f>IF(N442="snížená",J442,0)</f>
        <v>0</v>
      </c>
      <c r="BG442" s="151">
        <f>IF(N442="zákl. přenesená",J442,0)</f>
        <v>0</v>
      </c>
      <c r="BH442" s="151">
        <f>IF(N442="sníž. přenesená",J442,0)</f>
        <v>0</v>
      </c>
      <c r="BI442" s="151">
        <f>IF(N442="nulová",J442,0)</f>
        <v>0</v>
      </c>
      <c r="BJ442" s="18" t="s">
        <v>82</v>
      </c>
      <c r="BK442" s="151">
        <f>ROUND(I442*H442,2)</f>
        <v>0</v>
      </c>
      <c r="BL442" s="18" t="s">
        <v>314</v>
      </c>
      <c r="BM442" s="150" t="s">
        <v>1415</v>
      </c>
    </row>
    <row r="443" spans="2:65" s="1" customFormat="1" ht="11.25">
      <c r="B443" s="33"/>
      <c r="D443" s="152" t="s">
        <v>316</v>
      </c>
      <c r="F443" s="153" t="s">
        <v>9141</v>
      </c>
      <c r="I443" s="154"/>
      <c r="L443" s="33"/>
      <c r="M443" s="155"/>
      <c r="T443" s="57"/>
      <c r="AT443" s="18" t="s">
        <v>316</v>
      </c>
      <c r="AU443" s="18" t="s">
        <v>82</v>
      </c>
    </row>
    <row r="444" spans="2:65" s="1" customFormat="1" ht="16.5" customHeight="1">
      <c r="B444" s="33"/>
      <c r="C444" s="177" t="s">
        <v>1287</v>
      </c>
      <c r="D444" s="177" t="s">
        <v>390</v>
      </c>
      <c r="E444" s="178" t="s">
        <v>9142</v>
      </c>
      <c r="F444" s="179" t="s">
        <v>9143</v>
      </c>
      <c r="G444" s="180" t="s">
        <v>398</v>
      </c>
      <c r="H444" s="181">
        <v>550</v>
      </c>
      <c r="I444" s="182"/>
      <c r="J444" s="183">
        <f>ROUND(I444*H444,2)</f>
        <v>0</v>
      </c>
      <c r="K444" s="179" t="s">
        <v>1</v>
      </c>
      <c r="L444" s="184"/>
      <c r="M444" s="185" t="s">
        <v>1</v>
      </c>
      <c r="N444" s="186" t="s">
        <v>40</v>
      </c>
      <c r="P444" s="148">
        <f>O444*H444</f>
        <v>0</v>
      </c>
      <c r="Q444" s="148">
        <v>0</v>
      </c>
      <c r="R444" s="148">
        <f>Q444*H444</f>
        <v>0</v>
      </c>
      <c r="S444" s="148">
        <v>0</v>
      </c>
      <c r="T444" s="149">
        <f>S444*H444</f>
        <v>0</v>
      </c>
      <c r="AR444" s="150" t="s">
        <v>369</v>
      </c>
      <c r="AT444" s="150" t="s">
        <v>390</v>
      </c>
      <c r="AU444" s="150" t="s">
        <v>82</v>
      </c>
      <c r="AY444" s="18" t="s">
        <v>307</v>
      </c>
      <c r="BE444" s="151">
        <f>IF(N444="základní",J444,0)</f>
        <v>0</v>
      </c>
      <c r="BF444" s="151">
        <f>IF(N444="snížená",J444,0)</f>
        <v>0</v>
      </c>
      <c r="BG444" s="151">
        <f>IF(N444="zákl. přenesená",J444,0)</f>
        <v>0</v>
      </c>
      <c r="BH444" s="151">
        <f>IF(N444="sníž. přenesená",J444,0)</f>
        <v>0</v>
      </c>
      <c r="BI444" s="151">
        <f>IF(N444="nulová",J444,0)</f>
        <v>0</v>
      </c>
      <c r="BJ444" s="18" t="s">
        <v>82</v>
      </c>
      <c r="BK444" s="151">
        <f>ROUND(I444*H444,2)</f>
        <v>0</v>
      </c>
      <c r="BL444" s="18" t="s">
        <v>314</v>
      </c>
      <c r="BM444" s="150" t="s">
        <v>1425</v>
      </c>
    </row>
    <row r="445" spans="2:65" s="1" customFormat="1" ht="11.25">
      <c r="B445" s="33"/>
      <c r="D445" s="152" t="s">
        <v>316</v>
      </c>
      <c r="F445" s="153" t="s">
        <v>9143</v>
      </c>
      <c r="I445" s="154"/>
      <c r="L445" s="33"/>
      <c r="M445" s="155"/>
      <c r="T445" s="57"/>
      <c r="AT445" s="18" t="s">
        <v>316</v>
      </c>
      <c r="AU445" s="18" t="s">
        <v>82</v>
      </c>
    </row>
    <row r="446" spans="2:65" s="1" customFormat="1" ht="16.5" customHeight="1">
      <c r="B446" s="33"/>
      <c r="C446" s="139" t="s">
        <v>1292</v>
      </c>
      <c r="D446" s="139" t="s">
        <v>309</v>
      </c>
      <c r="E446" s="140" t="s">
        <v>9144</v>
      </c>
      <c r="F446" s="141" t="s">
        <v>9145</v>
      </c>
      <c r="G446" s="142" t="s">
        <v>398</v>
      </c>
      <c r="H446" s="143">
        <v>170</v>
      </c>
      <c r="I446" s="144"/>
      <c r="J446" s="145">
        <f>ROUND(I446*H446,2)</f>
        <v>0</v>
      </c>
      <c r="K446" s="141" t="s">
        <v>1</v>
      </c>
      <c r="L446" s="33"/>
      <c r="M446" s="146" t="s">
        <v>1</v>
      </c>
      <c r="N446" s="147" t="s">
        <v>40</v>
      </c>
      <c r="P446" s="148">
        <f>O446*H446</f>
        <v>0</v>
      </c>
      <c r="Q446" s="148">
        <v>0</v>
      </c>
      <c r="R446" s="148">
        <f>Q446*H446</f>
        <v>0</v>
      </c>
      <c r="S446" s="148">
        <v>0</v>
      </c>
      <c r="T446" s="149">
        <f>S446*H446</f>
        <v>0</v>
      </c>
      <c r="AR446" s="150" t="s">
        <v>314</v>
      </c>
      <c r="AT446" s="150" t="s">
        <v>309</v>
      </c>
      <c r="AU446" s="150" t="s">
        <v>82</v>
      </c>
      <c r="AY446" s="18" t="s">
        <v>307</v>
      </c>
      <c r="BE446" s="151">
        <f>IF(N446="základní",J446,0)</f>
        <v>0</v>
      </c>
      <c r="BF446" s="151">
        <f>IF(N446="snížená",J446,0)</f>
        <v>0</v>
      </c>
      <c r="BG446" s="151">
        <f>IF(N446="zákl. přenesená",J446,0)</f>
        <v>0</v>
      </c>
      <c r="BH446" s="151">
        <f>IF(N446="sníž. přenesená",J446,0)</f>
        <v>0</v>
      </c>
      <c r="BI446" s="151">
        <f>IF(N446="nulová",J446,0)</f>
        <v>0</v>
      </c>
      <c r="BJ446" s="18" t="s">
        <v>82</v>
      </c>
      <c r="BK446" s="151">
        <f>ROUND(I446*H446,2)</f>
        <v>0</v>
      </c>
      <c r="BL446" s="18" t="s">
        <v>314</v>
      </c>
      <c r="BM446" s="150" t="s">
        <v>4000</v>
      </c>
    </row>
    <row r="447" spans="2:65" s="1" customFormat="1" ht="11.25">
      <c r="B447" s="33"/>
      <c r="D447" s="152" t="s">
        <v>316</v>
      </c>
      <c r="F447" s="153" t="s">
        <v>9145</v>
      </c>
      <c r="I447" s="154"/>
      <c r="L447" s="33"/>
      <c r="M447" s="155"/>
      <c r="T447" s="57"/>
      <c r="AT447" s="18" t="s">
        <v>316</v>
      </c>
      <c r="AU447" s="18" t="s">
        <v>82</v>
      </c>
    </row>
    <row r="448" spans="2:65" s="1" customFormat="1" ht="16.5" customHeight="1">
      <c r="B448" s="33"/>
      <c r="C448" s="177" t="s">
        <v>1297</v>
      </c>
      <c r="D448" s="177" t="s">
        <v>390</v>
      </c>
      <c r="E448" s="178" t="s">
        <v>9146</v>
      </c>
      <c r="F448" s="179" t="s">
        <v>9147</v>
      </c>
      <c r="G448" s="180" t="s">
        <v>398</v>
      </c>
      <c r="H448" s="181">
        <v>170</v>
      </c>
      <c r="I448" s="182"/>
      <c r="J448" s="183">
        <f>ROUND(I448*H448,2)</f>
        <v>0</v>
      </c>
      <c r="K448" s="179" t="s">
        <v>1</v>
      </c>
      <c r="L448" s="184"/>
      <c r="M448" s="185" t="s">
        <v>1</v>
      </c>
      <c r="N448" s="186" t="s">
        <v>40</v>
      </c>
      <c r="P448" s="148">
        <f>O448*H448</f>
        <v>0</v>
      </c>
      <c r="Q448" s="148">
        <v>0</v>
      </c>
      <c r="R448" s="148">
        <f>Q448*H448</f>
        <v>0</v>
      </c>
      <c r="S448" s="148">
        <v>0</v>
      </c>
      <c r="T448" s="149">
        <f>S448*H448</f>
        <v>0</v>
      </c>
      <c r="AR448" s="150" t="s">
        <v>369</v>
      </c>
      <c r="AT448" s="150" t="s">
        <v>390</v>
      </c>
      <c r="AU448" s="150" t="s">
        <v>82</v>
      </c>
      <c r="AY448" s="18" t="s">
        <v>307</v>
      </c>
      <c r="BE448" s="151">
        <f>IF(N448="základní",J448,0)</f>
        <v>0</v>
      </c>
      <c r="BF448" s="151">
        <f>IF(N448="snížená",J448,0)</f>
        <v>0</v>
      </c>
      <c r="BG448" s="151">
        <f>IF(N448="zákl. přenesená",J448,0)</f>
        <v>0</v>
      </c>
      <c r="BH448" s="151">
        <f>IF(N448="sníž. přenesená",J448,0)</f>
        <v>0</v>
      </c>
      <c r="BI448" s="151">
        <f>IF(N448="nulová",J448,0)</f>
        <v>0</v>
      </c>
      <c r="BJ448" s="18" t="s">
        <v>82</v>
      </c>
      <c r="BK448" s="151">
        <f>ROUND(I448*H448,2)</f>
        <v>0</v>
      </c>
      <c r="BL448" s="18" t="s">
        <v>314</v>
      </c>
      <c r="BM448" s="150" t="s">
        <v>4011</v>
      </c>
    </row>
    <row r="449" spans="2:65" s="1" customFormat="1" ht="11.25">
      <c r="B449" s="33"/>
      <c r="D449" s="152" t="s">
        <v>316</v>
      </c>
      <c r="F449" s="153" t="s">
        <v>9147</v>
      </c>
      <c r="I449" s="154"/>
      <c r="L449" s="33"/>
      <c r="M449" s="155"/>
      <c r="T449" s="57"/>
      <c r="AT449" s="18" t="s">
        <v>316</v>
      </c>
      <c r="AU449" s="18" t="s">
        <v>82</v>
      </c>
    </row>
    <row r="450" spans="2:65" s="1" customFormat="1" ht="16.5" customHeight="1">
      <c r="B450" s="33"/>
      <c r="C450" s="139" t="s">
        <v>1302</v>
      </c>
      <c r="D450" s="139" t="s">
        <v>309</v>
      </c>
      <c r="E450" s="140" t="s">
        <v>9148</v>
      </c>
      <c r="F450" s="141" t="s">
        <v>9149</v>
      </c>
      <c r="G450" s="142" t="s">
        <v>398</v>
      </c>
      <c r="H450" s="143">
        <v>220</v>
      </c>
      <c r="I450" s="144"/>
      <c r="J450" s="145">
        <f>ROUND(I450*H450,2)</f>
        <v>0</v>
      </c>
      <c r="K450" s="141" t="s">
        <v>1</v>
      </c>
      <c r="L450" s="33"/>
      <c r="M450" s="146" t="s">
        <v>1</v>
      </c>
      <c r="N450" s="147" t="s">
        <v>40</v>
      </c>
      <c r="P450" s="148">
        <f>O450*H450</f>
        <v>0</v>
      </c>
      <c r="Q450" s="148">
        <v>0</v>
      </c>
      <c r="R450" s="148">
        <f>Q450*H450</f>
        <v>0</v>
      </c>
      <c r="S450" s="148">
        <v>0</v>
      </c>
      <c r="T450" s="149">
        <f>S450*H450</f>
        <v>0</v>
      </c>
      <c r="AR450" s="150" t="s">
        <v>314</v>
      </c>
      <c r="AT450" s="150" t="s">
        <v>309</v>
      </c>
      <c r="AU450" s="150" t="s">
        <v>82</v>
      </c>
      <c r="AY450" s="18" t="s">
        <v>307</v>
      </c>
      <c r="BE450" s="151">
        <f>IF(N450="základní",J450,0)</f>
        <v>0</v>
      </c>
      <c r="BF450" s="151">
        <f>IF(N450="snížená",J450,0)</f>
        <v>0</v>
      </c>
      <c r="BG450" s="151">
        <f>IF(N450="zákl. přenesená",J450,0)</f>
        <v>0</v>
      </c>
      <c r="BH450" s="151">
        <f>IF(N450="sníž. přenesená",J450,0)</f>
        <v>0</v>
      </c>
      <c r="BI450" s="151">
        <f>IF(N450="nulová",J450,0)</f>
        <v>0</v>
      </c>
      <c r="BJ450" s="18" t="s">
        <v>82</v>
      </c>
      <c r="BK450" s="151">
        <f>ROUND(I450*H450,2)</f>
        <v>0</v>
      </c>
      <c r="BL450" s="18" t="s">
        <v>314</v>
      </c>
      <c r="BM450" s="150" t="s">
        <v>4017</v>
      </c>
    </row>
    <row r="451" spans="2:65" s="1" customFormat="1" ht="11.25">
      <c r="B451" s="33"/>
      <c r="D451" s="152" t="s">
        <v>316</v>
      </c>
      <c r="F451" s="153" t="s">
        <v>9149</v>
      </c>
      <c r="I451" s="154"/>
      <c r="L451" s="33"/>
      <c r="M451" s="155"/>
      <c r="T451" s="57"/>
      <c r="AT451" s="18" t="s">
        <v>316</v>
      </c>
      <c r="AU451" s="18" t="s">
        <v>82</v>
      </c>
    </row>
    <row r="452" spans="2:65" s="1" customFormat="1" ht="16.5" customHeight="1">
      <c r="B452" s="33"/>
      <c r="C452" s="177" t="s">
        <v>1307</v>
      </c>
      <c r="D452" s="177" t="s">
        <v>390</v>
      </c>
      <c r="E452" s="178" t="s">
        <v>9150</v>
      </c>
      <c r="F452" s="179" t="s">
        <v>9151</v>
      </c>
      <c r="G452" s="180" t="s">
        <v>398</v>
      </c>
      <c r="H452" s="181">
        <v>220</v>
      </c>
      <c r="I452" s="182"/>
      <c r="J452" s="183">
        <f>ROUND(I452*H452,2)</f>
        <v>0</v>
      </c>
      <c r="K452" s="179" t="s">
        <v>1</v>
      </c>
      <c r="L452" s="184"/>
      <c r="M452" s="185" t="s">
        <v>1</v>
      </c>
      <c r="N452" s="186" t="s">
        <v>40</v>
      </c>
      <c r="P452" s="148">
        <f>O452*H452</f>
        <v>0</v>
      </c>
      <c r="Q452" s="148">
        <v>0</v>
      </c>
      <c r="R452" s="148">
        <f>Q452*H452</f>
        <v>0</v>
      </c>
      <c r="S452" s="148">
        <v>0</v>
      </c>
      <c r="T452" s="149">
        <f>S452*H452</f>
        <v>0</v>
      </c>
      <c r="AR452" s="150" t="s">
        <v>369</v>
      </c>
      <c r="AT452" s="150" t="s">
        <v>390</v>
      </c>
      <c r="AU452" s="150" t="s">
        <v>82</v>
      </c>
      <c r="AY452" s="18" t="s">
        <v>307</v>
      </c>
      <c r="BE452" s="151">
        <f>IF(N452="základní",J452,0)</f>
        <v>0</v>
      </c>
      <c r="BF452" s="151">
        <f>IF(N452="snížená",J452,0)</f>
        <v>0</v>
      </c>
      <c r="BG452" s="151">
        <f>IF(N452="zákl. přenesená",J452,0)</f>
        <v>0</v>
      </c>
      <c r="BH452" s="151">
        <f>IF(N452="sníž. přenesená",J452,0)</f>
        <v>0</v>
      </c>
      <c r="BI452" s="151">
        <f>IF(N452="nulová",J452,0)</f>
        <v>0</v>
      </c>
      <c r="BJ452" s="18" t="s">
        <v>82</v>
      </c>
      <c r="BK452" s="151">
        <f>ROUND(I452*H452,2)</f>
        <v>0</v>
      </c>
      <c r="BL452" s="18" t="s">
        <v>314</v>
      </c>
      <c r="BM452" s="150" t="s">
        <v>4025</v>
      </c>
    </row>
    <row r="453" spans="2:65" s="1" customFormat="1" ht="11.25">
      <c r="B453" s="33"/>
      <c r="D453" s="152" t="s">
        <v>316</v>
      </c>
      <c r="F453" s="153" t="s">
        <v>9151</v>
      </c>
      <c r="I453" s="154"/>
      <c r="L453" s="33"/>
      <c r="M453" s="155"/>
      <c r="T453" s="57"/>
      <c r="AT453" s="18" t="s">
        <v>316</v>
      </c>
      <c r="AU453" s="18" t="s">
        <v>82</v>
      </c>
    </row>
    <row r="454" spans="2:65" s="1" customFormat="1" ht="16.5" customHeight="1">
      <c r="B454" s="33"/>
      <c r="C454" s="139" t="s">
        <v>1312</v>
      </c>
      <c r="D454" s="139" t="s">
        <v>309</v>
      </c>
      <c r="E454" s="140" t="s">
        <v>9152</v>
      </c>
      <c r="F454" s="141" t="s">
        <v>9153</v>
      </c>
      <c r="G454" s="142" t="s">
        <v>398</v>
      </c>
      <c r="H454" s="143">
        <v>30</v>
      </c>
      <c r="I454" s="144"/>
      <c r="J454" s="145">
        <f>ROUND(I454*H454,2)</f>
        <v>0</v>
      </c>
      <c r="K454" s="141" t="s">
        <v>1</v>
      </c>
      <c r="L454" s="33"/>
      <c r="M454" s="146" t="s">
        <v>1</v>
      </c>
      <c r="N454" s="147" t="s">
        <v>40</v>
      </c>
      <c r="P454" s="148">
        <f>O454*H454</f>
        <v>0</v>
      </c>
      <c r="Q454" s="148">
        <v>0</v>
      </c>
      <c r="R454" s="148">
        <f>Q454*H454</f>
        <v>0</v>
      </c>
      <c r="S454" s="148">
        <v>0</v>
      </c>
      <c r="T454" s="149">
        <f>S454*H454</f>
        <v>0</v>
      </c>
      <c r="AR454" s="150" t="s">
        <v>314</v>
      </c>
      <c r="AT454" s="150" t="s">
        <v>309</v>
      </c>
      <c r="AU454" s="150" t="s">
        <v>82</v>
      </c>
      <c r="AY454" s="18" t="s">
        <v>307</v>
      </c>
      <c r="BE454" s="151">
        <f>IF(N454="základní",J454,0)</f>
        <v>0</v>
      </c>
      <c r="BF454" s="151">
        <f>IF(N454="snížená",J454,0)</f>
        <v>0</v>
      </c>
      <c r="BG454" s="151">
        <f>IF(N454="zákl. přenesená",J454,0)</f>
        <v>0</v>
      </c>
      <c r="BH454" s="151">
        <f>IF(N454="sníž. přenesená",J454,0)</f>
        <v>0</v>
      </c>
      <c r="BI454" s="151">
        <f>IF(N454="nulová",J454,0)</f>
        <v>0</v>
      </c>
      <c r="BJ454" s="18" t="s">
        <v>82</v>
      </c>
      <c r="BK454" s="151">
        <f>ROUND(I454*H454,2)</f>
        <v>0</v>
      </c>
      <c r="BL454" s="18" t="s">
        <v>314</v>
      </c>
      <c r="BM454" s="150" t="s">
        <v>4035</v>
      </c>
    </row>
    <row r="455" spans="2:65" s="1" customFormat="1" ht="11.25">
      <c r="B455" s="33"/>
      <c r="D455" s="152" t="s">
        <v>316</v>
      </c>
      <c r="F455" s="153" t="s">
        <v>9153</v>
      </c>
      <c r="I455" s="154"/>
      <c r="L455" s="33"/>
      <c r="M455" s="155"/>
      <c r="T455" s="57"/>
      <c r="AT455" s="18" t="s">
        <v>316</v>
      </c>
      <c r="AU455" s="18" t="s">
        <v>82</v>
      </c>
    </row>
    <row r="456" spans="2:65" s="1" customFormat="1" ht="16.5" customHeight="1">
      <c r="B456" s="33"/>
      <c r="C456" s="177" t="s">
        <v>1314</v>
      </c>
      <c r="D456" s="177" t="s">
        <v>390</v>
      </c>
      <c r="E456" s="178" t="s">
        <v>9154</v>
      </c>
      <c r="F456" s="179" t="s">
        <v>9155</v>
      </c>
      <c r="G456" s="180" t="s">
        <v>398</v>
      </c>
      <c r="H456" s="181">
        <v>30</v>
      </c>
      <c r="I456" s="182"/>
      <c r="J456" s="183">
        <f>ROUND(I456*H456,2)</f>
        <v>0</v>
      </c>
      <c r="K456" s="179" t="s">
        <v>1</v>
      </c>
      <c r="L456" s="184"/>
      <c r="M456" s="185" t="s">
        <v>1</v>
      </c>
      <c r="N456" s="186" t="s">
        <v>40</v>
      </c>
      <c r="P456" s="148">
        <f>O456*H456</f>
        <v>0</v>
      </c>
      <c r="Q456" s="148">
        <v>0</v>
      </c>
      <c r="R456" s="148">
        <f>Q456*H456</f>
        <v>0</v>
      </c>
      <c r="S456" s="148">
        <v>0</v>
      </c>
      <c r="T456" s="149">
        <f>S456*H456</f>
        <v>0</v>
      </c>
      <c r="AR456" s="150" t="s">
        <v>369</v>
      </c>
      <c r="AT456" s="150" t="s">
        <v>390</v>
      </c>
      <c r="AU456" s="150" t="s">
        <v>82</v>
      </c>
      <c r="AY456" s="18" t="s">
        <v>307</v>
      </c>
      <c r="BE456" s="151">
        <f>IF(N456="základní",J456,0)</f>
        <v>0</v>
      </c>
      <c r="BF456" s="151">
        <f>IF(N456="snížená",J456,0)</f>
        <v>0</v>
      </c>
      <c r="BG456" s="151">
        <f>IF(N456="zákl. přenesená",J456,0)</f>
        <v>0</v>
      </c>
      <c r="BH456" s="151">
        <f>IF(N456="sníž. přenesená",J456,0)</f>
        <v>0</v>
      </c>
      <c r="BI456" s="151">
        <f>IF(N456="nulová",J456,0)</f>
        <v>0</v>
      </c>
      <c r="BJ456" s="18" t="s">
        <v>82</v>
      </c>
      <c r="BK456" s="151">
        <f>ROUND(I456*H456,2)</f>
        <v>0</v>
      </c>
      <c r="BL456" s="18" t="s">
        <v>314</v>
      </c>
      <c r="BM456" s="150" t="s">
        <v>4043</v>
      </c>
    </row>
    <row r="457" spans="2:65" s="1" customFormat="1" ht="11.25">
      <c r="B457" s="33"/>
      <c r="D457" s="152" t="s">
        <v>316</v>
      </c>
      <c r="F457" s="153" t="s">
        <v>9155</v>
      </c>
      <c r="I457" s="154"/>
      <c r="L457" s="33"/>
      <c r="M457" s="155"/>
      <c r="T457" s="57"/>
      <c r="AT457" s="18" t="s">
        <v>316</v>
      </c>
      <c r="AU457" s="18" t="s">
        <v>82</v>
      </c>
    </row>
    <row r="458" spans="2:65" s="1" customFormat="1" ht="16.5" customHeight="1">
      <c r="B458" s="33"/>
      <c r="C458" s="139" t="s">
        <v>1318</v>
      </c>
      <c r="D458" s="139" t="s">
        <v>309</v>
      </c>
      <c r="E458" s="140" t="s">
        <v>9156</v>
      </c>
      <c r="F458" s="141" t="s">
        <v>9157</v>
      </c>
      <c r="G458" s="142" t="s">
        <v>398</v>
      </c>
      <c r="H458" s="143">
        <v>950</v>
      </c>
      <c r="I458" s="144"/>
      <c r="J458" s="145">
        <f>ROUND(I458*H458,2)</f>
        <v>0</v>
      </c>
      <c r="K458" s="141" t="s">
        <v>1</v>
      </c>
      <c r="L458" s="33"/>
      <c r="M458" s="146" t="s">
        <v>1</v>
      </c>
      <c r="N458" s="147" t="s">
        <v>40</v>
      </c>
      <c r="P458" s="148">
        <f>O458*H458</f>
        <v>0</v>
      </c>
      <c r="Q458" s="148">
        <v>0</v>
      </c>
      <c r="R458" s="148">
        <f>Q458*H458</f>
        <v>0</v>
      </c>
      <c r="S458" s="148">
        <v>0</v>
      </c>
      <c r="T458" s="149">
        <f>S458*H458</f>
        <v>0</v>
      </c>
      <c r="AR458" s="150" t="s">
        <v>314</v>
      </c>
      <c r="AT458" s="150" t="s">
        <v>309</v>
      </c>
      <c r="AU458" s="150" t="s">
        <v>82</v>
      </c>
      <c r="AY458" s="18" t="s">
        <v>307</v>
      </c>
      <c r="BE458" s="151">
        <f>IF(N458="základní",J458,0)</f>
        <v>0</v>
      </c>
      <c r="BF458" s="151">
        <f>IF(N458="snížená",J458,0)</f>
        <v>0</v>
      </c>
      <c r="BG458" s="151">
        <f>IF(N458="zákl. přenesená",J458,0)</f>
        <v>0</v>
      </c>
      <c r="BH458" s="151">
        <f>IF(N458="sníž. přenesená",J458,0)</f>
        <v>0</v>
      </c>
      <c r="BI458" s="151">
        <f>IF(N458="nulová",J458,0)</f>
        <v>0</v>
      </c>
      <c r="BJ458" s="18" t="s">
        <v>82</v>
      </c>
      <c r="BK458" s="151">
        <f>ROUND(I458*H458,2)</f>
        <v>0</v>
      </c>
      <c r="BL458" s="18" t="s">
        <v>314</v>
      </c>
      <c r="BM458" s="150" t="s">
        <v>4056</v>
      </c>
    </row>
    <row r="459" spans="2:65" s="1" customFormat="1" ht="11.25">
      <c r="B459" s="33"/>
      <c r="D459" s="152" t="s">
        <v>316</v>
      </c>
      <c r="F459" s="153" t="s">
        <v>9157</v>
      </c>
      <c r="I459" s="154"/>
      <c r="L459" s="33"/>
      <c r="M459" s="155"/>
      <c r="T459" s="57"/>
      <c r="AT459" s="18" t="s">
        <v>316</v>
      </c>
      <c r="AU459" s="18" t="s">
        <v>82</v>
      </c>
    </row>
    <row r="460" spans="2:65" s="1" customFormat="1" ht="16.5" customHeight="1">
      <c r="B460" s="33"/>
      <c r="C460" s="177" t="s">
        <v>1323</v>
      </c>
      <c r="D460" s="177" t="s">
        <v>390</v>
      </c>
      <c r="E460" s="178" t="s">
        <v>9158</v>
      </c>
      <c r="F460" s="179" t="s">
        <v>9159</v>
      </c>
      <c r="G460" s="180" t="s">
        <v>398</v>
      </c>
      <c r="H460" s="181">
        <v>950</v>
      </c>
      <c r="I460" s="182"/>
      <c r="J460" s="183">
        <f>ROUND(I460*H460,2)</f>
        <v>0</v>
      </c>
      <c r="K460" s="179" t="s">
        <v>1</v>
      </c>
      <c r="L460" s="184"/>
      <c r="M460" s="185" t="s">
        <v>1</v>
      </c>
      <c r="N460" s="186" t="s">
        <v>40</v>
      </c>
      <c r="P460" s="148">
        <f>O460*H460</f>
        <v>0</v>
      </c>
      <c r="Q460" s="148">
        <v>0</v>
      </c>
      <c r="R460" s="148">
        <f>Q460*H460</f>
        <v>0</v>
      </c>
      <c r="S460" s="148">
        <v>0</v>
      </c>
      <c r="T460" s="149">
        <f>S460*H460</f>
        <v>0</v>
      </c>
      <c r="AR460" s="150" t="s">
        <v>369</v>
      </c>
      <c r="AT460" s="150" t="s">
        <v>390</v>
      </c>
      <c r="AU460" s="150" t="s">
        <v>82</v>
      </c>
      <c r="AY460" s="18" t="s">
        <v>307</v>
      </c>
      <c r="BE460" s="151">
        <f>IF(N460="základní",J460,0)</f>
        <v>0</v>
      </c>
      <c r="BF460" s="151">
        <f>IF(N460="snížená",J460,0)</f>
        <v>0</v>
      </c>
      <c r="BG460" s="151">
        <f>IF(N460="zákl. přenesená",J460,0)</f>
        <v>0</v>
      </c>
      <c r="BH460" s="151">
        <f>IF(N460="sníž. přenesená",J460,0)</f>
        <v>0</v>
      </c>
      <c r="BI460" s="151">
        <f>IF(N460="nulová",J460,0)</f>
        <v>0</v>
      </c>
      <c r="BJ460" s="18" t="s">
        <v>82</v>
      </c>
      <c r="BK460" s="151">
        <f>ROUND(I460*H460,2)</f>
        <v>0</v>
      </c>
      <c r="BL460" s="18" t="s">
        <v>314</v>
      </c>
      <c r="BM460" s="150" t="s">
        <v>4067</v>
      </c>
    </row>
    <row r="461" spans="2:65" s="1" customFormat="1" ht="11.25">
      <c r="B461" s="33"/>
      <c r="D461" s="152" t="s">
        <v>316</v>
      </c>
      <c r="F461" s="153" t="s">
        <v>9159</v>
      </c>
      <c r="I461" s="154"/>
      <c r="L461" s="33"/>
      <c r="M461" s="155"/>
      <c r="T461" s="57"/>
      <c r="AT461" s="18" t="s">
        <v>316</v>
      </c>
      <c r="AU461" s="18" t="s">
        <v>82</v>
      </c>
    </row>
    <row r="462" spans="2:65" s="1" customFormat="1" ht="16.5" customHeight="1">
      <c r="B462" s="33"/>
      <c r="C462" s="139" t="s">
        <v>1328</v>
      </c>
      <c r="D462" s="139" t="s">
        <v>309</v>
      </c>
      <c r="E462" s="140" t="s">
        <v>9160</v>
      </c>
      <c r="F462" s="141" t="s">
        <v>9161</v>
      </c>
      <c r="G462" s="142" t="s">
        <v>398</v>
      </c>
      <c r="H462" s="143">
        <v>900</v>
      </c>
      <c r="I462" s="144"/>
      <c r="J462" s="145">
        <f>ROUND(I462*H462,2)</f>
        <v>0</v>
      </c>
      <c r="K462" s="141" t="s">
        <v>1</v>
      </c>
      <c r="L462" s="33"/>
      <c r="M462" s="146" t="s">
        <v>1</v>
      </c>
      <c r="N462" s="147" t="s">
        <v>40</v>
      </c>
      <c r="P462" s="148">
        <f>O462*H462</f>
        <v>0</v>
      </c>
      <c r="Q462" s="148">
        <v>0</v>
      </c>
      <c r="R462" s="148">
        <f>Q462*H462</f>
        <v>0</v>
      </c>
      <c r="S462" s="148">
        <v>0</v>
      </c>
      <c r="T462" s="149">
        <f>S462*H462</f>
        <v>0</v>
      </c>
      <c r="AR462" s="150" t="s">
        <v>314</v>
      </c>
      <c r="AT462" s="150" t="s">
        <v>309</v>
      </c>
      <c r="AU462" s="150" t="s">
        <v>82</v>
      </c>
      <c r="AY462" s="18" t="s">
        <v>307</v>
      </c>
      <c r="BE462" s="151">
        <f>IF(N462="základní",J462,0)</f>
        <v>0</v>
      </c>
      <c r="BF462" s="151">
        <f>IF(N462="snížená",J462,0)</f>
        <v>0</v>
      </c>
      <c r="BG462" s="151">
        <f>IF(N462="zákl. přenesená",J462,0)</f>
        <v>0</v>
      </c>
      <c r="BH462" s="151">
        <f>IF(N462="sníž. přenesená",J462,0)</f>
        <v>0</v>
      </c>
      <c r="BI462" s="151">
        <f>IF(N462="nulová",J462,0)</f>
        <v>0</v>
      </c>
      <c r="BJ462" s="18" t="s">
        <v>82</v>
      </c>
      <c r="BK462" s="151">
        <f>ROUND(I462*H462,2)</f>
        <v>0</v>
      </c>
      <c r="BL462" s="18" t="s">
        <v>314</v>
      </c>
      <c r="BM462" s="150" t="s">
        <v>4077</v>
      </c>
    </row>
    <row r="463" spans="2:65" s="1" customFormat="1" ht="11.25">
      <c r="B463" s="33"/>
      <c r="D463" s="152" t="s">
        <v>316</v>
      </c>
      <c r="F463" s="153" t="s">
        <v>9161</v>
      </c>
      <c r="I463" s="154"/>
      <c r="L463" s="33"/>
      <c r="M463" s="155"/>
      <c r="T463" s="57"/>
      <c r="AT463" s="18" t="s">
        <v>316</v>
      </c>
      <c r="AU463" s="18" t="s">
        <v>82</v>
      </c>
    </row>
    <row r="464" spans="2:65" s="1" customFormat="1" ht="16.5" customHeight="1">
      <c r="B464" s="33"/>
      <c r="C464" s="177" t="s">
        <v>1330</v>
      </c>
      <c r="D464" s="177" t="s">
        <v>390</v>
      </c>
      <c r="E464" s="178" t="s">
        <v>9162</v>
      </c>
      <c r="F464" s="179" t="s">
        <v>9163</v>
      </c>
      <c r="G464" s="180" t="s">
        <v>398</v>
      </c>
      <c r="H464" s="181">
        <v>900</v>
      </c>
      <c r="I464" s="182"/>
      <c r="J464" s="183">
        <f>ROUND(I464*H464,2)</f>
        <v>0</v>
      </c>
      <c r="K464" s="179" t="s">
        <v>1</v>
      </c>
      <c r="L464" s="184"/>
      <c r="M464" s="185" t="s">
        <v>1</v>
      </c>
      <c r="N464" s="186" t="s">
        <v>40</v>
      </c>
      <c r="P464" s="148">
        <f>O464*H464</f>
        <v>0</v>
      </c>
      <c r="Q464" s="148">
        <v>0</v>
      </c>
      <c r="R464" s="148">
        <f>Q464*H464</f>
        <v>0</v>
      </c>
      <c r="S464" s="148">
        <v>0</v>
      </c>
      <c r="T464" s="149">
        <f>S464*H464</f>
        <v>0</v>
      </c>
      <c r="AR464" s="150" t="s">
        <v>369</v>
      </c>
      <c r="AT464" s="150" t="s">
        <v>390</v>
      </c>
      <c r="AU464" s="150" t="s">
        <v>82</v>
      </c>
      <c r="AY464" s="18" t="s">
        <v>307</v>
      </c>
      <c r="BE464" s="151">
        <f>IF(N464="základní",J464,0)</f>
        <v>0</v>
      </c>
      <c r="BF464" s="151">
        <f>IF(N464="snížená",J464,0)</f>
        <v>0</v>
      </c>
      <c r="BG464" s="151">
        <f>IF(N464="zákl. přenesená",J464,0)</f>
        <v>0</v>
      </c>
      <c r="BH464" s="151">
        <f>IF(N464="sníž. přenesená",J464,0)</f>
        <v>0</v>
      </c>
      <c r="BI464" s="151">
        <f>IF(N464="nulová",J464,0)</f>
        <v>0</v>
      </c>
      <c r="BJ464" s="18" t="s">
        <v>82</v>
      </c>
      <c r="BK464" s="151">
        <f>ROUND(I464*H464,2)</f>
        <v>0</v>
      </c>
      <c r="BL464" s="18" t="s">
        <v>314</v>
      </c>
      <c r="BM464" s="150" t="s">
        <v>4087</v>
      </c>
    </row>
    <row r="465" spans="2:65" s="1" customFormat="1" ht="11.25">
      <c r="B465" s="33"/>
      <c r="D465" s="152" t="s">
        <v>316</v>
      </c>
      <c r="F465" s="153" t="s">
        <v>9163</v>
      </c>
      <c r="I465" s="154"/>
      <c r="L465" s="33"/>
      <c r="M465" s="155"/>
      <c r="T465" s="57"/>
      <c r="AT465" s="18" t="s">
        <v>316</v>
      </c>
      <c r="AU465" s="18" t="s">
        <v>82</v>
      </c>
    </row>
    <row r="466" spans="2:65" s="1" customFormat="1" ht="16.5" customHeight="1">
      <c r="B466" s="33"/>
      <c r="C466" s="139" t="s">
        <v>1335</v>
      </c>
      <c r="D466" s="139" t="s">
        <v>309</v>
      </c>
      <c r="E466" s="140" t="s">
        <v>9164</v>
      </c>
      <c r="F466" s="141" t="s">
        <v>9165</v>
      </c>
      <c r="G466" s="142" t="s">
        <v>398</v>
      </c>
      <c r="H466" s="143">
        <v>30</v>
      </c>
      <c r="I466" s="144"/>
      <c r="J466" s="145">
        <f>ROUND(I466*H466,2)</f>
        <v>0</v>
      </c>
      <c r="K466" s="141" t="s">
        <v>1</v>
      </c>
      <c r="L466" s="33"/>
      <c r="M466" s="146" t="s">
        <v>1</v>
      </c>
      <c r="N466" s="147" t="s">
        <v>40</v>
      </c>
      <c r="P466" s="148">
        <f>O466*H466</f>
        <v>0</v>
      </c>
      <c r="Q466" s="148">
        <v>0</v>
      </c>
      <c r="R466" s="148">
        <f>Q466*H466</f>
        <v>0</v>
      </c>
      <c r="S466" s="148">
        <v>0</v>
      </c>
      <c r="T466" s="149">
        <f>S466*H466</f>
        <v>0</v>
      </c>
      <c r="AR466" s="150" t="s">
        <v>314</v>
      </c>
      <c r="AT466" s="150" t="s">
        <v>309</v>
      </c>
      <c r="AU466" s="150" t="s">
        <v>82</v>
      </c>
      <c r="AY466" s="18" t="s">
        <v>307</v>
      </c>
      <c r="BE466" s="151">
        <f>IF(N466="základní",J466,0)</f>
        <v>0</v>
      </c>
      <c r="BF466" s="151">
        <f>IF(N466="snížená",J466,0)</f>
        <v>0</v>
      </c>
      <c r="BG466" s="151">
        <f>IF(N466="zákl. přenesená",J466,0)</f>
        <v>0</v>
      </c>
      <c r="BH466" s="151">
        <f>IF(N466="sníž. přenesená",J466,0)</f>
        <v>0</v>
      </c>
      <c r="BI466" s="151">
        <f>IF(N466="nulová",J466,0)</f>
        <v>0</v>
      </c>
      <c r="BJ466" s="18" t="s">
        <v>82</v>
      </c>
      <c r="BK466" s="151">
        <f>ROUND(I466*H466,2)</f>
        <v>0</v>
      </c>
      <c r="BL466" s="18" t="s">
        <v>314</v>
      </c>
      <c r="BM466" s="150" t="s">
        <v>4097</v>
      </c>
    </row>
    <row r="467" spans="2:65" s="1" customFormat="1" ht="11.25">
      <c r="B467" s="33"/>
      <c r="D467" s="152" t="s">
        <v>316</v>
      </c>
      <c r="F467" s="153" t="s">
        <v>9165</v>
      </c>
      <c r="I467" s="154"/>
      <c r="L467" s="33"/>
      <c r="M467" s="155"/>
      <c r="T467" s="57"/>
      <c r="AT467" s="18" t="s">
        <v>316</v>
      </c>
      <c r="AU467" s="18" t="s">
        <v>82</v>
      </c>
    </row>
    <row r="468" spans="2:65" s="1" customFormat="1" ht="16.5" customHeight="1">
      <c r="B468" s="33"/>
      <c r="C468" s="177" t="s">
        <v>229</v>
      </c>
      <c r="D468" s="177" t="s">
        <v>390</v>
      </c>
      <c r="E468" s="178" t="s">
        <v>9166</v>
      </c>
      <c r="F468" s="179" t="s">
        <v>9167</v>
      </c>
      <c r="G468" s="180" t="s">
        <v>398</v>
      </c>
      <c r="H468" s="181">
        <v>30</v>
      </c>
      <c r="I468" s="182"/>
      <c r="J468" s="183">
        <f>ROUND(I468*H468,2)</f>
        <v>0</v>
      </c>
      <c r="K468" s="179" t="s">
        <v>1</v>
      </c>
      <c r="L468" s="184"/>
      <c r="M468" s="185" t="s">
        <v>1</v>
      </c>
      <c r="N468" s="186" t="s">
        <v>40</v>
      </c>
      <c r="P468" s="148">
        <f>O468*H468</f>
        <v>0</v>
      </c>
      <c r="Q468" s="148">
        <v>0</v>
      </c>
      <c r="R468" s="148">
        <f>Q468*H468</f>
        <v>0</v>
      </c>
      <c r="S468" s="148">
        <v>0</v>
      </c>
      <c r="T468" s="149">
        <f>S468*H468</f>
        <v>0</v>
      </c>
      <c r="AR468" s="150" t="s">
        <v>369</v>
      </c>
      <c r="AT468" s="150" t="s">
        <v>390</v>
      </c>
      <c r="AU468" s="150" t="s">
        <v>82</v>
      </c>
      <c r="AY468" s="18" t="s">
        <v>307</v>
      </c>
      <c r="BE468" s="151">
        <f>IF(N468="základní",J468,0)</f>
        <v>0</v>
      </c>
      <c r="BF468" s="151">
        <f>IF(N468="snížená",J468,0)</f>
        <v>0</v>
      </c>
      <c r="BG468" s="151">
        <f>IF(N468="zákl. přenesená",J468,0)</f>
        <v>0</v>
      </c>
      <c r="BH468" s="151">
        <f>IF(N468="sníž. přenesená",J468,0)</f>
        <v>0</v>
      </c>
      <c r="BI468" s="151">
        <f>IF(N468="nulová",J468,0)</f>
        <v>0</v>
      </c>
      <c r="BJ468" s="18" t="s">
        <v>82</v>
      </c>
      <c r="BK468" s="151">
        <f>ROUND(I468*H468,2)</f>
        <v>0</v>
      </c>
      <c r="BL468" s="18" t="s">
        <v>314</v>
      </c>
      <c r="BM468" s="150" t="s">
        <v>4108</v>
      </c>
    </row>
    <row r="469" spans="2:65" s="1" customFormat="1" ht="11.25">
      <c r="B469" s="33"/>
      <c r="D469" s="152" t="s">
        <v>316</v>
      </c>
      <c r="F469" s="153" t="s">
        <v>9167</v>
      </c>
      <c r="I469" s="154"/>
      <c r="L469" s="33"/>
      <c r="M469" s="155"/>
      <c r="T469" s="57"/>
      <c r="AT469" s="18" t="s">
        <v>316</v>
      </c>
      <c r="AU469" s="18" t="s">
        <v>82</v>
      </c>
    </row>
    <row r="470" spans="2:65" s="1" customFormat="1" ht="16.5" customHeight="1">
      <c r="B470" s="33"/>
      <c r="C470" s="139" t="s">
        <v>1346</v>
      </c>
      <c r="D470" s="139" t="s">
        <v>309</v>
      </c>
      <c r="E470" s="140" t="s">
        <v>9168</v>
      </c>
      <c r="F470" s="141" t="s">
        <v>9169</v>
      </c>
      <c r="G470" s="142" t="s">
        <v>398</v>
      </c>
      <c r="H470" s="143">
        <v>30</v>
      </c>
      <c r="I470" s="144"/>
      <c r="J470" s="145">
        <f>ROUND(I470*H470,2)</f>
        <v>0</v>
      </c>
      <c r="K470" s="141" t="s">
        <v>1</v>
      </c>
      <c r="L470" s="33"/>
      <c r="M470" s="146" t="s">
        <v>1</v>
      </c>
      <c r="N470" s="147" t="s">
        <v>40</v>
      </c>
      <c r="P470" s="148">
        <f>O470*H470</f>
        <v>0</v>
      </c>
      <c r="Q470" s="148">
        <v>0</v>
      </c>
      <c r="R470" s="148">
        <f>Q470*H470</f>
        <v>0</v>
      </c>
      <c r="S470" s="148">
        <v>0</v>
      </c>
      <c r="T470" s="149">
        <f>S470*H470</f>
        <v>0</v>
      </c>
      <c r="AR470" s="150" t="s">
        <v>314</v>
      </c>
      <c r="AT470" s="150" t="s">
        <v>309</v>
      </c>
      <c r="AU470" s="150" t="s">
        <v>82</v>
      </c>
      <c r="AY470" s="18" t="s">
        <v>307</v>
      </c>
      <c r="BE470" s="151">
        <f>IF(N470="základní",J470,0)</f>
        <v>0</v>
      </c>
      <c r="BF470" s="151">
        <f>IF(N470="snížená",J470,0)</f>
        <v>0</v>
      </c>
      <c r="BG470" s="151">
        <f>IF(N470="zákl. přenesená",J470,0)</f>
        <v>0</v>
      </c>
      <c r="BH470" s="151">
        <f>IF(N470="sníž. přenesená",J470,0)</f>
        <v>0</v>
      </c>
      <c r="BI470" s="151">
        <f>IF(N470="nulová",J470,0)</f>
        <v>0</v>
      </c>
      <c r="BJ470" s="18" t="s">
        <v>82</v>
      </c>
      <c r="BK470" s="151">
        <f>ROUND(I470*H470,2)</f>
        <v>0</v>
      </c>
      <c r="BL470" s="18" t="s">
        <v>314</v>
      </c>
      <c r="BM470" s="150" t="s">
        <v>4118</v>
      </c>
    </row>
    <row r="471" spans="2:65" s="1" customFormat="1" ht="11.25">
      <c r="B471" s="33"/>
      <c r="D471" s="152" t="s">
        <v>316</v>
      </c>
      <c r="F471" s="153" t="s">
        <v>9169</v>
      </c>
      <c r="I471" s="154"/>
      <c r="L471" s="33"/>
      <c r="M471" s="155"/>
      <c r="T471" s="57"/>
      <c r="AT471" s="18" t="s">
        <v>316</v>
      </c>
      <c r="AU471" s="18" t="s">
        <v>82</v>
      </c>
    </row>
    <row r="472" spans="2:65" s="1" customFormat="1" ht="16.5" customHeight="1">
      <c r="B472" s="33"/>
      <c r="C472" s="177" t="s">
        <v>1351</v>
      </c>
      <c r="D472" s="177" t="s">
        <v>390</v>
      </c>
      <c r="E472" s="178" t="s">
        <v>9170</v>
      </c>
      <c r="F472" s="179" t="s">
        <v>9171</v>
      </c>
      <c r="G472" s="180" t="s">
        <v>398</v>
      </c>
      <c r="H472" s="181">
        <v>30</v>
      </c>
      <c r="I472" s="182"/>
      <c r="J472" s="183">
        <f>ROUND(I472*H472,2)</f>
        <v>0</v>
      </c>
      <c r="K472" s="179" t="s">
        <v>1</v>
      </c>
      <c r="L472" s="184"/>
      <c r="M472" s="185" t="s">
        <v>1</v>
      </c>
      <c r="N472" s="186" t="s">
        <v>40</v>
      </c>
      <c r="P472" s="148">
        <f>O472*H472</f>
        <v>0</v>
      </c>
      <c r="Q472" s="148">
        <v>0</v>
      </c>
      <c r="R472" s="148">
        <f>Q472*H472</f>
        <v>0</v>
      </c>
      <c r="S472" s="148">
        <v>0</v>
      </c>
      <c r="T472" s="149">
        <f>S472*H472</f>
        <v>0</v>
      </c>
      <c r="AR472" s="150" t="s">
        <v>369</v>
      </c>
      <c r="AT472" s="150" t="s">
        <v>390</v>
      </c>
      <c r="AU472" s="150" t="s">
        <v>82</v>
      </c>
      <c r="AY472" s="18" t="s">
        <v>307</v>
      </c>
      <c r="BE472" s="151">
        <f>IF(N472="základní",J472,0)</f>
        <v>0</v>
      </c>
      <c r="BF472" s="151">
        <f>IF(N472="snížená",J472,0)</f>
        <v>0</v>
      </c>
      <c r="BG472" s="151">
        <f>IF(N472="zákl. přenesená",J472,0)</f>
        <v>0</v>
      </c>
      <c r="BH472" s="151">
        <f>IF(N472="sníž. přenesená",J472,0)</f>
        <v>0</v>
      </c>
      <c r="BI472" s="151">
        <f>IF(N472="nulová",J472,0)</f>
        <v>0</v>
      </c>
      <c r="BJ472" s="18" t="s">
        <v>82</v>
      </c>
      <c r="BK472" s="151">
        <f>ROUND(I472*H472,2)</f>
        <v>0</v>
      </c>
      <c r="BL472" s="18" t="s">
        <v>314</v>
      </c>
      <c r="BM472" s="150" t="s">
        <v>4126</v>
      </c>
    </row>
    <row r="473" spans="2:65" s="1" customFormat="1" ht="11.25">
      <c r="B473" s="33"/>
      <c r="D473" s="152" t="s">
        <v>316</v>
      </c>
      <c r="F473" s="153" t="s">
        <v>9171</v>
      </c>
      <c r="I473" s="154"/>
      <c r="L473" s="33"/>
      <c r="M473" s="155"/>
      <c r="T473" s="57"/>
      <c r="AT473" s="18" t="s">
        <v>316</v>
      </c>
      <c r="AU473" s="18" t="s">
        <v>82</v>
      </c>
    </row>
    <row r="474" spans="2:65" s="1" customFormat="1" ht="16.5" customHeight="1">
      <c r="B474" s="33"/>
      <c r="C474" s="139" t="s">
        <v>1356</v>
      </c>
      <c r="D474" s="139" t="s">
        <v>309</v>
      </c>
      <c r="E474" s="140" t="s">
        <v>9172</v>
      </c>
      <c r="F474" s="141" t="s">
        <v>9173</v>
      </c>
      <c r="G474" s="142" t="s">
        <v>398</v>
      </c>
      <c r="H474" s="143">
        <v>500</v>
      </c>
      <c r="I474" s="144"/>
      <c r="J474" s="145">
        <f>ROUND(I474*H474,2)</f>
        <v>0</v>
      </c>
      <c r="K474" s="141" t="s">
        <v>1</v>
      </c>
      <c r="L474" s="33"/>
      <c r="M474" s="146" t="s">
        <v>1</v>
      </c>
      <c r="N474" s="147" t="s">
        <v>40</v>
      </c>
      <c r="P474" s="148">
        <f>O474*H474</f>
        <v>0</v>
      </c>
      <c r="Q474" s="148">
        <v>0</v>
      </c>
      <c r="R474" s="148">
        <f>Q474*H474</f>
        <v>0</v>
      </c>
      <c r="S474" s="148">
        <v>0</v>
      </c>
      <c r="T474" s="149">
        <f>S474*H474</f>
        <v>0</v>
      </c>
      <c r="AR474" s="150" t="s">
        <v>314</v>
      </c>
      <c r="AT474" s="150" t="s">
        <v>309</v>
      </c>
      <c r="AU474" s="150" t="s">
        <v>82</v>
      </c>
      <c r="AY474" s="18" t="s">
        <v>307</v>
      </c>
      <c r="BE474" s="151">
        <f>IF(N474="základní",J474,0)</f>
        <v>0</v>
      </c>
      <c r="BF474" s="151">
        <f>IF(N474="snížená",J474,0)</f>
        <v>0</v>
      </c>
      <c r="BG474" s="151">
        <f>IF(N474="zákl. přenesená",J474,0)</f>
        <v>0</v>
      </c>
      <c r="BH474" s="151">
        <f>IF(N474="sníž. přenesená",J474,0)</f>
        <v>0</v>
      </c>
      <c r="BI474" s="151">
        <f>IF(N474="nulová",J474,0)</f>
        <v>0</v>
      </c>
      <c r="BJ474" s="18" t="s">
        <v>82</v>
      </c>
      <c r="BK474" s="151">
        <f>ROUND(I474*H474,2)</f>
        <v>0</v>
      </c>
      <c r="BL474" s="18" t="s">
        <v>314</v>
      </c>
      <c r="BM474" s="150" t="s">
        <v>4137</v>
      </c>
    </row>
    <row r="475" spans="2:65" s="1" customFormat="1" ht="11.25">
      <c r="B475" s="33"/>
      <c r="D475" s="152" t="s">
        <v>316</v>
      </c>
      <c r="F475" s="153" t="s">
        <v>9173</v>
      </c>
      <c r="I475" s="154"/>
      <c r="L475" s="33"/>
      <c r="M475" s="155"/>
      <c r="T475" s="57"/>
      <c r="AT475" s="18" t="s">
        <v>316</v>
      </c>
      <c r="AU475" s="18" t="s">
        <v>82</v>
      </c>
    </row>
    <row r="476" spans="2:65" s="1" customFormat="1" ht="16.5" customHeight="1">
      <c r="B476" s="33"/>
      <c r="C476" s="177" t="s">
        <v>1361</v>
      </c>
      <c r="D476" s="177" t="s">
        <v>390</v>
      </c>
      <c r="E476" s="178" t="s">
        <v>9174</v>
      </c>
      <c r="F476" s="179" t="s">
        <v>9175</v>
      </c>
      <c r="G476" s="180" t="s">
        <v>398</v>
      </c>
      <c r="H476" s="181">
        <v>500</v>
      </c>
      <c r="I476" s="182"/>
      <c r="J476" s="183">
        <f>ROUND(I476*H476,2)</f>
        <v>0</v>
      </c>
      <c r="K476" s="179" t="s">
        <v>1</v>
      </c>
      <c r="L476" s="184"/>
      <c r="M476" s="185" t="s">
        <v>1</v>
      </c>
      <c r="N476" s="186" t="s">
        <v>40</v>
      </c>
      <c r="P476" s="148">
        <f>O476*H476</f>
        <v>0</v>
      </c>
      <c r="Q476" s="148">
        <v>0</v>
      </c>
      <c r="R476" s="148">
        <f>Q476*H476</f>
        <v>0</v>
      </c>
      <c r="S476" s="148">
        <v>0</v>
      </c>
      <c r="T476" s="149">
        <f>S476*H476</f>
        <v>0</v>
      </c>
      <c r="AR476" s="150" t="s">
        <v>369</v>
      </c>
      <c r="AT476" s="150" t="s">
        <v>390</v>
      </c>
      <c r="AU476" s="150" t="s">
        <v>82</v>
      </c>
      <c r="AY476" s="18" t="s">
        <v>307</v>
      </c>
      <c r="BE476" s="151">
        <f>IF(N476="základní",J476,0)</f>
        <v>0</v>
      </c>
      <c r="BF476" s="151">
        <f>IF(N476="snížená",J476,0)</f>
        <v>0</v>
      </c>
      <c r="BG476" s="151">
        <f>IF(N476="zákl. přenesená",J476,0)</f>
        <v>0</v>
      </c>
      <c r="BH476" s="151">
        <f>IF(N476="sníž. přenesená",J476,0)</f>
        <v>0</v>
      </c>
      <c r="BI476" s="151">
        <f>IF(N476="nulová",J476,0)</f>
        <v>0</v>
      </c>
      <c r="BJ476" s="18" t="s">
        <v>82</v>
      </c>
      <c r="BK476" s="151">
        <f>ROUND(I476*H476,2)</f>
        <v>0</v>
      </c>
      <c r="BL476" s="18" t="s">
        <v>314</v>
      </c>
      <c r="BM476" s="150" t="s">
        <v>4153</v>
      </c>
    </row>
    <row r="477" spans="2:65" s="1" customFormat="1" ht="11.25">
      <c r="B477" s="33"/>
      <c r="D477" s="152" t="s">
        <v>316</v>
      </c>
      <c r="F477" s="153" t="s">
        <v>9175</v>
      </c>
      <c r="I477" s="154"/>
      <c r="L477" s="33"/>
      <c r="M477" s="155"/>
      <c r="T477" s="57"/>
      <c r="AT477" s="18" t="s">
        <v>316</v>
      </c>
      <c r="AU477" s="18" t="s">
        <v>82</v>
      </c>
    </row>
    <row r="478" spans="2:65" s="1" customFormat="1" ht="16.5" customHeight="1">
      <c r="B478" s="33"/>
      <c r="C478" s="139" t="s">
        <v>1368</v>
      </c>
      <c r="D478" s="139" t="s">
        <v>309</v>
      </c>
      <c r="E478" s="140" t="s">
        <v>9176</v>
      </c>
      <c r="F478" s="141" t="s">
        <v>9177</v>
      </c>
      <c r="G478" s="142" t="s">
        <v>398</v>
      </c>
      <c r="H478" s="143">
        <v>3835</v>
      </c>
      <c r="I478" s="144"/>
      <c r="J478" s="145">
        <f>ROUND(I478*H478,2)</f>
        <v>0</v>
      </c>
      <c r="K478" s="141" t="s">
        <v>1</v>
      </c>
      <c r="L478" s="33"/>
      <c r="M478" s="146" t="s">
        <v>1</v>
      </c>
      <c r="N478" s="147" t="s">
        <v>40</v>
      </c>
      <c r="P478" s="148">
        <f>O478*H478</f>
        <v>0</v>
      </c>
      <c r="Q478" s="148">
        <v>0</v>
      </c>
      <c r="R478" s="148">
        <f>Q478*H478</f>
        <v>0</v>
      </c>
      <c r="S478" s="148">
        <v>0</v>
      </c>
      <c r="T478" s="149">
        <f>S478*H478</f>
        <v>0</v>
      </c>
      <c r="AR478" s="150" t="s">
        <v>314</v>
      </c>
      <c r="AT478" s="150" t="s">
        <v>309</v>
      </c>
      <c r="AU478" s="150" t="s">
        <v>82</v>
      </c>
      <c r="AY478" s="18" t="s">
        <v>307</v>
      </c>
      <c r="BE478" s="151">
        <f>IF(N478="základní",J478,0)</f>
        <v>0</v>
      </c>
      <c r="BF478" s="151">
        <f>IF(N478="snížená",J478,0)</f>
        <v>0</v>
      </c>
      <c r="BG478" s="151">
        <f>IF(N478="zákl. přenesená",J478,0)</f>
        <v>0</v>
      </c>
      <c r="BH478" s="151">
        <f>IF(N478="sníž. přenesená",J478,0)</f>
        <v>0</v>
      </c>
      <c r="BI478" s="151">
        <f>IF(N478="nulová",J478,0)</f>
        <v>0</v>
      </c>
      <c r="BJ478" s="18" t="s">
        <v>82</v>
      </c>
      <c r="BK478" s="151">
        <f>ROUND(I478*H478,2)</f>
        <v>0</v>
      </c>
      <c r="BL478" s="18" t="s">
        <v>314</v>
      </c>
      <c r="BM478" s="150" t="s">
        <v>4165</v>
      </c>
    </row>
    <row r="479" spans="2:65" s="1" customFormat="1" ht="11.25">
      <c r="B479" s="33"/>
      <c r="D479" s="152" t="s">
        <v>316</v>
      </c>
      <c r="F479" s="153" t="s">
        <v>9177</v>
      </c>
      <c r="I479" s="154"/>
      <c r="L479" s="33"/>
      <c r="M479" s="155"/>
      <c r="T479" s="57"/>
      <c r="AT479" s="18" t="s">
        <v>316</v>
      </c>
      <c r="AU479" s="18" t="s">
        <v>82</v>
      </c>
    </row>
    <row r="480" spans="2:65" s="1" customFormat="1" ht="16.5" customHeight="1">
      <c r="B480" s="33"/>
      <c r="C480" s="177" t="s">
        <v>1373</v>
      </c>
      <c r="D480" s="177" t="s">
        <v>390</v>
      </c>
      <c r="E480" s="178" t="s">
        <v>9178</v>
      </c>
      <c r="F480" s="179" t="s">
        <v>9179</v>
      </c>
      <c r="G480" s="180" t="s">
        <v>398</v>
      </c>
      <c r="H480" s="181">
        <v>3835</v>
      </c>
      <c r="I480" s="182"/>
      <c r="J480" s="183">
        <f>ROUND(I480*H480,2)</f>
        <v>0</v>
      </c>
      <c r="K480" s="179" t="s">
        <v>1</v>
      </c>
      <c r="L480" s="184"/>
      <c r="M480" s="185" t="s">
        <v>1</v>
      </c>
      <c r="N480" s="186" t="s">
        <v>40</v>
      </c>
      <c r="P480" s="148">
        <f>O480*H480</f>
        <v>0</v>
      </c>
      <c r="Q480" s="148">
        <v>0</v>
      </c>
      <c r="R480" s="148">
        <f>Q480*H480</f>
        <v>0</v>
      </c>
      <c r="S480" s="148">
        <v>0</v>
      </c>
      <c r="T480" s="149">
        <f>S480*H480</f>
        <v>0</v>
      </c>
      <c r="AR480" s="150" t="s">
        <v>369</v>
      </c>
      <c r="AT480" s="150" t="s">
        <v>390</v>
      </c>
      <c r="AU480" s="150" t="s">
        <v>82</v>
      </c>
      <c r="AY480" s="18" t="s">
        <v>307</v>
      </c>
      <c r="BE480" s="151">
        <f>IF(N480="základní",J480,0)</f>
        <v>0</v>
      </c>
      <c r="BF480" s="151">
        <f>IF(N480="snížená",J480,0)</f>
        <v>0</v>
      </c>
      <c r="BG480" s="151">
        <f>IF(N480="zákl. přenesená",J480,0)</f>
        <v>0</v>
      </c>
      <c r="BH480" s="151">
        <f>IF(N480="sníž. přenesená",J480,0)</f>
        <v>0</v>
      </c>
      <c r="BI480" s="151">
        <f>IF(N480="nulová",J480,0)</f>
        <v>0</v>
      </c>
      <c r="BJ480" s="18" t="s">
        <v>82</v>
      </c>
      <c r="BK480" s="151">
        <f>ROUND(I480*H480,2)</f>
        <v>0</v>
      </c>
      <c r="BL480" s="18" t="s">
        <v>314</v>
      </c>
      <c r="BM480" s="150" t="s">
        <v>4171</v>
      </c>
    </row>
    <row r="481" spans="2:65" s="1" customFormat="1" ht="11.25">
      <c r="B481" s="33"/>
      <c r="D481" s="152" t="s">
        <v>316</v>
      </c>
      <c r="F481" s="153" t="s">
        <v>9179</v>
      </c>
      <c r="I481" s="154"/>
      <c r="L481" s="33"/>
      <c r="M481" s="155"/>
      <c r="T481" s="57"/>
      <c r="AT481" s="18" t="s">
        <v>316</v>
      </c>
      <c r="AU481" s="18" t="s">
        <v>82</v>
      </c>
    </row>
    <row r="482" spans="2:65" s="1" customFormat="1" ht="16.5" customHeight="1">
      <c r="B482" s="33"/>
      <c r="C482" s="139" t="s">
        <v>1379</v>
      </c>
      <c r="D482" s="139" t="s">
        <v>309</v>
      </c>
      <c r="E482" s="140" t="s">
        <v>9180</v>
      </c>
      <c r="F482" s="141" t="s">
        <v>9181</v>
      </c>
      <c r="G482" s="142" t="s">
        <v>398</v>
      </c>
      <c r="H482" s="143">
        <v>500</v>
      </c>
      <c r="I482" s="144"/>
      <c r="J482" s="145">
        <f>ROUND(I482*H482,2)</f>
        <v>0</v>
      </c>
      <c r="K482" s="141" t="s">
        <v>1</v>
      </c>
      <c r="L482" s="33"/>
      <c r="M482" s="146" t="s">
        <v>1</v>
      </c>
      <c r="N482" s="147" t="s">
        <v>40</v>
      </c>
      <c r="P482" s="148">
        <f>O482*H482</f>
        <v>0</v>
      </c>
      <c r="Q482" s="148">
        <v>0</v>
      </c>
      <c r="R482" s="148">
        <f>Q482*H482</f>
        <v>0</v>
      </c>
      <c r="S482" s="148">
        <v>0</v>
      </c>
      <c r="T482" s="149">
        <f>S482*H482</f>
        <v>0</v>
      </c>
      <c r="AR482" s="150" t="s">
        <v>314</v>
      </c>
      <c r="AT482" s="150" t="s">
        <v>309</v>
      </c>
      <c r="AU482" s="150" t="s">
        <v>82</v>
      </c>
      <c r="AY482" s="18" t="s">
        <v>307</v>
      </c>
      <c r="BE482" s="151">
        <f>IF(N482="základní",J482,0)</f>
        <v>0</v>
      </c>
      <c r="BF482" s="151">
        <f>IF(N482="snížená",J482,0)</f>
        <v>0</v>
      </c>
      <c r="BG482" s="151">
        <f>IF(N482="zákl. přenesená",J482,0)</f>
        <v>0</v>
      </c>
      <c r="BH482" s="151">
        <f>IF(N482="sníž. přenesená",J482,0)</f>
        <v>0</v>
      </c>
      <c r="BI482" s="151">
        <f>IF(N482="nulová",J482,0)</f>
        <v>0</v>
      </c>
      <c r="BJ482" s="18" t="s">
        <v>82</v>
      </c>
      <c r="BK482" s="151">
        <f>ROUND(I482*H482,2)</f>
        <v>0</v>
      </c>
      <c r="BL482" s="18" t="s">
        <v>314</v>
      </c>
      <c r="BM482" s="150" t="s">
        <v>4178</v>
      </c>
    </row>
    <row r="483" spans="2:65" s="1" customFormat="1" ht="11.25">
      <c r="B483" s="33"/>
      <c r="D483" s="152" t="s">
        <v>316</v>
      </c>
      <c r="F483" s="153" t="s">
        <v>9181</v>
      </c>
      <c r="I483" s="154"/>
      <c r="L483" s="33"/>
      <c r="M483" s="155"/>
      <c r="T483" s="57"/>
      <c r="AT483" s="18" t="s">
        <v>316</v>
      </c>
      <c r="AU483" s="18" t="s">
        <v>82</v>
      </c>
    </row>
    <row r="484" spans="2:65" s="1" customFormat="1" ht="16.5" customHeight="1">
      <c r="B484" s="33"/>
      <c r="C484" s="177" t="s">
        <v>1383</v>
      </c>
      <c r="D484" s="177" t="s">
        <v>390</v>
      </c>
      <c r="E484" s="178" t="s">
        <v>9182</v>
      </c>
      <c r="F484" s="179" t="s">
        <v>9183</v>
      </c>
      <c r="G484" s="180" t="s">
        <v>398</v>
      </c>
      <c r="H484" s="181">
        <v>500</v>
      </c>
      <c r="I484" s="182"/>
      <c r="J484" s="183">
        <f>ROUND(I484*H484,2)</f>
        <v>0</v>
      </c>
      <c r="K484" s="179" t="s">
        <v>1</v>
      </c>
      <c r="L484" s="184"/>
      <c r="M484" s="185" t="s">
        <v>1</v>
      </c>
      <c r="N484" s="186" t="s">
        <v>40</v>
      </c>
      <c r="P484" s="148">
        <f>O484*H484</f>
        <v>0</v>
      </c>
      <c r="Q484" s="148">
        <v>0</v>
      </c>
      <c r="R484" s="148">
        <f>Q484*H484</f>
        <v>0</v>
      </c>
      <c r="S484" s="148">
        <v>0</v>
      </c>
      <c r="T484" s="149">
        <f>S484*H484</f>
        <v>0</v>
      </c>
      <c r="AR484" s="150" t="s">
        <v>369</v>
      </c>
      <c r="AT484" s="150" t="s">
        <v>390</v>
      </c>
      <c r="AU484" s="150" t="s">
        <v>82</v>
      </c>
      <c r="AY484" s="18" t="s">
        <v>307</v>
      </c>
      <c r="BE484" s="151">
        <f>IF(N484="základní",J484,0)</f>
        <v>0</v>
      </c>
      <c r="BF484" s="151">
        <f>IF(N484="snížená",J484,0)</f>
        <v>0</v>
      </c>
      <c r="BG484" s="151">
        <f>IF(N484="zákl. přenesená",J484,0)</f>
        <v>0</v>
      </c>
      <c r="BH484" s="151">
        <f>IF(N484="sníž. přenesená",J484,0)</f>
        <v>0</v>
      </c>
      <c r="BI484" s="151">
        <f>IF(N484="nulová",J484,0)</f>
        <v>0</v>
      </c>
      <c r="BJ484" s="18" t="s">
        <v>82</v>
      </c>
      <c r="BK484" s="151">
        <f>ROUND(I484*H484,2)</f>
        <v>0</v>
      </c>
      <c r="BL484" s="18" t="s">
        <v>314</v>
      </c>
      <c r="BM484" s="150" t="s">
        <v>4183</v>
      </c>
    </row>
    <row r="485" spans="2:65" s="1" customFormat="1" ht="11.25">
      <c r="B485" s="33"/>
      <c r="D485" s="152" t="s">
        <v>316</v>
      </c>
      <c r="F485" s="153" t="s">
        <v>9183</v>
      </c>
      <c r="I485" s="154"/>
      <c r="L485" s="33"/>
      <c r="M485" s="155"/>
      <c r="T485" s="57"/>
      <c r="AT485" s="18" t="s">
        <v>316</v>
      </c>
      <c r="AU485" s="18" t="s">
        <v>82</v>
      </c>
    </row>
    <row r="486" spans="2:65" s="1" customFormat="1" ht="16.5" customHeight="1">
      <c r="B486" s="33"/>
      <c r="C486" s="139" t="s">
        <v>1389</v>
      </c>
      <c r="D486" s="139" t="s">
        <v>309</v>
      </c>
      <c r="E486" s="140" t="s">
        <v>9184</v>
      </c>
      <c r="F486" s="141" t="s">
        <v>9185</v>
      </c>
      <c r="G486" s="142" t="s">
        <v>398</v>
      </c>
      <c r="H486" s="143">
        <v>160</v>
      </c>
      <c r="I486" s="144"/>
      <c r="J486" s="145">
        <f>ROUND(I486*H486,2)</f>
        <v>0</v>
      </c>
      <c r="K486" s="141" t="s">
        <v>1</v>
      </c>
      <c r="L486" s="33"/>
      <c r="M486" s="146" t="s">
        <v>1</v>
      </c>
      <c r="N486" s="147" t="s">
        <v>40</v>
      </c>
      <c r="P486" s="148">
        <f>O486*H486</f>
        <v>0</v>
      </c>
      <c r="Q486" s="148">
        <v>0</v>
      </c>
      <c r="R486" s="148">
        <f>Q486*H486</f>
        <v>0</v>
      </c>
      <c r="S486" s="148">
        <v>0</v>
      </c>
      <c r="T486" s="149">
        <f>S486*H486</f>
        <v>0</v>
      </c>
      <c r="AR486" s="150" t="s">
        <v>314</v>
      </c>
      <c r="AT486" s="150" t="s">
        <v>309</v>
      </c>
      <c r="AU486" s="150" t="s">
        <v>82</v>
      </c>
      <c r="AY486" s="18" t="s">
        <v>307</v>
      </c>
      <c r="BE486" s="151">
        <f>IF(N486="základní",J486,0)</f>
        <v>0</v>
      </c>
      <c r="BF486" s="151">
        <f>IF(N486="snížená",J486,0)</f>
        <v>0</v>
      </c>
      <c r="BG486" s="151">
        <f>IF(N486="zákl. přenesená",J486,0)</f>
        <v>0</v>
      </c>
      <c r="BH486" s="151">
        <f>IF(N486="sníž. přenesená",J486,0)</f>
        <v>0</v>
      </c>
      <c r="BI486" s="151">
        <f>IF(N486="nulová",J486,0)</f>
        <v>0</v>
      </c>
      <c r="BJ486" s="18" t="s">
        <v>82</v>
      </c>
      <c r="BK486" s="151">
        <f>ROUND(I486*H486,2)</f>
        <v>0</v>
      </c>
      <c r="BL486" s="18" t="s">
        <v>314</v>
      </c>
      <c r="BM486" s="150" t="s">
        <v>4190</v>
      </c>
    </row>
    <row r="487" spans="2:65" s="1" customFormat="1" ht="11.25">
      <c r="B487" s="33"/>
      <c r="D487" s="152" t="s">
        <v>316</v>
      </c>
      <c r="F487" s="153" t="s">
        <v>9185</v>
      </c>
      <c r="I487" s="154"/>
      <c r="L487" s="33"/>
      <c r="M487" s="155"/>
      <c r="T487" s="57"/>
      <c r="AT487" s="18" t="s">
        <v>316</v>
      </c>
      <c r="AU487" s="18" t="s">
        <v>82</v>
      </c>
    </row>
    <row r="488" spans="2:65" s="1" customFormat="1" ht="16.5" customHeight="1">
      <c r="B488" s="33"/>
      <c r="C488" s="177" t="s">
        <v>1396</v>
      </c>
      <c r="D488" s="177" t="s">
        <v>390</v>
      </c>
      <c r="E488" s="178" t="s">
        <v>9186</v>
      </c>
      <c r="F488" s="179" t="s">
        <v>9187</v>
      </c>
      <c r="G488" s="180" t="s">
        <v>398</v>
      </c>
      <c r="H488" s="181">
        <v>160</v>
      </c>
      <c r="I488" s="182"/>
      <c r="J488" s="183">
        <f>ROUND(I488*H488,2)</f>
        <v>0</v>
      </c>
      <c r="K488" s="179" t="s">
        <v>1</v>
      </c>
      <c r="L488" s="184"/>
      <c r="M488" s="185" t="s">
        <v>1</v>
      </c>
      <c r="N488" s="186" t="s">
        <v>40</v>
      </c>
      <c r="P488" s="148">
        <f>O488*H488</f>
        <v>0</v>
      </c>
      <c r="Q488" s="148">
        <v>0</v>
      </c>
      <c r="R488" s="148">
        <f>Q488*H488</f>
        <v>0</v>
      </c>
      <c r="S488" s="148">
        <v>0</v>
      </c>
      <c r="T488" s="149">
        <f>S488*H488</f>
        <v>0</v>
      </c>
      <c r="AR488" s="150" t="s">
        <v>369</v>
      </c>
      <c r="AT488" s="150" t="s">
        <v>390</v>
      </c>
      <c r="AU488" s="150" t="s">
        <v>82</v>
      </c>
      <c r="AY488" s="18" t="s">
        <v>307</v>
      </c>
      <c r="BE488" s="151">
        <f>IF(N488="základní",J488,0)</f>
        <v>0</v>
      </c>
      <c r="BF488" s="151">
        <f>IF(N488="snížená",J488,0)</f>
        <v>0</v>
      </c>
      <c r="BG488" s="151">
        <f>IF(N488="zákl. přenesená",J488,0)</f>
        <v>0</v>
      </c>
      <c r="BH488" s="151">
        <f>IF(N488="sníž. přenesená",J488,0)</f>
        <v>0</v>
      </c>
      <c r="BI488" s="151">
        <f>IF(N488="nulová",J488,0)</f>
        <v>0</v>
      </c>
      <c r="BJ488" s="18" t="s">
        <v>82</v>
      </c>
      <c r="BK488" s="151">
        <f>ROUND(I488*H488,2)</f>
        <v>0</v>
      </c>
      <c r="BL488" s="18" t="s">
        <v>314</v>
      </c>
      <c r="BM488" s="150" t="s">
        <v>4200</v>
      </c>
    </row>
    <row r="489" spans="2:65" s="1" customFormat="1" ht="11.25">
      <c r="B489" s="33"/>
      <c r="D489" s="152" t="s">
        <v>316</v>
      </c>
      <c r="F489" s="153" t="s">
        <v>9187</v>
      </c>
      <c r="I489" s="154"/>
      <c r="L489" s="33"/>
      <c r="M489" s="155"/>
      <c r="T489" s="57"/>
      <c r="AT489" s="18" t="s">
        <v>316</v>
      </c>
      <c r="AU489" s="18" t="s">
        <v>82</v>
      </c>
    </row>
    <row r="490" spans="2:65" s="1" customFormat="1" ht="16.5" customHeight="1">
      <c r="B490" s="33"/>
      <c r="C490" s="139" t="s">
        <v>1402</v>
      </c>
      <c r="D490" s="139" t="s">
        <v>309</v>
      </c>
      <c r="E490" s="140" t="s">
        <v>9188</v>
      </c>
      <c r="F490" s="141" t="s">
        <v>9189</v>
      </c>
      <c r="G490" s="142" t="s">
        <v>398</v>
      </c>
      <c r="H490" s="143">
        <v>440</v>
      </c>
      <c r="I490" s="144"/>
      <c r="J490" s="145">
        <f>ROUND(I490*H490,2)</f>
        <v>0</v>
      </c>
      <c r="K490" s="141" t="s">
        <v>1</v>
      </c>
      <c r="L490" s="33"/>
      <c r="M490" s="146" t="s">
        <v>1</v>
      </c>
      <c r="N490" s="147" t="s">
        <v>40</v>
      </c>
      <c r="P490" s="148">
        <f>O490*H490</f>
        <v>0</v>
      </c>
      <c r="Q490" s="148">
        <v>0</v>
      </c>
      <c r="R490" s="148">
        <f>Q490*H490</f>
        <v>0</v>
      </c>
      <c r="S490" s="148">
        <v>0</v>
      </c>
      <c r="T490" s="149">
        <f>S490*H490</f>
        <v>0</v>
      </c>
      <c r="AR490" s="150" t="s">
        <v>314</v>
      </c>
      <c r="AT490" s="150" t="s">
        <v>309</v>
      </c>
      <c r="AU490" s="150" t="s">
        <v>82</v>
      </c>
      <c r="AY490" s="18" t="s">
        <v>307</v>
      </c>
      <c r="BE490" s="151">
        <f>IF(N490="základní",J490,0)</f>
        <v>0</v>
      </c>
      <c r="BF490" s="151">
        <f>IF(N490="snížená",J490,0)</f>
        <v>0</v>
      </c>
      <c r="BG490" s="151">
        <f>IF(N490="zákl. přenesená",J490,0)</f>
        <v>0</v>
      </c>
      <c r="BH490" s="151">
        <f>IF(N490="sníž. přenesená",J490,0)</f>
        <v>0</v>
      </c>
      <c r="BI490" s="151">
        <f>IF(N490="nulová",J490,0)</f>
        <v>0</v>
      </c>
      <c r="BJ490" s="18" t="s">
        <v>82</v>
      </c>
      <c r="BK490" s="151">
        <f>ROUND(I490*H490,2)</f>
        <v>0</v>
      </c>
      <c r="BL490" s="18" t="s">
        <v>314</v>
      </c>
      <c r="BM490" s="150" t="s">
        <v>4210</v>
      </c>
    </row>
    <row r="491" spans="2:65" s="1" customFormat="1" ht="11.25">
      <c r="B491" s="33"/>
      <c r="D491" s="152" t="s">
        <v>316</v>
      </c>
      <c r="F491" s="153" t="s">
        <v>9189</v>
      </c>
      <c r="I491" s="154"/>
      <c r="L491" s="33"/>
      <c r="M491" s="155"/>
      <c r="T491" s="57"/>
      <c r="AT491" s="18" t="s">
        <v>316</v>
      </c>
      <c r="AU491" s="18" t="s">
        <v>82</v>
      </c>
    </row>
    <row r="492" spans="2:65" s="1" customFormat="1" ht="16.5" customHeight="1">
      <c r="B492" s="33"/>
      <c r="C492" s="177" t="s">
        <v>1407</v>
      </c>
      <c r="D492" s="177" t="s">
        <v>390</v>
      </c>
      <c r="E492" s="178" t="s">
        <v>9190</v>
      </c>
      <c r="F492" s="179" t="s">
        <v>9191</v>
      </c>
      <c r="G492" s="180" t="s">
        <v>398</v>
      </c>
      <c r="H492" s="181">
        <v>440</v>
      </c>
      <c r="I492" s="182"/>
      <c r="J492" s="183">
        <f>ROUND(I492*H492,2)</f>
        <v>0</v>
      </c>
      <c r="K492" s="179" t="s">
        <v>1</v>
      </c>
      <c r="L492" s="184"/>
      <c r="M492" s="185" t="s">
        <v>1</v>
      </c>
      <c r="N492" s="186" t="s">
        <v>40</v>
      </c>
      <c r="P492" s="148">
        <f>O492*H492</f>
        <v>0</v>
      </c>
      <c r="Q492" s="148">
        <v>0</v>
      </c>
      <c r="R492" s="148">
        <f>Q492*H492</f>
        <v>0</v>
      </c>
      <c r="S492" s="148">
        <v>0</v>
      </c>
      <c r="T492" s="149">
        <f>S492*H492</f>
        <v>0</v>
      </c>
      <c r="AR492" s="150" t="s">
        <v>369</v>
      </c>
      <c r="AT492" s="150" t="s">
        <v>390</v>
      </c>
      <c r="AU492" s="150" t="s">
        <v>82</v>
      </c>
      <c r="AY492" s="18" t="s">
        <v>307</v>
      </c>
      <c r="BE492" s="151">
        <f>IF(N492="základní",J492,0)</f>
        <v>0</v>
      </c>
      <c r="BF492" s="151">
        <f>IF(N492="snížená",J492,0)</f>
        <v>0</v>
      </c>
      <c r="BG492" s="151">
        <f>IF(N492="zákl. přenesená",J492,0)</f>
        <v>0</v>
      </c>
      <c r="BH492" s="151">
        <f>IF(N492="sníž. přenesená",J492,0)</f>
        <v>0</v>
      </c>
      <c r="BI492" s="151">
        <f>IF(N492="nulová",J492,0)</f>
        <v>0</v>
      </c>
      <c r="BJ492" s="18" t="s">
        <v>82</v>
      </c>
      <c r="BK492" s="151">
        <f>ROUND(I492*H492,2)</f>
        <v>0</v>
      </c>
      <c r="BL492" s="18" t="s">
        <v>314</v>
      </c>
      <c r="BM492" s="150" t="s">
        <v>4235</v>
      </c>
    </row>
    <row r="493" spans="2:65" s="1" customFormat="1" ht="11.25">
      <c r="B493" s="33"/>
      <c r="D493" s="152" t="s">
        <v>316</v>
      </c>
      <c r="F493" s="153" t="s">
        <v>9191</v>
      </c>
      <c r="I493" s="154"/>
      <c r="L493" s="33"/>
      <c r="M493" s="155"/>
      <c r="T493" s="57"/>
      <c r="AT493" s="18" t="s">
        <v>316</v>
      </c>
      <c r="AU493" s="18" t="s">
        <v>82</v>
      </c>
    </row>
    <row r="494" spans="2:65" s="1" customFormat="1" ht="16.5" customHeight="1">
      <c r="B494" s="33"/>
      <c r="C494" s="139" t="s">
        <v>1430</v>
      </c>
      <c r="D494" s="139" t="s">
        <v>309</v>
      </c>
      <c r="E494" s="140" t="s">
        <v>9192</v>
      </c>
      <c r="F494" s="141" t="s">
        <v>9193</v>
      </c>
      <c r="G494" s="142" t="s">
        <v>514</v>
      </c>
      <c r="H494" s="143">
        <v>1</v>
      </c>
      <c r="I494" s="144"/>
      <c r="J494" s="145">
        <f>ROUND(I494*H494,2)</f>
        <v>0</v>
      </c>
      <c r="K494" s="141" t="s">
        <v>1</v>
      </c>
      <c r="L494" s="33"/>
      <c r="M494" s="146" t="s">
        <v>1</v>
      </c>
      <c r="N494" s="147" t="s">
        <v>40</v>
      </c>
      <c r="P494" s="148">
        <f>O494*H494</f>
        <v>0</v>
      </c>
      <c r="Q494" s="148">
        <v>0</v>
      </c>
      <c r="R494" s="148">
        <f>Q494*H494</f>
        <v>0</v>
      </c>
      <c r="S494" s="148">
        <v>0</v>
      </c>
      <c r="T494" s="149">
        <f>S494*H494</f>
        <v>0</v>
      </c>
      <c r="AR494" s="150" t="s">
        <v>314</v>
      </c>
      <c r="AT494" s="150" t="s">
        <v>309</v>
      </c>
      <c r="AU494" s="150" t="s">
        <v>82</v>
      </c>
      <c r="AY494" s="18" t="s">
        <v>307</v>
      </c>
      <c r="BE494" s="151">
        <f>IF(N494="základní",J494,0)</f>
        <v>0</v>
      </c>
      <c r="BF494" s="151">
        <f>IF(N494="snížená",J494,0)</f>
        <v>0</v>
      </c>
      <c r="BG494" s="151">
        <f>IF(N494="zákl. přenesená",J494,0)</f>
        <v>0</v>
      </c>
      <c r="BH494" s="151">
        <f>IF(N494="sníž. přenesená",J494,0)</f>
        <v>0</v>
      </c>
      <c r="BI494" s="151">
        <f>IF(N494="nulová",J494,0)</f>
        <v>0</v>
      </c>
      <c r="BJ494" s="18" t="s">
        <v>82</v>
      </c>
      <c r="BK494" s="151">
        <f>ROUND(I494*H494,2)</f>
        <v>0</v>
      </c>
      <c r="BL494" s="18" t="s">
        <v>314</v>
      </c>
      <c r="BM494" s="150" t="s">
        <v>4247</v>
      </c>
    </row>
    <row r="495" spans="2:65" s="1" customFormat="1" ht="11.25">
      <c r="B495" s="33"/>
      <c r="D495" s="152" t="s">
        <v>316</v>
      </c>
      <c r="F495" s="153" t="s">
        <v>9193</v>
      </c>
      <c r="I495" s="154"/>
      <c r="L495" s="33"/>
      <c r="M495" s="155"/>
      <c r="T495" s="57"/>
      <c r="AT495" s="18" t="s">
        <v>316</v>
      </c>
      <c r="AU495" s="18" t="s">
        <v>82</v>
      </c>
    </row>
    <row r="496" spans="2:65" s="1" customFormat="1" ht="16.5" customHeight="1">
      <c r="B496" s="33"/>
      <c r="C496" s="177" t="s">
        <v>1435</v>
      </c>
      <c r="D496" s="177" t="s">
        <v>390</v>
      </c>
      <c r="E496" s="178" t="s">
        <v>9194</v>
      </c>
      <c r="F496" s="179" t="s">
        <v>9195</v>
      </c>
      <c r="G496" s="180" t="s">
        <v>514</v>
      </c>
      <c r="H496" s="181">
        <v>1</v>
      </c>
      <c r="I496" s="182"/>
      <c r="J496" s="183">
        <f>ROUND(I496*H496,2)</f>
        <v>0</v>
      </c>
      <c r="K496" s="179" t="s">
        <v>1</v>
      </c>
      <c r="L496" s="184"/>
      <c r="M496" s="185" t="s">
        <v>1</v>
      </c>
      <c r="N496" s="186" t="s">
        <v>40</v>
      </c>
      <c r="P496" s="148">
        <f>O496*H496</f>
        <v>0</v>
      </c>
      <c r="Q496" s="148">
        <v>0</v>
      </c>
      <c r="R496" s="148">
        <f>Q496*H496</f>
        <v>0</v>
      </c>
      <c r="S496" s="148">
        <v>0</v>
      </c>
      <c r="T496" s="149">
        <f>S496*H496</f>
        <v>0</v>
      </c>
      <c r="AR496" s="150" t="s">
        <v>369</v>
      </c>
      <c r="AT496" s="150" t="s">
        <v>390</v>
      </c>
      <c r="AU496" s="150" t="s">
        <v>82</v>
      </c>
      <c r="AY496" s="18" t="s">
        <v>307</v>
      </c>
      <c r="BE496" s="151">
        <f>IF(N496="základní",J496,0)</f>
        <v>0</v>
      </c>
      <c r="BF496" s="151">
        <f>IF(N496="snížená",J496,0)</f>
        <v>0</v>
      </c>
      <c r="BG496" s="151">
        <f>IF(N496="zákl. přenesená",J496,0)</f>
        <v>0</v>
      </c>
      <c r="BH496" s="151">
        <f>IF(N496="sníž. přenesená",J496,0)</f>
        <v>0</v>
      </c>
      <c r="BI496" s="151">
        <f>IF(N496="nulová",J496,0)</f>
        <v>0</v>
      </c>
      <c r="BJ496" s="18" t="s">
        <v>82</v>
      </c>
      <c r="BK496" s="151">
        <f>ROUND(I496*H496,2)</f>
        <v>0</v>
      </c>
      <c r="BL496" s="18" t="s">
        <v>314</v>
      </c>
      <c r="BM496" s="150" t="s">
        <v>4257</v>
      </c>
    </row>
    <row r="497" spans="2:65" s="1" customFormat="1" ht="11.25">
      <c r="B497" s="33"/>
      <c r="D497" s="152" t="s">
        <v>316</v>
      </c>
      <c r="F497" s="153" t="s">
        <v>9195</v>
      </c>
      <c r="I497" s="154"/>
      <c r="L497" s="33"/>
      <c r="M497" s="155"/>
      <c r="T497" s="57"/>
      <c r="AT497" s="18" t="s">
        <v>316</v>
      </c>
      <c r="AU497" s="18" t="s">
        <v>82</v>
      </c>
    </row>
    <row r="498" spans="2:65" s="1" customFormat="1" ht="16.5" customHeight="1">
      <c r="B498" s="33"/>
      <c r="C498" s="139" t="s">
        <v>1440</v>
      </c>
      <c r="D498" s="139" t="s">
        <v>309</v>
      </c>
      <c r="E498" s="140" t="s">
        <v>9196</v>
      </c>
      <c r="F498" s="141" t="s">
        <v>9197</v>
      </c>
      <c r="G498" s="142" t="s">
        <v>514</v>
      </c>
      <c r="H498" s="143">
        <v>8800</v>
      </c>
      <c r="I498" s="144"/>
      <c r="J498" s="145">
        <f>ROUND(I498*H498,2)</f>
        <v>0</v>
      </c>
      <c r="K498" s="141" t="s">
        <v>1</v>
      </c>
      <c r="L498" s="33"/>
      <c r="M498" s="146" t="s">
        <v>1</v>
      </c>
      <c r="N498" s="147" t="s">
        <v>40</v>
      </c>
      <c r="P498" s="148">
        <f>O498*H498</f>
        <v>0</v>
      </c>
      <c r="Q498" s="148">
        <v>0</v>
      </c>
      <c r="R498" s="148">
        <f>Q498*H498</f>
        <v>0</v>
      </c>
      <c r="S498" s="148">
        <v>0</v>
      </c>
      <c r="T498" s="149">
        <f>S498*H498</f>
        <v>0</v>
      </c>
      <c r="AR498" s="150" t="s">
        <v>314</v>
      </c>
      <c r="AT498" s="150" t="s">
        <v>309</v>
      </c>
      <c r="AU498" s="150" t="s">
        <v>82</v>
      </c>
      <c r="AY498" s="18" t="s">
        <v>307</v>
      </c>
      <c r="BE498" s="151">
        <f>IF(N498="základní",J498,0)</f>
        <v>0</v>
      </c>
      <c r="BF498" s="151">
        <f>IF(N498="snížená",J498,0)</f>
        <v>0</v>
      </c>
      <c r="BG498" s="151">
        <f>IF(N498="zákl. přenesená",J498,0)</f>
        <v>0</v>
      </c>
      <c r="BH498" s="151">
        <f>IF(N498="sníž. přenesená",J498,0)</f>
        <v>0</v>
      </c>
      <c r="BI498" s="151">
        <f>IF(N498="nulová",J498,0)</f>
        <v>0</v>
      </c>
      <c r="BJ498" s="18" t="s">
        <v>82</v>
      </c>
      <c r="BK498" s="151">
        <f>ROUND(I498*H498,2)</f>
        <v>0</v>
      </c>
      <c r="BL498" s="18" t="s">
        <v>314</v>
      </c>
      <c r="BM498" s="150" t="s">
        <v>4267</v>
      </c>
    </row>
    <row r="499" spans="2:65" s="1" customFormat="1" ht="11.25">
      <c r="B499" s="33"/>
      <c r="D499" s="152" t="s">
        <v>316</v>
      </c>
      <c r="F499" s="153" t="s">
        <v>9197</v>
      </c>
      <c r="I499" s="154"/>
      <c r="L499" s="33"/>
      <c r="M499" s="155"/>
      <c r="T499" s="57"/>
      <c r="AT499" s="18" t="s">
        <v>316</v>
      </c>
      <c r="AU499" s="18" t="s">
        <v>82</v>
      </c>
    </row>
    <row r="500" spans="2:65" s="1" customFormat="1" ht="16.5" customHeight="1">
      <c r="B500" s="33"/>
      <c r="C500" s="177" t="s">
        <v>1447</v>
      </c>
      <c r="D500" s="177" t="s">
        <v>390</v>
      </c>
      <c r="E500" s="178" t="s">
        <v>9198</v>
      </c>
      <c r="F500" s="179" t="s">
        <v>9199</v>
      </c>
      <c r="G500" s="180" t="s">
        <v>514</v>
      </c>
      <c r="H500" s="181">
        <v>8800</v>
      </c>
      <c r="I500" s="182"/>
      <c r="J500" s="183">
        <f>ROUND(I500*H500,2)</f>
        <v>0</v>
      </c>
      <c r="K500" s="179" t="s">
        <v>1</v>
      </c>
      <c r="L500" s="184"/>
      <c r="M500" s="185" t="s">
        <v>1</v>
      </c>
      <c r="N500" s="186" t="s">
        <v>40</v>
      </c>
      <c r="P500" s="148">
        <f>O500*H500</f>
        <v>0</v>
      </c>
      <c r="Q500" s="148">
        <v>0</v>
      </c>
      <c r="R500" s="148">
        <f>Q500*H500</f>
        <v>0</v>
      </c>
      <c r="S500" s="148">
        <v>0</v>
      </c>
      <c r="T500" s="149">
        <f>S500*H500</f>
        <v>0</v>
      </c>
      <c r="AR500" s="150" t="s">
        <v>369</v>
      </c>
      <c r="AT500" s="150" t="s">
        <v>390</v>
      </c>
      <c r="AU500" s="150" t="s">
        <v>82</v>
      </c>
      <c r="AY500" s="18" t="s">
        <v>307</v>
      </c>
      <c r="BE500" s="151">
        <f>IF(N500="základní",J500,0)</f>
        <v>0</v>
      </c>
      <c r="BF500" s="151">
        <f>IF(N500="snížená",J500,0)</f>
        <v>0</v>
      </c>
      <c r="BG500" s="151">
        <f>IF(N500="zákl. přenesená",J500,0)</f>
        <v>0</v>
      </c>
      <c r="BH500" s="151">
        <f>IF(N500="sníž. přenesená",J500,0)</f>
        <v>0</v>
      </c>
      <c r="BI500" s="151">
        <f>IF(N500="nulová",J500,0)</f>
        <v>0</v>
      </c>
      <c r="BJ500" s="18" t="s">
        <v>82</v>
      </c>
      <c r="BK500" s="151">
        <f>ROUND(I500*H500,2)</f>
        <v>0</v>
      </c>
      <c r="BL500" s="18" t="s">
        <v>314</v>
      </c>
      <c r="BM500" s="150" t="s">
        <v>4276</v>
      </c>
    </row>
    <row r="501" spans="2:65" s="1" customFormat="1" ht="11.25">
      <c r="B501" s="33"/>
      <c r="D501" s="152" t="s">
        <v>316</v>
      </c>
      <c r="F501" s="153" t="s">
        <v>9199</v>
      </c>
      <c r="I501" s="154"/>
      <c r="L501" s="33"/>
      <c r="M501" s="155"/>
      <c r="T501" s="57"/>
      <c r="AT501" s="18" t="s">
        <v>316</v>
      </c>
      <c r="AU501" s="18" t="s">
        <v>82</v>
      </c>
    </row>
    <row r="502" spans="2:65" s="11" customFormat="1" ht="25.9" customHeight="1">
      <c r="B502" s="127"/>
      <c r="D502" s="128" t="s">
        <v>74</v>
      </c>
      <c r="E502" s="129" t="s">
        <v>361</v>
      </c>
      <c r="F502" s="129" t="s">
        <v>9200</v>
      </c>
      <c r="I502" s="130"/>
      <c r="J502" s="131">
        <f>BK502</f>
        <v>0</v>
      </c>
      <c r="L502" s="127"/>
      <c r="M502" s="132"/>
      <c r="P502" s="133">
        <f>SUM(P503:P546)</f>
        <v>0</v>
      </c>
      <c r="R502" s="133">
        <f>SUM(R503:R546)</f>
        <v>0</v>
      </c>
      <c r="T502" s="134">
        <f>SUM(T503:T546)</f>
        <v>0</v>
      </c>
      <c r="AR502" s="128" t="s">
        <v>82</v>
      </c>
      <c r="AT502" s="135" t="s">
        <v>74</v>
      </c>
      <c r="AU502" s="135" t="s">
        <v>75</v>
      </c>
      <c r="AY502" s="128" t="s">
        <v>307</v>
      </c>
      <c r="BK502" s="136">
        <f>SUM(BK503:BK546)</f>
        <v>0</v>
      </c>
    </row>
    <row r="503" spans="2:65" s="1" customFormat="1" ht="44.25" customHeight="1">
      <c r="B503" s="33"/>
      <c r="C503" s="139" t="s">
        <v>1457</v>
      </c>
      <c r="D503" s="139" t="s">
        <v>309</v>
      </c>
      <c r="E503" s="140" t="s">
        <v>9201</v>
      </c>
      <c r="F503" s="141" t="s">
        <v>9202</v>
      </c>
      <c r="G503" s="142" t="s">
        <v>398</v>
      </c>
      <c r="H503" s="143">
        <v>30</v>
      </c>
      <c r="I503" s="144"/>
      <c r="J503" s="145">
        <f>ROUND(I503*H503,2)</f>
        <v>0</v>
      </c>
      <c r="K503" s="141" t="s">
        <v>1</v>
      </c>
      <c r="L503" s="33"/>
      <c r="M503" s="146" t="s">
        <v>1</v>
      </c>
      <c r="N503" s="147" t="s">
        <v>40</v>
      </c>
      <c r="P503" s="148">
        <f>O503*H503</f>
        <v>0</v>
      </c>
      <c r="Q503" s="148">
        <v>0</v>
      </c>
      <c r="R503" s="148">
        <f>Q503*H503</f>
        <v>0</v>
      </c>
      <c r="S503" s="148">
        <v>0</v>
      </c>
      <c r="T503" s="149">
        <f>S503*H503</f>
        <v>0</v>
      </c>
      <c r="AR503" s="150" t="s">
        <v>314</v>
      </c>
      <c r="AT503" s="150" t="s">
        <v>309</v>
      </c>
      <c r="AU503" s="150" t="s">
        <v>82</v>
      </c>
      <c r="AY503" s="18" t="s">
        <v>307</v>
      </c>
      <c r="BE503" s="151">
        <f>IF(N503="základní",J503,0)</f>
        <v>0</v>
      </c>
      <c r="BF503" s="151">
        <f>IF(N503="snížená",J503,0)</f>
        <v>0</v>
      </c>
      <c r="BG503" s="151">
        <f>IF(N503="zákl. přenesená",J503,0)</f>
        <v>0</v>
      </c>
      <c r="BH503" s="151">
        <f>IF(N503="sníž. přenesená",J503,0)</f>
        <v>0</v>
      </c>
      <c r="BI503" s="151">
        <f>IF(N503="nulová",J503,0)</f>
        <v>0</v>
      </c>
      <c r="BJ503" s="18" t="s">
        <v>82</v>
      </c>
      <c r="BK503" s="151">
        <f>ROUND(I503*H503,2)</f>
        <v>0</v>
      </c>
      <c r="BL503" s="18" t="s">
        <v>314</v>
      </c>
      <c r="BM503" s="150" t="s">
        <v>4281</v>
      </c>
    </row>
    <row r="504" spans="2:65" s="1" customFormat="1" ht="29.25">
      <c r="B504" s="33"/>
      <c r="D504" s="152" t="s">
        <v>316</v>
      </c>
      <c r="F504" s="153" t="s">
        <v>9202</v>
      </c>
      <c r="I504" s="154"/>
      <c r="L504" s="33"/>
      <c r="M504" s="155"/>
      <c r="T504" s="57"/>
      <c r="AT504" s="18" t="s">
        <v>316</v>
      </c>
      <c r="AU504" s="18" t="s">
        <v>82</v>
      </c>
    </row>
    <row r="505" spans="2:65" s="1" customFormat="1" ht="44.25" customHeight="1">
      <c r="B505" s="33"/>
      <c r="C505" s="177" t="s">
        <v>1464</v>
      </c>
      <c r="D505" s="177" t="s">
        <v>390</v>
      </c>
      <c r="E505" s="178" t="s">
        <v>9203</v>
      </c>
      <c r="F505" s="179" t="s">
        <v>9204</v>
      </c>
      <c r="G505" s="180" t="s">
        <v>398</v>
      </c>
      <c r="H505" s="181">
        <v>30</v>
      </c>
      <c r="I505" s="182"/>
      <c r="J505" s="183">
        <f>ROUND(I505*H505,2)</f>
        <v>0</v>
      </c>
      <c r="K505" s="179" t="s">
        <v>1</v>
      </c>
      <c r="L505" s="184"/>
      <c r="M505" s="185" t="s">
        <v>1</v>
      </c>
      <c r="N505" s="186" t="s">
        <v>40</v>
      </c>
      <c r="P505" s="148">
        <f>O505*H505</f>
        <v>0</v>
      </c>
      <c r="Q505" s="148">
        <v>0</v>
      </c>
      <c r="R505" s="148">
        <f>Q505*H505</f>
        <v>0</v>
      </c>
      <c r="S505" s="148">
        <v>0</v>
      </c>
      <c r="T505" s="149">
        <f>S505*H505</f>
        <v>0</v>
      </c>
      <c r="AR505" s="150" t="s">
        <v>369</v>
      </c>
      <c r="AT505" s="150" t="s">
        <v>390</v>
      </c>
      <c r="AU505" s="150" t="s">
        <v>82</v>
      </c>
      <c r="AY505" s="18" t="s">
        <v>307</v>
      </c>
      <c r="BE505" s="151">
        <f>IF(N505="základní",J505,0)</f>
        <v>0</v>
      </c>
      <c r="BF505" s="151">
        <f>IF(N505="snížená",J505,0)</f>
        <v>0</v>
      </c>
      <c r="BG505" s="151">
        <f>IF(N505="zákl. přenesená",J505,0)</f>
        <v>0</v>
      </c>
      <c r="BH505" s="151">
        <f>IF(N505="sníž. přenesená",J505,0)</f>
        <v>0</v>
      </c>
      <c r="BI505" s="151">
        <f>IF(N505="nulová",J505,0)</f>
        <v>0</v>
      </c>
      <c r="BJ505" s="18" t="s">
        <v>82</v>
      </c>
      <c r="BK505" s="151">
        <f>ROUND(I505*H505,2)</f>
        <v>0</v>
      </c>
      <c r="BL505" s="18" t="s">
        <v>314</v>
      </c>
      <c r="BM505" s="150" t="s">
        <v>4285</v>
      </c>
    </row>
    <row r="506" spans="2:65" s="1" customFormat="1" ht="29.25">
      <c r="B506" s="33"/>
      <c r="D506" s="152" t="s">
        <v>316</v>
      </c>
      <c r="F506" s="153" t="s">
        <v>9204</v>
      </c>
      <c r="I506" s="154"/>
      <c r="L506" s="33"/>
      <c r="M506" s="155"/>
      <c r="T506" s="57"/>
      <c r="AT506" s="18" t="s">
        <v>316</v>
      </c>
      <c r="AU506" s="18" t="s">
        <v>82</v>
      </c>
    </row>
    <row r="507" spans="2:65" s="1" customFormat="1" ht="44.25" customHeight="1">
      <c r="B507" s="33"/>
      <c r="C507" s="139" t="s">
        <v>1469</v>
      </c>
      <c r="D507" s="139" t="s">
        <v>309</v>
      </c>
      <c r="E507" s="140" t="s">
        <v>9205</v>
      </c>
      <c r="F507" s="141" t="s">
        <v>9206</v>
      </c>
      <c r="G507" s="142" t="s">
        <v>398</v>
      </c>
      <c r="H507" s="143">
        <v>50</v>
      </c>
      <c r="I507" s="144"/>
      <c r="J507" s="145">
        <f>ROUND(I507*H507,2)</f>
        <v>0</v>
      </c>
      <c r="K507" s="141" t="s">
        <v>1</v>
      </c>
      <c r="L507" s="33"/>
      <c r="M507" s="146" t="s">
        <v>1</v>
      </c>
      <c r="N507" s="147" t="s">
        <v>40</v>
      </c>
      <c r="P507" s="148">
        <f>O507*H507</f>
        <v>0</v>
      </c>
      <c r="Q507" s="148">
        <v>0</v>
      </c>
      <c r="R507" s="148">
        <f>Q507*H507</f>
        <v>0</v>
      </c>
      <c r="S507" s="148">
        <v>0</v>
      </c>
      <c r="T507" s="149">
        <f>S507*H507</f>
        <v>0</v>
      </c>
      <c r="AR507" s="150" t="s">
        <v>314</v>
      </c>
      <c r="AT507" s="150" t="s">
        <v>309</v>
      </c>
      <c r="AU507" s="150" t="s">
        <v>82</v>
      </c>
      <c r="AY507" s="18" t="s">
        <v>307</v>
      </c>
      <c r="BE507" s="151">
        <f>IF(N507="základní",J507,0)</f>
        <v>0</v>
      </c>
      <c r="BF507" s="151">
        <f>IF(N507="snížená",J507,0)</f>
        <v>0</v>
      </c>
      <c r="BG507" s="151">
        <f>IF(N507="zákl. přenesená",J507,0)</f>
        <v>0</v>
      </c>
      <c r="BH507" s="151">
        <f>IF(N507="sníž. přenesená",J507,0)</f>
        <v>0</v>
      </c>
      <c r="BI507" s="151">
        <f>IF(N507="nulová",J507,0)</f>
        <v>0</v>
      </c>
      <c r="BJ507" s="18" t="s">
        <v>82</v>
      </c>
      <c r="BK507" s="151">
        <f>ROUND(I507*H507,2)</f>
        <v>0</v>
      </c>
      <c r="BL507" s="18" t="s">
        <v>314</v>
      </c>
      <c r="BM507" s="150" t="s">
        <v>4294</v>
      </c>
    </row>
    <row r="508" spans="2:65" s="1" customFormat="1" ht="29.25">
      <c r="B508" s="33"/>
      <c r="D508" s="152" t="s">
        <v>316</v>
      </c>
      <c r="F508" s="153" t="s">
        <v>9206</v>
      </c>
      <c r="I508" s="154"/>
      <c r="L508" s="33"/>
      <c r="M508" s="155"/>
      <c r="T508" s="57"/>
      <c r="AT508" s="18" t="s">
        <v>316</v>
      </c>
      <c r="AU508" s="18" t="s">
        <v>82</v>
      </c>
    </row>
    <row r="509" spans="2:65" s="1" customFormat="1" ht="44.25" customHeight="1">
      <c r="B509" s="33"/>
      <c r="C509" s="177" t="s">
        <v>1474</v>
      </c>
      <c r="D509" s="177" t="s">
        <v>390</v>
      </c>
      <c r="E509" s="178" t="s">
        <v>9207</v>
      </c>
      <c r="F509" s="179" t="s">
        <v>9208</v>
      </c>
      <c r="G509" s="180" t="s">
        <v>398</v>
      </c>
      <c r="H509" s="181">
        <v>50</v>
      </c>
      <c r="I509" s="182"/>
      <c r="J509" s="183">
        <f>ROUND(I509*H509,2)</f>
        <v>0</v>
      </c>
      <c r="K509" s="179" t="s">
        <v>1</v>
      </c>
      <c r="L509" s="184"/>
      <c r="M509" s="185" t="s">
        <v>1</v>
      </c>
      <c r="N509" s="186" t="s">
        <v>40</v>
      </c>
      <c r="P509" s="148">
        <f>O509*H509</f>
        <v>0</v>
      </c>
      <c r="Q509" s="148">
        <v>0</v>
      </c>
      <c r="R509" s="148">
        <f>Q509*H509</f>
        <v>0</v>
      </c>
      <c r="S509" s="148">
        <v>0</v>
      </c>
      <c r="T509" s="149">
        <f>S509*H509</f>
        <v>0</v>
      </c>
      <c r="AR509" s="150" t="s">
        <v>369</v>
      </c>
      <c r="AT509" s="150" t="s">
        <v>390</v>
      </c>
      <c r="AU509" s="150" t="s">
        <v>82</v>
      </c>
      <c r="AY509" s="18" t="s">
        <v>307</v>
      </c>
      <c r="BE509" s="151">
        <f>IF(N509="základní",J509,0)</f>
        <v>0</v>
      </c>
      <c r="BF509" s="151">
        <f>IF(N509="snížená",J509,0)</f>
        <v>0</v>
      </c>
      <c r="BG509" s="151">
        <f>IF(N509="zákl. přenesená",J509,0)</f>
        <v>0</v>
      </c>
      <c r="BH509" s="151">
        <f>IF(N509="sníž. přenesená",J509,0)</f>
        <v>0</v>
      </c>
      <c r="BI509" s="151">
        <f>IF(N509="nulová",J509,0)</f>
        <v>0</v>
      </c>
      <c r="BJ509" s="18" t="s">
        <v>82</v>
      </c>
      <c r="BK509" s="151">
        <f>ROUND(I509*H509,2)</f>
        <v>0</v>
      </c>
      <c r="BL509" s="18" t="s">
        <v>314</v>
      </c>
      <c r="BM509" s="150" t="s">
        <v>4302</v>
      </c>
    </row>
    <row r="510" spans="2:65" s="1" customFormat="1" ht="29.25">
      <c r="B510" s="33"/>
      <c r="D510" s="152" t="s">
        <v>316</v>
      </c>
      <c r="F510" s="153" t="s">
        <v>9208</v>
      </c>
      <c r="I510" s="154"/>
      <c r="L510" s="33"/>
      <c r="M510" s="155"/>
      <c r="T510" s="57"/>
      <c r="AT510" s="18" t="s">
        <v>316</v>
      </c>
      <c r="AU510" s="18" t="s">
        <v>82</v>
      </c>
    </row>
    <row r="511" spans="2:65" s="1" customFormat="1" ht="44.25" customHeight="1">
      <c r="B511" s="33"/>
      <c r="C511" s="139" t="s">
        <v>1479</v>
      </c>
      <c r="D511" s="139" t="s">
        <v>309</v>
      </c>
      <c r="E511" s="140" t="s">
        <v>9209</v>
      </c>
      <c r="F511" s="141" t="s">
        <v>9210</v>
      </c>
      <c r="G511" s="142" t="s">
        <v>398</v>
      </c>
      <c r="H511" s="143">
        <v>65</v>
      </c>
      <c r="I511" s="144"/>
      <c r="J511" s="145">
        <f>ROUND(I511*H511,2)</f>
        <v>0</v>
      </c>
      <c r="K511" s="141" t="s">
        <v>1</v>
      </c>
      <c r="L511" s="33"/>
      <c r="M511" s="146" t="s">
        <v>1</v>
      </c>
      <c r="N511" s="147" t="s">
        <v>40</v>
      </c>
      <c r="P511" s="148">
        <f>O511*H511</f>
        <v>0</v>
      </c>
      <c r="Q511" s="148">
        <v>0</v>
      </c>
      <c r="R511" s="148">
        <f>Q511*H511</f>
        <v>0</v>
      </c>
      <c r="S511" s="148">
        <v>0</v>
      </c>
      <c r="T511" s="149">
        <f>S511*H511</f>
        <v>0</v>
      </c>
      <c r="AR511" s="150" t="s">
        <v>314</v>
      </c>
      <c r="AT511" s="150" t="s">
        <v>309</v>
      </c>
      <c r="AU511" s="150" t="s">
        <v>82</v>
      </c>
      <c r="AY511" s="18" t="s">
        <v>307</v>
      </c>
      <c r="BE511" s="151">
        <f>IF(N511="základní",J511,0)</f>
        <v>0</v>
      </c>
      <c r="BF511" s="151">
        <f>IF(N511="snížená",J511,0)</f>
        <v>0</v>
      </c>
      <c r="BG511" s="151">
        <f>IF(N511="zákl. přenesená",J511,0)</f>
        <v>0</v>
      </c>
      <c r="BH511" s="151">
        <f>IF(N511="sníž. přenesená",J511,0)</f>
        <v>0</v>
      </c>
      <c r="BI511" s="151">
        <f>IF(N511="nulová",J511,0)</f>
        <v>0</v>
      </c>
      <c r="BJ511" s="18" t="s">
        <v>82</v>
      </c>
      <c r="BK511" s="151">
        <f>ROUND(I511*H511,2)</f>
        <v>0</v>
      </c>
      <c r="BL511" s="18" t="s">
        <v>314</v>
      </c>
      <c r="BM511" s="150" t="s">
        <v>4313</v>
      </c>
    </row>
    <row r="512" spans="2:65" s="1" customFormat="1" ht="29.25">
      <c r="B512" s="33"/>
      <c r="D512" s="152" t="s">
        <v>316</v>
      </c>
      <c r="F512" s="153" t="s">
        <v>9210</v>
      </c>
      <c r="I512" s="154"/>
      <c r="L512" s="33"/>
      <c r="M512" s="155"/>
      <c r="T512" s="57"/>
      <c r="AT512" s="18" t="s">
        <v>316</v>
      </c>
      <c r="AU512" s="18" t="s">
        <v>82</v>
      </c>
    </row>
    <row r="513" spans="2:65" s="1" customFormat="1" ht="44.25" customHeight="1">
      <c r="B513" s="33"/>
      <c r="C513" s="177" t="s">
        <v>1484</v>
      </c>
      <c r="D513" s="177" t="s">
        <v>390</v>
      </c>
      <c r="E513" s="178" t="s">
        <v>9211</v>
      </c>
      <c r="F513" s="179" t="s">
        <v>9212</v>
      </c>
      <c r="G513" s="180" t="s">
        <v>398</v>
      </c>
      <c r="H513" s="181">
        <v>65</v>
      </c>
      <c r="I513" s="182"/>
      <c r="J513" s="183">
        <f>ROUND(I513*H513,2)</f>
        <v>0</v>
      </c>
      <c r="K513" s="179" t="s">
        <v>1</v>
      </c>
      <c r="L513" s="184"/>
      <c r="M513" s="185" t="s">
        <v>1</v>
      </c>
      <c r="N513" s="186" t="s">
        <v>40</v>
      </c>
      <c r="P513" s="148">
        <f>O513*H513</f>
        <v>0</v>
      </c>
      <c r="Q513" s="148">
        <v>0</v>
      </c>
      <c r="R513" s="148">
        <f>Q513*H513</f>
        <v>0</v>
      </c>
      <c r="S513" s="148">
        <v>0</v>
      </c>
      <c r="T513" s="149">
        <f>S513*H513</f>
        <v>0</v>
      </c>
      <c r="AR513" s="150" t="s">
        <v>369</v>
      </c>
      <c r="AT513" s="150" t="s">
        <v>390</v>
      </c>
      <c r="AU513" s="150" t="s">
        <v>82</v>
      </c>
      <c r="AY513" s="18" t="s">
        <v>307</v>
      </c>
      <c r="BE513" s="151">
        <f>IF(N513="základní",J513,0)</f>
        <v>0</v>
      </c>
      <c r="BF513" s="151">
        <f>IF(N513="snížená",J513,0)</f>
        <v>0</v>
      </c>
      <c r="BG513" s="151">
        <f>IF(N513="zákl. přenesená",J513,0)</f>
        <v>0</v>
      </c>
      <c r="BH513" s="151">
        <f>IF(N513="sníž. přenesená",J513,0)</f>
        <v>0</v>
      </c>
      <c r="BI513" s="151">
        <f>IF(N513="nulová",J513,0)</f>
        <v>0</v>
      </c>
      <c r="BJ513" s="18" t="s">
        <v>82</v>
      </c>
      <c r="BK513" s="151">
        <f>ROUND(I513*H513,2)</f>
        <v>0</v>
      </c>
      <c r="BL513" s="18" t="s">
        <v>314</v>
      </c>
      <c r="BM513" s="150" t="s">
        <v>4324</v>
      </c>
    </row>
    <row r="514" spans="2:65" s="1" customFormat="1" ht="29.25">
      <c r="B514" s="33"/>
      <c r="D514" s="152" t="s">
        <v>316</v>
      </c>
      <c r="F514" s="153" t="s">
        <v>9212</v>
      </c>
      <c r="I514" s="154"/>
      <c r="L514" s="33"/>
      <c r="M514" s="155"/>
      <c r="T514" s="57"/>
      <c r="AT514" s="18" t="s">
        <v>316</v>
      </c>
      <c r="AU514" s="18" t="s">
        <v>82</v>
      </c>
    </row>
    <row r="515" spans="2:65" s="1" customFormat="1" ht="44.25" customHeight="1">
      <c r="B515" s="33"/>
      <c r="C515" s="139" t="s">
        <v>1490</v>
      </c>
      <c r="D515" s="139" t="s">
        <v>309</v>
      </c>
      <c r="E515" s="140" t="s">
        <v>9213</v>
      </c>
      <c r="F515" s="141" t="s">
        <v>9214</v>
      </c>
      <c r="G515" s="142" t="s">
        <v>398</v>
      </c>
      <c r="H515" s="143">
        <v>250</v>
      </c>
      <c r="I515" s="144"/>
      <c r="J515" s="145">
        <f>ROUND(I515*H515,2)</f>
        <v>0</v>
      </c>
      <c r="K515" s="141" t="s">
        <v>1</v>
      </c>
      <c r="L515" s="33"/>
      <c r="M515" s="146" t="s">
        <v>1</v>
      </c>
      <c r="N515" s="147" t="s">
        <v>40</v>
      </c>
      <c r="P515" s="148">
        <f>O515*H515</f>
        <v>0</v>
      </c>
      <c r="Q515" s="148">
        <v>0</v>
      </c>
      <c r="R515" s="148">
        <f>Q515*H515</f>
        <v>0</v>
      </c>
      <c r="S515" s="148">
        <v>0</v>
      </c>
      <c r="T515" s="149">
        <f>S515*H515</f>
        <v>0</v>
      </c>
      <c r="AR515" s="150" t="s">
        <v>314</v>
      </c>
      <c r="AT515" s="150" t="s">
        <v>309</v>
      </c>
      <c r="AU515" s="150" t="s">
        <v>82</v>
      </c>
      <c r="AY515" s="18" t="s">
        <v>307</v>
      </c>
      <c r="BE515" s="151">
        <f>IF(N515="základní",J515,0)</f>
        <v>0</v>
      </c>
      <c r="BF515" s="151">
        <f>IF(N515="snížená",J515,0)</f>
        <v>0</v>
      </c>
      <c r="BG515" s="151">
        <f>IF(N515="zákl. přenesená",J515,0)</f>
        <v>0</v>
      </c>
      <c r="BH515" s="151">
        <f>IF(N515="sníž. přenesená",J515,0)</f>
        <v>0</v>
      </c>
      <c r="BI515" s="151">
        <f>IF(N515="nulová",J515,0)</f>
        <v>0</v>
      </c>
      <c r="BJ515" s="18" t="s">
        <v>82</v>
      </c>
      <c r="BK515" s="151">
        <f>ROUND(I515*H515,2)</f>
        <v>0</v>
      </c>
      <c r="BL515" s="18" t="s">
        <v>314</v>
      </c>
      <c r="BM515" s="150" t="s">
        <v>4340</v>
      </c>
    </row>
    <row r="516" spans="2:65" s="1" customFormat="1" ht="29.25">
      <c r="B516" s="33"/>
      <c r="D516" s="152" t="s">
        <v>316</v>
      </c>
      <c r="F516" s="153" t="s">
        <v>9214</v>
      </c>
      <c r="I516" s="154"/>
      <c r="L516" s="33"/>
      <c r="M516" s="155"/>
      <c r="T516" s="57"/>
      <c r="AT516" s="18" t="s">
        <v>316</v>
      </c>
      <c r="AU516" s="18" t="s">
        <v>82</v>
      </c>
    </row>
    <row r="517" spans="2:65" s="1" customFormat="1" ht="44.25" customHeight="1">
      <c r="B517" s="33"/>
      <c r="C517" s="177" t="s">
        <v>1495</v>
      </c>
      <c r="D517" s="177" t="s">
        <v>390</v>
      </c>
      <c r="E517" s="178" t="s">
        <v>9215</v>
      </c>
      <c r="F517" s="179" t="s">
        <v>9216</v>
      </c>
      <c r="G517" s="180" t="s">
        <v>398</v>
      </c>
      <c r="H517" s="181">
        <v>250</v>
      </c>
      <c r="I517" s="182"/>
      <c r="J517" s="183">
        <f>ROUND(I517*H517,2)</f>
        <v>0</v>
      </c>
      <c r="K517" s="179" t="s">
        <v>1</v>
      </c>
      <c r="L517" s="184"/>
      <c r="M517" s="185" t="s">
        <v>1</v>
      </c>
      <c r="N517" s="186" t="s">
        <v>40</v>
      </c>
      <c r="P517" s="148">
        <f>O517*H517</f>
        <v>0</v>
      </c>
      <c r="Q517" s="148">
        <v>0</v>
      </c>
      <c r="R517" s="148">
        <f>Q517*H517</f>
        <v>0</v>
      </c>
      <c r="S517" s="148">
        <v>0</v>
      </c>
      <c r="T517" s="149">
        <f>S517*H517</f>
        <v>0</v>
      </c>
      <c r="AR517" s="150" t="s">
        <v>369</v>
      </c>
      <c r="AT517" s="150" t="s">
        <v>390</v>
      </c>
      <c r="AU517" s="150" t="s">
        <v>82</v>
      </c>
      <c r="AY517" s="18" t="s">
        <v>307</v>
      </c>
      <c r="BE517" s="151">
        <f>IF(N517="základní",J517,0)</f>
        <v>0</v>
      </c>
      <c r="BF517" s="151">
        <f>IF(N517="snížená",J517,0)</f>
        <v>0</v>
      </c>
      <c r="BG517" s="151">
        <f>IF(N517="zákl. přenesená",J517,0)</f>
        <v>0</v>
      </c>
      <c r="BH517" s="151">
        <f>IF(N517="sníž. přenesená",J517,0)</f>
        <v>0</v>
      </c>
      <c r="BI517" s="151">
        <f>IF(N517="nulová",J517,0)</f>
        <v>0</v>
      </c>
      <c r="BJ517" s="18" t="s">
        <v>82</v>
      </c>
      <c r="BK517" s="151">
        <f>ROUND(I517*H517,2)</f>
        <v>0</v>
      </c>
      <c r="BL517" s="18" t="s">
        <v>314</v>
      </c>
      <c r="BM517" s="150" t="s">
        <v>4347</v>
      </c>
    </row>
    <row r="518" spans="2:65" s="1" customFormat="1" ht="29.25">
      <c r="B518" s="33"/>
      <c r="D518" s="152" t="s">
        <v>316</v>
      </c>
      <c r="F518" s="153" t="s">
        <v>9216</v>
      </c>
      <c r="I518" s="154"/>
      <c r="L518" s="33"/>
      <c r="M518" s="155"/>
      <c r="T518" s="57"/>
      <c r="AT518" s="18" t="s">
        <v>316</v>
      </c>
      <c r="AU518" s="18" t="s">
        <v>82</v>
      </c>
    </row>
    <row r="519" spans="2:65" s="1" customFormat="1" ht="24.2" customHeight="1">
      <c r="B519" s="33"/>
      <c r="C519" s="139" t="s">
        <v>1503</v>
      </c>
      <c r="D519" s="139" t="s">
        <v>309</v>
      </c>
      <c r="E519" s="140" t="s">
        <v>9217</v>
      </c>
      <c r="F519" s="141" t="s">
        <v>9218</v>
      </c>
      <c r="G519" s="142" t="s">
        <v>398</v>
      </c>
      <c r="H519" s="143">
        <v>180</v>
      </c>
      <c r="I519" s="144"/>
      <c r="J519" s="145">
        <f>ROUND(I519*H519,2)</f>
        <v>0</v>
      </c>
      <c r="K519" s="141" t="s">
        <v>1</v>
      </c>
      <c r="L519" s="33"/>
      <c r="M519" s="146" t="s">
        <v>1</v>
      </c>
      <c r="N519" s="147" t="s">
        <v>40</v>
      </c>
      <c r="P519" s="148">
        <f>O519*H519</f>
        <v>0</v>
      </c>
      <c r="Q519" s="148">
        <v>0</v>
      </c>
      <c r="R519" s="148">
        <f>Q519*H519</f>
        <v>0</v>
      </c>
      <c r="S519" s="148">
        <v>0</v>
      </c>
      <c r="T519" s="149">
        <f>S519*H519</f>
        <v>0</v>
      </c>
      <c r="AR519" s="150" t="s">
        <v>314</v>
      </c>
      <c r="AT519" s="150" t="s">
        <v>309</v>
      </c>
      <c r="AU519" s="150" t="s">
        <v>82</v>
      </c>
      <c r="AY519" s="18" t="s">
        <v>307</v>
      </c>
      <c r="BE519" s="151">
        <f>IF(N519="základní",J519,0)</f>
        <v>0</v>
      </c>
      <c r="BF519" s="151">
        <f>IF(N519="snížená",J519,0)</f>
        <v>0</v>
      </c>
      <c r="BG519" s="151">
        <f>IF(N519="zákl. přenesená",J519,0)</f>
        <v>0</v>
      </c>
      <c r="BH519" s="151">
        <f>IF(N519="sníž. přenesená",J519,0)</f>
        <v>0</v>
      </c>
      <c r="BI519" s="151">
        <f>IF(N519="nulová",J519,0)</f>
        <v>0</v>
      </c>
      <c r="BJ519" s="18" t="s">
        <v>82</v>
      </c>
      <c r="BK519" s="151">
        <f>ROUND(I519*H519,2)</f>
        <v>0</v>
      </c>
      <c r="BL519" s="18" t="s">
        <v>314</v>
      </c>
      <c r="BM519" s="150" t="s">
        <v>4357</v>
      </c>
    </row>
    <row r="520" spans="2:65" s="1" customFormat="1" ht="19.5">
      <c r="B520" s="33"/>
      <c r="D520" s="152" t="s">
        <v>316</v>
      </c>
      <c r="F520" s="153" t="s">
        <v>9218</v>
      </c>
      <c r="I520" s="154"/>
      <c r="L520" s="33"/>
      <c r="M520" s="155"/>
      <c r="T520" s="57"/>
      <c r="AT520" s="18" t="s">
        <v>316</v>
      </c>
      <c r="AU520" s="18" t="s">
        <v>82</v>
      </c>
    </row>
    <row r="521" spans="2:65" s="1" customFormat="1" ht="24.2" customHeight="1">
      <c r="B521" s="33"/>
      <c r="C521" s="177" t="s">
        <v>1508</v>
      </c>
      <c r="D521" s="177" t="s">
        <v>390</v>
      </c>
      <c r="E521" s="178" t="s">
        <v>9219</v>
      </c>
      <c r="F521" s="179" t="s">
        <v>9220</v>
      </c>
      <c r="G521" s="180" t="s">
        <v>398</v>
      </c>
      <c r="H521" s="181">
        <v>180</v>
      </c>
      <c r="I521" s="182"/>
      <c r="J521" s="183">
        <f>ROUND(I521*H521,2)</f>
        <v>0</v>
      </c>
      <c r="K521" s="179" t="s">
        <v>1</v>
      </c>
      <c r="L521" s="184"/>
      <c r="M521" s="185" t="s">
        <v>1</v>
      </c>
      <c r="N521" s="186" t="s">
        <v>40</v>
      </c>
      <c r="P521" s="148">
        <f>O521*H521</f>
        <v>0</v>
      </c>
      <c r="Q521" s="148">
        <v>0</v>
      </c>
      <c r="R521" s="148">
        <f>Q521*H521</f>
        <v>0</v>
      </c>
      <c r="S521" s="148">
        <v>0</v>
      </c>
      <c r="T521" s="149">
        <f>S521*H521</f>
        <v>0</v>
      </c>
      <c r="AR521" s="150" t="s">
        <v>369</v>
      </c>
      <c r="AT521" s="150" t="s">
        <v>390</v>
      </c>
      <c r="AU521" s="150" t="s">
        <v>82</v>
      </c>
      <c r="AY521" s="18" t="s">
        <v>307</v>
      </c>
      <c r="BE521" s="151">
        <f>IF(N521="základní",J521,0)</f>
        <v>0</v>
      </c>
      <c r="BF521" s="151">
        <f>IF(N521="snížená",J521,0)</f>
        <v>0</v>
      </c>
      <c r="BG521" s="151">
        <f>IF(N521="zákl. přenesená",J521,0)</f>
        <v>0</v>
      </c>
      <c r="BH521" s="151">
        <f>IF(N521="sníž. přenesená",J521,0)</f>
        <v>0</v>
      </c>
      <c r="BI521" s="151">
        <f>IF(N521="nulová",J521,0)</f>
        <v>0</v>
      </c>
      <c r="BJ521" s="18" t="s">
        <v>82</v>
      </c>
      <c r="BK521" s="151">
        <f>ROUND(I521*H521,2)</f>
        <v>0</v>
      </c>
      <c r="BL521" s="18" t="s">
        <v>314</v>
      </c>
      <c r="BM521" s="150" t="s">
        <v>4367</v>
      </c>
    </row>
    <row r="522" spans="2:65" s="1" customFormat="1" ht="19.5">
      <c r="B522" s="33"/>
      <c r="D522" s="152" t="s">
        <v>316</v>
      </c>
      <c r="F522" s="153" t="s">
        <v>9220</v>
      </c>
      <c r="I522" s="154"/>
      <c r="L522" s="33"/>
      <c r="M522" s="155"/>
      <c r="T522" s="57"/>
      <c r="AT522" s="18" t="s">
        <v>316</v>
      </c>
      <c r="AU522" s="18" t="s">
        <v>82</v>
      </c>
    </row>
    <row r="523" spans="2:65" s="1" customFormat="1" ht="24.2" customHeight="1">
      <c r="B523" s="33"/>
      <c r="C523" s="139" t="s">
        <v>1514</v>
      </c>
      <c r="D523" s="139" t="s">
        <v>309</v>
      </c>
      <c r="E523" s="140" t="s">
        <v>9221</v>
      </c>
      <c r="F523" s="141" t="s">
        <v>9222</v>
      </c>
      <c r="G523" s="142" t="s">
        <v>398</v>
      </c>
      <c r="H523" s="143">
        <v>620</v>
      </c>
      <c r="I523" s="144"/>
      <c r="J523" s="145">
        <f>ROUND(I523*H523,2)</f>
        <v>0</v>
      </c>
      <c r="K523" s="141" t="s">
        <v>1</v>
      </c>
      <c r="L523" s="33"/>
      <c r="M523" s="146" t="s">
        <v>1</v>
      </c>
      <c r="N523" s="147" t="s">
        <v>40</v>
      </c>
      <c r="P523" s="148">
        <f>O523*H523</f>
        <v>0</v>
      </c>
      <c r="Q523" s="148">
        <v>0</v>
      </c>
      <c r="R523" s="148">
        <f>Q523*H523</f>
        <v>0</v>
      </c>
      <c r="S523" s="148">
        <v>0</v>
      </c>
      <c r="T523" s="149">
        <f>S523*H523</f>
        <v>0</v>
      </c>
      <c r="AR523" s="150" t="s">
        <v>314</v>
      </c>
      <c r="AT523" s="150" t="s">
        <v>309</v>
      </c>
      <c r="AU523" s="150" t="s">
        <v>82</v>
      </c>
      <c r="AY523" s="18" t="s">
        <v>307</v>
      </c>
      <c r="BE523" s="151">
        <f>IF(N523="základní",J523,0)</f>
        <v>0</v>
      </c>
      <c r="BF523" s="151">
        <f>IF(N523="snížená",J523,0)</f>
        <v>0</v>
      </c>
      <c r="BG523" s="151">
        <f>IF(N523="zákl. přenesená",J523,0)</f>
        <v>0</v>
      </c>
      <c r="BH523" s="151">
        <f>IF(N523="sníž. přenesená",J523,0)</f>
        <v>0</v>
      </c>
      <c r="BI523" s="151">
        <f>IF(N523="nulová",J523,0)</f>
        <v>0</v>
      </c>
      <c r="BJ523" s="18" t="s">
        <v>82</v>
      </c>
      <c r="BK523" s="151">
        <f>ROUND(I523*H523,2)</f>
        <v>0</v>
      </c>
      <c r="BL523" s="18" t="s">
        <v>314</v>
      </c>
      <c r="BM523" s="150" t="s">
        <v>4380</v>
      </c>
    </row>
    <row r="524" spans="2:65" s="1" customFormat="1" ht="19.5">
      <c r="B524" s="33"/>
      <c r="D524" s="152" t="s">
        <v>316</v>
      </c>
      <c r="F524" s="153" t="s">
        <v>9222</v>
      </c>
      <c r="I524" s="154"/>
      <c r="L524" s="33"/>
      <c r="M524" s="155"/>
      <c r="T524" s="57"/>
      <c r="AT524" s="18" t="s">
        <v>316</v>
      </c>
      <c r="AU524" s="18" t="s">
        <v>82</v>
      </c>
    </row>
    <row r="525" spans="2:65" s="1" customFormat="1" ht="24.2" customHeight="1">
      <c r="B525" s="33"/>
      <c r="C525" s="177" t="s">
        <v>1519</v>
      </c>
      <c r="D525" s="177" t="s">
        <v>390</v>
      </c>
      <c r="E525" s="178" t="s">
        <v>9223</v>
      </c>
      <c r="F525" s="179" t="s">
        <v>9224</v>
      </c>
      <c r="G525" s="180" t="s">
        <v>398</v>
      </c>
      <c r="H525" s="181">
        <v>620</v>
      </c>
      <c r="I525" s="182"/>
      <c r="J525" s="183">
        <f>ROUND(I525*H525,2)</f>
        <v>0</v>
      </c>
      <c r="K525" s="179" t="s">
        <v>1</v>
      </c>
      <c r="L525" s="184"/>
      <c r="M525" s="185" t="s">
        <v>1</v>
      </c>
      <c r="N525" s="186" t="s">
        <v>40</v>
      </c>
      <c r="P525" s="148">
        <f>O525*H525</f>
        <v>0</v>
      </c>
      <c r="Q525" s="148">
        <v>0</v>
      </c>
      <c r="R525" s="148">
        <f>Q525*H525</f>
        <v>0</v>
      </c>
      <c r="S525" s="148">
        <v>0</v>
      </c>
      <c r="T525" s="149">
        <f>S525*H525</f>
        <v>0</v>
      </c>
      <c r="AR525" s="150" t="s">
        <v>369</v>
      </c>
      <c r="AT525" s="150" t="s">
        <v>390</v>
      </c>
      <c r="AU525" s="150" t="s">
        <v>82</v>
      </c>
      <c r="AY525" s="18" t="s">
        <v>307</v>
      </c>
      <c r="BE525" s="151">
        <f>IF(N525="základní",J525,0)</f>
        <v>0</v>
      </c>
      <c r="BF525" s="151">
        <f>IF(N525="snížená",J525,0)</f>
        <v>0</v>
      </c>
      <c r="BG525" s="151">
        <f>IF(N525="zákl. přenesená",J525,0)</f>
        <v>0</v>
      </c>
      <c r="BH525" s="151">
        <f>IF(N525="sníž. přenesená",J525,0)</f>
        <v>0</v>
      </c>
      <c r="BI525" s="151">
        <f>IF(N525="nulová",J525,0)</f>
        <v>0</v>
      </c>
      <c r="BJ525" s="18" t="s">
        <v>82</v>
      </c>
      <c r="BK525" s="151">
        <f>ROUND(I525*H525,2)</f>
        <v>0</v>
      </c>
      <c r="BL525" s="18" t="s">
        <v>314</v>
      </c>
      <c r="BM525" s="150" t="s">
        <v>4391</v>
      </c>
    </row>
    <row r="526" spans="2:65" s="1" customFormat="1" ht="19.5">
      <c r="B526" s="33"/>
      <c r="D526" s="152" t="s">
        <v>316</v>
      </c>
      <c r="F526" s="153" t="s">
        <v>9224</v>
      </c>
      <c r="I526" s="154"/>
      <c r="L526" s="33"/>
      <c r="M526" s="155"/>
      <c r="T526" s="57"/>
      <c r="AT526" s="18" t="s">
        <v>316</v>
      </c>
      <c r="AU526" s="18" t="s">
        <v>82</v>
      </c>
    </row>
    <row r="527" spans="2:65" s="1" customFormat="1" ht="33" customHeight="1">
      <c r="B527" s="33"/>
      <c r="C527" s="139" t="s">
        <v>1525</v>
      </c>
      <c r="D527" s="139" t="s">
        <v>309</v>
      </c>
      <c r="E527" s="140" t="s">
        <v>9225</v>
      </c>
      <c r="F527" s="141" t="s">
        <v>9226</v>
      </c>
      <c r="G527" s="142" t="s">
        <v>398</v>
      </c>
      <c r="H527" s="143">
        <v>500</v>
      </c>
      <c r="I527" s="144"/>
      <c r="J527" s="145">
        <f>ROUND(I527*H527,2)</f>
        <v>0</v>
      </c>
      <c r="K527" s="141" t="s">
        <v>1</v>
      </c>
      <c r="L527" s="33"/>
      <c r="M527" s="146" t="s">
        <v>1</v>
      </c>
      <c r="N527" s="147" t="s">
        <v>40</v>
      </c>
      <c r="P527" s="148">
        <f>O527*H527</f>
        <v>0</v>
      </c>
      <c r="Q527" s="148">
        <v>0</v>
      </c>
      <c r="R527" s="148">
        <f>Q527*H527</f>
        <v>0</v>
      </c>
      <c r="S527" s="148">
        <v>0</v>
      </c>
      <c r="T527" s="149">
        <f>S527*H527</f>
        <v>0</v>
      </c>
      <c r="AR527" s="150" t="s">
        <v>314</v>
      </c>
      <c r="AT527" s="150" t="s">
        <v>309</v>
      </c>
      <c r="AU527" s="150" t="s">
        <v>82</v>
      </c>
      <c r="AY527" s="18" t="s">
        <v>307</v>
      </c>
      <c r="BE527" s="151">
        <f>IF(N527="základní",J527,0)</f>
        <v>0</v>
      </c>
      <c r="BF527" s="151">
        <f>IF(N527="snížená",J527,0)</f>
        <v>0</v>
      </c>
      <c r="BG527" s="151">
        <f>IF(N527="zákl. přenesená",J527,0)</f>
        <v>0</v>
      </c>
      <c r="BH527" s="151">
        <f>IF(N527="sníž. přenesená",J527,0)</f>
        <v>0</v>
      </c>
      <c r="BI527" s="151">
        <f>IF(N527="nulová",J527,0)</f>
        <v>0</v>
      </c>
      <c r="BJ527" s="18" t="s">
        <v>82</v>
      </c>
      <c r="BK527" s="151">
        <f>ROUND(I527*H527,2)</f>
        <v>0</v>
      </c>
      <c r="BL527" s="18" t="s">
        <v>314</v>
      </c>
      <c r="BM527" s="150" t="s">
        <v>4401</v>
      </c>
    </row>
    <row r="528" spans="2:65" s="1" customFormat="1" ht="19.5">
      <c r="B528" s="33"/>
      <c r="D528" s="152" t="s">
        <v>316</v>
      </c>
      <c r="F528" s="153" t="s">
        <v>9226</v>
      </c>
      <c r="I528" s="154"/>
      <c r="L528" s="33"/>
      <c r="M528" s="155"/>
      <c r="T528" s="57"/>
      <c r="AT528" s="18" t="s">
        <v>316</v>
      </c>
      <c r="AU528" s="18" t="s">
        <v>82</v>
      </c>
    </row>
    <row r="529" spans="2:65" s="1" customFormat="1" ht="33" customHeight="1">
      <c r="B529" s="33"/>
      <c r="C529" s="177" t="s">
        <v>1530</v>
      </c>
      <c r="D529" s="177" t="s">
        <v>390</v>
      </c>
      <c r="E529" s="178" t="s">
        <v>9227</v>
      </c>
      <c r="F529" s="179" t="s">
        <v>9228</v>
      </c>
      <c r="G529" s="180" t="s">
        <v>398</v>
      </c>
      <c r="H529" s="181">
        <v>500</v>
      </c>
      <c r="I529" s="182"/>
      <c r="J529" s="183">
        <f>ROUND(I529*H529,2)</f>
        <v>0</v>
      </c>
      <c r="K529" s="179" t="s">
        <v>1</v>
      </c>
      <c r="L529" s="184"/>
      <c r="M529" s="185" t="s">
        <v>1</v>
      </c>
      <c r="N529" s="186" t="s">
        <v>40</v>
      </c>
      <c r="P529" s="148">
        <f>O529*H529</f>
        <v>0</v>
      </c>
      <c r="Q529" s="148">
        <v>0</v>
      </c>
      <c r="R529" s="148">
        <f>Q529*H529</f>
        <v>0</v>
      </c>
      <c r="S529" s="148">
        <v>0</v>
      </c>
      <c r="T529" s="149">
        <f>S529*H529</f>
        <v>0</v>
      </c>
      <c r="AR529" s="150" t="s">
        <v>369</v>
      </c>
      <c r="AT529" s="150" t="s">
        <v>390</v>
      </c>
      <c r="AU529" s="150" t="s">
        <v>82</v>
      </c>
      <c r="AY529" s="18" t="s">
        <v>307</v>
      </c>
      <c r="BE529" s="151">
        <f>IF(N529="základní",J529,0)</f>
        <v>0</v>
      </c>
      <c r="BF529" s="151">
        <f>IF(N529="snížená",J529,0)</f>
        <v>0</v>
      </c>
      <c r="BG529" s="151">
        <f>IF(N529="zákl. přenesená",J529,0)</f>
        <v>0</v>
      </c>
      <c r="BH529" s="151">
        <f>IF(N529="sníž. přenesená",J529,0)</f>
        <v>0</v>
      </c>
      <c r="BI529" s="151">
        <f>IF(N529="nulová",J529,0)</f>
        <v>0</v>
      </c>
      <c r="BJ529" s="18" t="s">
        <v>82</v>
      </c>
      <c r="BK529" s="151">
        <f>ROUND(I529*H529,2)</f>
        <v>0</v>
      </c>
      <c r="BL529" s="18" t="s">
        <v>314</v>
      </c>
      <c r="BM529" s="150" t="s">
        <v>4411</v>
      </c>
    </row>
    <row r="530" spans="2:65" s="1" customFormat="1" ht="19.5">
      <c r="B530" s="33"/>
      <c r="D530" s="152" t="s">
        <v>316</v>
      </c>
      <c r="F530" s="153" t="s">
        <v>9228</v>
      </c>
      <c r="I530" s="154"/>
      <c r="L530" s="33"/>
      <c r="M530" s="155"/>
      <c r="T530" s="57"/>
      <c r="AT530" s="18" t="s">
        <v>316</v>
      </c>
      <c r="AU530" s="18" t="s">
        <v>82</v>
      </c>
    </row>
    <row r="531" spans="2:65" s="1" customFormat="1" ht="33" customHeight="1">
      <c r="B531" s="33"/>
      <c r="C531" s="139" t="s">
        <v>1534</v>
      </c>
      <c r="D531" s="139" t="s">
        <v>309</v>
      </c>
      <c r="E531" s="140" t="s">
        <v>9229</v>
      </c>
      <c r="F531" s="141" t="s">
        <v>9230</v>
      </c>
      <c r="G531" s="142" t="s">
        <v>398</v>
      </c>
      <c r="H531" s="143">
        <v>140</v>
      </c>
      <c r="I531" s="144"/>
      <c r="J531" s="145">
        <f>ROUND(I531*H531,2)</f>
        <v>0</v>
      </c>
      <c r="K531" s="141" t="s">
        <v>1</v>
      </c>
      <c r="L531" s="33"/>
      <c r="M531" s="146" t="s">
        <v>1</v>
      </c>
      <c r="N531" s="147" t="s">
        <v>40</v>
      </c>
      <c r="P531" s="148">
        <f>O531*H531</f>
        <v>0</v>
      </c>
      <c r="Q531" s="148">
        <v>0</v>
      </c>
      <c r="R531" s="148">
        <f>Q531*H531</f>
        <v>0</v>
      </c>
      <c r="S531" s="148">
        <v>0</v>
      </c>
      <c r="T531" s="149">
        <f>S531*H531</f>
        <v>0</v>
      </c>
      <c r="AR531" s="150" t="s">
        <v>314</v>
      </c>
      <c r="AT531" s="150" t="s">
        <v>309</v>
      </c>
      <c r="AU531" s="150" t="s">
        <v>82</v>
      </c>
      <c r="AY531" s="18" t="s">
        <v>307</v>
      </c>
      <c r="BE531" s="151">
        <f>IF(N531="základní",J531,0)</f>
        <v>0</v>
      </c>
      <c r="BF531" s="151">
        <f>IF(N531="snížená",J531,0)</f>
        <v>0</v>
      </c>
      <c r="BG531" s="151">
        <f>IF(N531="zákl. přenesená",J531,0)</f>
        <v>0</v>
      </c>
      <c r="BH531" s="151">
        <f>IF(N531="sníž. přenesená",J531,0)</f>
        <v>0</v>
      </c>
      <c r="BI531" s="151">
        <f>IF(N531="nulová",J531,0)</f>
        <v>0</v>
      </c>
      <c r="BJ531" s="18" t="s">
        <v>82</v>
      </c>
      <c r="BK531" s="151">
        <f>ROUND(I531*H531,2)</f>
        <v>0</v>
      </c>
      <c r="BL531" s="18" t="s">
        <v>314</v>
      </c>
      <c r="BM531" s="150" t="s">
        <v>4426</v>
      </c>
    </row>
    <row r="532" spans="2:65" s="1" customFormat="1" ht="19.5">
      <c r="B532" s="33"/>
      <c r="D532" s="152" t="s">
        <v>316</v>
      </c>
      <c r="F532" s="153" t="s">
        <v>9230</v>
      </c>
      <c r="I532" s="154"/>
      <c r="L532" s="33"/>
      <c r="M532" s="155"/>
      <c r="T532" s="57"/>
      <c r="AT532" s="18" t="s">
        <v>316</v>
      </c>
      <c r="AU532" s="18" t="s">
        <v>82</v>
      </c>
    </row>
    <row r="533" spans="2:65" s="1" customFormat="1" ht="33" customHeight="1">
      <c r="B533" s="33"/>
      <c r="C533" s="177" t="s">
        <v>1541</v>
      </c>
      <c r="D533" s="177" t="s">
        <v>390</v>
      </c>
      <c r="E533" s="178" t="s">
        <v>9231</v>
      </c>
      <c r="F533" s="179" t="s">
        <v>9232</v>
      </c>
      <c r="G533" s="180" t="s">
        <v>398</v>
      </c>
      <c r="H533" s="181">
        <v>140</v>
      </c>
      <c r="I533" s="182"/>
      <c r="J533" s="183">
        <f>ROUND(I533*H533,2)</f>
        <v>0</v>
      </c>
      <c r="K533" s="179" t="s">
        <v>1</v>
      </c>
      <c r="L533" s="184"/>
      <c r="M533" s="185" t="s">
        <v>1</v>
      </c>
      <c r="N533" s="186" t="s">
        <v>40</v>
      </c>
      <c r="P533" s="148">
        <f>O533*H533</f>
        <v>0</v>
      </c>
      <c r="Q533" s="148">
        <v>0</v>
      </c>
      <c r="R533" s="148">
        <f>Q533*H533</f>
        <v>0</v>
      </c>
      <c r="S533" s="148">
        <v>0</v>
      </c>
      <c r="T533" s="149">
        <f>S533*H533</f>
        <v>0</v>
      </c>
      <c r="AR533" s="150" t="s">
        <v>369</v>
      </c>
      <c r="AT533" s="150" t="s">
        <v>390</v>
      </c>
      <c r="AU533" s="150" t="s">
        <v>82</v>
      </c>
      <c r="AY533" s="18" t="s">
        <v>307</v>
      </c>
      <c r="BE533" s="151">
        <f>IF(N533="základní",J533,0)</f>
        <v>0</v>
      </c>
      <c r="BF533" s="151">
        <f>IF(N533="snížená",J533,0)</f>
        <v>0</v>
      </c>
      <c r="BG533" s="151">
        <f>IF(N533="zákl. přenesená",J533,0)</f>
        <v>0</v>
      </c>
      <c r="BH533" s="151">
        <f>IF(N533="sníž. přenesená",J533,0)</f>
        <v>0</v>
      </c>
      <c r="BI533" s="151">
        <f>IF(N533="nulová",J533,0)</f>
        <v>0</v>
      </c>
      <c r="BJ533" s="18" t="s">
        <v>82</v>
      </c>
      <c r="BK533" s="151">
        <f>ROUND(I533*H533,2)</f>
        <v>0</v>
      </c>
      <c r="BL533" s="18" t="s">
        <v>314</v>
      </c>
      <c r="BM533" s="150" t="s">
        <v>4436</v>
      </c>
    </row>
    <row r="534" spans="2:65" s="1" customFormat="1" ht="19.5">
      <c r="B534" s="33"/>
      <c r="D534" s="152" t="s">
        <v>316</v>
      </c>
      <c r="F534" s="153" t="s">
        <v>9232</v>
      </c>
      <c r="I534" s="154"/>
      <c r="L534" s="33"/>
      <c r="M534" s="155"/>
      <c r="T534" s="57"/>
      <c r="AT534" s="18" t="s">
        <v>316</v>
      </c>
      <c r="AU534" s="18" t="s">
        <v>82</v>
      </c>
    </row>
    <row r="535" spans="2:65" s="1" customFormat="1" ht="33" customHeight="1">
      <c r="B535" s="33"/>
      <c r="C535" s="139" t="s">
        <v>1549</v>
      </c>
      <c r="D535" s="139" t="s">
        <v>309</v>
      </c>
      <c r="E535" s="140" t="s">
        <v>9233</v>
      </c>
      <c r="F535" s="141" t="s">
        <v>9234</v>
      </c>
      <c r="G535" s="142" t="s">
        <v>398</v>
      </c>
      <c r="H535" s="143">
        <v>20</v>
      </c>
      <c r="I535" s="144"/>
      <c r="J535" s="145">
        <f>ROUND(I535*H535,2)</f>
        <v>0</v>
      </c>
      <c r="K535" s="141" t="s">
        <v>1</v>
      </c>
      <c r="L535" s="33"/>
      <c r="M535" s="146" t="s">
        <v>1</v>
      </c>
      <c r="N535" s="147" t="s">
        <v>40</v>
      </c>
      <c r="P535" s="148">
        <f>O535*H535</f>
        <v>0</v>
      </c>
      <c r="Q535" s="148">
        <v>0</v>
      </c>
      <c r="R535" s="148">
        <f>Q535*H535</f>
        <v>0</v>
      </c>
      <c r="S535" s="148">
        <v>0</v>
      </c>
      <c r="T535" s="149">
        <f>S535*H535</f>
        <v>0</v>
      </c>
      <c r="AR535" s="150" t="s">
        <v>314</v>
      </c>
      <c r="AT535" s="150" t="s">
        <v>309</v>
      </c>
      <c r="AU535" s="150" t="s">
        <v>82</v>
      </c>
      <c r="AY535" s="18" t="s">
        <v>307</v>
      </c>
      <c r="BE535" s="151">
        <f>IF(N535="základní",J535,0)</f>
        <v>0</v>
      </c>
      <c r="BF535" s="151">
        <f>IF(N535="snížená",J535,0)</f>
        <v>0</v>
      </c>
      <c r="BG535" s="151">
        <f>IF(N535="zákl. přenesená",J535,0)</f>
        <v>0</v>
      </c>
      <c r="BH535" s="151">
        <f>IF(N535="sníž. přenesená",J535,0)</f>
        <v>0</v>
      </c>
      <c r="BI535" s="151">
        <f>IF(N535="nulová",J535,0)</f>
        <v>0</v>
      </c>
      <c r="BJ535" s="18" t="s">
        <v>82</v>
      </c>
      <c r="BK535" s="151">
        <f>ROUND(I535*H535,2)</f>
        <v>0</v>
      </c>
      <c r="BL535" s="18" t="s">
        <v>314</v>
      </c>
      <c r="BM535" s="150" t="s">
        <v>4446</v>
      </c>
    </row>
    <row r="536" spans="2:65" s="1" customFormat="1" ht="19.5">
      <c r="B536" s="33"/>
      <c r="D536" s="152" t="s">
        <v>316</v>
      </c>
      <c r="F536" s="153" t="s">
        <v>9234</v>
      </c>
      <c r="I536" s="154"/>
      <c r="L536" s="33"/>
      <c r="M536" s="155"/>
      <c r="T536" s="57"/>
      <c r="AT536" s="18" t="s">
        <v>316</v>
      </c>
      <c r="AU536" s="18" t="s">
        <v>82</v>
      </c>
    </row>
    <row r="537" spans="2:65" s="1" customFormat="1" ht="33" customHeight="1">
      <c r="B537" s="33"/>
      <c r="C537" s="177" t="s">
        <v>1554</v>
      </c>
      <c r="D537" s="177" t="s">
        <v>390</v>
      </c>
      <c r="E537" s="178" t="s">
        <v>9235</v>
      </c>
      <c r="F537" s="179" t="s">
        <v>9236</v>
      </c>
      <c r="G537" s="180" t="s">
        <v>398</v>
      </c>
      <c r="H537" s="181">
        <v>20</v>
      </c>
      <c r="I537" s="182"/>
      <c r="J537" s="183">
        <f>ROUND(I537*H537,2)</f>
        <v>0</v>
      </c>
      <c r="K537" s="179" t="s">
        <v>1</v>
      </c>
      <c r="L537" s="184"/>
      <c r="M537" s="185" t="s">
        <v>1</v>
      </c>
      <c r="N537" s="186" t="s">
        <v>40</v>
      </c>
      <c r="P537" s="148">
        <f>O537*H537</f>
        <v>0</v>
      </c>
      <c r="Q537" s="148">
        <v>0</v>
      </c>
      <c r="R537" s="148">
        <f>Q537*H537</f>
        <v>0</v>
      </c>
      <c r="S537" s="148">
        <v>0</v>
      </c>
      <c r="T537" s="149">
        <f>S537*H537</f>
        <v>0</v>
      </c>
      <c r="AR537" s="150" t="s">
        <v>369</v>
      </c>
      <c r="AT537" s="150" t="s">
        <v>390</v>
      </c>
      <c r="AU537" s="150" t="s">
        <v>82</v>
      </c>
      <c r="AY537" s="18" t="s">
        <v>307</v>
      </c>
      <c r="BE537" s="151">
        <f>IF(N537="základní",J537,0)</f>
        <v>0</v>
      </c>
      <c r="BF537" s="151">
        <f>IF(N537="snížená",J537,0)</f>
        <v>0</v>
      </c>
      <c r="BG537" s="151">
        <f>IF(N537="zákl. přenesená",J537,0)</f>
        <v>0</v>
      </c>
      <c r="BH537" s="151">
        <f>IF(N537="sníž. přenesená",J537,0)</f>
        <v>0</v>
      </c>
      <c r="BI537" s="151">
        <f>IF(N537="nulová",J537,0)</f>
        <v>0</v>
      </c>
      <c r="BJ537" s="18" t="s">
        <v>82</v>
      </c>
      <c r="BK537" s="151">
        <f>ROUND(I537*H537,2)</f>
        <v>0</v>
      </c>
      <c r="BL537" s="18" t="s">
        <v>314</v>
      </c>
      <c r="BM537" s="150" t="s">
        <v>4454</v>
      </c>
    </row>
    <row r="538" spans="2:65" s="1" customFormat="1" ht="19.5">
      <c r="B538" s="33"/>
      <c r="D538" s="152" t="s">
        <v>316</v>
      </c>
      <c r="F538" s="153" t="s">
        <v>9236</v>
      </c>
      <c r="I538" s="154"/>
      <c r="L538" s="33"/>
      <c r="M538" s="155"/>
      <c r="T538" s="57"/>
      <c r="AT538" s="18" t="s">
        <v>316</v>
      </c>
      <c r="AU538" s="18" t="s">
        <v>82</v>
      </c>
    </row>
    <row r="539" spans="2:65" s="1" customFormat="1" ht="24.2" customHeight="1">
      <c r="B539" s="33"/>
      <c r="C539" s="139" t="s">
        <v>1560</v>
      </c>
      <c r="D539" s="139" t="s">
        <v>309</v>
      </c>
      <c r="E539" s="140" t="s">
        <v>9237</v>
      </c>
      <c r="F539" s="141" t="s">
        <v>9238</v>
      </c>
      <c r="G539" s="142" t="s">
        <v>398</v>
      </c>
      <c r="H539" s="143">
        <v>2085</v>
      </c>
      <c r="I539" s="144"/>
      <c r="J539" s="145">
        <f>ROUND(I539*H539,2)</f>
        <v>0</v>
      </c>
      <c r="K539" s="141" t="s">
        <v>1</v>
      </c>
      <c r="L539" s="33"/>
      <c r="M539" s="146" t="s">
        <v>1</v>
      </c>
      <c r="N539" s="147" t="s">
        <v>40</v>
      </c>
      <c r="P539" s="148">
        <f>O539*H539</f>
        <v>0</v>
      </c>
      <c r="Q539" s="148">
        <v>0</v>
      </c>
      <c r="R539" s="148">
        <f>Q539*H539</f>
        <v>0</v>
      </c>
      <c r="S539" s="148">
        <v>0</v>
      </c>
      <c r="T539" s="149">
        <f>S539*H539</f>
        <v>0</v>
      </c>
      <c r="AR539" s="150" t="s">
        <v>314</v>
      </c>
      <c r="AT539" s="150" t="s">
        <v>309</v>
      </c>
      <c r="AU539" s="150" t="s">
        <v>82</v>
      </c>
      <c r="AY539" s="18" t="s">
        <v>307</v>
      </c>
      <c r="BE539" s="151">
        <f>IF(N539="základní",J539,0)</f>
        <v>0</v>
      </c>
      <c r="BF539" s="151">
        <f>IF(N539="snížená",J539,0)</f>
        <v>0</v>
      </c>
      <c r="BG539" s="151">
        <f>IF(N539="zákl. přenesená",J539,0)</f>
        <v>0</v>
      </c>
      <c r="BH539" s="151">
        <f>IF(N539="sníž. přenesená",J539,0)</f>
        <v>0</v>
      </c>
      <c r="BI539" s="151">
        <f>IF(N539="nulová",J539,0)</f>
        <v>0</v>
      </c>
      <c r="BJ539" s="18" t="s">
        <v>82</v>
      </c>
      <c r="BK539" s="151">
        <f>ROUND(I539*H539,2)</f>
        <v>0</v>
      </c>
      <c r="BL539" s="18" t="s">
        <v>314</v>
      </c>
      <c r="BM539" s="150" t="s">
        <v>4462</v>
      </c>
    </row>
    <row r="540" spans="2:65" s="1" customFormat="1" ht="19.5">
      <c r="B540" s="33"/>
      <c r="D540" s="152" t="s">
        <v>316</v>
      </c>
      <c r="F540" s="153" t="s">
        <v>9238</v>
      </c>
      <c r="I540" s="154"/>
      <c r="L540" s="33"/>
      <c r="M540" s="155"/>
      <c r="T540" s="57"/>
      <c r="AT540" s="18" t="s">
        <v>316</v>
      </c>
      <c r="AU540" s="18" t="s">
        <v>82</v>
      </c>
    </row>
    <row r="541" spans="2:65" s="1" customFormat="1" ht="24.2" customHeight="1">
      <c r="B541" s="33"/>
      <c r="C541" s="177" t="s">
        <v>1567</v>
      </c>
      <c r="D541" s="177" t="s">
        <v>390</v>
      </c>
      <c r="E541" s="178" t="s">
        <v>9239</v>
      </c>
      <c r="F541" s="179" t="s">
        <v>9240</v>
      </c>
      <c r="G541" s="180" t="s">
        <v>398</v>
      </c>
      <c r="H541" s="181">
        <v>2085</v>
      </c>
      <c r="I541" s="182"/>
      <c r="J541" s="183">
        <f>ROUND(I541*H541,2)</f>
        <v>0</v>
      </c>
      <c r="K541" s="179" t="s">
        <v>1</v>
      </c>
      <c r="L541" s="184"/>
      <c r="M541" s="185" t="s">
        <v>1</v>
      </c>
      <c r="N541" s="186" t="s">
        <v>40</v>
      </c>
      <c r="P541" s="148">
        <f>O541*H541</f>
        <v>0</v>
      </c>
      <c r="Q541" s="148">
        <v>0</v>
      </c>
      <c r="R541" s="148">
        <f>Q541*H541</f>
        <v>0</v>
      </c>
      <c r="S541" s="148">
        <v>0</v>
      </c>
      <c r="T541" s="149">
        <f>S541*H541</f>
        <v>0</v>
      </c>
      <c r="AR541" s="150" t="s">
        <v>369</v>
      </c>
      <c r="AT541" s="150" t="s">
        <v>390</v>
      </c>
      <c r="AU541" s="150" t="s">
        <v>82</v>
      </c>
      <c r="AY541" s="18" t="s">
        <v>307</v>
      </c>
      <c r="BE541" s="151">
        <f>IF(N541="základní",J541,0)</f>
        <v>0</v>
      </c>
      <c r="BF541" s="151">
        <f>IF(N541="snížená",J541,0)</f>
        <v>0</v>
      </c>
      <c r="BG541" s="151">
        <f>IF(N541="zákl. přenesená",J541,0)</f>
        <v>0</v>
      </c>
      <c r="BH541" s="151">
        <f>IF(N541="sníž. přenesená",J541,0)</f>
        <v>0</v>
      </c>
      <c r="BI541" s="151">
        <f>IF(N541="nulová",J541,0)</f>
        <v>0</v>
      </c>
      <c r="BJ541" s="18" t="s">
        <v>82</v>
      </c>
      <c r="BK541" s="151">
        <f>ROUND(I541*H541,2)</f>
        <v>0</v>
      </c>
      <c r="BL541" s="18" t="s">
        <v>314</v>
      </c>
      <c r="BM541" s="150" t="s">
        <v>214</v>
      </c>
    </row>
    <row r="542" spans="2:65" s="1" customFormat="1" ht="19.5">
      <c r="B542" s="33"/>
      <c r="D542" s="152" t="s">
        <v>316</v>
      </c>
      <c r="F542" s="153" t="s">
        <v>9240</v>
      </c>
      <c r="I542" s="154"/>
      <c r="L542" s="33"/>
      <c r="M542" s="155"/>
      <c r="T542" s="57"/>
      <c r="AT542" s="18" t="s">
        <v>316</v>
      </c>
      <c r="AU542" s="18" t="s">
        <v>82</v>
      </c>
    </row>
    <row r="543" spans="2:65" s="1" customFormat="1" ht="16.5" customHeight="1">
      <c r="B543" s="33"/>
      <c r="C543" s="139" t="s">
        <v>1573</v>
      </c>
      <c r="D543" s="139" t="s">
        <v>309</v>
      </c>
      <c r="E543" s="140" t="s">
        <v>9241</v>
      </c>
      <c r="F543" s="141" t="s">
        <v>9242</v>
      </c>
      <c r="G543" s="142" t="s">
        <v>5228</v>
      </c>
      <c r="H543" s="143">
        <v>1</v>
      </c>
      <c r="I543" s="144"/>
      <c r="J543" s="145">
        <f>ROUND(I543*H543,2)</f>
        <v>0</v>
      </c>
      <c r="K543" s="141" t="s">
        <v>1</v>
      </c>
      <c r="L543" s="33"/>
      <c r="M543" s="146" t="s">
        <v>1</v>
      </c>
      <c r="N543" s="147" t="s">
        <v>40</v>
      </c>
      <c r="P543" s="148">
        <f>O543*H543</f>
        <v>0</v>
      </c>
      <c r="Q543" s="148">
        <v>0</v>
      </c>
      <c r="R543" s="148">
        <f>Q543*H543</f>
        <v>0</v>
      </c>
      <c r="S543" s="148">
        <v>0</v>
      </c>
      <c r="T543" s="149">
        <f>S543*H543</f>
        <v>0</v>
      </c>
      <c r="AR543" s="150" t="s">
        <v>314</v>
      </c>
      <c r="AT543" s="150" t="s">
        <v>309</v>
      </c>
      <c r="AU543" s="150" t="s">
        <v>82</v>
      </c>
      <c r="AY543" s="18" t="s">
        <v>307</v>
      </c>
      <c r="BE543" s="151">
        <f>IF(N543="základní",J543,0)</f>
        <v>0</v>
      </c>
      <c r="BF543" s="151">
        <f>IF(N543="snížená",J543,0)</f>
        <v>0</v>
      </c>
      <c r="BG543" s="151">
        <f>IF(N543="zákl. přenesená",J543,0)</f>
        <v>0</v>
      </c>
      <c r="BH543" s="151">
        <f>IF(N543="sníž. přenesená",J543,0)</f>
        <v>0</v>
      </c>
      <c r="BI543" s="151">
        <f>IF(N543="nulová",J543,0)</f>
        <v>0</v>
      </c>
      <c r="BJ543" s="18" t="s">
        <v>82</v>
      </c>
      <c r="BK543" s="151">
        <f>ROUND(I543*H543,2)</f>
        <v>0</v>
      </c>
      <c r="BL543" s="18" t="s">
        <v>314</v>
      </c>
      <c r="BM543" s="150" t="s">
        <v>4489</v>
      </c>
    </row>
    <row r="544" spans="2:65" s="1" customFormat="1" ht="11.25">
      <c r="B544" s="33"/>
      <c r="D544" s="152" t="s">
        <v>316</v>
      </c>
      <c r="F544" s="153" t="s">
        <v>9242</v>
      </c>
      <c r="I544" s="154"/>
      <c r="L544" s="33"/>
      <c r="M544" s="155"/>
      <c r="T544" s="57"/>
      <c r="AT544" s="18" t="s">
        <v>316</v>
      </c>
      <c r="AU544" s="18" t="s">
        <v>82</v>
      </c>
    </row>
    <row r="545" spans="2:65" s="1" customFormat="1" ht="16.5" customHeight="1">
      <c r="B545" s="33"/>
      <c r="C545" s="177" t="s">
        <v>1578</v>
      </c>
      <c r="D545" s="177" t="s">
        <v>390</v>
      </c>
      <c r="E545" s="178" t="s">
        <v>9243</v>
      </c>
      <c r="F545" s="179" t="s">
        <v>9244</v>
      </c>
      <c r="G545" s="180" t="s">
        <v>5228</v>
      </c>
      <c r="H545" s="181">
        <v>1</v>
      </c>
      <c r="I545" s="182"/>
      <c r="J545" s="183">
        <f>ROUND(I545*H545,2)</f>
        <v>0</v>
      </c>
      <c r="K545" s="179" t="s">
        <v>1</v>
      </c>
      <c r="L545" s="184"/>
      <c r="M545" s="185" t="s">
        <v>1</v>
      </c>
      <c r="N545" s="186" t="s">
        <v>40</v>
      </c>
      <c r="P545" s="148">
        <f>O545*H545</f>
        <v>0</v>
      </c>
      <c r="Q545" s="148">
        <v>0</v>
      </c>
      <c r="R545" s="148">
        <f>Q545*H545</f>
        <v>0</v>
      </c>
      <c r="S545" s="148">
        <v>0</v>
      </c>
      <c r="T545" s="149">
        <f>S545*H545</f>
        <v>0</v>
      </c>
      <c r="AR545" s="150" t="s">
        <v>369</v>
      </c>
      <c r="AT545" s="150" t="s">
        <v>390</v>
      </c>
      <c r="AU545" s="150" t="s">
        <v>82</v>
      </c>
      <c r="AY545" s="18" t="s">
        <v>307</v>
      </c>
      <c r="BE545" s="151">
        <f>IF(N545="základní",J545,0)</f>
        <v>0</v>
      </c>
      <c r="BF545" s="151">
        <f>IF(N545="snížená",J545,0)</f>
        <v>0</v>
      </c>
      <c r="BG545" s="151">
        <f>IF(N545="zákl. přenesená",J545,0)</f>
        <v>0</v>
      </c>
      <c r="BH545" s="151">
        <f>IF(N545="sníž. přenesená",J545,0)</f>
        <v>0</v>
      </c>
      <c r="BI545" s="151">
        <f>IF(N545="nulová",J545,0)</f>
        <v>0</v>
      </c>
      <c r="BJ545" s="18" t="s">
        <v>82</v>
      </c>
      <c r="BK545" s="151">
        <f>ROUND(I545*H545,2)</f>
        <v>0</v>
      </c>
      <c r="BL545" s="18" t="s">
        <v>314</v>
      </c>
      <c r="BM545" s="150" t="s">
        <v>4505</v>
      </c>
    </row>
    <row r="546" spans="2:65" s="1" customFormat="1" ht="11.25">
      <c r="B546" s="33"/>
      <c r="D546" s="152" t="s">
        <v>316</v>
      </c>
      <c r="F546" s="153" t="s">
        <v>9244</v>
      </c>
      <c r="I546" s="154"/>
      <c r="L546" s="33"/>
      <c r="M546" s="155"/>
      <c r="T546" s="57"/>
      <c r="AT546" s="18" t="s">
        <v>316</v>
      </c>
      <c r="AU546" s="18" t="s">
        <v>82</v>
      </c>
    </row>
    <row r="547" spans="2:65" s="11" customFormat="1" ht="25.9" customHeight="1">
      <c r="B547" s="127"/>
      <c r="D547" s="128" t="s">
        <v>74</v>
      </c>
      <c r="E547" s="129" t="s">
        <v>369</v>
      </c>
      <c r="F547" s="129" t="s">
        <v>9245</v>
      </c>
      <c r="I547" s="130"/>
      <c r="J547" s="131">
        <f>BK547</f>
        <v>0</v>
      </c>
      <c r="L547" s="127"/>
      <c r="M547" s="132"/>
      <c r="P547" s="133">
        <f>SUM(P548:P577)</f>
        <v>0</v>
      </c>
      <c r="R547" s="133">
        <f>SUM(R548:R577)</f>
        <v>0</v>
      </c>
      <c r="T547" s="134">
        <f>SUM(T548:T577)</f>
        <v>0</v>
      </c>
      <c r="AR547" s="128" t="s">
        <v>82</v>
      </c>
      <c r="AT547" s="135" t="s">
        <v>74</v>
      </c>
      <c r="AU547" s="135" t="s">
        <v>75</v>
      </c>
      <c r="AY547" s="128" t="s">
        <v>307</v>
      </c>
      <c r="BK547" s="136">
        <f>SUM(BK548:BK577)</f>
        <v>0</v>
      </c>
    </row>
    <row r="548" spans="2:65" s="1" customFormat="1" ht="16.5" customHeight="1">
      <c r="B548" s="33"/>
      <c r="C548" s="139" t="s">
        <v>1584</v>
      </c>
      <c r="D548" s="139" t="s">
        <v>309</v>
      </c>
      <c r="E548" s="140" t="s">
        <v>9246</v>
      </c>
      <c r="F548" s="141" t="s">
        <v>9247</v>
      </c>
      <c r="G548" s="142" t="s">
        <v>514</v>
      </c>
      <c r="H548" s="143">
        <v>23</v>
      </c>
      <c r="I548" s="144"/>
      <c r="J548" s="145">
        <f>ROUND(I548*H548,2)</f>
        <v>0</v>
      </c>
      <c r="K548" s="141" t="s">
        <v>1</v>
      </c>
      <c r="L548" s="33"/>
      <c r="M548" s="146" t="s">
        <v>1</v>
      </c>
      <c r="N548" s="147" t="s">
        <v>40</v>
      </c>
      <c r="P548" s="148">
        <f>O548*H548</f>
        <v>0</v>
      </c>
      <c r="Q548" s="148">
        <v>0</v>
      </c>
      <c r="R548" s="148">
        <f>Q548*H548</f>
        <v>0</v>
      </c>
      <c r="S548" s="148">
        <v>0</v>
      </c>
      <c r="T548" s="149">
        <f>S548*H548</f>
        <v>0</v>
      </c>
      <c r="AR548" s="150" t="s">
        <v>314</v>
      </c>
      <c r="AT548" s="150" t="s">
        <v>309</v>
      </c>
      <c r="AU548" s="150" t="s">
        <v>82</v>
      </c>
      <c r="AY548" s="18" t="s">
        <v>307</v>
      </c>
      <c r="BE548" s="151">
        <f>IF(N548="základní",J548,0)</f>
        <v>0</v>
      </c>
      <c r="BF548" s="151">
        <f>IF(N548="snížená",J548,0)</f>
        <v>0</v>
      </c>
      <c r="BG548" s="151">
        <f>IF(N548="zákl. přenesená",J548,0)</f>
        <v>0</v>
      </c>
      <c r="BH548" s="151">
        <f>IF(N548="sníž. přenesená",J548,0)</f>
        <v>0</v>
      </c>
      <c r="BI548" s="151">
        <f>IF(N548="nulová",J548,0)</f>
        <v>0</v>
      </c>
      <c r="BJ548" s="18" t="s">
        <v>82</v>
      </c>
      <c r="BK548" s="151">
        <f>ROUND(I548*H548,2)</f>
        <v>0</v>
      </c>
      <c r="BL548" s="18" t="s">
        <v>314</v>
      </c>
      <c r="BM548" s="150" t="s">
        <v>4525</v>
      </c>
    </row>
    <row r="549" spans="2:65" s="1" customFormat="1" ht="11.25">
      <c r="B549" s="33"/>
      <c r="D549" s="152" t="s">
        <v>316</v>
      </c>
      <c r="F549" s="153" t="s">
        <v>9247</v>
      </c>
      <c r="I549" s="154"/>
      <c r="L549" s="33"/>
      <c r="M549" s="155"/>
      <c r="T549" s="57"/>
      <c r="AT549" s="18" t="s">
        <v>316</v>
      </c>
      <c r="AU549" s="18" t="s">
        <v>82</v>
      </c>
    </row>
    <row r="550" spans="2:65" s="1" customFormat="1" ht="16.5" customHeight="1">
      <c r="B550" s="33"/>
      <c r="C550" s="139" t="s">
        <v>1589</v>
      </c>
      <c r="D550" s="139" t="s">
        <v>309</v>
      </c>
      <c r="E550" s="140" t="s">
        <v>9248</v>
      </c>
      <c r="F550" s="141" t="s">
        <v>9249</v>
      </c>
      <c r="G550" s="142" t="s">
        <v>514</v>
      </c>
      <c r="H550" s="143">
        <v>22</v>
      </c>
      <c r="I550" s="144"/>
      <c r="J550" s="145">
        <f>ROUND(I550*H550,2)</f>
        <v>0</v>
      </c>
      <c r="K550" s="141" t="s">
        <v>1</v>
      </c>
      <c r="L550" s="33"/>
      <c r="M550" s="146" t="s">
        <v>1</v>
      </c>
      <c r="N550" s="147" t="s">
        <v>40</v>
      </c>
      <c r="P550" s="148">
        <f>O550*H550</f>
        <v>0</v>
      </c>
      <c r="Q550" s="148">
        <v>0</v>
      </c>
      <c r="R550" s="148">
        <f>Q550*H550</f>
        <v>0</v>
      </c>
      <c r="S550" s="148">
        <v>0</v>
      </c>
      <c r="T550" s="149">
        <f>S550*H550</f>
        <v>0</v>
      </c>
      <c r="AR550" s="150" t="s">
        <v>314</v>
      </c>
      <c r="AT550" s="150" t="s">
        <v>309</v>
      </c>
      <c r="AU550" s="150" t="s">
        <v>82</v>
      </c>
      <c r="AY550" s="18" t="s">
        <v>307</v>
      </c>
      <c r="BE550" s="151">
        <f>IF(N550="základní",J550,0)</f>
        <v>0</v>
      </c>
      <c r="BF550" s="151">
        <f>IF(N550="snížená",J550,0)</f>
        <v>0</v>
      </c>
      <c r="BG550" s="151">
        <f>IF(N550="zákl. přenesená",J550,0)</f>
        <v>0</v>
      </c>
      <c r="BH550" s="151">
        <f>IF(N550="sníž. přenesená",J550,0)</f>
        <v>0</v>
      </c>
      <c r="BI550" s="151">
        <f>IF(N550="nulová",J550,0)</f>
        <v>0</v>
      </c>
      <c r="BJ550" s="18" t="s">
        <v>82</v>
      </c>
      <c r="BK550" s="151">
        <f>ROUND(I550*H550,2)</f>
        <v>0</v>
      </c>
      <c r="BL550" s="18" t="s">
        <v>314</v>
      </c>
      <c r="BM550" s="150" t="s">
        <v>4539</v>
      </c>
    </row>
    <row r="551" spans="2:65" s="1" customFormat="1" ht="11.25">
      <c r="B551" s="33"/>
      <c r="D551" s="152" t="s">
        <v>316</v>
      </c>
      <c r="F551" s="153" t="s">
        <v>9249</v>
      </c>
      <c r="I551" s="154"/>
      <c r="L551" s="33"/>
      <c r="M551" s="155"/>
      <c r="T551" s="57"/>
      <c r="AT551" s="18" t="s">
        <v>316</v>
      </c>
      <c r="AU551" s="18" t="s">
        <v>82</v>
      </c>
    </row>
    <row r="552" spans="2:65" s="1" customFormat="1" ht="16.5" customHeight="1">
      <c r="B552" s="33"/>
      <c r="C552" s="139" t="s">
        <v>1595</v>
      </c>
      <c r="D552" s="139" t="s">
        <v>309</v>
      </c>
      <c r="E552" s="140" t="s">
        <v>9250</v>
      </c>
      <c r="F552" s="141" t="s">
        <v>9251</v>
      </c>
      <c r="G552" s="142" t="s">
        <v>514</v>
      </c>
      <c r="H552" s="143">
        <v>4</v>
      </c>
      <c r="I552" s="144"/>
      <c r="J552" s="145">
        <f>ROUND(I552*H552,2)</f>
        <v>0</v>
      </c>
      <c r="K552" s="141" t="s">
        <v>1</v>
      </c>
      <c r="L552" s="33"/>
      <c r="M552" s="146" t="s">
        <v>1</v>
      </c>
      <c r="N552" s="147" t="s">
        <v>40</v>
      </c>
      <c r="P552" s="148">
        <f>O552*H552</f>
        <v>0</v>
      </c>
      <c r="Q552" s="148">
        <v>0</v>
      </c>
      <c r="R552" s="148">
        <f>Q552*H552</f>
        <v>0</v>
      </c>
      <c r="S552" s="148">
        <v>0</v>
      </c>
      <c r="T552" s="149">
        <f>S552*H552</f>
        <v>0</v>
      </c>
      <c r="AR552" s="150" t="s">
        <v>314</v>
      </c>
      <c r="AT552" s="150" t="s">
        <v>309</v>
      </c>
      <c r="AU552" s="150" t="s">
        <v>82</v>
      </c>
      <c r="AY552" s="18" t="s">
        <v>307</v>
      </c>
      <c r="BE552" s="151">
        <f>IF(N552="základní",J552,0)</f>
        <v>0</v>
      </c>
      <c r="BF552" s="151">
        <f>IF(N552="snížená",J552,0)</f>
        <v>0</v>
      </c>
      <c r="BG552" s="151">
        <f>IF(N552="zákl. přenesená",J552,0)</f>
        <v>0</v>
      </c>
      <c r="BH552" s="151">
        <f>IF(N552="sníž. přenesená",J552,0)</f>
        <v>0</v>
      </c>
      <c r="BI552" s="151">
        <f>IF(N552="nulová",J552,0)</f>
        <v>0</v>
      </c>
      <c r="BJ552" s="18" t="s">
        <v>82</v>
      </c>
      <c r="BK552" s="151">
        <f>ROUND(I552*H552,2)</f>
        <v>0</v>
      </c>
      <c r="BL552" s="18" t="s">
        <v>314</v>
      </c>
      <c r="BM552" s="150" t="s">
        <v>4547</v>
      </c>
    </row>
    <row r="553" spans="2:65" s="1" customFormat="1" ht="11.25">
      <c r="B553" s="33"/>
      <c r="D553" s="152" t="s">
        <v>316</v>
      </c>
      <c r="F553" s="153" t="s">
        <v>9251</v>
      </c>
      <c r="I553" s="154"/>
      <c r="L553" s="33"/>
      <c r="M553" s="155"/>
      <c r="T553" s="57"/>
      <c r="AT553" s="18" t="s">
        <v>316</v>
      </c>
      <c r="AU553" s="18" t="s">
        <v>82</v>
      </c>
    </row>
    <row r="554" spans="2:65" s="1" customFormat="1" ht="16.5" customHeight="1">
      <c r="B554" s="33"/>
      <c r="C554" s="139" t="s">
        <v>1600</v>
      </c>
      <c r="D554" s="139" t="s">
        <v>309</v>
      </c>
      <c r="E554" s="140" t="s">
        <v>9252</v>
      </c>
      <c r="F554" s="141" t="s">
        <v>9253</v>
      </c>
      <c r="G554" s="142" t="s">
        <v>514</v>
      </c>
      <c r="H554" s="143">
        <v>11</v>
      </c>
      <c r="I554" s="144"/>
      <c r="J554" s="145">
        <f>ROUND(I554*H554,2)</f>
        <v>0</v>
      </c>
      <c r="K554" s="141" t="s">
        <v>1</v>
      </c>
      <c r="L554" s="33"/>
      <c r="M554" s="146" t="s">
        <v>1</v>
      </c>
      <c r="N554" s="147" t="s">
        <v>40</v>
      </c>
      <c r="P554" s="148">
        <f>O554*H554</f>
        <v>0</v>
      </c>
      <c r="Q554" s="148">
        <v>0</v>
      </c>
      <c r="R554" s="148">
        <f>Q554*H554</f>
        <v>0</v>
      </c>
      <c r="S554" s="148">
        <v>0</v>
      </c>
      <c r="T554" s="149">
        <f>S554*H554</f>
        <v>0</v>
      </c>
      <c r="AR554" s="150" t="s">
        <v>314</v>
      </c>
      <c r="AT554" s="150" t="s">
        <v>309</v>
      </c>
      <c r="AU554" s="150" t="s">
        <v>82</v>
      </c>
      <c r="AY554" s="18" t="s">
        <v>307</v>
      </c>
      <c r="BE554" s="151">
        <f>IF(N554="základní",J554,0)</f>
        <v>0</v>
      </c>
      <c r="BF554" s="151">
        <f>IF(N554="snížená",J554,0)</f>
        <v>0</v>
      </c>
      <c r="BG554" s="151">
        <f>IF(N554="zákl. přenesená",J554,0)</f>
        <v>0</v>
      </c>
      <c r="BH554" s="151">
        <f>IF(N554="sníž. přenesená",J554,0)</f>
        <v>0</v>
      </c>
      <c r="BI554" s="151">
        <f>IF(N554="nulová",J554,0)</f>
        <v>0</v>
      </c>
      <c r="BJ554" s="18" t="s">
        <v>82</v>
      </c>
      <c r="BK554" s="151">
        <f>ROUND(I554*H554,2)</f>
        <v>0</v>
      </c>
      <c r="BL554" s="18" t="s">
        <v>314</v>
      </c>
      <c r="BM554" s="150" t="s">
        <v>4554</v>
      </c>
    </row>
    <row r="555" spans="2:65" s="1" customFormat="1" ht="11.25">
      <c r="B555" s="33"/>
      <c r="D555" s="152" t="s">
        <v>316</v>
      </c>
      <c r="F555" s="153" t="s">
        <v>9253</v>
      </c>
      <c r="I555" s="154"/>
      <c r="L555" s="33"/>
      <c r="M555" s="155"/>
      <c r="T555" s="57"/>
      <c r="AT555" s="18" t="s">
        <v>316</v>
      </c>
      <c r="AU555" s="18" t="s">
        <v>82</v>
      </c>
    </row>
    <row r="556" spans="2:65" s="1" customFormat="1" ht="16.5" customHeight="1">
      <c r="B556" s="33"/>
      <c r="C556" s="139" t="s">
        <v>1605</v>
      </c>
      <c r="D556" s="139" t="s">
        <v>309</v>
      </c>
      <c r="E556" s="140" t="s">
        <v>9254</v>
      </c>
      <c r="F556" s="141" t="s">
        <v>9255</v>
      </c>
      <c r="G556" s="142" t="s">
        <v>514</v>
      </c>
      <c r="H556" s="143">
        <v>11</v>
      </c>
      <c r="I556" s="144"/>
      <c r="J556" s="145">
        <f>ROUND(I556*H556,2)</f>
        <v>0</v>
      </c>
      <c r="K556" s="141" t="s">
        <v>1</v>
      </c>
      <c r="L556" s="33"/>
      <c r="M556" s="146" t="s">
        <v>1</v>
      </c>
      <c r="N556" s="147" t="s">
        <v>40</v>
      </c>
      <c r="P556" s="148">
        <f>O556*H556</f>
        <v>0</v>
      </c>
      <c r="Q556" s="148">
        <v>0</v>
      </c>
      <c r="R556" s="148">
        <f>Q556*H556</f>
        <v>0</v>
      </c>
      <c r="S556" s="148">
        <v>0</v>
      </c>
      <c r="T556" s="149">
        <f>S556*H556</f>
        <v>0</v>
      </c>
      <c r="AR556" s="150" t="s">
        <v>314</v>
      </c>
      <c r="AT556" s="150" t="s">
        <v>309</v>
      </c>
      <c r="AU556" s="150" t="s">
        <v>82</v>
      </c>
      <c r="AY556" s="18" t="s">
        <v>307</v>
      </c>
      <c r="BE556" s="151">
        <f>IF(N556="základní",J556,0)</f>
        <v>0</v>
      </c>
      <c r="BF556" s="151">
        <f>IF(N556="snížená",J556,0)</f>
        <v>0</v>
      </c>
      <c r="BG556" s="151">
        <f>IF(N556="zákl. přenesená",J556,0)</f>
        <v>0</v>
      </c>
      <c r="BH556" s="151">
        <f>IF(N556="sníž. přenesená",J556,0)</f>
        <v>0</v>
      </c>
      <c r="BI556" s="151">
        <f>IF(N556="nulová",J556,0)</f>
        <v>0</v>
      </c>
      <c r="BJ556" s="18" t="s">
        <v>82</v>
      </c>
      <c r="BK556" s="151">
        <f>ROUND(I556*H556,2)</f>
        <v>0</v>
      </c>
      <c r="BL556" s="18" t="s">
        <v>314</v>
      </c>
      <c r="BM556" s="150" t="s">
        <v>4610</v>
      </c>
    </row>
    <row r="557" spans="2:65" s="1" customFormat="1" ht="11.25">
      <c r="B557" s="33"/>
      <c r="D557" s="152" t="s">
        <v>316</v>
      </c>
      <c r="F557" s="153" t="s">
        <v>9255</v>
      </c>
      <c r="I557" s="154"/>
      <c r="L557" s="33"/>
      <c r="M557" s="155"/>
      <c r="T557" s="57"/>
      <c r="AT557" s="18" t="s">
        <v>316</v>
      </c>
      <c r="AU557" s="18" t="s">
        <v>82</v>
      </c>
    </row>
    <row r="558" spans="2:65" s="1" customFormat="1" ht="16.5" customHeight="1">
      <c r="B558" s="33"/>
      <c r="C558" s="139" t="s">
        <v>1610</v>
      </c>
      <c r="D558" s="139" t="s">
        <v>309</v>
      </c>
      <c r="E558" s="140" t="s">
        <v>9256</v>
      </c>
      <c r="F558" s="141" t="s">
        <v>9257</v>
      </c>
      <c r="G558" s="142" t="s">
        <v>514</v>
      </c>
      <c r="H558" s="143">
        <v>3</v>
      </c>
      <c r="I558" s="144"/>
      <c r="J558" s="145">
        <f>ROUND(I558*H558,2)</f>
        <v>0</v>
      </c>
      <c r="K558" s="141" t="s">
        <v>1</v>
      </c>
      <c r="L558" s="33"/>
      <c r="M558" s="146" t="s">
        <v>1</v>
      </c>
      <c r="N558" s="147" t="s">
        <v>40</v>
      </c>
      <c r="P558" s="148">
        <f>O558*H558</f>
        <v>0</v>
      </c>
      <c r="Q558" s="148">
        <v>0</v>
      </c>
      <c r="R558" s="148">
        <f>Q558*H558</f>
        <v>0</v>
      </c>
      <c r="S558" s="148">
        <v>0</v>
      </c>
      <c r="T558" s="149">
        <f>S558*H558</f>
        <v>0</v>
      </c>
      <c r="AR558" s="150" t="s">
        <v>314</v>
      </c>
      <c r="AT558" s="150" t="s">
        <v>309</v>
      </c>
      <c r="AU558" s="150" t="s">
        <v>82</v>
      </c>
      <c r="AY558" s="18" t="s">
        <v>307</v>
      </c>
      <c r="BE558" s="151">
        <f>IF(N558="základní",J558,0)</f>
        <v>0</v>
      </c>
      <c r="BF558" s="151">
        <f>IF(N558="snížená",J558,0)</f>
        <v>0</v>
      </c>
      <c r="BG558" s="151">
        <f>IF(N558="zákl. přenesená",J558,0)</f>
        <v>0</v>
      </c>
      <c r="BH558" s="151">
        <f>IF(N558="sníž. přenesená",J558,0)</f>
        <v>0</v>
      </c>
      <c r="BI558" s="151">
        <f>IF(N558="nulová",J558,0)</f>
        <v>0</v>
      </c>
      <c r="BJ558" s="18" t="s">
        <v>82</v>
      </c>
      <c r="BK558" s="151">
        <f>ROUND(I558*H558,2)</f>
        <v>0</v>
      </c>
      <c r="BL558" s="18" t="s">
        <v>314</v>
      </c>
      <c r="BM558" s="150" t="s">
        <v>4615</v>
      </c>
    </row>
    <row r="559" spans="2:65" s="1" customFormat="1" ht="11.25">
      <c r="B559" s="33"/>
      <c r="D559" s="152" t="s">
        <v>316</v>
      </c>
      <c r="F559" s="153" t="s">
        <v>9257</v>
      </c>
      <c r="I559" s="154"/>
      <c r="L559" s="33"/>
      <c r="M559" s="155"/>
      <c r="T559" s="57"/>
      <c r="AT559" s="18" t="s">
        <v>316</v>
      </c>
      <c r="AU559" s="18" t="s">
        <v>82</v>
      </c>
    </row>
    <row r="560" spans="2:65" s="1" customFormat="1" ht="16.5" customHeight="1">
      <c r="B560" s="33"/>
      <c r="C560" s="139" t="s">
        <v>1616</v>
      </c>
      <c r="D560" s="139" t="s">
        <v>309</v>
      </c>
      <c r="E560" s="140" t="s">
        <v>9258</v>
      </c>
      <c r="F560" s="141" t="s">
        <v>9259</v>
      </c>
      <c r="G560" s="142" t="s">
        <v>514</v>
      </c>
      <c r="H560" s="143">
        <v>3</v>
      </c>
      <c r="I560" s="144"/>
      <c r="J560" s="145">
        <f>ROUND(I560*H560,2)</f>
        <v>0</v>
      </c>
      <c r="K560" s="141" t="s">
        <v>1</v>
      </c>
      <c r="L560" s="33"/>
      <c r="M560" s="146" t="s">
        <v>1</v>
      </c>
      <c r="N560" s="147" t="s">
        <v>40</v>
      </c>
      <c r="P560" s="148">
        <f>O560*H560</f>
        <v>0</v>
      </c>
      <c r="Q560" s="148">
        <v>0</v>
      </c>
      <c r="R560" s="148">
        <f>Q560*H560</f>
        <v>0</v>
      </c>
      <c r="S560" s="148">
        <v>0</v>
      </c>
      <c r="T560" s="149">
        <f>S560*H560</f>
        <v>0</v>
      </c>
      <c r="AR560" s="150" t="s">
        <v>314</v>
      </c>
      <c r="AT560" s="150" t="s">
        <v>309</v>
      </c>
      <c r="AU560" s="150" t="s">
        <v>82</v>
      </c>
      <c r="AY560" s="18" t="s">
        <v>307</v>
      </c>
      <c r="BE560" s="151">
        <f>IF(N560="základní",J560,0)</f>
        <v>0</v>
      </c>
      <c r="BF560" s="151">
        <f>IF(N560="snížená",J560,0)</f>
        <v>0</v>
      </c>
      <c r="BG560" s="151">
        <f>IF(N560="zákl. přenesená",J560,0)</f>
        <v>0</v>
      </c>
      <c r="BH560" s="151">
        <f>IF(N560="sníž. přenesená",J560,0)</f>
        <v>0</v>
      </c>
      <c r="BI560" s="151">
        <f>IF(N560="nulová",J560,0)</f>
        <v>0</v>
      </c>
      <c r="BJ560" s="18" t="s">
        <v>82</v>
      </c>
      <c r="BK560" s="151">
        <f>ROUND(I560*H560,2)</f>
        <v>0</v>
      </c>
      <c r="BL560" s="18" t="s">
        <v>314</v>
      </c>
      <c r="BM560" s="150" t="s">
        <v>3546</v>
      </c>
    </row>
    <row r="561" spans="2:65" s="1" customFormat="1" ht="11.25">
      <c r="B561" s="33"/>
      <c r="D561" s="152" t="s">
        <v>316</v>
      </c>
      <c r="F561" s="153" t="s">
        <v>9259</v>
      </c>
      <c r="I561" s="154"/>
      <c r="L561" s="33"/>
      <c r="M561" s="155"/>
      <c r="T561" s="57"/>
      <c r="AT561" s="18" t="s">
        <v>316</v>
      </c>
      <c r="AU561" s="18" t="s">
        <v>82</v>
      </c>
    </row>
    <row r="562" spans="2:65" s="1" customFormat="1" ht="24.2" customHeight="1">
      <c r="B562" s="33"/>
      <c r="C562" s="139" t="s">
        <v>1635</v>
      </c>
      <c r="D562" s="139" t="s">
        <v>309</v>
      </c>
      <c r="E562" s="140" t="s">
        <v>9260</v>
      </c>
      <c r="F562" s="141" t="s">
        <v>9261</v>
      </c>
      <c r="G562" s="142" t="s">
        <v>514</v>
      </c>
      <c r="H562" s="143">
        <v>3</v>
      </c>
      <c r="I562" s="144"/>
      <c r="J562" s="145">
        <f>ROUND(I562*H562,2)</f>
        <v>0</v>
      </c>
      <c r="K562" s="141" t="s">
        <v>1</v>
      </c>
      <c r="L562" s="33"/>
      <c r="M562" s="146" t="s">
        <v>1</v>
      </c>
      <c r="N562" s="147" t="s">
        <v>40</v>
      </c>
      <c r="P562" s="148">
        <f>O562*H562</f>
        <v>0</v>
      </c>
      <c r="Q562" s="148">
        <v>0</v>
      </c>
      <c r="R562" s="148">
        <f>Q562*H562</f>
        <v>0</v>
      </c>
      <c r="S562" s="148">
        <v>0</v>
      </c>
      <c r="T562" s="149">
        <f>S562*H562</f>
        <v>0</v>
      </c>
      <c r="AR562" s="150" t="s">
        <v>314</v>
      </c>
      <c r="AT562" s="150" t="s">
        <v>309</v>
      </c>
      <c r="AU562" s="150" t="s">
        <v>82</v>
      </c>
      <c r="AY562" s="18" t="s">
        <v>307</v>
      </c>
      <c r="BE562" s="151">
        <f>IF(N562="základní",J562,0)</f>
        <v>0</v>
      </c>
      <c r="BF562" s="151">
        <f>IF(N562="snížená",J562,0)</f>
        <v>0</v>
      </c>
      <c r="BG562" s="151">
        <f>IF(N562="zákl. přenesená",J562,0)</f>
        <v>0</v>
      </c>
      <c r="BH562" s="151">
        <f>IF(N562="sníž. přenesená",J562,0)</f>
        <v>0</v>
      </c>
      <c r="BI562" s="151">
        <f>IF(N562="nulová",J562,0)</f>
        <v>0</v>
      </c>
      <c r="BJ562" s="18" t="s">
        <v>82</v>
      </c>
      <c r="BK562" s="151">
        <f>ROUND(I562*H562,2)</f>
        <v>0</v>
      </c>
      <c r="BL562" s="18" t="s">
        <v>314</v>
      </c>
      <c r="BM562" s="150" t="s">
        <v>3977</v>
      </c>
    </row>
    <row r="563" spans="2:65" s="1" customFormat="1" ht="19.5">
      <c r="B563" s="33"/>
      <c r="D563" s="152" t="s">
        <v>316</v>
      </c>
      <c r="F563" s="153" t="s">
        <v>9261</v>
      </c>
      <c r="I563" s="154"/>
      <c r="L563" s="33"/>
      <c r="M563" s="155"/>
      <c r="T563" s="57"/>
      <c r="AT563" s="18" t="s">
        <v>316</v>
      </c>
      <c r="AU563" s="18" t="s">
        <v>82</v>
      </c>
    </row>
    <row r="564" spans="2:65" s="1" customFormat="1" ht="16.5" customHeight="1">
      <c r="B564" s="33"/>
      <c r="C564" s="139" t="s">
        <v>1640</v>
      </c>
      <c r="D564" s="139" t="s">
        <v>309</v>
      </c>
      <c r="E564" s="140" t="s">
        <v>9262</v>
      </c>
      <c r="F564" s="141" t="s">
        <v>9263</v>
      </c>
      <c r="G564" s="142" t="s">
        <v>514</v>
      </c>
      <c r="H564" s="143">
        <v>2</v>
      </c>
      <c r="I564" s="144"/>
      <c r="J564" s="145">
        <f>ROUND(I564*H564,2)</f>
        <v>0</v>
      </c>
      <c r="K564" s="141" t="s">
        <v>1</v>
      </c>
      <c r="L564" s="33"/>
      <c r="M564" s="146" t="s">
        <v>1</v>
      </c>
      <c r="N564" s="147" t="s">
        <v>40</v>
      </c>
      <c r="P564" s="148">
        <f>O564*H564</f>
        <v>0</v>
      </c>
      <c r="Q564" s="148">
        <v>0</v>
      </c>
      <c r="R564" s="148">
        <f>Q564*H564</f>
        <v>0</v>
      </c>
      <c r="S564" s="148">
        <v>0</v>
      </c>
      <c r="T564" s="149">
        <f>S564*H564</f>
        <v>0</v>
      </c>
      <c r="AR564" s="150" t="s">
        <v>314</v>
      </c>
      <c r="AT564" s="150" t="s">
        <v>309</v>
      </c>
      <c r="AU564" s="150" t="s">
        <v>82</v>
      </c>
      <c r="AY564" s="18" t="s">
        <v>307</v>
      </c>
      <c r="BE564" s="151">
        <f>IF(N564="základní",J564,0)</f>
        <v>0</v>
      </c>
      <c r="BF564" s="151">
        <f>IF(N564="snížená",J564,0)</f>
        <v>0</v>
      </c>
      <c r="BG564" s="151">
        <f>IF(N564="zákl. přenesená",J564,0)</f>
        <v>0</v>
      </c>
      <c r="BH564" s="151">
        <f>IF(N564="sníž. přenesená",J564,0)</f>
        <v>0</v>
      </c>
      <c r="BI564" s="151">
        <f>IF(N564="nulová",J564,0)</f>
        <v>0</v>
      </c>
      <c r="BJ564" s="18" t="s">
        <v>82</v>
      </c>
      <c r="BK564" s="151">
        <f>ROUND(I564*H564,2)</f>
        <v>0</v>
      </c>
      <c r="BL564" s="18" t="s">
        <v>314</v>
      </c>
      <c r="BM564" s="150" t="s">
        <v>7719</v>
      </c>
    </row>
    <row r="565" spans="2:65" s="1" customFormat="1" ht="11.25">
      <c r="B565" s="33"/>
      <c r="D565" s="152" t="s">
        <v>316</v>
      </c>
      <c r="F565" s="153" t="s">
        <v>9263</v>
      </c>
      <c r="I565" s="154"/>
      <c r="L565" s="33"/>
      <c r="M565" s="155"/>
      <c r="T565" s="57"/>
      <c r="AT565" s="18" t="s">
        <v>316</v>
      </c>
      <c r="AU565" s="18" t="s">
        <v>82</v>
      </c>
    </row>
    <row r="566" spans="2:65" s="1" customFormat="1" ht="16.5" customHeight="1">
      <c r="B566" s="33"/>
      <c r="C566" s="139" t="s">
        <v>1645</v>
      </c>
      <c r="D566" s="139" t="s">
        <v>309</v>
      </c>
      <c r="E566" s="140" t="s">
        <v>9264</v>
      </c>
      <c r="F566" s="141" t="s">
        <v>9265</v>
      </c>
      <c r="G566" s="142" t="s">
        <v>514</v>
      </c>
      <c r="H566" s="143">
        <v>2</v>
      </c>
      <c r="I566" s="144"/>
      <c r="J566" s="145">
        <f>ROUND(I566*H566,2)</f>
        <v>0</v>
      </c>
      <c r="K566" s="141" t="s">
        <v>1</v>
      </c>
      <c r="L566" s="33"/>
      <c r="M566" s="146" t="s">
        <v>1</v>
      </c>
      <c r="N566" s="147" t="s">
        <v>40</v>
      </c>
      <c r="P566" s="148">
        <f>O566*H566</f>
        <v>0</v>
      </c>
      <c r="Q566" s="148">
        <v>0</v>
      </c>
      <c r="R566" s="148">
        <f>Q566*H566</f>
        <v>0</v>
      </c>
      <c r="S566" s="148">
        <v>0</v>
      </c>
      <c r="T566" s="149">
        <f>S566*H566</f>
        <v>0</v>
      </c>
      <c r="AR566" s="150" t="s">
        <v>314</v>
      </c>
      <c r="AT566" s="150" t="s">
        <v>309</v>
      </c>
      <c r="AU566" s="150" t="s">
        <v>82</v>
      </c>
      <c r="AY566" s="18" t="s">
        <v>307</v>
      </c>
      <c r="BE566" s="151">
        <f>IF(N566="základní",J566,0)</f>
        <v>0</v>
      </c>
      <c r="BF566" s="151">
        <f>IF(N566="snížená",J566,0)</f>
        <v>0</v>
      </c>
      <c r="BG566" s="151">
        <f>IF(N566="zákl. přenesená",J566,0)</f>
        <v>0</v>
      </c>
      <c r="BH566" s="151">
        <f>IF(N566="sníž. přenesená",J566,0)</f>
        <v>0</v>
      </c>
      <c r="BI566" s="151">
        <f>IF(N566="nulová",J566,0)</f>
        <v>0</v>
      </c>
      <c r="BJ566" s="18" t="s">
        <v>82</v>
      </c>
      <c r="BK566" s="151">
        <f>ROUND(I566*H566,2)</f>
        <v>0</v>
      </c>
      <c r="BL566" s="18" t="s">
        <v>314</v>
      </c>
      <c r="BM566" s="150" t="s">
        <v>2445</v>
      </c>
    </row>
    <row r="567" spans="2:65" s="1" customFormat="1" ht="11.25">
      <c r="B567" s="33"/>
      <c r="D567" s="152" t="s">
        <v>316</v>
      </c>
      <c r="F567" s="153" t="s">
        <v>9265</v>
      </c>
      <c r="I567" s="154"/>
      <c r="L567" s="33"/>
      <c r="M567" s="155"/>
      <c r="T567" s="57"/>
      <c r="AT567" s="18" t="s">
        <v>316</v>
      </c>
      <c r="AU567" s="18" t="s">
        <v>82</v>
      </c>
    </row>
    <row r="568" spans="2:65" s="1" customFormat="1" ht="16.5" customHeight="1">
      <c r="B568" s="33"/>
      <c r="C568" s="139" t="s">
        <v>1650</v>
      </c>
      <c r="D568" s="139" t="s">
        <v>309</v>
      </c>
      <c r="E568" s="140" t="s">
        <v>9266</v>
      </c>
      <c r="F568" s="141" t="s">
        <v>9267</v>
      </c>
      <c r="G568" s="142" t="s">
        <v>514</v>
      </c>
      <c r="H568" s="143">
        <v>2</v>
      </c>
      <c r="I568" s="144"/>
      <c r="J568" s="145">
        <f>ROUND(I568*H568,2)</f>
        <v>0</v>
      </c>
      <c r="K568" s="141" t="s">
        <v>1</v>
      </c>
      <c r="L568" s="33"/>
      <c r="M568" s="146" t="s">
        <v>1</v>
      </c>
      <c r="N568" s="147" t="s">
        <v>40</v>
      </c>
      <c r="P568" s="148">
        <f>O568*H568</f>
        <v>0</v>
      </c>
      <c r="Q568" s="148">
        <v>0</v>
      </c>
      <c r="R568" s="148">
        <f>Q568*H568</f>
        <v>0</v>
      </c>
      <c r="S568" s="148">
        <v>0</v>
      </c>
      <c r="T568" s="149">
        <f>S568*H568</f>
        <v>0</v>
      </c>
      <c r="AR568" s="150" t="s">
        <v>314</v>
      </c>
      <c r="AT568" s="150" t="s">
        <v>309</v>
      </c>
      <c r="AU568" s="150" t="s">
        <v>82</v>
      </c>
      <c r="AY568" s="18" t="s">
        <v>307</v>
      </c>
      <c r="BE568" s="151">
        <f>IF(N568="základní",J568,0)</f>
        <v>0</v>
      </c>
      <c r="BF568" s="151">
        <f>IF(N568="snížená",J568,0)</f>
        <v>0</v>
      </c>
      <c r="BG568" s="151">
        <f>IF(N568="zákl. přenesená",J568,0)</f>
        <v>0</v>
      </c>
      <c r="BH568" s="151">
        <f>IF(N568="sníž. přenesená",J568,0)</f>
        <v>0</v>
      </c>
      <c r="BI568" s="151">
        <f>IF(N568="nulová",J568,0)</f>
        <v>0</v>
      </c>
      <c r="BJ568" s="18" t="s">
        <v>82</v>
      </c>
      <c r="BK568" s="151">
        <f>ROUND(I568*H568,2)</f>
        <v>0</v>
      </c>
      <c r="BL568" s="18" t="s">
        <v>314</v>
      </c>
      <c r="BM568" s="150" t="s">
        <v>7722</v>
      </c>
    </row>
    <row r="569" spans="2:65" s="1" customFormat="1" ht="11.25">
      <c r="B569" s="33"/>
      <c r="D569" s="152" t="s">
        <v>316</v>
      </c>
      <c r="F569" s="153" t="s">
        <v>9267</v>
      </c>
      <c r="I569" s="154"/>
      <c r="L569" s="33"/>
      <c r="M569" s="155"/>
      <c r="T569" s="57"/>
      <c r="AT569" s="18" t="s">
        <v>316</v>
      </c>
      <c r="AU569" s="18" t="s">
        <v>82</v>
      </c>
    </row>
    <row r="570" spans="2:65" s="1" customFormat="1" ht="16.5" customHeight="1">
      <c r="B570" s="33"/>
      <c r="C570" s="139" t="s">
        <v>1655</v>
      </c>
      <c r="D570" s="139" t="s">
        <v>309</v>
      </c>
      <c r="E570" s="140" t="s">
        <v>9268</v>
      </c>
      <c r="F570" s="141" t="s">
        <v>9269</v>
      </c>
      <c r="G570" s="142" t="s">
        <v>514</v>
      </c>
      <c r="H570" s="143">
        <v>4</v>
      </c>
      <c r="I570" s="144"/>
      <c r="J570" s="145">
        <f>ROUND(I570*H570,2)</f>
        <v>0</v>
      </c>
      <c r="K570" s="141" t="s">
        <v>1</v>
      </c>
      <c r="L570" s="33"/>
      <c r="M570" s="146" t="s">
        <v>1</v>
      </c>
      <c r="N570" s="147" t="s">
        <v>40</v>
      </c>
      <c r="P570" s="148">
        <f>O570*H570</f>
        <v>0</v>
      </c>
      <c r="Q570" s="148">
        <v>0</v>
      </c>
      <c r="R570" s="148">
        <f>Q570*H570</f>
        <v>0</v>
      </c>
      <c r="S570" s="148">
        <v>0</v>
      </c>
      <c r="T570" s="149">
        <f>S570*H570</f>
        <v>0</v>
      </c>
      <c r="AR570" s="150" t="s">
        <v>314</v>
      </c>
      <c r="AT570" s="150" t="s">
        <v>309</v>
      </c>
      <c r="AU570" s="150" t="s">
        <v>82</v>
      </c>
      <c r="AY570" s="18" t="s">
        <v>307</v>
      </c>
      <c r="BE570" s="151">
        <f>IF(N570="základní",J570,0)</f>
        <v>0</v>
      </c>
      <c r="BF570" s="151">
        <f>IF(N570="snížená",J570,0)</f>
        <v>0</v>
      </c>
      <c r="BG570" s="151">
        <f>IF(N570="zákl. přenesená",J570,0)</f>
        <v>0</v>
      </c>
      <c r="BH570" s="151">
        <f>IF(N570="sníž. přenesená",J570,0)</f>
        <v>0</v>
      </c>
      <c r="BI570" s="151">
        <f>IF(N570="nulová",J570,0)</f>
        <v>0</v>
      </c>
      <c r="BJ570" s="18" t="s">
        <v>82</v>
      </c>
      <c r="BK570" s="151">
        <f>ROUND(I570*H570,2)</f>
        <v>0</v>
      </c>
      <c r="BL570" s="18" t="s">
        <v>314</v>
      </c>
      <c r="BM570" s="150" t="s">
        <v>7724</v>
      </c>
    </row>
    <row r="571" spans="2:65" s="1" customFormat="1" ht="11.25">
      <c r="B571" s="33"/>
      <c r="D571" s="152" t="s">
        <v>316</v>
      </c>
      <c r="F571" s="153" t="s">
        <v>9269</v>
      </c>
      <c r="I571" s="154"/>
      <c r="L571" s="33"/>
      <c r="M571" s="155"/>
      <c r="T571" s="57"/>
      <c r="AT571" s="18" t="s">
        <v>316</v>
      </c>
      <c r="AU571" s="18" t="s">
        <v>82</v>
      </c>
    </row>
    <row r="572" spans="2:65" s="1" customFormat="1" ht="21.75" customHeight="1">
      <c r="B572" s="33"/>
      <c r="C572" s="139" t="s">
        <v>1668</v>
      </c>
      <c r="D572" s="139" t="s">
        <v>309</v>
      </c>
      <c r="E572" s="140" t="s">
        <v>9270</v>
      </c>
      <c r="F572" s="141" t="s">
        <v>9271</v>
      </c>
      <c r="G572" s="142" t="s">
        <v>514</v>
      </c>
      <c r="H572" s="143">
        <v>52</v>
      </c>
      <c r="I572" s="144"/>
      <c r="J572" s="145">
        <f>ROUND(I572*H572,2)</f>
        <v>0</v>
      </c>
      <c r="K572" s="141" t="s">
        <v>1</v>
      </c>
      <c r="L572" s="33"/>
      <c r="M572" s="146" t="s">
        <v>1</v>
      </c>
      <c r="N572" s="147" t="s">
        <v>40</v>
      </c>
      <c r="P572" s="148">
        <f>O572*H572</f>
        <v>0</v>
      </c>
      <c r="Q572" s="148">
        <v>0</v>
      </c>
      <c r="R572" s="148">
        <f>Q572*H572</f>
        <v>0</v>
      </c>
      <c r="S572" s="148">
        <v>0</v>
      </c>
      <c r="T572" s="149">
        <f>S572*H572</f>
        <v>0</v>
      </c>
      <c r="AR572" s="150" t="s">
        <v>314</v>
      </c>
      <c r="AT572" s="150" t="s">
        <v>309</v>
      </c>
      <c r="AU572" s="150" t="s">
        <v>82</v>
      </c>
      <c r="AY572" s="18" t="s">
        <v>307</v>
      </c>
      <c r="BE572" s="151">
        <f>IF(N572="základní",J572,0)</f>
        <v>0</v>
      </c>
      <c r="BF572" s="151">
        <f>IF(N572="snížená",J572,0)</f>
        <v>0</v>
      </c>
      <c r="BG572" s="151">
        <f>IF(N572="zákl. přenesená",J572,0)</f>
        <v>0</v>
      </c>
      <c r="BH572" s="151">
        <f>IF(N572="sníž. přenesená",J572,0)</f>
        <v>0</v>
      </c>
      <c r="BI572" s="151">
        <f>IF(N572="nulová",J572,0)</f>
        <v>0</v>
      </c>
      <c r="BJ572" s="18" t="s">
        <v>82</v>
      </c>
      <c r="BK572" s="151">
        <f>ROUND(I572*H572,2)</f>
        <v>0</v>
      </c>
      <c r="BL572" s="18" t="s">
        <v>314</v>
      </c>
      <c r="BM572" s="150" t="s">
        <v>7726</v>
      </c>
    </row>
    <row r="573" spans="2:65" s="1" customFormat="1" ht="11.25">
      <c r="B573" s="33"/>
      <c r="D573" s="152" t="s">
        <v>316</v>
      </c>
      <c r="F573" s="153" t="s">
        <v>9271</v>
      </c>
      <c r="I573" s="154"/>
      <c r="L573" s="33"/>
      <c r="M573" s="155"/>
      <c r="T573" s="57"/>
      <c r="AT573" s="18" t="s">
        <v>316</v>
      </c>
      <c r="AU573" s="18" t="s">
        <v>82</v>
      </c>
    </row>
    <row r="574" spans="2:65" s="1" customFormat="1" ht="21.75" customHeight="1">
      <c r="B574" s="33"/>
      <c r="C574" s="139" t="s">
        <v>1673</v>
      </c>
      <c r="D574" s="139" t="s">
        <v>309</v>
      </c>
      <c r="E574" s="140" t="s">
        <v>9272</v>
      </c>
      <c r="F574" s="141" t="s">
        <v>9273</v>
      </c>
      <c r="G574" s="142" t="s">
        <v>5228</v>
      </c>
      <c r="H574" s="143">
        <v>1</v>
      </c>
      <c r="I574" s="144"/>
      <c r="J574" s="145">
        <f>ROUND(I574*H574,2)</f>
        <v>0</v>
      </c>
      <c r="K574" s="141" t="s">
        <v>1</v>
      </c>
      <c r="L574" s="33"/>
      <c r="M574" s="146" t="s">
        <v>1</v>
      </c>
      <c r="N574" s="147" t="s">
        <v>40</v>
      </c>
      <c r="P574" s="148">
        <f>O574*H574</f>
        <v>0</v>
      </c>
      <c r="Q574" s="148">
        <v>0</v>
      </c>
      <c r="R574" s="148">
        <f>Q574*H574</f>
        <v>0</v>
      </c>
      <c r="S574" s="148">
        <v>0</v>
      </c>
      <c r="T574" s="149">
        <f>S574*H574</f>
        <v>0</v>
      </c>
      <c r="AR574" s="150" t="s">
        <v>314</v>
      </c>
      <c r="AT574" s="150" t="s">
        <v>309</v>
      </c>
      <c r="AU574" s="150" t="s">
        <v>82</v>
      </c>
      <c r="AY574" s="18" t="s">
        <v>307</v>
      </c>
      <c r="BE574" s="151">
        <f>IF(N574="základní",J574,0)</f>
        <v>0</v>
      </c>
      <c r="BF574" s="151">
        <f>IF(N574="snížená",J574,0)</f>
        <v>0</v>
      </c>
      <c r="BG574" s="151">
        <f>IF(N574="zákl. přenesená",J574,0)</f>
        <v>0</v>
      </c>
      <c r="BH574" s="151">
        <f>IF(N574="sníž. přenesená",J574,0)</f>
        <v>0</v>
      </c>
      <c r="BI574" s="151">
        <f>IF(N574="nulová",J574,0)</f>
        <v>0</v>
      </c>
      <c r="BJ574" s="18" t="s">
        <v>82</v>
      </c>
      <c r="BK574" s="151">
        <f>ROUND(I574*H574,2)</f>
        <v>0</v>
      </c>
      <c r="BL574" s="18" t="s">
        <v>314</v>
      </c>
      <c r="BM574" s="150" t="s">
        <v>7728</v>
      </c>
    </row>
    <row r="575" spans="2:65" s="1" customFormat="1" ht="11.25">
      <c r="B575" s="33"/>
      <c r="D575" s="152" t="s">
        <v>316</v>
      </c>
      <c r="F575" s="153" t="s">
        <v>9273</v>
      </c>
      <c r="I575" s="154"/>
      <c r="L575" s="33"/>
      <c r="M575" s="155"/>
      <c r="T575" s="57"/>
      <c r="AT575" s="18" t="s">
        <v>316</v>
      </c>
      <c r="AU575" s="18" t="s">
        <v>82</v>
      </c>
    </row>
    <row r="576" spans="2:65" s="1" customFormat="1" ht="16.5" customHeight="1">
      <c r="B576" s="33"/>
      <c r="C576" s="139" t="s">
        <v>1678</v>
      </c>
      <c r="D576" s="139" t="s">
        <v>309</v>
      </c>
      <c r="E576" s="140" t="s">
        <v>9274</v>
      </c>
      <c r="F576" s="141" t="s">
        <v>9275</v>
      </c>
      <c r="G576" s="142" t="s">
        <v>5228</v>
      </c>
      <c r="H576" s="143">
        <v>1</v>
      </c>
      <c r="I576" s="144"/>
      <c r="J576" s="145">
        <f>ROUND(I576*H576,2)</f>
        <v>0</v>
      </c>
      <c r="K576" s="141" t="s">
        <v>1</v>
      </c>
      <c r="L576" s="33"/>
      <c r="M576" s="146" t="s">
        <v>1</v>
      </c>
      <c r="N576" s="147" t="s">
        <v>40</v>
      </c>
      <c r="P576" s="148">
        <f>O576*H576</f>
        <v>0</v>
      </c>
      <c r="Q576" s="148">
        <v>0</v>
      </c>
      <c r="R576" s="148">
        <f>Q576*H576</f>
        <v>0</v>
      </c>
      <c r="S576" s="148">
        <v>0</v>
      </c>
      <c r="T576" s="149">
        <f>S576*H576</f>
        <v>0</v>
      </c>
      <c r="AR576" s="150" t="s">
        <v>314</v>
      </c>
      <c r="AT576" s="150" t="s">
        <v>309</v>
      </c>
      <c r="AU576" s="150" t="s">
        <v>82</v>
      </c>
      <c r="AY576" s="18" t="s">
        <v>307</v>
      </c>
      <c r="BE576" s="151">
        <f>IF(N576="základní",J576,0)</f>
        <v>0</v>
      </c>
      <c r="BF576" s="151">
        <f>IF(N576="snížená",J576,0)</f>
        <v>0</v>
      </c>
      <c r="BG576" s="151">
        <f>IF(N576="zákl. přenesená",J576,0)</f>
        <v>0</v>
      </c>
      <c r="BH576" s="151">
        <f>IF(N576="sníž. přenesená",J576,0)</f>
        <v>0</v>
      </c>
      <c r="BI576" s="151">
        <f>IF(N576="nulová",J576,0)</f>
        <v>0</v>
      </c>
      <c r="BJ576" s="18" t="s">
        <v>82</v>
      </c>
      <c r="BK576" s="151">
        <f>ROUND(I576*H576,2)</f>
        <v>0</v>
      </c>
      <c r="BL576" s="18" t="s">
        <v>314</v>
      </c>
      <c r="BM576" s="150" t="s">
        <v>7730</v>
      </c>
    </row>
    <row r="577" spans="2:65" s="1" customFormat="1" ht="11.25">
      <c r="B577" s="33"/>
      <c r="D577" s="152" t="s">
        <v>316</v>
      </c>
      <c r="F577" s="153" t="s">
        <v>9275</v>
      </c>
      <c r="I577" s="154"/>
      <c r="L577" s="33"/>
      <c r="M577" s="155"/>
      <c r="T577" s="57"/>
      <c r="AT577" s="18" t="s">
        <v>316</v>
      </c>
      <c r="AU577" s="18" t="s">
        <v>82</v>
      </c>
    </row>
    <row r="578" spans="2:65" s="11" customFormat="1" ht="25.9" customHeight="1">
      <c r="B578" s="127"/>
      <c r="D578" s="128" t="s">
        <v>74</v>
      </c>
      <c r="E578" s="129" t="s">
        <v>374</v>
      </c>
      <c r="F578" s="129" t="s">
        <v>5178</v>
      </c>
      <c r="I578" s="130"/>
      <c r="J578" s="131">
        <f>BK578</f>
        <v>0</v>
      </c>
      <c r="L578" s="127"/>
      <c r="M578" s="132"/>
      <c r="P578" s="133">
        <f>SUM(P579:P592)</f>
        <v>0</v>
      </c>
      <c r="R578" s="133">
        <f>SUM(R579:R592)</f>
        <v>0</v>
      </c>
      <c r="T578" s="134">
        <f>SUM(T579:T592)</f>
        <v>0</v>
      </c>
      <c r="AR578" s="128" t="s">
        <v>82</v>
      </c>
      <c r="AT578" s="135" t="s">
        <v>74</v>
      </c>
      <c r="AU578" s="135" t="s">
        <v>75</v>
      </c>
      <c r="AY578" s="128" t="s">
        <v>307</v>
      </c>
      <c r="BK578" s="136">
        <f>SUM(BK579:BK592)</f>
        <v>0</v>
      </c>
    </row>
    <row r="579" spans="2:65" s="1" customFormat="1" ht="16.5" customHeight="1">
      <c r="B579" s="33"/>
      <c r="C579" s="139" t="s">
        <v>1683</v>
      </c>
      <c r="D579" s="139" t="s">
        <v>309</v>
      </c>
      <c r="E579" s="140" t="s">
        <v>9276</v>
      </c>
      <c r="F579" s="141" t="s">
        <v>9277</v>
      </c>
      <c r="G579" s="142" t="s">
        <v>5228</v>
      </c>
      <c r="H579" s="143">
        <v>1</v>
      </c>
      <c r="I579" s="144"/>
      <c r="J579" s="145">
        <f>ROUND(I579*H579,2)</f>
        <v>0</v>
      </c>
      <c r="K579" s="141" t="s">
        <v>1</v>
      </c>
      <c r="L579" s="33"/>
      <c r="M579" s="146" t="s">
        <v>1</v>
      </c>
      <c r="N579" s="147" t="s">
        <v>40</v>
      </c>
      <c r="P579" s="148">
        <f>O579*H579</f>
        <v>0</v>
      </c>
      <c r="Q579" s="148">
        <v>0</v>
      </c>
      <c r="R579" s="148">
        <f>Q579*H579</f>
        <v>0</v>
      </c>
      <c r="S579" s="148">
        <v>0</v>
      </c>
      <c r="T579" s="149">
        <f>S579*H579</f>
        <v>0</v>
      </c>
      <c r="AR579" s="150" t="s">
        <v>314</v>
      </c>
      <c r="AT579" s="150" t="s">
        <v>309</v>
      </c>
      <c r="AU579" s="150" t="s">
        <v>82</v>
      </c>
      <c r="AY579" s="18" t="s">
        <v>307</v>
      </c>
      <c r="BE579" s="151">
        <f>IF(N579="základní",J579,0)</f>
        <v>0</v>
      </c>
      <c r="BF579" s="151">
        <f>IF(N579="snížená",J579,0)</f>
        <v>0</v>
      </c>
      <c r="BG579" s="151">
        <f>IF(N579="zákl. přenesená",J579,0)</f>
        <v>0</v>
      </c>
      <c r="BH579" s="151">
        <f>IF(N579="sníž. přenesená",J579,0)</f>
        <v>0</v>
      </c>
      <c r="BI579" s="151">
        <f>IF(N579="nulová",J579,0)</f>
        <v>0</v>
      </c>
      <c r="BJ579" s="18" t="s">
        <v>82</v>
      </c>
      <c r="BK579" s="151">
        <f>ROUND(I579*H579,2)</f>
        <v>0</v>
      </c>
      <c r="BL579" s="18" t="s">
        <v>314</v>
      </c>
      <c r="BM579" s="150" t="s">
        <v>7732</v>
      </c>
    </row>
    <row r="580" spans="2:65" s="1" customFormat="1" ht="11.25">
      <c r="B580" s="33"/>
      <c r="D580" s="152" t="s">
        <v>316</v>
      </c>
      <c r="F580" s="153" t="s">
        <v>9277</v>
      </c>
      <c r="I580" s="154"/>
      <c r="L580" s="33"/>
      <c r="M580" s="155"/>
      <c r="T580" s="57"/>
      <c r="AT580" s="18" t="s">
        <v>316</v>
      </c>
      <c r="AU580" s="18" t="s">
        <v>82</v>
      </c>
    </row>
    <row r="581" spans="2:65" s="1" customFormat="1" ht="16.5" customHeight="1">
      <c r="B581" s="33"/>
      <c r="C581" s="139" t="s">
        <v>1688</v>
      </c>
      <c r="D581" s="139" t="s">
        <v>309</v>
      </c>
      <c r="E581" s="140" t="s">
        <v>9278</v>
      </c>
      <c r="F581" s="141" t="s">
        <v>5224</v>
      </c>
      <c r="G581" s="142" t="s">
        <v>5228</v>
      </c>
      <c r="H581" s="143">
        <v>1</v>
      </c>
      <c r="I581" s="144"/>
      <c r="J581" s="145">
        <f>ROUND(I581*H581,2)</f>
        <v>0</v>
      </c>
      <c r="K581" s="141" t="s">
        <v>1</v>
      </c>
      <c r="L581" s="33"/>
      <c r="M581" s="146" t="s">
        <v>1</v>
      </c>
      <c r="N581" s="147" t="s">
        <v>40</v>
      </c>
      <c r="P581" s="148">
        <f>O581*H581</f>
        <v>0</v>
      </c>
      <c r="Q581" s="148">
        <v>0</v>
      </c>
      <c r="R581" s="148">
        <f>Q581*H581</f>
        <v>0</v>
      </c>
      <c r="S581" s="148">
        <v>0</v>
      </c>
      <c r="T581" s="149">
        <f>S581*H581</f>
        <v>0</v>
      </c>
      <c r="AR581" s="150" t="s">
        <v>314</v>
      </c>
      <c r="AT581" s="150" t="s">
        <v>309</v>
      </c>
      <c r="AU581" s="150" t="s">
        <v>82</v>
      </c>
      <c r="AY581" s="18" t="s">
        <v>307</v>
      </c>
      <c r="BE581" s="151">
        <f>IF(N581="základní",J581,0)</f>
        <v>0</v>
      </c>
      <c r="BF581" s="151">
        <f>IF(N581="snížená",J581,0)</f>
        <v>0</v>
      </c>
      <c r="BG581" s="151">
        <f>IF(N581="zákl. přenesená",J581,0)</f>
        <v>0</v>
      </c>
      <c r="BH581" s="151">
        <f>IF(N581="sníž. přenesená",J581,0)</f>
        <v>0</v>
      </c>
      <c r="BI581" s="151">
        <f>IF(N581="nulová",J581,0)</f>
        <v>0</v>
      </c>
      <c r="BJ581" s="18" t="s">
        <v>82</v>
      </c>
      <c r="BK581" s="151">
        <f>ROUND(I581*H581,2)</f>
        <v>0</v>
      </c>
      <c r="BL581" s="18" t="s">
        <v>314</v>
      </c>
      <c r="BM581" s="150" t="s">
        <v>7734</v>
      </c>
    </row>
    <row r="582" spans="2:65" s="1" customFormat="1" ht="11.25">
      <c r="B582" s="33"/>
      <c r="D582" s="152" t="s">
        <v>316</v>
      </c>
      <c r="F582" s="153" t="s">
        <v>5224</v>
      </c>
      <c r="I582" s="154"/>
      <c r="L582" s="33"/>
      <c r="M582" s="155"/>
      <c r="T582" s="57"/>
      <c r="AT582" s="18" t="s">
        <v>316</v>
      </c>
      <c r="AU582" s="18" t="s">
        <v>82</v>
      </c>
    </row>
    <row r="583" spans="2:65" s="1" customFormat="1" ht="24.2" customHeight="1">
      <c r="B583" s="33"/>
      <c r="C583" s="139" t="s">
        <v>1693</v>
      </c>
      <c r="D583" s="139" t="s">
        <v>309</v>
      </c>
      <c r="E583" s="140" t="s">
        <v>9279</v>
      </c>
      <c r="F583" s="141" t="s">
        <v>9280</v>
      </c>
      <c r="G583" s="142" t="s">
        <v>5228</v>
      </c>
      <c r="H583" s="143">
        <v>1</v>
      </c>
      <c r="I583" s="144"/>
      <c r="J583" s="145">
        <f>ROUND(I583*H583,2)</f>
        <v>0</v>
      </c>
      <c r="K583" s="141" t="s">
        <v>1</v>
      </c>
      <c r="L583" s="33"/>
      <c r="M583" s="146" t="s">
        <v>1</v>
      </c>
      <c r="N583" s="147" t="s">
        <v>40</v>
      </c>
      <c r="P583" s="148">
        <f>O583*H583</f>
        <v>0</v>
      </c>
      <c r="Q583" s="148">
        <v>0</v>
      </c>
      <c r="R583" s="148">
        <f>Q583*H583</f>
        <v>0</v>
      </c>
      <c r="S583" s="148">
        <v>0</v>
      </c>
      <c r="T583" s="149">
        <f>S583*H583</f>
        <v>0</v>
      </c>
      <c r="AR583" s="150" t="s">
        <v>314</v>
      </c>
      <c r="AT583" s="150" t="s">
        <v>309</v>
      </c>
      <c r="AU583" s="150" t="s">
        <v>82</v>
      </c>
      <c r="AY583" s="18" t="s">
        <v>307</v>
      </c>
      <c r="BE583" s="151">
        <f>IF(N583="základní",J583,0)</f>
        <v>0</v>
      </c>
      <c r="BF583" s="151">
        <f>IF(N583="snížená",J583,0)</f>
        <v>0</v>
      </c>
      <c r="BG583" s="151">
        <f>IF(N583="zákl. přenesená",J583,0)</f>
        <v>0</v>
      </c>
      <c r="BH583" s="151">
        <f>IF(N583="sníž. přenesená",J583,0)</f>
        <v>0</v>
      </c>
      <c r="BI583" s="151">
        <f>IF(N583="nulová",J583,0)</f>
        <v>0</v>
      </c>
      <c r="BJ583" s="18" t="s">
        <v>82</v>
      </c>
      <c r="BK583" s="151">
        <f>ROUND(I583*H583,2)</f>
        <v>0</v>
      </c>
      <c r="BL583" s="18" t="s">
        <v>314</v>
      </c>
      <c r="BM583" s="150" t="s">
        <v>7736</v>
      </c>
    </row>
    <row r="584" spans="2:65" s="1" customFormat="1" ht="11.25">
      <c r="B584" s="33"/>
      <c r="D584" s="152" t="s">
        <v>316</v>
      </c>
      <c r="F584" s="153" t="s">
        <v>9280</v>
      </c>
      <c r="I584" s="154"/>
      <c r="L584" s="33"/>
      <c r="M584" s="155"/>
      <c r="T584" s="57"/>
      <c r="AT584" s="18" t="s">
        <v>316</v>
      </c>
      <c r="AU584" s="18" t="s">
        <v>82</v>
      </c>
    </row>
    <row r="585" spans="2:65" s="1" customFormat="1" ht="16.5" customHeight="1">
      <c r="B585" s="33"/>
      <c r="C585" s="139" t="s">
        <v>1700</v>
      </c>
      <c r="D585" s="139" t="s">
        <v>309</v>
      </c>
      <c r="E585" s="140" t="s">
        <v>9281</v>
      </c>
      <c r="F585" s="141" t="s">
        <v>9282</v>
      </c>
      <c r="G585" s="142" t="s">
        <v>5228</v>
      </c>
      <c r="H585" s="143">
        <v>1</v>
      </c>
      <c r="I585" s="144"/>
      <c r="J585" s="145">
        <f>ROUND(I585*H585,2)</f>
        <v>0</v>
      </c>
      <c r="K585" s="141" t="s">
        <v>1</v>
      </c>
      <c r="L585" s="33"/>
      <c r="M585" s="146" t="s">
        <v>1</v>
      </c>
      <c r="N585" s="147" t="s">
        <v>40</v>
      </c>
      <c r="P585" s="148">
        <f>O585*H585</f>
        <v>0</v>
      </c>
      <c r="Q585" s="148">
        <v>0</v>
      </c>
      <c r="R585" s="148">
        <f>Q585*H585</f>
        <v>0</v>
      </c>
      <c r="S585" s="148">
        <v>0</v>
      </c>
      <c r="T585" s="149">
        <f>S585*H585</f>
        <v>0</v>
      </c>
      <c r="AR585" s="150" t="s">
        <v>314</v>
      </c>
      <c r="AT585" s="150" t="s">
        <v>309</v>
      </c>
      <c r="AU585" s="150" t="s">
        <v>82</v>
      </c>
      <c r="AY585" s="18" t="s">
        <v>307</v>
      </c>
      <c r="BE585" s="151">
        <f>IF(N585="základní",J585,0)</f>
        <v>0</v>
      </c>
      <c r="BF585" s="151">
        <f>IF(N585="snížená",J585,0)</f>
        <v>0</v>
      </c>
      <c r="BG585" s="151">
        <f>IF(N585="zákl. přenesená",J585,0)</f>
        <v>0</v>
      </c>
      <c r="BH585" s="151">
        <f>IF(N585="sníž. přenesená",J585,0)</f>
        <v>0</v>
      </c>
      <c r="BI585" s="151">
        <f>IF(N585="nulová",J585,0)</f>
        <v>0</v>
      </c>
      <c r="BJ585" s="18" t="s">
        <v>82</v>
      </c>
      <c r="BK585" s="151">
        <f>ROUND(I585*H585,2)</f>
        <v>0</v>
      </c>
      <c r="BL585" s="18" t="s">
        <v>314</v>
      </c>
      <c r="BM585" s="150" t="s">
        <v>7738</v>
      </c>
    </row>
    <row r="586" spans="2:65" s="1" customFormat="1" ht="11.25">
      <c r="B586" s="33"/>
      <c r="D586" s="152" t="s">
        <v>316</v>
      </c>
      <c r="F586" s="153" t="s">
        <v>9282</v>
      </c>
      <c r="I586" s="154"/>
      <c r="L586" s="33"/>
      <c r="M586" s="155"/>
      <c r="T586" s="57"/>
      <c r="AT586" s="18" t="s">
        <v>316</v>
      </c>
      <c r="AU586" s="18" t="s">
        <v>82</v>
      </c>
    </row>
    <row r="587" spans="2:65" s="1" customFormat="1" ht="16.5" customHeight="1">
      <c r="B587" s="33"/>
      <c r="C587" s="139" t="s">
        <v>1705</v>
      </c>
      <c r="D587" s="139" t="s">
        <v>309</v>
      </c>
      <c r="E587" s="140" t="s">
        <v>9283</v>
      </c>
      <c r="F587" s="141" t="s">
        <v>9284</v>
      </c>
      <c r="G587" s="142" t="s">
        <v>5228</v>
      </c>
      <c r="H587" s="143">
        <v>1</v>
      </c>
      <c r="I587" s="144"/>
      <c r="J587" s="145">
        <f>ROUND(I587*H587,2)</f>
        <v>0</v>
      </c>
      <c r="K587" s="141" t="s">
        <v>1</v>
      </c>
      <c r="L587" s="33"/>
      <c r="M587" s="146" t="s">
        <v>1</v>
      </c>
      <c r="N587" s="147" t="s">
        <v>40</v>
      </c>
      <c r="P587" s="148">
        <f>O587*H587</f>
        <v>0</v>
      </c>
      <c r="Q587" s="148">
        <v>0</v>
      </c>
      <c r="R587" s="148">
        <f>Q587*H587</f>
        <v>0</v>
      </c>
      <c r="S587" s="148">
        <v>0</v>
      </c>
      <c r="T587" s="149">
        <f>S587*H587</f>
        <v>0</v>
      </c>
      <c r="AR587" s="150" t="s">
        <v>314</v>
      </c>
      <c r="AT587" s="150" t="s">
        <v>309</v>
      </c>
      <c r="AU587" s="150" t="s">
        <v>82</v>
      </c>
      <c r="AY587" s="18" t="s">
        <v>307</v>
      </c>
      <c r="BE587" s="151">
        <f>IF(N587="základní",J587,0)</f>
        <v>0</v>
      </c>
      <c r="BF587" s="151">
        <f>IF(N587="snížená",J587,0)</f>
        <v>0</v>
      </c>
      <c r="BG587" s="151">
        <f>IF(N587="zákl. přenesená",J587,0)</f>
        <v>0</v>
      </c>
      <c r="BH587" s="151">
        <f>IF(N587="sníž. přenesená",J587,0)</f>
        <v>0</v>
      </c>
      <c r="BI587" s="151">
        <f>IF(N587="nulová",J587,0)</f>
        <v>0</v>
      </c>
      <c r="BJ587" s="18" t="s">
        <v>82</v>
      </c>
      <c r="BK587" s="151">
        <f>ROUND(I587*H587,2)</f>
        <v>0</v>
      </c>
      <c r="BL587" s="18" t="s">
        <v>314</v>
      </c>
      <c r="BM587" s="150" t="s">
        <v>7741</v>
      </c>
    </row>
    <row r="588" spans="2:65" s="1" customFormat="1" ht="11.25">
      <c r="B588" s="33"/>
      <c r="D588" s="152" t="s">
        <v>316</v>
      </c>
      <c r="F588" s="153" t="s">
        <v>9284</v>
      </c>
      <c r="I588" s="154"/>
      <c r="L588" s="33"/>
      <c r="M588" s="155"/>
      <c r="T588" s="57"/>
      <c r="AT588" s="18" t="s">
        <v>316</v>
      </c>
      <c r="AU588" s="18" t="s">
        <v>82</v>
      </c>
    </row>
    <row r="589" spans="2:65" s="1" customFormat="1" ht="16.5" customHeight="1">
      <c r="B589" s="33"/>
      <c r="C589" s="139" t="s">
        <v>1710</v>
      </c>
      <c r="D589" s="139" t="s">
        <v>309</v>
      </c>
      <c r="E589" s="140" t="s">
        <v>9285</v>
      </c>
      <c r="F589" s="141" t="s">
        <v>9286</v>
      </c>
      <c r="G589" s="142" t="s">
        <v>5228</v>
      </c>
      <c r="H589" s="143">
        <v>1</v>
      </c>
      <c r="I589" s="144"/>
      <c r="J589" s="145">
        <f>ROUND(I589*H589,2)</f>
        <v>0</v>
      </c>
      <c r="K589" s="141" t="s">
        <v>1</v>
      </c>
      <c r="L589" s="33"/>
      <c r="M589" s="146" t="s">
        <v>1</v>
      </c>
      <c r="N589" s="147" t="s">
        <v>40</v>
      </c>
      <c r="P589" s="148">
        <f>O589*H589</f>
        <v>0</v>
      </c>
      <c r="Q589" s="148">
        <v>0</v>
      </c>
      <c r="R589" s="148">
        <f>Q589*H589</f>
        <v>0</v>
      </c>
      <c r="S589" s="148">
        <v>0</v>
      </c>
      <c r="T589" s="149">
        <f>S589*H589</f>
        <v>0</v>
      </c>
      <c r="AR589" s="150" t="s">
        <v>314</v>
      </c>
      <c r="AT589" s="150" t="s">
        <v>309</v>
      </c>
      <c r="AU589" s="150" t="s">
        <v>82</v>
      </c>
      <c r="AY589" s="18" t="s">
        <v>307</v>
      </c>
      <c r="BE589" s="151">
        <f>IF(N589="základní",J589,0)</f>
        <v>0</v>
      </c>
      <c r="BF589" s="151">
        <f>IF(N589="snížená",J589,0)</f>
        <v>0</v>
      </c>
      <c r="BG589" s="151">
        <f>IF(N589="zákl. přenesená",J589,0)</f>
        <v>0</v>
      </c>
      <c r="BH589" s="151">
        <f>IF(N589="sníž. přenesená",J589,0)</f>
        <v>0</v>
      </c>
      <c r="BI589" s="151">
        <f>IF(N589="nulová",J589,0)</f>
        <v>0</v>
      </c>
      <c r="BJ589" s="18" t="s">
        <v>82</v>
      </c>
      <c r="BK589" s="151">
        <f>ROUND(I589*H589,2)</f>
        <v>0</v>
      </c>
      <c r="BL589" s="18" t="s">
        <v>314</v>
      </c>
      <c r="BM589" s="150" t="s">
        <v>7743</v>
      </c>
    </row>
    <row r="590" spans="2:65" s="1" customFormat="1" ht="11.25">
      <c r="B590" s="33"/>
      <c r="D590" s="152" t="s">
        <v>316</v>
      </c>
      <c r="F590" s="153" t="s">
        <v>9286</v>
      </c>
      <c r="I590" s="154"/>
      <c r="L590" s="33"/>
      <c r="M590" s="155"/>
      <c r="T590" s="57"/>
      <c r="AT590" s="18" t="s">
        <v>316</v>
      </c>
      <c r="AU590" s="18" t="s">
        <v>82</v>
      </c>
    </row>
    <row r="591" spans="2:65" s="1" customFormat="1" ht="16.5" customHeight="1">
      <c r="B591" s="33"/>
      <c r="C591" s="139" t="s">
        <v>1713</v>
      </c>
      <c r="D591" s="139" t="s">
        <v>309</v>
      </c>
      <c r="E591" s="140" t="s">
        <v>9287</v>
      </c>
      <c r="F591" s="141" t="s">
        <v>9288</v>
      </c>
      <c r="G591" s="142" t="s">
        <v>5228</v>
      </c>
      <c r="H591" s="143">
        <v>1</v>
      </c>
      <c r="I591" s="144"/>
      <c r="J591" s="145">
        <f>ROUND(I591*H591,2)</f>
        <v>0</v>
      </c>
      <c r="K591" s="141" t="s">
        <v>1</v>
      </c>
      <c r="L591" s="33"/>
      <c r="M591" s="146" t="s">
        <v>1</v>
      </c>
      <c r="N591" s="147" t="s">
        <v>40</v>
      </c>
      <c r="P591" s="148">
        <f>O591*H591</f>
        <v>0</v>
      </c>
      <c r="Q591" s="148">
        <v>0</v>
      </c>
      <c r="R591" s="148">
        <f>Q591*H591</f>
        <v>0</v>
      </c>
      <c r="S591" s="148">
        <v>0</v>
      </c>
      <c r="T591" s="149">
        <f>S591*H591</f>
        <v>0</v>
      </c>
      <c r="AR591" s="150" t="s">
        <v>314</v>
      </c>
      <c r="AT591" s="150" t="s">
        <v>309</v>
      </c>
      <c r="AU591" s="150" t="s">
        <v>82</v>
      </c>
      <c r="AY591" s="18" t="s">
        <v>307</v>
      </c>
      <c r="BE591" s="151">
        <f>IF(N591="základní",J591,0)</f>
        <v>0</v>
      </c>
      <c r="BF591" s="151">
        <f>IF(N591="snížená",J591,0)</f>
        <v>0</v>
      </c>
      <c r="BG591" s="151">
        <f>IF(N591="zákl. přenesená",J591,0)</f>
        <v>0</v>
      </c>
      <c r="BH591" s="151">
        <f>IF(N591="sníž. přenesená",J591,0)</f>
        <v>0</v>
      </c>
      <c r="BI591" s="151">
        <f>IF(N591="nulová",J591,0)</f>
        <v>0</v>
      </c>
      <c r="BJ591" s="18" t="s">
        <v>82</v>
      </c>
      <c r="BK591" s="151">
        <f>ROUND(I591*H591,2)</f>
        <v>0</v>
      </c>
      <c r="BL591" s="18" t="s">
        <v>314</v>
      </c>
      <c r="BM591" s="150" t="s">
        <v>7745</v>
      </c>
    </row>
    <row r="592" spans="2:65" s="1" customFormat="1" ht="11.25">
      <c r="B592" s="33"/>
      <c r="D592" s="152" t="s">
        <v>316</v>
      </c>
      <c r="F592" s="153" t="s">
        <v>9288</v>
      </c>
      <c r="I592" s="154"/>
      <c r="L592" s="33"/>
      <c r="M592" s="204"/>
      <c r="N592" s="205"/>
      <c r="O592" s="205"/>
      <c r="P592" s="205"/>
      <c r="Q592" s="205"/>
      <c r="R592" s="205"/>
      <c r="S592" s="205"/>
      <c r="T592" s="206"/>
      <c r="AT592" s="18" t="s">
        <v>316</v>
      </c>
      <c r="AU592" s="18" t="s">
        <v>82</v>
      </c>
    </row>
    <row r="593" spans="2:12" s="1" customFormat="1" ht="6.95" customHeight="1">
      <c r="B593" s="45"/>
      <c r="C593" s="46"/>
      <c r="D593" s="46"/>
      <c r="E593" s="46"/>
      <c r="F593" s="46"/>
      <c r="G593" s="46"/>
      <c r="H593" s="46"/>
      <c r="I593" s="46"/>
      <c r="J593" s="46"/>
      <c r="K593" s="46"/>
      <c r="L593" s="33"/>
    </row>
  </sheetData>
  <sheetProtection algorithmName="SHA-512" hashValue="MPg3XUdM3uo81cWpEl+EhwTtpP8rhmbYHswNe8YDETA8ooJlX2GMatVQNsPdsoIKCvV6yfGYrIhgXi+BYormmA==" saltValue="wuKYKcbQXHzo2grjkYPcB0kOMykMYm2r3EYz0qAxQbeJtw6EjUmad6XRRM8dfEuKkw6gnCo5cRJK8/uFyYdHOQ==" spinCount="100000" sheet="1" objects="1" scenarios="1" formatColumns="0" formatRows="0" autoFilter="0"/>
  <autoFilter ref="C132:K592" xr:uid="{00000000-0009-0000-0000-00000E000000}"/>
  <mergeCells count="9">
    <mergeCell ref="E87:H87"/>
    <mergeCell ref="E123:H123"/>
    <mergeCell ref="E125:H125"/>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2:BM1172"/>
  <sheetViews>
    <sheetView showGridLines="0" topLeftCell="A654" workbookViewId="0">
      <selection activeCell="F656" sqref="F656"/>
    </sheetView>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56"/>
      <c r="M2" s="256"/>
      <c r="N2" s="256"/>
      <c r="O2" s="256"/>
      <c r="P2" s="256"/>
      <c r="Q2" s="256"/>
      <c r="R2" s="256"/>
      <c r="S2" s="256"/>
      <c r="T2" s="256"/>
      <c r="U2" s="256"/>
      <c r="V2" s="256"/>
      <c r="AT2" s="18" t="s">
        <v>143</v>
      </c>
    </row>
    <row r="3" spans="2:46" ht="6.95" customHeight="1">
      <c r="B3" s="19"/>
      <c r="C3" s="20"/>
      <c r="D3" s="20"/>
      <c r="E3" s="20"/>
      <c r="F3" s="20"/>
      <c r="G3" s="20"/>
      <c r="H3" s="20"/>
      <c r="I3" s="20"/>
      <c r="J3" s="20"/>
      <c r="K3" s="20"/>
      <c r="L3" s="21"/>
      <c r="AT3" s="18" t="s">
        <v>84</v>
      </c>
    </row>
    <row r="4" spans="2:46" ht="24.95" customHeight="1">
      <c r="B4" s="21"/>
      <c r="D4" s="22" t="s">
        <v>164</v>
      </c>
      <c r="L4" s="21"/>
      <c r="M4" s="95" t="s">
        <v>10</v>
      </c>
      <c r="AT4" s="18" t="s">
        <v>4</v>
      </c>
    </row>
    <row r="5" spans="2:46" ht="6.95" customHeight="1">
      <c r="B5" s="21"/>
      <c r="L5" s="21"/>
    </row>
    <row r="6" spans="2:46" ht="12" customHeight="1">
      <c r="B6" s="21"/>
      <c r="D6" s="28" t="s">
        <v>16</v>
      </c>
      <c r="L6" s="21"/>
    </row>
    <row r="7" spans="2:46" ht="16.5" customHeight="1">
      <c r="B7" s="21"/>
      <c r="E7" s="271" t="str">
        <f>'Rekapitulace stavby'!K6</f>
        <v>ZŠ Dědina - nástavba - REVIZE č. 2</v>
      </c>
      <c r="F7" s="272"/>
      <c r="G7" s="272"/>
      <c r="H7" s="272"/>
      <c r="L7" s="21"/>
    </row>
    <row r="8" spans="2:46" s="1" customFormat="1" ht="12" customHeight="1">
      <c r="B8" s="33"/>
      <c r="D8" s="28" t="s">
        <v>173</v>
      </c>
      <c r="L8" s="33"/>
    </row>
    <row r="9" spans="2:46" s="1" customFormat="1" ht="16.5" customHeight="1">
      <c r="B9" s="33"/>
      <c r="E9" s="236" t="s">
        <v>9289</v>
      </c>
      <c r="F9" s="273"/>
      <c r="G9" s="273"/>
      <c r="H9" s="273"/>
      <c r="L9" s="33"/>
    </row>
    <row r="10" spans="2:46" s="1" customFormat="1" ht="11.25">
      <c r="B10" s="33"/>
      <c r="L10" s="33"/>
    </row>
    <row r="11" spans="2:46" s="1" customFormat="1" ht="12" customHeight="1">
      <c r="B11" s="33"/>
      <c r="D11" s="28" t="s">
        <v>18</v>
      </c>
      <c r="F11" s="26" t="s">
        <v>1</v>
      </c>
      <c r="I11" s="28" t="s">
        <v>19</v>
      </c>
      <c r="J11" s="26" t="s">
        <v>1</v>
      </c>
      <c r="L11" s="33"/>
    </row>
    <row r="12" spans="2:46" s="1" customFormat="1" ht="12" customHeight="1">
      <c r="B12" s="33"/>
      <c r="D12" s="28" t="s">
        <v>20</v>
      </c>
      <c r="F12" s="26" t="s">
        <v>21</v>
      </c>
      <c r="I12" s="28" t="s">
        <v>22</v>
      </c>
      <c r="J12" s="53" t="str">
        <f>'Rekapitulace stavby'!AN8</f>
        <v>15. 9. 2025</v>
      </c>
      <c r="L12" s="33"/>
    </row>
    <row r="13" spans="2:46" s="1" customFormat="1" ht="10.9" customHeight="1">
      <c r="B13" s="33"/>
      <c r="L13" s="33"/>
    </row>
    <row r="14" spans="2:46" s="1" customFormat="1" ht="12" customHeight="1">
      <c r="B14" s="33"/>
      <c r="D14" s="28" t="s">
        <v>24</v>
      </c>
      <c r="I14" s="28" t="s">
        <v>25</v>
      </c>
      <c r="J14" s="26" t="str">
        <f>IF('Rekapitulace stavby'!AN10="","",'Rekapitulace stavby'!AN10)</f>
        <v/>
      </c>
      <c r="L14" s="33"/>
    </row>
    <row r="15" spans="2:46" s="1" customFormat="1" ht="18" customHeight="1">
      <c r="B15" s="33"/>
      <c r="E15" s="26" t="str">
        <f>IF('Rekapitulace stavby'!E11="","",'Rekapitulace stavby'!E11)</f>
        <v xml:space="preserve"> </v>
      </c>
      <c r="I15" s="28" t="s">
        <v>27</v>
      </c>
      <c r="J15" s="26" t="str">
        <f>IF('Rekapitulace stavby'!AN11="","",'Rekapitulace stavby'!AN11)</f>
        <v/>
      </c>
      <c r="L15" s="33"/>
    </row>
    <row r="16" spans="2:46" s="1" customFormat="1" ht="6.95" customHeight="1">
      <c r="B16" s="33"/>
      <c r="L16" s="33"/>
    </row>
    <row r="17" spans="2:12" s="1" customFormat="1" ht="12" customHeight="1">
      <c r="B17" s="33"/>
      <c r="D17" s="28" t="s">
        <v>28</v>
      </c>
      <c r="I17" s="28" t="s">
        <v>25</v>
      </c>
      <c r="J17" s="29" t="str">
        <f>'Rekapitulace stavby'!AN13</f>
        <v>Vyplň údaj</v>
      </c>
      <c r="L17" s="33"/>
    </row>
    <row r="18" spans="2:12" s="1" customFormat="1" ht="18" customHeight="1">
      <c r="B18" s="33"/>
      <c r="E18" s="274" t="str">
        <f>'Rekapitulace stavby'!E14</f>
        <v>Vyplň údaj</v>
      </c>
      <c r="F18" s="255"/>
      <c r="G18" s="255"/>
      <c r="H18" s="255"/>
      <c r="I18" s="28" t="s">
        <v>27</v>
      </c>
      <c r="J18" s="29" t="str">
        <f>'Rekapitulace stavby'!AN14</f>
        <v>Vyplň údaj</v>
      </c>
      <c r="L18" s="33"/>
    </row>
    <row r="19" spans="2:12" s="1" customFormat="1" ht="6.95" customHeight="1">
      <c r="B19" s="33"/>
      <c r="L19" s="33"/>
    </row>
    <row r="20" spans="2:12" s="1" customFormat="1" ht="12" customHeight="1">
      <c r="B20" s="33"/>
      <c r="D20" s="28" t="s">
        <v>30</v>
      </c>
      <c r="I20" s="28" t="s">
        <v>25</v>
      </c>
      <c r="J20" s="26" t="s">
        <v>1</v>
      </c>
      <c r="L20" s="33"/>
    </row>
    <row r="21" spans="2:12" s="1" customFormat="1" ht="18" customHeight="1">
      <c r="B21" s="33"/>
      <c r="E21" s="26" t="s">
        <v>31</v>
      </c>
      <c r="I21" s="28" t="s">
        <v>27</v>
      </c>
      <c r="J21" s="26" t="s">
        <v>1</v>
      </c>
      <c r="L21" s="33"/>
    </row>
    <row r="22" spans="2:12" s="1" customFormat="1" ht="6.95" customHeight="1">
      <c r="B22" s="33"/>
      <c r="L22" s="33"/>
    </row>
    <row r="23" spans="2:12" s="1" customFormat="1" ht="12" customHeight="1">
      <c r="B23" s="33"/>
      <c r="D23" s="28" t="s">
        <v>33</v>
      </c>
      <c r="I23" s="28" t="s">
        <v>25</v>
      </c>
      <c r="J23" s="26" t="str">
        <f>IF('Rekapitulace stavby'!AN19="","",'Rekapitulace stavby'!AN19)</f>
        <v/>
      </c>
      <c r="L23" s="33"/>
    </row>
    <row r="24" spans="2:12" s="1" customFormat="1" ht="18" customHeight="1">
      <c r="B24" s="33"/>
      <c r="E24" s="26" t="str">
        <f>IF('Rekapitulace stavby'!E20="","",'Rekapitulace stavby'!E20)</f>
        <v xml:space="preserve"> </v>
      </c>
      <c r="I24" s="28" t="s">
        <v>27</v>
      </c>
      <c r="J24" s="26" t="str">
        <f>IF('Rekapitulace stavby'!AN20="","",'Rekapitulace stavby'!AN20)</f>
        <v/>
      </c>
      <c r="L24" s="33"/>
    </row>
    <row r="25" spans="2:12" s="1" customFormat="1" ht="6.95" customHeight="1">
      <c r="B25" s="33"/>
      <c r="L25" s="33"/>
    </row>
    <row r="26" spans="2:12" s="1" customFormat="1" ht="12" customHeight="1">
      <c r="B26" s="33"/>
      <c r="D26" s="28" t="s">
        <v>34</v>
      </c>
      <c r="L26" s="33"/>
    </row>
    <row r="27" spans="2:12" s="7" customFormat="1" ht="274.5" customHeight="1">
      <c r="B27" s="96"/>
      <c r="E27" s="260" t="s">
        <v>9290</v>
      </c>
      <c r="F27" s="260"/>
      <c r="G27" s="260"/>
      <c r="H27" s="260"/>
      <c r="L27" s="96"/>
    </row>
    <row r="28" spans="2:12" s="1" customFormat="1" ht="6.95" customHeight="1">
      <c r="B28" s="33"/>
      <c r="L28" s="33"/>
    </row>
    <row r="29" spans="2:12" s="1" customFormat="1" ht="6.95" customHeight="1">
      <c r="B29" s="33"/>
      <c r="D29" s="54"/>
      <c r="E29" s="54"/>
      <c r="F29" s="54"/>
      <c r="G29" s="54"/>
      <c r="H29" s="54"/>
      <c r="I29" s="54"/>
      <c r="J29" s="54"/>
      <c r="K29" s="54"/>
      <c r="L29" s="33"/>
    </row>
    <row r="30" spans="2:12" s="1" customFormat="1" ht="25.35" customHeight="1">
      <c r="B30" s="33"/>
      <c r="D30" s="98" t="s">
        <v>35</v>
      </c>
      <c r="J30" s="67">
        <f>ROUND(J165, 2)</f>
        <v>0</v>
      </c>
      <c r="L30" s="33"/>
    </row>
    <row r="31" spans="2:12" s="1" customFormat="1" ht="6.95" customHeight="1">
      <c r="B31" s="33"/>
      <c r="D31" s="54"/>
      <c r="E31" s="54"/>
      <c r="F31" s="54"/>
      <c r="G31" s="54"/>
      <c r="H31" s="54"/>
      <c r="I31" s="54"/>
      <c r="J31" s="54"/>
      <c r="K31" s="54"/>
      <c r="L31" s="33"/>
    </row>
    <row r="32" spans="2:12" s="1" customFormat="1" ht="14.45" customHeight="1">
      <c r="B32" s="33"/>
      <c r="F32" s="36" t="s">
        <v>37</v>
      </c>
      <c r="I32" s="36" t="s">
        <v>36</v>
      </c>
      <c r="J32" s="36" t="s">
        <v>38</v>
      </c>
      <c r="L32" s="33"/>
    </row>
    <row r="33" spans="2:12" s="1" customFormat="1" ht="14.45" customHeight="1">
      <c r="B33" s="33"/>
      <c r="D33" s="56" t="s">
        <v>39</v>
      </c>
      <c r="E33" s="28" t="s">
        <v>40</v>
      </c>
      <c r="F33" s="87">
        <f>ROUND((SUM(BE165:BE1171)),  2)</f>
        <v>0</v>
      </c>
      <c r="I33" s="99">
        <v>0.21</v>
      </c>
      <c r="J33" s="87">
        <f>ROUND(((SUM(BE165:BE1171))*I33),  2)</f>
        <v>0</v>
      </c>
      <c r="L33" s="33"/>
    </row>
    <row r="34" spans="2:12" s="1" customFormat="1" ht="14.45" customHeight="1">
      <c r="B34" s="33"/>
      <c r="E34" s="28" t="s">
        <v>41</v>
      </c>
      <c r="F34" s="87">
        <f>ROUND((SUM(BF165:BF1171)),  2)</f>
        <v>0</v>
      </c>
      <c r="I34" s="99">
        <v>0.12</v>
      </c>
      <c r="J34" s="87">
        <f>ROUND(((SUM(BF165:BF1171))*I34),  2)</f>
        <v>0</v>
      </c>
      <c r="L34" s="33"/>
    </row>
    <row r="35" spans="2:12" s="1" customFormat="1" ht="14.45" hidden="1" customHeight="1">
      <c r="B35" s="33"/>
      <c r="E35" s="28" t="s">
        <v>42</v>
      </c>
      <c r="F35" s="87">
        <f>ROUND((SUM(BG165:BG1171)),  2)</f>
        <v>0</v>
      </c>
      <c r="I35" s="99">
        <v>0.21</v>
      </c>
      <c r="J35" s="87">
        <f>0</f>
        <v>0</v>
      </c>
      <c r="L35" s="33"/>
    </row>
    <row r="36" spans="2:12" s="1" customFormat="1" ht="14.45" hidden="1" customHeight="1">
      <c r="B36" s="33"/>
      <c r="E36" s="28" t="s">
        <v>43</v>
      </c>
      <c r="F36" s="87">
        <f>ROUND((SUM(BH165:BH1171)),  2)</f>
        <v>0</v>
      </c>
      <c r="I36" s="99">
        <v>0.12</v>
      </c>
      <c r="J36" s="87">
        <f>0</f>
        <v>0</v>
      </c>
      <c r="L36" s="33"/>
    </row>
    <row r="37" spans="2:12" s="1" customFormat="1" ht="14.45" hidden="1" customHeight="1">
      <c r="B37" s="33"/>
      <c r="E37" s="28" t="s">
        <v>44</v>
      </c>
      <c r="F37" s="87">
        <f>ROUND((SUM(BI165:BI1171)),  2)</f>
        <v>0</v>
      </c>
      <c r="I37" s="99">
        <v>0</v>
      </c>
      <c r="J37" s="87">
        <f>0</f>
        <v>0</v>
      </c>
      <c r="L37" s="33"/>
    </row>
    <row r="38" spans="2:12" s="1" customFormat="1" ht="6.95" customHeight="1">
      <c r="B38" s="33"/>
      <c r="L38" s="33"/>
    </row>
    <row r="39" spans="2:12" s="1" customFormat="1" ht="25.35" customHeight="1">
      <c r="B39" s="33"/>
      <c r="C39" s="100"/>
      <c r="D39" s="101" t="s">
        <v>45</v>
      </c>
      <c r="E39" s="58"/>
      <c r="F39" s="58"/>
      <c r="G39" s="102" t="s">
        <v>46</v>
      </c>
      <c r="H39" s="103" t="s">
        <v>47</v>
      </c>
      <c r="I39" s="58"/>
      <c r="J39" s="104">
        <f>SUM(J30:J37)</f>
        <v>0</v>
      </c>
      <c r="K39" s="105"/>
      <c r="L39" s="33"/>
    </row>
    <row r="40" spans="2:12" s="1" customFormat="1" ht="14.45" customHeight="1">
      <c r="B40" s="33"/>
      <c r="L40" s="33"/>
    </row>
    <row r="41" spans="2:12" ht="14.45" customHeight="1">
      <c r="B41" s="21"/>
      <c r="L41" s="21"/>
    </row>
    <row r="42" spans="2:12" ht="14.45" customHeight="1">
      <c r="B42" s="21"/>
      <c r="L42" s="21"/>
    </row>
    <row r="43" spans="2:12" ht="14.45" customHeight="1">
      <c r="B43" s="21"/>
      <c r="L43" s="21"/>
    </row>
    <row r="44" spans="2:12" ht="14.45" customHeight="1">
      <c r="B44" s="21"/>
      <c r="L44" s="21"/>
    </row>
    <row r="45" spans="2:12" ht="14.45" customHeight="1">
      <c r="B45" s="21"/>
      <c r="L45" s="21"/>
    </row>
    <row r="46" spans="2:12" ht="14.45" customHeight="1">
      <c r="B46" s="21"/>
      <c r="L46" s="21"/>
    </row>
    <row r="47" spans="2:12" ht="14.45" customHeight="1">
      <c r="B47" s="21"/>
      <c r="L47" s="21"/>
    </row>
    <row r="48" spans="2:12" ht="14.45" customHeight="1">
      <c r="B48" s="21"/>
      <c r="L48" s="21"/>
    </row>
    <row r="49" spans="2:12" ht="14.45" customHeight="1">
      <c r="B49" s="21"/>
      <c r="L49" s="21"/>
    </row>
    <row r="50" spans="2:12" s="1" customFormat="1" ht="14.45" customHeight="1">
      <c r="B50" s="33"/>
      <c r="D50" s="42" t="s">
        <v>48</v>
      </c>
      <c r="E50" s="43"/>
      <c r="F50" s="43"/>
      <c r="G50" s="42" t="s">
        <v>49</v>
      </c>
      <c r="H50" s="43"/>
      <c r="I50" s="43"/>
      <c r="J50" s="43"/>
      <c r="K50" s="43"/>
      <c r="L50" s="33"/>
    </row>
    <row r="51" spans="2:12" ht="11.25">
      <c r="B51" s="21"/>
      <c r="L51" s="21"/>
    </row>
    <row r="52" spans="2:12" ht="11.25">
      <c r="B52" s="21"/>
      <c r="L52" s="21"/>
    </row>
    <row r="53" spans="2:12" ht="11.25">
      <c r="B53" s="21"/>
      <c r="L53" s="21"/>
    </row>
    <row r="54" spans="2:12" ht="11.25">
      <c r="B54" s="21"/>
      <c r="L54" s="21"/>
    </row>
    <row r="55" spans="2:12" ht="11.25">
      <c r="B55" s="21"/>
      <c r="L55" s="21"/>
    </row>
    <row r="56" spans="2:12" ht="11.25">
      <c r="B56" s="21"/>
      <c r="L56" s="21"/>
    </row>
    <row r="57" spans="2:12" ht="11.25">
      <c r="B57" s="21"/>
      <c r="L57" s="21"/>
    </row>
    <row r="58" spans="2:12" ht="11.25">
      <c r="B58" s="21"/>
      <c r="L58" s="21"/>
    </row>
    <row r="59" spans="2:12" ht="11.25">
      <c r="B59" s="21"/>
      <c r="L59" s="21"/>
    </row>
    <row r="60" spans="2:12" ht="11.25">
      <c r="B60" s="21"/>
      <c r="L60" s="21"/>
    </row>
    <row r="61" spans="2:12" s="1" customFormat="1" ht="12.75">
      <c r="B61" s="33"/>
      <c r="D61" s="44" t="s">
        <v>50</v>
      </c>
      <c r="E61" s="35"/>
      <c r="F61" s="106" t="s">
        <v>51</v>
      </c>
      <c r="G61" s="44" t="s">
        <v>50</v>
      </c>
      <c r="H61" s="35"/>
      <c r="I61" s="35"/>
      <c r="J61" s="107" t="s">
        <v>51</v>
      </c>
      <c r="K61" s="35"/>
      <c r="L61" s="33"/>
    </row>
    <row r="62" spans="2:12" ht="11.25">
      <c r="B62" s="21"/>
      <c r="L62" s="21"/>
    </row>
    <row r="63" spans="2:12" ht="11.25">
      <c r="B63" s="21"/>
      <c r="L63" s="21"/>
    </row>
    <row r="64" spans="2:12" ht="11.25">
      <c r="B64" s="21"/>
      <c r="L64" s="21"/>
    </row>
    <row r="65" spans="2:12" s="1" customFormat="1" ht="12.75">
      <c r="B65" s="33"/>
      <c r="D65" s="42" t="s">
        <v>52</v>
      </c>
      <c r="E65" s="43"/>
      <c r="F65" s="43"/>
      <c r="G65" s="42" t="s">
        <v>53</v>
      </c>
      <c r="H65" s="43"/>
      <c r="I65" s="43"/>
      <c r="J65" s="43"/>
      <c r="K65" s="43"/>
      <c r="L65" s="33"/>
    </row>
    <row r="66" spans="2:12" ht="11.25">
      <c r="B66" s="21"/>
      <c r="L66" s="21"/>
    </row>
    <row r="67" spans="2:12" ht="11.25">
      <c r="B67" s="21"/>
      <c r="L67" s="21"/>
    </row>
    <row r="68" spans="2:12" ht="11.25">
      <c r="B68" s="21"/>
      <c r="L68" s="21"/>
    </row>
    <row r="69" spans="2:12" ht="11.25">
      <c r="B69" s="21"/>
      <c r="L69" s="21"/>
    </row>
    <row r="70" spans="2:12" ht="11.25">
      <c r="B70" s="21"/>
      <c r="L70" s="21"/>
    </row>
    <row r="71" spans="2:12" ht="11.25">
      <c r="B71" s="21"/>
      <c r="L71" s="21"/>
    </row>
    <row r="72" spans="2:12" ht="11.25">
      <c r="B72" s="21"/>
      <c r="L72" s="21"/>
    </row>
    <row r="73" spans="2:12" ht="11.25">
      <c r="B73" s="21"/>
      <c r="L73" s="21"/>
    </row>
    <row r="74" spans="2:12" ht="11.25">
      <c r="B74" s="21"/>
      <c r="L74" s="21"/>
    </row>
    <row r="75" spans="2:12" ht="11.25">
      <c r="B75" s="21"/>
      <c r="L75" s="21"/>
    </row>
    <row r="76" spans="2:12" s="1" customFormat="1" ht="12.75">
      <c r="B76" s="33"/>
      <c r="D76" s="44" t="s">
        <v>50</v>
      </c>
      <c r="E76" s="35"/>
      <c r="F76" s="106" t="s">
        <v>51</v>
      </c>
      <c r="G76" s="44" t="s">
        <v>50</v>
      </c>
      <c r="H76" s="35"/>
      <c r="I76" s="35"/>
      <c r="J76" s="107" t="s">
        <v>51</v>
      </c>
      <c r="K76" s="35"/>
      <c r="L76" s="33"/>
    </row>
    <row r="77" spans="2:12" s="1" customFormat="1" ht="14.45" customHeight="1">
      <c r="B77" s="45"/>
      <c r="C77" s="46"/>
      <c r="D77" s="46"/>
      <c r="E77" s="46"/>
      <c r="F77" s="46"/>
      <c r="G77" s="46"/>
      <c r="H77" s="46"/>
      <c r="I77" s="46"/>
      <c r="J77" s="46"/>
      <c r="K77" s="46"/>
      <c r="L77" s="33"/>
    </row>
    <row r="81" spans="2:47" s="1" customFormat="1" ht="6.95" customHeight="1">
      <c r="B81" s="47"/>
      <c r="C81" s="48"/>
      <c r="D81" s="48"/>
      <c r="E81" s="48"/>
      <c r="F81" s="48"/>
      <c r="G81" s="48"/>
      <c r="H81" s="48"/>
      <c r="I81" s="48"/>
      <c r="J81" s="48"/>
      <c r="K81" s="48"/>
      <c r="L81" s="33"/>
    </row>
    <row r="82" spans="2:47" s="1" customFormat="1" ht="24.95" customHeight="1">
      <c r="B82" s="33"/>
      <c r="C82" s="22" t="s">
        <v>260</v>
      </c>
      <c r="L82" s="33"/>
    </row>
    <row r="83" spans="2:47" s="1" customFormat="1" ht="6.95" customHeight="1">
      <c r="B83" s="33"/>
      <c r="L83" s="33"/>
    </row>
    <row r="84" spans="2:47" s="1" customFormat="1" ht="12" customHeight="1">
      <c r="B84" s="33"/>
      <c r="C84" s="28" t="s">
        <v>16</v>
      </c>
      <c r="L84" s="33"/>
    </row>
    <row r="85" spans="2:47" s="1" customFormat="1" ht="16.5" customHeight="1">
      <c r="B85" s="33"/>
      <c r="E85" s="271" t="str">
        <f>E7</f>
        <v>ZŠ Dědina - nástavba - REVIZE č. 2</v>
      </c>
      <c r="F85" s="272"/>
      <c r="G85" s="272"/>
      <c r="H85" s="272"/>
      <c r="L85" s="33"/>
    </row>
    <row r="86" spans="2:47" s="1" customFormat="1" ht="12" customHeight="1">
      <c r="B86" s="33"/>
      <c r="C86" s="28" t="s">
        <v>173</v>
      </c>
      <c r="L86" s="33"/>
    </row>
    <row r="87" spans="2:47" s="1" customFormat="1" ht="16.5" customHeight="1">
      <c r="B87" s="33"/>
      <c r="E87" s="236" t="str">
        <f>E9</f>
        <v>D.1.4.J - Gastrotechnologie</v>
      </c>
      <c r="F87" s="273"/>
      <c r="G87" s="273"/>
      <c r="H87" s="273"/>
      <c r="L87" s="33"/>
    </row>
    <row r="88" spans="2:47" s="1" customFormat="1" ht="6.95" customHeight="1">
      <c r="B88" s="33"/>
      <c r="L88" s="33"/>
    </row>
    <row r="89" spans="2:47" s="1" customFormat="1" ht="12" customHeight="1">
      <c r="B89" s="33"/>
      <c r="C89" s="28" t="s">
        <v>20</v>
      </c>
      <c r="F89" s="26" t="str">
        <f>F12</f>
        <v>Žukovského 580, Praha 6</v>
      </c>
      <c r="I89" s="28" t="s">
        <v>22</v>
      </c>
      <c r="J89" s="53" t="str">
        <f>IF(J12="","",J12)</f>
        <v>15. 9. 2025</v>
      </c>
      <c r="L89" s="33"/>
    </row>
    <row r="90" spans="2:47" s="1" customFormat="1" ht="6.95" customHeight="1">
      <c r="B90" s="33"/>
      <c r="L90" s="33"/>
    </row>
    <row r="91" spans="2:47" s="1" customFormat="1" ht="15.2" customHeight="1">
      <c r="B91" s="33"/>
      <c r="C91" s="28" t="s">
        <v>24</v>
      </c>
      <c r="F91" s="26" t="str">
        <f>E15</f>
        <v xml:space="preserve"> </v>
      </c>
      <c r="I91" s="28" t="s">
        <v>30</v>
      </c>
      <c r="J91" s="31" t="str">
        <f>E21</f>
        <v>Digitronic CZ s.r.o.</v>
      </c>
      <c r="L91" s="33"/>
    </row>
    <row r="92" spans="2:47" s="1" customFormat="1" ht="15.2" customHeight="1">
      <c r="B92" s="33"/>
      <c r="C92" s="28" t="s">
        <v>28</v>
      </c>
      <c r="F92" s="26" t="str">
        <f>IF(E18="","",E18)</f>
        <v>Vyplň údaj</v>
      </c>
      <c r="I92" s="28" t="s">
        <v>33</v>
      </c>
      <c r="J92" s="31" t="str">
        <f>E24</f>
        <v xml:space="preserve"> </v>
      </c>
      <c r="L92" s="33"/>
    </row>
    <row r="93" spans="2:47" s="1" customFormat="1" ht="10.35" customHeight="1">
      <c r="B93" s="33"/>
      <c r="L93" s="33"/>
    </row>
    <row r="94" spans="2:47" s="1" customFormat="1" ht="29.25" customHeight="1">
      <c r="B94" s="33"/>
      <c r="C94" s="108" t="s">
        <v>261</v>
      </c>
      <c r="D94" s="100"/>
      <c r="E94" s="100"/>
      <c r="F94" s="100"/>
      <c r="G94" s="100"/>
      <c r="H94" s="100"/>
      <c r="I94" s="100"/>
      <c r="J94" s="109" t="s">
        <v>262</v>
      </c>
      <c r="K94" s="100"/>
      <c r="L94" s="33"/>
    </row>
    <row r="95" spans="2:47" s="1" customFormat="1" ht="10.35" customHeight="1">
      <c r="B95" s="33"/>
      <c r="L95" s="33"/>
    </row>
    <row r="96" spans="2:47" s="1" customFormat="1" ht="22.9" customHeight="1">
      <c r="B96" s="33"/>
      <c r="C96" s="110" t="s">
        <v>263</v>
      </c>
      <c r="J96" s="67">
        <f>J165</f>
        <v>0</v>
      </c>
      <c r="L96" s="33"/>
      <c r="AU96" s="18" t="s">
        <v>264</v>
      </c>
    </row>
    <row r="97" spans="2:12" s="8" customFormat="1" ht="24.95" customHeight="1">
      <c r="B97" s="111"/>
      <c r="D97" s="112" t="s">
        <v>9291</v>
      </c>
      <c r="E97" s="113"/>
      <c r="F97" s="113"/>
      <c r="G97" s="113"/>
      <c r="H97" s="113"/>
      <c r="I97" s="113"/>
      <c r="J97" s="114">
        <f>J166</f>
        <v>0</v>
      </c>
      <c r="L97" s="111"/>
    </row>
    <row r="98" spans="2:12" s="9" customFormat="1" ht="19.899999999999999" customHeight="1">
      <c r="B98" s="115"/>
      <c r="D98" s="116" t="s">
        <v>9292</v>
      </c>
      <c r="E98" s="117"/>
      <c r="F98" s="117"/>
      <c r="G98" s="117"/>
      <c r="H98" s="117"/>
      <c r="I98" s="117"/>
      <c r="J98" s="118">
        <f>J167</f>
        <v>0</v>
      </c>
      <c r="L98" s="115"/>
    </row>
    <row r="99" spans="2:12" s="9" customFormat="1" ht="14.85" customHeight="1">
      <c r="B99" s="115"/>
      <c r="D99" s="116" t="s">
        <v>9293</v>
      </c>
      <c r="E99" s="117"/>
      <c r="F99" s="117"/>
      <c r="G99" s="117"/>
      <c r="H99" s="117"/>
      <c r="I99" s="117"/>
      <c r="J99" s="118">
        <f>J168</f>
        <v>0</v>
      </c>
      <c r="L99" s="115"/>
    </row>
    <row r="100" spans="2:12" s="9" customFormat="1" ht="14.85" customHeight="1">
      <c r="B100" s="115"/>
      <c r="D100" s="116" t="s">
        <v>9294</v>
      </c>
      <c r="E100" s="117"/>
      <c r="F100" s="117"/>
      <c r="G100" s="117"/>
      <c r="H100" s="117"/>
      <c r="I100" s="117"/>
      <c r="J100" s="118">
        <f>J175</f>
        <v>0</v>
      </c>
      <c r="L100" s="115"/>
    </row>
    <row r="101" spans="2:12" s="9" customFormat="1" ht="14.85" customHeight="1">
      <c r="B101" s="115"/>
      <c r="D101" s="116" t="s">
        <v>9295</v>
      </c>
      <c r="E101" s="117"/>
      <c r="F101" s="117"/>
      <c r="G101" s="117"/>
      <c r="H101" s="117"/>
      <c r="I101" s="117"/>
      <c r="J101" s="118">
        <f>J182</f>
        <v>0</v>
      </c>
      <c r="L101" s="115"/>
    </row>
    <row r="102" spans="2:12" s="9" customFormat="1" ht="19.899999999999999" customHeight="1">
      <c r="B102" s="115"/>
      <c r="D102" s="116" t="s">
        <v>9296</v>
      </c>
      <c r="E102" s="117"/>
      <c r="F102" s="117"/>
      <c r="G102" s="117"/>
      <c r="H102" s="117"/>
      <c r="I102" s="117"/>
      <c r="J102" s="118">
        <f>J206</f>
        <v>0</v>
      </c>
      <c r="L102" s="115"/>
    </row>
    <row r="103" spans="2:12" s="9" customFormat="1" ht="14.85" customHeight="1">
      <c r="B103" s="115"/>
      <c r="D103" s="116" t="s">
        <v>9297</v>
      </c>
      <c r="E103" s="117"/>
      <c r="F103" s="117"/>
      <c r="G103" s="117"/>
      <c r="H103" s="117"/>
      <c r="I103" s="117"/>
      <c r="J103" s="118">
        <f>J207</f>
        <v>0</v>
      </c>
      <c r="L103" s="115"/>
    </row>
    <row r="104" spans="2:12" s="9" customFormat="1" ht="14.85" customHeight="1">
      <c r="B104" s="115"/>
      <c r="D104" s="116" t="s">
        <v>9298</v>
      </c>
      <c r="E104" s="117"/>
      <c r="F104" s="117"/>
      <c r="G104" s="117"/>
      <c r="H104" s="117"/>
      <c r="I104" s="117"/>
      <c r="J104" s="118">
        <f>J247</f>
        <v>0</v>
      </c>
      <c r="L104" s="115"/>
    </row>
    <row r="105" spans="2:12" s="9" customFormat="1" ht="14.85" customHeight="1">
      <c r="B105" s="115"/>
      <c r="D105" s="116" t="s">
        <v>9299</v>
      </c>
      <c r="E105" s="117"/>
      <c r="F105" s="117"/>
      <c r="G105" s="117"/>
      <c r="H105" s="117"/>
      <c r="I105" s="117"/>
      <c r="J105" s="118">
        <f>J280</f>
        <v>0</v>
      </c>
      <c r="L105" s="115"/>
    </row>
    <row r="106" spans="2:12" s="9" customFormat="1" ht="19.899999999999999" customHeight="1">
      <c r="B106" s="115"/>
      <c r="D106" s="116" t="s">
        <v>9300</v>
      </c>
      <c r="E106" s="117"/>
      <c r="F106" s="117"/>
      <c r="G106" s="117"/>
      <c r="H106" s="117"/>
      <c r="I106" s="117"/>
      <c r="J106" s="118">
        <f>J307</f>
        <v>0</v>
      </c>
      <c r="L106" s="115"/>
    </row>
    <row r="107" spans="2:12" s="9" customFormat="1" ht="14.85" customHeight="1">
      <c r="B107" s="115"/>
      <c r="D107" s="116" t="s">
        <v>9301</v>
      </c>
      <c r="E107" s="117"/>
      <c r="F107" s="117"/>
      <c r="G107" s="117"/>
      <c r="H107" s="117"/>
      <c r="I107" s="117"/>
      <c r="J107" s="118">
        <f>J308</f>
        <v>0</v>
      </c>
      <c r="L107" s="115"/>
    </row>
    <row r="108" spans="2:12" s="9" customFormat="1" ht="14.85" customHeight="1">
      <c r="B108" s="115"/>
      <c r="D108" s="116" t="s">
        <v>9302</v>
      </c>
      <c r="E108" s="117"/>
      <c r="F108" s="117"/>
      <c r="G108" s="117"/>
      <c r="H108" s="117"/>
      <c r="I108" s="117"/>
      <c r="J108" s="118">
        <f>J324</f>
        <v>0</v>
      </c>
      <c r="L108" s="115"/>
    </row>
    <row r="109" spans="2:12" s="9" customFormat="1" ht="14.85" customHeight="1">
      <c r="B109" s="115"/>
      <c r="D109" s="116" t="s">
        <v>9303</v>
      </c>
      <c r="E109" s="117"/>
      <c r="F109" s="117"/>
      <c r="G109" s="117"/>
      <c r="H109" s="117"/>
      <c r="I109" s="117"/>
      <c r="J109" s="118">
        <f>J328</f>
        <v>0</v>
      </c>
      <c r="L109" s="115"/>
    </row>
    <row r="110" spans="2:12" s="9" customFormat="1" ht="14.85" customHeight="1">
      <c r="B110" s="115"/>
      <c r="D110" s="116" t="s">
        <v>9304</v>
      </c>
      <c r="E110" s="117"/>
      <c r="F110" s="117"/>
      <c r="G110" s="117"/>
      <c r="H110" s="117"/>
      <c r="I110" s="117"/>
      <c r="J110" s="118">
        <f>J338</f>
        <v>0</v>
      </c>
      <c r="L110" s="115"/>
    </row>
    <row r="111" spans="2:12" s="9" customFormat="1" ht="14.85" customHeight="1">
      <c r="B111" s="115"/>
      <c r="D111" s="116" t="s">
        <v>9305</v>
      </c>
      <c r="E111" s="117"/>
      <c r="F111" s="117"/>
      <c r="G111" s="117"/>
      <c r="H111" s="117"/>
      <c r="I111" s="117"/>
      <c r="J111" s="118">
        <f>J348</f>
        <v>0</v>
      </c>
      <c r="L111" s="115"/>
    </row>
    <row r="112" spans="2:12" s="9" customFormat="1" ht="14.85" customHeight="1">
      <c r="B112" s="115"/>
      <c r="D112" s="116" t="s">
        <v>9306</v>
      </c>
      <c r="E112" s="117"/>
      <c r="F112" s="117"/>
      <c r="G112" s="117"/>
      <c r="H112" s="117"/>
      <c r="I112" s="117"/>
      <c r="J112" s="118">
        <f>J364</f>
        <v>0</v>
      </c>
      <c r="L112" s="115"/>
    </row>
    <row r="113" spans="2:12" s="9" customFormat="1" ht="14.85" customHeight="1">
      <c r="B113" s="115"/>
      <c r="D113" s="116" t="s">
        <v>9307</v>
      </c>
      <c r="E113" s="117"/>
      <c r="F113" s="117"/>
      <c r="G113" s="117"/>
      <c r="H113" s="117"/>
      <c r="I113" s="117"/>
      <c r="J113" s="118">
        <f>J371</f>
        <v>0</v>
      </c>
      <c r="L113" s="115"/>
    </row>
    <row r="114" spans="2:12" s="9" customFormat="1" ht="14.85" customHeight="1">
      <c r="B114" s="115"/>
      <c r="D114" s="116" t="s">
        <v>9308</v>
      </c>
      <c r="E114" s="117"/>
      <c r="F114" s="117"/>
      <c r="G114" s="117"/>
      <c r="H114" s="117"/>
      <c r="I114" s="117"/>
      <c r="J114" s="118">
        <f>J378</f>
        <v>0</v>
      </c>
      <c r="L114" s="115"/>
    </row>
    <row r="115" spans="2:12" s="9" customFormat="1" ht="14.85" customHeight="1">
      <c r="B115" s="115"/>
      <c r="D115" s="116" t="s">
        <v>9309</v>
      </c>
      <c r="E115" s="117"/>
      <c r="F115" s="117"/>
      <c r="G115" s="117"/>
      <c r="H115" s="117"/>
      <c r="I115" s="117"/>
      <c r="J115" s="118">
        <f>J382</f>
        <v>0</v>
      </c>
      <c r="L115" s="115"/>
    </row>
    <row r="116" spans="2:12" s="9" customFormat="1" ht="14.85" customHeight="1">
      <c r="B116" s="115"/>
      <c r="D116" s="116" t="s">
        <v>9310</v>
      </c>
      <c r="E116" s="117"/>
      <c r="F116" s="117"/>
      <c r="G116" s="117"/>
      <c r="H116" s="117"/>
      <c r="I116" s="117"/>
      <c r="J116" s="118">
        <f>J389</f>
        <v>0</v>
      </c>
      <c r="L116" s="115"/>
    </row>
    <row r="117" spans="2:12" s="9" customFormat="1" ht="14.85" customHeight="1">
      <c r="B117" s="115"/>
      <c r="D117" s="116" t="s">
        <v>9311</v>
      </c>
      <c r="E117" s="117"/>
      <c r="F117" s="117"/>
      <c r="G117" s="117"/>
      <c r="H117" s="117"/>
      <c r="I117" s="117"/>
      <c r="J117" s="118">
        <f>J396</f>
        <v>0</v>
      </c>
      <c r="L117" s="115"/>
    </row>
    <row r="118" spans="2:12" s="9" customFormat="1" ht="14.85" customHeight="1">
      <c r="B118" s="115"/>
      <c r="D118" s="116" t="s">
        <v>9312</v>
      </c>
      <c r="E118" s="117"/>
      <c r="F118" s="117"/>
      <c r="G118" s="117"/>
      <c r="H118" s="117"/>
      <c r="I118" s="117"/>
      <c r="J118" s="118">
        <f>J422</f>
        <v>0</v>
      </c>
      <c r="L118" s="115"/>
    </row>
    <row r="119" spans="2:12" s="9" customFormat="1" ht="14.85" customHeight="1">
      <c r="B119" s="115"/>
      <c r="D119" s="116" t="s">
        <v>9313</v>
      </c>
      <c r="E119" s="117"/>
      <c r="F119" s="117"/>
      <c r="G119" s="117"/>
      <c r="H119" s="117"/>
      <c r="I119" s="117"/>
      <c r="J119" s="118">
        <f>J429</f>
        <v>0</v>
      </c>
      <c r="L119" s="115"/>
    </row>
    <row r="120" spans="2:12" s="9" customFormat="1" ht="14.85" customHeight="1">
      <c r="B120" s="115"/>
      <c r="D120" s="116" t="s">
        <v>9314</v>
      </c>
      <c r="E120" s="117"/>
      <c r="F120" s="117"/>
      <c r="G120" s="117"/>
      <c r="H120" s="117"/>
      <c r="I120" s="117"/>
      <c r="J120" s="118">
        <f>J439</f>
        <v>0</v>
      </c>
      <c r="L120" s="115"/>
    </row>
    <row r="121" spans="2:12" s="9" customFormat="1" ht="14.85" customHeight="1">
      <c r="B121" s="115"/>
      <c r="D121" s="116" t="s">
        <v>9315</v>
      </c>
      <c r="E121" s="117"/>
      <c r="F121" s="117"/>
      <c r="G121" s="117"/>
      <c r="H121" s="117"/>
      <c r="I121" s="117"/>
      <c r="J121" s="118">
        <f>J468</f>
        <v>0</v>
      </c>
      <c r="L121" s="115"/>
    </row>
    <row r="122" spans="2:12" s="9" customFormat="1" ht="14.85" customHeight="1">
      <c r="B122" s="115"/>
      <c r="D122" s="116" t="s">
        <v>9316</v>
      </c>
      <c r="E122" s="117"/>
      <c r="F122" s="117"/>
      <c r="G122" s="117"/>
      <c r="H122" s="117"/>
      <c r="I122" s="117"/>
      <c r="J122" s="118">
        <f>J478</f>
        <v>0</v>
      </c>
      <c r="L122" s="115"/>
    </row>
    <row r="123" spans="2:12" s="9" customFormat="1" ht="14.85" customHeight="1">
      <c r="B123" s="115"/>
      <c r="D123" s="116" t="s">
        <v>9317</v>
      </c>
      <c r="E123" s="117"/>
      <c r="F123" s="117"/>
      <c r="G123" s="117"/>
      <c r="H123" s="117"/>
      <c r="I123" s="117"/>
      <c r="J123" s="118">
        <f>J488</f>
        <v>0</v>
      </c>
      <c r="L123" s="115"/>
    </row>
    <row r="124" spans="2:12" s="9" customFormat="1" ht="14.85" customHeight="1">
      <c r="B124" s="115"/>
      <c r="D124" s="116" t="s">
        <v>9318</v>
      </c>
      <c r="E124" s="117"/>
      <c r="F124" s="117"/>
      <c r="G124" s="117"/>
      <c r="H124" s="117"/>
      <c r="I124" s="117"/>
      <c r="J124" s="118">
        <f>J492</f>
        <v>0</v>
      </c>
      <c r="L124" s="115"/>
    </row>
    <row r="125" spans="2:12" s="9" customFormat="1" ht="14.85" customHeight="1">
      <c r="B125" s="115"/>
      <c r="D125" s="116" t="s">
        <v>9319</v>
      </c>
      <c r="E125" s="117"/>
      <c r="F125" s="117"/>
      <c r="G125" s="117"/>
      <c r="H125" s="117"/>
      <c r="I125" s="117"/>
      <c r="J125" s="118">
        <f>J502</f>
        <v>0</v>
      </c>
      <c r="L125" s="115"/>
    </row>
    <row r="126" spans="2:12" s="9" customFormat="1" ht="14.85" customHeight="1">
      <c r="B126" s="115"/>
      <c r="D126" s="116" t="s">
        <v>9320</v>
      </c>
      <c r="E126" s="117"/>
      <c r="F126" s="117"/>
      <c r="G126" s="117"/>
      <c r="H126" s="117"/>
      <c r="I126" s="117"/>
      <c r="J126" s="118">
        <f>J544</f>
        <v>0</v>
      </c>
      <c r="L126" s="115"/>
    </row>
    <row r="127" spans="2:12" s="9" customFormat="1" ht="14.85" customHeight="1">
      <c r="B127" s="115"/>
      <c r="D127" s="116" t="s">
        <v>9321</v>
      </c>
      <c r="E127" s="117"/>
      <c r="F127" s="117"/>
      <c r="G127" s="117"/>
      <c r="H127" s="117"/>
      <c r="I127" s="117"/>
      <c r="J127" s="118">
        <f>J565</f>
        <v>0</v>
      </c>
      <c r="L127" s="115"/>
    </row>
    <row r="128" spans="2:12" s="9" customFormat="1" ht="14.85" customHeight="1">
      <c r="B128" s="115"/>
      <c r="D128" s="116" t="s">
        <v>9322</v>
      </c>
      <c r="E128" s="117"/>
      <c r="F128" s="117"/>
      <c r="G128" s="117"/>
      <c r="H128" s="117"/>
      <c r="I128" s="117"/>
      <c r="J128" s="118">
        <f>J578</f>
        <v>0</v>
      </c>
      <c r="L128" s="115"/>
    </row>
    <row r="129" spans="2:12" s="9" customFormat="1" ht="14.85" customHeight="1">
      <c r="B129" s="115"/>
      <c r="D129" s="116" t="s">
        <v>9323</v>
      </c>
      <c r="E129" s="117"/>
      <c r="F129" s="117"/>
      <c r="G129" s="117"/>
      <c r="H129" s="117"/>
      <c r="I129" s="117"/>
      <c r="J129" s="118">
        <f>J601</f>
        <v>0</v>
      </c>
      <c r="L129" s="115"/>
    </row>
    <row r="130" spans="2:12" s="9" customFormat="1" ht="14.85" customHeight="1">
      <c r="B130" s="115"/>
      <c r="D130" s="116" t="s">
        <v>9324</v>
      </c>
      <c r="E130" s="117"/>
      <c r="F130" s="117"/>
      <c r="G130" s="117"/>
      <c r="H130" s="117"/>
      <c r="I130" s="117"/>
      <c r="J130" s="118">
        <f>J611</f>
        <v>0</v>
      </c>
      <c r="L130" s="115"/>
    </row>
    <row r="131" spans="2:12" s="9" customFormat="1" ht="14.85" customHeight="1">
      <c r="B131" s="115"/>
      <c r="D131" s="116" t="s">
        <v>9325</v>
      </c>
      <c r="E131" s="117"/>
      <c r="F131" s="117"/>
      <c r="G131" s="117"/>
      <c r="H131" s="117"/>
      <c r="I131" s="117"/>
      <c r="J131" s="118">
        <f>J786</f>
        <v>0</v>
      </c>
      <c r="L131" s="115"/>
    </row>
    <row r="132" spans="2:12" s="9" customFormat="1" ht="14.85" customHeight="1">
      <c r="B132" s="115"/>
      <c r="D132" s="116" t="s">
        <v>9326</v>
      </c>
      <c r="E132" s="117"/>
      <c r="F132" s="117"/>
      <c r="G132" s="117"/>
      <c r="H132" s="117"/>
      <c r="I132" s="117"/>
      <c r="J132" s="118">
        <f>J827</f>
        <v>0</v>
      </c>
      <c r="L132" s="115"/>
    </row>
    <row r="133" spans="2:12" s="9" customFormat="1" ht="14.85" customHeight="1">
      <c r="B133" s="115"/>
      <c r="D133" s="116" t="s">
        <v>9327</v>
      </c>
      <c r="E133" s="117"/>
      <c r="F133" s="117"/>
      <c r="G133" s="117"/>
      <c r="H133" s="117"/>
      <c r="I133" s="117"/>
      <c r="J133" s="118">
        <f>J840</f>
        <v>0</v>
      </c>
      <c r="L133" s="115"/>
    </row>
    <row r="134" spans="2:12" s="9" customFormat="1" ht="14.85" customHeight="1">
      <c r="B134" s="115"/>
      <c r="D134" s="116" t="s">
        <v>9328</v>
      </c>
      <c r="E134" s="117"/>
      <c r="F134" s="117"/>
      <c r="G134" s="117"/>
      <c r="H134" s="117"/>
      <c r="I134" s="117"/>
      <c r="J134" s="118">
        <f>J915</f>
        <v>0</v>
      </c>
      <c r="L134" s="115"/>
    </row>
    <row r="135" spans="2:12" s="9" customFormat="1" ht="19.899999999999999" customHeight="1">
      <c r="B135" s="115"/>
      <c r="D135" s="116" t="s">
        <v>9329</v>
      </c>
      <c r="E135" s="117"/>
      <c r="F135" s="117"/>
      <c r="G135" s="117"/>
      <c r="H135" s="117"/>
      <c r="I135" s="117"/>
      <c r="J135" s="118">
        <f>J941</f>
        <v>0</v>
      </c>
      <c r="L135" s="115"/>
    </row>
    <row r="136" spans="2:12" s="9" customFormat="1" ht="19.899999999999999" customHeight="1">
      <c r="B136" s="115"/>
      <c r="D136" s="116" t="s">
        <v>9330</v>
      </c>
      <c r="E136" s="117"/>
      <c r="F136" s="117"/>
      <c r="G136" s="117"/>
      <c r="H136" s="117"/>
      <c r="I136" s="117"/>
      <c r="J136" s="118">
        <f>J1026</f>
        <v>0</v>
      </c>
      <c r="L136" s="115"/>
    </row>
    <row r="137" spans="2:12" s="9" customFormat="1" ht="14.85" customHeight="1">
      <c r="B137" s="115"/>
      <c r="D137" s="116" t="s">
        <v>9331</v>
      </c>
      <c r="E137" s="117"/>
      <c r="F137" s="117"/>
      <c r="G137" s="117"/>
      <c r="H137" s="117"/>
      <c r="I137" s="117"/>
      <c r="J137" s="118">
        <f>J1027</f>
        <v>0</v>
      </c>
      <c r="L137" s="115"/>
    </row>
    <row r="138" spans="2:12" s="9" customFormat="1" ht="14.85" customHeight="1">
      <c r="B138" s="115"/>
      <c r="D138" s="116" t="s">
        <v>9332</v>
      </c>
      <c r="E138" s="117"/>
      <c r="F138" s="117"/>
      <c r="G138" s="117"/>
      <c r="H138" s="117"/>
      <c r="I138" s="117"/>
      <c r="J138" s="118">
        <f>J1044</f>
        <v>0</v>
      </c>
      <c r="L138" s="115"/>
    </row>
    <row r="139" spans="2:12" s="9" customFormat="1" ht="14.85" customHeight="1">
      <c r="B139" s="115"/>
      <c r="D139" s="116" t="s">
        <v>9333</v>
      </c>
      <c r="E139" s="117"/>
      <c r="F139" s="117"/>
      <c r="G139" s="117"/>
      <c r="H139" s="117"/>
      <c r="I139" s="117"/>
      <c r="J139" s="118">
        <f>J1047</f>
        <v>0</v>
      </c>
      <c r="L139" s="115"/>
    </row>
    <row r="140" spans="2:12" s="9" customFormat="1" ht="14.85" customHeight="1">
      <c r="B140" s="115"/>
      <c r="D140" s="116" t="s">
        <v>9334</v>
      </c>
      <c r="E140" s="117"/>
      <c r="F140" s="117"/>
      <c r="G140" s="117"/>
      <c r="H140" s="117"/>
      <c r="I140" s="117"/>
      <c r="J140" s="118">
        <f>J1052</f>
        <v>0</v>
      </c>
      <c r="L140" s="115"/>
    </row>
    <row r="141" spans="2:12" s="9" customFormat="1" ht="14.85" customHeight="1">
      <c r="B141" s="115"/>
      <c r="D141" s="116" t="s">
        <v>9335</v>
      </c>
      <c r="E141" s="117"/>
      <c r="F141" s="117"/>
      <c r="G141" s="117"/>
      <c r="H141" s="117"/>
      <c r="I141" s="117"/>
      <c r="J141" s="118">
        <f>J1061</f>
        <v>0</v>
      </c>
      <c r="L141" s="115"/>
    </row>
    <row r="142" spans="2:12" s="9" customFormat="1" ht="14.85" customHeight="1">
      <c r="B142" s="115"/>
      <c r="D142" s="116" t="s">
        <v>9336</v>
      </c>
      <c r="E142" s="117"/>
      <c r="F142" s="117"/>
      <c r="G142" s="117"/>
      <c r="H142" s="117"/>
      <c r="I142" s="117"/>
      <c r="J142" s="118">
        <f>J1082</f>
        <v>0</v>
      </c>
      <c r="L142" s="115"/>
    </row>
    <row r="143" spans="2:12" s="9" customFormat="1" ht="14.85" customHeight="1">
      <c r="B143" s="115"/>
      <c r="D143" s="116" t="s">
        <v>9337</v>
      </c>
      <c r="E143" s="117"/>
      <c r="F143" s="117"/>
      <c r="G143" s="117"/>
      <c r="H143" s="117"/>
      <c r="I143" s="117"/>
      <c r="J143" s="118">
        <f>J1086</f>
        <v>0</v>
      </c>
      <c r="L143" s="115"/>
    </row>
    <row r="144" spans="2:12" s="9" customFormat="1" ht="14.85" customHeight="1">
      <c r="B144" s="115"/>
      <c r="D144" s="116" t="s">
        <v>9338</v>
      </c>
      <c r="E144" s="117"/>
      <c r="F144" s="117"/>
      <c r="G144" s="117"/>
      <c r="H144" s="117"/>
      <c r="I144" s="117"/>
      <c r="J144" s="118">
        <f>J1112</f>
        <v>0</v>
      </c>
      <c r="L144" s="115"/>
    </row>
    <row r="145" spans="2:12" s="9" customFormat="1" ht="19.899999999999999" customHeight="1">
      <c r="B145" s="115"/>
      <c r="D145" s="116" t="s">
        <v>9339</v>
      </c>
      <c r="E145" s="117"/>
      <c r="F145" s="117"/>
      <c r="G145" s="117"/>
      <c r="H145" s="117"/>
      <c r="I145" s="117"/>
      <c r="J145" s="118">
        <f>J1143</f>
        <v>0</v>
      </c>
      <c r="L145" s="115"/>
    </row>
    <row r="146" spans="2:12" s="1" customFormat="1" ht="21.75" customHeight="1">
      <c r="B146" s="33"/>
      <c r="L146" s="33"/>
    </row>
    <row r="147" spans="2:12" s="1" customFormat="1" ht="6.95" customHeight="1">
      <c r="B147" s="45"/>
      <c r="C147" s="46"/>
      <c r="D147" s="46"/>
      <c r="E147" s="46"/>
      <c r="F147" s="46"/>
      <c r="G147" s="46"/>
      <c r="H147" s="46"/>
      <c r="I147" s="46"/>
      <c r="J147" s="46"/>
      <c r="K147" s="46"/>
      <c r="L147" s="33"/>
    </row>
    <row r="151" spans="2:12" s="1" customFormat="1" ht="6.95" customHeight="1">
      <c r="B151" s="47"/>
      <c r="C151" s="48"/>
      <c r="D151" s="48"/>
      <c r="E151" s="48"/>
      <c r="F151" s="48"/>
      <c r="G151" s="48"/>
      <c r="H151" s="48"/>
      <c r="I151" s="48"/>
      <c r="J151" s="48"/>
      <c r="K151" s="48"/>
      <c r="L151" s="33"/>
    </row>
    <row r="152" spans="2:12" s="1" customFormat="1" ht="24.95" customHeight="1">
      <c r="B152" s="33"/>
      <c r="C152" s="22" t="s">
        <v>292</v>
      </c>
      <c r="L152" s="33"/>
    </row>
    <row r="153" spans="2:12" s="1" customFormat="1" ht="6.95" customHeight="1">
      <c r="B153" s="33"/>
      <c r="L153" s="33"/>
    </row>
    <row r="154" spans="2:12" s="1" customFormat="1" ht="12" customHeight="1">
      <c r="B154" s="33"/>
      <c r="C154" s="28" t="s">
        <v>16</v>
      </c>
      <c r="L154" s="33"/>
    </row>
    <row r="155" spans="2:12" s="1" customFormat="1" ht="16.5" customHeight="1">
      <c r="B155" s="33"/>
      <c r="E155" s="271" t="str">
        <f>E7</f>
        <v>ZŠ Dědina - nástavba - REVIZE č. 2</v>
      </c>
      <c r="F155" s="272"/>
      <c r="G155" s="272"/>
      <c r="H155" s="272"/>
      <c r="L155" s="33"/>
    </row>
    <row r="156" spans="2:12" s="1" customFormat="1" ht="12" customHeight="1">
      <c r="B156" s="33"/>
      <c r="C156" s="28" t="s">
        <v>173</v>
      </c>
      <c r="L156" s="33"/>
    </row>
    <row r="157" spans="2:12" s="1" customFormat="1" ht="16.5" customHeight="1">
      <c r="B157" s="33"/>
      <c r="E157" s="236" t="str">
        <f>E9</f>
        <v>D.1.4.J - Gastrotechnologie</v>
      </c>
      <c r="F157" s="273"/>
      <c r="G157" s="273"/>
      <c r="H157" s="273"/>
      <c r="L157" s="33"/>
    </row>
    <row r="158" spans="2:12" s="1" customFormat="1" ht="6.95" customHeight="1">
      <c r="B158" s="33"/>
      <c r="L158" s="33"/>
    </row>
    <row r="159" spans="2:12" s="1" customFormat="1" ht="12" customHeight="1">
      <c r="B159" s="33"/>
      <c r="C159" s="28" t="s">
        <v>20</v>
      </c>
      <c r="F159" s="26" t="str">
        <f>F12</f>
        <v>Žukovského 580, Praha 6</v>
      </c>
      <c r="I159" s="28" t="s">
        <v>22</v>
      </c>
      <c r="J159" s="53" t="str">
        <f>IF(J12="","",J12)</f>
        <v>15. 9. 2025</v>
      </c>
      <c r="L159" s="33"/>
    </row>
    <row r="160" spans="2:12" s="1" customFormat="1" ht="6.95" customHeight="1">
      <c r="B160" s="33"/>
      <c r="L160" s="33"/>
    </row>
    <row r="161" spans="2:65" s="1" customFormat="1" ht="15.2" customHeight="1">
      <c r="B161" s="33"/>
      <c r="C161" s="28" t="s">
        <v>24</v>
      </c>
      <c r="F161" s="26" t="str">
        <f>E15</f>
        <v xml:space="preserve"> </v>
      </c>
      <c r="I161" s="28" t="s">
        <v>30</v>
      </c>
      <c r="J161" s="31" t="str">
        <f>E21</f>
        <v>Digitronic CZ s.r.o.</v>
      </c>
      <c r="L161" s="33"/>
    </row>
    <row r="162" spans="2:65" s="1" customFormat="1" ht="15.2" customHeight="1">
      <c r="B162" s="33"/>
      <c r="C162" s="28" t="s">
        <v>28</v>
      </c>
      <c r="F162" s="26" t="str">
        <f>IF(E18="","",E18)</f>
        <v>Vyplň údaj</v>
      </c>
      <c r="I162" s="28" t="s">
        <v>33</v>
      </c>
      <c r="J162" s="31" t="str">
        <f>E24</f>
        <v xml:space="preserve"> </v>
      </c>
      <c r="L162" s="33"/>
    </row>
    <row r="163" spans="2:65" s="1" customFormat="1" ht="10.35" customHeight="1">
      <c r="B163" s="33"/>
      <c r="L163" s="33"/>
    </row>
    <row r="164" spans="2:65" s="10" customFormat="1" ht="29.25" customHeight="1">
      <c r="B164" s="119"/>
      <c r="C164" s="120" t="s">
        <v>293</v>
      </c>
      <c r="D164" s="121" t="s">
        <v>60</v>
      </c>
      <c r="E164" s="121" t="s">
        <v>56</v>
      </c>
      <c r="F164" s="121" t="s">
        <v>57</v>
      </c>
      <c r="G164" s="121" t="s">
        <v>294</v>
      </c>
      <c r="H164" s="121" t="s">
        <v>295</v>
      </c>
      <c r="I164" s="121" t="s">
        <v>296</v>
      </c>
      <c r="J164" s="121" t="s">
        <v>262</v>
      </c>
      <c r="K164" s="122" t="s">
        <v>297</v>
      </c>
      <c r="L164" s="119"/>
      <c r="M164" s="60" t="s">
        <v>1</v>
      </c>
      <c r="N164" s="61" t="s">
        <v>39</v>
      </c>
      <c r="O164" s="61" t="s">
        <v>298</v>
      </c>
      <c r="P164" s="61" t="s">
        <v>299</v>
      </c>
      <c r="Q164" s="61" t="s">
        <v>300</v>
      </c>
      <c r="R164" s="61" t="s">
        <v>301</v>
      </c>
      <c r="S164" s="61" t="s">
        <v>302</v>
      </c>
      <c r="T164" s="62" t="s">
        <v>303</v>
      </c>
    </row>
    <row r="165" spans="2:65" s="1" customFormat="1" ht="22.9" customHeight="1">
      <c r="B165" s="33"/>
      <c r="C165" s="65" t="s">
        <v>304</v>
      </c>
      <c r="J165" s="123">
        <f>BK165</f>
        <v>0</v>
      </c>
      <c r="L165" s="33"/>
      <c r="M165" s="63"/>
      <c r="N165" s="54"/>
      <c r="O165" s="54"/>
      <c r="P165" s="124">
        <f>P166</f>
        <v>0</v>
      </c>
      <c r="Q165" s="54"/>
      <c r="R165" s="124">
        <f>R166</f>
        <v>0</v>
      </c>
      <c r="S165" s="54"/>
      <c r="T165" s="125">
        <f>T166</f>
        <v>0</v>
      </c>
      <c r="AT165" s="18" t="s">
        <v>74</v>
      </c>
      <c r="AU165" s="18" t="s">
        <v>264</v>
      </c>
      <c r="BK165" s="126">
        <f>BK166</f>
        <v>0</v>
      </c>
    </row>
    <row r="166" spans="2:65" s="11" customFormat="1" ht="25.9" customHeight="1">
      <c r="B166" s="127"/>
      <c r="D166" s="128" t="s">
        <v>74</v>
      </c>
      <c r="E166" s="129" t="s">
        <v>8581</v>
      </c>
      <c r="F166" s="129" t="s">
        <v>9340</v>
      </c>
      <c r="I166" s="130"/>
      <c r="J166" s="131">
        <f>BK166</f>
        <v>0</v>
      </c>
      <c r="L166" s="127"/>
      <c r="M166" s="132"/>
      <c r="P166" s="133">
        <f>P167+P206+P307+P941+P1026+P1143</f>
        <v>0</v>
      </c>
      <c r="R166" s="133">
        <f>R167+R206+R307+R941+R1026+R1143</f>
        <v>0</v>
      </c>
      <c r="T166" s="134">
        <f>T167+T206+T307+T941+T1026+T1143</f>
        <v>0</v>
      </c>
      <c r="AR166" s="128" t="s">
        <v>82</v>
      </c>
      <c r="AT166" s="135" t="s">
        <v>74</v>
      </c>
      <c r="AU166" s="135" t="s">
        <v>75</v>
      </c>
      <c r="AY166" s="128" t="s">
        <v>307</v>
      </c>
      <c r="BK166" s="136">
        <f>BK167+BK206+BK307+BK941+BK1026+BK1143</f>
        <v>0</v>
      </c>
    </row>
    <row r="167" spans="2:65" s="11" customFormat="1" ht="22.9" customHeight="1">
      <c r="B167" s="127"/>
      <c r="D167" s="128" t="s">
        <v>74</v>
      </c>
      <c r="E167" s="137" t="s">
        <v>7303</v>
      </c>
      <c r="F167" s="137" t="s">
        <v>9341</v>
      </c>
      <c r="I167" s="130"/>
      <c r="J167" s="138">
        <f>BK167</f>
        <v>0</v>
      </c>
      <c r="L167" s="127"/>
      <c r="M167" s="132"/>
      <c r="P167" s="133">
        <f>P168+P175+P182</f>
        <v>0</v>
      </c>
      <c r="R167" s="133">
        <f>R168+R175+R182</f>
        <v>0</v>
      </c>
      <c r="T167" s="134">
        <f>T168+T175+T182</f>
        <v>0</v>
      </c>
      <c r="AR167" s="128" t="s">
        <v>82</v>
      </c>
      <c r="AT167" s="135" t="s">
        <v>74</v>
      </c>
      <c r="AU167" s="135" t="s">
        <v>82</v>
      </c>
      <c r="AY167" s="128" t="s">
        <v>307</v>
      </c>
      <c r="BK167" s="136">
        <f>BK168+BK175+BK182</f>
        <v>0</v>
      </c>
    </row>
    <row r="168" spans="2:65" s="11" customFormat="1" ht="20.85" customHeight="1">
      <c r="B168" s="127"/>
      <c r="D168" s="128" t="s">
        <v>74</v>
      </c>
      <c r="E168" s="137" t="s">
        <v>7307</v>
      </c>
      <c r="F168" s="137" t="s">
        <v>9342</v>
      </c>
      <c r="I168" s="130"/>
      <c r="J168" s="138">
        <f>BK168</f>
        <v>0</v>
      </c>
      <c r="L168" s="127"/>
      <c r="M168" s="132"/>
      <c r="P168" s="133">
        <f>SUM(P169:P174)</f>
        <v>0</v>
      </c>
      <c r="R168" s="133">
        <f>SUM(R169:R174)</f>
        <v>0</v>
      </c>
      <c r="T168" s="134">
        <f>SUM(T169:T174)</f>
        <v>0</v>
      </c>
      <c r="AR168" s="128" t="s">
        <v>82</v>
      </c>
      <c r="AT168" s="135" t="s">
        <v>74</v>
      </c>
      <c r="AU168" s="135" t="s">
        <v>84</v>
      </c>
      <c r="AY168" s="128" t="s">
        <v>307</v>
      </c>
      <c r="BK168" s="136">
        <f>SUM(BK169:BK174)</f>
        <v>0</v>
      </c>
    </row>
    <row r="169" spans="2:65" s="1" customFormat="1" ht="66.75" customHeight="1">
      <c r="B169" s="33"/>
      <c r="C169" s="139" t="s">
        <v>82</v>
      </c>
      <c r="D169" s="139" t="s">
        <v>309</v>
      </c>
      <c r="E169" s="140" t="s">
        <v>8633</v>
      </c>
      <c r="F169" s="141" t="s">
        <v>9343</v>
      </c>
      <c r="G169" s="142" t="s">
        <v>514</v>
      </c>
      <c r="H169" s="143">
        <v>1</v>
      </c>
      <c r="I169" s="144"/>
      <c r="J169" s="145">
        <f>ROUND(I169*H169,2)</f>
        <v>0</v>
      </c>
      <c r="K169" s="141" t="s">
        <v>1</v>
      </c>
      <c r="L169" s="33"/>
      <c r="M169" s="146" t="s">
        <v>1</v>
      </c>
      <c r="N169" s="147" t="s">
        <v>40</v>
      </c>
      <c r="P169" s="148">
        <f>O169*H169</f>
        <v>0</v>
      </c>
      <c r="Q169" s="148">
        <v>0</v>
      </c>
      <c r="R169" s="148">
        <f>Q169*H169</f>
        <v>0</v>
      </c>
      <c r="S169" s="148">
        <v>0</v>
      </c>
      <c r="T169" s="149">
        <f>S169*H169</f>
        <v>0</v>
      </c>
      <c r="AR169" s="150" t="s">
        <v>314</v>
      </c>
      <c r="AT169" s="150" t="s">
        <v>309</v>
      </c>
      <c r="AU169" s="150" t="s">
        <v>163</v>
      </c>
      <c r="AY169" s="18" t="s">
        <v>307</v>
      </c>
      <c r="BE169" s="151">
        <f>IF(N169="základní",J169,0)</f>
        <v>0</v>
      </c>
      <c r="BF169" s="151">
        <f>IF(N169="snížená",J169,0)</f>
        <v>0</v>
      </c>
      <c r="BG169" s="151">
        <f>IF(N169="zákl. přenesená",J169,0)</f>
        <v>0</v>
      </c>
      <c r="BH169" s="151">
        <f>IF(N169="sníž. přenesená",J169,0)</f>
        <v>0</v>
      </c>
      <c r="BI169" s="151">
        <f>IF(N169="nulová",J169,0)</f>
        <v>0</v>
      </c>
      <c r="BJ169" s="18" t="s">
        <v>82</v>
      </c>
      <c r="BK169" s="151">
        <f>ROUND(I169*H169,2)</f>
        <v>0</v>
      </c>
      <c r="BL169" s="18" t="s">
        <v>314</v>
      </c>
      <c r="BM169" s="150" t="s">
        <v>84</v>
      </c>
    </row>
    <row r="170" spans="2:65" s="1" customFormat="1" ht="87.75">
      <c r="B170" s="33"/>
      <c r="D170" s="152" t="s">
        <v>316</v>
      </c>
      <c r="F170" s="153" t="s">
        <v>9344</v>
      </c>
      <c r="I170" s="154"/>
      <c r="L170" s="33"/>
      <c r="M170" s="155"/>
      <c r="T170" s="57"/>
      <c r="AT170" s="18" t="s">
        <v>316</v>
      </c>
      <c r="AU170" s="18" t="s">
        <v>163</v>
      </c>
    </row>
    <row r="171" spans="2:65" s="1" customFormat="1" ht="19.5">
      <c r="B171" s="33"/>
      <c r="D171" s="152" t="s">
        <v>357</v>
      </c>
      <c r="F171" s="176" t="s">
        <v>9345</v>
      </c>
      <c r="I171" s="154"/>
      <c r="L171" s="33"/>
      <c r="M171" s="155"/>
      <c r="T171" s="57"/>
      <c r="AT171" s="18" t="s">
        <v>357</v>
      </c>
      <c r="AU171" s="18" t="s">
        <v>163</v>
      </c>
    </row>
    <row r="172" spans="2:65" s="1" customFormat="1" ht="16.5" customHeight="1">
      <c r="B172" s="33"/>
      <c r="C172" s="139" t="s">
        <v>84</v>
      </c>
      <c r="D172" s="139" t="s">
        <v>309</v>
      </c>
      <c r="E172" s="140" t="s">
        <v>8680</v>
      </c>
      <c r="F172" s="141" t="s">
        <v>9346</v>
      </c>
      <c r="G172" s="142" t="s">
        <v>514</v>
      </c>
      <c r="H172" s="143">
        <v>1</v>
      </c>
      <c r="I172" s="144"/>
      <c r="J172" s="145">
        <f>ROUND(I172*H172,2)</f>
        <v>0</v>
      </c>
      <c r="K172" s="141" t="s">
        <v>1</v>
      </c>
      <c r="L172" s="33"/>
      <c r="M172" s="146" t="s">
        <v>1</v>
      </c>
      <c r="N172" s="147" t="s">
        <v>40</v>
      </c>
      <c r="P172" s="148">
        <f>O172*H172</f>
        <v>0</v>
      </c>
      <c r="Q172" s="148">
        <v>0</v>
      </c>
      <c r="R172" s="148">
        <f>Q172*H172</f>
        <v>0</v>
      </c>
      <c r="S172" s="148">
        <v>0</v>
      </c>
      <c r="T172" s="149">
        <f>S172*H172</f>
        <v>0</v>
      </c>
      <c r="AR172" s="150" t="s">
        <v>314</v>
      </c>
      <c r="AT172" s="150" t="s">
        <v>309</v>
      </c>
      <c r="AU172" s="150" t="s">
        <v>163</v>
      </c>
      <c r="AY172" s="18" t="s">
        <v>307</v>
      </c>
      <c r="BE172" s="151">
        <f>IF(N172="základní",J172,0)</f>
        <v>0</v>
      </c>
      <c r="BF172" s="151">
        <f>IF(N172="snížená",J172,0)</f>
        <v>0</v>
      </c>
      <c r="BG172" s="151">
        <f>IF(N172="zákl. přenesená",J172,0)</f>
        <v>0</v>
      </c>
      <c r="BH172" s="151">
        <f>IF(N172="sníž. přenesená",J172,0)</f>
        <v>0</v>
      </c>
      <c r="BI172" s="151">
        <f>IF(N172="nulová",J172,0)</f>
        <v>0</v>
      </c>
      <c r="BJ172" s="18" t="s">
        <v>82</v>
      </c>
      <c r="BK172" s="151">
        <f>ROUND(I172*H172,2)</f>
        <v>0</v>
      </c>
      <c r="BL172" s="18" t="s">
        <v>314</v>
      </c>
      <c r="BM172" s="150" t="s">
        <v>314</v>
      </c>
    </row>
    <row r="173" spans="2:65" s="1" customFormat="1" ht="11.25">
      <c r="B173" s="33"/>
      <c r="D173" s="152" t="s">
        <v>316</v>
      </c>
      <c r="F173" s="153" t="s">
        <v>9346</v>
      </c>
      <c r="I173" s="154"/>
      <c r="L173" s="33"/>
      <c r="M173" s="155"/>
      <c r="T173" s="57"/>
      <c r="AT173" s="18" t="s">
        <v>316</v>
      </c>
      <c r="AU173" s="18" t="s">
        <v>163</v>
      </c>
    </row>
    <row r="174" spans="2:65" s="1" customFormat="1" ht="19.5">
      <c r="B174" s="33"/>
      <c r="D174" s="152" t="s">
        <v>357</v>
      </c>
      <c r="F174" s="176" t="s">
        <v>9347</v>
      </c>
      <c r="I174" s="154"/>
      <c r="L174" s="33"/>
      <c r="M174" s="155"/>
      <c r="T174" s="57"/>
      <c r="AT174" s="18" t="s">
        <v>357</v>
      </c>
      <c r="AU174" s="18" t="s">
        <v>163</v>
      </c>
    </row>
    <row r="175" spans="2:65" s="11" customFormat="1" ht="20.85" customHeight="1">
      <c r="B175" s="127"/>
      <c r="D175" s="128" t="s">
        <v>74</v>
      </c>
      <c r="E175" s="137" t="s">
        <v>8609</v>
      </c>
      <c r="F175" s="137" t="s">
        <v>9348</v>
      </c>
      <c r="I175" s="130"/>
      <c r="J175" s="138">
        <f>BK175</f>
        <v>0</v>
      </c>
      <c r="L175" s="127"/>
      <c r="M175" s="132"/>
      <c r="P175" s="133">
        <f>SUM(P176:P181)</f>
        <v>0</v>
      </c>
      <c r="R175" s="133">
        <f>SUM(R176:R181)</f>
        <v>0</v>
      </c>
      <c r="T175" s="134">
        <f>SUM(T176:T181)</f>
        <v>0</v>
      </c>
      <c r="AR175" s="128" t="s">
        <v>82</v>
      </c>
      <c r="AT175" s="135" t="s">
        <v>74</v>
      </c>
      <c r="AU175" s="135" t="s">
        <v>84</v>
      </c>
      <c r="AY175" s="128" t="s">
        <v>307</v>
      </c>
      <c r="BK175" s="136">
        <f>SUM(BK176:BK181)</f>
        <v>0</v>
      </c>
    </row>
    <row r="176" spans="2:65" s="1" customFormat="1" ht="66.75" customHeight="1">
      <c r="B176" s="33"/>
      <c r="C176" s="139" t="s">
        <v>163</v>
      </c>
      <c r="D176" s="139" t="s">
        <v>309</v>
      </c>
      <c r="E176" s="140" t="s">
        <v>8751</v>
      </c>
      <c r="F176" s="141" t="s">
        <v>9349</v>
      </c>
      <c r="G176" s="142" t="s">
        <v>514</v>
      </c>
      <c r="H176" s="143">
        <v>1</v>
      </c>
      <c r="I176" s="144"/>
      <c r="J176" s="145">
        <f>ROUND(I176*H176,2)</f>
        <v>0</v>
      </c>
      <c r="K176" s="141" t="s">
        <v>1</v>
      </c>
      <c r="L176" s="33"/>
      <c r="M176" s="146" t="s">
        <v>1</v>
      </c>
      <c r="N176" s="147" t="s">
        <v>40</v>
      </c>
      <c r="P176" s="148">
        <f>O176*H176</f>
        <v>0</v>
      </c>
      <c r="Q176" s="148">
        <v>0</v>
      </c>
      <c r="R176" s="148">
        <f>Q176*H176</f>
        <v>0</v>
      </c>
      <c r="S176" s="148">
        <v>0</v>
      </c>
      <c r="T176" s="149">
        <f>S176*H176</f>
        <v>0</v>
      </c>
      <c r="AR176" s="150" t="s">
        <v>314</v>
      </c>
      <c r="AT176" s="150" t="s">
        <v>309</v>
      </c>
      <c r="AU176" s="150" t="s">
        <v>163</v>
      </c>
      <c r="AY176" s="18" t="s">
        <v>307</v>
      </c>
      <c r="BE176" s="151">
        <f>IF(N176="základní",J176,0)</f>
        <v>0</v>
      </c>
      <c r="BF176" s="151">
        <f>IF(N176="snížená",J176,0)</f>
        <v>0</v>
      </c>
      <c r="BG176" s="151">
        <f>IF(N176="zákl. přenesená",J176,0)</f>
        <v>0</v>
      </c>
      <c r="BH176" s="151">
        <f>IF(N176="sníž. přenesená",J176,0)</f>
        <v>0</v>
      </c>
      <c r="BI176" s="151">
        <f>IF(N176="nulová",J176,0)</f>
        <v>0</v>
      </c>
      <c r="BJ176" s="18" t="s">
        <v>82</v>
      </c>
      <c r="BK176" s="151">
        <f>ROUND(I176*H176,2)</f>
        <v>0</v>
      </c>
      <c r="BL176" s="18" t="s">
        <v>314</v>
      </c>
      <c r="BM176" s="150" t="s">
        <v>352</v>
      </c>
    </row>
    <row r="177" spans="2:65" s="1" customFormat="1" ht="107.25">
      <c r="B177" s="33"/>
      <c r="D177" s="152" t="s">
        <v>316</v>
      </c>
      <c r="F177" s="153" t="s">
        <v>9350</v>
      </c>
      <c r="I177" s="154"/>
      <c r="L177" s="33"/>
      <c r="M177" s="155"/>
      <c r="T177" s="57"/>
      <c r="AT177" s="18" t="s">
        <v>316</v>
      </c>
      <c r="AU177" s="18" t="s">
        <v>163</v>
      </c>
    </row>
    <row r="178" spans="2:65" s="1" customFormat="1" ht="117">
      <c r="B178" s="33"/>
      <c r="D178" s="152" t="s">
        <v>357</v>
      </c>
      <c r="F178" s="176" t="s">
        <v>9351</v>
      </c>
      <c r="I178" s="154"/>
      <c r="L178" s="33"/>
      <c r="M178" s="155"/>
      <c r="T178" s="57"/>
      <c r="AT178" s="18" t="s">
        <v>357</v>
      </c>
      <c r="AU178" s="18" t="s">
        <v>163</v>
      </c>
    </row>
    <row r="179" spans="2:65" s="1" customFormat="1" ht="16.5" customHeight="1">
      <c r="B179" s="33"/>
      <c r="C179" s="139" t="s">
        <v>314</v>
      </c>
      <c r="D179" s="139" t="s">
        <v>309</v>
      </c>
      <c r="E179" s="140" t="s">
        <v>8754</v>
      </c>
      <c r="F179" s="141" t="s">
        <v>9352</v>
      </c>
      <c r="G179" s="142" t="s">
        <v>514</v>
      </c>
      <c r="H179" s="143">
        <v>4</v>
      </c>
      <c r="I179" s="144"/>
      <c r="J179" s="145">
        <f>ROUND(I179*H179,2)</f>
        <v>0</v>
      </c>
      <c r="K179" s="141" t="s">
        <v>1</v>
      </c>
      <c r="L179" s="33"/>
      <c r="M179" s="146" t="s">
        <v>1</v>
      </c>
      <c r="N179" s="147" t="s">
        <v>40</v>
      </c>
      <c r="P179" s="148">
        <f>O179*H179</f>
        <v>0</v>
      </c>
      <c r="Q179" s="148">
        <v>0</v>
      </c>
      <c r="R179" s="148">
        <f>Q179*H179</f>
        <v>0</v>
      </c>
      <c r="S179" s="148">
        <v>0</v>
      </c>
      <c r="T179" s="149">
        <f>S179*H179</f>
        <v>0</v>
      </c>
      <c r="AR179" s="150" t="s">
        <v>314</v>
      </c>
      <c r="AT179" s="150" t="s">
        <v>309</v>
      </c>
      <c r="AU179" s="150" t="s">
        <v>163</v>
      </c>
      <c r="AY179" s="18" t="s">
        <v>307</v>
      </c>
      <c r="BE179" s="151">
        <f>IF(N179="základní",J179,0)</f>
        <v>0</v>
      </c>
      <c r="BF179" s="151">
        <f>IF(N179="snížená",J179,0)</f>
        <v>0</v>
      </c>
      <c r="BG179" s="151">
        <f>IF(N179="zákl. přenesená",J179,0)</f>
        <v>0</v>
      </c>
      <c r="BH179" s="151">
        <f>IF(N179="sníž. přenesená",J179,0)</f>
        <v>0</v>
      </c>
      <c r="BI179" s="151">
        <f>IF(N179="nulová",J179,0)</f>
        <v>0</v>
      </c>
      <c r="BJ179" s="18" t="s">
        <v>82</v>
      </c>
      <c r="BK179" s="151">
        <f>ROUND(I179*H179,2)</f>
        <v>0</v>
      </c>
      <c r="BL179" s="18" t="s">
        <v>314</v>
      </c>
      <c r="BM179" s="150" t="s">
        <v>369</v>
      </c>
    </row>
    <row r="180" spans="2:65" s="1" customFormat="1" ht="11.25">
      <c r="B180" s="33"/>
      <c r="D180" s="152" t="s">
        <v>316</v>
      </c>
      <c r="F180" s="153" t="s">
        <v>9352</v>
      </c>
      <c r="I180" s="154"/>
      <c r="L180" s="33"/>
      <c r="M180" s="155"/>
      <c r="T180" s="57"/>
      <c r="AT180" s="18" t="s">
        <v>316</v>
      </c>
      <c r="AU180" s="18" t="s">
        <v>163</v>
      </c>
    </row>
    <row r="181" spans="2:65" s="1" customFormat="1" ht="19.5">
      <c r="B181" s="33"/>
      <c r="D181" s="152" t="s">
        <v>357</v>
      </c>
      <c r="F181" s="176" t="s">
        <v>9353</v>
      </c>
      <c r="I181" s="154"/>
      <c r="L181" s="33"/>
      <c r="M181" s="155"/>
      <c r="T181" s="57"/>
      <c r="AT181" s="18" t="s">
        <v>357</v>
      </c>
      <c r="AU181" s="18" t="s">
        <v>163</v>
      </c>
    </row>
    <row r="182" spans="2:65" s="11" customFormat="1" ht="20.85" customHeight="1">
      <c r="B182" s="127"/>
      <c r="D182" s="128" t="s">
        <v>74</v>
      </c>
      <c r="E182" s="137" t="s">
        <v>8611</v>
      </c>
      <c r="F182" s="137" t="s">
        <v>9354</v>
      </c>
      <c r="I182" s="130"/>
      <c r="J182" s="138">
        <f>BK182</f>
        <v>0</v>
      </c>
      <c r="L182" s="127"/>
      <c r="M182" s="132"/>
      <c r="P182" s="133">
        <f>SUM(P183:P205)</f>
        <v>0</v>
      </c>
      <c r="R182" s="133">
        <f>SUM(R183:R205)</f>
        <v>0</v>
      </c>
      <c r="T182" s="134">
        <f>SUM(T183:T205)</f>
        <v>0</v>
      </c>
      <c r="AR182" s="128" t="s">
        <v>82</v>
      </c>
      <c r="AT182" s="135" t="s">
        <v>74</v>
      </c>
      <c r="AU182" s="135" t="s">
        <v>84</v>
      </c>
      <c r="AY182" s="128" t="s">
        <v>307</v>
      </c>
      <c r="BK182" s="136">
        <f>SUM(BK183:BK205)</f>
        <v>0</v>
      </c>
    </row>
    <row r="183" spans="2:65" s="1" customFormat="1" ht="37.9" customHeight="1">
      <c r="B183" s="33"/>
      <c r="C183" s="139" t="s">
        <v>345</v>
      </c>
      <c r="D183" s="139" t="s">
        <v>309</v>
      </c>
      <c r="E183" s="140" t="s">
        <v>8846</v>
      </c>
      <c r="F183" s="141" t="s">
        <v>9355</v>
      </c>
      <c r="G183" s="142" t="s">
        <v>514</v>
      </c>
      <c r="H183" s="143">
        <v>1</v>
      </c>
      <c r="I183" s="144"/>
      <c r="J183" s="145">
        <f>ROUND(I183*H183,2)</f>
        <v>0</v>
      </c>
      <c r="K183" s="141" t="s">
        <v>1</v>
      </c>
      <c r="L183" s="33"/>
      <c r="M183" s="146" t="s">
        <v>1</v>
      </c>
      <c r="N183" s="147" t="s">
        <v>40</v>
      </c>
      <c r="P183" s="148">
        <f>O183*H183</f>
        <v>0</v>
      </c>
      <c r="Q183" s="148">
        <v>0</v>
      </c>
      <c r="R183" s="148">
        <f>Q183*H183</f>
        <v>0</v>
      </c>
      <c r="S183" s="148">
        <v>0</v>
      </c>
      <c r="T183" s="149">
        <f>S183*H183</f>
        <v>0</v>
      </c>
      <c r="AR183" s="150" t="s">
        <v>314</v>
      </c>
      <c r="AT183" s="150" t="s">
        <v>309</v>
      </c>
      <c r="AU183" s="150" t="s">
        <v>163</v>
      </c>
      <c r="AY183" s="18" t="s">
        <v>307</v>
      </c>
      <c r="BE183" s="151">
        <f>IF(N183="základní",J183,0)</f>
        <v>0</v>
      </c>
      <c r="BF183" s="151">
        <f>IF(N183="snížená",J183,0)</f>
        <v>0</v>
      </c>
      <c r="BG183" s="151">
        <f>IF(N183="zákl. přenesená",J183,0)</f>
        <v>0</v>
      </c>
      <c r="BH183" s="151">
        <f>IF(N183="sníž. přenesená",J183,0)</f>
        <v>0</v>
      </c>
      <c r="BI183" s="151">
        <f>IF(N183="nulová",J183,0)</f>
        <v>0</v>
      </c>
      <c r="BJ183" s="18" t="s">
        <v>82</v>
      </c>
      <c r="BK183" s="151">
        <f>ROUND(I183*H183,2)</f>
        <v>0</v>
      </c>
      <c r="BL183" s="18" t="s">
        <v>314</v>
      </c>
      <c r="BM183" s="150" t="s">
        <v>9356</v>
      </c>
    </row>
    <row r="184" spans="2:65" s="1" customFormat="1" ht="19.5">
      <c r="B184" s="33"/>
      <c r="D184" s="152" t="s">
        <v>316</v>
      </c>
      <c r="F184" s="153" t="s">
        <v>9355</v>
      </c>
      <c r="I184" s="154"/>
      <c r="L184" s="33"/>
      <c r="M184" s="155"/>
      <c r="T184" s="57"/>
      <c r="AT184" s="18" t="s">
        <v>316</v>
      </c>
      <c r="AU184" s="18" t="s">
        <v>163</v>
      </c>
    </row>
    <row r="185" spans="2:65" s="1" customFormat="1" ht="29.25">
      <c r="B185" s="33"/>
      <c r="D185" s="152" t="s">
        <v>357</v>
      </c>
      <c r="F185" s="176" t="s">
        <v>9357</v>
      </c>
      <c r="I185" s="154"/>
      <c r="L185" s="33"/>
      <c r="M185" s="155"/>
      <c r="T185" s="57"/>
      <c r="AT185" s="18" t="s">
        <v>357</v>
      </c>
      <c r="AU185" s="18" t="s">
        <v>163</v>
      </c>
    </row>
    <row r="186" spans="2:65" s="1" customFormat="1" ht="66.75" customHeight="1">
      <c r="B186" s="33"/>
      <c r="C186" s="139" t="s">
        <v>352</v>
      </c>
      <c r="D186" s="139" t="s">
        <v>309</v>
      </c>
      <c r="E186" s="140" t="s">
        <v>8757</v>
      </c>
      <c r="F186" s="141" t="s">
        <v>9358</v>
      </c>
      <c r="G186" s="142" t="s">
        <v>514</v>
      </c>
      <c r="H186" s="143">
        <v>1</v>
      </c>
      <c r="I186" s="144"/>
      <c r="J186" s="145">
        <f>ROUND(I186*H186,2)</f>
        <v>0</v>
      </c>
      <c r="K186" s="141" t="s">
        <v>1</v>
      </c>
      <c r="L186" s="33"/>
      <c r="M186" s="146" t="s">
        <v>1</v>
      </c>
      <c r="N186" s="147" t="s">
        <v>40</v>
      </c>
      <c r="P186" s="148">
        <f>O186*H186</f>
        <v>0</v>
      </c>
      <c r="Q186" s="148">
        <v>0</v>
      </c>
      <c r="R186" s="148">
        <f>Q186*H186</f>
        <v>0</v>
      </c>
      <c r="S186" s="148">
        <v>0</v>
      </c>
      <c r="T186" s="149">
        <f>S186*H186</f>
        <v>0</v>
      </c>
      <c r="AR186" s="150" t="s">
        <v>314</v>
      </c>
      <c r="AT186" s="150" t="s">
        <v>309</v>
      </c>
      <c r="AU186" s="150" t="s">
        <v>163</v>
      </c>
      <c r="AY186" s="18" t="s">
        <v>307</v>
      </c>
      <c r="BE186" s="151">
        <f>IF(N186="základní",J186,0)</f>
        <v>0</v>
      </c>
      <c r="BF186" s="151">
        <f>IF(N186="snížená",J186,0)</f>
        <v>0</v>
      </c>
      <c r="BG186" s="151">
        <f>IF(N186="zákl. přenesená",J186,0)</f>
        <v>0</v>
      </c>
      <c r="BH186" s="151">
        <f>IF(N186="sníž. přenesená",J186,0)</f>
        <v>0</v>
      </c>
      <c r="BI186" s="151">
        <f>IF(N186="nulová",J186,0)</f>
        <v>0</v>
      </c>
      <c r="BJ186" s="18" t="s">
        <v>82</v>
      </c>
      <c r="BK186" s="151">
        <f>ROUND(I186*H186,2)</f>
        <v>0</v>
      </c>
      <c r="BL186" s="18" t="s">
        <v>314</v>
      </c>
      <c r="BM186" s="150" t="s">
        <v>380</v>
      </c>
    </row>
    <row r="187" spans="2:65" s="1" customFormat="1" ht="39">
      <c r="B187" s="33"/>
      <c r="D187" s="152" t="s">
        <v>316</v>
      </c>
      <c r="F187" s="153" t="s">
        <v>9358</v>
      </c>
      <c r="I187" s="154"/>
      <c r="L187" s="33"/>
      <c r="M187" s="155"/>
      <c r="T187" s="57"/>
      <c r="AT187" s="18" t="s">
        <v>316</v>
      </c>
      <c r="AU187" s="18" t="s">
        <v>163</v>
      </c>
    </row>
    <row r="188" spans="2:65" s="1" customFormat="1" ht="19.5">
      <c r="B188" s="33"/>
      <c r="D188" s="152" t="s">
        <v>357</v>
      </c>
      <c r="F188" s="176" t="s">
        <v>9359</v>
      </c>
      <c r="I188" s="154"/>
      <c r="L188" s="33"/>
      <c r="M188" s="155"/>
      <c r="T188" s="57"/>
      <c r="AT188" s="18" t="s">
        <v>357</v>
      </c>
      <c r="AU188" s="18" t="s">
        <v>163</v>
      </c>
    </row>
    <row r="189" spans="2:65" s="1" customFormat="1" ht="16.5" customHeight="1">
      <c r="B189" s="33"/>
      <c r="C189" s="139" t="s">
        <v>361</v>
      </c>
      <c r="D189" s="139" t="s">
        <v>309</v>
      </c>
      <c r="E189" s="140" t="s">
        <v>8844</v>
      </c>
      <c r="F189" s="141" t="s">
        <v>9360</v>
      </c>
      <c r="G189" s="142" t="s">
        <v>514</v>
      </c>
      <c r="H189" s="143">
        <v>1</v>
      </c>
      <c r="I189" s="144"/>
      <c r="J189" s="145">
        <f>ROUND(I189*H189,2)</f>
        <v>0</v>
      </c>
      <c r="K189" s="141" t="s">
        <v>1</v>
      </c>
      <c r="L189" s="33"/>
      <c r="M189" s="146" t="s">
        <v>1</v>
      </c>
      <c r="N189" s="147" t="s">
        <v>40</v>
      </c>
      <c r="P189" s="148">
        <f>O189*H189</f>
        <v>0</v>
      </c>
      <c r="Q189" s="148">
        <v>0</v>
      </c>
      <c r="R189" s="148">
        <f>Q189*H189</f>
        <v>0</v>
      </c>
      <c r="S189" s="148">
        <v>0</v>
      </c>
      <c r="T189" s="149">
        <f>S189*H189</f>
        <v>0</v>
      </c>
      <c r="AR189" s="150" t="s">
        <v>314</v>
      </c>
      <c r="AT189" s="150" t="s">
        <v>309</v>
      </c>
      <c r="AU189" s="150" t="s">
        <v>163</v>
      </c>
      <c r="AY189" s="18" t="s">
        <v>307</v>
      </c>
      <c r="BE189" s="151">
        <f>IF(N189="základní",J189,0)</f>
        <v>0</v>
      </c>
      <c r="BF189" s="151">
        <f>IF(N189="snížená",J189,0)</f>
        <v>0</v>
      </c>
      <c r="BG189" s="151">
        <f>IF(N189="zákl. přenesená",J189,0)</f>
        <v>0</v>
      </c>
      <c r="BH189" s="151">
        <f>IF(N189="sníž. přenesená",J189,0)</f>
        <v>0</v>
      </c>
      <c r="BI189" s="151">
        <f>IF(N189="nulová",J189,0)</f>
        <v>0</v>
      </c>
      <c r="BJ189" s="18" t="s">
        <v>82</v>
      </c>
      <c r="BK189" s="151">
        <f>ROUND(I189*H189,2)</f>
        <v>0</v>
      </c>
      <c r="BL189" s="18" t="s">
        <v>314</v>
      </c>
      <c r="BM189" s="150" t="s">
        <v>9361</v>
      </c>
    </row>
    <row r="190" spans="2:65" s="1" customFormat="1" ht="11.25">
      <c r="B190" s="33"/>
      <c r="D190" s="152" t="s">
        <v>316</v>
      </c>
      <c r="F190" s="153" t="s">
        <v>9360</v>
      </c>
      <c r="I190" s="154"/>
      <c r="L190" s="33"/>
      <c r="M190" s="155"/>
      <c r="T190" s="57"/>
      <c r="AT190" s="18" t="s">
        <v>316</v>
      </c>
      <c r="AU190" s="18" t="s">
        <v>163</v>
      </c>
    </row>
    <row r="191" spans="2:65" s="1" customFormat="1" ht="66.75" customHeight="1">
      <c r="B191" s="33"/>
      <c r="C191" s="139" t="s">
        <v>369</v>
      </c>
      <c r="D191" s="139" t="s">
        <v>309</v>
      </c>
      <c r="E191" s="140" t="s">
        <v>8760</v>
      </c>
      <c r="F191" s="141" t="s">
        <v>9362</v>
      </c>
      <c r="G191" s="142" t="s">
        <v>514</v>
      </c>
      <c r="H191" s="143">
        <v>1</v>
      </c>
      <c r="I191" s="144"/>
      <c r="J191" s="145">
        <f>ROUND(I191*H191,2)</f>
        <v>0</v>
      </c>
      <c r="K191" s="141" t="s">
        <v>1</v>
      </c>
      <c r="L191" s="33"/>
      <c r="M191" s="146" t="s">
        <v>1</v>
      </c>
      <c r="N191" s="147" t="s">
        <v>40</v>
      </c>
      <c r="P191" s="148">
        <f>O191*H191</f>
        <v>0</v>
      </c>
      <c r="Q191" s="148">
        <v>0</v>
      </c>
      <c r="R191" s="148">
        <f>Q191*H191</f>
        <v>0</v>
      </c>
      <c r="S191" s="148">
        <v>0</v>
      </c>
      <c r="T191" s="149">
        <f>S191*H191</f>
        <v>0</v>
      </c>
      <c r="AR191" s="150" t="s">
        <v>314</v>
      </c>
      <c r="AT191" s="150" t="s">
        <v>309</v>
      </c>
      <c r="AU191" s="150" t="s">
        <v>163</v>
      </c>
      <c r="AY191" s="18" t="s">
        <v>307</v>
      </c>
      <c r="BE191" s="151">
        <f>IF(N191="základní",J191,0)</f>
        <v>0</v>
      </c>
      <c r="BF191" s="151">
        <f>IF(N191="snížená",J191,0)</f>
        <v>0</v>
      </c>
      <c r="BG191" s="151">
        <f>IF(N191="zákl. přenesená",J191,0)</f>
        <v>0</v>
      </c>
      <c r="BH191" s="151">
        <f>IF(N191="sníž. přenesená",J191,0)</f>
        <v>0</v>
      </c>
      <c r="BI191" s="151">
        <f>IF(N191="nulová",J191,0)</f>
        <v>0</v>
      </c>
      <c r="BJ191" s="18" t="s">
        <v>82</v>
      </c>
      <c r="BK191" s="151">
        <f>ROUND(I191*H191,2)</f>
        <v>0</v>
      </c>
      <c r="BL191" s="18" t="s">
        <v>314</v>
      </c>
      <c r="BM191" s="150" t="s">
        <v>8</v>
      </c>
    </row>
    <row r="192" spans="2:65" s="1" customFormat="1" ht="48.75">
      <c r="B192" s="33"/>
      <c r="D192" s="152" t="s">
        <v>316</v>
      </c>
      <c r="F192" s="153" t="s">
        <v>9363</v>
      </c>
      <c r="I192" s="154"/>
      <c r="L192" s="33"/>
      <c r="M192" s="155"/>
      <c r="T192" s="57"/>
      <c r="AT192" s="18" t="s">
        <v>316</v>
      </c>
      <c r="AU192" s="18" t="s">
        <v>163</v>
      </c>
    </row>
    <row r="193" spans="2:65" s="1" customFormat="1" ht="19.5">
      <c r="B193" s="33"/>
      <c r="D193" s="152" t="s">
        <v>357</v>
      </c>
      <c r="F193" s="176" t="s">
        <v>9364</v>
      </c>
      <c r="I193" s="154"/>
      <c r="L193" s="33"/>
      <c r="M193" s="155"/>
      <c r="T193" s="57"/>
      <c r="AT193" s="18" t="s">
        <v>357</v>
      </c>
      <c r="AU193" s="18" t="s">
        <v>163</v>
      </c>
    </row>
    <row r="194" spans="2:65" s="1" customFormat="1" ht="16.5" customHeight="1">
      <c r="B194" s="33"/>
      <c r="C194" s="139" t="s">
        <v>374</v>
      </c>
      <c r="D194" s="139" t="s">
        <v>309</v>
      </c>
      <c r="E194" s="140" t="s">
        <v>8818</v>
      </c>
      <c r="F194" s="141" t="s">
        <v>9365</v>
      </c>
      <c r="G194" s="142" t="s">
        <v>514</v>
      </c>
      <c r="H194" s="143">
        <v>1</v>
      </c>
      <c r="I194" s="144"/>
      <c r="J194" s="145">
        <f>ROUND(I194*H194,2)</f>
        <v>0</v>
      </c>
      <c r="K194" s="141" t="s">
        <v>1</v>
      </c>
      <c r="L194" s="33"/>
      <c r="M194" s="146" t="s">
        <v>1</v>
      </c>
      <c r="N194" s="147" t="s">
        <v>40</v>
      </c>
      <c r="P194" s="148">
        <f>O194*H194</f>
        <v>0</v>
      </c>
      <c r="Q194" s="148">
        <v>0</v>
      </c>
      <c r="R194" s="148">
        <f>Q194*H194</f>
        <v>0</v>
      </c>
      <c r="S194" s="148">
        <v>0</v>
      </c>
      <c r="T194" s="149">
        <f>S194*H194</f>
        <v>0</v>
      </c>
      <c r="AR194" s="150" t="s">
        <v>314</v>
      </c>
      <c r="AT194" s="150" t="s">
        <v>309</v>
      </c>
      <c r="AU194" s="150" t="s">
        <v>163</v>
      </c>
      <c r="AY194" s="18" t="s">
        <v>307</v>
      </c>
      <c r="BE194" s="151">
        <f>IF(N194="základní",J194,0)</f>
        <v>0</v>
      </c>
      <c r="BF194" s="151">
        <f>IF(N194="snížená",J194,0)</f>
        <v>0</v>
      </c>
      <c r="BG194" s="151">
        <f>IF(N194="zákl. přenesená",J194,0)</f>
        <v>0</v>
      </c>
      <c r="BH194" s="151">
        <f>IF(N194="sníž. přenesená",J194,0)</f>
        <v>0</v>
      </c>
      <c r="BI194" s="151">
        <f>IF(N194="nulová",J194,0)</f>
        <v>0</v>
      </c>
      <c r="BJ194" s="18" t="s">
        <v>82</v>
      </c>
      <c r="BK194" s="151">
        <f>ROUND(I194*H194,2)</f>
        <v>0</v>
      </c>
      <c r="BL194" s="18" t="s">
        <v>314</v>
      </c>
      <c r="BM194" s="150" t="s">
        <v>402</v>
      </c>
    </row>
    <row r="195" spans="2:65" s="1" customFormat="1" ht="11.25">
      <c r="B195" s="33"/>
      <c r="D195" s="152" t="s">
        <v>316</v>
      </c>
      <c r="F195" s="153" t="s">
        <v>9365</v>
      </c>
      <c r="I195" s="154"/>
      <c r="L195" s="33"/>
      <c r="M195" s="155"/>
      <c r="T195" s="57"/>
      <c r="AT195" s="18" t="s">
        <v>316</v>
      </c>
      <c r="AU195" s="18" t="s">
        <v>163</v>
      </c>
    </row>
    <row r="196" spans="2:65" s="1" customFormat="1" ht="19.5">
      <c r="B196" s="33"/>
      <c r="D196" s="152" t="s">
        <v>357</v>
      </c>
      <c r="F196" s="176" t="s">
        <v>9366</v>
      </c>
      <c r="I196" s="154"/>
      <c r="L196" s="33"/>
      <c r="M196" s="155"/>
      <c r="T196" s="57"/>
      <c r="AT196" s="18" t="s">
        <v>357</v>
      </c>
      <c r="AU196" s="18" t="s">
        <v>163</v>
      </c>
    </row>
    <row r="197" spans="2:65" s="1" customFormat="1" ht="16.5" customHeight="1">
      <c r="B197" s="33"/>
      <c r="C197" s="139" t="s">
        <v>380</v>
      </c>
      <c r="D197" s="139" t="s">
        <v>309</v>
      </c>
      <c r="E197" s="140" t="s">
        <v>8827</v>
      </c>
      <c r="F197" s="141" t="s">
        <v>9367</v>
      </c>
      <c r="G197" s="142" t="s">
        <v>514</v>
      </c>
      <c r="H197" s="143">
        <v>1</v>
      </c>
      <c r="I197" s="144"/>
      <c r="J197" s="145">
        <f>ROUND(I197*H197,2)</f>
        <v>0</v>
      </c>
      <c r="K197" s="141" t="s">
        <v>1</v>
      </c>
      <c r="L197" s="33"/>
      <c r="M197" s="146" t="s">
        <v>1</v>
      </c>
      <c r="N197" s="147" t="s">
        <v>40</v>
      </c>
      <c r="P197" s="148">
        <f>O197*H197</f>
        <v>0</v>
      </c>
      <c r="Q197" s="148">
        <v>0</v>
      </c>
      <c r="R197" s="148">
        <f>Q197*H197</f>
        <v>0</v>
      </c>
      <c r="S197" s="148">
        <v>0</v>
      </c>
      <c r="T197" s="149">
        <f>S197*H197</f>
        <v>0</v>
      </c>
      <c r="AR197" s="150" t="s">
        <v>314</v>
      </c>
      <c r="AT197" s="150" t="s">
        <v>309</v>
      </c>
      <c r="AU197" s="150" t="s">
        <v>163</v>
      </c>
      <c r="AY197" s="18" t="s">
        <v>307</v>
      </c>
      <c r="BE197" s="151">
        <f>IF(N197="základní",J197,0)</f>
        <v>0</v>
      </c>
      <c r="BF197" s="151">
        <f>IF(N197="snížená",J197,0)</f>
        <v>0</v>
      </c>
      <c r="BG197" s="151">
        <f>IF(N197="zákl. přenesená",J197,0)</f>
        <v>0</v>
      </c>
      <c r="BH197" s="151">
        <f>IF(N197="sníž. přenesená",J197,0)</f>
        <v>0</v>
      </c>
      <c r="BI197" s="151">
        <f>IF(N197="nulová",J197,0)</f>
        <v>0</v>
      </c>
      <c r="BJ197" s="18" t="s">
        <v>82</v>
      </c>
      <c r="BK197" s="151">
        <f>ROUND(I197*H197,2)</f>
        <v>0</v>
      </c>
      <c r="BL197" s="18" t="s">
        <v>314</v>
      </c>
      <c r="BM197" s="150" t="s">
        <v>417</v>
      </c>
    </row>
    <row r="198" spans="2:65" s="1" customFormat="1" ht="11.25">
      <c r="B198" s="33"/>
      <c r="D198" s="152" t="s">
        <v>316</v>
      </c>
      <c r="F198" s="153" t="s">
        <v>9367</v>
      </c>
      <c r="I198" s="154"/>
      <c r="L198" s="33"/>
      <c r="M198" s="155"/>
      <c r="T198" s="57"/>
      <c r="AT198" s="18" t="s">
        <v>316</v>
      </c>
      <c r="AU198" s="18" t="s">
        <v>163</v>
      </c>
    </row>
    <row r="199" spans="2:65" s="1" customFormat="1" ht="19.5">
      <c r="B199" s="33"/>
      <c r="D199" s="152" t="s">
        <v>357</v>
      </c>
      <c r="F199" s="176" t="s">
        <v>9368</v>
      </c>
      <c r="I199" s="154"/>
      <c r="L199" s="33"/>
      <c r="M199" s="155"/>
      <c r="T199" s="57"/>
      <c r="AT199" s="18" t="s">
        <v>357</v>
      </c>
      <c r="AU199" s="18" t="s">
        <v>163</v>
      </c>
    </row>
    <row r="200" spans="2:65" s="1" customFormat="1" ht="16.5" customHeight="1">
      <c r="B200" s="33"/>
      <c r="C200" s="139" t="s">
        <v>385</v>
      </c>
      <c r="D200" s="139" t="s">
        <v>309</v>
      </c>
      <c r="E200" s="140" t="s">
        <v>9369</v>
      </c>
      <c r="F200" s="141" t="s">
        <v>9370</v>
      </c>
      <c r="G200" s="142" t="s">
        <v>514</v>
      </c>
      <c r="H200" s="143">
        <v>1</v>
      </c>
      <c r="I200" s="144"/>
      <c r="J200" s="145">
        <f>ROUND(I200*H200,2)</f>
        <v>0</v>
      </c>
      <c r="K200" s="141" t="s">
        <v>1</v>
      </c>
      <c r="L200" s="33"/>
      <c r="M200" s="146" t="s">
        <v>1</v>
      </c>
      <c r="N200" s="147" t="s">
        <v>40</v>
      </c>
      <c r="P200" s="148">
        <f>O200*H200</f>
        <v>0</v>
      </c>
      <c r="Q200" s="148">
        <v>0</v>
      </c>
      <c r="R200" s="148">
        <f>Q200*H200</f>
        <v>0</v>
      </c>
      <c r="S200" s="148">
        <v>0</v>
      </c>
      <c r="T200" s="149">
        <f>S200*H200</f>
        <v>0</v>
      </c>
      <c r="AR200" s="150" t="s">
        <v>314</v>
      </c>
      <c r="AT200" s="150" t="s">
        <v>309</v>
      </c>
      <c r="AU200" s="150" t="s">
        <v>163</v>
      </c>
      <c r="AY200" s="18" t="s">
        <v>307</v>
      </c>
      <c r="BE200" s="151">
        <f>IF(N200="základní",J200,0)</f>
        <v>0</v>
      </c>
      <c r="BF200" s="151">
        <f>IF(N200="snížená",J200,0)</f>
        <v>0</v>
      </c>
      <c r="BG200" s="151">
        <f>IF(N200="zákl. přenesená",J200,0)</f>
        <v>0</v>
      </c>
      <c r="BH200" s="151">
        <f>IF(N200="sníž. přenesená",J200,0)</f>
        <v>0</v>
      </c>
      <c r="BI200" s="151">
        <f>IF(N200="nulová",J200,0)</f>
        <v>0</v>
      </c>
      <c r="BJ200" s="18" t="s">
        <v>82</v>
      </c>
      <c r="BK200" s="151">
        <f>ROUND(I200*H200,2)</f>
        <v>0</v>
      </c>
      <c r="BL200" s="18" t="s">
        <v>314</v>
      </c>
      <c r="BM200" s="150" t="s">
        <v>433</v>
      </c>
    </row>
    <row r="201" spans="2:65" s="1" customFormat="1" ht="11.25">
      <c r="B201" s="33"/>
      <c r="D201" s="152" t="s">
        <v>316</v>
      </c>
      <c r="F201" s="153" t="s">
        <v>9370</v>
      </c>
      <c r="I201" s="154"/>
      <c r="L201" s="33"/>
      <c r="M201" s="155"/>
      <c r="T201" s="57"/>
      <c r="AT201" s="18" t="s">
        <v>316</v>
      </c>
      <c r="AU201" s="18" t="s">
        <v>163</v>
      </c>
    </row>
    <row r="202" spans="2:65" s="1" customFormat="1" ht="19.5">
      <c r="B202" s="33"/>
      <c r="D202" s="152" t="s">
        <v>357</v>
      </c>
      <c r="F202" s="176" t="s">
        <v>9371</v>
      </c>
      <c r="I202" s="154"/>
      <c r="L202" s="33"/>
      <c r="M202" s="155"/>
      <c r="T202" s="57"/>
      <c r="AT202" s="18" t="s">
        <v>357</v>
      </c>
      <c r="AU202" s="18" t="s">
        <v>163</v>
      </c>
    </row>
    <row r="203" spans="2:65" s="1" customFormat="1" ht="49.15" customHeight="1">
      <c r="B203" s="33"/>
      <c r="C203" s="139" t="s">
        <v>8</v>
      </c>
      <c r="D203" s="139" t="s">
        <v>309</v>
      </c>
      <c r="E203" s="140" t="s">
        <v>9372</v>
      </c>
      <c r="F203" s="141" t="s">
        <v>9373</v>
      </c>
      <c r="G203" s="142" t="s">
        <v>514</v>
      </c>
      <c r="H203" s="143">
        <v>1</v>
      </c>
      <c r="I203" s="144"/>
      <c r="J203" s="145">
        <f>ROUND(I203*H203,2)</f>
        <v>0</v>
      </c>
      <c r="K203" s="141" t="s">
        <v>1</v>
      </c>
      <c r="L203" s="33"/>
      <c r="M203" s="146" t="s">
        <v>1</v>
      </c>
      <c r="N203" s="147" t="s">
        <v>40</v>
      </c>
      <c r="P203" s="148">
        <f>O203*H203</f>
        <v>0</v>
      </c>
      <c r="Q203" s="148">
        <v>0</v>
      </c>
      <c r="R203" s="148">
        <f>Q203*H203</f>
        <v>0</v>
      </c>
      <c r="S203" s="148">
        <v>0</v>
      </c>
      <c r="T203" s="149">
        <f>S203*H203</f>
        <v>0</v>
      </c>
      <c r="AR203" s="150" t="s">
        <v>314</v>
      </c>
      <c r="AT203" s="150" t="s">
        <v>309</v>
      </c>
      <c r="AU203" s="150" t="s">
        <v>163</v>
      </c>
      <c r="AY203" s="18" t="s">
        <v>307</v>
      </c>
      <c r="BE203" s="151">
        <f>IF(N203="základní",J203,0)</f>
        <v>0</v>
      </c>
      <c r="BF203" s="151">
        <f>IF(N203="snížená",J203,0)</f>
        <v>0</v>
      </c>
      <c r="BG203" s="151">
        <f>IF(N203="zákl. přenesená",J203,0)</f>
        <v>0</v>
      </c>
      <c r="BH203" s="151">
        <f>IF(N203="sníž. přenesená",J203,0)</f>
        <v>0</v>
      </c>
      <c r="BI203" s="151">
        <f>IF(N203="nulová",J203,0)</f>
        <v>0</v>
      </c>
      <c r="BJ203" s="18" t="s">
        <v>82</v>
      </c>
      <c r="BK203" s="151">
        <f>ROUND(I203*H203,2)</f>
        <v>0</v>
      </c>
      <c r="BL203" s="18" t="s">
        <v>314</v>
      </c>
      <c r="BM203" s="150" t="s">
        <v>448</v>
      </c>
    </row>
    <row r="204" spans="2:65" s="1" customFormat="1" ht="29.25">
      <c r="B204" s="33"/>
      <c r="D204" s="152" t="s">
        <v>316</v>
      </c>
      <c r="F204" s="153" t="s">
        <v>9373</v>
      </c>
      <c r="I204" s="154"/>
      <c r="L204" s="33"/>
      <c r="M204" s="155"/>
      <c r="T204" s="57"/>
      <c r="AT204" s="18" t="s">
        <v>316</v>
      </c>
      <c r="AU204" s="18" t="s">
        <v>163</v>
      </c>
    </row>
    <row r="205" spans="2:65" s="1" customFormat="1" ht="19.5">
      <c r="B205" s="33"/>
      <c r="D205" s="152" t="s">
        <v>357</v>
      </c>
      <c r="F205" s="176" t="s">
        <v>9374</v>
      </c>
      <c r="I205" s="154"/>
      <c r="L205" s="33"/>
      <c r="M205" s="155"/>
      <c r="T205" s="57"/>
      <c r="AT205" s="18" t="s">
        <v>357</v>
      </c>
      <c r="AU205" s="18" t="s">
        <v>163</v>
      </c>
    </row>
    <row r="206" spans="2:65" s="11" customFormat="1" ht="22.9" customHeight="1">
      <c r="B206" s="127"/>
      <c r="D206" s="128" t="s">
        <v>74</v>
      </c>
      <c r="E206" s="137" t="s">
        <v>8636</v>
      </c>
      <c r="F206" s="137" t="s">
        <v>9375</v>
      </c>
      <c r="I206" s="130"/>
      <c r="J206" s="138">
        <f>BK206</f>
        <v>0</v>
      </c>
      <c r="L206" s="127"/>
      <c r="M206" s="132"/>
      <c r="P206" s="133">
        <f>P207+P247+P280</f>
        <v>0</v>
      </c>
      <c r="R206" s="133">
        <f>R207+R247+R280</f>
        <v>0</v>
      </c>
      <c r="T206" s="134">
        <f>T207+T247+T280</f>
        <v>0</v>
      </c>
      <c r="AR206" s="128" t="s">
        <v>82</v>
      </c>
      <c r="AT206" s="135" t="s">
        <v>74</v>
      </c>
      <c r="AU206" s="135" t="s">
        <v>82</v>
      </c>
      <c r="AY206" s="128" t="s">
        <v>307</v>
      </c>
      <c r="BK206" s="136">
        <f>BK207+BK247+BK280</f>
        <v>0</v>
      </c>
    </row>
    <row r="207" spans="2:65" s="11" customFormat="1" ht="20.85" customHeight="1">
      <c r="B207" s="127"/>
      <c r="D207" s="128" t="s">
        <v>74</v>
      </c>
      <c r="E207" s="137" t="s">
        <v>8646</v>
      </c>
      <c r="F207" s="137" t="s">
        <v>9376</v>
      </c>
      <c r="I207" s="130"/>
      <c r="J207" s="138">
        <f>BK207</f>
        <v>0</v>
      </c>
      <c r="L207" s="127"/>
      <c r="M207" s="132"/>
      <c r="P207" s="133">
        <f>SUM(P208:P246)</f>
        <v>0</v>
      </c>
      <c r="R207" s="133">
        <f>SUM(R208:R246)</f>
        <v>0</v>
      </c>
      <c r="T207" s="134">
        <f>SUM(T208:T246)</f>
        <v>0</v>
      </c>
      <c r="AR207" s="128" t="s">
        <v>82</v>
      </c>
      <c r="AT207" s="135" t="s">
        <v>74</v>
      </c>
      <c r="AU207" s="135" t="s">
        <v>84</v>
      </c>
      <c r="AY207" s="128" t="s">
        <v>307</v>
      </c>
      <c r="BK207" s="136">
        <f>SUM(BK208:BK246)</f>
        <v>0</v>
      </c>
    </row>
    <row r="208" spans="2:65" s="1" customFormat="1" ht="76.349999999999994" customHeight="1">
      <c r="B208" s="33"/>
      <c r="C208" s="139" t="s">
        <v>395</v>
      </c>
      <c r="D208" s="139" t="s">
        <v>309</v>
      </c>
      <c r="E208" s="140" t="s">
        <v>9377</v>
      </c>
      <c r="F208" s="141" t="s">
        <v>9378</v>
      </c>
      <c r="G208" s="142" t="s">
        <v>514</v>
      </c>
      <c r="H208" s="143">
        <v>2</v>
      </c>
      <c r="I208" s="144"/>
      <c r="J208" s="145">
        <f>ROUND(I208*H208,2)</f>
        <v>0</v>
      </c>
      <c r="K208" s="141" t="s">
        <v>1</v>
      </c>
      <c r="L208" s="33"/>
      <c r="M208" s="146" t="s">
        <v>1</v>
      </c>
      <c r="N208" s="147" t="s">
        <v>40</v>
      </c>
      <c r="P208" s="148">
        <f>O208*H208</f>
        <v>0</v>
      </c>
      <c r="Q208" s="148">
        <v>0</v>
      </c>
      <c r="R208" s="148">
        <f>Q208*H208</f>
        <v>0</v>
      </c>
      <c r="S208" s="148">
        <v>0</v>
      </c>
      <c r="T208" s="149">
        <f>S208*H208</f>
        <v>0</v>
      </c>
      <c r="AR208" s="150" t="s">
        <v>314</v>
      </c>
      <c r="AT208" s="150" t="s">
        <v>309</v>
      </c>
      <c r="AU208" s="150" t="s">
        <v>163</v>
      </c>
      <c r="AY208" s="18" t="s">
        <v>307</v>
      </c>
      <c r="BE208" s="151">
        <f>IF(N208="základní",J208,0)</f>
        <v>0</v>
      </c>
      <c r="BF208" s="151">
        <f>IF(N208="snížená",J208,0)</f>
        <v>0</v>
      </c>
      <c r="BG208" s="151">
        <f>IF(N208="zákl. přenesená",J208,0)</f>
        <v>0</v>
      </c>
      <c r="BH208" s="151">
        <f>IF(N208="sníž. přenesená",J208,0)</f>
        <v>0</v>
      </c>
      <c r="BI208" s="151">
        <f>IF(N208="nulová",J208,0)</f>
        <v>0</v>
      </c>
      <c r="BJ208" s="18" t="s">
        <v>82</v>
      </c>
      <c r="BK208" s="151">
        <f>ROUND(I208*H208,2)</f>
        <v>0</v>
      </c>
      <c r="BL208" s="18" t="s">
        <v>314</v>
      </c>
      <c r="BM208" s="150" t="s">
        <v>459</v>
      </c>
    </row>
    <row r="209" spans="2:65" s="1" customFormat="1" ht="107.25">
      <c r="B209" s="33"/>
      <c r="D209" s="152" t="s">
        <v>316</v>
      </c>
      <c r="F209" s="153" t="s">
        <v>9379</v>
      </c>
      <c r="I209" s="154"/>
      <c r="L209" s="33"/>
      <c r="M209" s="155"/>
      <c r="T209" s="57"/>
      <c r="AT209" s="18" t="s">
        <v>316</v>
      </c>
      <c r="AU209" s="18" t="s">
        <v>163</v>
      </c>
    </row>
    <row r="210" spans="2:65" s="1" customFormat="1" ht="19.5">
      <c r="B210" s="33"/>
      <c r="D210" s="152" t="s">
        <v>357</v>
      </c>
      <c r="F210" s="176" t="s">
        <v>9380</v>
      </c>
      <c r="I210" s="154"/>
      <c r="L210" s="33"/>
      <c r="M210" s="155"/>
      <c r="T210" s="57"/>
      <c r="AT210" s="18" t="s">
        <v>357</v>
      </c>
      <c r="AU210" s="18" t="s">
        <v>163</v>
      </c>
    </row>
    <row r="211" spans="2:65" s="1" customFormat="1" ht="66.75" customHeight="1">
      <c r="B211" s="33"/>
      <c r="C211" s="139" t="s">
        <v>402</v>
      </c>
      <c r="D211" s="139" t="s">
        <v>309</v>
      </c>
      <c r="E211" s="140" t="s">
        <v>9381</v>
      </c>
      <c r="F211" s="141" t="s">
        <v>9382</v>
      </c>
      <c r="G211" s="142" t="s">
        <v>514</v>
      </c>
      <c r="H211" s="143">
        <v>2</v>
      </c>
      <c r="I211" s="144"/>
      <c r="J211" s="145">
        <f>ROUND(I211*H211,2)</f>
        <v>0</v>
      </c>
      <c r="K211" s="141" t="s">
        <v>1</v>
      </c>
      <c r="L211" s="33"/>
      <c r="M211" s="146" t="s">
        <v>1</v>
      </c>
      <c r="N211" s="147" t="s">
        <v>40</v>
      </c>
      <c r="P211" s="148">
        <f>O211*H211</f>
        <v>0</v>
      </c>
      <c r="Q211" s="148">
        <v>0</v>
      </c>
      <c r="R211" s="148">
        <f>Q211*H211</f>
        <v>0</v>
      </c>
      <c r="S211" s="148">
        <v>0</v>
      </c>
      <c r="T211" s="149">
        <f>S211*H211</f>
        <v>0</v>
      </c>
      <c r="AR211" s="150" t="s">
        <v>314</v>
      </c>
      <c r="AT211" s="150" t="s">
        <v>309</v>
      </c>
      <c r="AU211" s="150" t="s">
        <v>163</v>
      </c>
      <c r="AY211" s="18" t="s">
        <v>307</v>
      </c>
      <c r="BE211" s="151">
        <f>IF(N211="základní",J211,0)</f>
        <v>0</v>
      </c>
      <c r="BF211" s="151">
        <f>IF(N211="snížená",J211,0)</f>
        <v>0</v>
      </c>
      <c r="BG211" s="151">
        <f>IF(N211="zákl. přenesená",J211,0)</f>
        <v>0</v>
      </c>
      <c r="BH211" s="151">
        <f>IF(N211="sníž. přenesená",J211,0)</f>
        <v>0</v>
      </c>
      <c r="BI211" s="151">
        <f>IF(N211="nulová",J211,0)</f>
        <v>0</v>
      </c>
      <c r="BJ211" s="18" t="s">
        <v>82</v>
      </c>
      <c r="BK211" s="151">
        <f>ROUND(I211*H211,2)</f>
        <v>0</v>
      </c>
      <c r="BL211" s="18" t="s">
        <v>314</v>
      </c>
      <c r="BM211" s="150" t="s">
        <v>472</v>
      </c>
    </row>
    <row r="212" spans="2:65" s="1" customFormat="1" ht="68.25">
      <c r="B212" s="33"/>
      <c r="D212" s="152" t="s">
        <v>316</v>
      </c>
      <c r="F212" s="153" t="s">
        <v>9383</v>
      </c>
      <c r="I212" s="154"/>
      <c r="L212" s="33"/>
      <c r="M212" s="155"/>
      <c r="T212" s="57"/>
      <c r="AT212" s="18" t="s">
        <v>316</v>
      </c>
      <c r="AU212" s="18" t="s">
        <v>163</v>
      </c>
    </row>
    <row r="213" spans="2:65" s="1" customFormat="1" ht="19.5">
      <c r="B213" s="33"/>
      <c r="D213" s="152" t="s">
        <v>357</v>
      </c>
      <c r="F213" s="176" t="s">
        <v>9384</v>
      </c>
      <c r="I213" s="154"/>
      <c r="L213" s="33"/>
      <c r="M213" s="155"/>
      <c r="T213" s="57"/>
      <c r="AT213" s="18" t="s">
        <v>357</v>
      </c>
      <c r="AU213" s="18" t="s">
        <v>163</v>
      </c>
    </row>
    <row r="214" spans="2:65" s="1" customFormat="1" ht="76.349999999999994" customHeight="1">
      <c r="B214" s="33"/>
      <c r="C214" s="139" t="s">
        <v>409</v>
      </c>
      <c r="D214" s="139" t="s">
        <v>309</v>
      </c>
      <c r="E214" s="140" t="s">
        <v>9385</v>
      </c>
      <c r="F214" s="141" t="s">
        <v>9386</v>
      </c>
      <c r="G214" s="142" t="s">
        <v>514</v>
      </c>
      <c r="H214" s="143">
        <v>1</v>
      </c>
      <c r="I214" s="144"/>
      <c r="J214" s="145">
        <f>ROUND(I214*H214,2)</f>
        <v>0</v>
      </c>
      <c r="K214" s="141" t="s">
        <v>1</v>
      </c>
      <c r="L214" s="33"/>
      <c r="M214" s="146" t="s">
        <v>1</v>
      </c>
      <c r="N214" s="147" t="s">
        <v>40</v>
      </c>
      <c r="P214" s="148">
        <f>O214*H214</f>
        <v>0</v>
      </c>
      <c r="Q214" s="148">
        <v>0</v>
      </c>
      <c r="R214" s="148">
        <f>Q214*H214</f>
        <v>0</v>
      </c>
      <c r="S214" s="148">
        <v>0</v>
      </c>
      <c r="T214" s="149">
        <f>S214*H214</f>
        <v>0</v>
      </c>
      <c r="AR214" s="150" t="s">
        <v>314</v>
      </c>
      <c r="AT214" s="150" t="s">
        <v>309</v>
      </c>
      <c r="AU214" s="150" t="s">
        <v>163</v>
      </c>
      <c r="AY214" s="18" t="s">
        <v>307</v>
      </c>
      <c r="BE214" s="151">
        <f>IF(N214="základní",J214,0)</f>
        <v>0</v>
      </c>
      <c r="BF214" s="151">
        <f>IF(N214="snížená",J214,0)</f>
        <v>0</v>
      </c>
      <c r="BG214" s="151">
        <f>IF(N214="zákl. přenesená",J214,0)</f>
        <v>0</v>
      </c>
      <c r="BH214" s="151">
        <f>IF(N214="sníž. přenesená",J214,0)</f>
        <v>0</v>
      </c>
      <c r="BI214" s="151">
        <f>IF(N214="nulová",J214,0)</f>
        <v>0</v>
      </c>
      <c r="BJ214" s="18" t="s">
        <v>82</v>
      </c>
      <c r="BK214" s="151">
        <f>ROUND(I214*H214,2)</f>
        <v>0</v>
      </c>
      <c r="BL214" s="18" t="s">
        <v>314</v>
      </c>
      <c r="BM214" s="150" t="s">
        <v>488</v>
      </c>
    </row>
    <row r="215" spans="2:65" s="1" customFormat="1" ht="107.25">
      <c r="B215" s="33"/>
      <c r="D215" s="152" t="s">
        <v>316</v>
      </c>
      <c r="F215" s="153" t="s">
        <v>9387</v>
      </c>
      <c r="I215" s="154"/>
      <c r="L215" s="33"/>
      <c r="M215" s="155"/>
      <c r="T215" s="57"/>
      <c r="AT215" s="18" t="s">
        <v>316</v>
      </c>
      <c r="AU215" s="18" t="s">
        <v>163</v>
      </c>
    </row>
    <row r="216" spans="2:65" s="1" customFormat="1" ht="19.5">
      <c r="B216" s="33"/>
      <c r="D216" s="152" t="s">
        <v>357</v>
      </c>
      <c r="F216" s="176" t="s">
        <v>9388</v>
      </c>
      <c r="I216" s="154"/>
      <c r="L216" s="33"/>
      <c r="M216" s="155"/>
      <c r="T216" s="57"/>
      <c r="AT216" s="18" t="s">
        <v>357</v>
      </c>
      <c r="AU216" s="18" t="s">
        <v>163</v>
      </c>
    </row>
    <row r="217" spans="2:65" s="1" customFormat="1" ht="66.75" customHeight="1">
      <c r="B217" s="33"/>
      <c r="C217" s="139" t="s">
        <v>417</v>
      </c>
      <c r="D217" s="139" t="s">
        <v>309</v>
      </c>
      <c r="E217" s="140" t="s">
        <v>9389</v>
      </c>
      <c r="F217" s="141" t="s">
        <v>9390</v>
      </c>
      <c r="G217" s="142" t="s">
        <v>514</v>
      </c>
      <c r="H217" s="143">
        <v>1</v>
      </c>
      <c r="I217" s="144"/>
      <c r="J217" s="145">
        <f>ROUND(I217*H217,2)</f>
        <v>0</v>
      </c>
      <c r="K217" s="141" t="s">
        <v>1</v>
      </c>
      <c r="L217" s="33"/>
      <c r="M217" s="146" t="s">
        <v>1</v>
      </c>
      <c r="N217" s="147" t="s">
        <v>40</v>
      </c>
      <c r="P217" s="148">
        <f>O217*H217</f>
        <v>0</v>
      </c>
      <c r="Q217" s="148">
        <v>0</v>
      </c>
      <c r="R217" s="148">
        <f>Q217*H217</f>
        <v>0</v>
      </c>
      <c r="S217" s="148">
        <v>0</v>
      </c>
      <c r="T217" s="149">
        <f>S217*H217</f>
        <v>0</v>
      </c>
      <c r="AR217" s="150" t="s">
        <v>314</v>
      </c>
      <c r="AT217" s="150" t="s">
        <v>309</v>
      </c>
      <c r="AU217" s="150" t="s">
        <v>163</v>
      </c>
      <c r="AY217" s="18" t="s">
        <v>307</v>
      </c>
      <c r="BE217" s="151">
        <f>IF(N217="základní",J217,0)</f>
        <v>0</v>
      </c>
      <c r="BF217" s="151">
        <f>IF(N217="snížená",J217,0)</f>
        <v>0</v>
      </c>
      <c r="BG217" s="151">
        <f>IF(N217="zákl. přenesená",J217,0)</f>
        <v>0</v>
      </c>
      <c r="BH217" s="151">
        <f>IF(N217="sníž. přenesená",J217,0)</f>
        <v>0</v>
      </c>
      <c r="BI217" s="151">
        <f>IF(N217="nulová",J217,0)</f>
        <v>0</v>
      </c>
      <c r="BJ217" s="18" t="s">
        <v>82</v>
      </c>
      <c r="BK217" s="151">
        <f>ROUND(I217*H217,2)</f>
        <v>0</v>
      </c>
      <c r="BL217" s="18" t="s">
        <v>314</v>
      </c>
      <c r="BM217" s="150" t="s">
        <v>499</v>
      </c>
    </row>
    <row r="218" spans="2:65" s="1" customFormat="1" ht="126.75">
      <c r="B218" s="33"/>
      <c r="D218" s="152" t="s">
        <v>316</v>
      </c>
      <c r="F218" s="153" t="s">
        <v>9391</v>
      </c>
      <c r="I218" s="154"/>
      <c r="L218" s="33"/>
      <c r="M218" s="155"/>
      <c r="T218" s="57"/>
      <c r="AT218" s="18" t="s">
        <v>316</v>
      </c>
      <c r="AU218" s="18" t="s">
        <v>163</v>
      </c>
    </row>
    <row r="219" spans="2:65" s="1" customFormat="1" ht="19.5">
      <c r="B219" s="33"/>
      <c r="D219" s="152" t="s">
        <v>357</v>
      </c>
      <c r="F219" s="176" t="s">
        <v>9392</v>
      </c>
      <c r="I219" s="154"/>
      <c r="L219" s="33"/>
      <c r="M219" s="155"/>
      <c r="T219" s="57"/>
      <c r="AT219" s="18" t="s">
        <v>357</v>
      </c>
      <c r="AU219" s="18" t="s">
        <v>163</v>
      </c>
    </row>
    <row r="220" spans="2:65" s="1" customFormat="1" ht="37.9" customHeight="1">
      <c r="B220" s="33"/>
      <c r="C220" s="139" t="s">
        <v>426</v>
      </c>
      <c r="D220" s="139" t="s">
        <v>309</v>
      </c>
      <c r="E220" s="140" t="s">
        <v>9393</v>
      </c>
      <c r="F220" s="141" t="s">
        <v>9394</v>
      </c>
      <c r="G220" s="142" t="s">
        <v>514</v>
      </c>
      <c r="H220" s="143">
        <v>1</v>
      </c>
      <c r="I220" s="144"/>
      <c r="J220" s="145">
        <f>ROUND(I220*H220,2)</f>
        <v>0</v>
      </c>
      <c r="K220" s="141" t="s">
        <v>1</v>
      </c>
      <c r="L220" s="33"/>
      <c r="M220" s="146" t="s">
        <v>1</v>
      </c>
      <c r="N220" s="147" t="s">
        <v>40</v>
      </c>
      <c r="P220" s="148">
        <f>O220*H220</f>
        <v>0</v>
      </c>
      <c r="Q220" s="148">
        <v>0</v>
      </c>
      <c r="R220" s="148">
        <f>Q220*H220</f>
        <v>0</v>
      </c>
      <c r="S220" s="148">
        <v>0</v>
      </c>
      <c r="T220" s="149">
        <f>S220*H220</f>
        <v>0</v>
      </c>
      <c r="AR220" s="150" t="s">
        <v>314</v>
      </c>
      <c r="AT220" s="150" t="s">
        <v>309</v>
      </c>
      <c r="AU220" s="150" t="s">
        <v>163</v>
      </c>
      <c r="AY220" s="18" t="s">
        <v>307</v>
      </c>
      <c r="BE220" s="151">
        <f>IF(N220="základní",J220,0)</f>
        <v>0</v>
      </c>
      <c r="BF220" s="151">
        <f>IF(N220="snížená",J220,0)</f>
        <v>0</v>
      </c>
      <c r="BG220" s="151">
        <f>IF(N220="zákl. přenesená",J220,0)</f>
        <v>0</v>
      </c>
      <c r="BH220" s="151">
        <f>IF(N220="sníž. přenesená",J220,0)</f>
        <v>0</v>
      </c>
      <c r="BI220" s="151">
        <f>IF(N220="nulová",J220,0)</f>
        <v>0</v>
      </c>
      <c r="BJ220" s="18" t="s">
        <v>82</v>
      </c>
      <c r="BK220" s="151">
        <f>ROUND(I220*H220,2)</f>
        <v>0</v>
      </c>
      <c r="BL220" s="18" t="s">
        <v>314</v>
      </c>
      <c r="BM220" s="150" t="s">
        <v>511</v>
      </c>
    </row>
    <row r="221" spans="2:65" s="1" customFormat="1" ht="19.5">
      <c r="B221" s="33"/>
      <c r="D221" s="152" t="s">
        <v>316</v>
      </c>
      <c r="F221" s="153" t="s">
        <v>9394</v>
      </c>
      <c r="I221" s="154"/>
      <c r="L221" s="33"/>
      <c r="M221" s="155"/>
      <c r="T221" s="57"/>
      <c r="AT221" s="18" t="s">
        <v>316</v>
      </c>
      <c r="AU221" s="18" t="s">
        <v>163</v>
      </c>
    </row>
    <row r="222" spans="2:65" s="1" customFormat="1" ht="19.5">
      <c r="B222" s="33"/>
      <c r="D222" s="152" t="s">
        <v>357</v>
      </c>
      <c r="F222" s="176" t="s">
        <v>9395</v>
      </c>
      <c r="I222" s="154"/>
      <c r="L222" s="33"/>
      <c r="M222" s="155"/>
      <c r="T222" s="57"/>
      <c r="AT222" s="18" t="s">
        <v>357</v>
      </c>
      <c r="AU222" s="18" t="s">
        <v>163</v>
      </c>
    </row>
    <row r="223" spans="2:65" s="1" customFormat="1" ht="16.5" customHeight="1">
      <c r="B223" s="33"/>
      <c r="C223" s="139" t="s">
        <v>433</v>
      </c>
      <c r="D223" s="139" t="s">
        <v>309</v>
      </c>
      <c r="E223" s="140" t="s">
        <v>9396</v>
      </c>
      <c r="F223" s="141" t="s">
        <v>9397</v>
      </c>
      <c r="G223" s="142" t="s">
        <v>514</v>
      </c>
      <c r="H223" s="143">
        <v>1</v>
      </c>
      <c r="I223" s="144"/>
      <c r="J223" s="145">
        <f>ROUND(I223*H223,2)</f>
        <v>0</v>
      </c>
      <c r="K223" s="141" t="s">
        <v>1</v>
      </c>
      <c r="L223" s="33"/>
      <c r="M223" s="146" t="s">
        <v>1</v>
      </c>
      <c r="N223" s="147" t="s">
        <v>40</v>
      </c>
      <c r="P223" s="148">
        <f>O223*H223</f>
        <v>0</v>
      </c>
      <c r="Q223" s="148">
        <v>0</v>
      </c>
      <c r="R223" s="148">
        <f>Q223*H223</f>
        <v>0</v>
      </c>
      <c r="S223" s="148">
        <v>0</v>
      </c>
      <c r="T223" s="149">
        <f>S223*H223</f>
        <v>0</v>
      </c>
      <c r="AR223" s="150" t="s">
        <v>314</v>
      </c>
      <c r="AT223" s="150" t="s">
        <v>309</v>
      </c>
      <c r="AU223" s="150" t="s">
        <v>163</v>
      </c>
      <c r="AY223" s="18" t="s">
        <v>307</v>
      </c>
      <c r="BE223" s="151">
        <f>IF(N223="základní",J223,0)</f>
        <v>0</v>
      </c>
      <c r="BF223" s="151">
        <f>IF(N223="snížená",J223,0)</f>
        <v>0</v>
      </c>
      <c r="BG223" s="151">
        <f>IF(N223="zákl. přenesená",J223,0)</f>
        <v>0</v>
      </c>
      <c r="BH223" s="151">
        <f>IF(N223="sníž. přenesená",J223,0)</f>
        <v>0</v>
      </c>
      <c r="BI223" s="151">
        <f>IF(N223="nulová",J223,0)</f>
        <v>0</v>
      </c>
      <c r="BJ223" s="18" t="s">
        <v>82</v>
      </c>
      <c r="BK223" s="151">
        <f>ROUND(I223*H223,2)</f>
        <v>0</v>
      </c>
      <c r="BL223" s="18" t="s">
        <v>314</v>
      </c>
      <c r="BM223" s="150" t="s">
        <v>524</v>
      </c>
    </row>
    <row r="224" spans="2:65" s="1" customFormat="1" ht="11.25">
      <c r="B224" s="33"/>
      <c r="D224" s="152" t="s">
        <v>316</v>
      </c>
      <c r="F224" s="153" t="s">
        <v>9397</v>
      </c>
      <c r="I224" s="154"/>
      <c r="L224" s="33"/>
      <c r="M224" s="155"/>
      <c r="T224" s="57"/>
      <c r="AT224" s="18" t="s">
        <v>316</v>
      </c>
      <c r="AU224" s="18" t="s">
        <v>163</v>
      </c>
    </row>
    <row r="225" spans="2:65" s="1" customFormat="1" ht="19.5">
      <c r="B225" s="33"/>
      <c r="D225" s="152" t="s">
        <v>357</v>
      </c>
      <c r="F225" s="176" t="s">
        <v>9398</v>
      </c>
      <c r="I225" s="154"/>
      <c r="L225" s="33"/>
      <c r="M225" s="155"/>
      <c r="T225" s="57"/>
      <c r="AT225" s="18" t="s">
        <v>357</v>
      </c>
      <c r="AU225" s="18" t="s">
        <v>163</v>
      </c>
    </row>
    <row r="226" spans="2:65" s="1" customFormat="1" ht="33" customHeight="1">
      <c r="B226" s="33"/>
      <c r="C226" s="139" t="s">
        <v>438</v>
      </c>
      <c r="D226" s="139" t="s">
        <v>309</v>
      </c>
      <c r="E226" s="140" t="s">
        <v>9399</v>
      </c>
      <c r="F226" s="141" t="s">
        <v>9400</v>
      </c>
      <c r="G226" s="142" t="s">
        <v>514</v>
      </c>
      <c r="H226" s="143">
        <v>1</v>
      </c>
      <c r="I226" s="144"/>
      <c r="J226" s="145">
        <f>ROUND(I226*H226,2)</f>
        <v>0</v>
      </c>
      <c r="K226" s="141" t="s">
        <v>1</v>
      </c>
      <c r="L226" s="33"/>
      <c r="M226" s="146" t="s">
        <v>1</v>
      </c>
      <c r="N226" s="147" t="s">
        <v>40</v>
      </c>
      <c r="P226" s="148">
        <f>O226*H226</f>
        <v>0</v>
      </c>
      <c r="Q226" s="148">
        <v>0</v>
      </c>
      <c r="R226" s="148">
        <f>Q226*H226</f>
        <v>0</v>
      </c>
      <c r="S226" s="148">
        <v>0</v>
      </c>
      <c r="T226" s="149">
        <f>S226*H226</f>
        <v>0</v>
      </c>
      <c r="AR226" s="150" t="s">
        <v>314</v>
      </c>
      <c r="AT226" s="150" t="s">
        <v>309</v>
      </c>
      <c r="AU226" s="150" t="s">
        <v>163</v>
      </c>
      <c r="AY226" s="18" t="s">
        <v>307</v>
      </c>
      <c r="BE226" s="151">
        <f>IF(N226="základní",J226,0)</f>
        <v>0</v>
      </c>
      <c r="BF226" s="151">
        <f>IF(N226="snížená",J226,0)</f>
        <v>0</v>
      </c>
      <c r="BG226" s="151">
        <f>IF(N226="zákl. přenesená",J226,0)</f>
        <v>0</v>
      </c>
      <c r="BH226" s="151">
        <f>IF(N226="sníž. přenesená",J226,0)</f>
        <v>0</v>
      </c>
      <c r="BI226" s="151">
        <f>IF(N226="nulová",J226,0)</f>
        <v>0</v>
      </c>
      <c r="BJ226" s="18" t="s">
        <v>82</v>
      </c>
      <c r="BK226" s="151">
        <f>ROUND(I226*H226,2)</f>
        <v>0</v>
      </c>
      <c r="BL226" s="18" t="s">
        <v>314</v>
      </c>
      <c r="BM226" s="150" t="s">
        <v>560</v>
      </c>
    </row>
    <row r="227" spans="2:65" s="1" customFormat="1" ht="19.5">
      <c r="B227" s="33"/>
      <c r="D227" s="152" t="s">
        <v>316</v>
      </c>
      <c r="F227" s="153" t="s">
        <v>9400</v>
      </c>
      <c r="I227" s="154"/>
      <c r="L227" s="33"/>
      <c r="M227" s="155"/>
      <c r="T227" s="57"/>
      <c r="AT227" s="18" t="s">
        <v>316</v>
      </c>
      <c r="AU227" s="18" t="s">
        <v>163</v>
      </c>
    </row>
    <row r="228" spans="2:65" s="1" customFormat="1" ht="19.5">
      <c r="B228" s="33"/>
      <c r="D228" s="152" t="s">
        <v>357</v>
      </c>
      <c r="F228" s="176" t="s">
        <v>9401</v>
      </c>
      <c r="I228" s="154"/>
      <c r="L228" s="33"/>
      <c r="M228" s="155"/>
      <c r="T228" s="57"/>
      <c r="AT228" s="18" t="s">
        <v>357</v>
      </c>
      <c r="AU228" s="18" t="s">
        <v>163</v>
      </c>
    </row>
    <row r="229" spans="2:65" s="1" customFormat="1" ht="66.75" customHeight="1">
      <c r="B229" s="33"/>
      <c r="C229" s="139" t="s">
        <v>448</v>
      </c>
      <c r="D229" s="139" t="s">
        <v>309</v>
      </c>
      <c r="E229" s="140" t="s">
        <v>8760</v>
      </c>
      <c r="F229" s="141" t="s">
        <v>9362</v>
      </c>
      <c r="G229" s="142" t="s">
        <v>514</v>
      </c>
      <c r="H229" s="143">
        <v>1</v>
      </c>
      <c r="I229" s="144"/>
      <c r="J229" s="145">
        <f>ROUND(I229*H229,2)</f>
        <v>0</v>
      </c>
      <c r="K229" s="141" t="s">
        <v>1</v>
      </c>
      <c r="L229" s="33"/>
      <c r="M229" s="146" t="s">
        <v>1</v>
      </c>
      <c r="N229" s="147" t="s">
        <v>40</v>
      </c>
      <c r="P229" s="148">
        <f>O229*H229</f>
        <v>0</v>
      </c>
      <c r="Q229" s="148">
        <v>0</v>
      </c>
      <c r="R229" s="148">
        <f>Q229*H229</f>
        <v>0</v>
      </c>
      <c r="S229" s="148">
        <v>0</v>
      </c>
      <c r="T229" s="149">
        <f>S229*H229</f>
        <v>0</v>
      </c>
      <c r="AR229" s="150" t="s">
        <v>314</v>
      </c>
      <c r="AT229" s="150" t="s">
        <v>309</v>
      </c>
      <c r="AU229" s="150" t="s">
        <v>163</v>
      </c>
      <c r="AY229" s="18" t="s">
        <v>307</v>
      </c>
      <c r="BE229" s="151">
        <f>IF(N229="základní",J229,0)</f>
        <v>0</v>
      </c>
      <c r="BF229" s="151">
        <f>IF(N229="snížená",J229,0)</f>
        <v>0</v>
      </c>
      <c r="BG229" s="151">
        <f>IF(N229="zákl. přenesená",J229,0)</f>
        <v>0</v>
      </c>
      <c r="BH229" s="151">
        <f>IF(N229="sníž. přenesená",J229,0)</f>
        <v>0</v>
      </c>
      <c r="BI229" s="151">
        <f>IF(N229="nulová",J229,0)</f>
        <v>0</v>
      </c>
      <c r="BJ229" s="18" t="s">
        <v>82</v>
      </c>
      <c r="BK229" s="151">
        <f>ROUND(I229*H229,2)</f>
        <v>0</v>
      </c>
      <c r="BL229" s="18" t="s">
        <v>314</v>
      </c>
      <c r="BM229" s="150" t="s">
        <v>576</v>
      </c>
    </row>
    <row r="230" spans="2:65" s="1" customFormat="1" ht="48.75">
      <c r="B230" s="33"/>
      <c r="D230" s="152" t="s">
        <v>316</v>
      </c>
      <c r="F230" s="153" t="s">
        <v>9363</v>
      </c>
      <c r="I230" s="154"/>
      <c r="L230" s="33"/>
      <c r="M230" s="155"/>
      <c r="T230" s="57"/>
      <c r="AT230" s="18" t="s">
        <v>316</v>
      </c>
      <c r="AU230" s="18" t="s">
        <v>163</v>
      </c>
    </row>
    <row r="231" spans="2:65" s="1" customFormat="1" ht="19.5">
      <c r="B231" s="33"/>
      <c r="D231" s="152" t="s">
        <v>357</v>
      </c>
      <c r="F231" s="176" t="s">
        <v>9364</v>
      </c>
      <c r="I231" s="154"/>
      <c r="L231" s="33"/>
      <c r="M231" s="155"/>
      <c r="T231" s="57"/>
      <c r="AT231" s="18" t="s">
        <v>357</v>
      </c>
      <c r="AU231" s="18" t="s">
        <v>163</v>
      </c>
    </row>
    <row r="232" spans="2:65" s="1" customFormat="1" ht="16.5" customHeight="1">
      <c r="B232" s="33"/>
      <c r="C232" s="139" t="s">
        <v>7</v>
      </c>
      <c r="D232" s="139" t="s">
        <v>309</v>
      </c>
      <c r="E232" s="140" t="s">
        <v>8818</v>
      </c>
      <c r="F232" s="141" t="s">
        <v>9365</v>
      </c>
      <c r="G232" s="142" t="s">
        <v>514</v>
      </c>
      <c r="H232" s="143">
        <v>1</v>
      </c>
      <c r="I232" s="144"/>
      <c r="J232" s="145">
        <f>ROUND(I232*H232,2)</f>
        <v>0</v>
      </c>
      <c r="K232" s="141" t="s">
        <v>1</v>
      </c>
      <c r="L232" s="33"/>
      <c r="M232" s="146" t="s">
        <v>1</v>
      </c>
      <c r="N232" s="147" t="s">
        <v>40</v>
      </c>
      <c r="P232" s="148">
        <f>O232*H232</f>
        <v>0</v>
      </c>
      <c r="Q232" s="148">
        <v>0</v>
      </c>
      <c r="R232" s="148">
        <f>Q232*H232</f>
        <v>0</v>
      </c>
      <c r="S232" s="148">
        <v>0</v>
      </c>
      <c r="T232" s="149">
        <f>S232*H232</f>
        <v>0</v>
      </c>
      <c r="AR232" s="150" t="s">
        <v>314</v>
      </c>
      <c r="AT232" s="150" t="s">
        <v>309</v>
      </c>
      <c r="AU232" s="150" t="s">
        <v>163</v>
      </c>
      <c r="AY232" s="18" t="s">
        <v>307</v>
      </c>
      <c r="BE232" s="151">
        <f>IF(N232="základní",J232,0)</f>
        <v>0</v>
      </c>
      <c r="BF232" s="151">
        <f>IF(N232="snížená",J232,0)</f>
        <v>0</v>
      </c>
      <c r="BG232" s="151">
        <f>IF(N232="zákl. přenesená",J232,0)</f>
        <v>0</v>
      </c>
      <c r="BH232" s="151">
        <f>IF(N232="sníž. přenesená",J232,0)</f>
        <v>0</v>
      </c>
      <c r="BI232" s="151">
        <f>IF(N232="nulová",J232,0)</f>
        <v>0</v>
      </c>
      <c r="BJ232" s="18" t="s">
        <v>82</v>
      </c>
      <c r="BK232" s="151">
        <f>ROUND(I232*H232,2)</f>
        <v>0</v>
      </c>
      <c r="BL232" s="18" t="s">
        <v>314</v>
      </c>
      <c r="BM232" s="150" t="s">
        <v>588</v>
      </c>
    </row>
    <row r="233" spans="2:65" s="1" customFormat="1" ht="11.25">
      <c r="B233" s="33"/>
      <c r="D233" s="152" t="s">
        <v>316</v>
      </c>
      <c r="F233" s="153" t="s">
        <v>9365</v>
      </c>
      <c r="I233" s="154"/>
      <c r="L233" s="33"/>
      <c r="M233" s="155"/>
      <c r="T233" s="57"/>
      <c r="AT233" s="18" t="s">
        <v>316</v>
      </c>
      <c r="AU233" s="18" t="s">
        <v>163</v>
      </c>
    </row>
    <row r="234" spans="2:65" s="1" customFormat="1" ht="19.5">
      <c r="B234" s="33"/>
      <c r="D234" s="152" t="s">
        <v>357</v>
      </c>
      <c r="F234" s="176" t="s">
        <v>9366</v>
      </c>
      <c r="I234" s="154"/>
      <c r="L234" s="33"/>
      <c r="M234" s="155"/>
      <c r="T234" s="57"/>
      <c r="AT234" s="18" t="s">
        <v>357</v>
      </c>
      <c r="AU234" s="18" t="s">
        <v>163</v>
      </c>
    </row>
    <row r="235" spans="2:65" s="1" customFormat="1" ht="16.5" customHeight="1">
      <c r="B235" s="33"/>
      <c r="C235" s="139" t="s">
        <v>459</v>
      </c>
      <c r="D235" s="139" t="s">
        <v>309</v>
      </c>
      <c r="E235" s="140" t="s">
        <v>8827</v>
      </c>
      <c r="F235" s="141" t="s">
        <v>9367</v>
      </c>
      <c r="G235" s="142" t="s">
        <v>514</v>
      </c>
      <c r="H235" s="143">
        <v>1</v>
      </c>
      <c r="I235" s="144"/>
      <c r="J235" s="145">
        <f>ROUND(I235*H235,2)</f>
        <v>0</v>
      </c>
      <c r="K235" s="141" t="s">
        <v>1</v>
      </c>
      <c r="L235" s="33"/>
      <c r="M235" s="146" t="s">
        <v>1</v>
      </c>
      <c r="N235" s="147" t="s">
        <v>40</v>
      </c>
      <c r="P235" s="148">
        <f>O235*H235</f>
        <v>0</v>
      </c>
      <c r="Q235" s="148">
        <v>0</v>
      </c>
      <c r="R235" s="148">
        <f>Q235*H235</f>
        <v>0</v>
      </c>
      <c r="S235" s="148">
        <v>0</v>
      </c>
      <c r="T235" s="149">
        <f>S235*H235</f>
        <v>0</v>
      </c>
      <c r="AR235" s="150" t="s">
        <v>314</v>
      </c>
      <c r="AT235" s="150" t="s">
        <v>309</v>
      </c>
      <c r="AU235" s="150" t="s">
        <v>163</v>
      </c>
      <c r="AY235" s="18" t="s">
        <v>307</v>
      </c>
      <c r="BE235" s="151">
        <f>IF(N235="základní",J235,0)</f>
        <v>0</v>
      </c>
      <c r="BF235" s="151">
        <f>IF(N235="snížená",J235,0)</f>
        <v>0</v>
      </c>
      <c r="BG235" s="151">
        <f>IF(N235="zákl. přenesená",J235,0)</f>
        <v>0</v>
      </c>
      <c r="BH235" s="151">
        <f>IF(N235="sníž. přenesená",J235,0)</f>
        <v>0</v>
      </c>
      <c r="BI235" s="151">
        <f>IF(N235="nulová",J235,0)</f>
        <v>0</v>
      </c>
      <c r="BJ235" s="18" t="s">
        <v>82</v>
      </c>
      <c r="BK235" s="151">
        <f>ROUND(I235*H235,2)</f>
        <v>0</v>
      </c>
      <c r="BL235" s="18" t="s">
        <v>314</v>
      </c>
      <c r="BM235" s="150" t="s">
        <v>603</v>
      </c>
    </row>
    <row r="236" spans="2:65" s="1" customFormat="1" ht="11.25">
      <c r="B236" s="33"/>
      <c r="D236" s="152" t="s">
        <v>316</v>
      </c>
      <c r="F236" s="153" t="s">
        <v>9367</v>
      </c>
      <c r="I236" s="154"/>
      <c r="L236" s="33"/>
      <c r="M236" s="155"/>
      <c r="T236" s="57"/>
      <c r="AT236" s="18" t="s">
        <v>316</v>
      </c>
      <c r="AU236" s="18" t="s">
        <v>163</v>
      </c>
    </row>
    <row r="237" spans="2:65" s="1" customFormat="1" ht="19.5">
      <c r="B237" s="33"/>
      <c r="D237" s="152" t="s">
        <v>357</v>
      </c>
      <c r="F237" s="176" t="s">
        <v>9368</v>
      </c>
      <c r="I237" s="154"/>
      <c r="L237" s="33"/>
      <c r="M237" s="155"/>
      <c r="T237" s="57"/>
      <c r="AT237" s="18" t="s">
        <v>357</v>
      </c>
      <c r="AU237" s="18" t="s">
        <v>163</v>
      </c>
    </row>
    <row r="238" spans="2:65" s="1" customFormat="1" ht="16.5" customHeight="1">
      <c r="B238" s="33"/>
      <c r="C238" s="139" t="s">
        <v>464</v>
      </c>
      <c r="D238" s="139" t="s">
        <v>309</v>
      </c>
      <c r="E238" s="140" t="s">
        <v>9369</v>
      </c>
      <c r="F238" s="141" t="s">
        <v>9370</v>
      </c>
      <c r="G238" s="142" t="s">
        <v>514</v>
      </c>
      <c r="H238" s="143">
        <v>1</v>
      </c>
      <c r="I238" s="144"/>
      <c r="J238" s="145">
        <f>ROUND(I238*H238,2)</f>
        <v>0</v>
      </c>
      <c r="K238" s="141" t="s">
        <v>1</v>
      </c>
      <c r="L238" s="33"/>
      <c r="M238" s="146" t="s">
        <v>1</v>
      </c>
      <c r="N238" s="147" t="s">
        <v>40</v>
      </c>
      <c r="P238" s="148">
        <f>O238*H238</f>
        <v>0</v>
      </c>
      <c r="Q238" s="148">
        <v>0</v>
      </c>
      <c r="R238" s="148">
        <f>Q238*H238</f>
        <v>0</v>
      </c>
      <c r="S238" s="148">
        <v>0</v>
      </c>
      <c r="T238" s="149">
        <f>S238*H238</f>
        <v>0</v>
      </c>
      <c r="AR238" s="150" t="s">
        <v>314</v>
      </c>
      <c r="AT238" s="150" t="s">
        <v>309</v>
      </c>
      <c r="AU238" s="150" t="s">
        <v>163</v>
      </c>
      <c r="AY238" s="18" t="s">
        <v>307</v>
      </c>
      <c r="BE238" s="151">
        <f>IF(N238="základní",J238,0)</f>
        <v>0</v>
      </c>
      <c r="BF238" s="151">
        <f>IF(N238="snížená",J238,0)</f>
        <v>0</v>
      </c>
      <c r="BG238" s="151">
        <f>IF(N238="zákl. přenesená",J238,0)</f>
        <v>0</v>
      </c>
      <c r="BH238" s="151">
        <f>IF(N238="sníž. přenesená",J238,0)</f>
        <v>0</v>
      </c>
      <c r="BI238" s="151">
        <f>IF(N238="nulová",J238,0)</f>
        <v>0</v>
      </c>
      <c r="BJ238" s="18" t="s">
        <v>82</v>
      </c>
      <c r="BK238" s="151">
        <f>ROUND(I238*H238,2)</f>
        <v>0</v>
      </c>
      <c r="BL238" s="18" t="s">
        <v>314</v>
      </c>
      <c r="BM238" s="150" t="s">
        <v>615</v>
      </c>
    </row>
    <row r="239" spans="2:65" s="1" customFormat="1" ht="11.25">
      <c r="B239" s="33"/>
      <c r="D239" s="152" t="s">
        <v>316</v>
      </c>
      <c r="F239" s="153" t="s">
        <v>9370</v>
      </c>
      <c r="I239" s="154"/>
      <c r="L239" s="33"/>
      <c r="M239" s="155"/>
      <c r="T239" s="57"/>
      <c r="AT239" s="18" t="s">
        <v>316</v>
      </c>
      <c r="AU239" s="18" t="s">
        <v>163</v>
      </c>
    </row>
    <row r="240" spans="2:65" s="1" customFormat="1" ht="19.5">
      <c r="B240" s="33"/>
      <c r="D240" s="152" t="s">
        <v>357</v>
      </c>
      <c r="F240" s="176" t="s">
        <v>9371</v>
      </c>
      <c r="I240" s="154"/>
      <c r="L240" s="33"/>
      <c r="M240" s="155"/>
      <c r="T240" s="57"/>
      <c r="AT240" s="18" t="s">
        <v>357</v>
      </c>
      <c r="AU240" s="18" t="s">
        <v>163</v>
      </c>
    </row>
    <row r="241" spans="2:65" s="1" customFormat="1" ht="24.2" customHeight="1">
      <c r="B241" s="33"/>
      <c r="C241" s="139" t="s">
        <v>472</v>
      </c>
      <c r="D241" s="139" t="s">
        <v>309</v>
      </c>
      <c r="E241" s="140" t="s">
        <v>9402</v>
      </c>
      <c r="F241" s="141" t="s">
        <v>9403</v>
      </c>
      <c r="G241" s="142" t="s">
        <v>1</v>
      </c>
      <c r="H241" s="143">
        <v>1</v>
      </c>
      <c r="I241" s="144"/>
      <c r="J241" s="145">
        <f>ROUND(I241*H241,2)</f>
        <v>0</v>
      </c>
      <c r="K241" s="141" t="s">
        <v>1</v>
      </c>
      <c r="L241" s="33"/>
      <c r="M241" s="146" t="s">
        <v>1</v>
      </c>
      <c r="N241" s="147" t="s">
        <v>40</v>
      </c>
      <c r="P241" s="148">
        <f>O241*H241</f>
        <v>0</v>
      </c>
      <c r="Q241" s="148">
        <v>0</v>
      </c>
      <c r="R241" s="148">
        <f>Q241*H241</f>
        <v>0</v>
      </c>
      <c r="S241" s="148">
        <v>0</v>
      </c>
      <c r="T241" s="149">
        <f>S241*H241</f>
        <v>0</v>
      </c>
      <c r="AR241" s="150" t="s">
        <v>314</v>
      </c>
      <c r="AT241" s="150" t="s">
        <v>309</v>
      </c>
      <c r="AU241" s="150" t="s">
        <v>163</v>
      </c>
      <c r="AY241" s="18" t="s">
        <v>307</v>
      </c>
      <c r="BE241" s="151">
        <f>IF(N241="základní",J241,0)</f>
        <v>0</v>
      </c>
      <c r="BF241" s="151">
        <f>IF(N241="snížená",J241,0)</f>
        <v>0</v>
      </c>
      <c r="BG241" s="151">
        <f>IF(N241="zákl. přenesená",J241,0)</f>
        <v>0</v>
      </c>
      <c r="BH241" s="151">
        <f>IF(N241="sníž. přenesená",J241,0)</f>
        <v>0</v>
      </c>
      <c r="BI241" s="151">
        <f>IF(N241="nulová",J241,0)</f>
        <v>0</v>
      </c>
      <c r="BJ241" s="18" t="s">
        <v>82</v>
      </c>
      <c r="BK241" s="151">
        <f>ROUND(I241*H241,2)</f>
        <v>0</v>
      </c>
      <c r="BL241" s="18" t="s">
        <v>314</v>
      </c>
      <c r="BM241" s="150" t="s">
        <v>627</v>
      </c>
    </row>
    <row r="242" spans="2:65" s="1" customFormat="1" ht="19.5">
      <c r="B242" s="33"/>
      <c r="D242" s="152" t="s">
        <v>316</v>
      </c>
      <c r="F242" s="153" t="s">
        <v>9403</v>
      </c>
      <c r="I242" s="154"/>
      <c r="L242" s="33"/>
      <c r="M242" s="155"/>
      <c r="T242" s="57"/>
      <c r="AT242" s="18" t="s">
        <v>316</v>
      </c>
      <c r="AU242" s="18" t="s">
        <v>163</v>
      </c>
    </row>
    <row r="243" spans="2:65" s="1" customFormat="1" ht="19.5">
      <c r="B243" s="33"/>
      <c r="D243" s="152" t="s">
        <v>357</v>
      </c>
      <c r="F243" s="176" t="s">
        <v>9404</v>
      </c>
      <c r="I243" s="154"/>
      <c r="L243" s="33"/>
      <c r="M243" s="155"/>
      <c r="T243" s="57"/>
      <c r="AT243" s="18" t="s">
        <v>357</v>
      </c>
      <c r="AU243" s="18" t="s">
        <v>163</v>
      </c>
    </row>
    <row r="244" spans="2:65" s="1" customFormat="1" ht="66.75" customHeight="1">
      <c r="B244" s="33"/>
      <c r="C244" s="139" t="s">
        <v>480</v>
      </c>
      <c r="D244" s="139" t="s">
        <v>309</v>
      </c>
      <c r="E244" s="140" t="s">
        <v>9405</v>
      </c>
      <c r="F244" s="141" t="s">
        <v>9406</v>
      </c>
      <c r="G244" s="142" t="s">
        <v>514</v>
      </c>
      <c r="H244" s="143">
        <v>1</v>
      </c>
      <c r="I244" s="144"/>
      <c r="J244" s="145">
        <f>ROUND(I244*H244,2)</f>
        <v>0</v>
      </c>
      <c r="K244" s="141" t="s">
        <v>1</v>
      </c>
      <c r="L244" s="33"/>
      <c r="M244" s="146" t="s">
        <v>1</v>
      </c>
      <c r="N244" s="147" t="s">
        <v>40</v>
      </c>
      <c r="P244" s="148">
        <f>O244*H244</f>
        <v>0</v>
      </c>
      <c r="Q244" s="148">
        <v>0</v>
      </c>
      <c r="R244" s="148">
        <f>Q244*H244</f>
        <v>0</v>
      </c>
      <c r="S244" s="148">
        <v>0</v>
      </c>
      <c r="T244" s="149">
        <f>S244*H244</f>
        <v>0</v>
      </c>
      <c r="AR244" s="150" t="s">
        <v>314</v>
      </c>
      <c r="AT244" s="150" t="s">
        <v>309</v>
      </c>
      <c r="AU244" s="150" t="s">
        <v>163</v>
      </c>
      <c r="AY244" s="18" t="s">
        <v>307</v>
      </c>
      <c r="BE244" s="151">
        <f>IF(N244="základní",J244,0)</f>
        <v>0</v>
      </c>
      <c r="BF244" s="151">
        <f>IF(N244="snížená",J244,0)</f>
        <v>0</v>
      </c>
      <c r="BG244" s="151">
        <f>IF(N244="zákl. přenesená",J244,0)</f>
        <v>0</v>
      </c>
      <c r="BH244" s="151">
        <f>IF(N244="sníž. přenesená",J244,0)</f>
        <v>0</v>
      </c>
      <c r="BI244" s="151">
        <f>IF(N244="nulová",J244,0)</f>
        <v>0</v>
      </c>
      <c r="BJ244" s="18" t="s">
        <v>82</v>
      </c>
      <c r="BK244" s="151">
        <f>ROUND(I244*H244,2)</f>
        <v>0</v>
      </c>
      <c r="BL244" s="18" t="s">
        <v>314</v>
      </c>
      <c r="BM244" s="150" t="s">
        <v>637</v>
      </c>
    </row>
    <row r="245" spans="2:65" s="1" customFormat="1" ht="78">
      <c r="B245" s="33"/>
      <c r="D245" s="152" t="s">
        <v>316</v>
      </c>
      <c r="F245" s="153" t="s">
        <v>9407</v>
      </c>
      <c r="I245" s="154"/>
      <c r="L245" s="33"/>
      <c r="M245" s="155"/>
      <c r="T245" s="57"/>
      <c r="AT245" s="18" t="s">
        <v>316</v>
      </c>
      <c r="AU245" s="18" t="s">
        <v>163</v>
      </c>
    </row>
    <row r="246" spans="2:65" s="1" customFormat="1" ht="19.5">
      <c r="B246" s="33"/>
      <c r="D246" s="152" t="s">
        <v>357</v>
      </c>
      <c r="F246" s="176" t="s">
        <v>9408</v>
      </c>
      <c r="I246" s="154"/>
      <c r="L246" s="33"/>
      <c r="M246" s="155"/>
      <c r="T246" s="57"/>
      <c r="AT246" s="18" t="s">
        <v>357</v>
      </c>
      <c r="AU246" s="18" t="s">
        <v>163</v>
      </c>
    </row>
    <row r="247" spans="2:65" s="11" customFormat="1" ht="20.85" customHeight="1">
      <c r="B247" s="127"/>
      <c r="D247" s="128" t="s">
        <v>74</v>
      </c>
      <c r="E247" s="137" t="s">
        <v>8683</v>
      </c>
      <c r="F247" s="137" t="s">
        <v>9409</v>
      </c>
      <c r="I247" s="130"/>
      <c r="J247" s="138">
        <f>BK247</f>
        <v>0</v>
      </c>
      <c r="L247" s="127"/>
      <c r="M247" s="132"/>
      <c r="P247" s="133">
        <f>SUM(P248:P279)</f>
        <v>0</v>
      </c>
      <c r="R247" s="133">
        <f>SUM(R248:R279)</f>
        <v>0</v>
      </c>
      <c r="T247" s="134">
        <f>SUM(T248:T279)</f>
        <v>0</v>
      </c>
      <c r="AR247" s="128" t="s">
        <v>82</v>
      </c>
      <c r="AT247" s="135" t="s">
        <v>74</v>
      </c>
      <c r="AU247" s="135" t="s">
        <v>84</v>
      </c>
      <c r="AY247" s="128" t="s">
        <v>307</v>
      </c>
      <c r="BK247" s="136">
        <f>SUM(BK248:BK279)</f>
        <v>0</v>
      </c>
    </row>
    <row r="248" spans="2:65" s="1" customFormat="1" ht="78" customHeight="1">
      <c r="B248" s="33"/>
      <c r="C248" s="139" t="s">
        <v>488</v>
      </c>
      <c r="D248" s="139" t="s">
        <v>309</v>
      </c>
      <c r="E248" s="140" t="s">
        <v>9410</v>
      </c>
      <c r="F248" s="141" t="s">
        <v>9411</v>
      </c>
      <c r="G248" s="142" t="s">
        <v>514</v>
      </c>
      <c r="H248" s="143">
        <v>1</v>
      </c>
      <c r="I248" s="144"/>
      <c r="J248" s="145">
        <f>ROUND(I248*H248,2)</f>
        <v>0</v>
      </c>
      <c r="K248" s="141" t="s">
        <v>1</v>
      </c>
      <c r="L248" s="33"/>
      <c r="M248" s="146" t="s">
        <v>1</v>
      </c>
      <c r="N248" s="147" t="s">
        <v>40</v>
      </c>
      <c r="P248" s="148">
        <f>O248*H248</f>
        <v>0</v>
      </c>
      <c r="Q248" s="148">
        <v>0</v>
      </c>
      <c r="R248" s="148">
        <f>Q248*H248</f>
        <v>0</v>
      </c>
      <c r="S248" s="148">
        <v>0</v>
      </c>
      <c r="T248" s="149">
        <f>S248*H248</f>
        <v>0</v>
      </c>
      <c r="AR248" s="150" t="s">
        <v>314</v>
      </c>
      <c r="AT248" s="150" t="s">
        <v>309</v>
      </c>
      <c r="AU248" s="150" t="s">
        <v>163</v>
      </c>
      <c r="AY248" s="18" t="s">
        <v>307</v>
      </c>
      <c r="BE248" s="151">
        <f>IF(N248="základní",J248,0)</f>
        <v>0</v>
      </c>
      <c r="BF248" s="151">
        <f>IF(N248="snížená",J248,0)</f>
        <v>0</v>
      </c>
      <c r="BG248" s="151">
        <f>IF(N248="zákl. přenesená",J248,0)</f>
        <v>0</v>
      </c>
      <c r="BH248" s="151">
        <f>IF(N248="sníž. přenesená",J248,0)</f>
        <v>0</v>
      </c>
      <c r="BI248" s="151">
        <f>IF(N248="nulová",J248,0)</f>
        <v>0</v>
      </c>
      <c r="BJ248" s="18" t="s">
        <v>82</v>
      </c>
      <c r="BK248" s="151">
        <f>ROUND(I248*H248,2)</f>
        <v>0</v>
      </c>
      <c r="BL248" s="18" t="s">
        <v>314</v>
      </c>
      <c r="BM248" s="150" t="s">
        <v>659</v>
      </c>
    </row>
    <row r="249" spans="2:65" s="1" customFormat="1" ht="273">
      <c r="B249" s="33"/>
      <c r="D249" s="152" t="s">
        <v>316</v>
      </c>
      <c r="F249" s="153" t="s">
        <v>9412</v>
      </c>
      <c r="I249" s="154"/>
      <c r="L249" s="33"/>
      <c r="M249" s="155"/>
      <c r="T249" s="57"/>
      <c r="AT249" s="18" t="s">
        <v>316</v>
      </c>
      <c r="AU249" s="18" t="s">
        <v>163</v>
      </c>
    </row>
    <row r="250" spans="2:65" s="1" customFormat="1" ht="19.5">
      <c r="B250" s="33"/>
      <c r="D250" s="152" t="s">
        <v>357</v>
      </c>
      <c r="F250" s="176" t="s">
        <v>9413</v>
      </c>
      <c r="I250" s="154"/>
      <c r="L250" s="33"/>
      <c r="M250" s="155"/>
      <c r="T250" s="57"/>
      <c r="AT250" s="18" t="s">
        <v>357</v>
      </c>
      <c r="AU250" s="18" t="s">
        <v>163</v>
      </c>
    </row>
    <row r="251" spans="2:65" s="1" customFormat="1" ht="44.25" customHeight="1">
      <c r="B251" s="33"/>
      <c r="C251" s="139" t="s">
        <v>493</v>
      </c>
      <c r="D251" s="139" t="s">
        <v>309</v>
      </c>
      <c r="E251" s="140" t="s">
        <v>9414</v>
      </c>
      <c r="F251" s="141" t="s">
        <v>9415</v>
      </c>
      <c r="G251" s="142" t="s">
        <v>514</v>
      </c>
      <c r="H251" s="143">
        <v>1</v>
      </c>
      <c r="I251" s="144"/>
      <c r="J251" s="145">
        <f>ROUND(I251*H251,2)</f>
        <v>0</v>
      </c>
      <c r="K251" s="141" t="s">
        <v>1</v>
      </c>
      <c r="L251" s="33"/>
      <c r="M251" s="146" t="s">
        <v>1</v>
      </c>
      <c r="N251" s="147" t="s">
        <v>40</v>
      </c>
      <c r="P251" s="148">
        <f>O251*H251</f>
        <v>0</v>
      </c>
      <c r="Q251" s="148">
        <v>0</v>
      </c>
      <c r="R251" s="148">
        <f>Q251*H251</f>
        <v>0</v>
      </c>
      <c r="S251" s="148">
        <v>0</v>
      </c>
      <c r="T251" s="149">
        <f>S251*H251</f>
        <v>0</v>
      </c>
      <c r="AR251" s="150" t="s">
        <v>314</v>
      </c>
      <c r="AT251" s="150" t="s">
        <v>309</v>
      </c>
      <c r="AU251" s="150" t="s">
        <v>163</v>
      </c>
      <c r="AY251" s="18" t="s">
        <v>307</v>
      </c>
      <c r="BE251" s="151">
        <f>IF(N251="základní",J251,0)</f>
        <v>0</v>
      </c>
      <c r="BF251" s="151">
        <f>IF(N251="snížená",J251,0)</f>
        <v>0</v>
      </c>
      <c r="BG251" s="151">
        <f>IF(N251="zákl. přenesená",J251,0)</f>
        <v>0</v>
      </c>
      <c r="BH251" s="151">
        <f>IF(N251="sníž. přenesená",J251,0)</f>
        <v>0</v>
      </c>
      <c r="BI251" s="151">
        <f>IF(N251="nulová",J251,0)</f>
        <v>0</v>
      </c>
      <c r="BJ251" s="18" t="s">
        <v>82</v>
      </c>
      <c r="BK251" s="151">
        <f>ROUND(I251*H251,2)</f>
        <v>0</v>
      </c>
      <c r="BL251" s="18" t="s">
        <v>314</v>
      </c>
      <c r="BM251" s="150" t="s">
        <v>675</v>
      </c>
    </row>
    <row r="252" spans="2:65" s="1" customFormat="1" ht="29.25">
      <c r="B252" s="33"/>
      <c r="D252" s="152" t="s">
        <v>316</v>
      </c>
      <c r="F252" s="153" t="s">
        <v>9415</v>
      </c>
      <c r="I252" s="154"/>
      <c r="L252" s="33"/>
      <c r="M252" s="155"/>
      <c r="T252" s="57"/>
      <c r="AT252" s="18" t="s">
        <v>316</v>
      </c>
      <c r="AU252" s="18" t="s">
        <v>163</v>
      </c>
    </row>
    <row r="253" spans="2:65" s="1" customFormat="1" ht="19.5">
      <c r="B253" s="33"/>
      <c r="D253" s="152" t="s">
        <v>357</v>
      </c>
      <c r="F253" s="176" t="s">
        <v>9416</v>
      </c>
      <c r="I253" s="154"/>
      <c r="L253" s="33"/>
      <c r="M253" s="155"/>
      <c r="T253" s="57"/>
      <c r="AT253" s="18" t="s">
        <v>357</v>
      </c>
      <c r="AU253" s="18" t="s">
        <v>163</v>
      </c>
    </row>
    <row r="254" spans="2:65" s="1" customFormat="1" ht="55.5" customHeight="1">
      <c r="B254" s="33"/>
      <c r="C254" s="139" t="s">
        <v>499</v>
      </c>
      <c r="D254" s="139" t="s">
        <v>309</v>
      </c>
      <c r="E254" s="140" t="s">
        <v>9417</v>
      </c>
      <c r="F254" s="141" t="s">
        <v>9418</v>
      </c>
      <c r="G254" s="142" t="s">
        <v>514</v>
      </c>
      <c r="H254" s="143">
        <v>1</v>
      </c>
      <c r="I254" s="144"/>
      <c r="J254" s="145">
        <f>ROUND(I254*H254,2)</f>
        <v>0</v>
      </c>
      <c r="K254" s="141" t="s">
        <v>1</v>
      </c>
      <c r="L254" s="33"/>
      <c r="M254" s="146" t="s">
        <v>1</v>
      </c>
      <c r="N254" s="147" t="s">
        <v>40</v>
      </c>
      <c r="P254" s="148">
        <f>O254*H254</f>
        <v>0</v>
      </c>
      <c r="Q254" s="148">
        <v>0</v>
      </c>
      <c r="R254" s="148">
        <f>Q254*H254</f>
        <v>0</v>
      </c>
      <c r="S254" s="148">
        <v>0</v>
      </c>
      <c r="T254" s="149">
        <f>S254*H254</f>
        <v>0</v>
      </c>
      <c r="AR254" s="150" t="s">
        <v>314</v>
      </c>
      <c r="AT254" s="150" t="s">
        <v>309</v>
      </c>
      <c r="AU254" s="150" t="s">
        <v>163</v>
      </c>
      <c r="AY254" s="18" t="s">
        <v>307</v>
      </c>
      <c r="BE254" s="151">
        <f>IF(N254="základní",J254,0)</f>
        <v>0</v>
      </c>
      <c r="BF254" s="151">
        <f>IF(N254="snížená",J254,0)</f>
        <v>0</v>
      </c>
      <c r="BG254" s="151">
        <f>IF(N254="zákl. přenesená",J254,0)</f>
        <v>0</v>
      </c>
      <c r="BH254" s="151">
        <f>IF(N254="sníž. přenesená",J254,0)</f>
        <v>0</v>
      </c>
      <c r="BI254" s="151">
        <f>IF(N254="nulová",J254,0)</f>
        <v>0</v>
      </c>
      <c r="BJ254" s="18" t="s">
        <v>82</v>
      </c>
      <c r="BK254" s="151">
        <f>ROUND(I254*H254,2)</f>
        <v>0</v>
      </c>
      <c r="BL254" s="18" t="s">
        <v>314</v>
      </c>
      <c r="BM254" s="150" t="s">
        <v>687</v>
      </c>
    </row>
    <row r="255" spans="2:65" s="1" customFormat="1" ht="29.25">
      <c r="B255" s="33"/>
      <c r="D255" s="152" t="s">
        <v>316</v>
      </c>
      <c r="F255" s="153" t="s">
        <v>9418</v>
      </c>
      <c r="I255" s="154"/>
      <c r="L255" s="33"/>
      <c r="M255" s="155"/>
      <c r="T255" s="57"/>
      <c r="AT255" s="18" t="s">
        <v>316</v>
      </c>
      <c r="AU255" s="18" t="s">
        <v>163</v>
      </c>
    </row>
    <row r="256" spans="2:65" s="1" customFormat="1" ht="21.75" customHeight="1">
      <c r="B256" s="33"/>
      <c r="C256" s="139" t="s">
        <v>506</v>
      </c>
      <c r="D256" s="139" t="s">
        <v>309</v>
      </c>
      <c r="E256" s="140" t="s">
        <v>9419</v>
      </c>
      <c r="F256" s="141" t="s">
        <v>9420</v>
      </c>
      <c r="G256" s="142" t="s">
        <v>514</v>
      </c>
      <c r="H256" s="143">
        <v>1</v>
      </c>
      <c r="I256" s="144"/>
      <c r="J256" s="145">
        <f>ROUND(I256*H256,2)</f>
        <v>0</v>
      </c>
      <c r="K256" s="141" t="s">
        <v>1</v>
      </c>
      <c r="L256" s="33"/>
      <c r="M256" s="146" t="s">
        <v>1</v>
      </c>
      <c r="N256" s="147" t="s">
        <v>40</v>
      </c>
      <c r="P256" s="148">
        <f>O256*H256</f>
        <v>0</v>
      </c>
      <c r="Q256" s="148">
        <v>0</v>
      </c>
      <c r="R256" s="148">
        <f>Q256*H256</f>
        <v>0</v>
      </c>
      <c r="S256" s="148">
        <v>0</v>
      </c>
      <c r="T256" s="149">
        <f>S256*H256</f>
        <v>0</v>
      </c>
      <c r="AR256" s="150" t="s">
        <v>314</v>
      </c>
      <c r="AT256" s="150" t="s">
        <v>309</v>
      </c>
      <c r="AU256" s="150" t="s">
        <v>163</v>
      </c>
      <c r="AY256" s="18" t="s">
        <v>307</v>
      </c>
      <c r="BE256" s="151">
        <f>IF(N256="základní",J256,0)</f>
        <v>0</v>
      </c>
      <c r="BF256" s="151">
        <f>IF(N256="snížená",J256,0)</f>
        <v>0</v>
      </c>
      <c r="BG256" s="151">
        <f>IF(N256="zákl. přenesená",J256,0)</f>
        <v>0</v>
      </c>
      <c r="BH256" s="151">
        <f>IF(N256="sníž. přenesená",J256,0)</f>
        <v>0</v>
      </c>
      <c r="BI256" s="151">
        <f>IF(N256="nulová",J256,0)</f>
        <v>0</v>
      </c>
      <c r="BJ256" s="18" t="s">
        <v>82</v>
      </c>
      <c r="BK256" s="151">
        <f>ROUND(I256*H256,2)</f>
        <v>0</v>
      </c>
      <c r="BL256" s="18" t="s">
        <v>314</v>
      </c>
      <c r="BM256" s="150" t="s">
        <v>697</v>
      </c>
    </row>
    <row r="257" spans="2:65" s="1" customFormat="1" ht="11.25">
      <c r="B257" s="33"/>
      <c r="D257" s="152" t="s">
        <v>316</v>
      </c>
      <c r="F257" s="153" t="s">
        <v>9420</v>
      </c>
      <c r="I257" s="154"/>
      <c r="L257" s="33"/>
      <c r="M257" s="155"/>
      <c r="T257" s="57"/>
      <c r="AT257" s="18" t="s">
        <v>316</v>
      </c>
      <c r="AU257" s="18" t="s">
        <v>163</v>
      </c>
    </row>
    <row r="258" spans="2:65" s="1" customFormat="1" ht="19.5">
      <c r="B258" s="33"/>
      <c r="D258" s="152" t="s">
        <v>357</v>
      </c>
      <c r="F258" s="176" t="s">
        <v>9421</v>
      </c>
      <c r="I258" s="154"/>
      <c r="L258" s="33"/>
      <c r="M258" s="155"/>
      <c r="T258" s="57"/>
      <c r="AT258" s="18" t="s">
        <v>357</v>
      </c>
      <c r="AU258" s="18" t="s">
        <v>163</v>
      </c>
    </row>
    <row r="259" spans="2:65" s="1" customFormat="1" ht="66.75" customHeight="1">
      <c r="B259" s="33"/>
      <c r="C259" s="139" t="s">
        <v>511</v>
      </c>
      <c r="D259" s="139" t="s">
        <v>309</v>
      </c>
      <c r="E259" s="140" t="s">
        <v>9422</v>
      </c>
      <c r="F259" s="141" t="s">
        <v>9423</v>
      </c>
      <c r="G259" s="142" t="s">
        <v>514</v>
      </c>
      <c r="H259" s="143">
        <v>1</v>
      </c>
      <c r="I259" s="144"/>
      <c r="J259" s="145">
        <f>ROUND(I259*H259,2)</f>
        <v>0</v>
      </c>
      <c r="K259" s="141" t="s">
        <v>1</v>
      </c>
      <c r="L259" s="33"/>
      <c r="M259" s="146" t="s">
        <v>1</v>
      </c>
      <c r="N259" s="147" t="s">
        <v>40</v>
      </c>
      <c r="P259" s="148">
        <f>O259*H259</f>
        <v>0</v>
      </c>
      <c r="Q259" s="148">
        <v>0</v>
      </c>
      <c r="R259" s="148">
        <f>Q259*H259</f>
        <v>0</v>
      </c>
      <c r="S259" s="148">
        <v>0</v>
      </c>
      <c r="T259" s="149">
        <f>S259*H259</f>
        <v>0</v>
      </c>
      <c r="AR259" s="150" t="s">
        <v>314</v>
      </c>
      <c r="AT259" s="150" t="s">
        <v>309</v>
      </c>
      <c r="AU259" s="150" t="s">
        <v>163</v>
      </c>
      <c r="AY259" s="18" t="s">
        <v>307</v>
      </c>
      <c r="BE259" s="151">
        <f>IF(N259="základní",J259,0)</f>
        <v>0</v>
      </c>
      <c r="BF259" s="151">
        <f>IF(N259="snížená",J259,0)</f>
        <v>0</v>
      </c>
      <c r="BG259" s="151">
        <f>IF(N259="zákl. přenesená",J259,0)</f>
        <v>0</v>
      </c>
      <c r="BH259" s="151">
        <f>IF(N259="sníž. přenesená",J259,0)</f>
        <v>0</v>
      </c>
      <c r="BI259" s="151">
        <f>IF(N259="nulová",J259,0)</f>
        <v>0</v>
      </c>
      <c r="BJ259" s="18" t="s">
        <v>82</v>
      </c>
      <c r="BK259" s="151">
        <f>ROUND(I259*H259,2)</f>
        <v>0</v>
      </c>
      <c r="BL259" s="18" t="s">
        <v>314</v>
      </c>
      <c r="BM259" s="150" t="s">
        <v>707</v>
      </c>
    </row>
    <row r="260" spans="2:65" s="1" customFormat="1" ht="48.75">
      <c r="B260" s="33"/>
      <c r="D260" s="152" t="s">
        <v>316</v>
      </c>
      <c r="F260" s="153" t="s">
        <v>9424</v>
      </c>
      <c r="I260" s="154"/>
      <c r="L260" s="33"/>
      <c r="M260" s="155"/>
      <c r="T260" s="57"/>
      <c r="AT260" s="18" t="s">
        <v>316</v>
      </c>
      <c r="AU260" s="18" t="s">
        <v>163</v>
      </c>
    </row>
    <row r="261" spans="2:65" s="1" customFormat="1" ht="19.5">
      <c r="B261" s="33"/>
      <c r="D261" s="152" t="s">
        <v>357</v>
      </c>
      <c r="F261" s="176" t="s">
        <v>9425</v>
      </c>
      <c r="I261" s="154"/>
      <c r="L261" s="33"/>
      <c r="M261" s="155"/>
      <c r="T261" s="57"/>
      <c r="AT261" s="18" t="s">
        <v>357</v>
      </c>
      <c r="AU261" s="18" t="s">
        <v>163</v>
      </c>
    </row>
    <row r="262" spans="2:65" s="1" customFormat="1" ht="24.2" customHeight="1">
      <c r="B262" s="33"/>
      <c r="C262" s="139" t="s">
        <v>518</v>
      </c>
      <c r="D262" s="139" t="s">
        <v>309</v>
      </c>
      <c r="E262" s="140" t="s">
        <v>9426</v>
      </c>
      <c r="F262" s="141" t="s">
        <v>9427</v>
      </c>
      <c r="G262" s="142" t="s">
        <v>514</v>
      </c>
      <c r="H262" s="143">
        <v>1</v>
      </c>
      <c r="I262" s="144"/>
      <c r="J262" s="145">
        <f>ROUND(I262*H262,2)</f>
        <v>0</v>
      </c>
      <c r="K262" s="141" t="s">
        <v>1</v>
      </c>
      <c r="L262" s="33"/>
      <c r="M262" s="146" t="s">
        <v>1</v>
      </c>
      <c r="N262" s="147" t="s">
        <v>40</v>
      </c>
      <c r="P262" s="148">
        <f>O262*H262</f>
        <v>0</v>
      </c>
      <c r="Q262" s="148">
        <v>0</v>
      </c>
      <c r="R262" s="148">
        <f>Q262*H262</f>
        <v>0</v>
      </c>
      <c r="S262" s="148">
        <v>0</v>
      </c>
      <c r="T262" s="149">
        <f>S262*H262</f>
        <v>0</v>
      </c>
      <c r="AR262" s="150" t="s">
        <v>314</v>
      </c>
      <c r="AT262" s="150" t="s">
        <v>309</v>
      </c>
      <c r="AU262" s="150" t="s">
        <v>163</v>
      </c>
      <c r="AY262" s="18" t="s">
        <v>307</v>
      </c>
      <c r="BE262" s="151">
        <f>IF(N262="základní",J262,0)</f>
        <v>0</v>
      </c>
      <c r="BF262" s="151">
        <f>IF(N262="snížená",J262,0)</f>
        <v>0</v>
      </c>
      <c r="BG262" s="151">
        <f>IF(N262="zákl. přenesená",J262,0)</f>
        <v>0</v>
      </c>
      <c r="BH262" s="151">
        <f>IF(N262="sníž. přenesená",J262,0)</f>
        <v>0</v>
      </c>
      <c r="BI262" s="151">
        <f>IF(N262="nulová",J262,0)</f>
        <v>0</v>
      </c>
      <c r="BJ262" s="18" t="s">
        <v>82</v>
      </c>
      <c r="BK262" s="151">
        <f>ROUND(I262*H262,2)</f>
        <v>0</v>
      </c>
      <c r="BL262" s="18" t="s">
        <v>314</v>
      </c>
      <c r="BM262" s="150" t="s">
        <v>717</v>
      </c>
    </row>
    <row r="263" spans="2:65" s="1" customFormat="1" ht="19.5">
      <c r="B263" s="33"/>
      <c r="D263" s="152" t="s">
        <v>316</v>
      </c>
      <c r="F263" s="153" t="s">
        <v>9427</v>
      </c>
      <c r="I263" s="154"/>
      <c r="L263" s="33"/>
      <c r="M263" s="155"/>
      <c r="T263" s="57"/>
      <c r="AT263" s="18" t="s">
        <v>316</v>
      </c>
      <c r="AU263" s="18" t="s">
        <v>163</v>
      </c>
    </row>
    <row r="264" spans="2:65" s="1" customFormat="1" ht="19.5">
      <c r="B264" s="33"/>
      <c r="D264" s="152" t="s">
        <v>357</v>
      </c>
      <c r="F264" s="176" t="s">
        <v>9428</v>
      </c>
      <c r="I264" s="154"/>
      <c r="L264" s="33"/>
      <c r="M264" s="155"/>
      <c r="T264" s="57"/>
      <c r="AT264" s="18" t="s">
        <v>357</v>
      </c>
      <c r="AU264" s="18" t="s">
        <v>163</v>
      </c>
    </row>
    <row r="265" spans="2:65" s="1" customFormat="1" ht="21.75" customHeight="1">
      <c r="B265" s="33"/>
      <c r="C265" s="139" t="s">
        <v>524</v>
      </c>
      <c r="D265" s="139" t="s">
        <v>309</v>
      </c>
      <c r="E265" s="140" t="s">
        <v>9429</v>
      </c>
      <c r="F265" s="141" t="s">
        <v>9430</v>
      </c>
      <c r="G265" s="142" t="s">
        <v>514</v>
      </c>
      <c r="H265" s="143">
        <v>1</v>
      </c>
      <c r="I265" s="144"/>
      <c r="J265" s="145">
        <f>ROUND(I265*H265,2)</f>
        <v>0</v>
      </c>
      <c r="K265" s="141" t="s">
        <v>1</v>
      </c>
      <c r="L265" s="33"/>
      <c r="M265" s="146" t="s">
        <v>1</v>
      </c>
      <c r="N265" s="147" t="s">
        <v>40</v>
      </c>
      <c r="P265" s="148">
        <f>O265*H265</f>
        <v>0</v>
      </c>
      <c r="Q265" s="148">
        <v>0</v>
      </c>
      <c r="R265" s="148">
        <f>Q265*H265</f>
        <v>0</v>
      </c>
      <c r="S265" s="148">
        <v>0</v>
      </c>
      <c r="T265" s="149">
        <f>S265*H265</f>
        <v>0</v>
      </c>
      <c r="AR265" s="150" t="s">
        <v>314</v>
      </c>
      <c r="AT265" s="150" t="s">
        <v>309</v>
      </c>
      <c r="AU265" s="150" t="s">
        <v>163</v>
      </c>
      <c r="AY265" s="18" t="s">
        <v>307</v>
      </c>
      <c r="BE265" s="151">
        <f>IF(N265="základní",J265,0)</f>
        <v>0</v>
      </c>
      <c r="BF265" s="151">
        <f>IF(N265="snížená",J265,0)</f>
        <v>0</v>
      </c>
      <c r="BG265" s="151">
        <f>IF(N265="zákl. přenesená",J265,0)</f>
        <v>0</v>
      </c>
      <c r="BH265" s="151">
        <f>IF(N265="sníž. přenesená",J265,0)</f>
        <v>0</v>
      </c>
      <c r="BI265" s="151">
        <f>IF(N265="nulová",J265,0)</f>
        <v>0</v>
      </c>
      <c r="BJ265" s="18" t="s">
        <v>82</v>
      </c>
      <c r="BK265" s="151">
        <f>ROUND(I265*H265,2)</f>
        <v>0</v>
      </c>
      <c r="BL265" s="18" t="s">
        <v>314</v>
      </c>
      <c r="BM265" s="150" t="s">
        <v>736</v>
      </c>
    </row>
    <row r="266" spans="2:65" s="1" customFormat="1" ht="11.25">
      <c r="B266" s="33"/>
      <c r="D266" s="152" t="s">
        <v>316</v>
      </c>
      <c r="F266" s="153" t="s">
        <v>9430</v>
      </c>
      <c r="I266" s="154"/>
      <c r="L266" s="33"/>
      <c r="M266" s="155"/>
      <c r="T266" s="57"/>
      <c r="AT266" s="18" t="s">
        <v>316</v>
      </c>
      <c r="AU266" s="18" t="s">
        <v>163</v>
      </c>
    </row>
    <row r="267" spans="2:65" s="1" customFormat="1" ht="19.5">
      <c r="B267" s="33"/>
      <c r="D267" s="152" t="s">
        <v>357</v>
      </c>
      <c r="F267" s="176" t="s">
        <v>9431</v>
      </c>
      <c r="I267" s="154"/>
      <c r="L267" s="33"/>
      <c r="M267" s="155"/>
      <c r="T267" s="57"/>
      <c r="AT267" s="18" t="s">
        <v>357</v>
      </c>
      <c r="AU267" s="18" t="s">
        <v>163</v>
      </c>
    </row>
    <row r="268" spans="2:65" s="1" customFormat="1" ht="33" customHeight="1">
      <c r="B268" s="33"/>
      <c r="C268" s="139" t="s">
        <v>533</v>
      </c>
      <c r="D268" s="139" t="s">
        <v>309</v>
      </c>
      <c r="E268" s="140" t="s">
        <v>9432</v>
      </c>
      <c r="F268" s="141" t="s">
        <v>9400</v>
      </c>
      <c r="G268" s="142" t="s">
        <v>514</v>
      </c>
      <c r="H268" s="143">
        <v>1</v>
      </c>
      <c r="I268" s="144"/>
      <c r="J268" s="145">
        <f>ROUND(I268*H268,2)</f>
        <v>0</v>
      </c>
      <c r="K268" s="141" t="s">
        <v>1</v>
      </c>
      <c r="L268" s="33"/>
      <c r="M268" s="146" t="s">
        <v>1</v>
      </c>
      <c r="N268" s="147" t="s">
        <v>40</v>
      </c>
      <c r="P268" s="148">
        <f>O268*H268</f>
        <v>0</v>
      </c>
      <c r="Q268" s="148">
        <v>0</v>
      </c>
      <c r="R268" s="148">
        <f>Q268*H268</f>
        <v>0</v>
      </c>
      <c r="S268" s="148">
        <v>0</v>
      </c>
      <c r="T268" s="149">
        <f>S268*H268</f>
        <v>0</v>
      </c>
      <c r="AR268" s="150" t="s">
        <v>314</v>
      </c>
      <c r="AT268" s="150" t="s">
        <v>309</v>
      </c>
      <c r="AU268" s="150" t="s">
        <v>163</v>
      </c>
      <c r="AY268" s="18" t="s">
        <v>307</v>
      </c>
      <c r="BE268" s="151">
        <f>IF(N268="základní",J268,0)</f>
        <v>0</v>
      </c>
      <c r="BF268" s="151">
        <f>IF(N268="snížená",J268,0)</f>
        <v>0</v>
      </c>
      <c r="BG268" s="151">
        <f>IF(N268="zákl. přenesená",J268,0)</f>
        <v>0</v>
      </c>
      <c r="BH268" s="151">
        <f>IF(N268="sníž. přenesená",J268,0)</f>
        <v>0</v>
      </c>
      <c r="BI268" s="151">
        <f>IF(N268="nulová",J268,0)</f>
        <v>0</v>
      </c>
      <c r="BJ268" s="18" t="s">
        <v>82</v>
      </c>
      <c r="BK268" s="151">
        <f>ROUND(I268*H268,2)</f>
        <v>0</v>
      </c>
      <c r="BL268" s="18" t="s">
        <v>314</v>
      </c>
      <c r="BM268" s="150" t="s">
        <v>752</v>
      </c>
    </row>
    <row r="269" spans="2:65" s="1" customFormat="1" ht="19.5">
      <c r="B269" s="33"/>
      <c r="D269" s="152" t="s">
        <v>316</v>
      </c>
      <c r="F269" s="153" t="s">
        <v>9400</v>
      </c>
      <c r="I269" s="154"/>
      <c r="L269" s="33"/>
      <c r="M269" s="155"/>
      <c r="T269" s="57"/>
      <c r="AT269" s="18" t="s">
        <v>316</v>
      </c>
      <c r="AU269" s="18" t="s">
        <v>163</v>
      </c>
    </row>
    <row r="270" spans="2:65" s="1" customFormat="1" ht="19.5">
      <c r="B270" s="33"/>
      <c r="D270" s="152" t="s">
        <v>357</v>
      </c>
      <c r="F270" s="176" t="s">
        <v>9433</v>
      </c>
      <c r="I270" s="154"/>
      <c r="L270" s="33"/>
      <c r="M270" s="155"/>
      <c r="T270" s="57"/>
      <c r="AT270" s="18" t="s">
        <v>357</v>
      </c>
      <c r="AU270" s="18" t="s">
        <v>163</v>
      </c>
    </row>
    <row r="271" spans="2:65" s="1" customFormat="1" ht="49.15" customHeight="1">
      <c r="B271" s="33"/>
      <c r="C271" s="139" t="s">
        <v>560</v>
      </c>
      <c r="D271" s="139" t="s">
        <v>309</v>
      </c>
      <c r="E271" s="140" t="s">
        <v>9434</v>
      </c>
      <c r="F271" s="141" t="s">
        <v>9435</v>
      </c>
      <c r="G271" s="142" t="s">
        <v>514</v>
      </c>
      <c r="H271" s="143">
        <v>1</v>
      </c>
      <c r="I271" s="144"/>
      <c r="J271" s="145">
        <f>ROUND(I271*H271,2)</f>
        <v>0</v>
      </c>
      <c r="K271" s="141" t="s">
        <v>1</v>
      </c>
      <c r="L271" s="33"/>
      <c r="M271" s="146" t="s">
        <v>1</v>
      </c>
      <c r="N271" s="147" t="s">
        <v>40</v>
      </c>
      <c r="P271" s="148">
        <f>O271*H271</f>
        <v>0</v>
      </c>
      <c r="Q271" s="148">
        <v>0</v>
      </c>
      <c r="R271" s="148">
        <f>Q271*H271</f>
        <v>0</v>
      </c>
      <c r="S271" s="148">
        <v>0</v>
      </c>
      <c r="T271" s="149">
        <f>S271*H271</f>
        <v>0</v>
      </c>
      <c r="AR271" s="150" t="s">
        <v>314</v>
      </c>
      <c r="AT271" s="150" t="s">
        <v>309</v>
      </c>
      <c r="AU271" s="150" t="s">
        <v>163</v>
      </c>
      <c r="AY271" s="18" t="s">
        <v>307</v>
      </c>
      <c r="BE271" s="151">
        <f>IF(N271="základní",J271,0)</f>
        <v>0</v>
      </c>
      <c r="BF271" s="151">
        <f>IF(N271="snížená",J271,0)</f>
        <v>0</v>
      </c>
      <c r="BG271" s="151">
        <f>IF(N271="zákl. přenesená",J271,0)</f>
        <v>0</v>
      </c>
      <c r="BH271" s="151">
        <f>IF(N271="sníž. přenesená",J271,0)</f>
        <v>0</v>
      </c>
      <c r="BI271" s="151">
        <f>IF(N271="nulová",J271,0)</f>
        <v>0</v>
      </c>
      <c r="BJ271" s="18" t="s">
        <v>82</v>
      </c>
      <c r="BK271" s="151">
        <f>ROUND(I271*H271,2)</f>
        <v>0</v>
      </c>
      <c r="BL271" s="18" t="s">
        <v>314</v>
      </c>
      <c r="BM271" s="150" t="s">
        <v>766</v>
      </c>
    </row>
    <row r="272" spans="2:65" s="1" customFormat="1" ht="29.25">
      <c r="B272" s="33"/>
      <c r="D272" s="152" t="s">
        <v>316</v>
      </c>
      <c r="F272" s="153" t="s">
        <v>9435</v>
      </c>
      <c r="I272" s="154"/>
      <c r="L272" s="33"/>
      <c r="M272" s="155"/>
      <c r="T272" s="57"/>
      <c r="AT272" s="18" t="s">
        <v>316</v>
      </c>
      <c r="AU272" s="18" t="s">
        <v>163</v>
      </c>
    </row>
    <row r="273" spans="2:65" s="1" customFormat="1" ht="19.5">
      <c r="B273" s="33"/>
      <c r="D273" s="152" t="s">
        <v>357</v>
      </c>
      <c r="F273" s="176" t="s">
        <v>9436</v>
      </c>
      <c r="I273" s="154"/>
      <c r="L273" s="33"/>
      <c r="M273" s="155"/>
      <c r="T273" s="57"/>
      <c r="AT273" s="18" t="s">
        <v>357</v>
      </c>
      <c r="AU273" s="18" t="s">
        <v>163</v>
      </c>
    </row>
    <row r="274" spans="2:65" s="1" customFormat="1" ht="55.5" customHeight="1">
      <c r="B274" s="33"/>
      <c r="C274" s="139" t="s">
        <v>571</v>
      </c>
      <c r="D274" s="139" t="s">
        <v>309</v>
      </c>
      <c r="E274" s="140" t="s">
        <v>9437</v>
      </c>
      <c r="F274" s="141" t="s">
        <v>9438</v>
      </c>
      <c r="G274" s="142" t="s">
        <v>514</v>
      </c>
      <c r="H274" s="143">
        <v>1</v>
      </c>
      <c r="I274" s="144"/>
      <c r="J274" s="145">
        <f>ROUND(I274*H274,2)</f>
        <v>0</v>
      </c>
      <c r="K274" s="141" t="s">
        <v>1</v>
      </c>
      <c r="L274" s="33"/>
      <c r="M274" s="146" t="s">
        <v>1</v>
      </c>
      <c r="N274" s="147" t="s">
        <v>40</v>
      </c>
      <c r="P274" s="148">
        <f>O274*H274</f>
        <v>0</v>
      </c>
      <c r="Q274" s="148">
        <v>0</v>
      </c>
      <c r="R274" s="148">
        <f>Q274*H274</f>
        <v>0</v>
      </c>
      <c r="S274" s="148">
        <v>0</v>
      </c>
      <c r="T274" s="149">
        <f>S274*H274</f>
        <v>0</v>
      </c>
      <c r="AR274" s="150" t="s">
        <v>314</v>
      </c>
      <c r="AT274" s="150" t="s">
        <v>309</v>
      </c>
      <c r="AU274" s="150" t="s">
        <v>163</v>
      </c>
      <c r="AY274" s="18" t="s">
        <v>307</v>
      </c>
      <c r="BE274" s="151">
        <f>IF(N274="základní",J274,0)</f>
        <v>0</v>
      </c>
      <c r="BF274" s="151">
        <f>IF(N274="snížená",J274,0)</f>
        <v>0</v>
      </c>
      <c r="BG274" s="151">
        <f>IF(N274="zákl. přenesená",J274,0)</f>
        <v>0</v>
      </c>
      <c r="BH274" s="151">
        <f>IF(N274="sníž. přenesená",J274,0)</f>
        <v>0</v>
      </c>
      <c r="BI274" s="151">
        <f>IF(N274="nulová",J274,0)</f>
        <v>0</v>
      </c>
      <c r="BJ274" s="18" t="s">
        <v>82</v>
      </c>
      <c r="BK274" s="151">
        <f>ROUND(I274*H274,2)</f>
        <v>0</v>
      </c>
      <c r="BL274" s="18" t="s">
        <v>314</v>
      </c>
      <c r="BM274" s="150" t="s">
        <v>797</v>
      </c>
    </row>
    <row r="275" spans="2:65" s="1" customFormat="1" ht="39">
      <c r="B275" s="33"/>
      <c r="D275" s="152" t="s">
        <v>316</v>
      </c>
      <c r="F275" s="153" t="s">
        <v>9438</v>
      </c>
      <c r="I275" s="154"/>
      <c r="L275" s="33"/>
      <c r="M275" s="155"/>
      <c r="T275" s="57"/>
      <c r="AT275" s="18" t="s">
        <v>316</v>
      </c>
      <c r="AU275" s="18" t="s">
        <v>163</v>
      </c>
    </row>
    <row r="276" spans="2:65" s="1" customFormat="1" ht="19.5">
      <c r="B276" s="33"/>
      <c r="D276" s="152" t="s">
        <v>357</v>
      </c>
      <c r="F276" s="176" t="s">
        <v>9439</v>
      </c>
      <c r="I276" s="154"/>
      <c r="L276" s="33"/>
      <c r="M276" s="155"/>
      <c r="T276" s="57"/>
      <c r="AT276" s="18" t="s">
        <v>357</v>
      </c>
      <c r="AU276" s="18" t="s">
        <v>163</v>
      </c>
    </row>
    <row r="277" spans="2:65" s="1" customFormat="1" ht="66.75" customHeight="1">
      <c r="B277" s="33"/>
      <c r="C277" s="139" t="s">
        <v>576</v>
      </c>
      <c r="D277" s="139" t="s">
        <v>309</v>
      </c>
      <c r="E277" s="140" t="s">
        <v>9381</v>
      </c>
      <c r="F277" s="141" t="s">
        <v>9382</v>
      </c>
      <c r="G277" s="142" t="s">
        <v>514</v>
      </c>
      <c r="H277" s="143">
        <v>1</v>
      </c>
      <c r="I277" s="144"/>
      <c r="J277" s="145">
        <f>ROUND(I277*H277,2)</f>
        <v>0</v>
      </c>
      <c r="K277" s="141" t="s">
        <v>1</v>
      </c>
      <c r="L277" s="33"/>
      <c r="M277" s="146" t="s">
        <v>1</v>
      </c>
      <c r="N277" s="147" t="s">
        <v>40</v>
      </c>
      <c r="P277" s="148">
        <f>O277*H277</f>
        <v>0</v>
      </c>
      <c r="Q277" s="148">
        <v>0</v>
      </c>
      <c r="R277" s="148">
        <f>Q277*H277</f>
        <v>0</v>
      </c>
      <c r="S277" s="148">
        <v>0</v>
      </c>
      <c r="T277" s="149">
        <f>S277*H277</f>
        <v>0</v>
      </c>
      <c r="AR277" s="150" t="s">
        <v>314</v>
      </c>
      <c r="AT277" s="150" t="s">
        <v>309</v>
      </c>
      <c r="AU277" s="150" t="s">
        <v>163</v>
      </c>
      <c r="AY277" s="18" t="s">
        <v>307</v>
      </c>
      <c r="BE277" s="151">
        <f>IF(N277="základní",J277,0)</f>
        <v>0</v>
      </c>
      <c r="BF277" s="151">
        <f>IF(N277="snížená",J277,0)</f>
        <v>0</v>
      </c>
      <c r="BG277" s="151">
        <f>IF(N277="zákl. přenesená",J277,0)</f>
        <v>0</v>
      </c>
      <c r="BH277" s="151">
        <f>IF(N277="sníž. přenesená",J277,0)</f>
        <v>0</v>
      </c>
      <c r="BI277" s="151">
        <f>IF(N277="nulová",J277,0)</f>
        <v>0</v>
      </c>
      <c r="BJ277" s="18" t="s">
        <v>82</v>
      </c>
      <c r="BK277" s="151">
        <f>ROUND(I277*H277,2)</f>
        <v>0</v>
      </c>
      <c r="BL277" s="18" t="s">
        <v>314</v>
      </c>
      <c r="BM277" s="150" t="s">
        <v>813</v>
      </c>
    </row>
    <row r="278" spans="2:65" s="1" customFormat="1" ht="68.25">
      <c r="B278" s="33"/>
      <c r="D278" s="152" t="s">
        <v>316</v>
      </c>
      <c r="F278" s="153" t="s">
        <v>9383</v>
      </c>
      <c r="I278" s="154"/>
      <c r="L278" s="33"/>
      <c r="M278" s="155"/>
      <c r="T278" s="57"/>
      <c r="AT278" s="18" t="s">
        <v>316</v>
      </c>
      <c r="AU278" s="18" t="s">
        <v>163</v>
      </c>
    </row>
    <row r="279" spans="2:65" s="1" customFormat="1" ht="19.5">
      <c r="B279" s="33"/>
      <c r="D279" s="152" t="s">
        <v>357</v>
      </c>
      <c r="F279" s="176" t="s">
        <v>9384</v>
      </c>
      <c r="I279" s="154"/>
      <c r="L279" s="33"/>
      <c r="M279" s="155"/>
      <c r="T279" s="57"/>
      <c r="AT279" s="18" t="s">
        <v>357</v>
      </c>
      <c r="AU279" s="18" t="s">
        <v>163</v>
      </c>
    </row>
    <row r="280" spans="2:65" s="11" customFormat="1" ht="20.85" customHeight="1">
      <c r="B280" s="127"/>
      <c r="D280" s="128" t="s">
        <v>74</v>
      </c>
      <c r="E280" s="137" t="s">
        <v>8697</v>
      </c>
      <c r="F280" s="137" t="s">
        <v>9440</v>
      </c>
      <c r="I280" s="130"/>
      <c r="J280" s="138">
        <f>BK280</f>
        <v>0</v>
      </c>
      <c r="L280" s="127"/>
      <c r="M280" s="132"/>
      <c r="P280" s="133">
        <f>SUM(P281:P306)</f>
        <v>0</v>
      </c>
      <c r="R280" s="133">
        <f>SUM(R281:R306)</f>
        <v>0</v>
      </c>
      <c r="T280" s="134">
        <f>SUM(T281:T306)</f>
        <v>0</v>
      </c>
      <c r="AR280" s="128" t="s">
        <v>82</v>
      </c>
      <c r="AT280" s="135" t="s">
        <v>74</v>
      </c>
      <c r="AU280" s="135" t="s">
        <v>84</v>
      </c>
      <c r="AY280" s="128" t="s">
        <v>307</v>
      </c>
      <c r="BK280" s="136">
        <f>SUM(BK281:BK306)</f>
        <v>0</v>
      </c>
    </row>
    <row r="281" spans="2:65" s="1" customFormat="1" ht="55.5" customHeight="1">
      <c r="B281" s="33"/>
      <c r="C281" s="139" t="s">
        <v>581</v>
      </c>
      <c r="D281" s="139" t="s">
        <v>309</v>
      </c>
      <c r="E281" s="140" t="s">
        <v>9437</v>
      </c>
      <c r="F281" s="141" t="s">
        <v>9438</v>
      </c>
      <c r="G281" s="142" t="s">
        <v>514</v>
      </c>
      <c r="H281" s="143">
        <v>1</v>
      </c>
      <c r="I281" s="144"/>
      <c r="J281" s="145">
        <f>ROUND(I281*H281,2)</f>
        <v>0</v>
      </c>
      <c r="K281" s="141" t="s">
        <v>1</v>
      </c>
      <c r="L281" s="33"/>
      <c r="M281" s="146" t="s">
        <v>1</v>
      </c>
      <c r="N281" s="147" t="s">
        <v>40</v>
      </c>
      <c r="P281" s="148">
        <f>O281*H281</f>
        <v>0</v>
      </c>
      <c r="Q281" s="148">
        <v>0</v>
      </c>
      <c r="R281" s="148">
        <f>Q281*H281</f>
        <v>0</v>
      </c>
      <c r="S281" s="148">
        <v>0</v>
      </c>
      <c r="T281" s="149">
        <f>S281*H281</f>
        <v>0</v>
      </c>
      <c r="AR281" s="150" t="s">
        <v>314</v>
      </c>
      <c r="AT281" s="150" t="s">
        <v>309</v>
      </c>
      <c r="AU281" s="150" t="s">
        <v>163</v>
      </c>
      <c r="AY281" s="18" t="s">
        <v>307</v>
      </c>
      <c r="BE281" s="151">
        <f>IF(N281="základní",J281,0)</f>
        <v>0</v>
      </c>
      <c r="BF281" s="151">
        <f>IF(N281="snížená",J281,0)</f>
        <v>0</v>
      </c>
      <c r="BG281" s="151">
        <f>IF(N281="zákl. přenesená",J281,0)</f>
        <v>0</v>
      </c>
      <c r="BH281" s="151">
        <f>IF(N281="sníž. přenesená",J281,0)</f>
        <v>0</v>
      </c>
      <c r="BI281" s="151">
        <f>IF(N281="nulová",J281,0)</f>
        <v>0</v>
      </c>
      <c r="BJ281" s="18" t="s">
        <v>82</v>
      </c>
      <c r="BK281" s="151">
        <f>ROUND(I281*H281,2)</f>
        <v>0</v>
      </c>
      <c r="BL281" s="18" t="s">
        <v>314</v>
      </c>
      <c r="BM281" s="150" t="s">
        <v>824</v>
      </c>
    </row>
    <row r="282" spans="2:65" s="1" customFormat="1" ht="39">
      <c r="B282" s="33"/>
      <c r="D282" s="152" t="s">
        <v>316</v>
      </c>
      <c r="F282" s="153" t="s">
        <v>9438</v>
      </c>
      <c r="I282" s="154"/>
      <c r="L282" s="33"/>
      <c r="M282" s="155"/>
      <c r="T282" s="57"/>
      <c r="AT282" s="18" t="s">
        <v>316</v>
      </c>
      <c r="AU282" s="18" t="s">
        <v>163</v>
      </c>
    </row>
    <row r="283" spans="2:65" s="1" customFormat="1" ht="19.5">
      <c r="B283" s="33"/>
      <c r="D283" s="152" t="s">
        <v>357</v>
      </c>
      <c r="F283" s="176" t="s">
        <v>9439</v>
      </c>
      <c r="I283" s="154"/>
      <c r="L283" s="33"/>
      <c r="M283" s="155"/>
      <c r="T283" s="57"/>
      <c r="AT283" s="18" t="s">
        <v>357</v>
      </c>
      <c r="AU283" s="18" t="s">
        <v>163</v>
      </c>
    </row>
    <row r="284" spans="2:65" s="1" customFormat="1" ht="33" customHeight="1">
      <c r="B284" s="33"/>
      <c r="C284" s="139" t="s">
        <v>588</v>
      </c>
      <c r="D284" s="139" t="s">
        <v>309</v>
      </c>
      <c r="E284" s="140" t="s">
        <v>9441</v>
      </c>
      <c r="F284" s="141" t="s">
        <v>9442</v>
      </c>
      <c r="G284" s="142" t="s">
        <v>514</v>
      </c>
      <c r="H284" s="143">
        <v>1</v>
      </c>
      <c r="I284" s="144"/>
      <c r="J284" s="145">
        <f>ROUND(I284*H284,2)</f>
        <v>0</v>
      </c>
      <c r="K284" s="141" t="s">
        <v>1</v>
      </c>
      <c r="L284" s="33"/>
      <c r="M284" s="146" t="s">
        <v>1</v>
      </c>
      <c r="N284" s="147" t="s">
        <v>40</v>
      </c>
      <c r="P284" s="148">
        <f>O284*H284</f>
        <v>0</v>
      </c>
      <c r="Q284" s="148">
        <v>0</v>
      </c>
      <c r="R284" s="148">
        <f>Q284*H284</f>
        <v>0</v>
      </c>
      <c r="S284" s="148">
        <v>0</v>
      </c>
      <c r="T284" s="149">
        <f>S284*H284</f>
        <v>0</v>
      </c>
      <c r="AR284" s="150" t="s">
        <v>314</v>
      </c>
      <c r="AT284" s="150" t="s">
        <v>309</v>
      </c>
      <c r="AU284" s="150" t="s">
        <v>163</v>
      </c>
      <c r="AY284" s="18" t="s">
        <v>307</v>
      </c>
      <c r="BE284" s="151">
        <f>IF(N284="základní",J284,0)</f>
        <v>0</v>
      </c>
      <c r="BF284" s="151">
        <f>IF(N284="snížená",J284,0)</f>
        <v>0</v>
      </c>
      <c r="BG284" s="151">
        <f>IF(N284="zákl. přenesená",J284,0)</f>
        <v>0</v>
      </c>
      <c r="BH284" s="151">
        <f>IF(N284="sníž. přenesená",J284,0)</f>
        <v>0</v>
      </c>
      <c r="BI284" s="151">
        <f>IF(N284="nulová",J284,0)</f>
        <v>0</v>
      </c>
      <c r="BJ284" s="18" t="s">
        <v>82</v>
      </c>
      <c r="BK284" s="151">
        <f>ROUND(I284*H284,2)</f>
        <v>0</v>
      </c>
      <c r="BL284" s="18" t="s">
        <v>314</v>
      </c>
      <c r="BM284" s="150" t="s">
        <v>837</v>
      </c>
    </row>
    <row r="285" spans="2:65" s="1" customFormat="1" ht="19.5">
      <c r="B285" s="33"/>
      <c r="D285" s="152" t="s">
        <v>316</v>
      </c>
      <c r="F285" s="153" t="s">
        <v>9442</v>
      </c>
      <c r="I285" s="154"/>
      <c r="L285" s="33"/>
      <c r="M285" s="155"/>
      <c r="T285" s="57"/>
      <c r="AT285" s="18" t="s">
        <v>316</v>
      </c>
      <c r="AU285" s="18" t="s">
        <v>163</v>
      </c>
    </row>
    <row r="286" spans="2:65" s="1" customFormat="1" ht="19.5">
      <c r="B286" s="33"/>
      <c r="D286" s="152" t="s">
        <v>357</v>
      </c>
      <c r="F286" s="176" t="s">
        <v>9443</v>
      </c>
      <c r="I286" s="154"/>
      <c r="L286" s="33"/>
      <c r="M286" s="155"/>
      <c r="T286" s="57"/>
      <c r="AT286" s="18" t="s">
        <v>357</v>
      </c>
      <c r="AU286" s="18" t="s">
        <v>163</v>
      </c>
    </row>
    <row r="287" spans="2:65" s="1" customFormat="1" ht="33" customHeight="1">
      <c r="B287" s="33"/>
      <c r="C287" s="139" t="s">
        <v>596</v>
      </c>
      <c r="D287" s="139" t="s">
        <v>309</v>
      </c>
      <c r="E287" s="140" t="s">
        <v>9444</v>
      </c>
      <c r="F287" s="141" t="s">
        <v>9445</v>
      </c>
      <c r="G287" s="142" t="s">
        <v>514</v>
      </c>
      <c r="H287" s="143">
        <v>1</v>
      </c>
      <c r="I287" s="144"/>
      <c r="J287" s="145">
        <f>ROUND(I287*H287,2)</f>
        <v>0</v>
      </c>
      <c r="K287" s="141" t="s">
        <v>1</v>
      </c>
      <c r="L287" s="33"/>
      <c r="M287" s="146" t="s">
        <v>1</v>
      </c>
      <c r="N287" s="147" t="s">
        <v>40</v>
      </c>
      <c r="P287" s="148">
        <f>O287*H287</f>
        <v>0</v>
      </c>
      <c r="Q287" s="148">
        <v>0</v>
      </c>
      <c r="R287" s="148">
        <f>Q287*H287</f>
        <v>0</v>
      </c>
      <c r="S287" s="148">
        <v>0</v>
      </c>
      <c r="T287" s="149">
        <f>S287*H287</f>
        <v>0</v>
      </c>
      <c r="AR287" s="150" t="s">
        <v>314</v>
      </c>
      <c r="AT287" s="150" t="s">
        <v>309</v>
      </c>
      <c r="AU287" s="150" t="s">
        <v>163</v>
      </c>
      <c r="AY287" s="18" t="s">
        <v>307</v>
      </c>
      <c r="BE287" s="151">
        <f>IF(N287="základní",J287,0)</f>
        <v>0</v>
      </c>
      <c r="BF287" s="151">
        <f>IF(N287="snížená",J287,0)</f>
        <v>0</v>
      </c>
      <c r="BG287" s="151">
        <f>IF(N287="zákl. přenesená",J287,0)</f>
        <v>0</v>
      </c>
      <c r="BH287" s="151">
        <f>IF(N287="sníž. přenesená",J287,0)</f>
        <v>0</v>
      </c>
      <c r="BI287" s="151">
        <f>IF(N287="nulová",J287,0)</f>
        <v>0</v>
      </c>
      <c r="BJ287" s="18" t="s">
        <v>82</v>
      </c>
      <c r="BK287" s="151">
        <f>ROUND(I287*H287,2)</f>
        <v>0</v>
      </c>
      <c r="BL287" s="18" t="s">
        <v>314</v>
      </c>
      <c r="BM287" s="150" t="s">
        <v>852</v>
      </c>
    </row>
    <row r="288" spans="2:65" s="1" customFormat="1" ht="19.5">
      <c r="B288" s="33"/>
      <c r="D288" s="152" t="s">
        <v>316</v>
      </c>
      <c r="F288" s="153" t="s">
        <v>9445</v>
      </c>
      <c r="I288" s="154"/>
      <c r="L288" s="33"/>
      <c r="M288" s="155"/>
      <c r="T288" s="57"/>
      <c r="AT288" s="18" t="s">
        <v>316</v>
      </c>
      <c r="AU288" s="18" t="s">
        <v>163</v>
      </c>
    </row>
    <row r="289" spans="2:65" s="1" customFormat="1" ht="19.5">
      <c r="B289" s="33"/>
      <c r="D289" s="152" t="s">
        <v>357</v>
      </c>
      <c r="F289" s="176" t="s">
        <v>9446</v>
      </c>
      <c r="I289" s="154"/>
      <c r="L289" s="33"/>
      <c r="M289" s="155"/>
      <c r="T289" s="57"/>
      <c r="AT289" s="18" t="s">
        <v>357</v>
      </c>
      <c r="AU289" s="18" t="s">
        <v>163</v>
      </c>
    </row>
    <row r="290" spans="2:65" s="1" customFormat="1" ht="44.25" customHeight="1">
      <c r="B290" s="33"/>
      <c r="C290" s="139" t="s">
        <v>603</v>
      </c>
      <c r="D290" s="139" t="s">
        <v>309</v>
      </c>
      <c r="E290" s="140" t="s">
        <v>9447</v>
      </c>
      <c r="F290" s="141" t="s">
        <v>9448</v>
      </c>
      <c r="G290" s="142" t="s">
        <v>514</v>
      </c>
      <c r="H290" s="143">
        <v>1</v>
      </c>
      <c r="I290" s="144"/>
      <c r="J290" s="145">
        <f>ROUND(I290*H290,2)</f>
        <v>0</v>
      </c>
      <c r="K290" s="141" t="s">
        <v>1</v>
      </c>
      <c r="L290" s="33"/>
      <c r="M290" s="146" t="s">
        <v>1</v>
      </c>
      <c r="N290" s="147" t="s">
        <v>40</v>
      </c>
      <c r="P290" s="148">
        <f>O290*H290</f>
        <v>0</v>
      </c>
      <c r="Q290" s="148">
        <v>0</v>
      </c>
      <c r="R290" s="148">
        <f>Q290*H290</f>
        <v>0</v>
      </c>
      <c r="S290" s="148">
        <v>0</v>
      </c>
      <c r="T290" s="149">
        <f>S290*H290</f>
        <v>0</v>
      </c>
      <c r="AR290" s="150" t="s">
        <v>314</v>
      </c>
      <c r="AT290" s="150" t="s">
        <v>309</v>
      </c>
      <c r="AU290" s="150" t="s">
        <v>163</v>
      </c>
      <c r="AY290" s="18" t="s">
        <v>307</v>
      </c>
      <c r="BE290" s="151">
        <f>IF(N290="základní",J290,0)</f>
        <v>0</v>
      </c>
      <c r="BF290" s="151">
        <f>IF(N290="snížená",J290,0)</f>
        <v>0</v>
      </c>
      <c r="BG290" s="151">
        <f>IF(N290="zákl. přenesená",J290,0)</f>
        <v>0</v>
      </c>
      <c r="BH290" s="151">
        <f>IF(N290="sníž. přenesená",J290,0)</f>
        <v>0</v>
      </c>
      <c r="BI290" s="151">
        <f>IF(N290="nulová",J290,0)</f>
        <v>0</v>
      </c>
      <c r="BJ290" s="18" t="s">
        <v>82</v>
      </c>
      <c r="BK290" s="151">
        <f>ROUND(I290*H290,2)</f>
        <v>0</v>
      </c>
      <c r="BL290" s="18" t="s">
        <v>314</v>
      </c>
      <c r="BM290" s="150" t="s">
        <v>867</v>
      </c>
    </row>
    <row r="291" spans="2:65" s="1" customFormat="1" ht="29.25">
      <c r="B291" s="33"/>
      <c r="D291" s="152" t="s">
        <v>316</v>
      </c>
      <c r="F291" s="153" t="s">
        <v>9448</v>
      </c>
      <c r="I291" s="154"/>
      <c r="L291" s="33"/>
      <c r="M291" s="155"/>
      <c r="T291" s="57"/>
      <c r="AT291" s="18" t="s">
        <v>316</v>
      </c>
      <c r="AU291" s="18" t="s">
        <v>163</v>
      </c>
    </row>
    <row r="292" spans="2:65" s="1" customFormat="1" ht="19.5">
      <c r="B292" s="33"/>
      <c r="D292" s="152" t="s">
        <v>357</v>
      </c>
      <c r="F292" s="176" t="s">
        <v>9449</v>
      </c>
      <c r="I292" s="154"/>
      <c r="L292" s="33"/>
      <c r="M292" s="155"/>
      <c r="T292" s="57"/>
      <c r="AT292" s="18" t="s">
        <v>357</v>
      </c>
      <c r="AU292" s="18" t="s">
        <v>163</v>
      </c>
    </row>
    <row r="293" spans="2:65" s="1" customFormat="1" ht="44.25" customHeight="1">
      <c r="B293" s="33"/>
      <c r="C293" s="139" t="s">
        <v>586</v>
      </c>
      <c r="D293" s="139" t="s">
        <v>309</v>
      </c>
      <c r="E293" s="140" t="s">
        <v>9450</v>
      </c>
      <c r="F293" s="141" t="s">
        <v>9451</v>
      </c>
      <c r="G293" s="142" t="s">
        <v>514</v>
      </c>
      <c r="H293" s="143">
        <v>1</v>
      </c>
      <c r="I293" s="144"/>
      <c r="J293" s="145">
        <f>ROUND(I293*H293,2)</f>
        <v>0</v>
      </c>
      <c r="K293" s="141" t="s">
        <v>1</v>
      </c>
      <c r="L293" s="33"/>
      <c r="M293" s="146" t="s">
        <v>1</v>
      </c>
      <c r="N293" s="147" t="s">
        <v>40</v>
      </c>
      <c r="P293" s="148">
        <f>O293*H293</f>
        <v>0</v>
      </c>
      <c r="Q293" s="148">
        <v>0</v>
      </c>
      <c r="R293" s="148">
        <f>Q293*H293</f>
        <v>0</v>
      </c>
      <c r="S293" s="148">
        <v>0</v>
      </c>
      <c r="T293" s="149">
        <f>S293*H293</f>
        <v>0</v>
      </c>
      <c r="AR293" s="150" t="s">
        <v>314</v>
      </c>
      <c r="AT293" s="150" t="s">
        <v>309</v>
      </c>
      <c r="AU293" s="150" t="s">
        <v>163</v>
      </c>
      <c r="AY293" s="18" t="s">
        <v>307</v>
      </c>
      <c r="BE293" s="151">
        <f>IF(N293="základní",J293,0)</f>
        <v>0</v>
      </c>
      <c r="BF293" s="151">
        <f>IF(N293="snížená",J293,0)</f>
        <v>0</v>
      </c>
      <c r="BG293" s="151">
        <f>IF(N293="zákl. přenesená",J293,0)</f>
        <v>0</v>
      </c>
      <c r="BH293" s="151">
        <f>IF(N293="sníž. přenesená",J293,0)</f>
        <v>0</v>
      </c>
      <c r="BI293" s="151">
        <f>IF(N293="nulová",J293,0)</f>
        <v>0</v>
      </c>
      <c r="BJ293" s="18" t="s">
        <v>82</v>
      </c>
      <c r="BK293" s="151">
        <f>ROUND(I293*H293,2)</f>
        <v>0</v>
      </c>
      <c r="BL293" s="18" t="s">
        <v>314</v>
      </c>
      <c r="BM293" s="150" t="s">
        <v>881</v>
      </c>
    </row>
    <row r="294" spans="2:65" s="1" customFormat="1" ht="29.25">
      <c r="B294" s="33"/>
      <c r="D294" s="152" t="s">
        <v>316</v>
      </c>
      <c r="F294" s="153" t="s">
        <v>9451</v>
      </c>
      <c r="I294" s="154"/>
      <c r="L294" s="33"/>
      <c r="M294" s="155"/>
      <c r="T294" s="57"/>
      <c r="AT294" s="18" t="s">
        <v>316</v>
      </c>
      <c r="AU294" s="18" t="s">
        <v>163</v>
      </c>
    </row>
    <row r="295" spans="2:65" s="1" customFormat="1" ht="19.5">
      <c r="B295" s="33"/>
      <c r="D295" s="152" t="s">
        <v>357</v>
      </c>
      <c r="F295" s="176" t="s">
        <v>9452</v>
      </c>
      <c r="I295" s="154"/>
      <c r="L295" s="33"/>
      <c r="M295" s="155"/>
      <c r="T295" s="57"/>
      <c r="AT295" s="18" t="s">
        <v>357</v>
      </c>
      <c r="AU295" s="18" t="s">
        <v>163</v>
      </c>
    </row>
    <row r="296" spans="2:65" s="1" customFormat="1" ht="66.75" customHeight="1">
      <c r="B296" s="33"/>
      <c r="C296" s="139" t="s">
        <v>615</v>
      </c>
      <c r="D296" s="139" t="s">
        <v>309</v>
      </c>
      <c r="E296" s="140" t="s">
        <v>9453</v>
      </c>
      <c r="F296" s="141" t="s">
        <v>9454</v>
      </c>
      <c r="G296" s="142" t="s">
        <v>514</v>
      </c>
      <c r="H296" s="143">
        <v>1</v>
      </c>
      <c r="I296" s="144"/>
      <c r="J296" s="145">
        <f>ROUND(I296*H296,2)</f>
        <v>0</v>
      </c>
      <c r="K296" s="141" t="s">
        <v>1</v>
      </c>
      <c r="L296" s="33"/>
      <c r="M296" s="146" t="s">
        <v>1</v>
      </c>
      <c r="N296" s="147" t="s">
        <v>40</v>
      </c>
      <c r="P296" s="148">
        <f>O296*H296</f>
        <v>0</v>
      </c>
      <c r="Q296" s="148">
        <v>0</v>
      </c>
      <c r="R296" s="148">
        <f>Q296*H296</f>
        <v>0</v>
      </c>
      <c r="S296" s="148">
        <v>0</v>
      </c>
      <c r="T296" s="149">
        <f>S296*H296</f>
        <v>0</v>
      </c>
      <c r="AR296" s="150" t="s">
        <v>314</v>
      </c>
      <c r="AT296" s="150" t="s">
        <v>309</v>
      </c>
      <c r="AU296" s="150" t="s">
        <v>163</v>
      </c>
      <c r="AY296" s="18" t="s">
        <v>307</v>
      </c>
      <c r="BE296" s="151">
        <f>IF(N296="základní",J296,0)</f>
        <v>0</v>
      </c>
      <c r="BF296" s="151">
        <f>IF(N296="snížená",J296,0)</f>
        <v>0</v>
      </c>
      <c r="BG296" s="151">
        <f>IF(N296="zákl. přenesená",J296,0)</f>
        <v>0</v>
      </c>
      <c r="BH296" s="151">
        <f>IF(N296="sníž. přenesená",J296,0)</f>
        <v>0</v>
      </c>
      <c r="BI296" s="151">
        <f>IF(N296="nulová",J296,0)</f>
        <v>0</v>
      </c>
      <c r="BJ296" s="18" t="s">
        <v>82</v>
      </c>
      <c r="BK296" s="151">
        <f>ROUND(I296*H296,2)</f>
        <v>0</v>
      </c>
      <c r="BL296" s="18" t="s">
        <v>314</v>
      </c>
      <c r="BM296" s="150" t="s">
        <v>893</v>
      </c>
    </row>
    <row r="297" spans="2:65" s="1" customFormat="1" ht="39">
      <c r="B297" s="33"/>
      <c r="D297" s="152" t="s">
        <v>316</v>
      </c>
      <c r="F297" s="153" t="s">
        <v>9454</v>
      </c>
      <c r="I297" s="154"/>
      <c r="L297" s="33"/>
      <c r="M297" s="155"/>
      <c r="T297" s="57"/>
      <c r="AT297" s="18" t="s">
        <v>316</v>
      </c>
      <c r="AU297" s="18" t="s">
        <v>163</v>
      </c>
    </row>
    <row r="298" spans="2:65" s="1" customFormat="1" ht="62.65" customHeight="1">
      <c r="B298" s="33"/>
      <c r="C298" s="139" t="s">
        <v>621</v>
      </c>
      <c r="D298" s="139" t="s">
        <v>309</v>
      </c>
      <c r="E298" s="140" t="s">
        <v>9455</v>
      </c>
      <c r="F298" s="141" t="s">
        <v>9456</v>
      </c>
      <c r="G298" s="142" t="s">
        <v>514</v>
      </c>
      <c r="H298" s="143">
        <v>1</v>
      </c>
      <c r="I298" s="144"/>
      <c r="J298" s="145">
        <f>ROUND(I298*H298,2)</f>
        <v>0</v>
      </c>
      <c r="K298" s="141" t="s">
        <v>1</v>
      </c>
      <c r="L298" s="33"/>
      <c r="M298" s="146" t="s">
        <v>1</v>
      </c>
      <c r="N298" s="147" t="s">
        <v>40</v>
      </c>
      <c r="P298" s="148">
        <f>O298*H298</f>
        <v>0</v>
      </c>
      <c r="Q298" s="148">
        <v>0</v>
      </c>
      <c r="R298" s="148">
        <f>Q298*H298</f>
        <v>0</v>
      </c>
      <c r="S298" s="148">
        <v>0</v>
      </c>
      <c r="T298" s="149">
        <f>S298*H298</f>
        <v>0</v>
      </c>
      <c r="AR298" s="150" t="s">
        <v>314</v>
      </c>
      <c r="AT298" s="150" t="s">
        <v>309</v>
      </c>
      <c r="AU298" s="150" t="s">
        <v>163</v>
      </c>
      <c r="AY298" s="18" t="s">
        <v>307</v>
      </c>
      <c r="BE298" s="151">
        <f>IF(N298="základní",J298,0)</f>
        <v>0</v>
      </c>
      <c r="BF298" s="151">
        <f>IF(N298="snížená",J298,0)</f>
        <v>0</v>
      </c>
      <c r="BG298" s="151">
        <f>IF(N298="zákl. přenesená",J298,0)</f>
        <v>0</v>
      </c>
      <c r="BH298" s="151">
        <f>IF(N298="sníž. přenesená",J298,0)</f>
        <v>0</v>
      </c>
      <c r="BI298" s="151">
        <f>IF(N298="nulová",J298,0)</f>
        <v>0</v>
      </c>
      <c r="BJ298" s="18" t="s">
        <v>82</v>
      </c>
      <c r="BK298" s="151">
        <f>ROUND(I298*H298,2)</f>
        <v>0</v>
      </c>
      <c r="BL298" s="18" t="s">
        <v>314</v>
      </c>
      <c r="BM298" s="150" t="s">
        <v>903</v>
      </c>
    </row>
    <row r="299" spans="2:65" s="1" customFormat="1" ht="39">
      <c r="B299" s="33"/>
      <c r="D299" s="152" t="s">
        <v>316</v>
      </c>
      <c r="F299" s="153" t="s">
        <v>9456</v>
      </c>
      <c r="I299" s="154"/>
      <c r="L299" s="33"/>
      <c r="M299" s="155"/>
      <c r="T299" s="57"/>
      <c r="AT299" s="18" t="s">
        <v>316</v>
      </c>
      <c r="AU299" s="18" t="s">
        <v>163</v>
      </c>
    </row>
    <row r="300" spans="2:65" s="1" customFormat="1" ht="19.5">
      <c r="B300" s="33"/>
      <c r="D300" s="152" t="s">
        <v>357</v>
      </c>
      <c r="F300" s="176" t="s">
        <v>9457</v>
      </c>
      <c r="I300" s="154"/>
      <c r="L300" s="33"/>
      <c r="M300" s="155"/>
      <c r="T300" s="57"/>
      <c r="AT300" s="18" t="s">
        <v>357</v>
      </c>
      <c r="AU300" s="18" t="s">
        <v>163</v>
      </c>
    </row>
    <row r="301" spans="2:65" s="1" customFormat="1" ht="62.65" customHeight="1">
      <c r="B301" s="33"/>
      <c r="C301" s="139" t="s">
        <v>627</v>
      </c>
      <c r="D301" s="139" t="s">
        <v>309</v>
      </c>
      <c r="E301" s="140" t="s">
        <v>9458</v>
      </c>
      <c r="F301" s="141" t="s">
        <v>9459</v>
      </c>
      <c r="G301" s="142" t="s">
        <v>514</v>
      </c>
      <c r="H301" s="143">
        <v>1</v>
      </c>
      <c r="I301" s="144"/>
      <c r="J301" s="145">
        <f>ROUND(I301*H301,2)</f>
        <v>0</v>
      </c>
      <c r="K301" s="141" t="s">
        <v>1</v>
      </c>
      <c r="L301" s="33"/>
      <c r="M301" s="146" t="s">
        <v>1</v>
      </c>
      <c r="N301" s="147" t="s">
        <v>40</v>
      </c>
      <c r="P301" s="148">
        <f>O301*H301</f>
        <v>0</v>
      </c>
      <c r="Q301" s="148">
        <v>0</v>
      </c>
      <c r="R301" s="148">
        <f>Q301*H301</f>
        <v>0</v>
      </c>
      <c r="S301" s="148">
        <v>0</v>
      </c>
      <c r="T301" s="149">
        <f>S301*H301</f>
        <v>0</v>
      </c>
      <c r="AR301" s="150" t="s">
        <v>314</v>
      </c>
      <c r="AT301" s="150" t="s">
        <v>309</v>
      </c>
      <c r="AU301" s="150" t="s">
        <v>163</v>
      </c>
      <c r="AY301" s="18" t="s">
        <v>307</v>
      </c>
      <c r="BE301" s="151">
        <f>IF(N301="základní",J301,0)</f>
        <v>0</v>
      </c>
      <c r="BF301" s="151">
        <f>IF(N301="snížená",J301,0)</f>
        <v>0</v>
      </c>
      <c r="BG301" s="151">
        <f>IF(N301="zákl. přenesená",J301,0)</f>
        <v>0</v>
      </c>
      <c r="BH301" s="151">
        <f>IF(N301="sníž. přenesená",J301,0)</f>
        <v>0</v>
      </c>
      <c r="BI301" s="151">
        <f>IF(N301="nulová",J301,0)</f>
        <v>0</v>
      </c>
      <c r="BJ301" s="18" t="s">
        <v>82</v>
      </c>
      <c r="BK301" s="151">
        <f>ROUND(I301*H301,2)</f>
        <v>0</v>
      </c>
      <c r="BL301" s="18" t="s">
        <v>314</v>
      </c>
      <c r="BM301" s="150" t="s">
        <v>930</v>
      </c>
    </row>
    <row r="302" spans="2:65" s="1" customFormat="1" ht="39">
      <c r="B302" s="33"/>
      <c r="D302" s="152" t="s">
        <v>316</v>
      </c>
      <c r="F302" s="153" t="s">
        <v>9459</v>
      </c>
      <c r="I302" s="154"/>
      <c r="L302" s="33"/>
      <c r="M302" s="155"/>
      <c r="T302" s="57"/>
      <c r="AT302" s="18" t="s">
        <v>316</v>
      </c>
      <c r="AU302" s="18" t="s">
        <v>163</v>
      </c>
    </row>
    <row r="303" spans="2:65" s="1" customFormat="1" ht="19.5">
      <c r="B303" s="33"/>
      <c r="D303" s="152" t="s">
        <v>357</v>
      </c>
      <c r="F303" s="176" t="s">
        <v>9457</v>
      </c>
      <c r="I303" s="154"/>
      <c r="L303" s="33"/>
      <c r="M303" s="155"/>
      <c r="T303" s="57"/>
      <c r="AT303" s="18" t="s">
        <v>357</v>
      </c>
      <c r="AU303" s="18" t="s">
        <v>163</v>
      </c>
    </row>
    <row r="304" spans="2:65" s="1" customFormat="1" ht="66.75" customHeight="1">
      <c r="B304" s="33"/>
      <c r="C304" s="139" t="s">
        <v>632</v>
      </c>
      <c r="D304" s="139" t="s">
        <v>309</v>
      </c>
      <c r="E304" s="140" t="s">
        <v>9460</v>
      </c>
      <c r="F304" s="141" t="s">
        <v>9461</v>
      </c>
      <c r="G304" s="142" t="s">
        <v>514</v>
      </c>
      <c r="H304" s="143">
        <v>1</v>
      </c>
      <c r="I304" s="144"/>
      <c r="J304" s="145">
        <f>ROUND(I304*H304,2)</f>
        <v>0</v>
      </c>
      <c r="K304" s="141" t="s">
        <v>1</v>
      </c>
      <c r="L304" s="33"/>
      <c r="M304" s="146" t="s">
        <v>1</v>
      </c>
      <c r="N304" s="147" t="s">
        <v>40</v>
      </c>
      <c r="P304" s="148">
        <f>O304*H304</f>
        <v>0</v>
      </c>
      <c r="Q304" s="148">
        <v>0</v>
      </c>
      <c r="R304" s="148">
        <f>Q304*H304</f>
        <v>0</v>
      </c>
      <c r="S304" s="148">
        <v>0</v>
      </c>
      <c r="T304" s="149">
        <f>S304*H304</f>
        <v>0</v>
      </c>
      <c r="AR304" s="150" t="s">
        <v>314</v>
      </c>
      <c r="AT304" s="150" t="s">
        <v>309</v>
      </c>
      <c r="AU304" s="150" t="s">
        <v>163</v>
      </c>
      <c r="AY304" s="18" t="s">
        <v>307</v>
      </c>
      <c r="BE304" s="151">
        <f>IF(N304="základní",J304,0)</f>
        <v>0</v>
      </c>
      <c r="BF304" s="151">
        <f>IF(N304="snížená",J304,0)</f>
        <v>0</v>
      </c>
      <c r="BG304" s="151">
        <f>IF(N304="zákl. přenesená",J304,0)</f>
        <v>0</v>
      </c>
      <c r="BH304" s="151">
        <f>IF(N304="sníž. přenesená",J304,0)</f>
        <v>0</v>
      </c>
      <c r="BI304" s="151">
        <f>IF(N304="nulová",J304,0)</f>
        <v>0</v>
      </c>
      <c r="BJ304" s="18" t="s">
        <v>82</v>
      </c>
      <c r="BK304" s="151">
        <f>ROUND(I304*H304,2)</f>
        <v>0</v>
      </c>
      <c r="BL304" s="18" t="s">
        <v>314</v>
      </c>
      <c r="BM304" s="150" t="s">
        <v>946</v>
      </c>
    </row>
    <row r="305" spans="2:65" s="1" customFormat="1" ht="39">
      <c r="B305" s="33"/>
      <c r="D305" s="152" t="s">
        <v>316</v>
      </c>
      <c r="F305" s="153" t="s">
        <v>9461</v>
      </c>
      <c r="I305" s="154"/>
      <c r="L305" s="33"/>
      <c r="M305" s="155"/>
      <c r="T305" s="57"/>
      <c r="AT305" s="18" t="s">
        <v>316</v>
      </c>
      <c r="AU305" s="18" t="s">
        <v>163</v>
      </c>
    </row>
    <row r="306" spans="2:65" s="1" customFormat="1" ht="19.5">
      <c r="B306" s="33"/>
      <c r="D306" s="152" t="s">
        <v>357</v>
      </c>
      <c r="F306" s="176" t="s">
        <v>9462</v>
      </c>
      <c r="I306" s="154"/>
      <c r="L306" s="33"/>
      <c r="M306" s="155"/>
      <c r="T306" s="57"/>
      <c r="AT306" s="18" t="s">
        <v>357</v>
      </c>
      <c r="AU306" s="18" t="s">
        <v>163</v>
      </c>
    </row>
    <row r="307" spans="2:65" s="11" customFormat="1" ht="22.9" customHeight="1">
      <c r="B307" s="127"/>
      <c r="D307" s="128" t="s">
        <v>74</v>
      </c>
      <c r="E307" s="137" t="s">
        <v>8713</v>
      </c>
      <c r="F307" s="137" t="s">
        <v>9463</v>
      </c>
      <c r="I307" s="130"/>
      <c r="J307" s="138">
        <f>BK307</f>
        <v>0</v>
      </c>
      <c r="L307" s="127"/>
      <c r="M307" s="132"/>
      <c r="P307" s="133">
        <f>P308+P324+P328+P338+P348+P364+P371+P378+P382+P389+P396+P422+P429+P439+P468+P478+P488+P492+P502+P544+P565+P578+P601+P611+P786+P827+P840+P915</f>
        <v>0</v>
      </c>
      <c r="R307" s="133">
        <f>R308+R324+R328+R338+R348+R364+R371+R378+R382+R389+R396+R422+R429+R439+R468+R478+R488+R492+R502+R544+R565+R578+R601+R611+R786+R827+R840+R915</f>
        <v>0</v>
      </c>
      <c r="T307" s="134">
        <f>T308+T324+T328+T338+T348+T364+T371+T378+T382+T389+T396+T422+T429+T439+T468+T478+T488+T492+T502+T544+T565+T578+T601+T611+T786+T827+T840+T915</f>
        <v>0</v>
      </c>
      <c r="AR307" s="128" t="s">
        <v>82</v>
      </c>
      <c r="AT307" s="135" t="s">
        <v>74</v>
      </c>
      <c r="AU307" s="135" t="s">
        <v>82</v>
      </c>
      <c r="AY307" s="128" t="s">
        <v>307</v>
      </c>
      <c r="BK307" s="136">
        <f>BK308+BK324+BK328+BK338+BK348+BK364+BK371+BK378+BK382+BK389+BK396+BK422+BK429+BK439+BK468+BK478+BK488+BK492+BK502+BK544+BK565+BK578+BK601+BK611+BK786+BK827+BK840+BK915</f>
        <v>0</v>
      </c>
    </row>
    <row r="308" spans="2:65" s="11" customFormat="1" ht="20.85" customHeight="1">
      <c r="B308" s="127"/>
      <c r="D308" s="128" t="s">
        <v>74</v>
      </c>
      <c r="E308" s="137" t="s">
        <v>8723</v>
      </c>
      <c r="F308" s="137" t="s">
        <v>9464</v>
      </c>
      <c r="I308" s="130"/>
      <c r="J308" s="138">
        <f>BK308</f>
        <v>0</v>
      </c>
      <c r="L308" s="127"/>
      <c r="M308" s="132"/>
      <c r="P308" s="133">
        <f>SUM(P309:P323)</f>
        <v>0</v>
      </c>
      <c r="R308" s="133">
        <f>SUM(R309:R323)</f>
        <v>0</v>
      </c>
      <c r="T308" s="134">
        <f>SUM(T309:T323)</f>
        <v>0</v>
      </c>
      <c r="AR308" s="128" t="s">
        <v>82</v>
      </c>
      <c r="AT308" s="135" t="s">
        <v>74</v>
      </c>
      <c r="AU308" s="135" t="s">
        <v>84</v>
      </c>
      <c r="AY308" s="128" t="s">
        <v>307</v>
      </c>
      <c r="BK308" s="136">
        <f>SUM(BK309:BK323)</f>
        <v>0</v>
      </c>
    </row>
    <row r="309" spans="2:65" s="1" customFormat="1" ht="66.75" customHeight="1">
      <c r="B309" s="33"/>
      <c r="C309" s="139" t="s">
        <v>637</v>
      </c>
      <c r="D309" s="139" t="s">
        <v>309</v>
      </c>
      <c r="E309" s="140" t="s">
        <v>8760</v>
      </c>
      <c r="F309" s="141" t="s">
        <v>9362</v>
      </c>
      <c r="G309" s="142" t="s">
        <v>514</v>
      </c>
      <c r="H309" s="143">
        <v>1</v>
      </c>
      <c r="I309" s="144"/>
      <c r="J309" s="145">
        <f>ROUND(I309*H309,2)</f>
        <v>0</v>
      </c>
      <c r="K309" s="141" t="s">
        <v>1</v>
      </c>
      <c r="L309" s="33"/>
      <c r="M309" s="146" t="s">
        <v>1</v>
      </c>
      <c r="N309" s="147" t="s">
        <v>40</v>
      </c>
      <c r="P309" s="148">
        <f>O309*H309</f>
        <v>0</v>
      </c>
      <c r="Q309" s="148">
        <v>0</v>
      </c>
      <c r="R309" s="148">
        <f>Q309*H309</f>
        <v>0</v>
      </c>
      <c r="S309" s="148">
        <v>0</v>
      </c>
      <c r="T309" s="149">
        <f>S309*H309</f>
        <v>0</v>
      </c>
      <c r="AR309" s="150" t="s">
        <v>314</v>
      </c>
      <c r="AT309" s="150" t="s">
        <v>309</v>
      </c>
      <c r="AU309" s="150" t="s">
        <v>163</v>
      </c>
      <c r="AY309" s="18" t="s">
        <v>307</v>
      </c>
      <c r="BE309" s="151">
        <f>IF(N309="základní",J309,0)</f>
        <v>0</v>
      </c>
      <c r="BF309" s="151">
        <f>IF(N309="snížená",J309,0)</f>
        <v>0</v>
      </c>
      <c r="BG309" s="151">
        <f>IF(N309="zákl. přenesená",J309,0)</f>
        <v>0</v>
      </c>
      <c r="BH309" s="151">
        <f>IF(N309="sníž. přenesená",J309,0)</f>
        <v>0</v>
      </c>
      <c r="BI309" s="151">
        <f>IF(N309="nulová",J309,0)</f>
        <v>0</v>
      </c>
      <c r="BJ309" s="18" t="s">
        <v>82</v>
      </c>
      <c r="BK309" s="151">
        <f>ROUND(I309*H309,2)</f>
        <v>0</v>
      </c>
      <c r="BL309" s="18" t="s">
        <v>314</v>
      </c>
      <c r="BM309" s="150" t="s">
        <v>956</v>
      </c>
    </row>
    <row r="310" spans="2:65" s="1" customFormat="1" ht="48.75">
      <c r="B310" s="33"/>
      <c r="D310" s="152" t="s">
        <v>316</v>
      </c>
      <c r="F310" s="153" t="s">
        <v>9363</v>
      </c>
      <c r="I310" s="154"/>
      <c r="L310" s="33"/>
      <c r="M310" s="155"/>
      <c r="T310" s="57"/>
      <c r="AT310" s="18" t="s">
        <v>316</v>
      </c>
      <c r="AU310" s="18" t="s">
        <v>163</v>
      </c>
    </row>
    <row r="311" spans="2:65" s="1" customFormat="1" ht="19.5">
      <c r="B311" s="33"/>
      <c r="D311" s="152" t="s">
        <v>357</v>
      </c>
      <c r="F311" s="176" t="s">
        <v>9364</v>
      </c>
      <c r="I311" s="154"/>
      <c r="L311" s="33"/>
      <c r="M311" s="155"/>
      <c r="T311" s="57"/>
      <c r="AT311" s="18" t="s">
        <v>357</v>
      </c>
      <c r="AU311" s="18" t="s">
        <v>163</v>
      </c>
    </row>
    <row r="312" spans="2:65" s="1" customFormat="1" ht="16.5" customHeight="1">
      <c r="B312" s="33"/>
      <c r="C312" s="139" t="s">
        <v>653</v>
      </c>
      <c r="D312" s="139" t="s">
        <v>309</v>
      </c>
      <c r="E312" s="140" t="s">
        <v>8818</v>
      </c>
      <c r="F312" s="141" t="s">
        <v>9365</v>
      </c>
      <c r="G312" s="142" t="s">
        <v>514</v>
      </c>
      <c r="H312" s="143">
        <v>1</v>
      </c>
      <c r="I312" s="144"/>
      <c r="J312" s="145">
        <f>ROUND(I312*H312,2)</f>
        <v>0</v>
      </c>
      <c r="K312" s="141" t="s">
        <v>1</v>
      </c>
      <c r="L312" s="33"/>
      <c r="M312" s="146" t="s">
        <v>1</v>
      </c>
      <c r="N312" s="147" t="s">
        <v>40</v>
      </c>
      <c r="P312" s="148">
        <f>O312*H312</f>
        <v>0</v>
      </c>
      <c r="Q312" s="148">
        <v>0</v>
      </c>
      <c r="R312" s="148">
        <f>Q312*H312</f>
        <v>0</v>
      </c>
      <c r="S312" s="148">
        <v>0</v>
      </c>
      <c r="T312" s="149">
        <f>S312*H312</f>
        <v>0</v>
      </c>
      <c r="AR312" s="150" t="s">
        <v>314</v>
      </c>
      <c r="AT312" s="150" t="s">
        <v>309</v>
      </c>
      <c r="AU312" s="150" t="s">
        <v>163</v>
      </c>
      <c r="AY312" s="18" t="s">
        <v>307</v>
      </c>
      <c r="BE312" s="151">
        <f>IF(N312="základní",J312,0)</f>
        <v>0</v>
      </c>
      <c r="BF312" s="151">
        <f>IF(N312="snížená",J312,0)</f>
        <v>0</v>
      </c>
      <c r="BG312" s="151">
        <f>IF(N312="zákl. přenesená",J312,0)</f>
        <v>0</v>
      </c>
      <c r="BH312" s="151">
        <f>IF(N312="sníž. přenesená",J312,0)</f>
        <v>0</v>
      </c>
      <c r="BI312" s="151">
        <f>IF(N312="nulová",J312,0)</f>
        <v>0</v>
      </c>
      <c r="BJ312" s="18" t="s">
        <v>82</v>
      </c>
      <c r="BK312" s="151">
        <f>ROUND(I312*H312,2)</f>
        <v>0</v>
      </c>
      <c r="BL312" s="18" t="s">
        <v>314</v>
      </c>
      <c r="BM312" s="150" t="s">
        <v>966</v>
      </c>
    </row>
    <row r="313" spans="2:65" s="1" customFormat="1" ht="11.25">
      <c r="B313" s="33"/>
      <c r="D313" s="152" t="s">
        <v>316</v>
      </c>
      <c r="F313" s="153" t="s">
        <v>9365</v>
      </c>
      <c r="I313" s="154"/>
      <c r="L313" s="33"/>
      <c r="M313" s="155"/>
      <c r="T313" s="57"/>
      <c r="AT313" s="18" t="s">
        <v>316</v>
      </c>
      <c r="AU313" s="18" t="s">
        <v>163</v>
      </c>
    </row>
    <row r="314" spans="2:65" s="1" customFormat="1" ht="19.5">
      <c r="B314" s="33"/>
      <c r="D314" s="152" t="s">
        <v>357</v>
      </c>
      <c r="F314" s="176" t="s">
        <v>9366</v>
      </c>
      <c r="I314" s="154"/>
      <c r="L314" s="33"/>
      <c r="M314" s="155"/>
      <c r="T314" s="57"/>
      <c r="AT314" s="18" t="s">
        <v>357</v>
      </c>
      <c r="AU314" s="18" t="s">
        <v>163</v>
      </c>
    </row>
    <row r="315" spans="2:65" s="1" customFormat="1" ht="16.5" customHeight="1">
      <c r="B315" s="33"/>
      <c r="C315" s="139" t="s">
        <v>659</v>
      </c>
      <c r="D315" s="139" t="s">
        <v>309</v>
      </c>
      <c r="E315" s="140" t="s">
        <v>8827</v>
      </c>
      <c r="F315" s="141" t="s">
        <v>9367</v>
      </c>
      <c r="G315" s="142" t="s">
        <v>514</v>
      </c>
      <c r="H315" s="143">
        <v>1</v>
      </c>
      <c r="I315" s="144"/>
      <c r="J315" s="145">
        <f>ROUND(I315*H315,2)</f>
        <v>0</v>
      </c>
      <c r="K315" s="141" t="s">
        <v>1</v>
      </c>
      <c r="L315" s="33"/>
      <c r="M315" s="146" t="s">
        <v>1</v>
      </c>
      <c r="N315" s="147" t="s">
        <v>40</v>
      </c>
      <c r="P315" s="148">
        <f>O315*H315</f>
        <v>0</v>
      </c>
      <c r="Q315" s="148">
        <v>0</v>
      </c>
      <c r="R315" s="148">
        <f>Q315*H315</f>
        <v>0</v>
      </c>
      <c r="S315" s="148">
        <v>0</v>
      </c>
      <c r="T315" s="149">
        <f>S315*H315</f>
        <v>0</v>
      </c>
      <c r="AR315" s="150" t="s">
        <v>314</v>
      </c>
      <c r="AT315" s="150" t="s">
        <v>309</v>
      </c>
      <c r="AU315" s="150" t="s">
        <v>163</v>
      </c>
      <c r="AY315" s="18" t="s">
        <v>307</v>
      </c>
      <c r="BE315" s="151">
        <f>IF(N315="základní",J315,0)</f>
        <v>0</v>
      </c>
      <c r="BF315" s="151">
        <f>IF(N315="snížená",J315,0)</f>
        <v>0</v>
      </c>
      <c r="BG315" s="151">
        <f>IF(N315="zákl. přenesená",J315,0)</f>
        <v>0</v>
      </c>
      <c r="BH315" s="151">
        <f>IF(N315="sníž. přenesená",J315,0)</f>
        <v>0</v>
      </c>
      <c r="BI315" s="151">
        <f>IF(N315="nulová",J315,0)</f>
        <v>0</v>
      </c>
      <c r="BJ315" s="18" t="s">
        <v>82</v>
      </c>
      <c r="BK315" s="151">
        <f>ROUND(I315*H315,2)</f>
        <v>0</v>
      </c>
      <c r="BL315" s="18" t="s">
        <v>314</v>
      </c>
      <c r="BM315" s="150" t="s">
        <v>928</v>
      </c>
    </row>
    <row r="316" spans="2:65" s="1" customFormat="1" ht="11.25">
      <c r="B316" s="33"/>
      <c r="D316" s="152" t="s">
        <v>316</v>
      </c>
      <c r="F316" s="153" t="s">
        <v>9367</v>
      </c>
      <c r="I316" s="154"/>
      <c r="L316" s="33"/>
      <c r="M316" s="155"/>
      <c r="T316" s="57"/>
      <c r="AT316" s="18" t="s">
        <v>316</v>
      </c>
      <c r="AU316" s="18" t="s">
        <v>163</v>
      </c>
    </row>
    <row r="317" spans="2:65" s="1" customFormat="1" ht="19.5">
      <c r="B317" s="33"/>
      <c r="D317" s="152" t="s">
        <v>357</v>
      </c>
      <c r="F317" s="176" t="s">
        <v>9368</v>
      </c>
      <c r="I317" s="154"/>
      <c r="L317" s="33"/>
      <c r="M317" s="155"/>
      <c r="T317" s="57"/>
      <c r="AT317" s="18" t="s">
        <v>357</v>
      </c>
      <c r="AU317" s="18" t="s">
        <v>163</v>
      </c>
    </row>
    <row r="318" spans="2:65" s="1" customFormat="1" ht="16.5" customHeight="1">
      <c r="B318" s="33"/>
      <c r="C318" s="139" t="s">
        <v>664</v>
      </c>
      <c r="D318" s="139" t="s">
        <v>309</v>
      </c>
      <c r="E318" s="140" t="s">
        <v>9369</v>
      </c>
      <c r="F318" s="141" t="s">
        <v>9370</v>
      </c>
      <c r="G318" s="142" t="s">
        <v>514</v>
      </c>
      <c r="H318" s="143">
        <v>1</v>
      </c>
      <c r="I318" s="144"/>
      <c r="J318" s="145">
        <f>ROUND(I318*H318,2)</f>
        <v>0</v>
      </c>
      <c r="K318" s="141" t="s">
        <v>1</v>
      </c>
      <c r="L318" s="33"/>
      <c r="M318" s="146" t="s">
        <v>1</v>
      </c>
      <c r="N318" s="147" t="s">
        <v>40</v>
      </c>
      <c r="P318" s="148">
        <f>O318*H318</f>
        <v>0</v>
      </c>
      <c r="Q318" s="148">
        <v>0</v>
      </c>
      <c r="R318" s="148">
        <f>Q318*H318</f>
        <v>0</v>
      </c>
      <c r="S318" s="148">
        <v>0</v>
      </c>
      <c r="T318" s="149">
        <f>S318*H318</f>
        <v>0</v>
      </c>
      <c r="AR318" s="150" t="s">
        <v>314</v>
      </c>
      <c r="AT318" s="150" t="s">
        <v>309</v>
      </c>
      <c r="AU318" s="150" t="s">
        <v>163</v>
      </c>
      <c r="AY318" s="18" t="s">
        <v>307</v>
      </c>
      <c r="BE318" s="151">
        <f>IF(N318="základní",J318,0)</f>
        <v>0</v>
      </c>
      <c r="BF318" s="151">
        <f>IF(N318="snížená",J318,0)</f>
        <v>0</v>
      </c>
      <c r="BG318" s="151">
        <f>IF(N318="zákl. přenesená",J318,0)</f>
        <v>0</v>
      </c>
      <c r="BH318" s="151">
        <f>IF(N318="sníž. přenesená",J318,0)</f>
        <v>0</v>
      </c>
      <c r="BI318" s="151">
        <f>IF(N318="nulová",J318,0)</f>
        <v>0</v>
      </c>
      <c r="BJ318" s="18" t="s">
        <v>82</v>
      </c>
      <c r="BK318" s="151">
        <f>ROUND(I318*H318,2)</f>
        <v>0</v>
      </c>
      <c r="BL318" s="18" t="s">
        <v>314</v>
      </c>
      <c r="BM318" s="150" t="s">
        <v>988</v>
      </c>
    </row>
    <row r="319" spans="2:65" s="1" customFormat="1" ht="11.25">
      <c r="B319" s="33"/>
      <c r="D319" s="152" t="s">
        <v>316</v>
      </c>
      <c r="F319" s="153" t="s">
        <v>9370</v>
      </c>
      <c r="I319" s="154"/>
      <c r="L319" s="33"/>
      <c r="M319" s="155"/>
      <c r="T319" s="57"/>
      <c r="AT319" s="18" t="s">
        <v>316</v>
      </c>
      <c r="AU319" s="18" t="s">
        <v>163</v>
      </c>
    </row>
    <row r="320" spans="2:65" s="1" customFormat="1" ht="19.5">
      <c r="B320" s="33"/>
      <c r="D320" s="152" t="s">
        <v>357</v>
      </c>
      <c r="F320" s="176" t="s">
        <v>9371</v>
      </c>
      <c r="I320" s="154"/>
      <c r="L320" s="33"/>
      <c r="M320" s="155"/>
      <c r="T320" s="57"/>
      <c r="AT320" s="18" t="s">
        <v>357</v>
      </c>
      <c r="AU320" s="18" t="s">
        <v>163</v>
      </c>
    </row>
    <row r="321" spans="2:65" s="1" customFormat="1" ht="37.9" customHeight="1">
      <c r="B321" s="33"/>
      <c r="C321" s="139" t="s">
        <v>675</v>
      </c>
      <c r="D321" s="139" t="s">
        <v>309</v>
      </c>
      <c r="E321" s="140" t="s">
        <v>9465</v>
      </c>
      <c r="F321" s="141" t="s">
        <v>9466</v>
      </c>
      <c r="G321" s="142" t="s">
        <v>514</v>
      </c>
      <c r="H321" s="143">
        <v>2</v>
      </c>
      <c r="I321" s="144"/>
      <c r="J321" s="145">
        <f>ROUND(I321*H321,2)</f>
        <v>0</v>
      </c>
      <c r="K321" s="141" t="s">
        <v>1</v>
      </c>
      <c r="L321" s="33"/>
      <c r="M321" s="146" t="s">
        <v>1</v>
      </c>
      <c r="N321" s="147" t="s">
        <v>40</v>
      </c>
      <c r="P321" s="148">
        <f>O321*H321</f>
        <v>0</v>
      </c>
      <c r="Q321" s="148">
        <v>0</v>
      </c>
      <c r="R321" s="148">
        <f>Q321*H321</f>
        <v>0</v>
      </c>
      <c r="S321" s="148">
        <v>0</v>
      </c>
      <c r="T321" s="149">
        <f>S321*H321</f>
        <v>0</v>
      </c>
      <c r="AR321" s="150" t="s">
        <v>314</v>
      </c>
      <c r="AT321" s="150" t="s">
        <v>309</v>
      </c>
      <c r="AU321" s="150" t="s">
        <v>163</v>
      </c>
      <c r="AY321" s="18" t="s">
        <v>307</v>
      </c>
      <c r="BE321" s="151">
        <f>IF(N321="základní",J321,0)</f>
        <v>0</v>
      </c>
      <c r="BF321" s="151">
        <f>IF(N321="snížená",J321,0)</f>
        <v>0</v>
      </c>
      <c r="BG321" s="151">
        <f>IF(N321="zákl. přenesená",J321,0)</f>
        <v>0</v>
      </c>
      <c r="BH321" s="151">
        <f>IF(N321="sníž. přenesená",J321,0)</f>
        <v>0</v>
      </c>
      <c r="BI321" s="151">
        <f>IF(N321="nulová",J321,0)</f>
        <v>0</v>
      </c>
      <c r="BJ321" s="18" t="s">
        <v>82</v>
      </c>
      <c r="BK321" s="151">
        <f>ROUND(I321*H321,2)</f>
        <v>0</v>
      </c>
      <c r="BL321" s="18" t="s">
        <v>314</v>
      </c>
      <c r="BM321" s="150" t="s">
        <v>999</v>
      </c>
    </row>
    <row r="322" spans="2:65" s="1" customFormat="1" ht="19.5">
      <c r="B322" s="33"/>
      <c r="D322" s="152" t="s">
        <v>316</v>
      </c>
      <c r="F322" s="153" t="s">
        <v>9466</v>
      </c>
      <c r="I322" s="154"/>
      <c r="L322" s="33"/>
      <c r="M322" s="155"/>
      <c r="T322" s="57"/>
      <c r="AT322" s="18" t="s">
        <v>316</v>
      </c>
      <c r="AU322" s="18" t="s">
        <v>163</v>
      </c>
    </row>
    <row r="323" spans="2:65" s="1" customFormat="1" ht="19.5">
      <c r="B323" s="33"/>
      <c r="D323" s="152" t="s">
        <v>357</v>
      </c>
      <c r="F323" s="176" t="s">
        <v>9467</v>
      </c>
      <c r="I323" s="154"/>
      <c r="L323" s="33"/>
      <c r="M323" s="155"/>
      <c r="T323" s="57"/>
      <c r="AT323" s="18" t="s">
        <v>357</v>
      </c>
      <c r="AU323" s="18" t="s">
        <v>163</v>
      </c>
    </row>
    <row r="324" spans="2:65" s="11" customFormat="1" ht="20.85" customHeight="1">
      <c r="B324" s="127"/>
      <c r="D324" s="128" t="s">
        <v>74</v>
      </c>
      <c r="E324" s="137" t="s">
        <v>8743</v>
      </c>
      <c r="F324" s="137" t="s">
        <v>9468</v>
      </c>
      <c r="I324" s="130"/>
      <c r="J324" s="138">
        <f>BK324</f>
        <v>0</v>
      </c>
      <c r="L324" s="127"/>
      <c r="M324" s="132"/>
      <c r="P324" s="133">
        <f>SUM(P325:P327)</f>
        <v>0</v>
      </c>
      <c r="R324" s="133">
        <f>SUM(R325:R327)</f>
        <v>0</v>
      </c>
      <c r="T324" s="134">
        <f>SUM(T325:T327)</f>
        <v>0</v>
      </c>
      <c r="AR324" s="128" t="s">
        <v>82</v>
      </c>
      <c r="AT324" s="135" t="s">
        <v>74</v>
      </c>
      <c r="AU324" s="135" t="s">
        <v>84</v>
      </c>
      <c r="AY324" s="128" t="s">
        <v>307</v>
      </c>
      <c r="BK324" s="136">
        <f>SUM(BK325:BK327)</f>
        <v>0</v>
      </c>
    </row>
    <row r="325" spans="2:65" s="1" customFormat="1" ht="55.5" customHeight="1">
      <c r="B325" s="33"/>
      <c r="C325" s="139" t="s">
        <v>680</v>
      </c>
      <c r="D325" s="139" t="s">
        <v>309</v>
      </c>
      <c r="E325" s="140" t="s">
        <v>9469</v>
      </c>
      <c r="F325" s="141" t="s">
        <v>9470</v>
      </c>
      <c r="G325" s="142" t="s">
        <v>514</v>
      </c>
      <c r="H325" s="143">
        <v>2</v>
      </c>
      <c r="I325" s="144"/>
      <c r="J325" s="145">
        <f>ROUND(I325*H325,2)</f>
        <v>0</v>
      </c>
      <c r="K325" s="141" t="s">
        <v>1</v>
      </c>
      <c r="L325" s="33"/>
      <c r="M325" s="146" t="s">
        <v>1</v>
      </c>
      <c r="N325" s="147" t="s">
        <v>40</v>
      </c>
      <c r="P325" s="148">
        <f>O325*H325</f>
        <v>0</v>
      </c>
      <c r="Q325" s="148">
        <v>0</v>
      </c>
      <c r="R325" s="148">
        <f>Q325*H325</f>
        <v>0</v>
      </c>
      <c r="S325" s="148">
        <v>0</v>
      </c>
      <c r="T325" s="149">
        <f>S325*H325</f>
        <v>0</v>
      </c>
      <c r="AR325" s="150" t="s">
        <v>314</v>
      </c>
      <c r="AT325" s="150" t="s">
        <v>309</v>
      </c>
      <c r="AU325" s="150" t="s">
        <v>163</v>
      </c>
      <c r="AY325" s="18" t="s">
        <v>307</v>
      </c>
      <c r="BE325" s="151">
        <f>IF(N325="základní",J325,0)</f>
        <v>0</v>
      </c>
      <c r="BF325" s="151">
        <f>IF(N325="snížená",J325,0)</f>
        <v>0</v>
      </c>
      <c r="BG325" s="151">
        <f>IF(N325="zákl. přenesená",J325,0)</f>
        <v>0</v>
      </c>
      <c r="BH325" s="151">
        <f>IF(N325="sníž. přenesená",J325,0)</f>
        <v>0</v>
      </c>
      <c r="BI325" s="151">
        <f>IF(N325="nulová",J325,0)</f>
        <v>0</v>
      </c>
      <c r="BJ325" s="18" t="s">
        <v>82</v>
      </c>
      <c r="BK325" s="151">
        <f>ROUND(I325*H325,2)</f>
        <v>0</v>
      </c>
      <c r="BL325" s="18" t="s">
        <v>314</v>
      </c>
      <c r="BM325" s="150" t="s">
        <v>1009</v>
      </c>
    </row>
    <row r="326" spans="2:65" s="1" customFormat="1" ht="39">
      <c r="B326" s="33"/>
      <c r="D326" s="152" t="s">
        <v>316</v>
      </c>
      <c r="F326" s="153" t="s">
        <v>9470</v>
      </c>
      <c r="I326" s="154"/>
      <c r="L326" s="33"/>
      <c r="M326" s="155"/>
      <c r="T326" s="57"/>
      <c r="AT326" s="18" t="s">
        <v>316</v>
      </c>
      <c r="AU326" s="18" t="s">
        <v>163</v>
      </c>
    </row>
    <row r="327" spans="2:65" s="1" customFormat="1" ht="19.5">
      <c r="B327" s="33"/>
      <c r="D327" s="152" t="s">
        <v>357</v>
      </c>
      <c r="F327" s="176" t="s">
        <v>9471</v>
      </c>
      <c r="I327" s="154"/>
      <c r="L327" s="33"/>
      <c r="M327" s="155"/>
      <c r="T327" s="57"/>
      <c r="AT327" s="18" t="s">
        <v>357</v>
      </c>
      <c r="AU327" s="18" t="s">
        <v>163</v>
      </c>
    </row>
    <row r="328" spans="2:65" s="11" customFormat="1" ht="20.85" customHeight="1">
      <c r="B328" s="127"/>
      <c r="D328" s="128" t="s">
        <v>74</v>
      </c>
      <c r="E328" s="137" t="s">
        <v>8763</v>
      </c>
      <c r="F328" s="137" t="s">
        <v>9472</v>
      </c>
      <c r="I328" s="130"/>
      <c r="J328" s="138">
        <f>BK328</f>
        <v>0</v>
      </c>
      <c r="L328" s="127"/>
      <c r="M328" s="132"/>
      <c r="P328" s="133">
        <f>SUM(P329:P337)</f>
        <v>0</v>
      </c>
      <c r="R328" s="133">
        <f>SUM(R329:R337)</f>
        <v>0</v>
      </c>
      <c r="T328" s="134">
        <f>SUM(T329:T337)</f>
        <v>0</v>
      </c>
      <c r="AR328" s="128" t="s">
        <v>82</v>
      </c>
      <c r="AT328" s="135" t="s">
        <v>74</v>
      </c>
      <c r="AU328" s="135" t="s">
        <v>84</v>
      </c>
      <c r="AY328" s="128" t="s">
        <v>307</v>
      </c>
      <c r="BK328" s="136">
        <f>SUM(BK329:BK337)</f>
        <v>0</v>
      </c>
    </row>
    <row r="329" spans="2:65" s="1" customFormat="1" ht="16.5" customHeight="1">
      <c r="B329" s="33"/>
      <c r="C329" s="139" t="s">
        <v>687</v>
      </c>
      <c r="D329" s="139" t="s">
        <v>309</v>
      </c>
      <c r="E329" s="140" t="s">
        <v>8818</v>
      </c>
      <c r="F329" s="141" t="s">
        <v>9365</v>
      </c>
      <c r="G329" s="142" t="s">
        <v>514</v>
      </c>
      <c r="H329" s="143">
        <v>1</v>
      </c>
      <c r="I329" s="144"/>
      <c r="J329" s="145">
        <f>ROUND(I329*H329,2)</f>
        <v>0</v>
      </c>
      <c r="K329" s="141" t="s">
        <v>1</v>
      </c>
      <c r="L329" s="33"/>
      <c r="M329" s="146" t="s">
        <v>1</v>
      </c>
      <c r="N329" s="147" t="s">
        <v>40</v>
      </c>
      <c r="P329" s="148">
        <f>O329*H329</f>
        <v>0</v>
      </c>
      <c r="Q329" s="148">
        <v>0</v>
      </c>
      <c r="R329" s="148">
        <f>Q329*H329</f>
        <v>0</v>
      </c>
      <c r="S329" s="148">
        <v>0</v>
      </c>
      <c r="T329" s="149">
        <f>S329*H329</f>
        <v>0</v>
      </c>
      <c r="AR329" s="150" t="s">
        <v>314</v>
      </c>
      <c r="AT329" s="150" t="s">
        <v>309</v>
      </c>
      <c r="AU329" s="150" t="s">
        <v>163</v>
      </c>
      <c r="AY329" s="18" t="s">
        <v>307</v>
      </c>
      <c r="BE329" s="151">
        <f>IF(N329="základní",J329,0)</f>
        <v>0</v>
      </c>
      <c r="BF329" s="151">
        <f>IF(N329="snížená",J329,0)</f>
        <v>0</v>
      </c>
      <c r="BG329" s="151">
        <f>IF(N329="zákl. přenesená",J329,0)</f>
        <v>0</v>
      </c>
      <c r="BH329" s="151">
        <f>IF(N329="sníž. přenesená",J329,0)</f>
        <v>0</v>
      </c>
      <c r="BI329" s="151">
        <f>IF(N329="nulová",J329,0)</f>
        <v>0</v>
      </c>
      <c r="BJ329" s="18" t="s">
        <v>82</v>
      </c>
      <c r="BK329" s="151">
        <f>ROUND(I329*H329,2)</f>
        <v>0</v>
      </c>
      <c r="BL329" s="18" t="s">
        <v>314</v>
      </c>
      <c r="BM329" s="150" t="s">
        <v>1019</v>
      </c>
    </row>
    <row r="330" spans="2:65" s="1" customFormat="1" ht="11.25">
      <c r="B330" s="33"/>
      <c r="D330" s="152" t="s">
        <v>316</v>
      </c>
      <c r="F330" s="153" t="s">
        <v>9365</v>
      </c>
      <c r="I330" s="154"/>
      <c r="L330" s="33"/>
      <c r="M330" s="155"/>
      <c r="T330" s="57"/>
      <c r="AT330" s="18" t="s">
        <v>316</v>
      </c>
      <c r="AU330" s="18" t="s">
        <v>163</v>
      </c>
    </row>
    <row r="331" spans="2:65" s="1" customFormat="1" ht="19.5">
      <c r="B331" s="33"/>
      <c r="D331" s="152" t="s">
        <v>357</v>
      </c>
      <c r="F331" s="176" t="s">
        <v>9366</v>
      </c>
      <c r="I331" s="154"/>
      <c r="L331" s="33"/>
      <c r="M331" s="155"/>
      <c r="T331" s="57"/>
      <c r="AT331" s="18" t="s">
        <v>357</v>
      </c>
      <c r="AU331" s="18" t="s">
        <v>163</v>
      </c>
    </row>
    <row r="332" spans="2:65" s="1" customFormat="1" ht="16.5" customHeight="1">
      <c r="B332" s="33"/>
      <c r="C332" s="139" t="s">
        <v>692</v>
      </c>
      <c r="D332" s="139" t="s">
        <v>309</v>
      </c>
      <c r="E332" s="140" t="s">
        <v>8827</v>
      </c>
      <c r="F332" s="141" t="s">
        <v>9367</v>
      </c>
      <c r="G332" s="142" t="s">
        <v>514</v>
      </c>
      <c r="H332" s="143">
        <v>1</v>
      </c>
      <c r="I332" s="144"/>
      <c r="J332" s="145">
        <f>ROUND(I332*H332,2)</f>
        <v>0</v>
      </c>
      <c r="K332" s="141" t="s">
        <v>1</v>
      </c>
      <c r="L332" s="33"/>
      <c r="M332" s="146" t="s">
        <v>1</v>
      </c>
      <c r="N332" s="147" t="s">
        <v>40</v>
      </c>
      <c r="P332" s="148">
        <f>O332*H332</f>
        <v>0</v>
      </c>
      <c r="Q332" s="148">
        <v>0</v>
      </c>
      <c r="R332" s="148">
        <f>Q332*H332</f>
        <v>0</v>
      </c>
      <c r="S332" s="148">
        <v>0</v>
      </c>
      <c r="T332" s="149">
        <f>S332*H332</f>
        <v>0</v>
      </c>
      <c r="AR332" s="150" t="s">
        <v>314</v>
      </c>
      <c r="AT332" s="150" t="s">
        <v>309</v>
      </c>
      <c r="AU332" s="150" t="s">
        <v>163</v>
      </c>
      <c r="AY332" s="18" t="s">
        <v>307</v>
      </c>
      <c r="BE332" s="151">
        <f>IF(N332="základní",J332,0)</f>
        <v>0</v>
      </c>
      <c r="BF332" s="151">
        <f>IF(N332="snížená",J332,0)</f>
        <v>0</v>
      </c>
      <c r="BG332" s="151">
        <f>IF(N332="zákl. přenesená",J332,0)</f>
        <v>0</v>
      </c>
      <c r="BH332" s="151">
        <f>IF(N332="sníž. přenesená",J332,0)</f>
        <v>0</v>
      </c>
      <c r="BI332" s="151">
        <f>IF(N332="nulová",J332,0)</f>
        <v>0</v>
      </c>
      <c r="BJ332" s="18" t="s">
        <v>82</v>
      </c>
      <c r="BK332" s="151">
        <f>ROUND(I332*H332,2)</f>
        <v>0</v>
      </c>
      <c r="BL332" s="18" t="s">
        <v>314</v>
      </c>
      <c r="BM332" s="150" t="s">
        <v>1029</v>
      </c>
    </row>
    <row r="333" spans="2:65" s="1" customFormat="1" ht="11.25">
      <c r="B333" s="33"/>
      <c r="D333" s="152" t="s">
        <v>316</v>
      </c>
      <c r="F333" s="153" t="s">
        <v>9367</v>
      </c>
      <c r="I333" s="154"/>
      <c r="L333" s="33"/>
      <c r="M333" s="155"/>
      <c r="T333" s="57"/>
      <c r="AT333" s="18" t="s">
        <v>316</v>
      </c>
      <c r="AU333" s="18" t="s">
        <v>163</v>
      </c>
    </row>
    <row r="334" spans="2:65" s="1" customFormat="1" ht="19.5">
      <c r="B334" s="33"/>
      <c r="D334" s="152" t="s">
        <v>357</v>
      </c>
      <c r="F334" s="176" t="s">
        <v>9368</v>
      </c>
      <c r="I334" s="154"/>
      <c r="L334" s="33"/>
      <c r="M334" s="155"/>
      <c r="T334" s="57"/>
      <c r="AT334" s="18" t="s">
        <v>357</v>
      </c>
      <c r="AU334" s="18" t="s">
        <v>163</v>
      </c>
    </row>
    <row r="335" spans="2:65" s="1" customFormat="1" ht="16.5" customHeight="1">
      <c r="B335" s="33"/>
      <c r="C335" s="139" t="s">
        <v>697</v>
      </c>
      <c r="D335" s="139" t="s">
        <v>309</v>
      </c>
      <c r="E335" s="140" t="s">
        <v>9369</v>
      </c>
      <c r="F335" s="141" t="s">
        <v>9370</v>
      </c>
      <c r="G335" s="142" t="s">
        <v>514</v>
      </c>
      <c r="H335" s="143">
        <v>1</v>
      </c>
      <c r="I335" s="144"/>
      <c r="J335" s="145">
        <f>ROUND(I335*H335,2)</f>
        <v>0</v>
      </c>
      <c r="K335" s="141" t="s">
        <v>1</v>
      </c>
      <c r="L335" s="33"/>
      <c r="M335" s="146" t="s">
        <v>1</v>
      </c>
      <c r="N335" s="147" t="s">
        <v>40</v>
      </c>
      <c r="P335" s="148">
        <f>O335*H335</f>
        <v>0</v>
      </c>
      <c r="Q335" s="148">
        <v>0</v>
      </c>
      <c r="R335" s="148">
        <f>Q335*H335</f>
        <v>0</v>
      </c>
      <c r="S335" s="148">
        <v>0</v>
      </c>
      <c r="T335" s="149">
        <f>S335*H335</f>
        <v>0</v>
      </c>
      <c r="AR335" s="150" t="s">
        <v>314</v>
      </c>
      <c r="AT335" s="150" t="s">
        <v>309</v>
      </c>
      <c r="AU335" s="150" t="s">
        <v>163</v>
      </c>
      <c r="AY335" s="18" t="s">
        <v>307</v>
      </c>
      <c r="BE335" s="151">
        <f>IF(N335="základní",J335,0)</f>
        <v>0</v>
      </c>
      <c r="BF335" s="151">
        <f>IF(N335="snížená",J335,0)</f>
        <v>0</v>
      </c>
      <c r="BG335" s="151">
        <f>IF(N335="zákl. přenesená",J335,0)</f>
        <v>0</v>
      </c>
      <c r="BH335" s="151">
        <f>IF(N335="sníž. přenesená",J335,0)</f>
        <v>0</v>
      </c>
      <c r="BI335" s="151">
        <f>IF(N335="nulová",J335,0)</f>
        <v>0</v>
      </c>
      <c r="BJ335" s="18" t="s">
        <v>82</v>
      </c>
      <c r="BK335" s="151">
        <f>ROUND(I335*H335,2)</f>
        <v>0</v>
      </c>
      <c r="BL335" s="18" t="s">
        <v>314</v>
      </c>
      <c r="BM335" s="150" t="s">
        <v>1039</v>
      </c>
    </row>
    <row r="336" spans="2:65" s="1" customFormat="1" ht="11.25">
      <c r="B336" s="33"/>
      <c r="D336" s="152" t="s">
        <v>316</v>
      </c>
      <c r="F336" s="153" t="s">
        <v>9370</v>
      </c>
      <c r="I336" s="154"/>
      <c r="L336" s="33"/>
      <c r="M336" s="155"/>
      <c r="T336" s="57"/>
      <c r="AT336" s="18" t="s">
        <v>316</v>
      </c>
      <c r="AU336" s="18" t="s">
        <v>163</v>
      </c>
    </row>
    <row r="337" spans="2:65" s="1" customFormat="1" ht="19.5">
      <c r="B337" s="33"/>
      <c r="D337" s="152" t="s">
        <v>357</v>
      </c>
      <c r="F337" s="176" t="s">
        <v>9371</v>
      </c>
      <c r="I337" s="154"/>
      <c r="L337" s="33"/>
      <c r="M337" s="155"/>
      <c r="T337" s="57"/>
      <c r="AT337" s="18" t="s">
        <v>357</v>
      </c>
      <c r="AU337" s="18" t="s">
        <v>163</v>
      </c>
    </row>
    <row r="338" spans="2:65" s="11" customFormat="1" ht="20.85" customHeight="1">
      <c r="B338" s="127"/>
      <c r="D338" s="128" t="s">
        <v>74</v>
      </c>
      <c r="E338" s="137" t="s">
        <v>8769</v>
      </c>
      <c r="F338" s="137" t="s">
        <v>9473</v>
      </c>
      <c r="I338" s="130"/>
      <c r="J338" s="138">
        <f>BK338</f>
        <v>0</v>
      </c>
      <c r="L338" s="127"/>
      <c r="M338" s="132"/>
      <c r="P338" s="133">
        <f>SUM(P339:P347)</f>
        <v>0</v>
      </c>
      <c r="R338" s="133">
        <f>SUM(R339:R347)</f>
        <v>0</v>
      </c>
      <c r="T338" s="134">
        <f>SUM(T339:T347)</f>
        <v>0</v>
      </c>
      <c r="AR338" s="128" t="s">
        <v>82</v>
      </c>
      <c r="AT338" s="135" t="s">
        <v>74</v>
      </c>
      <c r="AU338" s="135" t="s">
        <v>84</v>
      </c>
      <c r="AY338" s="128" t="s">
        <v>307</v>
      </c>
      <c r="BK338" s="136">
        <f>SUM(BK339:BK347)</f>
        <v>0</v>
      </c>
    </row>
    <row r="339" spans="2:65" s="1" customFormat="1" ht="16.5" customHeight="1">
      <c r="B339" s="33"/>
      <c r="C339" s="139" t="s">
        <v>702</v>
      </c>
      <c r="D339" s="139" t="s">
        <v>309</v>
      </c>
      <c r="E339" s="140" t="s">
        <v>8818</v>
      </c>
      <c r="F339" s="141" t="s">
        <v>9365</v>
      </c>
      <c r="G339" s="142" t="s">
        <v>514</v>
      </c>
      <c r="H339" s="143">
        <v>1</v>
      </c>
      <c r="I339" s="144"/>
      <c r="J339" s="145">
        <f>ROUND(I339*H339,2)</f>
        <v>0</v>
      </c>
      <c r="K339" s="141" t="s">
        <v>1</v>
      </c>
      <c r="L339" s="33"/>
      <c r="M339" s="146" t="s">
        <v>1</v>
      </c>
      <c r="N339" s="147" t="s">
        <v>40</v>
      </c>
      <c r="P339" s="148">
        <f>O339*H339</f>
        <v>0</v>
      </c>
      <c r="Q339" s="148">
        <v>0</v>
      </c>
      <c r="R339" s="148">
        <f>Q339*H339</f>
        <v>0</v>
      </c>
      <c r="S339" s="148">
        <v>0</v>
      </c>
      <c r="T339" s="149">
        <f>S339*H339</f>
        <v>0</v>
      </c>
      <c r="AR339" s="150" t="s">
        <v>314</v>
      </c>
      <c r="AT339" s="150" t="s">
        <v>309</v>
      </c>
      <c r="AU339" s="150" t="s">
        <v>163</v>
      </c>
      <c r="AY339" s="18" t="s">
        <v>307</v>
      </c>
      <c r="BE339" s="151">
        <f>IF(N339="základní",J339,0)</f>
        <v>0</v>
      </c>
      <c r="BF339" s="151">
        <f>IF(N339="snížená",J339,0)</f>
        <v>0</v>
      </c>
      <c r="BG339" s="151">
        <f>IF(N339="zákl. přenesená",J339,0)</f>
        <v>0</v>
      </c>
      <c r="BH339" s="151">
        <f>IF(N339="sníž. přenesená",J339,0)</f>
        <v>0</v>
      </c>
      <c r="BI339" s="151">
        <f>IF(N339="nulová",J339,0)</f>
        <v>0</v>
      </c>
      <c r="BJ339" s="18" t="s">
        <v>82</v>
      </c>
      <c r="BK339" s="151">
        <f>ROUND(I339*H339,2)</f>
        <v>0</v>
      </c>
      <c r="BL339" s="18" t="s">
        <v>314</v>
      </c>
      <c r="BM339" s="150" t="s">
        <v>1050</v>
      </c>
    </row>
    <row r="340" spans="2:65" s="1" customFormat="1" ht="11.25">
      <c r="B340" s="33"/>
      <c r="D340" s="152" t="s">
        <v>316</v>
      </c>
      <c r="F340" s="153" t="s">
        <v>9365</v>
      </c>
      <c r="I340" s="154"/>
      <c r="L340" s="33"/>
      <c r="M340" s="155"/>
      <c r="T340" s="57"/>
      <c r="AT340" s="18" t="s">
        <v>316</v>
      </c>
      <c r="AU340" s="18" t="s">
        <v>163</v>
      </c>
    </row>
    <row r="341" spans="2:65" s="1" customFormat="1" ht="19.5">
      <c r="B341" s="33"/>
      <c r="D341" s="152" t="s">
        <v>357</v>
      </c>
      <c r="F341" s="176" t="s">
        <v>9366</v>
      </c>
      <c r="I341" s="154"/>
      <c r="L341" s="33"/>
      <c r="M341" s="155"/>
      <c r="T341" s="57"/>
      <c r="AT341" s="18" t="s">
        <v>357</v>
      </c>
      <c r="AU341" s="18" t="s">
        <v>163</v>
      </c>
    </row>
    <row r="342" spans="2:65" s="1" customFormat="1" ht="16.5" customHeight="1">
      <c r="B342" s="33"/>
      <c r="C342" s="139" t="s">
        <v>707</v>
      </c>
      <c r="D342" s="139" t="s">
        <v>309</v>
      </c>
      <c r="E342" s="140" t="s">
        <v>8827</v>
      </c>
      <c r="F342" s="141" t="s">
        <v>9367</v>
      </c>
      <c r="G342" s="142" t="s">
        <v>514</v>
      </c>
      <c r="H342" s="143">
        <v>1</v>
      </c>
      <c r="I342" s="144"/>
      <c r="J342" s="145">
        <f>ROUND(I342*H342,2)</f>
        <v>0</v>
      </c>
      <c r="K342" s="141" t="s">
        <v>1</v>
      </c>
      <c r="L342" s="33"/>
      <c r="M342" s="146" t="s">
        <v>1</v>
      </c>
      <c r="N342" s="147" t="s">
        <v>40</v>
      </c>
      <c r="P342" s="148">
        <f>O342*H342</f>
        <v>0</v>
      </c>
      <c r="Q342" s="148">
        <v>0</v>
      </c>
      <c r="R342" s="148">
        <f>Q342*H342</f>
        <v>0</v>
      </c>
      <c r="S342" s="148">
        <v>0</v>
      </c>
      <c r="T342" s="149">
        <f>S342*H342</f>
        <v>0</v>
      </c>
      <c r="AR342" s="150" t="s">
        <v>314</v>
      </c>
      <c r="AT342" s="150" t="s">
        <v>309</v>
      </c>
      <c r="AU342" s="150" t="s">
        <v>163</v>
      </c>
      <c r="AY342" s="18" t="s">
        <v>307</v>
      </c>
      <c r="BE342" s="151">
        <f>IF(N342="základní",J342,0)</f>
        <v>0</v>
      </c>
      <c r="BF342" s="151">
        <f>IF(N342="snížená",J342,0)</f>
        <v>0</v>
      </c>
      <c r="BG342" s="151">
        <f>IF(N342="zákl. přenesená",J342,0)</f>
        <v>0</v>
      </c>
      <c r="BH342" s="151">
        <f>IF(N342="sníž. přenesená",J342,0)</f>
        <v>0</v>
      </c>
      <c r="BI342" s="151">
        <f>IF(N342="nulová",J342,0)</f>
        <v>0</v>
      </c>
      <c r="BJ342" s="18" t="s">
        <v>82</v>
      </c>
      <c r="BK342" s="151">
        <f>ROUND(I342*H342,2)</f>
        <v>0</v>
      </c>
      <c r="BL342" s="18" t="s">
        <v>314</v>
      </c>
      <c r="BM342" s="150" t="s">
        <v>1059</v>
      </c>
    </row>
    <row r="343" spans="2:65" s="1" customFormat="1" ht="11.25">
      <c r="B343" s="33"/>
      <c r="D343" s="152" t="s">
        <v>316</v>
      </c>
      <c r="F343" s="153" t="s">
        <v>9367</v>
      </c>
      <c r="I343" s="154"/>
      <c r="L343" s="33"/>
      <c r="M343" s="155"/>
      <c r="T343" s="57"/>
      <c r="AT343" s="18" t="s">
        <v>316</v>
      </c>
      <c r="AU343" s="18" t="s">
        <v>163</v>
      </c>
    </row>
    <row r="344" spans="2:65" s="1" customFormat="1" ht="19.5">
      <c r="B344" s="33"/>
      <c r="D344" s="152" t="s">
        <v>357</v>
      </c>
      <c r="F344" s="176" t="s">
        <v>9368</v>
      </c>
      <c r="I344" s="154"/>
      <c r="L344" s="33"/>
      <c r="M344" s="155"/>
      <c r="T344" s="57"/>
      <c r="AT344" s="18" t="s">
        <v>357</v>
      </c>
      <c r="AU344" s="18" t="s">
        <v>163</v>
      </c>
    </row>
    <row r="345" spans="2:65" s="1" customFormat="1" ht="16.5" customHeight="1">
      <c r="B345" s="33"/>
      <c r="C345" s="139" t="s">
        <v>712</v>
      </c>
      <c r="D345" s="139" t="s">
        <v>309</v>
      </c>
      <c r="E345" s="140" t="s">
        <v>9369</v>
      </c>
      <c r="F345" s="141" t="s">
        <v>9370</v>
      </c>
      <c r="G345" s="142" t="s">
        <v>514</v>
      </c>
      <c r="H345" s="143">
        <v>1</v>
      </c>
      <c r="I345" s="144"/>
      <c r="J345" s="145">
        <f>ROUND(I345*H345,2)</f>
        <v>0</v>
      </c>
      <c r="K345" s="141" t="s">
        <v>1</v>
      </c>
      <c r="L345" s="33"/>
      <c r="M345" s="146" t="s">
        <v>1</v>
      </c>
      <c r="N345" s="147" t="s">
        <v>40</v>
      </c>
      <c r="P345" s="148">
        <f>O345*H345</f>
        <v>0</v>
      </c>
      <c r="Q345" s="148">
        <v>0</v>
      </c>
      <c r="R345" s="148">
        <f>Q345*H345</f>
        <v>0</v>
      </c>
      <c r="S345" s="148">
        <v>0</v>
      </c>
      <c r="T345" s="149">
        <f>S345*H345</f>
        <v>0</v>
      </c>
      <c r="AR345" s="150" t="s">
        <v>314</v>
      </c>
      <c r="AT345" s="150" t="s">
        <v>309</v>
      </c>
      <c r="AU345" s="150" t="s">
        <v>163</v>
      </c>
      <c r="AY345" s="18" t="s">
        <v>307</v>
      </c>
      <c r="BE345" s="151">
        <f>IF(N345="základní",J345,0)</f>
        <v>0</v>
      </c>
      <c r="BF345" s="151">
        <f>IF(N345="snížená",J345,0)</f>
        <v>0</v>
      </c>
      <c r="BG345" s="151">
        <f>IF(N345="zákl. přenesená",J345,0)</f>
        <v>0</v>
      </c>
      <c r="BH345" s="151">
        <f>IF(N345="sníž. přenesená",J345,0)</f>
        <v>0</v>
      </c>
      <c r="BI345" s="151">
        <f>IF(N345="nulová",J345,0)</f>
        <v>0</v>
      </c>
      <c r="BJ345" s="18" t="s">
        <v>82</v>
      </c>
      <c r="BK345" s="151">
        <f>ROUND(I345*H345,2)</f>
        <v>0</v>
      </c>
      <c r="BL345" s="18" t="s">
        <v>314</v>
      </c>
      <c r="BM345" s="150" t="s">
        <v>1074</v>
      </c>
    </row>
    <row r="346" spans="2:65" s="1" customFormat="1" ht="11.25">
      <c r="B346" s="33"/>
      <c r="D346" s="152" t="s">
        <v>316</v>
      </c>
      <c r="F346" s="153" t="s">
        <v>9370</v>
      </c>
      <c r="I346" s="154"/>
      <c r="L346" s="33"/>
      <c r="M346" s="155"/>
      <c r="T346" s="57"/>
      <c r="AT346" s="18" t="s">
        <v>316</v>
      </c>
      <c r="AU346" s="18" t="s">
        <v>163</v>
      </c>
    </row>
    <row r="347" spans="2:65" s="1" customFormat="1" ht="19.5">
      <c r="B347" s="33"/>
      <c r="D347" s="152" t="s">
        <v>357</v>
      </c>
      <c r="F347" s="176" t="s">
        <v>9371</v>
      </c>
      <c r="I347" s="154"/>
      <c r="L347" s="33"/>
      <c r="M347" s="155"/>
      <c r="T347" s="57"/>
      <c r="AT347" s="18" t="s">
        <v>357</v>
      </c>
      <c r="AU347" s="18" t="s">
        <v>163</v>
      </c>
    </row>
    <row r="348" spans="2:65" s="11" customFormat="1" ht="20.85" customHeight="1">
      <c r="B348" s="127"/>
      <c r="D348" s="128" t="s">
        <v>74</v>
      </c>
      <c r="E348" s="137" t="s">
        <v>8777</v>
      </c>
      <c r="F348" s="137" t="s">
        <v>9474</v>
      </c>
      <c r="I348" s="130"/>
      <c r="J348" s="138">
        <f>BK348</f>
        <v>0</v>
      </c>
      <c r="L348" s="127"/>
      <c r="M348" s="132"/>
      <c r="P348" s="133">
        <f>SUM(P349:P363)</f>
        <v>0</v>
      </c>
      <c r="R348" s="133">
        <f>SUM(R349:R363)</f>
        <v>0</v>
      </c>
      <c r="T348" s="134">
        <f>SUM(T349:T363)</f>
        <v>0</v>
      </c>
      <c r="AR348" s="128" t="s">
        <v>82</v>
      </c>
      <c r="AT348" s="135" t="s">
        <v>74</v>
      </c>
      <c r="AU348" s="135" t="s">
        <v>84</v>
      </c>
      <c r="AY348" s="128" t="s">
        <v>307</v>
      </c>
      <c r="BK348" s="136">
        <f>SUM(BK349:BK363)</f>
        <v>0</v>
      </c>
    </row>
    <row r="349" spans="2:65" s="1" customFormat="1" ht="66.75" customHeight="1">
      <c r="B349" s="33"/>
      <c r="C349" s="139" t="s">
        <v>717</v>
      </c>
      <c r="D349" s="139" t="s">
        <v>309</v>
      </c>
      <c r="E349" s="140" t="s">
        <v>9475</v>
      </c>
      <c r="F349" s="141" t="s">
        <v>9476</v>
      </c>
      <c r="G349" s="142" t="s">
        <v>514</v>
      </c>
      <c r="H349" s="143">
        <v>1</v>
      </c>
      <c r="I349" s="144"/>
      <c r="J349" s="145">
        <f>ROUND(I349*H349,2)</f>
        <v>0</v>
      </c>
      <c r="K349" s="141" t="s">
        <v>1</v>
      </c>
      <c r="L349" s="33"/>
      <c r="M349" s="146" t="s">
        <v>1</v>
      </c>
      <c r="N349" s="147" t="s">
        <v>40</v>
      </c>
      <c r="P349" s="148">
        <f>O349*H349</f>
        <v>0</v>
      </c>
      <c r="Q349" s="148">
        <v>0</v>
      </c>
      <c r="R349" s="148">
        <f>Q349*H349</f>
        <v>0</v>
      </c>
      <c r="S349" s="148">
        <v>0</v>
      </c>
      <c r="T349" s="149">
        <f>S349*H349</f>
        <v>0</v>
      </c>
      <c r="AR349" s="150" t="s">
        <v>314</v>
      </c>
      <c r="AT349" s="150" t="s">
        <v>309</v>
      </c>
      <c r="AU349" s="150" t="s">
        <v>163</v>
      </c>
      <c r="AY349" s="18" t="s">
        <v>307</v>
      </c>
      <c r="BE349" s="151">
        <f>IF(N349="základní",J349,0)</f>
        <v>0</v>
      </c>
      <c r="BF349" s="151">
        <f>IF(N349="snížená",J349,0)</f>
        <v>0</v>
      </c>
      <c r="BG349" s="151">
        <f>IF(N349="zákl. přenesená",J349,0)</f>
        <v>0</v>
      </c>
      <c r="BH349" s="151">
        <f>IF(N349="sníž. přenesená",J349,0)</f>
        <v>0</v>
      </c>
      <c r="BI349" s="151">
        <f>IF(N349="nulová",J349,0)</f>
        <v>0</v>
      </c>
      <c r="BJ349" s="18" t="s">
        <v>82</v>
      </c>
      <c r="BK349" s="151">
        <f>ROUND(I349*H349,2)</f>
        <v>0</v>
      </c>
      <c r="BL349" s="18" t="s">
        <v>314</v>
      </c>
      <c r="BM349" s="150" t="s">
        <v>1084</v>
      </c>
    </row>
    <row r="350" spans="2:65" s="1" customFormat="1" ht="78">
      <c r="B350" s="33"/>
      <c r="D350" s="152" t="s">
        <v>316</v>
      </c>
      <c r="F350" s="153" t="s">
        <v>9477</v>
      </c>
      <c r="I350" s="154"/>
      <c r="L350" s="33"/>
      <c r="M350" s="155"/>
      <c r="T350" s="57"/>
      <c r="AT350" s="18" t="s">
        <v>316</v>
      </c>
      <c r="AU350" s="18" t="s">
        <v>163</v>
      </c>
    </row>
    <row r="351" spans="2:65" s="1" customFormat="1" ht="19.5">
      <c r="B351" s="33"/>
      <c r="D351" s="152" t="s">
        <v>357</v>
      </c>
      <c r="F351" s="176" t="s">
        <v>9478</v>
      </c>
      <c r="I351" s="154"/>
      <c r="L351" s="33"/>
      <c r="M351" s="155"/>
      <c r="T351" s="57"/>
      <c r="AT351" s="18" t="s">
        <v>357</v>
      </c>
      <c r="AU351" s="18" t="s">
        <v>163</v>
      </c>
    </row>
    <row r="352" spans="2:65" s="1" customFormat="1" ht="66.75" customHeight="1">
      <c r="B352" s="33"/>
      <c r="C352" s="139" t="s">
        <v>722</v>
      </c>
      <c r="D352" s="139" t="s">
        <v>309</v>
      </c>
      <c r="E352" s="140" t="s">
        <v>9479</v>
      </c>
      <c r="F352" s="141" t="s">
        <v>9480</v>
      </c>
      <c r="G352" s="142" t="s">
        <v>514</v>
      </c>
      <c r="H352" s="143">
        <v>1</v>
      </c>
      <c r="I352" s="144"/>
      <c r="J352" s="145">
        <f>ROUND(I352*H352,2)</f>
        <v>0</v>
      </c>
      <c r="K352" s="141" t="s">
        <v>1</v>
      </c>
      <c r="L352" s="33"/>
      <c r="M352" s="146" t="s">
        <v>1</v>
      </c>
      <c r="N352" s="147" t="s">
        <v>40</v>
      </c>
      <c r="P352" s="148">
        <f>O352*H352</f>
        <v>0</v>
      </c>
      <c r="Q352" s="148">
        <v>0</v>
      </c>
      <c r="R352" s="148">
        <f>Q352*H352</f>
        <v>0</v>
      </c>
      <c r="S352" s="148">
        <v>0</v>
      </c>
      <c r="T352" s="149">
        <f>S352*H352</f>
        <v>0</v>
      </c>
      <c r="AR352" s="150" t="s">
        <v>314</v>
      </c>
      <c r="AT352" s="150" t="s">
        <v>309</v>
      </c>
      <c r="AU352" s="150" t="s">
        <v>163</v>
      </c>
      <c r="AY352" s="18" t="s">
        <v>307</v>
      </c>
      <c r="BE352" s="151">
        <f>IF(N352="základní",J352,0)</f>
        <v>0</v>
      </c>
      <c r="BF352" s="151">
        <f>IF(N352="snížená",J352,0)</f>
        <v>0</v>
      </c>
      <c r="BG352" s="151">
        <f>IF(N352="zákl. přenesená",J352,0)</f>
        <v>0</v>
      </c>
      <c r="BH352" s="151">
        <f>IF(N352="sníž. přenesená",J352,0)</f>
        <v>0</v>
      </c>
      <c r="BI352" s="151">
        <f>IF(N352="nulová",J352,0)</f>
        <v>0</v>
      </c>
      <c r="BJ352" s="18" t="s">
        <v>82</v>
      </c>
      <c r="BK352" s="151">
        <f>ROUND(I352*H352,2)</f>
        <v>0</v>
      </c>
      <c r="BL352" s="18" t="s">
        <v>314</v>
      </c>
      <c r="BM352" s="150" t="s">
        <v>1097</v>
      </c>
    </row>
    <row r="353" spans="2:65" s="1" customFormat="1" ht="87.75">
      <c r="B353" s="33"/>
      <c r="D353" s="152" t="s">
        <v>316</v>
      </c>
      <c r="F353" s="153" t="s">
        <v>9481</v>
      </c>
      <c r="I353" s="154"/>
      <c r="L353" s="33"/>
      <c r="M353" s="155"/>
      <c r="T353" s="57"/>
      <c r="AT353" s="18" t="s">
        <v>316</v>
      </c>
      <c r="AU353" s="18" t="s">
        <v>163</v>
      </c>
    </row>
    <row r="354" spans="2:65" s="1" customFormat="1" ht="19.5">
      <c r="B354" s="33"/>
      <c r="D354" s="152" t="s">
        <v>357</v>
      </c>
      <c r="F354" s="176" t="s">
        <v>9482</v>
      </c>
      <c r="I354" s="154"/>
      <c r="L354" s="33"/>
      <c r="M354" s="155"/>
      <c r="T354" s="57"/>
      <c r="AT354" s="18" t="s">
        <v>357</v>
      </c>
      <c r="AU354" s="18" t="s">
        <v>163</v>
      </c>
    </row>
    <row r="355" spans="2:65" s="1" customFormat="1" ht="16.5" customHeight="1">
      <c r="B355" s="33"/>
      <c r="C355" s="139" t="s">
        <v>736</v>
      </c>
      <c r="D355" s="139" t="s">
        <v>309</v>
      </c>
      <c r="E355" s="140" t="s">
        <v>8818</v>
      </c>
      <c r="F355" s="141" t="s">
        <v>9365</v>
      </c>
      <c r="G355" s="142" t="s">
        <v>514</v>
      </c>
      <c r="H355" s="143">
        <v>1</v>
      </c>
      <c r="I355" s="144"/>
      <c r="J355" s="145">
        <f>ROUND(I355*H355,2)</f>
        <v>0</v>
      </c>
      <c r="K355" s="141" t="s">
        <v>1</v>
      </c>
      <c r="L355" s="33"/>
      <c r="M355" s="146" t="s">
        <v>1</v>
      </c>
      <c r="N355" s="147" t="s">
        <v>40</v>
      </c>
      <c r="P355" s="148">
        <f>O355*H355</f>
        <v>0</v>
      </c>
      <c r="Q355" s="148">
        <v>0</v>
      </c>
      <c r="R355" s="148">
        <f>Q355*H355</f>
        <v>0</v>
      </c>
      <c r="S355" s="148">
        <v>0</v>
      </c>
      <c r="T355" s="149">
        <f>S355*H355</f>
        <v>0</v>
      </c>
      <c r="AR355" s="150" t="s">
        <v>314</v>
      </c>
      <c r="AT355" s="150" t="s">
        <v>309</v>
      </c>
      <c r="AU355" s="150" t="s">
        <v>163</v>
      </c>
      <c r="AY355" s="18" t="s">
        <v>307</v>
      </c>
      <c r="BE355" s="151">
        <f>IF(N355="základní",J355,0)</f>
        <v>0</v>
      </c>
      <c r="BF355" s="151">
        <f>IF(N355="snížená",J355,0)</f>
        <v>0</v>
      </c>
      <c r="BG355" s="151">
        <f>IF(N355="zákl. přenesená",J355,0)</f>
        <v>0</v>
      </c>
      <c r="BH355" s="151">
        <f>IF(N355="sníž. přenesená",J355,0)</f>
        <v>0</v>
      </c>
      <c r="BI355" s="151">
        <f>IF(N355="nulová",J355,0)</f>
        <v>0</v>
      </c>
      <c r="BJ355" s="18" t="s">
        <v>82</v>
      </c>
      <c r="BK355" s="151">
        <f>ROUND(I355*H355,2)</f>
        <v>0</v>
      </c>
      <c r="BL355" s="18" t="s">
        <v>314</v>
      </c>
      <c r="BM355" s="150" t="s">
        <v>198</v>
      </c>
    </row>
    <row r="356" spans="2:65" s="1" customFormat="1" ht="11.25">
      <c r="B356" s="33"/>
      <c r="D356" s="152" t="s">
        <v>316</v>
      </c>
      <c r="F356" s="153" t="s">
        <v>9365</v>
      </c>
      <c r="I356" s="154"/>
      <c r="L356" s="33"/>
      <c r="M356" s="155"/>
      <c r="T356" s="57"/>
      <c r="AT356" s="18" t="s">
        <v>316</v>
      </c>
      <c r="AU356" s="18" t="s">
        <v>163</v>
      </c>
    </row>
    <row r="357" spans="2:65" s="1" customFormat="1" ht="19.5">
      <c r="B357" s="33"/>
      <c r="D357" s="152" t="s">
        <v>357</v>
      </c>
      <c r="F357" s="176" t="s">
        <v>9366</v>
      </c>
      <c r="I357" s="154"/>
      <c r="L357" s="33"/>
      <c r="M357" s="155"/>
      <c r="T357" s="57"/>
      <c r="AT357" s="18" t="s">
        <v>357</v>
      </c>
      <c r="AU357" s="18" t="s">
        <v>163</v>
      </c>
    </row>
    <row r="358" spans="2:65" s="1" customFormat="1" ht="16.5" customHeight="1">
      <c r="B358" s="33"/>
      <c r="C358" s="139" t="s">
        <v>741</v>
      </c>
      <c r="D358" s="139" t="s">
        <v>309</v>
      </c>
      <c r="E358" s="140" t="s">
        <v>8827</v>
      </c>
      <c r="F358" s="141" t="s">
        <v>9367</v>
      </c>
      <c r="G358" s="142" t="s">
        <v>514</v>
      </c>
      <c r="H358" s="143">
        <v>1</v>
      </c>
      <c r="I358" s="144"/>
      <c r="J358" s="145">
        <f>ROUND(I358*H358,2)</f>
        <v>0</v>
      </c>
      <c r="K358" s="141" t="s">
        <v>1</v>
      </c>
      <c r="L358" s="33"/>
      <c r="M358" s="146" t="s">
        <v>1</v>
      </c>
      <c r="N358" s="147" t="s">
        <v>40</v>
      </c>
      <c r="P358" s="148">
        <f>O358*H358</f>
        <v>0</v>
      </c>
      <c r="Q358" s="148">
        <v>0</v>
      </c>
      <c r="R358" s="148">
        <f>Q358*H358</f>
        <v>0</v>
      </c>
      <c r="S358" s="148">
        <v>0</v>
      </c>
      <c r="T358" s="149">
        <f>S358*H358</f>
        <v>0</v>
      </c>
      <c r="AR358" s="150" t="s">
        <v>314</v>
      </c>
      <c r="AT358" s="150" t="s">
        <v>309</v>
      </c>
      <c r="AU358" s="150" t="s">
        <v>163</v>
      </c>
      <c r="AY358" s="18" t="s">
        <v>307</v>
      </c>
      <c r="BE358" s="151">
        <f>IF(N358="základní",J358,0)</f>
        <v>0</v>
      </c>
      <c r="BF358" s="151">
        <f>IF(N358="snížená",J358,0)</f>
        <v>0</v>
      </c>
      <c r="BG358" s="151">
        <f>IF(N358="zákl. přenesená",J358,0)</f>
        <v>0</v>
      </c>
      <c r="BH358" s="151">
        <f>IF(N358="sníž. přenesená",J358,0)</f>
        <v>0</v>
      </c>
      <c r="BI358" s="151">
        <f>IF(N358="nulová",J358,0)</f>
        <v>0</v>
      </c>
      <c r="BJ358" s="18" t="s">
        <v>82</v>
      </c>
      <c r="BK358" s="151">
        <f>ROUND(I358*H358,2)</f>
        <v>0</v>
      </c>
      <c r="BL358" s="18" t="s">
        <v>314</v>
      </c>
      <c r="BM358" s="150" t="s">
        <v>1117</v>
      </c>
    </row>
    <row r="359" spans="2:65" s="1" customFormat="1" ht="11.25">
      <c r="B359" s="33"/>
      <c r="D359" s="152" t="s">
        <v>316</v>
      </c>
      <c r="F359" s="153" t="s">
        <v>9367</v>
      </c>
      <c r="I359" s="154"/>
      <c r="L359" s="33"/>
      <c r="M359" s="155"/>
      <c r="T359" s="57"/>
      <c r="AT359" s="18" t="s">
        <v>316</v>
      </c>
      <c r="AU359" s="18" t="s">
        <v>163</v>
      </c>
    </row>
    <row r="360" spans="2:65" s="1" customFormat="1" ht="19.5">
      <c r="B360" s="33"/>
      <c r="D360" s="152" t="s">
        <v>357</v>
      </c>
      <c r="F360" s="176" t="s">
        <v>9368</v>
      </c>
      <c r="I360" s="154"/>
      <c r="L360" s="33"/>
      <c r="M360" s="155"/>
      <c r="T360" s="57"/>
      <c r="AT360" s="18" t="s">
        <v>357</v>
      </c>
      <c r="AU360" s="18" t="s">
        <v>163</v>
      </c>
    </row>
    <row r="361" spans="2:65" s="1" customFormat="1" ht="16.5" customHeight="1">
      <c r="B361" s="33"/>
      <c r="C361" s="139" t="s">
        <v>752</v>
      </c>
      <c r="D361" s="139" t="s">
        <v>309</v>
      </c>
      <c r="E361" s="140" t="s">
        <v>9369</v>
      </c>
      <c r="F361" s="141" t="s">
        <v>9370</v>
      </c>
      <c r="G361" s="142" t="s">
        <v>514</v>
      </c>
      <c r="H361" s="143">
        <v>1</v>
      </c>
      <c r="I361" s="144"/>
      <c r="J361" s="145">
        <f>ROUND(I361*H361,2)</f>
        <v>0</v>
      </c>
      <c r="K361" s="141" t="s">
        <v>1</v>
      </c>
      <c r="L361" s="33"/>
      <c r="M361" s="146" t="s">
        <v>1</v>
      </c>
      <c r="N361" s="147" t="s">
        <v>40</v>
      </c>
      <c r="P361" s="148">
        <f>O361*H361</f>
        <v>0</v>
      </c>
      <c r="Q361" s="148">
        <v>0</v>
      </c>
      <c r="R361" s="148">
        <f>Q361*H361</f>
        <v>0</v>
      </c>
      <c r="S361" s="148">
        <v>0</v>
      </c>
      <c r="T361" s="149">
        <f>S361*H361</f>
        <v>0</v>
      </c>
      <c r="AR361" s="150" t="s">
        <v>314</v>
      </c>
      <c r="AT361" s="150" t="s">
        <v>309</v>
      </c>
      <c r="AU361" s="150" t="s">
        <v>163</v>
      </c>
      <c r="AY361" s="18" t="s">
        <v>307</v>
      </c>
      <c r="BE361" s="151">
        <f>IF(N361="základní",J361,0)</f>
        <v>0</v>
      </c>
      <c r="BF361" s="151">
        <f>IF(N361="snížená",J361,0)</f>
        <v>0</v>
      </c>
      <c r="BG361" s="151">
        <f>IF(N361="zákl. přenesená",J361,0)</f>
        <v>0</v>
      </c>
      <c r="BH361" s="151">
        <f>IF(N361="sníž. přenesená",J361,0)</f>
        <v>0</v>
      </c>
      <c r="BI361" s="151">
        <f>IF(N361="nulová",J361,0)</f>
        <v>0</v>
      </c>
      <c r="BJ361" s="18" t="s">
        <v>82</v>
      </c>
      <c r="BK361" s="151">
        <f>ROUND(I361*H361,2)</f>
        <v>0</v>
      </c>
      <c r="BL361" s="18" t="s">
        <v>314</v>
      </c>
      <c r="BM361" s="150" t="s">
        <v>1129</v>
      </c>
    </row>
    <row r="362" spans="2:65" s="1" customFormat="1" ht="11.25">
      <c r="B362" s="33"/>
      <c r="D362" s="152" t="s">
        <v>316</v>
      </c>
      <c r="F362" s="153" t="s">
        <v>9370</v>
      </c>
      <c r="I362" s="154"/>
      <c r="L362" s="33"/>
      <c r="M362" s="155"/>
      <c r="T362" s="57"/>
      <c r="AT362" s="18" t="s">
        <v>316</v>
      </c>
      <c r="AU362" s="18" t="s">
        <v>163</v>
      </c>
    </row>
    <row r="363" spans="2:65" s="1" customFormat="1" ht="19.5">
      <c r="B363" s="33"/>
      <c r="D363" s="152" t="s">
        <v>357</v>
      </c>
      <c r="F363" s="176" t="s">
        <v>9371</v>
      </c>
      <c r="I363" s="154"/>
      <c r="L363" s="33"/>
      <c r="M363" s="155"/>
      <c r="T363" s="57"/>
      <c r="AT363" s="18" t="s">
        <v>357</v>
      </c>
      <c r="AU363" s="18" t="s">
        <v>163</v>
      </c>
    </row>
    <row r="364" spans="2:65" s="11" customFormat="1" ht="20.85" customHeight="1">
      <c r="B364" s="127"/>
      <c r="D364" s="128" t="s">
        <v>74</v>
      </c>
      <c r="E364" s="137" t="s">
        <v>8801</v>
      </c>
      <c r="F364" s="137" t="s">
        <v>9483</v>
      </c>
      <c r="I364" s="130"/>
      <c r="J364" s="138">
        <f>BK364</f>
        <v>0</v>
      </c>
      <c r="L364" s="127"/>
      <c r="M364" s="132"/>
      <c r="P364" s="133">
        <f>SUM(P365:P370)</f>
        <v>0</v>
      </c>
      <c r="R364" s="133">
        <f>SUM(R365:R370)</f>
        <v>0</v>
      </c>
      <c r="T364" s="134">
        <f>SUM(T365:T370)</f>
        <v>0</v>
      </c>
      <c r="AR364" s="128" t="s">
        <v>82</v>
      </c>
      <c r="AT364" s="135" t="s">
        <v>74</v>
      </c>
      <c r="AU364" s="135" t="s">
        <v>84</v>
      </c>
      <c r="AY364" s="128" t="s">
        <v>307</v>
      </c>
      <c r="BK364" s="136">
        <f>SUM(BK365:BK370)</f>
        <v>0</v>
      </c>
    </row>
    <row r="365" spans="2:65" s="1" customFormat="1" ht="66.75" customHeight="1">
      <c r="B365" s="33"/>
      <c r="C365" s="139" t="s">
        <v>759</v>
      </c>
      <c r="D365" s="139" t="s">
        <v>309</v>
      </c>
      <c r="E365" s="140" t="s">
        <v>9484</v>
      </c>
      <c r="F365" s="141" t="s">
        <v>9485</v>
      </c>
      <c r="G365" s="142" t="s">
        <v>514</v>
      </c>
      <c r="H365" s="143">
        <v>6</v>
      </c>
      <c r="I365" s="144"/>
      <c r="J365" s="145">
        <f>ROUND(I365*H365,2)</f>
        <v>0</v>
      </c>
      <c r="K365" s="141" t="s">
        <v>1</v>
      </c>
      <c r="L365" s="33"/>
      <c r="M365" s="146" t="s">
        <v>1</v>
      </c>
      <c r="N365" s="147" t="s">
        <v>40</v>
      </c>
      <c r="P365" s="148">
        <f>O365*H365</f>
        <v>0</v>
      </c>
      <c r="Q365" s="148">
        <v>0</v>
      </c>
      <c r="R365" s="148">
        <f>Q365*H365</f>
        <v>0</v>
      </c>
      <c r="S365" s="148">
        <v>0</v>
      </c>
      <c r="T365" s="149">
        <f>S365*H365</f>
        <v>0</v>
      </c>
      <c r="AR365" s="150" t="s">
        <v>314</v>
      </c>
      <c r="AT365" s="150" t="s">
        <v>309</v>
      </c>
      <c r="AU365" s="150" t="s">
        <v>163</v>
      </c>
      <c r="AY365" s="18" t="s">
        <v>307</v>
      </c>
      <c r="BE365" s="151">
        <f>IF(N365="základní",J365,0)</f>
        <v>0</v>
      </c>
      <c r="BF365" s="151">
        <f>IF(N365="snížená",J365,0)</f>
        <v>0</v>
      </c>
      <c r="BG365" s="151">
        <f>IF(N365="zákl. přenesená",J365,0)</f>
        <v>0</v>
      </c>
      <c r="BH365" s="151">
        <f>IF(N365="sníž. přenesená",J365,0)</f>
        <v>0</v>
      </c>
      <c r="BI365" s="151">
        <f>IF(N365="nulová",J365,0)</f>
        <v>0</v>
      </c>
      <c r="BJ365" s="18" t="s">
        <v>82</v>
      </c>
      <c r="BK365" s="151">
        <f>ROUND(I365*H365,2)</f>
        <v>0</v>
      </c>
      <c r="BL365" s="18" t="s">
        <v>314</v>
      </c>
      <c r="BM365" s="150" t="s">
        <v>1142</v>
      </c>
    </row>
    <row r="366" spans="2:65" s="1" customFormat="1" ht="39">
      <c r="B366" s="33"/>
      <c r="D366" s="152" t="s">
        <v>316</v>
      </c>
      <c r="F366" s="153" t="s">
        <v>9485</v>
      </c>
      <c r="I366" s="154"/>
      <c r="L366" s="33"/>
      <c r="M366" s="155"/>
      <c r="T366" s="57"/>
      <c r="AT366" s="18" t="s">
        <v>316</v>
      </c>
      <c r="AU366" s="18" t="s">
        <v>163</v>
      </c>
    </row>
    <row r="367" spans="2:65" s="1" customFormat="1" ht="19.5">
      <c r="B367" s="33"/>
      <c r="D367" s="152" t="s">
        <v>357</v>
      </c>
      <c r="F367" s="176" t="s">
        <v>9486</v>
      </c>
      <c r="I367" s="154"/>
      <c r="L367" s="33"/>
      <c r="M367" s="155"/>
      <c r="T367" s="57"/>
      <c r="AT367" s="18" t="s">
        <v>357</v>
      </c>
      <c r="AU367" s="18" t="s">
        <v>163</v>
      </c>
    </row>
    <row r="368" spans="2:65" s="1" customFormat="1" ht="16.5" customHeight="1">
      <c r="B368" s="33"/>
      <c r="C368" s="139" t="s">
        <v>766</v>
      </c>
      <c r="D368" s="139" t="s">
        <v>309</v>
      </c>
      <c r="E368" s="140" t="s">
        <v>9487</v>
      </c>
      <c r="F368" s="141" t="s">
        <v>9488</v>
      </c>
      <c r="G368" s="142" t="s">
        <v>514</v>
      </c>
      <c r="H368" s="143">
        <v>1</v>
      </c>
      <c r="I368" s="144"/>
      <c r="J368" s="145">
        <f>ROUND(I368*H368,2)</f>
        <v>0</v>
      </c>
      <c r="K368" s="141" t="s">
        <v>1</v>
      </c>
      <c r="L368" s="33"/>
      <c r="M368" s="146" t="s">
        <v>1</v>
      </c>
      <c r="N368" s="147" t="s">
        <v>40</v>
      </c>
      <c r="P368" s="148">
        <f>O368*H368</f>
        <v>0</v>
      </c>
      <c r="Q368" s="148">
        <v>0</v>
      </c>
      <c r="R368" s="148">
        <f>Q368*H368</f>
        <v>0</v>
      </c>
      <c r="S368" s="148">
        <v>0</v>
      </c>
      <c r="T368" s="149">
        <f>S368*H368</f>
        <v>0</v>
      </c>
      <c r="AR368" s="150" t="s">
        <v>314</v>
      </c>
      <c r="AT368" s="150" t="s">
        <v>309</v>
      </c>
      <c r="AU368" s="150" t="s">
        <v>163</v>
      </c>
      <c r="AY368" s="18" t="s">
        <v>307</v>
      </c>
      <c r="BE368" s="151">
        <f>IF(N368="základní",J368,0)</f>
        <v>0</v>
      </c>
      <c r="BF368" s="151">
        <f>IF(N368="snížená",J368,0)</f>
        <v>0</v>
      </c>
      <c r="BG368" s="151">
        <f>IF(N368="zákl. přenesená",J368,0)</f>
        <v>0</v>
      </c>
      <c r="BH368" s="151">
        <f>IF(N368="sníž. přenesená",J368,0)</f>
        <v>0</v>
      </c>
      <c r="BI368" s="151">
        <f>IF(N368="nulová",J368,0)</f>
        <v>0</v>
      </c>
      <c r="BJ368" s="18" t="s">
        <v>82</v>
      </c>
      <c r="BK368" s="151">
        <f>ROUND(I368*H368,2)</f>
        <v>0</v>
      </c>
      <c r="BL368" s="18" t="s">
        <v>314</v>
      </c>
      <c r="BM368" s="150" t="s">
        <v>1155</v>
      </c>
    </row>
    <row r="369" spans="2:65" s="1" customFormat="1" ht="11.25">
      <c r="B369" s="33"/>
      <c r="D369" s="152" t="s">
        <v>316</v>
      </c>
      <c r="F369" s="153" t="s">
        <v>9488</v>
      </c>
      <c r="I369" s="154"/>
      <c r="L369" s="33"/>
      <c r="M369" s="155"/>
      <c r="T369" s="57"/>
      <c r="AT369" s="18" t="s">
        <v>316</v>
      </c>
      <c r="AU369" s="18" t="s">
        <v>163</v>
      </c>
    </row>
    <row r="370" spans="2:65" s="1" customFormat="1" ht="19.5">
      <c r="B370" s="33"/>
      <c r="D370" s="152" t="s">
        <v>357</v>
      </c>
      <c r="F370" s="176" t="s">
        <v>9489</v>
      </c>
      <c r="I370" s="154"/>
      <c r="L370" s="33"/>
      <c r="M370" s="155"/>
      <c r="T370" s="57"/>
      <c r="AT370" s="18" t="s">
        <v>357</v>
      </c>
      <c r="AU370" s="18" t="s">
        <v>163</v>
      </c>
    </row>
    <row r="371" spans="2:65" s="11" customFormat="1" ht="20.85" customHeight="1">
      <c r="B371" s="127"/>
      <c r="D371" s="128" t="s">
        <v>74</v>
      </c>
      <c r="E371" s="137" t="s">
        <v>8803</v>
      </c>
      <c r="F371" s="137" t="s">
        <v>9490</v>
      </c>
      <c r="I371" s="130"/>
      <c r="J371" s="138">
        <f>BK371</f>
        <v>0</v>
      </c>
      <c r="L371" s="127"/>
      <c r="M371" s="132"/>
      <c r="P371" s="133">
        <f>SUM(P372:P377)</f>
        <v>0</v>
      </c>
      <c r="R371" s="133">
        <f>SUM(R372:R377)</f>
        <v>0</v>
      </c>
      <c r="T371" s="134">
        <f>SUM(T372:T377)</f>
        <v>0</v>
      </c>
      <c r="AR371" s="128" t="s">
        <v>82</v>
      </c>
      <c r="AT371" s="135" t="s">
        <v>74</v>
      </c>
      <c r="AU371" s="135" t="s">
        <v>84</v>
      </c>
      <c r="AY371" s="128" t="s">
        <v>307</v>
      </c>
      <c r="BK371" s="136">
        <f>SUM(BK372:BK377)</f>
        <v>0</v>
      </c>
    </row>
    <row r="372" spans="2:65" s="1" customFormat="1" ht="66.75" customHeight="1">
      <c r="B372" s="33"/>
      <c r="C372" s="139" t="s">
        <v>772</v>
      </c>
      <c r="D372" s="139" t="s">
        <v>309</v>
      </c>
      <c r="E372" s="140" t="s">
        <v>9491</v>
      </c>
      <c r="F372" s="141" t="s">
        <v>9485</v>
      </c>
      <c r="G372" s="142" t="s">
        <v>514</v>
      </c>
      <c r="H372" s="143">
        <v>7</v>
      </c>
      <c r="I372" s="144"/>
      <c r="J372" s="145">
        <f>ROUND(I372*H372,2)</f>
        <v>0</v>
      </c>
      <c r="K372" s="141" t="s">
        <v>1</v>
      </c>
      <c r="L372" s="33"/>
      <c r="M372" s="146" t="s">
        <v>1</v>
      </c>
      <c r="N372" s="147" t="s">
        <v>40</v>
      </c>
      <c r="P372" s="148">
        <f>O372*H372</f>
        <v>0</v>
      </c>
      <c r="Q372" s="148">
        <v>0</v>
      </c>
      <c r="R372" s="148">
        <f>Q372*H372</f>
        <v>0</v>
      </c>
      <c r="S372" s="148">
        <v>0</v>
      </c>
      <c r="T372" s="149">
        <f>S372*H372</f>
        <v>0</v>
      </c>
      <c r="AR372" s="150" t="s">
        <v>314</v>
      </c>
      <c r="AT372" s="150" t="s">
        <v>309</v>
      </c>
      <c r="AU372" s="150" t="s">
        <v>163</v>
      </c>
      <c r="AY372" s="18" t="s">
        <v>307</v>
      </c>
      <c r="BE372" s="151">
        <f>IF(N372="základní",J372,0)</f>
        <v>0</v>
      </c>
      <c r="BF372" s="151">
        <f>IF(N372="snížená",J372,0)</f>
        <v>0</v>
      </c>
      <c r="BG372" s="151">
        <f>IF(N372="zákl. přenesená",J372,0)</f>
        <v>0</v>
      </c>
      <c r="BH372" s="151">
        <f>IF(N372="sníž. přenesená",J372,0)</f>
        <v>0</v>
      </c>
      <c r="BI372" s="151">
        <f>IF(N372="nulová",J372,0)</f>
        <v>0</v>
      </c>
      <c r="BJ372" s="18" t="s">
        <v>82</v>
      </c>
      <c r="BK372" s="151">
        <f>ROUND(I372*H372,2)</f>
        <v>0</v>
      </c>
      <c r="BL372" s="18" t="s">
        <v>314</v>
      </c>
      <c r="BM372" s="150" t="s">
        <v>1169</v>
      </c>
    </row>
    <row r="373" spans="2:65" s="1" customFormat="1" ht="39">
      <c r="B373" s="33"/>
      <c r="D373" s="152" t="s">
        <v>316</v>
      </c>
      <c r="F373" s="153" t="s">
        <v>9485</v>
      </c>
      <c r="I373" s="154"/>
      <c r="L373" s="33"/>
      <c r="M373" s="155"/>
      <c r="T373" s="57"/>
      <c r="AT373" s="18" t="s">
        <v>316</v>
      </c>
      <c r="AU373" s="18" t="s">
        <v>163</v>
      </c>
    </row>
    <row r="374" spans="2:65" s="1" customFormat="1" ht="19.5">
      <c r="B374" s="33"/>
      <c r="D374" s="152" t="s">
        <v>357</v>
      </c>
      <c r="F374" s="176" t="s">
        <v>9492</v>
      </c>
      <c r="I374" s="154"/>
      <c r="L374" s="33"/>
      <c r="M374" s="155"/>
      <c r="T374" s="57"/>
      <c r="AT374" s="18" t="s">
        <v>357</v>
      </c>
      <c r="AU374" s="18" t="s">
        <v>163</v>
      </c>
    </row>
    <row r="375" spans="2:65" s="1" customFormat="1" ht="16.5" customHeight="1">
      <c r="B375" s="33"/>
      <c r="C375" s="139" t="s">
        <v>783</v>
      </c>
      <c r="D375" s="139" t="s">
        <v>309</v>
      </c>
      <c r="E375" s="140" t="s">
        <v>9487</v>
      </c>
      <c r="F375" s="141" t="s">
        <v>9488</v>
      </c>
      <c r="G375" s="142" t="s">
        <v>514</v>
      </c>
      <c r="H375" s="143">
        <v>1</v>
      </c>
      <c r="I375" s="144"/>
      <c r="J375" s="145">
        <f>ROUND(I375*H375,2)</f>
        <v>0</v>
      </c>
      <c r="K375" s="141" t="s">
        <v>1</v>
      </c>
      <c r="L375" s="33"/>
      <c r="M375" s="146" t="s">
        <v>1</v>
      </c>
      <c r="N375" s="147" t="s">
        <v>40</v>
      </c>
      <c r="P375" s="148">
        <f>O375*H375</f>
        <v>0</v>
      </c>
      <c r="Q375" s="148">
        <v>0</v>
      </c>
      <c r="R375" s="148">
        <f>Q375*H375</f>
        <v>0</v>
      </c>
      <c r="S375" s="148">
        <v>0</v>
      </c>
      <c r="T375" s="149">
        <f>S375*H375</f>
        <v>0</v>
      </c>
      <c r="AR375" s="150" t="s">
        <v>314</v>
      </c>
      <c r="AT375" s="150" t="s">
        <v>309</v>
      </c>
      <c r="AU375" s="150" t="s">
        <v>163</v>
      </c>
      <c r="AY375" s="18" t="s">
        <v>307</v>
      </c>
      <c r="BE375" s="151">
        <f>IF(N375="základní",J375,0)</f>
        <v>0</v>
      </c>
      <c r="BF375" s="151">
        <f>IF(N375="snížená",J375,0)</f>
        <v>0</v>
      </c>
      <c r="BG375" s="151">
        <f>IF(N375="zákl. přenesená",J375,0)</f>
        <v>0</v>
      </c>
      <c r="BH375" s="151">
        <f>IF(N375="sníž. přenesená",J375,0)</f>
        <v>0</v>
      </c>
      <c r="BI375" s="151">
        <f>IF(N375="nulová",J375,0)</f>
        <v>0</v>
      </c>
      <c r="BJ375" s="18" t="s">
        <v>82</v>
      </c>
      <c r="BK375" s="151">
        <f>ROUND(I375*H375,2)</f>
        <v>0</v>
      </c>
      <c r="BL375" s="18" t="s">
        <v>314</v>
      </c>
      <c r="BM375" s="150" t="s">
        <v>1181</v>
      </c>
    </row>
    <row r="376" spans="2:65" s="1" customFormat="1" ht="11.25">
      <c r="B376" s="33"/>
      <c r="D376" s="152" t="s">
        <v>316</v>
      </c>
      <c r="F376" s="153" t="s">
        <v>9488</v>
      </c>
      <c r="I376" s="154"/>
      <c r="L376" s="33"/>
      <c r="M376" s="155"/>
      <c r="T376" s="57"/>
      <c r="AT376" s="18" t="s">
        <v>316</v>
      </c>
      <c r="AU376" s="18" t="s">
        <v>163</v>
      </c>
    </row>
    <row r="377" spans="2:65" s="1" customFormat="1" ht="19.5">
      <c r="B377" s="33"/>
      <c r="D377" s="152" t="s">
        <v>357</v>
      </c>
      <c r="F377" s="176" t="s">
        <v>9493</v>
      </c>
      <c r="I377" s="154"/>
      <c r="L377" s="33"/>
      <c r="M377" s="155"/>
      <c r="T377" s="57"/>
      <c r="AT377" s="18" t="s">
        <v>357</v>
      </c>
      <c r="AU377" s="18" t="s">
        <v>163</v>
      </c>
    </row>
    <row r="378" spans="2:65" s="11" customFormat="1" ht="20.85" customHeight="1">
      <c r="B378" s="127"/>
      <c r="D378" s="128" t="s">
        <v>74</v>
      </c>
      <c r="E378" s="137" t="s">
        <v>8830</v>
      </c>
      <c r="F378" s="137" t="s">
        <v>9494</v>
      </c>
      <c r="I378" s="130"/>
      <c r="J378" s="138">
        <f>BK378</f>
        <v>0</v>
      </c>
      <c r="L378" s="127"/>
      <c r="M378" s="132"/>
      <c r="P378" s="133">
        <f>SUM(P379:P381)</f>
        <v>0</v>
      </c>
      <c r="R378" s="133">
        <f>SUM(R379:R381)</f>
        <v>0</v>
      </c>
      <c r="T378" s="134">
        <f>SUM(T379:T381)</f>
        <v>0</v>
      </c>
      <c r="AR378" s="128" t="s">
        <v>82</v>
      </c>
      <c r="AT378" s="135" t="s">
        <v>74</v>
      </c>
      <c r="AU378" s="135" t="s">
        <v>84</v>
      </c>
      <c r="AY378" s="128" t="s">
        <v>307</v>
      </c>
      <c r="BK378" s="136">
        <f>SUM(BK379:BK381)</f>
        <v>0</v>
      </c>
    </row>
    <row r="379" spans="2:65" s="1" customFormat="1" ht="66.75" customHeight="1">
      <c r="B379" s="33"/>
      <c r="C379" s="139" t="s">
        <v>791</v>
      </c>
      <c r="D379" s="139" t="s">
        <v>309</v>
      </c>
      <c r="E379" s="140" t="s">
        <v>9491</v>
      </c>
      <c r="F379" s="141" t="s">
        <v>9485</v>
      </c>
      <c r="G379" s="142" t="s">
        <v>514</v>
      </c>
      <c r="H379" s="143">
        <v>7</v>
      </c>
      <c r="I379" s="144"/>
      <c r="J379" s="145">
        <f>ROUND(I379*H379,2)</f>
        <v>0</v>
      </c>
      <c r="K379" s="141" t="s">
        <v>1</v>
      </c>
      <c r="L379" s="33"/>
      <c r="M379" s="146" t="s">
        <v>1</v>
      </c>
      <c r="N379" s="147" t="s">
        <v>40</v>
      </c>
      <c r="P379" s="148">
        <f>O379*H379</f>
        <v>0</v>
      </c>
      <c r="Q379" s="148">
        <v>0</v>
      </c>
      <c r="R379" s="148">
        <f>Q379*H379</f>
        <v>0</v>
      </c>
      <c r="S379" s="148">
        <v>0</v>
      </c>
      <c r="T379" s="149">
        <f>S379*H379</f>
        <v>0</v>
      </c>
      <c r="AR379" s="150" t="s">
        <v>314</v>
      </c>
      <c r="AT379" s="150" t="s">
        <v>309</v>
      </c>
      <c r="AU379" s="150" t="s">
        <v>163</v>
      </c>
      <c r="AY379" s="18" t="s">
        <v>307</v>
      </c>
      <c r="BE379" s="151">
        <f>IF(N379="základní",J379,0)</f>
        <v>0</v>
      </c>
      <c r="BF379" s="151">
        <f>IF(N379="snížená",J379,0)</f>
        <v>0</v>
      </c>
      <c r="BG379" s="151">
        <f>IF(N379="zákl. přenesená",J379,0)</f>
        <v>0</v>
      </c>
      <c r="BH379" s="151">
        <f>IF(N379="sníž. přenesená",J379,0)</f>
        <v>0</v>
      </c>
      <c r="BI379" s="151">
        <f>IF(N379="nulová",J379,0)</f>
        <v>0</v>
      </c>
      <c r="BJ379" s="18" t="s">
        <v>82</v>
      </c>
      <c r="BK379" s="151">
        <f>ROUND(I379*H379,2)</f>
        <v>0</v>
      </c>
      <c r="BL379" s="18" t="s">
        <v>314</v>
      </c>
      <c r="BM379" s="150" t="s">
        <v>1191</v>
      </c>
    </row>
    <row r="380" spans="2:65" s="1" customFormat="1" ht="39">
      <c r="B380" s="33"/>
      <c r="D380" s="152" t="s">
        <v>316</v>
      </c>
      <c r="F380" s="153" t="s">
        <v>9485</v>
      </c>
      <c r="I380" s="154"/>
      <c r="L380" s="33"/>
      <c r="M380" s="155"/>
      <c r="T380" s="57"/>
      <c r="AT380" s="18" t="s">
        <v>316</v>
      </c>
      <c r="AU380" s="18" t="s">
        <v>163</v>
      </c>
    </row>
    <row r="381" spans="2:65" s="1" customFormat="1" ht="19.5">
      <c r="B381" s="33"/>
      <c r="D381" s="152" t="s">
        <v>357</v>
      </c>
      <c r="F381" s="176" t="s">
        <v>9492</v>
      </c>
      <c r="I381" s="154"/>
      <c r="L381" s="33"/>
      <c r="M381" s="155"/>
      <c r="T381" s="57"/>
      <c r="AT381" s="18" t="s">
        <v>357</v>
      </c>
      <c r="AU381" s="18" t="s">
        <v>163</v>
      </c>
    </row>
    <row r="382" spans="2:65" s="11" customFormat="1" ht="20.85" customHeight="1">
      <c r="B382" s="127"/>
      <c r="D382" s="128" t="s">
        <v>74</v>
      </c>
      <c r="E382" s="137" t="s">
        <v>8840</v>
      </c>
      <c r="F382" s="137" t="s">
        <v>9495</v>
      </c>
      <c r="I382" s="130"/>
      <c r="J382" s="138">
        <f>BK382</f>
        <v>0</v>
      </c>
      <c r="L382" s="127"/>
      <c r="M382" s="132"/>
      <c r="P382" s="133">
        <f>SUM(P383:P388)</f>
        <v>0</v>
      </c>
      <c r="R382" s="133">
        <f>SUM(R383:R388)</f>
        <v>0</v>
      </c>
      <c r="T382" s="134">
        <f>SUM(T383:T388)</f>
        <v>0</v>
      </c>
      <c r="AR382" s="128" t="s">
        <v>82</v>
      </c>
      <c r="AT382" s="135" t="s">
        <v>74</v>
      </c>
      <c r="AU382" s="135" t="s">
        <v>84</v>
      </c>
      <c r="AY382" s="128" t="s">
        <v>307</v>
      </c>
      <c r="BK382" s="136">
        <f>SUM(BK383:BK388)</f>
        <v>0</v>
      </c>
    </row>
    <row r="383" spans="2:65" s="1" customFormat="1" ht="66.75" customHeight="1">
      <c r="B383" s="33"/>
      <c r="C383" s="139" t="s">
        <v>797</v>
      </c>
      <c r="D383" s="139" t="s">
        <v>309</v>
      </c>
      <c r="E383" s="140" t="s">
        <v>9496</v>
      </c>
      <c r="F383" s="141" t="s">
        <v>9349</v>
      </c>
      <c r="G383" s="142" t="s">
        <v>514</v>
      </c>
      <c r="H383" s="143">
        <v>1</v>
      </c>
      <c r="I383" s="144"/>
      <c r="J383" s="145">
        <f>ROUND(I383*H383,2)</f>
        <v>0</v>
      </c>
      <c r="K383" s="141" t="s">
        <v>1</v>
      </c>
      <c r="L383" s="33"/>
      <c r="M383" s="146" t="s">
        <v>1</v>
      </c>
      <c r="N383" s="147" t="s">
        <v>40</v>
      </c>
      <c r="P383" s="148">
        <f>O383*H383</f>
        <v>0</v>
      </c>
      <c r="Q383" s="148">
        <v>0</v>
      </c>
      <c r="R383" s="148">
        <f>Q383*H383</f>
        <v>0</v>
      </c>
      <c r="S383" s="148">
        <v>0</v>
      </c>
      <c r="T383" s="149">
        <f>S383*H383</f>
        <v>0</v>
      </c>
      <c r="AR383" s="150" t="s">
        <v>314</v>
      </c>
      <c r="AT383" s="150" t="s">
        <v>309</v>
      </c>
      <c r="AU383" s="150" t="s">
        <v>163</v>
      </c>
      <c r="AY383" s="18" t="s">
        <v>307</v>
      </c>
      <c r="BE383" s="151">
        <f>IF(N383="základní",J383,0)</f>
        <v>0</v>
      </c>
      <c r="BF383" s="151">
        <f>IF(N383="snížená",J383,0)</f>
        <v>0</v>
      </c>
      <c r="BG383" s="151">
        <f>IF(N383="zákl. přenesená",J383,0)</f>
        <v>0</v>
      </c>
      <c r="BH383" s="151">
        <f>IF(N383="sníž. přenesená",J383,0)</f>
        <v>0</v>
      </c>
      <c r="BI383" s="151">
        <f>IF(N383="nulová",J383,0)</f>
        <v>0</v>
      </c>
      <c r="BJ383" s="18" t="s">
        <v>82</v>
      </c>
      <c r="BK383" s="151">
        <f>ROUND(I383*H383,2)</f>
        <v>0</v>
      </c>
      <c r="BL383" s="18" t="s">
        <v>314</v>
      </c>
      <c r="BM383" s="150" t="s">
        <v>1202</v>
      </c>
    </row>
    <row r="384" spans="2:65" s="1" customFormat="1" ht="117">
      <c r="B384" s="33"/>
      <c r="D384" s="152" t="s">
        <v>316</v>
      </c>
      <c r="F384" s="153" t="s">
        <v>9497</v>
      </c>
      <c r="I384" s="154"/>
      <c r="L384" s="33"/>
      <c r="M384" s="155"/>
      <c r="T384" s="57"/>
      <c r="AT384" s="18" t="s">
        <v>316</v>
      </c>
      <c r="AU384" s="18" t="s">
        <v>163</v>
      </c>
    </row>
    <row r="385" spans="2:65" s="1" customFormat="1" ht="136.5">
      <c r="B385" s="33"/>
      <c r="D385" s="152" t="s">
        <v>357</v>
      </c>
      <c r="F385" s="176" t="s">
        <v>9498</v>
      </c>
      <c r="I385" s="154"/>
      <c r="L385" s="33"/>
      <c r="M385" s="155"/>
      <c r="T385" s="57"/>
      <c r="AT385" s="18" t="s">
        <v>357</v>
      </c>
      <c r="AU385" s="18" t="s">
        <v>163</v>
      </c>
    </row>
    <row r="386" spans="2:65" s="1" customFormat="1" ht="16.5" customHeight="1">
      <c r="B386" s="33"/>
      <c r="C386" s="139" t="s">
        <v>806</v>
      </c>
      <c r="D386" s="139" t="s">
        <v>309</v>
      </c>
      <c r="E386" s="140" t="s">
        <v>9499</v>
      </c>
      <c r="F386" s="141" t="s">
        <v>9488</v>
      </c>
      <c r="G386" s="142" t="s">
        <v>514</v>
      </c>
      <c r="H386" s="143">
        <v>2</v>
      </c>
      <c r="I386" s="144"/>
      <c r="J386" s="145">
        <f>ROUND(I386*H386,2)</f>
        <v>0</v>
      </c>
      <c r="K386" s="141" t="s">
        <v>1</v>
      </c>
      <c r="L386" s="33"/>
      <c r="M386" s="146" t="s">
        <v>1</v>
      </c>
      <c r="N386" s="147" t="s">
        <v>40</v>
      </c>
      <c r="P386" s="148">
        <f>O386*H386</f>
        <v>0</v>
      </c>
      <c r="Q386" s="148">
        <v>0</v>
      </c>
      <c r="R386" s="148">
        <f>Q386*H386</f>
        <v>0</v>
      </c>
      <c r="S386" s="148">
        <v>0</v>
      </c>
      <c r="T386" s="149">
        <f>S386*H386</f>
        <v>0</v>
      </c>
      <c r="AR386" s="150" t="s">
        <v>314</v>
      </c>
      <c r="AT386" s="150" t="s">
        <v>309</v>
      </c>
      <c r="AU386" s="150" t="s">
        <v>163</v>
      </c>
      <c r="AY386" s="18" t="s">
        <v>307</v>
      </c>
      <c r="BE386" s="151">
        <f>IF(N386="základní",J386,0)</f>
        <v>0</v>
      </c>
      <c r="BF386" s="151">
        <f>IF(N386="snížená",J386,0)</f>
        <v>0</v>
      </c>
      <c r="BG386" s="151">
        <f>IF(N386="zákl. přenesená",J386,0)</f>
        <v>0</v>
      </c>
      <c r="BH386" s="151">
        <f>IF(N386="sníž. přenesená",J386,0)</f>
        <v>0</v>
      </c>
      <c r="BI386" s="151">
        <f>IF(N386="nulová",J386,0)</f>
        <v>0</v>
      </c>
      <c r="BJ386" s="18" t="s">
        <v>82</v>
      </c>
      <c r="BK386" s="151">
        <f>ROUND(I386*H386,2)</f>
        <v>0</v>
      </c>
      <c r="BL386" s="18" t="s">
        <v>314</v>
      </c>
      <c r="BM386" s="150" t="s">
        <v>1213</v>
      </c>
    </row>
    <row r="387" spans="2:65" s="1" customFormat="1" ht="11.25">
      <c r="B387" s="33"/>
      <c r="D387" s="152" t="s">
        <v>316</v>
      </c>
      <c r="F387" s="153" t="s">
        <v>9488</v>
      </c>
      <c r="I387" s="154"/>
      <c r="L387" s="33"/>
      <c r="M387" s="155"/>
      <c r="T387" s="57"/>
      <c r="AT387" s="18" t="s">
        <v>316</v>
      </c>
      <c r="AU387" s="18" t="s">
        <v>163</v>
      </c>
    </row>
    <row r="388" spans="2:65" s="1" customFormat="1" ht="19.5">
      <c r="B388" s="33"/>
      <c r="D388" s="152" t="s">
        <v>357</v>
      </c>
      <c r="F388" s="176" t="s">
        <v>9500</v>
      </c>
      <c r="I388" s="154"/>
      <c r="L388" s="33"/>
      <c r="M388" s="155"/>
      <c r="T388" s="57"/>
      <c r="AT388" s="18" t="s">
        <v>357</v>
      </c>
      <c r="AU388" s="18" t="s">
        <v>163</v>
      </c>
    </row>
    <row r="389" spans="2:65" s="11" customFormat="1" ht="20.85" customHeight="1">
      <c r="B389" s="127"/>
      <c r="D389" s="128" t="s">
        <v>74</v>
      </c>
      <c r="E389" s="137" t="s">
        <v>9501</v>
      </c>
      <c r="F389" s="137" t="s">
        <v>9502</v>
      </c>
      <c r="I389" s="130"/>
      <c r="J389" s="138">
        <f>BK389</f>
        <v>0</v>
      </c>
      <c r="L389" s="127"/>
      <c r="M389" s="132"/>
      <c r="P389" s="133">
        <f>SUM(P390:P395)</f>
        <v>0</v>
      </c>
      <c r="R389" s="133">
        <f>SUM(R390:R395)</f>
        <v>0</v>
      </c>
      <c r="T389" s="134">
        <f>SUM(T390:T395)</f>
        <v>0</v>
      </c>
      <c r="AR389" s="128" t="s">
        <v>82</v>
      </c>
      <c r="AT389" s="135" t="s">
        <v>74</v>
      </c>
      <c r="AU389" s="135" t="s">
        <v>84</v>
      </c>
      <c r="AY389" s="128" t="s">
        <v>307</v>
      </c>
      <c r="BK389" s="136">
        <f>SUM(BK390:BK395)</f>
        <v>0</v>
      </c>
    </row>
    <row r="390" spans="2:65" s="1" customFormat="1" ht="16.5" customHeight="1">
      <c r="B390" s="33"/>
      <c r="C390" s="139" t="s">
        <v>813</v>
      </c>
      <c r="D390" s="139" t="s">
        <v>309</v>
      </c>
      <c r="E390" s="140" t="s">
        <v>9503</v>
      </c>
      <c r="F390" s="141" t="s">
        <v>9488</v>
      </c>
      <c r="G390" s="142" t="s">
        <v>514</v>
      </c>
      <c r="H390" s="143">
        <v>2</v>
      </c>
      <c r="I390" s="144"/>
      <c r="J390" s="145">
        <f>ROUND(I390*H390,2)</f>
        <v>0</v>
      </c>
      <c r="K390" s="141" t="s">
        <v>1</v>
      </c>
      <c r="L390" s="33"/>
      <c r="M390" s="146" t="s">
        <v>1</v>
      </c>
      <c r="N390" s="147" t="s">
        <v>40</v>
      </c>
      <c r="P390" s="148">
        <f>O390*H390</f>
        <v>0</v>
      </c>
      <c r="Q390" s="148">
        <v>0</v>
      </c>
      <c r="R390" s="148">
        <f>Q390*H390</f>
        <v>0</v>
      </c>
      <c r="S390" s="148">
        <v>0</v>
      </c>
      <c r="T390" s="149">
        <f>S390*H390</f>
        <v>0</v>
      </c>
      <c r="AR390" s="150" t="s">
        <v>314</v>
      </c>
      <c r="AT390" s="150" t="s">
        <v>309</v>
      </c>
      <c r="AU390" s="150" t="s">
        <v>163</v>
      </c>
      <c r="AY390" s="18" t="s">
        <v>307</v>
      </c>
      <c r="BE390" s="151">
        <f>IF(N390="základní",J390,0)</f>
        <v>0</v>
      </c>
      <c r="BF390" s="151">
        <f>IF(N390="snížená",J390,0)</f>
        <v>0</v>
      </c>
      <c r="BG390" s="151">
        <f>IF(N390="zákl. přenesená",J390,0)</f>
        <v>0</v>
      </c>
      <c r="BH390" s="151">
        <f>IF(N390="sníž. přenesená",J390,0)</f>
        <v>0</v>
      </c>
      <c r="BI390" s="151">
        <f>IF(N390="nulová",J390,0)</f>
        <v>0</v>
      </c>
      <c r="BJ390" s="18" t="s">
        <v>82</v>
      </c>
      <c r="BK390" s="151">
        <f>ROUND(I390*H390,2)</f>
        <v>0</v>
      </c>
      <c r="BL390" s="18" t="s">
        <v>314</v>
      </c>
      <c r="BM390" s="150" t="s">
        <v>1224</v>
      </c>
    </row>
    <row r="391" spans="2:65" s="1" customFormat="1" ht="11.25">
      <c r="B391" s="33"/>
      <c r="D391" s="152" t="s">
        <v>316</v>
      </c>
      <c r="F391" s="153" t="s">
        <v>9488</v>
      </c>
      <c r="I391" s="154"/>
      <c r="L391" s="33"/>
      <c r="M391" s="155"/>
      <c r="T391" s="57"/>
      <c r="AT391" s="18" t="s">
        <v>316</v>
      </c>
      <c r="AU391" s="18" t="s">
        <v>163</v>
      </c>
    </row>
    <row r="392" spans="2:65" s="1" customFormat="1" ht="19.5">
      <c r="B392" s="33"/>
      <c r="D392" s="152" t="s">
        <v>357</v>
      </c>
      <c r="F392" s="176" t="s">
        <v>9504</v>
      </c>
      <c r="I392" s="154"/>
      <c r="L392" s="33"/>
      <c r="M392" s="155"/>
      <c r="T392" s="57"/>
      <c r="AT392" s="18" t="s">
        <v>357</v>
      </c>
      <c r="AU392" s="18" t="s">
        <v>163</v>
      </c>
    </row>
    <row r="393" spans="2:65" s="1" customFormat="1" ht="24.2" customHeight="1">
      <c r="B393" s="33"/>
      <c r="C393" s="139" t="s">
        <v>819</v>
      </c>
      <c r="D393" s="139" t="s">
        <v>309</v>
      </c>
      <c r="E393" s="140" t="s">
        <v>9505</v>
      </c>
      <c r="F393" s="141" t="s">
        <v>9506</v>
      </c>
      <c r="G393" s="142" t="s">
        <v>514</v>
      </c>
      <c r="H393" s="143">
        <v>1</v>
      </c>
      <c r="I393" s="144"/>
      <c r="J393" s="145">
        <f>ROUND(I393*H393,2)</f>
        <v>0</v>
      </c>
      <c r="K393" s="141" t="s">
        <v>1</v>
      </c>
      <c r="L393" s="33"/>
      <c r="M393" s="146" t="s">
        <v>1</v>
      </c>
      <c r="N393" s="147" t="s">
        <v>40</v>
      </c>
      <c r="P393" s="148">
        <f>O393*H393</f>
        <v>0</v>
      </c>
      <c r="Q393" s="148">
        <v>0</v>
      </c>
      <c r="R393" s="148">
        <f>Q393*H393</f>
        <v>0</v>
      </c>
      <c r="S393" s="148">
        <v>0</v>
      </c>
      <c r="T393" s="149">
        <f>S393*H393</f>
        <v>0</v>
      </c>
      <c r="AR393" s="150" t="s">
        <v>314</v>
      </c>
      <c r="AT393" s="150" t="s">
        <v>309</v>
      </c>
      <c r="AU393" s="150" t="s">
        <v>163</v>
      </c>
      <c r="AY393" s="18" t="s">
        <v>307</v>
      </c>
      <c r="BE393" s="151">
        <f>IF(N393="základní",J393,0)</f>
        <v>0</v>
      </c>
      <c r="BF393" s="151">
        <f>IF(N393="snížená",J393,0)</f>
        <v>0</v>
      </c>
      <c r="BG393" s="151">
        <f>IF(N393="zákl. přenesená",J393,0)</f>
        <v>0</v>
      </c>
      <c r="BH393" s="151">
        <f>IF(N393="sníž. přenesená",J393,0)</f>
        <v>0</v>
      </c>
      <c r="BI393" s="151">
        <f>IF(N393="nulová",J393,0)</f>
        <v>0</v>
      </c>
      <c r="BJ393" s="18" t="s">
        <v>82</v>
      </c>
      <c r="BK393" s="151">
        <f>ROUND(I393*H393,2)</f>
        <v>0</v>
      </c>
      <c r="BL393" s="18" t="s">
        <v>314</v>
      </c>
      <c r="BM393" s="150" t="s">
        <v>1236</v>
      </c>
    </row>
    <row r="394" spans="2:65" s="1" customFormat="1" ht="11.25">
      <c r="B394" s="33"/>
      <c r="D394" s="152" t="s">
        <v>316</v>
      </c>
      <c r="F394" s="153" t="s">
        <v>9506</v>
      </c>
      <c r="I394" s="154"/>
      <c r="L394" s="33"/>
      <c r="M394" s="155"/>
      <c r="T394" s="57"/>
      <c r="AT394" s="18" t="s">
        <v>316</v>
      </c>
      <c r="AU394" s="18" t="s">
        <v>163</v>
      </c>
    </row>
    <row r="395" spans="2:65" s="1" customFormat="1" ht="19.5">
      <c r="B395" s="33"/>
      <c r="D395" s="152" t="s">
        <v>357</v>
      </c>
      <c r="F395" s="176" t="s">
        <v>9507</v>
      </c>
      <c r="I395" s="154"/>
      <c r="L395" s="33"/>
      <c r="M395" s="155"/>
      <c r="T395" s="57"/>
      <c r="AT395" s="18" t="s">
        <v>357</v>
      </c>
      <c r="AU395" s="18" t="s">
        <v>163</v>
      </c>
    </row>
    <row r="396" spans="2:65" s="11" customFormat="1" ht="20.85" customHeight="1">
      <c r="B396" s="127"/>
      <c r="D396" s="128" t="s">
        <v>74</v>
      </c>
      <c r="E396" s="137" t="s">
        <v>9508</v>
      </c>
      <c r="F396" s="137" t="s">
        <v>9509</v>
      </c>
      <c r="I396" s="130"/>
      <c r="J396" s="138">
        <f>BK396</f>
        <v>0</v>
      </c>
      <c r="L396" s="127"/>
      <c r="M396" s="132"/>
      <c r="P396" s="133">
        <f>SUM(P397:P421)</f>
        <v>0</v>
      </c>
      <c r="R396" s="133">
        <f>SUM(R397:R421)</f>
        <v>0</v>
      </c>
      <c r="T396" s="134">
        <f>SUM(T397:T421)</f>
        <v>0</v>
      </c>
      <c r="AR396" s="128" t="s">
        <v>82</v>
      </c>
      <c r="AT396" s="135" t="s">
        <v>74</v>
      </c>
      <c r="AU396" s="135" t="s">
        <v>84</v>
      </c>
      <c r="AY396" s="128" t="s">
        <v>307</v>
      </c>
      <c r="BK396" s="136">
        <f>SUM(BK397:BK421)</f>
        <v>0</v>
      </c>
    </row>
    <row r="397" spans="2:65" s="1" customFormat="1" ht="66.75" customHeight="1">
      <c r="B397" s="33"/>
      <c r="C397" s="139" t="s">
        <v>824</v>
      </c>
      <c r="D397" s="139" t="s">
        <v>309</v>
      </c>
      <c r="E397" s="140" t="s">
        <v>9510</v>
      </c>
      <c r="F397" s="141" t="s">
        <v>9511</v>
      </c>
      <c r="G397" s="142" t="s">
        <v>514</v>
      </c>
      <c r="H397" s="143">
        <v>2</v>
      </c>
      <c r="I397" s="144"/>
      <c r="J397" s="145">
        <f>ROUND(I397*H397,2)</f>
        <v>0</v>
      </c>
      <c r="K397" s="141" t="s">
        <v>1</v>
      </c>
      <c r="L397" s="33"/>
      <c r="M397" s="146" t="s">
        <v>1</v>
      </c>
      <c r="N397" s="147" t="s">
        <v>40</v>
      </c>
      <c r="P397" s="148">
        <f>O397*H397</f>
        <v>0</v>
      </c>
      <c r="Q397" s="148">
        <v>0</v>
      </c>
      <c r="R397" s="148">
        <f>Q397*H397</f>
        <v>0</v>
      </c>
      <c r="S397" s="148">
        <v>0</v>
      </c>
      <c r="T397" s="149">
        <f>S397*H397</f>
        <v>0</v>
      </c>
      <c r="AR397" s="150" t="s">
        <v>314</v>
      </c>
      <c r="AT397" s="150" t="s">
        <v>309</v>
      </c>
      <c r="AU397" s="150" t="s">
        <v>163</v>
      </c>
      <c r="AY397" s="18" t="s">
        <v>307</v>
      </c>
      <c r="BE397" s="151">
        <f>IF(N397="základní",J397,0)</f>
        <v>0</v>
      </c>
      <c r="BF397" s="151">
        <f>IF(N397="snížená",J397,0)</f>
        <v>0</v>
      </c>
      <c r="BG397" s="151">
        <f>IF(N397="zákl. přenesená",J397,0)</f>
        <v>0</v>
      </c>
      <c r="BH397" s="151">
        <f>IF(N397="sníž. přenesená",J397,0)</f>
        <v>0</v>
      </c>
      <c r="BI397" s="151">
        <f>IF(N397="nulová",J397,0)</f>
        <v>0</v>
      </c>
      <c r="BJ397" s="18" t="s">
        <v>82</v>
      </c>
      <c r="BK397" s="151">
        <f>ROUND(I397*H397,2)</f>
        <v>0</v>
      </c>
      <c r="BL397" s="18" t="s">
        <v>314</v>
      </c>
      <c r="BM397" s="150" t="s">
        <v>1246</v>
      </c>
    </row>
    <row r="398" spans="2:65" s="1" customFormat="1" ht="48.75">
      <c r="B398" s="33"/>
      <c r="D398" s="152" t="s">
        <v>316</v>
      </c>
      <c r="F398" s="153" t="s">
        <v>9512</v>
      </c>
      <c r="I398" s="154"/>
      <c r="L398" s="33"/>
      <c r="M398" s="155"/>
      <c r="T398" s="57"/>
      <c r="AT398" s="18" t="s">
        <v>316</v>
      </c>
      <c r="AU398" s="18" t="s">
        <v>163</v>
      </c>
    </row>
    <row r="399" spans="2:65" s="1" customFormat="1" ht="19.5">
      <c r="B399" s="33"/>
      <c r="D399" s="152" t="s">
        <v>357</v>
      </c>
      <c r="F399" s="176" t="s">
        <v>9513</v>
      </c>
      <c r="I399" s="154"/>
      <c r="L399" s="33"/>
      <c r="M399" s="155"/>
      <c r="T399" s="57"/>
      <c r="AT399" s="18" t="s">
        <v>357</v>
      </c>
      <c r="AU399" s="18" t="s">
        <v>163</v>
      </c>
    </row>
    <row r="400" spans="2:65" s="1" customFormat="1" ht="37.9" customHeight="1">
      <c r="B400" s="33"/>
      <c r="C400" s="139" t="s">
        <v>831</v>
      </c>
      <c r="D400" s="139" t="s">
        <v>309</v>
      </c>
      <c r="E400" s="140" t="s">
        <v>9514</v>
      </c>
      <c r="F400" s="141" t="s">
        <v>9515</v>
      </c>
      <c r="G400" s="142" t="s">
        <v>514</v>
      </c>
      <c r="H400" s="143">
        <v>2</v>
      </c>
      <c r="I400" s="144"/>
      <c r="J400" s="145">
        <f>ROUND(I400*H400,2)</f>
        <v>0</v>
      </c>
      <c r="K400" s="141" t="s">
        <v>1</v>
      </c>
      <c r="L400" s="33"/>
      <c r="M400" s="146" t="s">
        <v>1</v>
      </c>
      <c r="N400" s="147" t="s">
        <v>40</v>
      </c>
      <c r="P400" s="148">
        <f>O400*H400</f>
        <v>0</v>
      </c>
      <c r="Q400" s="148">
        <v>0</v>
      </c>
      <c r="R400" s="148">
        <f>Q400*H400</f>
        <v>0</v>
      </c>
      <c r="S400" s="148">
        <v>0</v>
      </c>
      <c r="T400" s="149">
        <f>S400*H400</f>
        <v>0</v>
      </c>
      <c r="AR400" s="150" t="s">
        <v>314</v>
      </c>
      <c r="AT400" s="150" t="s">
        <v>309</v>
      </c>
      <c r="AU400" s="150" t="s">
        <v>163</v>
      </c>
      <c r="AY400" s="18" t="s">
        <v>307</v>
      </c>
      <c r="BE400" s="151">
        <f>IF(N400="základní",J400,0)</f>
        <v>0</v>
      </c>
      <c r="BF400" s="151">
        <f>IF(N400="snížená",J400,0)</f>
        <v>0</v>
      </c>
      <c r="BG400" s="151">
        <f>IF(N400="zákl. přenesená",J400,0)</f>
        <v>0</v>
      </c>
      <c r="BH400" s="151">
        <f>IF(N400="sníž. přenesená",J400,0)</f>
        <v>0</v>
      </c>
      <c r="BI400" s="151">
        <f>IF(N400="nulová",J400,0)</f>
        <v>0</v>
      </c>
      <c r="BJ400" s="18" t="s">
        <v>82</v>
      </c>
      <c r="BK400" s="151">
        <f>ROUND(I400*H400,2)</f>
        <v>0</v>
      </c>
      <c r="BL400" s="18" t="s">
        <v>314</v>
      </c>
      <c r="BM400" s="150" t="s">
        <v>1258</v>
      </c>
    </row>
    <row r="401" spans="2:65" s="1" customFormat="1" ht="19.5">
      <c r="B401" s="33"/>
      <c r="D401" s="152" t="s">
        <v>316</v>
      </c>
      <c r="F401" s="153" t="s">
        <v>9515</v>
      </c>
      <c r="I401" s="154"/>
      <c r="L401" s="33"/>
      <c r="M401" s="155"/>
      <c r="T401" s="57"/>
      <c r="AT401" s="18" t="s">
        <v>316</v>
      </c>
      <c r="AU401" s="18" t="s">
        <v>163</v>
      </c>
    </row>
    <row r="402" spans="2:65" s="1" customFormat="1" ht="19.5">
      <c r="B402" s="33"/>
      <c r="D402" s="152" t="s">
        <v>357</v>
      </c>
      <c r="F402" s="176" t="s">
        <v>9516</v>
      </c>
      <c r="I402" s="154"/>
      <c r="L402" s="33"/>
      <c r="M402" s="155"/>
      <c r="T402" s="57"/>
      <c r="AT402" s="18" t="s">
        <v>357</v>
      </c>
      <c r="AU402" s="18" t="s">
        <v>163</v>
      </c>
    </row>
    <row r="403" spans="2:65" s="1" customFormat="1" ht="33" customHeight="1">
      <c r="B403" s="33"/>
      <c r="C403" s="139" t="s">
        <v>837</v>
      </c>
      <c r="D403" s="139" t="s">
        <v>309</v>
      </c>
      <c r="E403" s="140" t="s">
        <v>9517</v>
      </c>
      <c r="F403" s="141" t="s">
        <v>9518</v>
      </c>
      <c r="G403" s="142" t="s">
        <v>514</v>
      </c>
      <c r="H403" s="143">
        <v>1</v>
      </c>
      <c r="I403" s="144"/>
      <c r="J403" s="145">
        <f>ROUND(I403*H403,2)</f>
        <v>0</v>
      </c>
      <c r="K403" s="141" t="s">
        <v>1</v>
      </c>
      <c r="L403" s="33"/>
      <c r="M403" s="146" t="s">
        <v>1</v>
      </c>
      <c r="N403" s="147" t="s">
        <v>40</v>
      </c>
      <c r="P403" s="148">
        <f>O403*H403</f>
        <v>0</v>
      </c>
      <c r="Q403" s="148">
        <v>0</v>
      </c>
      <c r="R403" s="148">
        <f>Q403*H403</f>
        <v>0</v>
      </c>
      <c r="S403" s="148">
        <v>0</v>
      </c>
      <c r="T403" s="149">
        <f>S403*H403</f>
        <v>0</v>
      </c>
      <c r="AR403" s="150" t="s">
        <v>314</v>
      </c>
      <c r="AT403" s="150" t="s">
        <v>309</v>
      </c>
      <c r="AU403" s="150" t="s">
        <v>163</v>
      </c>
      <c r="AY403" s="18" t="s">
        <v>307</v>
      </c>
      <c r="BE403" s="151">
        <f>IF(N403="základní",J403,0)</f>
        <v>0</v>
      </c>
      <c r="BF403" s="151">
        <f>IF(N403="snížená",J403,0)</f>
        <v>0</v>
      </c>
      <c r="BG403" s="151">
        <f>IF(N403="zákl. přenesená",J403,0)</f>
        <v>0</v>
      </c>
      <c r="BH403" s="151">
        <f>IF(N403="sníž. přenesená",J403,0)</f>
        <v>0</v>
      </c>
      <c r="BI403" s="151">
        <f>IF(N403="nulová",J403,0)</f>
        <v>0</v>
      </c>
      <c r="BJ403" s="18" t="s">
        <v>82</v>
      </c>
      <c r="BK403" s="151">
        <f>ROUND(I403*H403,2)</f>
        <v>0</v>
      </c>
      <c r="BL403" s="18" t="s">
        <v>314</v>
      </c>
      <c r="BM403" s="150" t="s">
        <v>1271</v>
      </c>
    </row>
    <row r="404" spans="2:65" s="1" customFormat="1" ht="19.5">
      <c r="B404" s="33"/>
      <c r="D404" s="152" t="s">
        <v>316</v>
      </c>
      <c r="F404" s="153" t="s">
        <v>9518</v>
      </c>
      <c r="I404" s="154"/>
      <c r="L404" s="33"/>
      <c r="M404" s="155"/>
      <c r="T404" s="57"/>
      <c r="AT404" s="18" t="s">
        <v>316</v>
      </c>
      <c r="AU404" s="18" t="s">
        <v>163</v>
      </c>
    </row>
    <row r="405" spans="2:65" s="1" customFormat="1" ht="19.5">
      <c r="B405" s="33"/>
      <c r="D405" s="152" t="s">
        <v>357</v>
      </c>
      <c r="F405" s="176" t="s">
        <v>9519</v>
      </c>
      <c r="I405" s="154"/>
      <c r="L405" s="33"/>
      <c r="M405" s="155"/>
      <c r="T405" s="57"/>
      <c r="AT405" s="18" t="s">
        <v>357</v>
      </c>
      <c r="AU405" s="18" t="s">
        <v>163</v>
      </c>
    </row>
    <row r="406" spans="2:65" s="1" customFormat="1" ht="66.75" customHeight="1">
      <c r="B406" s="33"/>
      <c r="C406" s="139" t="s">
        <v>845</v>
      </c>
      <c r="D406" s="139" t="s">
        <v>309</v>
      </c>
      <c r="E406" s="140" t="s">
        <v>9453</v>
      </c>
      <c r="F406" s="141" t="s">
        <v>9454</v>
      </c>
      <c r="G406" s="142" t="s">
        <v>514</v>
      </c>
      <c r="H406" s="143">
        <v>2</v>
      </c>
      <c r="I406" s="144"/>
      <c r="J406" s="145">
        <f>ROUND(I406*H406,2)</f>
        <v>0</v>
      </c>
      <c r="K406" s="141" t="s">
        <v>1</v>
      </c>
      <c r="L406" s="33"/>
      <c r="M406" s="146" t="s">
        <v>1</v>
      </c>
      <c r="N406" s="147" t="s">
        <v>40</v>
      </c>
      <c r="P406" s="148">
        <f>O406*H406</f>
        <v>0</v>
      </c>
      <c r="Q406" s="148">
        <v>0</v>
      </c>
      <c r="R406" s="148">
        <f>Q406*H406</f>
        <v>0</v>
      </c>
      <c r="S406" s="148">
        <v>0</v>
      </c>
      <c r="T406" s="149">
        <f>S406*H406</f>
        <v>0</v>
      </c>
      <c r="AR406" s="150" t="s">
        <v>314</v>
      </c>
      <c r="AT406" s="150" t="s">
        <v>309</v>
      </c>
      <c r="AU406" s="150" t="s">
        <v>163</v>
      </c>
      <c r="AY406" s="18" t="s">
        <v>307</v>
      </c>
      <c r="BE406" s="151">
        <f>IF(N406="základní",J406,0)</f>
        <v>0</v>
      </c>
      <c r="BF406" s="151">
        <f>IF(N406="snížená",J406,0)</f>
        <v>0</v>
      </c>
      <c r="BG406" s="151">
        <f>IF(N406="zákl. přenesená",J406,0)</f>
        <v>0</v>
      </c>
      <c r="BH406" s="151">
        <f>IF(N406="sníž. přenesená",J406,0)</f>
        <v>0</v>
      </c>
      <c r="BI406" s="151">
        <f>IF(N406="nulová",J406,0)</f>
        <v>0</v>
      </c>
      <c r="BJ406" s="18" t="s">
        <v>82</v>
      </c>
      <c r="BK406" s="151">
        <f>ROUND(I406*H406,2)</f>
        <v>0</v>
      </c>
      <c r="BL406" s="18" t="s">
        <v>314</v>
      </c>
      <c r="BM406" s="150" t="s">
        <v>1280</v>
      </c>
    </row>
    <row r="407" spans="2:65" s="1" customFormat="1" ht="39">
      <c r="B407" s="33"/>
      <c r="D407" s="152" t="s">
        <v>316</v>
      </c>
      <c r="F407" s="153" t="s">
        <v>9454</v>
      </c>
      <c r="I407" s="154"/>
      <c r="L407" s="33"/>
      <c r="M407" s="155"/>
      <c r="T407" s="57"/>
      <c r="AT407" s="18" t="s">
        <v>316</v>
      </c>
      <c r="AU407" s="18" t="s">
        <v>163</v>
      </c>
    </row>
    <row r="408" spans="2:65" s="1" customFormat="1" ht="24.2" customHeight="1">
      <c r="B408" s="33"/>
      <c r="C408" s="139" t="s">
        <v>852</v>
      </c>
      <c r="D408" s="139" t="s">
        <v>309</v>
      </c>
      <c r="E408" s="140" t="s">
        <v>9520</v>
      </c>
      <c r="F408" s="141" t="s">
        <v>9521</v>
      </c>
      <c r="G408" s="142" t="s">
        <v>514</v>
      </c>
      <c r="H408" s="143">
        <v>1</v>
      </c>
      <c r="I408" s="144"/>
      <c r="J408" s="145">
        <f>ROUND(I408*H408,2)</f>
        <v>0</v>
      </c>
      <c r="K408" s="141" t="s">
        <v>1</v>
      </c>
      <c r="L408" s="33"/>
      <c r="M408" s="146" t="s">
        <v>1</v>
      </c>
      <c r="N408" s="147" t="s">
        <v>40</v>
      </c>
      <c r="P408" s="148">
        <f>O408*H408</f>
        <v>0</v>
      </c>
      <c r="Q408" s="148">
        <v>0</v>
      </c>
      <c r="R408" s="148">
        <f>Q408*H408</f>
        <v>0</v>
      </c>
      <c r="S408" s="148">
        <v>0</v>
      </c>
      <c r="T408" s="149">
        <f>S408*H408</f>
        <v>0</v>
      </c>
      <c r="AR408" s="150" t="s">
        <v>314</v>
      </c>
      <c r="AT408" s="150" t="s">
        <v>309</v>
      </c>
      <c r="AU408" s="150" t="s">
        <v>163</v>
      </c>
      <c r="AY408" s="18" t="s">
        <v>307</v>
      </c>
      <c r="BE408" s="151">
        <f>IF(N408="základní",J408,0)</f>
        <v>0</v>
      </c>
      <c r="BF408" s="151">
        <f>IF(N408="snížená",J408,0)</f>
        <v>0</v>
      </c>
      <c r="BG408" s="151">
        <f>IF(N408="zákl. přenesená",J408,0)</f>
        <v>0</v>
      </c>
      <c r="BH408" s="151">
        <f>IF(N408="sníž. přenesená",J408,0)</f>
        <v>0</v>
      </c>
      <c r="BI408" s="151">
        <f>IF(N408="nulová",J408,0)</f>
        <v>0</v>
      </c>
      <c r="BJ408" s="18" t="s">
        <v>82</v>
      </c>
      <c r="BK408" s="151">
        <f>ROUND(I408*H408,2)</f>
        <v>0</v>
      </c>
      <c r="BL408" s="18" t="s">
        <v>314</v>
      </c>
      <c r="BM408" s="150" t="s">
        <v>1292</v>
      </c>
    </row>
    <row r="409" spans="2:65" s="1" customFormat="1" ht="19.5">
      <c r="B409" s="33"/>
      <c r="D409" s="152" t="s">
        <v>316</v>
      </c>
      <c r="F409" s="153" t="s">
        <v>9521</v>
      </c>
      <c r="I409" s="154"/>
      <c r="L409" s="33"/>
      <c r="M409" s="155"/>
      <c r="T409" s="57"/>
      <c r="AT409" s="18" t="s">
        <v>316</v>
      </c>
      <c r="AU409" s="18" t="s">
        <v>163</v>
      </c>
    </row>
    <row r="410" spans="2:65" s="1" customFormat="1" ht="19.5">
      <c r="B410" s="33"/>
      <c r="D410" s="152" t="s">
        <v>357</v>
      </c>
      <c r="F410" s="176" t="s">
        <v>9522</v>
      </c>
      <c r="I410" s="154"/>
      <c r="L410" s="33"/>
      <c r="M410" s="155"/>
      <c r="T410" s="57"/>
      <c r="AT410" s="18" t="s">
        <v>357</v>
      </c>
      <c r="AU410" s="18" t="s">
        <v>163</v>
      </c>
    </row>
    <row r="411" spans="2:65" s="1" customFormat="1" ht="66.75" customHeight="1">
      <c r="B411" s="33"/>
      <c r="C411" s="139" t="s">
        <v>860</v>
      </c>
      <c r="D411" s="139" t="s">
        <v>309</v>
      </c>
      <c r="E411" s="140" t="s">
        <v>8757</v>
      </c>
      <c r="F411" s="141" t="s">
        <v>9358</v>
      </c>
      <c r="G411" s="142" t="s">
        <v>514</v>
      </c>
      <c r="H411" s="143">
        <v>1</v>
      </c>
      <c r="I411" s="144"/>
      <c r="J411" s="145">
        <f>ROUND(I411*H411,2)</f>
        <v>0</v>
      </c>
      <c r="K411" s="141" t="s">
        <v>1</v>
      </c>
      <c r="L411" s="33"/>
      <c r="M411" s="146" t="s">
        <v>1</v>
      </c>
      <c r="N411" s="147" t="s">
        <v>40</v>
      </c>
      <c r="P411" s="148">
        <f>O411*H411</f>
        <v>0</v>
      </c>
      <c r="Q411" s="148">
        <v>0</v>
      </c>
      <c r="R411" s="148">
        <f>Q411*H411</f>
        <v>0</v>
      </c>
      <c r="S411" s="148">
        <v>0</v>
      </c>
      <c r="T411" s="149">
        <f>S411*H411</f>
        <v>0</v>
      </c>
      <c r="AR411" s="150" t="s">
        <v>314</v>
      </c>
      <c r="AT411" s="150" t="s">
        <v>309</v>
      </c>
      <c r="AU411" s="150" t="s">
        <v>163</v>
      </c>
      <c r="AY411" s="18" t="s">
        <v>307</v>
      </c>
      <c r="BE411" s="151">
        <f>IF(N411="základní",J411,0)</f>
        <v>0</v>
      </c>
      <c r="BF411" s="151">
        <f>IF(N411="snížená",J411,0)</f>
        <v>0</v>
      </c>
      <c r="BG411" s="151">
        <f>IF(N411="zákl. přenesená",J411,0)</f>
        <v>0</v>
      </c>
      <c r="BH411" s="151">
        <f>IF(N411="sníž. přenesená",J411,0)</f>
        <v>0</v>
      </c>
      <c r="BI411" s="151">
        <f>IF(N411="nulová",J411,0)</f>
        <v>0</v>
      </c>
      <c r="BJ411" s="18" t="s">
        <v>82</v>
      </c>
      <c r="BK411" s="151">
        <f>ROUND(I411*H411,2)</f>
        <v>0</v>
      </c>
      <c r="BL411" s="18" t="s">
        <v>314</v>
      </c>
      <c r="BM411" s="150" t="s">
        <v>1302</v>
      </c>
    </row>
    <row r="412" spans="2:65" s="1" customFormat="1" ht="39">
      <c r="B412" s="33"/>
      <c r="D412" s="152" t="s">
        <v>316</v>
      </c>
      <c r="F412" s="153" t="s">
        <v>9358</v>
      </c>
      <c r="I412" s="154"/>
      <c r="L412" s="33"/>
      <c r="M412" s="155"/>
      <c r="T412" s="57"/>
      <c r="AT412" s="18" t="s">
        <v>316</v>
      </c>
      <c r="AU412" s="18" t="s">
        <v>163</v>
      </c>
    </row>
    <row r="413" spans="2:65" s="1" customFormat="1" ht="19.5">
      <c r="B413" s="33"/>
      <c r="D413" s="152" t="s">
        <v>357</v>
      </c>
      <c r="F413" s="176" t="s">
        <v>9359</v>
      </c>
      <c r="I413" s="154"/>
      <c r="L413" s="33"/>
      <c r="M413" s="155"/>
      <c r="T413" s="57"/>
      <c r="AT413" s="18" t="s">
        <v>357</v>
      </c>
      <c r="AU413" s="18" t="s">
        <v>163</v>
      </c>
    </row>
    <row r="414" spans="2:65" s="1" customFormat="1" ht="16.5" customHeight="1">
      <c r="B414" s="33"/>
      <c r="C414" s="139" t="s">
        <v>867</v>
      </c>
      <c r="D414" s="139" t="s">
        <v>309</v>
      </c>
      <c r="E414" s="140" t="s">
        <v>9523</v>
      </c>
      <c r="F414" s="141" t="s">
        <v>9524</v>
      </c>
      <c r="G414" s="142" t="s">
        <v>514</v>
      </c>
      <c r="H414" s="143">
        <v>1</v>
      </c>
      <c r="I414" s="144"/>
      <c r="J414" s="145">
        <f>ROUND(I414*H414,2)</f>
        <v>0</v>
      </c>
      <c r="K414" s="141" t="s">
        <v>1</v>
      </c>
      <c r="L414" s="33"/>
      <c r="M414" s="146" t="s">
        <v>1</v>
      </c>
      <c r="N414" s="147" t="s">
        <v>40</v>
      </c>
      <c r="P414" s="148">
        <f>O414*H414</f>
        <v>0</v>
      </c>
      <c r="Q414" s="148">
        <v>0</v>
      </c>
      <c r="R414" s="148">
        <f>Q414*H414</f>
        <v>0</v>
      </c>
      <c r="S414" s="148">
        <v>0</v>
      </c>
      <c r="T414" s="149">
        <f>S414*H414</f>
        <v>0</v>
      </c>
      <c r="AR414" s="150" t="s">
        <v>314</v>
      </c>
      <c r="AT414" s="150" t="s">
        <v>309</v>
      </c>
      <c r="AU414" s="150" t="s">
        <v>163</v>
      </c>
      <c r="AY414" s="18" t="s">
        <v>307</v>
      </c>
      <c r="BE414" s="151">
        <f>IF(N414="základní",J414,0)</f>
        <v>0</v>
      </c>
      <c r="BF414" s="151">
        <f>IF(N414="snížená",J414,0)</f>
        <v>0</v>
      </c>
      <c r="BG414" s="151">
        <f>IF(N414="zákl. přenesená",J414,0)</f>
        <v>0</v>
      </c>
      <c r="BH414" s="151">
        <f>IF(N414="sníž. přenesená",J414,0)</f>
        <v>0</v>
      </c>
      <c r="BI414" s="151">
        <f>IF(N414="nulová",J414,0)</f>
        <v>0</v>
      </c>
      <c r="BJ414" s="18" t="s">
        <v>82</v>
      </c>
      <c r="BK414" s="151">
        <f>ROUND(I414*H414,2)</f>
        <v>0</v>
      </c>
      <c r="BL414" s="18" t="s">
        <v>314</v>
      </c>
      <c r="BM414" s="150" t="s">
        <v>1312</v>
      </c>
    </row>
    <row r="415" spans="2:65" s="1" customFormat="1" ht="11.25">
      <c r="B415" s="33"/>
      <c r="D415" s="152" t="s">
        <v>316</v>
      </c>
      <c r="F415" s="153" t="s">
        <v>9524</v>
      </c>
      <c r="I415" s="154"/>
      <c r="L415" s="33"/>
      <c r="M415" s="155"/>
      <c r="T415" s="57"/>
      <c r="AT415" s="18" t="s">
        <v>316</v>
      </c>
      <c r="AU415" s="18" t="s">
        <v>163</v>
      </c>
    </row>
    <row r="416" spans="2:65" s="1" customFormat="1" ht="49.15" customHeight="1">
      <c r="B416" s="33"/>
      <c r="C416" s="139" t="s">
        <v>875</v>
      </c>
      <c r="D416" s="139" t="s">
        <v>309</v>
      </c>
      <c r="E416" s="140" t="s">
        <v>9525</v>
      </c>
      <c r="F416" s="141" t="s">
        <v>9435</v>
      </c>
      <c r="G416" s="142" t="s">
        <v>514</v>
      </c>
      <c r="H416" s="143">
        <v>2</v>
      </c>
      <c r="I416" s="144"/>
      <c r="J416" s="145">
        <f>ROUND(I416*H416,2)</f>
        <v>0</v>
      </c>
      <c r="K416" s="141" t="s">
        <v>1</v>
      </c>
      <c r="L416" s="33"/>
      <c r="M416" s="146" t="s">
        <v>1</v>
      </c>
      <c r="N416" s="147" t="s">
        <v>40</v>
      </c>
      <c r="P416" s="148">
        <f>O416*H416</f>
        <v>0</v>
      </c>
      <c r="Q416" s="148">
        <v>0</v>
      </c>
      <c r="R416" s="148">
        <f>Q416*H416</f>
        <v>0</v>
      </c>
      <c r="S416" s="148">
        <v>0</v>
      </c>
      <c r="T416" s="149">
        <f>S416*H416</f>
        <v>0</v>
      </c>
      <c r="AR416" s="150" t="s">
        <v>314</v>
      </c>
      <c r="AT416" s="150" t="s">
        <v>309</v>
      </c>
      <c r="AU416" s="150" t="s">
        <v>163</v>
      </c>
      <c r="AY416" s="18" t="s">
        <v>307</v>
      </c>
      <c r="BE416" s="151">
        <f>IF(N416="základní",J416,0)</f>
        <v>0</v>
      </c>
      <c r="BF416" s="151">
        <f>IF(N416="snížená",J416,0)</f>
        <v>0</v>
      </c>
      <c r="BG416" s="151">
        <f>IF(N416="zákl. přenesená",J416,0)</f>
        <v>0</v>
      </c>
      <c r="BH416" s="151">
        <f>IF(N416="sníž. přenesená",J416,0)</f>
        <v>0</v>
      </c>
      <c r="BI416" s="151">
        <f>IF(N416="nulová",J416,0)</f>
        <v>0</v>
      </c>
      <c r="BJ416" s="18" t="s">
        <v>82</v>
      </c>
      <c r="BK416" s="151">
        <f>ROUND(I416*H416,2)</f>
        <v>0</v>
      </c>
      <c r="BL416" s="18" t="s">
        <v>314</v>
      </c>
      <c r="BM416" s="150" t="s">
        <v>1318</v>
      </c>
    </row>
    <row r="417" spans="2:65" s="1" customFormat="1" ht="29.25">
      <c r="B417" s="33"/>
      <c r="D417" s="152" t="s">
        <v>316</v>
      </c>
      <c r="F417" s="153" t="s">
        <v>9435</v>
      </c>
      <c r="I417" s="154"/>
      <c r="L417" s="33"/>
      <c r="M417" s="155"/>
      <c r="T417" s="57"/>
      <c r="AT417" s="18" t="s">
        <v>316</v>
      </c>
      <c r="AU417" s="18" t="s">
        <v>163</v>
      </c>
    </row>
    <row r="418" spans="2:65" s="1" customFormat="1" ht="19.5">
      <c r="B418" s="33"/>
      <c r="D418" s="152" t="s">
        <v>357</v>
      </c>
      <c r="F418" s="176" t="s">
        <v>9374</v>
      </c>
      <c r="I418" s="154"/>
      <c r="L418" s="33"/>
      <c r="M418" s="155"/>
      <c r="T418" s="57"/>
      <c r="AT418" s="18" t="s">
        <v>357</v>
      </c>
      <c r="AU418" s="18" t="s">
        <v>163</v>
      </c>
    </row>
    <row r="419" spans="2:65" s="1" customFormat="1" ht="49.15" customHeight="1">
      <c r="B419" s="33"/>
      <c r="C419" s="139" t="s">
        <v>881</v>
      </c>
      <c r="D419" s="139" t="s">
        <v>309</v>
      </c>
      <c r="E419" s="140" t="s">
        <v>9434</v>
      </c>
      <c r="F419" s="141" t="s">
        <v>9435</v>
      </c>
      <c r="G419" s="142" t="s">
        <v>514</v>
      </c>
      <c r="H419" s="143">
        <v>1</v>
      </c>
      <c r="I419" s="144"/>
      <c r="J419" s="145">
        <f>ROUND(I419*H419,2)</f>
        <v>0</v>
      </c>
      <c r="K419" s="141" t="s">
        <v>1</v>
      </c>
      <c r="L419" s="33"/>
      <c r="M419" s="146" t="s">
        <v>1</v>
      </c>
      <c r="N419" s="147" t="s">
        <v>40</v>
      </c>
      <c r="P419" s="148">
        <f>O419*H419</f>
        <v>0</v>
      </c>
      <c r="Q419" s="148">
        <v>0</v>
      </c>
      <c r="R419" s="148">
        <f>Q419*H419</f>
        <v>0</v>
      </c>
      <c r="S419" s="148">
        <v>0</v>
      </c>
      <c r="T419" s="149">
        <f>S419*H419</f>
        <v>0</v>
      </c>
      <c r="AR419" s="150" t="s">
        <v>314</v>
      </c>
      <c r="AT419" s="150" t="s">
        <v>309</v>
      </c>
      <c r="AU419" s="150" t="s">
        <v>163</v>
      </c>
      <c r="AY419" s="18" t="s">
        <v>307</v>
      </c>
      <c r="BE419" s="151">
        <f>IF(N419="základní",J419,0)</f>
        <v>0</v>
      </c>
      <c r="BF419" s="151">
        <f>IF(N419="snížená",J419,0)</f>
        <v>0</v>
      </c>
      <c r="BG419" s="151">
        <f>IF(N419="zákl. přenesená",J419,0)</f>
        <v>0</v>
      </c>
      <c r="BH419" s="151">
        <f>IF(N419="sníž. přenesená",J419,0)</f>
        <v>0</v>
      </c>
      <c r="BI419" s="151">
        <f>IF(N419="nulová",J419,0)</f>
        <v>0</v>
      </c>
      <c r="BJ419" s="18" t="s">
        <v>82</v>
      </c>
      <c r="BK419" s="151">
        <f>ROUND(I419*H419,2)</f>
        <v>0</v>
      </c>
      <c r="BL419" s="18" t="s">
        <v>314</v>
      </c>
      <c r="BM419" s="150" t="s">
        <v>1328</v>
      </c>
    </row>
    <row r="420" spans="2:65" s="1" customFormat="1" ht="29.25">
      <c r="B420" s="33"/>
      <c r="D420" s="152" t="s">
        <v>316</v>
      </c>
      <c r="F420" s="153" t="s">
        <v>9435</v>
      </c>
      <c r="I420" s="154"/>
      <c r="L420" s="33"/>
      <c r="M420" s="155"/>
      <c r="T420" s="57"/>
      <c r="AT420" s="18" t="s">
        <v>316</v>
      </c>
      <c r="AU420" s="18" t="s">
        <v>163</v>
      </c>
    </row>
    <row r="421" spans="2:65" s="1" customFormat="1" ht="19.5">
      <c r="B421" s="33"/>
      <c r="D421" s="152" t="s">
        <v>357</v>
      </c>
      <c r="F421" s="176" t="s">
        <v>9436</v>
      </c>
      <c r="I421" s="154"/>
      <c r="L421" s="33"/>
      <c r="M421" s="155"/>
      <c r="T421" s="57"/>
      <c r="AT421" s="18" t="s">
        <v>357</v>
      </c>
      <c r="AU421" s="18" t="s">
        <v>163</v>
      </c>
    </row>
    <row r="422" spans="2:65" s="11" customFormat="1" ht="20.85" customHeight="1">
      <c r="B422" s="127"/>
      <c r="D422" s="128" t="s">
        <v>74</v>
      </c>
      <c r="E422" s="137" t="s">
        <v>9526</v>
      </c>
      <c r="F422" s="137" t="s">
        <v>9527</v>
      </c>
      <c r="I422" s="130"/>
      <c r="J422" s="138">
        <f>BK422</f>
        <v>0</v>
      </c>
      <c r="L422" s="127"/>
      <c r="M422" s="132"/>
      <c r="P422" s="133">
        <f>SUM(P423:P428)</f>
        <v>0</v>
      </c>
      <c r="R422" s="133">
        <f>SUM(R423:R428)</f>
        <v>0</v>
      </c>
      <c r="T422" s="134">
        <f>SUM(T423:T428)</f>
        <v>0</v>
      </c>
      <c r="AR422" s="128" t="s">
        <v>82</v>
      </c>
      <c r="AT422" s="135" t="s">
        <v>74</v>
      </c>
      <c r="AU422" s="135" t="s">
        <v>84</v>
      </c>
      <c r="AY422" s="128" t="s">
        <v>307</v>
      </c>
      <c r="BK422" s="136">
        <f>SUM(BK423:BK428)</f>
        <v>0</v>
      </c>
    </row>
    <row r="423" spans="2:65" s="1" customFormat="1" ht="55.5" customHeight="1">
      <c r="B423" s="33"/>
      <c r="C423" s="139" t="s">
        <v>887</v>
      </c>
      <c r="D423" s="139" t="s">
        <v>309</v>
      </c>
      <c r="E423" s="140" t="s">
        <v>9528</v>
      </c>
      <c r="F423" s="141" t="s">
        <v>9470</v>
      </c>
      <c r="G423" s="142" t="s">
        <v>514</v>
      </c>
      <c r="H423" s="143">
        <v>9</v>
      </c>
      <c r="I423" s="144"/>
      <c r="J423" s="145">
        <f>ROUND(I423*H423,2)</f>
        <v>0</v>
      </c>
      <c r="K423" s="141" t="s">
        <v>1</v>
      </c>
      <c r="L423" s="33"/>
      <c r="M423" s="146" t="s">
        <v>1</v>
      </c>
      <c r="N423" s="147" t="s">
        <v>40</v>
      </c>
      <c r="P423" s="148">
        <f>O423*H423</f>
        <v>0</v>
      </c>
      <c r="Q423" s="148">
        <v>0</v>
      </c>
      <c r="R423" s="148">
        <f>Q423*H423</f>
        <v>0</v>
      </c>
      <c r="S423" s="148">
        <v>0</v>
      </c>
      <c r="T423" s="149">
        <f>S423*H423</f>
        <v>0</v>
      </c>
      <c r="AR423" s="150" t="s">
        <v>314</v>
      </c>
      <c r="AT423" s="150" t="s">
        <v>309</v>
      </c>
      <c r="AU423" s="150" t="s">
        <v>163</v>
      </c>
      <c r="AY423" s="18" t="s">
        <v>307</v>
      </c>
      <c r="BE423" s="151">
        <f>IF(N423="základní",J423,0)</f>
        <v>0</v>
      </c>
      <c r="BF423" s="151">
        <f>IF(N423="snížená",J423,0)</f>
        <v>0</v>
      </c>
      <c r="BG423" s="151">
        <f>IF(N423="zákl. přenesená",J423,0)</f>
        <v>0</v>
      </c>
      <c r="BH423" s="151">
        <f>IF(N423="sníž. přenesená",J423,0)</f>
        <v>0</v>
      </c>
      <c r="BI423" s="151">
        <f>IF(N423="nulová",J423,0)</f>
        <v>0</v>
      </c>
      <c r="BJ423" s="18" t="s">
        <v>82</v>
      </c>
      <c r="BK423" s="151">
        <f>ROUND(I423*H423,2)</f>
        <v>0</v>
      </c>
      <c r="BL423" s="18" t="s">
        <v>314</v>
      </c>
      <c r="BM423" s="150" t="s">
        <v>1335</v>
      </c>
    </row>
    <row r="424" spans="2:65" s="1" customFormat="1" ht="39">
      <c r="B424" s="33"/>
      <c r="D424" s="152" t="s">
        <v>316</v>
      </c>
      <c r="F424" s="153" t="s">
        <v>9470</v>
      </c>
      <c r="I424" s="154"/>
      <c r="L424" s="33"/>
      <c r="M424" s="155"/>
      <c r="T424" s="57"/>
      <c r="AT424" s="18" t="s">
        <v>316</v>
      </c>
      <c r="AU424" s="18" t="s">
        <v>163</v>
      </c>
    </row>
    <row r="425" spans="2:65" s="1" customFormat="1" ht="19.5">
      <c r="B425" s="33"/>
      <c r="D425" s="152" t="s">
        <v>357</v>
      </c>
      <c r="F425" s="176" t="s">
        <v>9529</v>
      </c>
      <c r="I425" s="154"/>
      <c r="L425" s="33"/>
      <c r="M425" s="155"/>
      <c r="T425" s="57"/>
      <c r="AT425" s="18" t="s">
        <v>357</v>
      </c>
      <c r="AU425" s="18" t="s">
        <v>163</v>
      </c>
    </row>
    <row r="426" spans="2:65" s="1" customFormat="1" ht="24.2" customHeight="1">
      <c r="B426" s="33"/>
      <c r="C426" s="139" t="s">
        <v>893</v>
      </c>
      <c r="D426" s="139" t="s">
        <v>309</v>
      </c>
      <c r="E426" s="140" t="s">
        <v>9530</v>
      </c>
      <c r="F426" s="141" t="s">
        <v>9531</v>
      </c>
      <c r="G426" s="142" t="s">
        <v>514</v>
      </c>
      <c r="H426" s="143">
        <v>1</v>
      </c>
      <c r="I426" s="144"/>
      <c r="J426" s="145">
        <f>ROUND(I426*H426,2)</f>
        <v>0</v>
      </c>
      <c r="K426" s="141" t="s">
        <v>1</v>
      </c>
      <c r="L426" s="33"/>
      <c r="M426" s="146" t="s">
        <v>1</v>
      </c>
      <c r="N426" s="147" t="s">
        <v>40</v>
      </c>
      <c r="P426" s="148">
        <f>O426*H426</f>
        <v>0</v>
      </c>
      <c r="Q426" s="148">
        <v>0</v>
      </c>
      <c r="R426" s="148">
        <f>Q426*H426</f>
        <v>0</v>
      </c>
      <c r="S426" s="148">
        <v>0</v>
      </c>
      <c r="T426" s="149">
        <f>S426*H426</f>
        <v>0</v>
      </c>
      <c r="AR426" s="150" t="s">
        <v>314</v>
      </c>
      <c r="AT426" s="150" t="s">
        <v>309</v>
      </c>
      <c r="AU426" s="150" t="s">
        <v>163</v>
      </c>
      <c r="AY426" s="18" t="s">
        <v>307</v>
      </c>
      <c r="BE426" s="151">
        <f>IF(N426="základní",J426,0)</f>
        <v>0</v>
      </c>
      <c r="BF426" s="151">
        <f>IF(N426="snížená",J426,0)</f>
        <v>0</v>
      </c>
      <c r="BG426" s="151">
        <f>IF(N426="zákl. přenesená",J426,0)</f>
        <v>0</v>
      </c>
      <c r="BH426" s="151">
        <f>IF(N426="sníž. přenesená",J426,0)</f>
        <v>0</v>
      </c>
      <c r="BI426" s="151">
        <f>IF(N426="nulová",J426,0)</f>
        <v>0</v>
      </c>
      <c r="BJ426" s="18" t="s">
        <v>82</v>
      </c>
      <c r="BK426" s="151">
        <f>ROUND(I426*H426,2)</f>
        <v>0</v>
      </c>
      <c r="BL426" s="18" t="s">
        <v>314</v>
      </c>
      <c r="BM426" s="150" t="s">
        <v>1346</v>
      </c>
    </row>
    <row r="427" spans="2:65" s="1" customFormat="1" ht="19.5">
      <c r="B427" s="33"/>
      <c r="D427" s="152" t="s">
        <v>316</v>
      </c>
      <c r="F427" s="153" t="s">
        <v>9531</v>
      </c>
      <c r="I427" s="154"/>
      <c r="L427" s="33"/>
      <c r="M427" s="155"/>
      <c r="T427" s="57"/>
      <c r="AT427" s="18" t="s">
        <v>316</v>
      </c>
      <c r="AU427" s="18" t="s">
        <v>163</v>
      </c>
    </row>
    <row r="428" spans="2:65" s="1" customFormat="1" ht="19.5">
      <c r="B428" s="33"/>
      <c r="D428" s="152" t="s">
        <v>357</v>
      </c>
      <c r="F428" s="176" t="s">
        <v>9532</v>
      </c>
      <c r="I428" s="154"/>
      <c r="L428" s="33"/>
      <c r="M428" s="155"/>
      <c r="T428" s="57"/>
      <c r="AT428" s="18" t="s">
        <v>357</v>
      </c>
      <c r="AU428" s="18" t="s">
        <v>163</v>
      </c>
    </row>
    <row r="429" spans="2:65" s="11" customFormat="1" ht="20.85" customHeight="1">
      <c r="B429" s="127"/>
      <c r="D429" s="128" t="s">
        <v>74</v>
      </c>
      <c r="E429" s="137" t="s">
        <v>9533</v>
      </c>
      <c r="F429" s="137" t="s">
        <v>9534</v>
      </c>
      <c r="I429" s="130"/>
      <c r="J429" s="138">
        <f>BK429</f>
        <v>0</v>
      </c>
      <c r="L429" s="127"/>
      <c r="M429" s="132"/>
      <c r="P429" s="133">
        <f>SUM(P430:P438)</f>
        <v>0</v>
      </c>
      <c r="R429" s="133">
        <f>SUM(R430:R438)</f>
        <v>0</v>
      </c>
      <c r="T429" s="134">
        <f>SUM(T430:T438)</f>
        <v>0</v>
      </c>
      <c r="AR429" s="128" t="s">
        <v>82</v>
      </c>
      <c r="AT429" s="135" t="s">
        <v>74</v>
      </c>
      <c r="AU429" s="135" t="s">
        <v>84</v>
      </c>
      <c r="AY429" s="128" t="s">
        <v>307</v>
      </c>
      <c r="BK429" s="136">
        <f>SUM(BK430:BK438)</f>
        <v>0</v>
      </c>
    </row>
    <row r="430" spans="2:65" s="1" customFormat="1" ht="16.5" customHeight="1">
      <c r="B430" s="33"/>
      <c r="C430" s="139" t="s">
        <v>899</v>
      </c>
      <c r="D430" s="139" t="s">
        <v>309</v>
      </c>
      <c r="E430" s="140" t="s">
        <v>8818</v>
      </c>
      <c r="F430" s="141" t="s">
        <v>9365</v>
      </c>
      <c r="G430" s="142" t="s">
        <v>514</v>
      </c>
      <c r="H430" s="143">
        <v>1</v>
      </c>
      <c r="I430" s="144"/>
      <c r="J430" s="145">
        <f>ROUND(I430*H430,2)</f>
        <v>0</v>
      </c>
      <c r="K430" s="141" t="s">
        <v>1</v>
      </c>
      <c r="L430" s="33"/>
      <c r="M430" s="146" t="s">
        <v>1</v>
      </c>
      <c r="N430" s="147" t="s">
        <v>40</v>
      </c>
      <c r="P430" s="148">
        <f>O430*H430</f>
        <v>0</v>
      </c>
      <c r="Q430" s="148">
        <v>0</v>
      </c>
      <c r="R430" s="148">
        <f>Q430*H430</f>
        <v>0</v>
      </c>
      <c r="S430" s="148">
        <v>0</v>
      </c>
      <c r="T430" s="149">
        <f>S430*H430</f>
        <v>0</v>
      </c>
      <c r="AR430" s="150" t="s">
        <v>314</v>
      </c>
      <c r="AT430" s="150" t="s">
        <v>309</v>
      </c>
      <c r="AU430" s="150" t="s">
        <v>163</v>
      </c>
      <c r="AY430" s="18" t="s">
        <v>307</v>
      </c>
      <c r="BE430" s="151">
        <f>IF(N430="základní",J430,0)</f>
        <v>0</v>
      </c>
      <c r="BF430" s="151">
        <f>IF(N430="snížená",J430,0)</f>
        <v>0</v>
      </c>
      <c r="BG430" s="151">
        <f>IF(N430="zákl. přenesená",J430,0)</f>
        <v>0</v>
      </c>
      <c r="BH430" s="151">
        <f>IF(N430="sníž. přenesená",J430,0)</f>
        <v>0</v>
      </c>
      <c r="BI430" s="151">
        <f>IF(N430="nulová",J430,0)</f>
        <v>0</v>
      </c>
      <c r="BJ430" s="18" t="s">
        <v>82</v>
      </c>
      <c r="BK430" s="151">
        <f>ROUND(I430*H430,2)</f>
        <v>0</v>
      </c>
      <c r="BL430" s="18" t="s">
        <v>314</v>
      </c>
      <c r="BM430" s="150" t="s">
        <v>1356</v>
      </c>
    </row>
    <row r="431" spans="2:65" s="1" customFormat="1" ht="11.25">
      <c r="B431" s="33"/>
      <c r="D431" s="152" t="s">
        <v>316</v>
      </c>
      <c r="F431" s="153" t="s">
        <v>9365</v>
      </c>
      <c r="I431" s="154"/>
      <c r="L431" s="33"/>
      <c r="M431" s="155"/>
      <c r="T431" s="57"/>
      <c r="AT431" s="18" t="s">
        <v>316</v>
      </c>
      <c r="AU431" s="18" t="s">
        <v>163</v>
      </c>
    </row>
    <row r="432" spans="2:65" s="1" customFormat="1" ht="19.5">
      <c r="B432" s="33"/>
      <c r="D432" s="152" t="s">
        <v>357</v>
      </c>
      <c r="F432" s="176" t="s">
        <v>9366</v>
      </c>
      <c r="I432" s="154"/>
      <c r="L432" s="33"/>
      <c r="M432" s="155"/>
      <c r="T432" s="57"/>
      <c r="AT432" s="18" t="s">
        <v>357</v>
      </c>
      <c r="AU432" s="18" t="s">
        <v>163</v>
      </c>
    </row>
    <row r="433" spans="2:65" s="1" customFormat="1" ht="16.5" customHeight="1">
      <c r="B433" s="33"/>
      <c r="C433" s="139" t="s">
        <v>903</v>
      </c>
      <c r="D433" s="139" t="s">
        <v>309</v>
      </c>
      <c r="E433" s="140" t="s">
        <v>8827</v>
      </c>
      <c r="F433" s="141" t="s">
        <v>9367</v>
      </c>
      <c r="G433" s="142" t="s">
        <v>514</v>
      </c>
      <c r="H433" s="143">
        <v>1</v>
      </c>
      <c r="I433" s="144"/>
      <c r="J433" s="145">
        <f>ROUND(I433*H433,2)</f>
        <v>0</v>
      </c>
      <c r="K433" s="141" t="s">
        <v>1</v>
      </c>
      <c r="L433" s="33"/>
      <c r="M433" s="146" t="s">
        <v>1</v>
      </c>
      <c r="N433" s="147" t="s">
        <v>40</v>
      </c>
      <c r="P433" s="148">
        <f>O433*H433</f>
        <v>0</v>
      </c>
      <c r="Q433" s="148">
        <v>0</v>
      </c>
      <c r="R433" s="148">
        <f>Q433*H433</f>
        <v>0</v>
      </c>
      <c r="S433" s="148">
        <v>0</v>
      </c>
      <c r="T433" s="149">
        <f>S433*H433</f>
        <v>0</v>
      </c>
      <c r="AR433" s="150" t="s">
        <v>314</v>
      </c>
      <c r="AT433" s="150" t="s">
        <v>309</v>
      </c>
      <c r="AU433" s="150" t="s">
        <v>163</v>
      </c>
      <c r="AY433" s="18" t="s">
        <v>307</v>
      </c>
      <c r="BE433" s="151">
        <f>IF(N433="základní",J433,0)</f>
        <v>0</v>
      </c>
      <c r="BF433" s="151">
        <f>IF(N433="snížená",J433,0)</f>
        <v>0</v>
      </c>
      <c r="BG433" s="151">
        <f>IF(N433="zákl. přenesená",J433,0)</f>
        <v>0</v>
      </c>
      <c r="BH433" s="151">
        <f>IF(N433="sníž. přenesená",J433,0)</f>
        <v>0</v>
      </c>
      <c r="BI433" s="151">
        <f>IF(N433="nulová",J433,0)</f>
        <v>0</v>
      </c>
      <c r="BJ433" s="18" t="s">
        <v>82</v>
      </c>
      <c r="BK433" s="151">
        <f>ROUND(I433*H433,2)</f>
        <v>0</v>
      </c>
      <c r="BL433" s="18" t="s">
        <v>314</v>
      </c>
      <c r="BM433" s="150" t="s">
        <v>1368</v>
      </c>
    </row>
    <row r="434" spans="2:65" s="1" customFormat="1" ht="11.25">
      <c r="B434" s="33"/>
      <c r="D434" s="152" t="s">
        <v>316</v>
      </c>
      <c r="F434" s="153" t="s">
        <v>9367</v>
      </c>
      <c r="I434" s="154"/>
      <c r="L434" s="33"/>
      <c r="M434" s="155"/>
      <c r="T434" s="57"/>
      <c r="AT434" s="18" t="s">
        <v>316</v>
      </c>
      <c r="AU434" s="18" t="s">
        <v>163</v>
      </c>
    </row>
    <row r="435" spans="2:65" s="1" customFormat="1" ht="19.5">
      <c r="B435" s="33"/>
      <c r="D435" s="152" t="s">
        <v>357</v>
      </c>
      <c r="F435" s="176" t="s">
        <v>9368</v>
      </c>
      <c r="I435" s="154"/>
      <c r="L435" s="33"/>
      <c r="M435" s="155"/>
      <c r="T435" s="57"/>
      <c r="AT435" s="18" t="s">
        <v>357</v>
      </c>
      <c r="AU435" s="18" t="s">
        <v>163</v>
      </c>
    </row>
    <row r="436" spans="2:65" s="1" customFormat="1" ht="16.5" customHeight="1">
      <c r="B436" s="33"/>
      <c r="C436" s="139" t="s">
        <v>918</v>
      </c>
      <c r="D436" s="139" t="s">
        <v>309</v>
      </c>
      <c r="E436" s="140" t="s">
        <v>9369</v>
      </c>
      <c r="F436" s="141" t="s">
        <v>9370</v>
      </c>
      <c r="G436" s="142" t="s">
        <v>514</v>
      </c>
      <c r="H436" s="143">
        <v>1</v>
      </c>
      <c r="I436" s="144"/>
      <c r="J436" s="145">
        <f>ROUND(I436*H436,2)</f>
        <v>0</v>
      </c>
      <c r="K436" s="141" t="s">
        <v>1</v>
      </c>
      <c r="L436" s="33"/>
      <c r="M436" s="146" t="s">
        <v>1</v>
      </c>
      <c r="N436" s="147" t="s">
        <v>40</v>
      </c>
      <c r="P436" s="148">
        <f>O436*H436</f>
        <v>0</v>
      </c>
      <c r="Q436" s="148">
        <v>0</v>
      </c>
      <c r="R436" s="148">
        <f>Q436*H436</f>
        <v>0</v>
      </c>
      <c r="S436" s="148">
        <v>0</v>
      </c>
      <c r="T436" s="149">
        <f>S436*H436</f>
        <v>0</v>
      </c>
      <c r="AR436" s="150" t="s">
        <v>314</v>
      </c>
      <c r="AT436" s="150" t="s">
        <v>309</v>
      </c>
      <c r="AU436" s="150" t="s">
        <v>163</v>
      </c>
      <c r="AY436" s="18" t="s">
        <v>307</v>
      </c>
      <c r="BE436" s="151">
        <f>IF(N436="základní",J436,0)</f>
        <v>0</v>
      </c>
      <c r="BF436" s="151">
        <f>IF(N436="snížená",J436,0)</f>
        <v>0</v>
      </c>
      <c r="BG436" s="151">
        <f>IF(N436="zákl. přenesená",J436,0)</f>
        <v>0</v>
      </c>
      <c r="BH436" s="151">
        <f>IF(N436="sníž. přenesená",J436,0)</f>
        <v>0</v>
      </c>
      <c r="BI436" s="151">
        <f>IF(N436="nulová",J436,0)</f>
        <v>0</v>
      </c>
      <c r="BJ436" s="18" t="s">
        <v>82</v>
      </c>
      <c r="BK436" s="151">
        <f>ROUND(I436*H436,2)</f>
        <v>0</v>
      </c>
      <c r="BL436" s="18" t="s">
        <v>314</v>
      </c>
      <c r="BM436" s="150" t="s">
        <v>1379</v>
      </c>
    </row>
    <row r="437" spans="2:65" s="1" customFormat="1" ht="11.25">
      <c r="B437" s="33"/>
      <c r="D437" s="152" t="s">
        <v>316</v>
      </c>
      <c r="F437" s="153" t="s">
        <v>9370</v>
      </c>
      <c r="I437" s="154"/>
      <c r="L437" s="33"/>
      <c r="M437" s="155"/>
      <c r="T437" s="57"/>
      <c r="AT437" s="18" t="s">
        <v>316</v>
      </c>
      <c r="AU437" s="18" t="s">
        <v>163</v>
      </c>
    </row>
    <row r="438" spans="2:65" s="1" customFormat="1" ht="19.5">
      <c r="B438" s="33"/>
      <c r="D438" s="152" t="s">
        <v>357</v>
      </c>
      <c r="F438" s="176" t="s">
        <v>9371</v>
      </c>
      <c r="I438" s="154"/>
      <c r="L438" s="33"/>
      <c r="M438" s="155"/>
      <c r="T438" s="57"/>
      <c r="AT438" s="18" t="s">
        <v>357</v>
      </c>
      <c r="AU438" s="18" t="s">
        <v>163</v>
      </c>
    </row>
    <row r="439" spans="2:65" s="11" customFormat="1" ht="20.85" customHeight="1">
      <c r="B439" s="127"/>
      <c r="D439" s="128" t="s">
        <v>74</v>
      </c>
      <c r="E439" s="137" t="s">
        <v>9535</v>
      </c>
      <c r="F439" s="137" t="s">
        <v>9536</v>
      </c>
      <c r="I439" s="130"/>
      <c r="J439" s="138">
        <f>BK439</f>
        <v>0</v>
      </c>
      <c r="L439" s="127"/>
      <c r="M439" s="132"/>
      <c r="P439" s="133">
        <f>SUM(P440:P467)</f>
        <v>0</v>
      </c>
      <c r="R439" s="133">
        <f>SUM(R440:R467)</f>
        <v>0</v>
      </c>
      <c r="T439" s="134">
        <f>SUM(T440:T467)</f>
        <v>0</v>
      </c>
      <c r="AR439" s="128" t="s">
        <v>82</v>
      </c>
      <c r="AT439" s="135" t="s">
        <v>74</v>
      </c>
      <c r="AU439" s="135" t="s">
        <v>84</v>
      </c>
      <c r="AY439" s="128" t="s">
        <v>307</v>
      </c>
      <c r="BK439" s="136">
        <f>SUM(BK440:BK467)</f>
        <v>0</v>
      </c>
    </row>
    <row r="440" spans="2:65" s="1" customFormat="1" ht="49.15" customHeight="1">
      <c r="B440" s="33"/>
      <c r="C440" s="139" t="s">
        <v>930</v>
      </c>
      <c r="D440" s="139" t="s">
        <v>309</v>
      </c>
      <c r="E440" s="140" t="s">
        <v>9537</v>
      </c>
      <c r="F440" s="141" t="s">
        <v>9538</v>
      </c>
      <c r="G440" s="142" t="s">
        <v>514</v>
      </c>
      <c r="H440" s="143">
        <v>1</v>
      </c>
      <c r="I440" s="144"/>
      <c r="J440" s="145">
        <f>ROUND(I440*H440,2)</f>
        <v>0</v>
      </c>
      <c r="K440" s="141" t="s">
        <v>1</v>
      </c>
      <c r="L440" s="33"/>
      <c r="M440" s="146" t="s">
        <v>1</v>
      </c>
      <c r="N440" s="147" t="s">
        <v>40</v>
      </c>
      <c r="P440" s="148">
        <f>O440*H440</f>
        <v>0</v>
      </c>
      <c r="Q440" s="148">
        <v>0</v>
      </c>
      <c r="R440" s="148">
        <f>Q440*H440</f>
        <v>0</v>
      </c>
      <c r="S440" s="148">
        <v>0</v>
      </c>
      <c r="T440" s="149">
        <f>S440*H440</f>
        <v>0</v>
      </c>
      <c r="AR440" s="150" t="s">
        <v>314</v>
      </c>
      <c r="AT440" s="150" t="s">
        <v>309</v>
      </c>
      <c r="AU440" s="150" t="s">
        <v>163</v>
      </c>
      <c r="AY440" s="18" t="s">
        <v>307</v>
      </c>
      <c r="BE440" s="151">
        <f>IF(N440="základní",J440,0)</f>
        <v>0</v>
      </c>
      <c r="BF440" s="151">
        <f>IF(N440="snížená",J440,0)</f>
        <v>0</v>
      </c>
      <c r="BG440" s="151">
        <f>IF(N440="zákl. přenesená",J440,0)</f>
        <v>0</v>
      </c>
      <c r="BH440" s="151">
        <f>IF(N440="sníž. přenesená",J440,0)</f>
        <v>0</v>
      </c>
      <c r="BI440" s="151">
        <f>IF(N440="nulová",J440,0)</f>
        <v>0</v>
      </c>
      <c r="BJ440" s="18" t="s">
        <v>82</v>
      </c>
      <c r="BK440" s="151">
        <f>ROUND(I440*H440,2)</f>
        <v>0</v>
      </c>
      <c r="BL440" s="18" t="s">
        <v>314</v>
      </c>
      <c r="BM440" s="150" t="s">
        <v>1389</v>
      </c>
    </row>
    <row r="441" spans="2:65" s="1" customFormat="1" ht="29.25">
      <c r="B441" s="33"/>
      <c r="D441" s="152" t="s">
        <v>316</v>
      </c>
      <c r="F441" s="153" t="s">
        <v>9538</v>
      </c>
      <c r="I441" s="154"/>
      <c r="L441" s="33"/>
      <c r="M441" s="155"/>
      <c r="T441" s="57"/>
      <c r="AT441" s="18" t="s">
        <v>316</v>
      </c>
      <c r="AU441" s="18" t="s">
        <v>163</v>
      </c>
    </row>
    <row r="442" spans="2:65" s="1" customFormat="1" ht="19.5">
      <c r="B442" s="33"/>
      <c r="D442" s="152" t="s">
        <v>357</v>
      </c>
      <c r="F442" s="176" t="s">
        <v>9539</v>
      </c>
      <c r="I442" s="154"/>
      <c r="L442" s="33"/>
      <c r="M442" s="155"/>
      <c r="T442" s="57"/>
      <c r="AT442" s="18" t="s">
        <v>357</v>
      </c>
      <c r="AU442" s="18" t="s">
        <v>163</v>
      </c>
    </row>
    <row r="443" spans="2:65" s="1" customFormat="1" ht="55.5" customHeight="1">
      <c r="B443" s="33"/>
      <c r="C443" s="139" t="s">
        <v>939</v>
      </c>
      <c r="D443" s="139" t="s">
        <v>309</v>
      </c>
      <c r="E443" s="140" t="s">
        <v>9417</v>
      </c>
      <c r="F443" s="141" t="s">
        <v>9418</v>
      </c>
      <c r="G443" s="142" t="s">
        <v>514</v>
      </c>
      <c r="H443" s="143">
        <v>1</v>
      </c>
      <c r="I443" s="144"/>
      <c r="J443" s="145">
        <f>ROUND(I443*H443,2)</f>
        <v>0</v>
      </c>
      <c r="K443" s="141" t="s">
        <v>1</v>
      </c>
      <c r="L443" s="33"/>
      <c r="M443" s="146" t="s">
        <v>1</v>
      </c>
      <c r="N443" s="147" t="s">
        <v>40</v>
      </c>
      <c r="P443" s="148">
        <f>O443*H443</f>
        <v>0</v>
      </c>
      <c r="Q443" s="148">
        <v>0</v>
      </c>
      <c r="R443" s="148">
        <f>Q443*H443</f>
        <v>0</v>
      </c>
      <c r="S443" s="148">
        <v>0</v>
      </c>
      <c r="T443" s="149">
        <f>S443*H443</f>
        <v>0</v>
      </c>
      <c r="AR443" s="150" t="s">
        <v>314</v>
      </c>
      <c r="AT443" s="150" t="s">
        <v>309</v>
      </c>
      <c r="AU443" s="150" t="s">
        <v>163</v>
      </c>
      <c r="AY443" s="18" t="s">
        <v>307</v>
      </c>
      <c r="BE443" s="151">
        <f>IF(N443="základní",J443,0)</f>
        <v>0</v>
      </c>
      <c r="BF443" s="151">
        <f>IF(N443="snížená",J443,0)</f>
        <v>0</v>
      </c>
      <c r="BG443" s="151">
        <f>IF(N443="zákl. přenesená",J443,0)</f>
        <v>0</v>
      </c>
      <c r="BH443" s="151">
        <f>IF(N443="sníž. přenesená",J443,0)</f>
        <v>0</v>
      </c>
      <c r="BI443" s="151">
        <f>IF(N443="nulová",J443,0)</f>
        <v>0</v>
      </c>
      <c r="BJ443" s="18" t="s">
        <v>82</v>
      </c>
      <c r="BK443" s="151">
        <f>ROUND(I443*H443,2)</f>
        <v>0</v>
      </c>
      <c r="BL443" s="18" t="s">
        <v>314</v>
      </c>
      <c r="BM443" s="150" t="s">
        <v>1402</v>
      </c>
    </row>
    <row r="444" spans="2:65" s="1" customFormat="1" ht="29.25">
      <c r="B444" s="33"/>
      <c r="D444" s="152" t="s">
        <v>316</v>
      </c>
      <c r="F444" s="153" t="s">
        <v>9418</v>
      </c>
      <c r="I444" s="154"/>
      <c r="L444" s="33"/>
      <c r="M444" s="155"/>
      <c r="T444" s="57"/>
      <c r="AT444" s="18" t="s">
        <v>316</v>
      </c>
      <c r="AU444" s="18" t="s">
        <v>163</v>
      </c>
    </row>
    <row r="445" spans="2:65" s="1" customFormat="1" ht="49.15" customHeight="1">
      <c r="B445" s="33"/>
      <c r="C445" s="139" t="s">
        <v>946</v>
      </c>
      <c r="D445" s="139" t="s">
        <v>309</v>
      </c>
      <c r="E445" s="140" t="s">
        <v>9540</v>
      </c>
      <c r="F445" s="141" t="s">
        <v>9541</v>
      </c>
      <c r="G445" s="142" t="s">
        <v>1</v>
      </c>
      <c r="H445" s="143">
        <v>1</v>
      </c>
      <c r="I445" s="144"/>
      <c r="J445" s="145">
        <f>ROUND(I445*H445,2)</f>
        <v>0</v>
      </c>
      <c r="K445" s="141" t="s">
        <v>1</v>
      </c>
      <c r="L445" s="33"/>
      <c r="M445" s="146" t="s">
        <v>1</v>
      </c>
      <c r="N445" s="147" t="s">
        <v>40</v>
      </c>
      <c r="P445" s="148">
        <f>O445*H445</f>
        <v>0</v>
      </c>
      <c r="Q445" s="148">
        <v>0</v>
      </c>
      <c r="R445" s="148">
        <f>Q445*H445</f>
        <v>0</v>
      </c>
      <c r="S445" s="148">
        <v>0</v>
      </c>
      <c r="T445" s="149">
        <f>S445*H445</f>
        <v>0</v>
      </c>
      <c r="AR445" s="150" t="s">
        <v>314</v>
      </c>
      <c r="AT445" s="150" t="s">
        <v>309</v>
      </c>
      <c r="AU445" s="150" t="s">
        <v>163</v>
      </c>
      <c r="AY445" s="18" t="s">
        <v>307</v>
      </c>
      <c r="BE445" s="151">
        <f>IF(N445="základní",J445,0)</f>
        <v>0</v>
      </c>
      <c r="BF445" s="151">
        <f>IF(N445="snížená",J445,0)</f>
        <v>0</v>
      </c>
      <c r="BG445" s="151">
        <f>IF(N445="zákl. přenesená",J445,0)</f>
        <v>0</v>
      </c>
      <c r="BH445" s="151">
        <f>IF(N445="sníž. přenesená",J445,0)</f>
        <v>0</v>
      </c>
      <c r="BI445" s="151">
        <f>IF(N445="nulová",J445,0)</f>
        <v>0</v>
      </c>
      <c r="BJ445" s="18" t="s">
        <v>82</v>
      </c>
      <c r="BK445" s="151">
        <f>ROUND(I445*H445,2)</f>
        <v>0</v>
      </c>
      <c r="BL445" s="18" t="s">
        <v>314</v>
      </c>
      <c r="BM445" s="150" t="s">
        <v>1430</v>
      </c>
    </row>
    <row r="446" spans="2:65" s="1" customFormat="1" ht="29.25">
      <c r="B446" s="33"/>
      <c r="D446" s="152" t="s">
        <v>316</v>
      </c>
      <c r="F446" s="153" t="s">
        <v>9541</v>
      </c>
      <c r="I446" s="154"/>
      <c r="L446" s="33"/>
      <c r="M446" s="155"/>
      <c r="T446" s="57"/>
      <c r="AT446" s="18" t="s">
        <v>316</v>
      </c>
      <c r="AU446" s="18" t="s">
        <v>163</v>
      </c>
    </row>
    <row r="447" spans="2:65" s="1" customFormat="1" ht="19.5">
      <c r="B447" s="33"/>
      <c r="D447" s="152" t="s">
        <v>357</v>
      </c>
      <c r="F447" s="176" t="s">
        <v>9542</v>
      </c>
      <c r="I447" s="154"/>
      <c r="L447" s="33"/>
      <c r="M447" s="155"/>
      <c r="T447" s="57"/>
      <c r="AT447" s="18" t="s">
        <v>357</v>
      </c>
      <c r="AU447" s="18" t="s">
        <v>163</v>
      </c>
    </row>
    <row r="448" spans="2:65" s="1" customFormat="1" ht="55.5" customHeight="1">
      <c r="B448" s="33"/>
      <c r="C448" s="139" t="s">
        <v>951</v>
      </c>
      <c r="D448" s="139" t="s">
        <v>309</v>
      </c>
      <c r="E448" s="140" t="s">
        <v>9417</v>
      </c>
      <c r="F448" s="141" t="s">
        <v>9418</v>
      </c>
      <c r="G448" s="142" t="s">
        <v>514</v>
      </c>
      <c r="H448" s="143">
        <v>1</v>
      </c>
      <c r="I448" s="144"/>
      <c r="J448" s="145">
        <f>ROUND(I448*H448,2)</f>
        <v>0</v>
      </c>
      <c r="K448" s="141" t="s">
        <v>1</v>
      </c>
      <c r="L448" s="33"/>
      <c r="M448" s="146" t="s">
        <v>1</v>
      </c>
      <c r="N448" s="147" t="s">
        <v>40</v>
      </c>
      <c r="P448" s="148">
        <f>O448*H448</f>
        <v>0</v>
      </c>
      <c r="Q448" s="148">
        <v>0</v>
      </c>
      <c r="R448" s="148">
        <f>Q448*H448</f>
        <v>0</v>
      </c>
      <c r="S448" s="148">
        <v>0</v>
      </c>
      <c r="T448" s="149">
        <f>S448*H448</f>
        <v>0</v>
      </c>
      <c r="AR448" s="150" t="s">
        <v>314</v>
      </c>
      <c r="AT448" s="150" t="s">
        <v>309</v>
      </c>
      <c r="AU448" s="150" t="s">
        <v>163</v>
      </c>
      <c r="AY448" s="18" t="s">
        <v>307</v>
      </c>
      <c r="BE448" s="151">
        <f>IF(N448="základní",J448,0)</f>
        <v>0</v>
      </c>
      <c r="BF448" s="151">
        <f>IF(N448="snížená",J448,0)</f>
        <v>0</v>
      </c>
      <c r="BG448" s="151">
        <f>IF(N448="zákl. přenesená",J448,0)</f>
        <v>0</v>
      </c>
      <c r="BH448" s="151">
        <f>IF(N448="sníž. přenesená",J448,0)</f>
        <v>0</v>
      </c>
      <c r="BI448" s="151">
        <f>IF(N448="nulová",J448,0)</f>
        <v>0</v>
      </c>
      <c r="BJ448" s="18" t="s">
        <v>82</v>
      </c>
      <c r="BK448" s="151">
        <f>ROUND(I448*H448,2)</f>
        <v>0</v>
      </c>
      <c r="BL448" s="18" t="s">
        <v>314</v>
      </c>
      <c r="BM448" s="150" t="s">
        <v>1440</v>
      </c>
    </row>
    <row r="449" spans="2:65" s="1" customFormat="1" ht="29.25">
      <c r="B449" s="33"/>
      <c r="D449" s="152" t="s">
        <v>316</v>
      </c>
      <c r="F449" s="153" t="s">
        <v>9418</v>
      </c>
      <c r="I449" s="154"/>
      <c r="L449" s="33"/>
      <c r="M449" s="155"/>
      <c r="T449" s="57"/>
      <c r="AT449" s="18" t="s">
        <v>316</v>
      </c>
      <c r="AU449" s="18" t="s">
        <v>163</v>
      </c>
    </row>
    <row r="450" spans="2:65" s="1" customFormat="1" ht="16.5" customHeight="1">
      <c r="B450" s="33"/>
      <c r="C450" s="139" t="s">
        <v>956</v>
      </c>
      <c r="D450" s="139" t="s">
        <v>309</v>
      </c>
      <c r="E450" s="140" t="s">
        <v>9543</v>
      </c>
      <c r="F450" s="141" t="s">
        <v>905</v>
      </c>
      <c r="G450" s="142" t="s">
        <v>514</v>
      </c>
      <c r="H450" s="143">
        <v>0</v>
      </c>
      <c r="I450" s="144"/>
      <c r="J450" s="145">
        <f>ROUND(I450*H450,2)</f>
        <v>0</v>
      </c>
      <c r="K450" s="141" t="s">
        <v>1</v>
      </c>
      <c r="L450" s="33"/>
      <c r="M450" s="146" t="s">
        <v>1</v>
      </c>
      <c r="N450" s="147" t="s">
        <v>40</v>
      </c>
      <c r="P450" s="148">
        <f>O450*H450</f>
        <v>0</v>
      </c>
      <c r="Q450" s="148">
        <v>0</v>
      </c>
      <c r="R450" s="148">
        <f>Q450*H450</f>
        <v>0</v>
      </c>
      <c r="S450" s="148">
        <v>0</v>
      </c>
      <c r="T450" s="149">
        <f>S450*H450</f>
        <v>0</v>
      </c>
      <c r="AR450" s="150" t="s">
        <v>314</v>
      </c>
      <c r="AT450" s="150" t="s">
        <v>309</v>
      </c>
      <c r="AU450" s="150" t="s">
        <v>163</v>
      </c>
      <c r="AY450" s="18" t="s">
        <v>307</v>
      </c>
      <c r="BE450" s="151">
        <f>IF(N450="základní",J450,0)</f>
        <v>0</v>
      </c>
      <c r="BF450" s="151">
        <f>IF(N450="snížená",J450,0)</f>
        <v>0</v>
      </c>
      <c r="BG450" s="151">
        <f>IF(N450="zákl. přenesená",J450,0)</f>
        <v>0</v>
      </c>
      <c r="BH450" s="151">
        <f>IF(N450="sníž. přenesená",J450,0)</f>
        <v>0</v>
      </c>
      <c r="BI450" s="151">
        <f>IF(N450="nulová",J450,0)</f>
        <v>0</v>
      </c>
      <c r="BJ450" s="18" t="s">
        <v>82</v>
      </c>
      <c r="BK450" s="151">
        <f>ROUND(I450*H450,2)</f>
        <v>0</v>
      </c>
      <c r="BL450" s="18" t="s">
        <v>314</v>
      </c>
      <c r="BM450" s="150" t="s">
        <v>1457</v>
      </c>
    </row>
    <row r="451" spans="2:65" s="1" customFormat="1" ht="21.75" customHeight="1">
      <c r="B451" s="33"/>
      <c r="C451" s="139" t="s">
        <v>961</v>
      </c>
      <c r="D451" s="139" t="s">
        <v>309</v>
      </c>
      <c r="E451" s="140" t="s">
        <v>9544</v>
      </c>
      <c r="F451" s="141" t="s">
        <v>9545</v>
      </c>
      <c r="G451" s="142" t="s">
        <v>514</v>
      </c>
      <c r="H451" s="143">
        <v>1</v>
      </c>
      <c r="I451" s="144"/>
      <c r="J451" s="145">
        <f>ROUND(I451*H451,2)</f>
        <v>0</v>
      </c>
      <c r="K451" s="141" t="s">
        <v>1</v>
      </c>
      <c r="L451" s="33"/>
      <c r="M451" s="146" t="s">
        <v>1</v>
      </c>
      <c r="N451" s="147" t="s">
        <v>40</v>
      </c>
      <c r="P451" s="148">
        <f>O451*H451</f>
        <v>0</v>
      </c>
      <c r="Q451" s="148">
        <v>0</v>
      </c>
      <c r="R451" s="148">
        <f>Q451*H451</f>
        <v>0</v>
      </c>
      <c r="S451" s="148">
        <v>0</v>
      </c>
      <c r="T451" s="149">
        <f>S451*H451</f>
        <v>0</v>
      </c>
      <c r="AR451" s="150" t="s">
        <v>314</v>
      </c>
      <c r="AT451" s="150" t="s">
        <v>309</v>
      </c>
      <c r="AU451" s="150" t="s">
        <v>163</v>
      </c>
      <c r="AY451" s="18" t="s">
        <v>307</v>
      </c>
      <c r="BE451" s="151">
        <f>IF(N451="základní",J451,0)</f>
        <v>0</v>
      </c>
      <c r="BF451" s="151">
        <f>IF(N451="snížená",J451,0)</f>
        <v>0</v>
      </c>
      <c r="BG451" s="151">
        <f>IF(N451="zákl. přenesená",J451,0)</f>
        <v>0</v>
      </c>
      <c r="BH451" s="151">
        <f>IF(N451="sníž. přenesená",J451,0)</f>
        <v>0</v>
      </c>
      <c r="BI451" s="151">
        <f>IF(N451="nulová",J451,0)</f>
        <v>0</v>
      </c>
      <c r="BJ451" s="18" t="s">
        <v>82</v>
      </c>
      <c r="BK451" s="151">
        <f>ROUND(I451*H451,2)</f>
        <v>0</v>
      </c>
      <c r="BL451" s="18" t="s">
        <v>314</v>
      </c>
      <c r="BM451" s="150" t="s">
        <v>1469</v>
      </c>
    </row>
    <row r="452" spans="2:65" s="1" customFormat="1" ht="11.25">
      <c r="B452" s="33"/>
      <c r="D452" s="152" t="s">
        <v>316</v>
      </c>
      <c r="F452" s="153" t="s">
        <v>9545</v>
      </c>
      <c r="I452" s="154"/>
      <c r="L452" s="33"/>
      <c r="M452" s="155"/>
      <c r="T452" s="57"/>
      <c r="AT452" s="18" t="s">
        <v>316</v>
      </c>
      <c r="AU452" s="18" t="s">
        <v>163</v>
      </c>
    </row>
    <row r="453" spans="2:65" s="1" customFormat="1" ht="19.5">
      <c r="B453" s="33"/>
      <c r="D453" s="152" t="s">
        <v>357</v>
      </c>
      <c r="F453" s="176" t="s">
        <v>9546</v>
      </c>
      <c r="I453" s="154"/>
      <c r="L453" s="33"/>
      <c r="M453" s="155"/>
      <c r="T453" s="57"/>
      <c r="AT453" s="18" t="s">
        <v>357</v>
      </c>
      <c r="AU453" s="18" t="s">
        <v>163</v>
      </c>
    </row>
    <row r="454" spans="2:65" s="1" customFormat="1" ht="24.2" customHeight="1">
      <c r="B454" s="33"/>
      <c r="C454" s="139" t="s">
        <v>966</v>
      </c>
      <c r="D454" s="139" t="s">
        <v>309</v>
      </c>
      <c r="E454" s="140" t="s">
        <v>9547</v>
      </c>
      <c r="F454" s="141" t="s">
        <v>9548</v>
      </c>
      <c r="G454" s="142" t="s">
        <v>514</v>
      </c>
      <c r="H454" s="143">
        <v>5</v>
      </c>
      <c r="I454" s="144"/>
      <c r="J454" s="145">
        <f>ROUND(I454*H454,2)</f>
        <v>0</v>
      </c>
      <c r="K454" s="141" t="s">
        <v>1</v>
      </c>
      <c r="L454" s="33"/>
      <c r="M454" s="146" t="s">
        <v>1</v>
      </c>
      <c r="N454" s="147" t="s">
        <v>40</v>
      </c>
      <c r="P454" s="148">
        <f>O454*H454</f>
        <v>0</v>
      </c>
      <c r="Q454" s="148">
        <v>0</v>
      </c>
      <c r="R454" s="148">
        <f>Q454*H454</f>
        <v>0</v>
      </c>
      <c r="S454" s="148">
        <v>0</v>
      </c>
      <c r="T454" s="149">
        <f>S454*H454</f>
        <v>0</v>
      </c>
      <c r="AR454" s="150" t="s">
        <v>314</v>
      </c>
      <c r="AT454" s="150" t="s">
        <v>309</v>
      </c>
      <c r="AU454" s="150" t="s">
        <v>163</v>
      </c>
      <c r="AY454" s="18" t="s">
        <v>307</v>
      </c>
      <c r="BE454" s="151">
        <f>IF(N454="základní",J454,0)</f>
        <v>0</v>
      </c>
      <c r="BF454" s="151">
        <f>IF(N454="snížená",J454,0)</f>
        <v>0</v>
      </c>
      <c r="BG454" s="151">
        <f>IF(N454="zákl. přenesená",J454,0)</f>
        <v>0</v>
      </c>
      <c r="BH454" s="151">
        <f>IF(N454="sníž. přenesená",J454,0)</f>
        <v>0</v>
      </c>
      <c r="BI454" s="151">
        <f>IF(N454="nulová",J454,0)</f>
        <v>0</v>
      </c>
      <c r="BJ454" s="18" t="s">
        <v>82</v>
      </c>
      <c r="BK454" s="151">
        <f>ROUND(I454*H454,2)</f>
        <v>0</v>
      </c>
      <c r="BL454" s="18" t="s">
        <v>314</v>
      </c>
      <c r="BM454" s="150" t="s">
        <v>1479</v>
      </c>
    </row>
    <row r="455" spans="2:65" s="1" customFormat="1" ht="11.25">
      <c r="B455" s="33"/>
      <c r="D455" s="152" t="s">
        <v>316</v>
      </c>
      <c r="F455" s="153" t="s">
        <v>9548</v>
      </c>
      <c r="I455" s="154"/>
      <c r="L455" s="33"/>
      <c r="M455" s="155"/>
      <c r="T455" s="57"/>
      <c r="AT455" s="18" t="s">
        <v>316</v>
      </c>
      <c r="AU455" s="18" t="s">
        <v>163</v>
      </c>
    </row>
    <row r="456" spans="2:65" s="1" customFormat="1" ht="19.5">
      <c r="B456" s="33"/>
      <c r="D456" s="152" t="s">
        <v>357</v>
      </c>
      <c r="F456" s="176" t="s">
        <v>9549</v>
      </c>
      <c r="I456" s="154"/>
      <c r="L456" s="33"/>
      <c r="M456" s="155"/>
      <c r="T456" s="57"/>
      <c r="AT456" s="18" t="s">
        <v>357</v>
      </c>
      <c r="AU456" s="18" t="s">
        <v>163</v>
      </c>
    </row>
    <row r="457" spans="2:65" s="1" customFormat="1" ht="24.2" customHeight="1">
      <c r="B457" s="33"/>
      <c r="C457" s="139" t="s">
        <v>971</v>
      </c>
      <c r="D457" s="139" t="s">
        <v>309</v>
      </c>
      <c r="E457" s="140" t="s">
        <v>9550</v>
      </c>
      <c r="F457" s="141" t="s">
        <v>9551</v>
      </c>
      <c r="G457" s="142" t="s">
        <v>514</v>
      </c>
      <c r="H457" s="143">
        <v>1</v>
      </c>
      <c r="I457" s="144"/>
      <c r="J457" s="145">
        <f>ROUND(I457*H457,2)</f>
        <v>0</v>
      </c>
      <c r="K457" s="141" t="s">
        <v>1</v>
      </c>
      <c r="L457" s="33"/>
      <c r="M457" s="146" t="s">
        <v>1</v>
      </c>
      <c r="N457" s="147" t="s">
        <v>40</v>
      </c>
      <c r="P457" s="148">
        <f>O457*H457</f>
        <v>0</v>
      </c>
      <c r="Q457" s="148">
        <v>0</v>
      </c>
      <c r="R457" s="148">
        <f>Q457*H457</f>
        <v>0</v>
      </c>
      <c r="S457" s="148">
        <v>0</v>
      </c>
      <c r="T457" s="149">
        <f>S457*H457</f>
        <v>0</v>
      </c>
      <c r="AR457" s="150" t="s">
        <v>314</v>
      </c>
      <c r="AT457" s="150" t="s">
        <v>309</v>
      </c>
      <c r="AU457" s="150" t="s">
        <v>163</v>
      </c>
      <c r="AY457" s="18" t="s">
        <v>307</v>
      </c>
      <c r="BE457" s="151">
        <f>IF(N457="základní",J457,0)</f>
        <v>0</v>
      </c>
      <c r="BF457" s="151">
        <f>IF(N457="snížená",J457,0)</f>
        <v>0</v>
      </c>
      <c r="BG457" s="151">
        <f>IF(N457="zákl. přenesená",J457,0)</f>
        <v>0</v>
      </c>
      <c r="BH457" s="151">
        <f>IF(N457="sníž. přenesená",J457,0)</f>
        <v>0</v>
      </c>
      <c r="BI457" s="151">
        <f>IF(N457="nulová",J457,0)</f>
        <v>0</v>
      </c>
      <c r="BJ457" s="18" t="s">
        <v>82</v>
      </c>
      <c r="BK457" s="151">
        <f>ROUND(I457*H457,2)</f>
        <v>0</v>
      </c>
      <c r="BL457" s="18" t="s">
        <v>314</v>
      </c>
      <c r="BM457" s="150" t="s">
        <v>1490</v>
      </c>
    </row>
    <row r="458" spans="2:65" s="1" customFormat="1" ht="19.5">
      <c r="B458" s="33"/>
      <c r="D458" s="152" t="s">
        <v>316</v>
      </c>
      <c r="F458" s="153" t="s">
        <v>9551</v>
      </c>
      <c r="I458" s="154"/>
      <c r="L458" s="33"/>
      <c r="M458" s="155"/>
      <c r="T458" s="57"/>
      <c r="AT458" s="18" t="s">
        <v>316</v>
      </c>
      <c r="AU458" s="18" t="s">
        <v>163</v>
      </c>
    </row>
    <row r="459" spans="2:65" s="1" customFormat="1" ht="19.5">
      <c r="B459" s="33"/>
      <c r="D459" s="152" t="s">
        <v>357</v>
      </c>
      <c r="F459" s="176" t="s">
        <v>9552</v>
      </c>
      <c r="I459" s="154"/>
      <c r="L459" s="33"/>
      <c r="M459" s="155"/>
      <c r="T459" s="57"/>
      <c r="AT459" s="18" t="s">
        <v>357</v>
      </c>
      <c r="AU459" s="18" t="s">
        <v>163</v>
      </c>
    </row>
    <row r="460" spans="2:65" s="1" customFormat="1" ht="66.75" customHeight="1">
      <c r="B460" s="33"/>
      <c r="C460" s="139" t="s">
        <v>928</v>
      </c>
      <c r="D460" s="139" t="s">
        <v>309</v>
      </c>
      <c r="E460" s="140" t="s">
        <v>8757</v>
      </c>
      <c r="F460" s="141" t="s">
        <v>9358</v>
      </c>
      <c r="G460" s="142" t="s">
        <v>514</v>
      </c>
      <c r="H460" s="143">
        <v>1</v>
      </c>
      <c r="I460" s="144"/>
      <c r="J460" s="145">
        <f>ROUND(I460*H460,2)</f>
        <v>0</v>
      </c>
      <c r="K460" s="141" t="s">
        <v>1</v>
      </c>
      <c r="L460" s="33"/>
      <c r="M460" s="146" t="s">
        <v>1</v>
      </c>
      <c r="N460" s="147" t="s">
        <v>40</v>
      </c>
      <c r="P460" s="148">
        <f>O460*H460</f>
        <v>0</v>
      </c>
      <c r="Q460" s="148">
        <v>0</v>
      </c>
      <c r="R460" s="148">
        <f>Q460*H460</f>
        <v>0</v>
      </c>
      <c r="S460" s="148">
        <v>0</v>
      </c>
      <c r="T460" s="149">
        <f>S460*H460</f>
        <v>0</v>
      </c>
      <c r="AR460" s="150" t="s">
        <v>314</v>
      </c>
      <c r="AT460" s="150" t="s">
        <v>309</v>
      </c>
      <c r="AU460" s="150" t="s">
        <v>163</v>
      </c>
      <c r="AY460" s="18" t="s">
        <v>307</v>
      </c>
      <c r="BE460" s="151">
        <f>IF(N460="základní",J460,0)</f>
        <v>0</v>
      </c>
      <c r="BF460" s="151">
        <f>IF(N460="snížená",J460,0)</f>
        <v>0</v>
      </c>
      <c r="BG460" s="151">
        <f>IF(N460="zákl. přenesená",J460,0)</f>
        <v>0</v>
      </c>
      <c r="BH460" s="151">
        <f>IF(N460="sníž. přenesená",J460,0)</f>
        <v>0</v>
      </c>
      <c r="BI460" s="151">
        <f>IF(N460="nulová",J460,0)</f>
        <v>0</v>
      </c>
      <c r="BJ460" s="18" t="s">
        <v>82</v>
      </c>
      <c r="BK460" s="151">
        <f>ROUND(I460*H460,2)</f>
        <v>0</v>
      </c>
      <c r="BL460" s="18" t="s">
        <v>314</v>
      </c>
      <c r="BM460" s="150" t="s">
        <v>1503</v>
      </c>
    </row>
    <row r="461" spans="2:65" s="1" customFormat="1" ht="39">
      <c r="B461" s="33"/>
      <c r="D461" s="152" t="s">
        <v>316</v>
      </c>
      <c r="F461" s="153" t="s">
        <v>9358</v>
      </c>
      <c r="I461" s="154"/>
      <c r="L461" s="33"/>
      <c r="M461" s="155"/>
      <c r="T461" s="57"/>
      <c r="AT461" s="18" t="s">
        <v>316</v>
      </c>
      <c r="AU461" s="18" t="s">
        <v>163</v>
      </c>
    </row>
    <row r="462" spans="2:65" s="1" customFormat="1" ht="19.5">
      <c r="B462" s="33"/>
      <c r="D462" s="152" t="s">
        <v>357</v>
      </c>
      <c r="F462" s="176" t="s">
        <v>9359</v>
      </c>
      <c r="I462" s="154"/>
      <c r="L462" s="33"/>
      <c r="M462" s="155"/>
      <c r="T462" s="57"/>
      <c r="AT462" s="18" t="s">
        <v>357</v>
      </c>
      <c r="AU462" s="18" t="s">
        <v>163</v>
      </c>
    </row>
    <row r="463" spans="2:65" s="1" customFormat="1" ht="16.5" customHeight="1">
      <c r="B463" s="33"/>
      <c r="C463" s="139" t="s">
        <v>982</v>
      </c>
      <c r="D463" s="139" t="s">
        <v>309</v>
      </c>
      <c r="E463" s="140" t="s">
        <v>9553</v>
      </c>
      <c r="F463" s="141" t="s">
        <v>9554</v>
      </c>
      <c r="G463" s="142" t="s">
        <v>514</v>
      </c>
      <c r="H463" s="143">
        <v>1</v>
      </c>
      <c r="I463" s="144"/>
      <c r="J463" s="145">
        <f>ROUND(I463*H463,2)</f>
        <v>0</v>
      </c>
      <c r="K463" s="141" t="s">
        <v>1</v>
      </c>
      <c r="L463" s="33"/>
      <c r="M463" s="146" t="s">
        <v>1</v>
      </c>
      <c r="N463" s="147" t="s">
        <v>40</v>
      </c>
      <c r="P463" s="148">
        <f>O463*H463</f>
        <v>0</v>
      </c>
      <c r="Q463" s="148">
        <v>0</v>
      </c>
      <c r="R463" s="148">
        <f>Q463*H463</f>
        <v>0</v>
      </c>
      <c r="S463" s="148">
        <v>0</v>
      </c>
      <c r="T463" s="149">
        <f>S463*H463</f>
        <v>0</v>
      </c>
      <c r="AR463" s="150" t="s">
        <v>314</v>
      </c>
      <c r="AT463" s="150" t="s">
        <v>309</v>
      </c>
      <c r="AU463" s="150" t="s">
        <v>163</v>
      </c>
      <c r="AY463" s="18" t="s">
        <v>307</v>
      </c>
      <c r="BE463" s="151">
        <f>IF(N463="základní",J463,0)</f>
        <v>0</v>
      </c>
      <c r="BF463" s="151">
        <f>IF(N463="snížená",J463,0)</f>
        <v>0</v>
      </c>
      <c r="BG463" s="151">
        <f>IF(N463="zákl. přenesená",J463,0)</f>
        <v>0</v>
      </c>
      <c r="BH463" s="151">
        <f>IF(N463="sníž. přenesená",J463,0)</f>
        <v>0</v>
      </c>
      <c r="BI463" s="151">
        <f>IF(N463="nulová",J463,0)</f>
        <v>0</v>
      </c>
      <c r="BJ463" s="18" t="s">
        <v>82</v>
      </c>
      <c r="BK463" s="151">
        <f>ROUND(I463*H463,2)</f>
        <v>0</v>
      </c>
      <c r="BL463" s="18" t="s">
        <v>314</v>
      </c>
      <c r="BM463" s="150" t="s">
        <v>1514</v>
      </c>
    </row>
    <row r="464" spans="2:65" s="1" customFormat="1" ht="11.25">
      <c r="B464" s="33"/>
      <c r="D464" s="152" t="s">
        <v>316</v>
      </c>
      <c r="F464" s="153" t="s">
        <v>9554</v>
      </c>
      <c r="I464" s="154"/>
      <c r="L464" s="33"/>
      <c r="M464" s="155"/>
      <c r="T464" s="57"/>
      <c r="AT464" s="18" t="s">
        <v>316</v>
      </c>
      <c r="AU464" s="18" t="s">
        <v>163</v>
      </c>
    </row>
    <row r="465" spans="2:65" s="1" customFormat="1" ht="49.15" customHeight="1">
      <c r="B465" s="33"/>
      <c r="C465" s="139" t="s">
        <v>988</v>
      </c>
      <c r="D465" s="139" t="s">
        <v>309</v>
      </c>
      <c r="E465" s="140" t="s">
        <v>9555</v>
      </c>
      <c r="F465" s="141" t="s">
        <v>9373</v>
      </c>
      <c r="G465" s="142" t="s">
        <v>514</v>
      </c>
      <c r="H465" s="143">
        <v>1</v>
      </c>
      <c r="I465" s="144"/>
      <c r="J465" s="145">
        <f>ROUND(I465*H465,2)</f>
        <v>0</v>
      </c>
      <c r="K465" s="141" t="s">
        <v>1</v>
      </c>
      <c r="L465" s="33"/>
      <c r="M465" s="146" t="s">
        <v>1</v>
      </c>
      <c r="N465" s="147" t="s">
        <v>40</v>
      </c>
      <c r="P465" s="148">
        <f>O465*H465</f>
        <v>0</v>
      </c>
      <c r="Q465" s="148">
        <v>0</v>
      </c>
      <c r="R465" s="148">
        <f>Q465*H465</f>
        <v>0</v>
      </c>
      <c r="S465" s="148">
        <v>0</v>
      </c>
      <c r="T465" s="149">
        <f>S465*H465</f>
        <v>0</v>
      </c>
      <c r="AR465" s="150" t="s">
        <v>314</v>
      </c>
      <c r="AT465" s="150" t="s">
        <v>309</v>
      </c>
      <c r="AU465" s="150" t="s">
        <v>163</v>
      </c>
      <c r="AY465" s="18" t="s">
        <v>307</v>
      </c>
      <c r="BE465" s="151">
        <f>IF(N465="základní",J465,0)</f>
        <v>0</v>
      </c>
      <c r="BF465" s="151">
        <f>IF(N465="snížená",J465,0)</f>
        <v>0</v>
      </c>
      <c r="BG465" s="151">
        <f>IF(N465="zákl. přenesená",J465,0)</f>
        <v>0</v>
      </c>
      <c r="BH465" s="151">
        <f>IF(N465="sníž. přenesená",J465,0)</f>
        <v>0</v>
      </c>
      <c r="BI465" s="151">
        <f>IF(N465="nulová",J465,0)</f>
        <v>0</v>
      </c>
      <c r="BJ465" s="18" t="s">
        <v>82</v>
      </c>
      <c r="BK465" s="151">
        <f>ROUND(I465*H465,2)</f>
        <v>0</v>
      </c>
      <c r="BL465" s="18" t="s">
        <v>314</v>
      </c>
      <c r="BM465" s="150" t="s">
        <v>1525</v>
      </c>
    </row>
    <row r="466" spans="2:65" s="1" customFormat="1" ht="29.25">
      <c r="B466" s="33"/>
      <c r="D466" s="152" t="s">
        <v>316</v>
      </c>
      <c r="F466" s="153" t="s">
        <v>9373</v>
      </c>
      <c r="I466" s="154"/>
      <c r="L466" s="33"/>
      <c r="M466" s="155"/>
      <c r="T466" s="57"/>
      <c r="AT466" s="18" t="s">
        <v>316</v>
      </c>
      <c r="AU466" s="18" t="s">
        <v>163</v>
      </c>
    </row>
    <row r="467" spans="2:65" s="1" customFormat="1" ht="19.5">
      <c r="B467" s="33"/>
      <c r="D467" s="152" t="s">
        <v>357</v>
      </c>
      <c r="F467" s="176" t="s">
        <v>9556</v>
      </c>
      <c r="I467" s="154"/>
      <c r="L467" s="33"/>
      <c r="M467" s="155"/>
      <c r="T467" s="57"/>
      <c r="AT467" s="18" t="s">
        <v>357</v>
      </c>
      <c r="AU467" s="18" t="s">
        <v>163</v>
      </c>
    </row>
    <row r="468" spans="2:65" s="11" customFormat="1" ht="20.85" customHeight="1">
      <c r="B468" s="127"/>
      <c r="D468" s="128" t="s">
        <v>74</v>
      </c>
      <c r="E468" s="137" t="s">
        <v>9557</v>
      </c>
      <c r="F468" s="137" t="s">
        <v>9558</v>
      </c>
      <c r="I468" s="130"/>
      <c r="J468" s="138">
        <f>BK468</f>
        <v>0</v>
      </c>
      <c r="L468" s="127"/>
      <c r="M468" s="132"/>
      <c r="P468" s="133">
        <f>SUM(P469:P477)</f>
        <v>0</v>
      </c>
      <c r="R468" s="133">
        <f>SUM(R469:R477)</f>
        <v>0</v>
      </c>
      <c r="T468" s="134">
        <f>SUM(T469:T477)</f>
        <v>0</v>
      </c>
      <c r="AR468" s="128" t="s">
        <v>82</v>
      </c>
      <c r="AT468" s="135" t="s">
        <v>74</v>
      </c>
      <c r="AU468" s="135" t="s">
        <v>84</v>
      </c>
      <c r="AY468" s="128" t="s">
        <v>307</v>
      </c>
      <c r="BK468" s="136">
        <f>SUM(BK469:BK477)</f>
        <v>0</v>
      </c>
    </row>
    <row r="469" spans="2:65" s="1" customFormat="1" ht="16.5" customHeight="1">
      <c r="B469" s="33"/>
      <c r="C469" s="139" t="s">
        <v>993</v>
      </c>
      <c r="D469" s="139" t="s">
        <v>309</v>
      </c>
      <c r="E469" s="140" t="s">
        <v>8818</v>
      </c>
      <c r="F469" s="141" t="s">
        <v>9365</v>
      </c>
      <c r="G469" s="142" t="s">
        <v>514</v>
      </c>
      <c r="H469" s="143">
        <v>1</v>
      </c>
      <c r="I469" s="144"/>
      <c r="J469" s="145">
        <f>ROUND(I469*H469,2)</f>
        <v>0</v>
      </c>
      <c r="K469" s="141" t="s">
        <v>1</v>
      </c>
      <c r="L469" s="33"/>
      <c r="M469" s="146" t="s">
        <v>1</v>
      </c>
      <c r="N469" s="147" t="s">
        <v>40</v>
      </c>
      <c r="P469" s="148">
        <f>O469*H469</f>
        <v>0</v>
      </c>
      <c r="Q469" s="148">
        <v>0</v>
      </c>
      <c r="R469" s="148">
        <f>Q469*H469</f>
        <v>0</v>
      </c>
      <c r="S469" s="148">
        <v>0</v>
      </c>
      <c r="T469" s="149">
        <f>S469*H469</f>
        <v>0</v>
      </c>
      <c r="AR469" s="150" t="s">
        <v>314</v>
      </c>
      <c r="AT469" s="150" t="s">
        <v>309</v>
      </c>
      <c r="AU469" s="150" t="s">
        <v>163</v>
      </c>
      <c r="AY469" s="18" t="s">
        <v>307</v>
      </c>
      <c r="BE469" s="151">
        <f>IF(N469="základní",J469,0)</f>
        <v>0</v>
      </c>
      <c r="BF469" s="151">
        <f>IF(N469="snížená",J469,0)</f>
        <v>0</v>
      </c>
      <c r="BG469" s="151">
        <f>IF(N469="zákl. přenesená",J469,0)</f>
        <v>0</v>
      </c>
      <c r="BH469" s="151">
        <f>IF(N469="sníž. přenesená",J469,0)</f>
        <v>0</v>
      </c>
      <c r="BI469" s="151">
        <f>IF(N469="nulová",J469,0)</f>
        <v>0</v>
      </c>
      <c r="BJ469" s="18" t="s">
        <v>82</v>
      </c>
      <c r="BK469" s="151">
        <f>ROUND(I469*H469,2)</f>
        <v>0</v>
      </c>
      <c r="BL469" s="18" t="s">
        <v>314</v>
      </c>
      <c r="BM469" s="150" t="s">
        <v>1549</v>
      </c>
    </row>
    <row r="470" spans="2:65" s="1" customFormat="1" ht="11.25">
      <c r="B470" s="33"/>
      <c r="D470" s="152" t="s">
        <v>316</v>
      </c>
      <c r="F470" s="153" t="s">
        <v>9365</v>
      </c>
      <c r="I470" s="154"/>
      <c r="L470" s="33"/>
      <c r="M470" s="155"/>
      <c r="T470" s="57"/>
      <c r="AT470" s="18" t="s">
        <v>316</v>
      </c>
      <c r="AU470" s="18" t="s">
        <v>163</v>
      </c>
    </row>
    <row r="471" spans="2:65" s="1" customFormat="1" ht="19.5">
      <c r="B471" s="33"/>
      <c r="D471" s="152" t="s">
        <v>357</v>
      </c>
      <c r="F471" s="176" t="s">
        <v>9366</v>
      </c>
      <c r="I471" s="154"/>
      <c r="L471" s="33"/>
      <c r="M471" s="155"/>
      <c r="T471" s="57"/>
      <c r="AT471" s="18" t="s">
        <v>357</v>
      </c>
      <c r="AU471" s="18" t="s">
        <v>163</v>
      </c>
    </row>
    <row r="472" spans="2:65" s="1" customFormat="1" ht="16.5" customHeight="1">
      <c r="B472" s="33"/>
      <c r="C472" s="139" t="s">
        <v>999</v>
      </c>
      <c r="D472" s="139" t="s">
        <v>309</v>
      </c>
      <c r="E472" s="140" t="s">
        <v>8827</v>
      </c>
      <c r="F472" s="141" t="s">
        <v>9367</v>
      </c>
      <c r="G472" s="142" t="s">
        <v>514</v>
      </c>
      <c r="H472" s="143">
        <v>1</v>
      </c>
      <c r="I472" s="144"/>
      <c r="J472" s="145">
        <f>ROUND(I472*H472,2)</f>
        <v>0</v>
      </c>
      <c r="K472" s="141" t="s">
        <v>1</v>
      </c>
      <c r="L472" s="33"/>
      <c r="M472" s="146" t="s">
        <v>1</v>
      </c>
      <c r="N472" s="147" t="s">
        <v>40</v>
      </c>
      <c r="P472" s="148">
        <f>O472*H472</f>
        <v>0</v>
      </c>
      <c r="Q472" s="148">
        <v>0</v>
      </c>
      <c r="R472" s="148">
        <f>Q472*H472</f>
        <v>0</v>
      </c>
      <c r="S472" s="148">
        <v>0</v>
      </c>
      <c r="T472" s="149">
        <f>S472*H472</f>
        <v>0</v>
      </c>
      <c r="AR472" s="150" t="s">
        <v>314</v>
      </c>
      <c r="AT472" s="150" t="s">
        <v>309</v>
      </c>
      <c r="AU472" s="150" t="s">
        <v>163</v>
      </c>
      <c r="AY472" s="18" t="s">
        <v>307</v>
      </c>
      <c r="BE472" s="151">
        <f>IF(N472="základní",J472,0)</f>
        <v>0</v>
      </c>
      <c r="BF472" s="151">
        <f>IF(N472="snížená",J472,0)</f>
        <v>0</v>
      </c>
      <c r="BG472" s="151">
        <f>IF(N472="zákl. přenesená",J472,0)</f>
        <v>0</v>
      </c>
      <c r="BH472" s="151">
        <f>IF(N472="sníž. přenesená",J472,0)</f>
        <v>0</v>
      </c>
      <c r="BI472" s="151">
        <f>IF(N472="nulová",J472,0)</f>
        <v>0</v>
      </c>
      <c r="BJ472" s="18" t="s">
        <v>82</v>
      </c>
      <c r="BK472" s="151">
        <f>ROUND(I472*H472,2)</f>
        <v>0</v>
      </c>
      <c r="BL472" s="18" t="s">
        <v>314</v>
      </c>
      <c r="BM472" s="150" t="s">
        <v>1560</v>
      </c>
    </row>
    <row r="473" spans="2:65" s="1" customFormat="1" ht="11.25">
      <c r="B473" s="33"/>
      <c r="D473" s="152" t="s">
        <v>316</v>
      </c>
      <c r="F473" s="153" t="s">
        <v>9367</v>
      </c>
      <c r="I473" s="154"/>
      <c r="L473" s="33"/>
      <c r="M473" s="155"/>
      <c r="T473" s="57"/>
      <c r="AT473" s="18" t="s">
        <v>316</v>
      </c>
      <c r="AU473" s="18" t="s">
        <v>163</v>
      </c>
    </row>
    <row r="474" spans="2:65" s="1" customFormat="1" ht="19.5">
      <c r="B474" s="33"/>
      <c r="D474" s="152" t="s">
        <v>357</v>
      </c>
      <c r="F474" s="176" t="s">
        <v>9368</v>
      </c>
      <c r="I474" s="154"/>
      <c r="L474" s="33"/>
      <c r="M474" s="155"/>
      <c r="T474" s="57"/>
      <c r="AT474" s="18" t="s">
        <v>357</v>
      </c>
      <c r="AU474" s="18" t="s">
        <v>163</v>
      </c>
    </row>
    <row r="475" spans="2:65" s="1" customFormat="1" ht="16.5" customHeight="1">
      <c r="B475" s="33"/>
      <c r="C475" s="139" t="s">
        <v>1004</v>
      </c>
      <c r="D475" s="139" t="s">
        <v>309</v>
      </c>
      <c r="E475" s="140" t="s">
        <v>9369</v>
      </c>
      <c r="F475" s="141" t="s">
        <v>9370</v>
      </c>
      <c r="G475" s="142" t="s">
        <v>514</v>
      </c>
      <c r="H475" s="143">
        <v>1</v>
      </c>
      <c r="I475" s="144"/>
      <c r="J475" s="145">
        <f>ROUND(I475*H475,2)</f>
        <v>0</v>
      </c>
      <c r="K475" s="141" t="s">
        <v>1</v>
      </c>
      <c r="L475" s="33"/>
      <c r="M475" s="146" t="s">
        <v>1</v>
      </c>
      <c r="N475" s="147" t="s">
        <v>40</v>
      </c>
      <c r="P475" s="148">
        <f>O475*H475</f>
        <v>0</v>
      </c>
      <c r="Q475" s="148">
        <v>0</v>
      </c>
      <c r="R475" s="148">
        <f>Q475*H475</f>
        <v>0</v>
      </c>
      <c r="S475" s="148">
        <v>0</v>
      </c>
      <c r="T475" s="149">
        <f>S475*H475</f>
        <v>0</v>
      </c>
      <c r="AR475" s="150" t="s">
        <v>314</v>
      </c>
      <c r="AT475" s="150" t="s">
        <v>309</v>
      </c>
      <c r="AU475" s="150" t="s">
        <v>163</v>
      </c>
      <c r="AY475" s="18" t="s">
        <v>307</v>
      </c>
      <c r="BE475" s="151">
        <f>IF(N475="základní",J475,0)</f>
        <v>0</v>
      </c>
      <c r="BF475" s="151">
        <f>IF(N475="snížená",J475,0)</f>
        <v>0</v>
      </c>
      <c r="BG475" s="151">
        <f>IF(N475="zákl. přenesená",J475,0)</f>
        <v>0</v>
      </c>
      <c r="BH475" s="151">
        <f>IF(N475="sníž. přenesená",J475,0)</f>
        <v>0</v>
      </c>
      <c r="BI475" s="151">
        <f>IF(N475="nulová",J475,0)</f>
        <v>0</v>
      </c>
      <c r="BJ475" s="18" t="s">
        <v>82</v>
      </c>
      <c r="BK475" s="151">
        <f>ROUND(I475*H475,2)</f>
        <v>0</v>
      </c>
      <c r="BL475" s="18" t="s">
        <v>314</v>
      </c>
      <c r="BM475" s="150" t="s">
        <v>1573</v>
      </c>
    </row>
    <row r="476" spans="2:65" s="1" customFormat="1" ht="11.25">
      <c r="B476" s="33"/>
      <c r="D476" s="152" t="s">
        <v>316</v>
      </c>
      <c r="F476" s="153" t="s">
        <v>9370</v>
      </c>
      <c r="I476" s="154"/>
      <c r="L476" s="33"/>
      <c r="M476" s="155"/>
      <c r="T476" s="57"/>
      <c r="AT476" s="18" t="s">
        <v>316</v>
      </c>
      <c r="AU476" s="18" t="s">
        <v>163</v>
      </c>
    </row>
    <row r="477" spans="2:65" s="1" customFormat="1" ht="19.5">
      <c r="B477" s="33"/>
      <c r="D477" s="152" t="s">
        <v>357</v>
      </c>
      <c r="F477" s="176" t="s">
        <v>9371</v>
      </c>
      <c r="I477" s="154"/>
      <c r="L477" s="33"/>
      <c r="M477" s="155"/>
      <c r="T477" s="57"/>
      <c r="AT477" s="18" t="s">
        <v>357</v>
      </c>
      <c r="AU477" s="18" t="s">
        <v>163</v>
      </c>
    </row>
    <row r="478" spans="2:65" s="11" customFormat="1" ht="20.85" customHeight="1">
      <c r="B478" s="127"/>
      <c r="D478" s="128" t="s">
        <v>74</v>
      </c>
      <c r="E478" s="137" t="s">
        <v>9559</v>
      </c>
      <c r="F478" s="137" t="s">
        <v>9560</v>
      </c>
      <c r="I478" s="130"/>
      <c r="J478" s="138">
        <f>BK478</f>
        <v>0</v>
      </c>
      <c r="L478" s="127"/>
      <c r="M478" s="132"/>
      <c r="P478" s="133">
        <f>SUM(P479:P487)</f>
        <v>0</v>
      </c>
      <c r="R478" s="133">
        <f>SUM(R479:R487)</f>
        <v>0</v>
      </c>
      <c r="T478" s="134">
        <f>SUM(T479:T487)</f>
        <v>0</v>
      </c>
      <c r="AR478" s="128" t="s">
        <v>82</v>
      </c>
      <c r="AT478" s="135" t="s">
        <v>74</v>
      </c>
      <c r="AU478" s="135" t="s">
        <v>84</v>
      </c>
      <c r="AY478" s="128" t="s">
        <v>307</v>
      </c>
      <c r="BK478" s="136">
        <f>SUM(BK479:BK487)</f>
        <v>0</v>
      </c>
    </row>
    <row r="479" spans="2:65" s="1" customFormat="1" ht="16.5" customHeight="1">
      <c r="B479" s="33"/>
      <c r="C479" s="139" t="s">
        <v>1009</v>
      </c>
      <c r="D479" s="139" t="s">
        <v>309</v>
      </c>
      <c r="E479" s="140" t="s">
        <v>8818</v>
      </c>
      <c r="F479" s="141" t="s">
        <v>9365</v>
      </c>
      <c r="G479" s="142" t="s">
        <v>514</v>
      </c>
      <c r="H479" s="143">
        <v>1</v>
      </c>
      <c r="I479" s="144"/>
      <c r="J479" s="145">
        <f>ROUND(I479*H479,2)</f>
        <v>0</v>
      </c>
      <c r="K479" s="141" t="s">
        <v>1</v>
      </c>
      <c r="L479" s="33"/>
      <c r="M479" s="146" t="s">
        <v>1</v>
      </c>
      <c r="N479" s="147" t="s">
        <v>40</v>
      </c>
      <c r="P479" s="148">
        <f>O479*H479</f>
        <v>0</v>
      </c>
      <c r="Q479" s="148">
        <v>0</v>
      </c>
      <c r="R479" s="148">
        <f>Q479*H479</f>
        <v>0</v>
      </c>
      <c r="S479" s="148">
        <v>0</v>
      </c>
      <c r="T479" s="149">
        <f>S479*H479</f>
        <v>0</v>
      </c>
      <c r="AR479" s="150" t="s">
        <v>314</v>
      </c>
      <c r="AT479" s="150" t="s">
        <v>309</v>
      </c>
      <c r="AU479" s="150" t="s">
        <v>163</v>
      </c>
      <c r="AY479" s="18" t="s">
        <v>307</v>
      </c>
      <c r="BE479" s="151">
        <f>IF(N479="základní",J479,0)</f>
        <v>0</v>
      </c>
      <c r="BF479" s="151">
        <f>IF(N479="snížená",J479,0)</f>
        <v>0</v>
      </c>
      <c r="BG479" s="151">
        <f>IF(N479="zákl. přenesená",J479,0)</f>
        <v>0</v>
      </c>
      <c r="BH479" s="151">
        <f>IF(N479="sníž. přenesená",J479,0)</f>
        <v>0</v>
      </c>
      <c r="BI479" s="151">
        <f>IF(N479="nulová",J479,0)</f>
        <v>0</v>
      </c>
      <c r="BJ479" s="18" t="s">
        <v>82</v>
      </c>
      <c r="BK479" s="151">
        <f>ROUND(I479*H479,2)</f>
        <v>0</v>
      </c>
      <c r="BL479" s="18" t="s">
        <v>314</v>
      </c>
      <c r="BM479" s="150" t="s">
        <v>1584</v>
      </c>
    </row>
    <row r="480" spans="2:65" s="1" customFormat="1" ht="11.25">
      <c r="B480" s="33"/>
      <c r="D480" s="152" t="s">
        <v>316</v>
      </c>
      <c r="F480" s="153" t="s">
        <v>9365</v>
      </c>
      <c r="I480" s="154"/>
      <c r="L480" s="33"/>
      <c r="M480" s="155"/>
      <c r="T480" s="57"/>
      <c r="AT480" s="18" t="s">
        <v>316</v>
      </c>
      <c r="AU480" s="18" t="s">
        <v>163</v>
      </c>
    </row>
    <row r="481" spans="2:65" s="1" customFormat="1" ht="19.5">
      <c r="B481" s="33"/>
      <c r="D481" s="152" t="s">
        <v>357</v>
      </c>
      <c r="F481" s="176" t="s">
        <v>9366</v>
      </c>
      <c r="I481" s="154"/>
      <c r="L481" s="33"/>
      <c r="M481" s="155"/>
      <c r="T481" s="57"/>
      <c r="AT481" s="18" t="s">
        <v>357</v>
      </c>
      <c r="AU481" s="18" t="s">
        <v>163</v>
      </c>
    </row>
    <row r="482" spans="2:65" s="1" customFormat="1" ht="16.5" customHeight="1">
      <c r="B482" s="33"/>
      <c r="C482" s="139" t="s">
        <v>1014</v>
      </c>
      <c r="D482" s="139" t="s">
        <v>309</v>
      </c>
      <c r="E482" s="140" t="s">
        <v>8827</v>
      </c>
      <c r="F482" s="141" t="s">
        <v>9367</v>
      </c>
      <c r="G482" s="142" t="s">
        <v>514</v>
      </c>
      <c r="H482" s="143">
        <v>1</v>
      </c>
      <c r="I482" s="144"/>
      <c r="J482" s="145">
        <f>ROUND(I482*H482,2)</f>
        <v>0</v>
      </c>
      <c r="K482" s="141" t="s">
        <v>1</v>
      </c>
      <c r="L482" s="33"/>
      <c r="M482" s="146" t="s">
        <v>1</v>
      </c>
      <c r="N482" s="147" t="s">
        <v>40</v>
      </c>
      <c r="P482" s="148">
        <f>O482*H482</f>
        <v>0</v>
      </c>
      <c r="Q482" s="148">
        <v>0</v>
      </c>
      <c r="R482" s="148">
        <f>Q482*H482</f>
        <v>0</v>
      </c>
      <c r="S482" s="148">
        <v>0</v>
      </c>
      <c r="T482" s="149">
        <f>S482*H482</f>
        <v>0</v>
      </c>
      <c r="AR482" s="150" t="s">
        <v>314</v>
      </c>
      <c r="AT482" s="150" t="s">
        <v>309</v>
      </c>
      <c r="AU482" s="150" t="s">
        <v>163</v>
      </c>
      <c r="AY482" s="18" t="s">
        <v>307</v>
      </c>
      <c r="BE482" s="151">
        <f>IF(N482="základní",J482,0)</f>
        <v>0</v>
      </c>
      <c r="BF482" s="151">
        <f>IF(N482="snížená",J482,0)</f>
        <v>0</v>
      </c>
      <c r="BG482" s="151">
        <f>IF(N482="zákl. přenesená",J482,0)</f>
        <v>0</v>
      </c>
      <c r="BH482" s="151">
        <f>IF(N482="sníž. přenesená",J482,0)</f>
        <v>0</v>
      </c>
      <c r="BI482" s="151">
        <f>IF(N482="nulová",J482,0)</f>
        <v>0</v>
      </c>
      <c r="BJ482" s="18" t="s">
        <v>82</v>
      </c>
      <c r="BK482" s="151">
        <f>ROUND(I482*H482,2)</f>
        <v>0</v>
      </c>
      <c r="BL482" s="18" t="s">
        <v>314</v>
      </c>
      <c r="BM482" s="150" t="s">
        <v>1595</v>
      </c>
    </row>
    <row r="483" spans="2:65" s="1" customFormat="1" ht="11.25">
      <c r="B483" s="33"/>
      <c r="D483" s="152" t="s">
        <v>316</v>
      </c>
      <c r="F483" s="153" t="s">
        <v>9367</v>
      </c>
      <c r="I483" s="154"/>
      <c r="L483" s="33"/>
      <c r="M483" s="155"/>
      <c r="T483" s="57"/>
      <c r="AT483" s="18" t="s">
        <v>316</v>
      </c>
      <c r="AU483" s="18" t="s">
        <v>163</v>
      </c>
    </row>
    <row r="484" spans="2:65" s="1" customFormat="1" ht="19.5">
      <c r="B484" s="33"/>
      <c r="D484" s="152" t="s">
        <v>357</v>
      </c>
      <c r="F484" s="176" t="s">
        <v>9368</v>
      </c>
      <c r="I484" s="154"/>
      <c r="L484" s="33"/>
      <c r="M484" s="155"/>
      <c r="T484" s="57"/>
      <c r="AT484" s="18" t="s">
        <v>357</v>
      </c>
      <c r="AU484" s="18" t="s">
        <v>163</v>
      </c>
    </row>
    <row r="485" spans="2:65" s="1" customFormat="1" ht="16.5" customHeight="1">
      <c r="B485" s="33"/>
      <c r="C485" s="139" t="s">
        <v>1019</v>
      </c>
      <c r="D485" s="139" t="s">
        <v>309</v>
      </c>
      <c r="E485" s="140" t="s">
        <v>9369</v>
      </c>
      <c r="F485" s="141" t="s">
        <v>9370</v>
      </c>
      <c r="G485" s="142" t="s">
        <v>514</v>
      </c>
      <c r="H485" s="143">
        <v>1</v>
      </c>
      <c r="I485" s="144"/>
      <c r="J485" s="145">
        <f>ROUND(I485*H485,2)</f>
        <v>0</v>
      </c>
      <c r="K485" s="141" t="s">
        <v>1</v>
      </c>
      <c r="L485" s="33"/>
      <c r="M485" s="146" t="s">
        <v>1</v>
      </c>
      <c r="N485" s="147" t="s">
        <v>40</v>
      </c>
      <c r="P485" s="148">
        <f>O485*H485</f>
        <v>0</v>
      </c>
      <c r="Q485" s="148">
        <v>0</v>
      </c>
      <c r="R485" s="148">
        <f>Q485*H485</f>
        <v>0</v>
      </c>
      <c r="S485" s="148">
        <v>0</v>
      </c>
      <c r="T485" s="149">
        <f>S485*H485</f>
        <v>0</v>
      </c>
      <c r="AR485" s="150" t="s">
        <v>314</v>
      </c>
      <c r="AT485" s="150" t="s">
        <v>309</v>
      </c>
      <c r="AU485" s="150" t="s">
        <v>163</v>
      </c>
      <c r="AY485" s="18" t="s">
        <v>307</v>
      </c>
      <c r="BE485" s="151">
        <f>IF(N485="základní",J485,0)</f>
        <v>0</v>
      </c>
      <c r="BF485" s="151">
        <f>IF(N485="snížená",J485,0)</f>
        <v>0</v>
      </c>
      <c r="BG485" s="151">
        <f>IF(N485="zákl. přenesená",J485,0)</f>
        <v>0</v>
      </c>
      <c r="BH485" s="151">
        <f>IF(N485="sníž. přenesená",J485,0)</f>
        <v>0</v>
      </c>
      <c r="BI485" s="151">
        <f>IF(N485="nulová",J485,0)</f>
        <v>0</v>
      </c>
      <c r="BJ485" s="18" t="s">
        <v>82</v>
      </c>
      <c r="BK485" s="151">
        <f>ROUND(I485*H485,2)</f>
        <v>0</v>
      </c>
      <c r="BL485" s="18" t="s">
        <v>314</v>
      </c>
      <c r="BM485" s="150" t="s">
        <v>1605</v>
      </c>
    </row>
    <row r="486" spans="2:65" s="1" customFormat="1" ht="11.25">
      <c r="B486" s="33"/>
      <c r="D486" s="152" t="s">
        <v>316</v>
      </c>
      <c r="F486" s="153" t="s">
        <v>9370</v>
      </c>
      <c r="I486" s="154"/>
      <c r="L486" s="33"/>
      <c r="M486" s="155"/>
      <c r="T486" s="57"/>
      <c r="AT486" s="18" t="s">
        <v>316</v>
      </c>
      <c r="AU486" s="18" t="s">
        <v>163</v>
      </c>
    </row>
    <row r="487" spans="2:65" s="1" customFormat="1" ht="19.5">
      <c r="B487" s="33"/>
      <c r="D487" s="152" t="s">
        <v>357</v>
      </c>
      <c r="F487" s="176" t="s">
        <v>9371</v>
      </c>
      <c r="I487" s="154"/>
      <c r="L487" s="33"/>
      <c r="M487" s="155"/>
      <c r="T487" s="57"/>
      <c r="AT487" s="18" t="s">
        <v>357</v>
      </c>
      <c r="AU487" s="18" t="s">
        <v>163</v>
      </c>
    </row>
    <row r="488" spans="2:65" s="11" customFormat="1" ht="20.85" customHeight="1">
      <c r="B488" s="127"/>
      <c r="D488" s="128" t="s">
        <v>74</v>
      </c>
      <c r="E488" s="137" t="s">
        <v>9561</v>
      </c>
      <c r="F488" s="137" t="s">
        <v>9562</v>
      </c>
      <c r="I488" s="130"/>
      <c r="J488" s="138">
        <f>BK488</f>
        <v>0</v>
      </c>
      <c r="L488" s="127"/>
      <c r="M488" s="132"/>
      <c r="P488" s="133">
        <f>SUM(P489:P491)</f>
        <v>0</v>
      </c>
      <c r="R488" s="133">
        <f>SUM(R489:R491)</f>
        <v>0</v>
      </c>
      <c r="T488" s="134">
        <f>SUM(T489:T491)</f>
        <v>0</v>
      </c>
      <c r="AR488" s="128" t="s">
        <v>82</v>
      </c>
      <c r="AT488" s="135" t="s">
        <v>74</v>
      </c>
      <c r="AU488" s="135" t="s">
        <v>84</v>
      </c>
      <c r="AY488" s="128" t="s">
        <v>307</v>
      </c>
      <c r="BK488" s="136">
        <f>SUM(BK489:BK491)</f>
        <v>0</v>
      </c>
    </row>
    <row r="489" spans="2:65" s="1" customFormat="1" ht="16.5" customHeight="1">
      <c r="B489" s="33"/>
      <c r="C489" s="139" t="s">
        <v>1024</v>
      </c>
      <c r="D489" s="139" t="s">
        <v>309</v>
      </c>
      <c r="E489" s="140" t="s">
        <v>9563</v>
      </c>
      <c r="F489" s="141" t="s">
        <v>9564</v>
      </c>
      <c r="G489" s="142" t="s">
        <v>514</v>
      </c>
      <c r="H489" s="143">
        <v>1</v>
      </c>
      <c r="I489" s="144"/>
      <c r="J489" s="145">
        <f>ROUND(I489*H489,2)</f>
        <v>0</v>
      </c>
      <c r="K489" s="141" t="s">
        <v>1</v>
      </c>
      <c r="L489" s="33"/>
      <c r="M489" s="146" t="s">
        <v>1</v>
      </c>
      <c r="N489" s="147" t="s">
        <v>40</v>
      </c>
      <c r="P489" s="148">
        <f>O489*H489</f>
        <v>0</v>
      </c>
      <c r="Q489" s="148">
        <v>0</v>
      </c>
      <c r="R489" s="148">
        <f>Q489*H489</f>
        <v>0</v>
      </c>
      <c r="S489" s="148">
        <v>0</v>
      </c>
      <c r="T489" s="149">
        <f>S489*H489</f>
        <v>0</v>
      </c>
      <c r="AR489" s="150" t="s">
        <v>314</v>
      </c>
      <c r="AT489" s="150" t="s">
        <v>309</v>
      </c>
      <c r="AU489" s="150" t="s">
        <v>163</v>
      </c>
      <c r="AY489" s="18" t="s">
        <v>307</v>
      </c>
      <c r="BE489" s="151">
        <f>IF(N489="základní",J489,0)</f>
        <v>0</v>
      </c>
      <c r="BF489" s="151">
        <f>IF(N489="snížená",J489,0)</f>
        <v>0</v>
      </c>
      <c r="BG489" s="151">
        <f>IF(N489="zákl. přenesená",J489,0)</f>
        <v>0</v>
      </c>
      <c r="BH489" s="151">
        <f>IF(N489="sníž. přenesená",J489,0)</f>
        <v>0</v>
      </c>
      <c r="BI489" s="151">
        <f>IF(N489="nulová",J489,0)</f>
        <v>0</v>
      </c>
      <c r="BJ489" s="18" t="s">
        <v>82</v>
      </c>
      <c r="BK489" s="151">
        <f>ROUND(I489*H489,2)</f>
        <v>0</v>
      </c>
      <c r="BL489" s="18" t="s">
        <v>314</v>
      </c>
      <c r="BM489" s="150" t="s">
        <v>1616</v>
      </c>
    </row>
    <row r="490" spans="2:65" s="1" customFormat="1" ht="11.25">
      <c r="B490" s="33"/>
      <c r="D490" s="152" t="s">
        <v>316</v>
      </c>
      <c r="F490" s="153" t="s">
        <v>9564</v>
      </c>
      <c r="I490" s="154"/>
      <c r="L490" s="33"/>
      <c r="M490" s="155"/>
      <c r="T490" s="57"/>
      <c r="AT490" s="18" t="s">
        <v>316</v>
      </c>
      <c r="AU490" s="18" t="s">
        <v>163</v>
      </c>
    </row>
    <row r="491" spans="2:65" s="1" customFormat="1" ht="19.5">
      <c r="B491" s="33"/>
      <c r="D491" s="152" t="s">
        <v>357</v>
      </c>
      <c r="F491" s="176" t="s">
        <v>9565</v>
      </c>
      <c r="I491" s="154"/>
      <c r="L491" s="33"/>
      <c r="M491" s="155"/>
      <c r="T491" s="57"/>
      <c r="AT491" s="18" t="s">
        <v>357</v>
      </c>
      <c r="AU491" s="18" t="s">
        <v>163</v>
      </c>
    </row>
    <row r="492" spans="2:65" s="11" customFormat="1" ht="20.85" customHeight="1">
      <c r="B492" s="127"/>
      <c r="D492" s="128" t="s">
        <v>74</v>
      </c>
      <c r="E492" s="137" t="s">
        <v>9566</v>
      </c>
      <c r="F492" s="137" t="s">
        <v>9567</v>
      </c>
      <c r="I492" s="130"/>
      <c r="J492" s="138">
        <f>BK492</f>
        <v>0</v>
      </c>
      <c r="L492" s="127"/>
      <c r="M492" s="132"/>
      <c r="P492" s="133">
        <f>SUM(P493:P501)</f>
        <v>0</v>
      </c>
      <c r="R492" s="133">
        <f>SUM(R493:R501)</f>
        <v>0</v>
      </c>
      <c r="T492" s="134">
        <f>SUM(T493:T501)</f>
        <v>0</v>
      </c>
      <c r="AR492" s="128" t="s">
        <v>82</v>
      </c>
      <c r="AT492" s="135" t="s">
        <v>74</v>
      </c>
      <c r="AU492" s="135" t="s">
        <v>84</v>
      </c>
      <c r="AY492" s="128" t="s">
        <v>307</v>
      </c>
      <c r="BK492" s="136">
        <f>SUM(BK493:BK501)</f>
        <v>0</v>
      </c>
    </row>
    <row r="493" spans="2:65" s="1" customFormat="1" ht="66.75" customHeight="1">
      <c r="B493" s="33"/>
      <c r="C493" s="139" t="s">
        <v>1029</v>
      </c>
      <c r="D493" s="139" t="s">
        <v>309</v>
      </c>
      <c r="E493" s="140" t="s">
        <v>9491</v>
      </c>
      <c r="F493" s="141" t="s">
        <v>9485</v>
      </c>
      <c r="G493" s="142" t="s">
        <v>514</v>
      </c>
      <c r="H493" s="143">
        <v>2</v>
      </c>
      <c r="I493" s="144"/>
      <c r="J493" s="145">
        <f>ROUND(I493*H493,2)</f>
        <v>0</v>
      </c>
      <c r="K493" s="141" t="s">
        <v>1</v>
      </c>
      <c r="L493" s="33"/>
      <c r="M493" s="146" t="s">
        <v>1</v>
      </c>
      <c r="N493" s="147" t="s">
        <v>40</v>
      </c>
      <c r="P493" s="148">
        <f>O493*H493</f>
        <v>0</v>
      </c>
      <c r="Q493" s="148">
        <v>0</v>
      </c>
      <c r="R493" s="148">
        <f>Q493*H493</f>
        <v>0</v>
      </c>
      <c r="S493" s="148">
        <v>0</v>
      </c>
      <c r="T493" s="149">
        <f>S493*H493</f>
        <v>0</v>
      </c>
      <c r="AR493" s="150" t="s">
        <v>314</v>
      </c>
      <c r="AT493" s="150" t="s">
        <v>309</v>
      </c>
      <c r="AU493" s="150" t="s">
        <v>163</v>
      </c>
      <c r="AY493" s="18" t="s">
        <v>307</v>
      </c>
      <c r="BE493" s="151">
        <f>IF(N493="základní",J493,0)</f>
        <v>0</v>
      </c>
      <c r="BF493" s="151">
        <f>IF(N493="snížená",J493,0)</f>
        <v>0</v>
      </c>
      <c r="BG493" s="151">
        <f>IF(N493="zákl. přenesená",J493,0)</f>
        <v>0</v>
      </c>
      <c r="BH493" s="151">
        <f>IF(N493="sníž. přenesená",J493,0)</f>
        <v>0</v>
      </c>
      <c r="BI493" s="151">
        <f>IF(N493="nulová",J493,0)</f>
        <v>0</v>
      </c>
      <c r="BJ493" s="18" t="s">
        <v>82</v>
      </c>
      <c r="BK493" s="151">
        <f>ROUND(I493*H493,2)</f>
        <v>0</v>
      </c>
      <c r="BL493" s="18" t="s">
        <v>314</v>
      </c>
      <c r="BM493" s="150" t="s">
        <v>1640</v>
      </c>
    </row>
    <row r="494" spans="2:65" s="1" customFormat="1" ht="39">
      <c r="B494" s="33"/>
      <c r="D494" s="152" t="s">
        <v>316</v>
      </c>
      <c r="F494" s="153" t="s">
        <v>9485</v>
      </c>
      <c r="I494" s="154"/>
      <c r="L494" s="33"/>
      <c r="M494" s="155"/>
      <c r="T494" s="57"/>
      <c r="AT494" s="18" t="s">
        <v>316</v>
      </c>
      <c r="AU494" s="18" t="s">
        <v>163</v>
      </c>
    </row>
    <row r="495" spans="2:65" s="1" customFormat="1" ht="19.5">
      <c r="B495" s="33"/>
      <c r="D495" s="152" t="s">
        <v>357</v>
      </c>
      <c r="F495" s="176" t="s">
        <v>9492</v>
      </c>
      <c r="I495" s="154"/>
      <c r="L495" s="33"/>
      <c r="M495" s="155"/>
      <c r="T495" s="57"/>
      <c r="AT495" s="18" t="s">
        <v>357</v>
      </c>
      <c r="AU495" s="18" t="s">
        <v>163</v>
      </c>
    </row>
    <row r="496" spans="2:65" s="1" customFormat="1" ht="66.75" customHeight="1">
      <c r="B496" s="33"/>
      <c r="C496" s="139" t="s">
        <v>1034</v>
      </c>
      <c r="D496" s="139" t="s">
        <v>309</v>
      </c>
      <c r="E496" s="140" t="s">
        <v>9491</v>
      </c>
      <c r="F496" s="141" t="s">
        <v>9485</v>
      </c>
      <c r="G496" s="142" t="s">
        <v>514</v>
      </c>
      <c r="H496" s="143">
        <v>1</v>
      </c>
      <c r="I496" s="144"/>
      <c r="J496" s="145">
        <f>ROUND(I496*H496,2)</f>
        <v>0</v>
      </c>
      <c r="K496" s="141" t="s">
        <v>1</v>
      </c>
      <c r="L496" s="33"/>
      <c r="M496" s="146" t="s">
        <v>1</v>
      </c>
      <c r="N496" s="147" t="s">
        <v>40</v>
      </c>
      <c r="P496" s="148">
        <f>O496*H496</f>
        <v>0</v>
      </c>
      <c r="Q496" s="148">
        <v>0</v>
      </c>
      <c r="R496" s="148">
        <f>Q496*H496</f>
        <v>0</v>
      </c>
      <c r="S496" s="148">
        <v>0</v>
      </c>
      <c r="T496" s="149">
        <f>S496*H496</f>
        <v>0</v>
      </c>
      <c r="AR496" s="150" t="s">
        <v>314</v>
      </c>
      <c r="AT496" s="150" t="s">
        <v>309</v>
      </c>
      <c r="AU496" s="150" t="s">
        <v>163</v>
      </c>
      <c r="AY496" s="18" t="s">
        <v>307</v>
      </c>
      <c r="BE496" s="151">
        <f>IF(N496="základní",J496,0)</f>
        <v>0</v>
      </c>
      <c r="BF496" s="151">
        <f>IF(N496="snížená",J496,0)</f>
        <v>0</v>
      </c>
      <c r="BG496" s="151">
        <f>IF(N496="zákl. přenesená",J496,0)</f>
        <v>0</v>
      </c>
      <c r="BH496" s="151">
        <f>IF(N496="sníž. přenesená",J496,0)</f>
        <v>0</v>
      </c>
      <c r="BI496" s="151">
        <f>IF(N496="nulová",J496,0)</f>
        <v>0</v>
      </c>
      <c r="BJ496" s="18" t="s">
        <v>82</v>
      </c>
      <c r="BK496" s="151">
        <f>ROUND(I496*H496,2)</f>
        <v>0</v>
      </c>
      <c r="BL496" s="18" t="s">
        <v>314</v>
      </c>
      <c r="BM496" s="150" t="s">
        <v>1650</v>
      </c>
    </row>
    <row r="497" spans="2:65" s="1" customFormat="1" ht="39">
      <c r="B497" s="33"/>
      <c r="D497" s="152" t="s">
        <v>316</v>
      </c>
      <c r="F497" s="153" t="s">
        <v>9485</v>
      </c>
      <c r="I497" s="154"/>
      <c r="L497" s="33"/>
      <c r="M497" s="155"/>
      <c r="T497" s="57"/>
      <c r="AT497" s="18" t="s">
        <v>316</v>
      </c>
      <c r="AU497" s="18" t="s">
        <v>163</v>
      </c>
    </row>
    <row r="498" spans="2:65" s="1" customFormat="1" ht="19.5">
      <c r="B498" s="33"/>
      <c r="D498" s="152" t="s">
        <v>357</v>
      </c>
      <c r="F498" s="176" t="s">
        <v>9568</v>
      </c>
      <c r="I498" s="154"/>
      <c r="L498" s="33"/>
      <c r="M498" s="155"/>
      <c r="T498" s="57"/>
      <c r="AT498" s="18" t="s">
        <v>357</v>
      </c>
      <c r="AU498" s="18" t="s">
        <v>163</v>
      </c>
    </row>
    <row r="499" spans="2:65" s="1" customFormat="1" ht="66.75" customHeight="1">
      <c r="B499" s="33"/>
      <c r="C499" s="139" t="s">
        <v>1039</v>
      </c>
      <c r="D499" s="139" t="s">
        <v>309</v>
      </c>
      <c r="E499" s="140" t="s">
        <v>9389</v>
      </c>
      <c r="F499" s="141" t="s">
        <v>9390</v>
      </c>
      <c r="G499" s="142" t="s">
        <v>514</v>
      </c>
      <c r="H499" s="143">
        <v>1</v>
      </c>
      <c r="I499" s="144"/>
      <c r="J499" s="145">
        <f>ROUND(I499*H499,2)</f>
        <v>0</v>
      </c>
      <c r="K499" s="141" t="s">
        <v>1</v>
      </c>
      <c r="L499" s="33"/>
      <c r="M499" s="146" t="s">
        <v>1</v>
      </c>
      <c r="N499" s="147" t="s">
        <v>40</v>
      </c>
      <c r="P499" s="148">
        <f>O499*H499</f>
        <v>0</v>
      </c>
      <c r="Q499" s="148">
        <v>0</v>
      </c>
      <c r="R499" s="148">
        <f>Q499*H499</f>
        <v>0</v>
      </c>
      <c r="S499" s="148">
        <v>0</v>
      </c>
      <c r="T499" s="149">
        <f>S499*H499</f>
        <v>0</v>
      </c>
      <c r="AR499" s="150" t="s">
        <v>314</v>
      </c>
      <c r="AT499" s="150" t="s">
        <v>309</v>
      </c>
      <c r="AU499" s="150" t="s">
        <v>163</v>
      </c>
      <c r="AY499" s="18" t="s">
        <v>307</v>
      </c>
      <c r="BE499" s="151">
        <f>IF(N499="základní",J499,0)</f>
        <v>0</v>
      </c>
      <c r="BF499" s="151">
        <f>IF(N499="snížená",J499,0)</f>
        <v>0</v>
      </c>
      <c r="BG499" s="151">
        <f>IF(N499="zákl. přenesená",J499,0)</f>
        <v>0</v>
      </c>
      <c r="BH499" s="151">
        <f>IF(N499="sníž. přenesená",J499,0)</f>
        <v>0</v>
      </c>
      <c r="BI499" s="151">
        <f>IF(N499="nulová",J499,0)</f>
        <v>0</v>
      </c>
      <c r="BJ499" s="18" t="s">
        <v>82</v>
      </c>
      <c r="BK499" s="151">
        <f>ROUND(I499*H499,2)</f>
        <v>0</v>
      </c>
      <c r="BL499" s="18" t="s">
        <v>314</v>
      </c>
      <c r="BM499" s="150" t="s">
        <v>1668</v>
      </c>
    </row>
    <row r="500" spans="2:65" s="1" customFormat="1" ht="126.75">
      <c r="B500" s="33"/>
      <c r="D500" s="152" t="s">
        <v>316</v>
      </c>
      <c r="F500" s="153" t="s">
        <v>9391</v>
      </c>
      <c r="I500" s="154"/>
      <c r="L500" s="33"/>
      <c r="M500" s="155"/>
      <c r="T500" s="57"/>
      <c r="AT500" s="18" t="s">
        <v>316</v>
      </c>
      <c r="AU500" s="18" t="s">
        <v>163</v>
      </c>
    </row>
    <row r="501" spans="2:65" s="1" customFormat="1" ht="19.5">
      <c r="B501" s="33"/>
      <c r="D501" s="152" t="s">
        <v>357</v>
      </c>
      <c r="F501" s="176" t="s">
        <v>9392</v>
      </c>
      <c r="I501" s="154"/>
      <c r="L501" s="33"/>
      <c r="M501" s="155"/>
      <c r="T501" s="57"/>
      <c r="AT501" s="18" t="s">
        <v>357</v>
      </c>
      <c r="AU501" s="18" t="s">
        <v>163</v>
      </c>
    </row>
    <row r="502" spans="2:65" s="11" customFormat="1" ht="20.85" customHeight="1">
      <c r="B502" s="127"/>
      <c r="D502" s="128" t="s">
        <v>74</v>
      </c>
      <c r="E502" s="137" t="s">
        <v>9569</v>
      </c>
      <c r="F502" s="137" t="s">
        <v>9570</v>
      </c>
      <c r="I502" s="130"/>
      <c r="J502" s="138">
        <f>BK502</f>
        <v>0</v>
      </c>
      <c r="L502" s="127"/>
      <c r="M502" s="132"/>
      <c r="P502" s="133">
        <f>SUM(P503:P543)</f>
        <v>0</v>
      </c>
      <c r="R502" s="133">
        <f>SUM(R503:R543)</f>
        <v>0</v>
      </c>
      <c r="T502" s="134">
        <f>SUM(T503:T543)</f>
        <v>0</v>
      </c>
      <c r="AR502" s="128" t="s">
        <v>82</v>
      </c>
      <c r="AT502" s="135" t="s">
        <v>74</v>
      </c>
      <c r="AU502" s="135" t="s">
        <v>84</v>
      </c>
      <c r="AY502" s="128" t="s">
        <v>307</v>
      </c>
      <c r="BK502" s="136">
        <f>SUM(BK503:BK543)</f>
        <v>0</v>
      </c>
    </row>
    <row r="503" spans="2:65" s="1" customFormat="1" ht="37.9" customHeight="1">
      <c r="B503" s="33"/>
      <c r="C503" s="139" t="s">
        <v>1044</v>
      </c>
      <c r="D503" s="139" t="s">
        <v>309</v>
      </c>
      <c r="E503" s="140" t="s">
        <v>9571</v>
      </c>
      <c r="F503" s="141" t="s">
        <v>9572</v>
      </c>
      <c r="G503" s="142" t="s">
        <v>514</v>
      </c>
      <c r="H503" s="143">
        <v>1</v>
      </c>
      <c r="I503" s="144"/>
      <c r="J503" s="145">
        <f>ROUND(I503*H503,2)</f>
        <v>0</v>
      </c>
      <c r="K503" s="141" t="s">
        <v>1</v>
      </c>
      <c r="L503" s="33"/>
      <c r="M503" s="146" t="s">
        <v>1</v>
      </c>
      <c r="N503" s="147" t="s">
        <v>40</v>
      </c>
      <c r="P503" s="148">
        <f>O503*H503</f>
        <v>0</v>
      </c>
      <c r="Q503" s="148">
        <v>0</v>
      </c>
      <c r="R503" s="148">
        <f>Q503*H503</f>
        <v>0</v>
      </c>
      <c r="S503" s="148">
        <v>0</v>
      </c>
      <c r="T503" s="149">
        <f>S503*H503</f>
        <v>0</v>
      </c>
      <c r="AR503" s="150" t="s">
        <v>314</v>
      </c>
      <c r="AT503" s="150" t="s">
        <v>309</v>
      </c>
      <c r="AU503" s="150" t="s">
        <v>163</v>
      </c>
      <c r="AY503" s="18" t="s">
        <v>307</v>
      </c>
      <c r="BE503" s="151">
        <f>IF(N503="základní",J503,0)</f>
        <v>0</v>
      </c>
      <c r="BF503" s="151">
        <f>IF(N503="snížená",J503,0)</f>
        <v>0</v>
      </c>
      <c r="BG503" s="151">
        <f>IF(N503="zákl. přenesená",J503,0)</f>
        <v>0</v>
      </c>
      <c r="BH503" s="151">
        <f>IF(N503="sníž. přenesená",J503,0)</f>
        <v>0</v>
      </c>
      <c r="BI503" s="151">
        <f>IF(N503="nulová",J503,0)</f>
        <v>0</v>
      </c>
      <c r="BJ503" s="18" t="s">
        <v>82</v>
      </c>
      <c r="BK503" s="151">
        <f>ROUND(I503*H503,2)</f>
        <v>0</v>
      </c>
      <c r="BL503" s="18" t="s">
        <v>314</v>
      </c>
      <c r="BM503" s="150" t="s">
        <v>1678</v>
      </c>
    </row>
    <row r="504" spans="2:65" s="1" customFormat="1" ht="19.5">
      <c r="B504" s="33"/>
      <c r="D504" s="152" t="s">
        <v>316</v>
      </c>
      <c r="F504" s="153" t="s">
        <v>9572</v>
      </c>
      <c r="I504" s="154"/>
      <c r="L504" s="33"/>
      <c r="M504" s="155"/>
      <c r="T504" s="57"/>
      <c r="AT504" s="18" t="s">
        <v>316</v>
      </c>
      <c r="AU504" s="18" t="s">
        <v>163</v>
      </c>
    </row>
    <row r="505" spans="2:65" s="1" customFormat="1" ht="19.5">
      <c r="B505" s="33"/>
      <c r="D505" s="152" t="s">
        <v>357</v>
      </c>
      <c r="F505" s="176" t="s">
        <v>9573</v>
      </c>
      <c r="I505" s="154"/>
      <c r="L505" s="33"/>
      <c r="M505" s="155"/>
      <c r="T505" s="57"/>
      <c r="AT505" s="18" t="s">
        <v>357</v>
      </c>
      <c r="AU505" s="18" t="s">
        <v>163</v>
      </c>
    </row>
    <row r="506" spans="2:65" s="1" customFormat="1" ht="66.75" customHeight="1">
      <c r="B506" s="33"/>
      <c r="C506" s="139" t="s">
        <v>1050</v>
      </c>
      <c r="D506" s="139" t="s">
        <v>309</v>
      </c>
      <c r="E506" s="140" t="s">
        <v>9574</v>
      </c>
      <c r="F506" s="141" t="s">
        <v>9575</v>
      </c>
      <c r="G506" s="142" t="s">
        <v>514</v>
      </c>
      <c r="H506" s="143">
        <v>1</v>
      </c>
      <c r="I506" s="144"/>
      <c r="J506" s="145">
        <f>ROUND(I506*H506,2)</f>
        <v>0</v>
      </c>
      <c r="K506" s="141" t="s">
        <v>1</v>
      </c>
      <c r="L506" s="33"/>
      <c r="M506" s="146" t="s">
        <v>1</v>
      </c>
      <c r="N506" s="147" t="s">
        <v>40</v>
      </c>
      <c r="P506" s="148">
        <f>O506*H506</f>
        <v>0</v>
      </c>
      <c r="Q506" s="148">
        <v>0</v>
      </c>
      <c r="R506" s="148">
        <f>Q506*H506</f>
        <v>0</v>
      </c>
      <c r="S506" s="148">
        <v>0</v>
      </c>
      <c r="T506" s="149">
        <f>S506*H506</f>
        <v>0</v>
      </c>
      <c r="AR506" s="150" t="s">
        <v>314</v>
      </c>
      <c r="AT506" s="150" t="s">
        <v>309</v>
      </c>
      <c r="AU506" s="150" t="s">
        <v>163</v>
      </c>
      <c r="AY506" s="18" t="s">
        <v>307</v>
      </c>
      <c r="BE506" s="151">
        <f>IF(N506="základní",J506,0)</f>
        <v>0</v>
      </c>
      <c r="BF506" s="151">
        <f>IF(N506="snížená",J506,0)</f>
        <v>0</v>
      </c>
      <c r="BG506" s="151">
        <f>IF(N506="zákl. přenesená",J506,0)</f>
        <v>0</v>
      </c>
      <c r="BH506" s="151">
        <f>IF(N506="sníž. přenesená",J506,0)</f>
        <v>0</v>
      </c>
      <c r="BI506" s="151">
        <f>IF(N506="nulová",J506,0)</f>
        <v>0</v>
      </c>
      <c r="BJ506" s="18" t="s">
        <v>82</v>
      </c>
      <c r="BK506" s="151">
        <f>ROUND(I506*H506,2)</f>
        <v>0</v>
      </c>
      <c r="BL506" s="18" t="s">
        <v>314</v>
      </c>
      <c r="BM506" s="150" t="s">
        <v>1688</v>
      </c>
    </row>
    <row r="507" spans="2:65" s="1" customFormat="1" ht="48.75">
      <c r="B507" s="33"/>
      <c r="D507" s="152" t="s">
        <v>316</v>
      </c>
      <c r="F507" s="153" t="s">
        <v>9576</v>
      </c>
      <c r="I507" s="154"/>
      <c r="L507" s="33"/>
      <c r="M507" s="155"/>
      <c r="T507" s="57"/>
      <c r="AT507" s="18" t="s">
        <v>316</v>
      </c>
      <c r="AU507" s="18" t="s">
        <v>163</v>
      </c>
    </row>
    <row r="508" spans="2:65" s="1" customFormat="1" ht="16.5" customHeight="1">
      <c r="B508" s="33"/>
      <c r="C508" s="139" t="s">
        <v>1053</v>
      </c>
      <c r="D508" s="139" t="s">
        <v>309</v>
      </c>
      <c r="E508" s="140" t="s">
        <v>9577</v>
      </c>
      <c r="F508" s="141" t="s">
        <v>9578</v>
      </c>
      <c r="G508" s="142" t="s">
        <v>514</v>
      </c>
      <c r="H508" s="143">
        <v>1</v>
      </c>
      <c r="I508" s="144"/>
      <c r="J508" s="145">
        <f>ROUND(I508*H508,2)</f>
        <v>0</v>
      </c>
      <c r="K508" s="141" t="s">
        <v>1</v>
      </c>
      <c r="L508" s="33"/>
      <c r="M508" s="146" t="s">
        <v>1</v>
      </c>
      <c r="N508" s="147" t="s">
        <v>40</v>
      </c>
      <c r="P508" s="148">
        <f>O508*H508</f>
        <v>0</v>
      </c>
      <c r="Q508" s="148">
        <v>0</v>
      </c>
      <c r="R508" s="148">
        <f>Q508*H508</f>
        <v>0</v>
      </c>
      <c r="S508" s="148">
        <v>0</v>
      </c>
      <c r="T508" s="149">
        <f>S508*H508</f>
        <v>0</v>
      </c>
      <c r="AR508" s="150" t="s">
        <v>314</v>
      </c>
      <c r="AT508" s="150" t="s">
        <v>309</v>
      </c>
      <c r="AU508" s="150" t="s">
        <v>163</v>
      </c>
      <c r="AY508" s="18" t="s">
        <v>307</v>
      </c>
      <c r="BE508" s="151">
        <f>IF(N508="základní",J508,0)</f>
        <v>0</v>
      </c>
      <c r="BF508" s="151">
        <f>IF(N508="snížená",J508,0)</f>
        <v>0</v>
      </c>
      <c r="BG508" s="151">
        <f>IF(N508="zákl. přenesená",J508,0)</f>
        <v>0</v>
      </c>
      <c r="BH508" s="151">
        <f>IF(N508="sníž. přenesená",J508,0)</f>
        <v>0</v>
      </c>
      <c r="BI508" s="151">
        <f>IF(N508="nulová",J508,0)</f>
        <v>0</v>
      </c>
      <c r="BJ508" s="18" t="s">
        <v>82</v>
      </c>
      <c r="BK508" s="151">
        <f>ROUND(I508*H508,2)</f>
        <v>0</v>
      </c>
      <c r="BL508" s="18" t="s">
        <v>314</v>
      </c>
      <c r="BM508" s="150" t="s">
        <v>1700</v>
      </c>
    </row>
    <row r="509" spans="2:65" s="1" customFormat="1" ht="11.25">
      <c r="B509" s="33"/>
      <c r="D509" s="152" t="s">
        <v>316</v>
      </c>
      <c r="F509" s="153" t="s">
        <v>9578</v>
      </c>
      <c r="I509" s="154"/>
      <c r="L509" s="33"/>
      <c r="M509" s="155"/>
      <c r="T509" s="57"/>
      <c r="AT509" s="18" t="s">
        <v>316</v>
      </c>
      <c r="AU509" s="18" t="s">
        <v>163</v>
      </c>
    </row>
    <row r="510" spans="2:65" s="1" customFormat="1" ht="19.5">
      <c r="B510" s="33"/>
      <c r="D510" s="152" t="s">
        <v>357</v>
      </c>
      <c r="F510" s="176" t="s">
        <v>9579</v>
      </c>
      <c r="I510" s="154"/>
      <c r="L510" s="33"/>
      <c r="M510" s="155"/>
      <c r="T510" s="57"/>
      <c r="AT510" s="18" t="s">
        <v>357</v>
      </c>
      <c r="AU510" s="18" t="s">
        <v>163</v>
      </c>
    </row>
    <row r="511" spans="2:65" s="1" customFormat="1" ht="66.75" customHeight="1">
      <c r="B511" s="33"/>
      <c r="C511" s="139" t="s">
        <v>1059</v>
      </c>
      <c r="D511" s="139" t="s">
        <v>309</v>
      </c>
      <c r="E511" s="140" t="s">
        <v>9580</v>
      </c>
      <c r="F511" s="141" t="s">
        <v>9581</v>
      </c>
      <c r="G511" s="142" t="s">
        <v>514</v>
      </c>
      <c r="H511" s="143">
        <v>2</v>
      </c>
      <c r="I511" s="144"/>
      <c r="J511" s="145">
        <f>ROUND(I511*H511,2)</f>
        <v>0</v>
      </c>
      <c r="K511" s="141" t="s">
        <v>1</v>
      </c>
      <c r="L511" s="33"/>
      <c r="M511" s="146" t="s">
        <v>1</v>
      </c>
      <c r="N511" s="147" t="s">
        <v>40</v>
      </c>
      <c r="P511" s="148">
        <f>O511*H511</f>
        <v>0</v>
      </c>
      <c r="Q511" s="148">
        <v>0</v>
      </c>
      <c r="R511" s="148">
        <f>Q511*H511</f>
        <v>0</v>
      </c>
      <c r="S511" s="148">
        <v>0</v>
      </c>
      <c r="T511" s="149">
        <f>S511*H511</f>
        <v>0</v>
      </c>
      <c r="AR511" s="150" t="s">
        <v>314</v>
      </c>
      <c r="AT511" s="150" t="s">
        <v>309</v>
      </c>
      <c r="AU511" s="150" t="s">
        <v>163</v>
      </c>
      <c r="AY511" s="18" t="s">
        <v>307</v>
      </c>
      <c r="BE511" s="151">
        <f>IF(N511="základní",J511,0)</f>
        <v>0</v>
      </c>
      <c r="BF511" s="151">
        <f>IF(N511="snížená",J511,0)</f>
        <v>0</v>
      </c>
      <c r="BG511" s="151">
        <f>IF(N511="zákl. přenesená",J511,0)</f>
        <v>0</v>
      </c>
      <c r="BH511" s="151">
        <f>IF(N511="sníž. přenesená",J511,0)</f>
        <v>0</v>
      </c>
      <c r="BI511" s="151">
        <f>IF(N511="nulová",J511,0)</f>
        <v>0</v>
      </c>
      <c r="BJ511" s="18" t="s">
        <v>82</v>
      </c>
      <c r="BK511" s="151">
        <f>ROUND(I511*H511,2)</f>
        <v>0</v>
      </c>
      <c r="BL511" s="18" t="s">
        <v>314</v>
      </c>
      <c r="BM511" s="150" t="s">
        <v>1710</v>
      </c>
    </row>
    <row r="512" spans="2:65" s="1" customFormat="1" ht="117">
      <c r="B512" s="33"/>
      <c r="D512" s="152" t="s">
        <v>316</v>
      </c>
      <c r="F512" s="153" t="s">
        <v>9582</v>
      </c>
      <c r="I512" s="154"/>
      <c r="L512" s="33"/>
      <c r="M512" s="155"/>
      <c r="T512" s="57"/>
      <c r="AT512" s="18" t="s">
        <v>316</v>
      </c>
      <c r="AU512" s="18" t="s">
        <v>163</v>
      </c>
    </row>
    <row r="513" spans="2:65" s="1" customFormat="1" ht="19.5">
      <c r="B513" s="33"/>
      <c r="D513" s="152" t="s">
        <v>357</v>
      </c>
      <c r="F513" s="176" t="s">
        <v>9583</v>
      </c>
      <c r="I513" s="154"/>
      <c r="L513" s="33"/>
      <c r="M513" s="155"/>
      <c r="T513" s="57"/>
      <c r="AT513" s="18" t="s">
        <v>357</v>
      </c>
      <c r="AU513" s="18" t="s">
        <v>163</v>
      </c>
    </row>
    <row r="514" spans="2:65" s="1" customFormat="1" ht="24.2" customHeight="1">
      <c r="B514" s="33"/>
      <c r="C514" s="139" t="s">
        <v>1068</v>
      </c>
      <c r="D514" s="139" t="s">
        <v>309</v>
      </c>
      <c r="E514" s="140" t="s">
        <v>9584</v>
      </c>
      <c r="F514" s="141" t="s">
        <v>9585</v>
      </c>
      <c r="G514" s="142" t="s">
        <v>514</v>
      </c>
      <c r="H514" s="143">
        <v>1</v>
      </c>
      <c r="I514" s="144"/>
      <c r="J514" s="145">
        <f>ROUND(I514*H514,2)</f>
        <v>0</v>
      </c>
      <c r="K514" s="141" t="s">
        <v>1</v>
      </c>
      <c r="L514" s="33"/>
      <c r="M514" s="146" t="s">
        <v>1</v>
      </c>
      <c r="N514" s="147" t="s">
        <v>40</v>
      </c>
      <c r="P514" s="148">
        <f>O514*H514</f>
        <v>0</v>
      </c>
      <c r="Q514" s="148">
        <v>0</v>
      </c>
      <c r="R514" s="148">
        <f>Q514*H514</f>
        <v>0</v>
      </c>
      <c r="S514" s="148">
        <v>0</v>
      </c>
      <c r="T514" s="149">
        <f>S514*H514</f>
        <v>0</v>
      </c>
      <c r="AR514" s="150" t="s">
        <v>314</v>
      </c>
      <c r="AT514" s="150" t="s">
        <v>309</v>
      </c>
      <c r="AU514" s="150" t="s">
        <v>163</v>
      </c>
      <c r="AY514" s="18" t="s">
        <v>307</v>
      </c>
      <c r="BE514" s="151">
        <f>IF(N514="základní",J514,0)</f>
        <v>0</v>
      </c>
      <c r="BF514" s="151">
        <f>IF(N514="snížená",J514,0)</f>
        <v>0</v>
      </c>
      <c r="BG514" s="151">
        <f>IF(N514="zákl. přenesená",J514,0)</f>
        <v>0</v>
      </c>
      <c r="BH514" s="151">
        <f>IF(N514="sníž. přenesená",J514,0)</f>
        <v>0</v>
      </c>
      <c r="BI514" s="151">
        <f>IF(N514="nulová",J514,0)</f>
        <v>0</v>
      </c>
      <c r="BJ514" s="18" t="s">
        <v>82</v>
      </c>
      <c r="BK514" s="151">
        <f>ROUND(I514*H514,2)</f>
        <v>0</v>
      </c>
      <c r="BL514" s="18" t="s">
        <v>314</v>
      </c>
      <c r="BM514" s="150" t="s">
        <v>1717</v>
      </c>
    </row>
    <row r="515" spans="2:65" s="1" customFormat="1" ht="19.5">
      <c r="B515" s="33"/>
      <c r="D515" s="152" t="s">
        <v>316</v>
      </c>
      <c r="F515" s="153" t="s">
        <v>9585</v>
      </c>
      <c r="I515" s="154"/>
      <c r="L515" s="33"/>
      <c r="M515" s="155"/>
      <c r="T515" s="57"/>
      <c r="AT515" s="18" t="s">
        <v>316</v>
      </c>
      <c r="AU515" s="18" t="s">
        <v>163</v>
      </c>
    </row>
    <row r="516" spans="2:65" s="1" customFormat="1" ht="19.5">
      <c r="B516" s="33"/>
      <c r="D516" s="152" t="s">
        <v>357</v>
      </c>
      <c r="F516" s="176" t="s">
        <v>9586</v>
      </c>
      <c r="I516" s="154"/>
      <c r="L516" s="33"/>
      <c r="M516" s="155"/>
      <c r="T516" s="57"/>
      <c r="AT516" s="18" t="s">
        <v>357</v>
      </c>
      <c r="AU516" s="18" t="s">
        <v>163</v>
      </c>
    </row>
    <row r="517" spans="2:65" s="1" customFormat="1" ht="66.75" customHeight="1">
      <c r="B517" s="33"/>
      <c r="C517" s="139" t="s">
        <v>1074</v>
      </c>
      <c r="D517" s="139" t="s">
        <v>309</v>
      </c>
      <c r="E517" s="140" t="s">
        <v>9389</v>
      </c>
      <c r="F517" s="141" t="s">
        <v>9390</v>
      </c>
      <c r="G517" s="142" t="s">
        <v>514</v>
      </c>
      <c r="H517" s="143">
        <v>1</v>
      </c>
      <c r="I517" s="144"/>
      <c r="J517" s="145">
        <f>ROUND(I517*H517,2)</f>
        <v>0</v>
      </c>
      <c r="K517" s="141" t="s">
        <v>1</v>
      </c>
      <c r="L517" s="33"/>
      <c r="M517" s="146" t="s">
        <v>1</v>
      </c>
      <c r="N517" s="147" t="s">
        <v>40</v>
      </c>
      <c r="P517" s="148">
        <f>O517*H517</f>
        <v>0</v>
      </c>
      <c r="Q517" s="148">
        <v>0</v>
      </c>
      <c r="R517" s="148">
        <f>Q517*H517</f>
        <v>0</v>
      </c>
      <c r="S517" s="148">
        <v>0</v>
      </c>
      <c r="T517" s="149">
        <f>S517*H517</f>
        <v>0</v>
      </c>
      <c r="AR517" s="150" t="s">
        <v>314</v>
      </c>
      <c r="AT517" s="150" t="s">
        <v>309</v>
      </c>
      <c r="AU517" s="150" t="s">
        <v>163</v>
      </c>
      <c r="AY517" s="18" t="s">
        <v>307</v>
      </c>
      <c r="BE517" s="151">
        <f>IF(N517="základní",J517,0)</f>
        <v>0</v>
      </c>
      <c r="BF517" s="151">
        <f>IF(N517="snížená",J517,0)</f>
        <v>0</v>
      </c>
      <c r="BG517" s="151">
        <f>IF(N517="zákl. přenesená",J517,0)</f>
        <v>0</v>
      </c>
      <c r="BH517" s="151">
        <f>IF(N517="sníž. přenesená",J517,0)</f>
        <v>0</v>
      </c>
      <c r="BI517" s="151">
        <f>IF(N517="nulová",J517,0)</f>
        <v>0</v>
      </c>
      <c r="BJ517" s="18" t="s">
        <v>82</v>
      </c>
      <c r="BK517" s="151">
        <f>ROUND(I517*H517,2)</f>
        <v>0</v>
      </c>
      <c r="BL517" s="18" t="s">
        <v>314</v>
      </c>
      <c r="BM517" s="150" t="s">
        <v>1728</v>
      </c>
    </row>
    <row r="518" spans="2:65" s="1" customFormat="1" ht="126.75">
      <c r="B518" s="33"/>
      <c r="D518" s="152" t="s">
        <v>316</v>
      </c>
      <c r="F518" s="153" t="s">
        <v>9391</v>
      </c>
      <c r="I518" s="154"/>
      <c r="L518" s="33"/>
      <c r="M518" s="155"/>
      <c r="T518" s="57"/>
      <c r="AT518" s="18" t="s">
        <v>316</v>
      </c>
      <c r="AU518" s="18" t="s">
        <v>163</v>
      </c>
    </row>
    <row r="519" spans="2:65" s="1" customFormat="1" ht="19.5">
      <c r="B519" s="33"/>
      <c r="D519" s="152" t="s">
        <v>357</v>
      </c>
      <c r="F519" s="176" t="s">
        <v>9392</v>
      </c>
      <c r="I519" s="154"/>
      <c r="L519" s="33"/>
      <c r="M519" s="155"/>
      <c r="T519" s="57"/>
      <c r="AT519" s="18" t="s">
        <v>357</v>
      </c>
      <c r="AU519" s="18" t="s">
        <v>163</v>
      </c>
    </row>
    <row r="520" spans="2:65" s="1" customFormat="1" ht="76.349999999999994" customHeight="1">
      <c r="B520" s="33"/>
      <c r="C520" s="139" t="s">
        <v>1079</v>
      </c>
      <c r="D520" s="139" t="s">
        <v>309</v>
      </c>
      <c r="E520" s="140" t="s">
        <v>9587</v>
      </c>
      <c r="F520" s="141" t="s">
        <v>9588</v>
      </c>
      <c r="G520" s="142" t="s">
        <v>514</v>
      </c>
      <c r="H520" s="143">
        <v>1</v>
      </c>
      <c r="I520" s="144"/>
      <c r="J520" s="145">
        <f>ROUND(I520*H520,2)</f>
        <v>0</v>
      </c>
      <c r="K520" s="141" t="s">
        <v>1</v>
      </c>
      <c r="L520" s="33"/>
      <c r="M520" s="146" t="s">
        <v>1</v>
      </c>
      <c r="N520" s="147" t="s">
        <v>40</v>
      </c>
      <c r="P520" s="148">
        <f>O520*H520</f>
        <v>0</v>
      </c>
      <c r="Q520" s="148">
        <v>0</v>
      </c>
      <c r="R520" s="148">
        <f>Q520*H520</f>
        <v>0</v>
      </c>
      <c r="S520" s="148">
        <v>0</v>
      </c>
      <c r="T520" s="149">
        <f>S520*H520</f>
        <v>0</v>
      </c>
      <c r="AR520" s="150" t="s">
        <v>314</v>
      </c>
      <c r="AT520" s="150" t="s">
        <v>309</v>
      </c>
      <c r="AU520" s="150" t="s">
        <v>163</v>
      </c>
      <c r="AY520" s="18" t="s">
        <v>307</v>
      </c>
      <c r="BE520" s="151">
        <f>IF(N520="základní",J520,0)</f>
        <v>0</v>
      </c>
      <c r="BF520" s="151">
        <f>IF(N520="snížená",J520,0)</f>
        <v>0</v>
      </c>
      <c r="BG520" s="151">
        <f>IF(N520="zákl. přenesená",J520,0)</f>
        <v>0</v>
      </c>
      <c r="BH520" s="151">
        <f>IF(N520="sníž. přenesená",J520,0)</f>
        <v>0</v>
      </c>
      <c r="BI520" s="151">
        <f>IF(N520="nulová",J520,0)</f>
        <v>0</v>
      </c>
      <c r="BJ520" s="18" t="s">
        <v>82</v>
      </c>
      <c r="BK520" s="151">
        <f>ROUND(I520*H520,2)</f>
        <v>0</v>
      </c>
      <c r="BL520" s="18" t="s">
        <v>314</v>
      </c>
      <c r="BM520" s="150" t="s">
        <v>1748</v>
      </c>
    </row>
    <row r="521" spans="2:65" s="1" customFormat="1" ht="87.75">
      <c r="B521" s="33"/>
      <c r="D521" s="152" t="s">
        <v>316</v>
      </c>
      <c r="F521" s="153" t="s">
        <v>9589</v>
      </c>
      <c r="I521" s="154"/>
      <c r="L521" s="33"/>
      <c r="M521" s="155"/>
      <c r="T521" s="57"/>
      <c r="AT521" s="18" t="s">
        <v>316</v>
      </c>
      <c r="AU521" s="18" t="s">
        <v>163</v>
      </c>
    </row>
    <row r="522" spans="2:65" s="1" customFormat="1" ht="19.5">
      <c r="B522" s="33"/>
      <c r="D522" s="152" t="s">
        <v>357</v>
      </c>
      <c r="F522" s="176" t="s">
        <v>9590</v>
      </c>
      <c r="I522" s="154"/>
      <c r="L522" s="33"/>
      <c r="M522" s="155"/>
      <c r="T522" s="57"/>
      <c r="AT522" s="18" t="s">
        <v>357</v>
      </c>
      <c r="AU522" s="18" t="s">
        <v>163</v>
      </c>
    </row>
    <row r="523" spans="2:65" s="1" customFormat="1" ht="24.2" customHeight="1">
      <c r="B523" s="33"/>
      <c r="C523" s="139" t="s">
        <v>1084</v>
      </c>
      <c r="D523" s="139" t="s">
        <v>309</v>
      </c>
      <c r="E523" s="140" t="s">
        <v>9591</v>
      </c>
      <c r="F523" s="141" t="s">
        <v>9592</v>
      </c>
      <c r="G523" s="142" t="s">
        <v>514</v>
      </c>
      <c r="H523" s="143">
        <v>1</v>
      </c>
      <c r="I523" s="144"/>
      <c r="J523" s="145">
        <f>ROUND(I523*H523,2)</f>
        <v>0</v>
      </c>
      <c r="K523" s="141" t="s">
        <v>1</v>
      </c>
      <c r="L523" s="33"/>
      <c r="M523" s="146" t="s">
        <v>1</v>
      </c>
      <c r="N523" s="147" t="s">
        <v>40</v>
      </c>
      <c r="P523" s="148">
        <f>O523*H523</f>
        <v>0</v>
      </c>
      <c r="Q523" s="148">
        <v>0</v>
      </c>
      <c r="R523" s="148">
        <f>Q523*H523</f>
        <v>0</v>
      </c>
      <c r="S523" s="148">
        <v>0</v>
      </c>
      <c r="T523" s="149">
        <f>S523*H523</f>
        <v>0</v>
      </c>
      <c r="AR523" s="150" t="s">
        <v>314</v>
      </c>
      <c r="AT523" s="150" t="s">
        <v>309</v>
      </c>
      <c r="AU523" s="150" t="s">
        <v>163</v>
      </c>
      <c r="AY523" s="18" t="s">
        <v>307</v>
      </c>
      <c r="BE523" s="151">
        <f>IF(N523="základní",J523,0)</f>
        <v>0</v>
      </c>
      <c r="BF523" s="151">
        <f>IF(N523="snížená",J523,0)</f>
        <v>0</v>
      </c>
      <c r="BG523" s="151">
        <f>IF(N523="zákl. přenesená",J523,0)</f>
        <v>0</v>
      </c>
      <c r="BH523" s="151">
        <f>IF(N523="sníž. přenesená",J523,0)</f>
        <v>0</v>
      </c>
      <c r="BI523" s="151">
        <f>IF(N523="nulová",J523,0)</f>
        <v>0</v>
      </c>
      <c r="BJ523" s="18" t="s">
        <v>82</v>
      </c>
      <c r="BK523" s="151">
        <f>ROUND(I523*H523,2)</f>
        <v>0</v>
      </c>
      <c r="BL523" s="18" t="s">
        <v>314</v>
      </c>
      <c r="BM523" s="150" t="s">
        <v>1757</v>
      </c>
    </row>
    <row r="524" spans="2:65" s="1" customFormat="1" ht="11.25">
      <c r="B524" s="33"/>
      <c r="D524" s="152" t="s">
        <v>316</v>
      </c>
      <c r="F524" s="153" t="s">
        <v>9592</v>
      </c>
      <c r="I524" s="154"/>
      <c r="L524" s="33"/>
      <c r="M524" s="155"/>
      <c r="T524" s="57"/>
      <c r="AT524" s="18" t="s">
        <v>316</v>
      </c>
      <c r="AU524" s="18" t="s">
        <v>163</v>
      </c>
    </row>
    <row r="525" spans="2:65" s="1" customFormat="1" ht="19.5">
      <c r="B525" s="33"/>
      <c r="D525" s="152" t="s">
        <v>357</v>
      </c>
      <c r="F525" s="176" t="s">
        <v>9593</v>
      </c>
      <c r="I525" s="154"/>
      <c r="L525" s="33"/>
      <c r="M525" s="155"/>
      <c r="T525" s="57"/>
      <c r="AT525" s="18" t="s">
        <v>357</v>
      </c>
      <c r="AU525" s="18" t="s">
        <v>163</v>
      </c>
    </row>
    <row r="526" spans="2:65" s="1" customFormat="1" ht="66.75" customHeight="1">
      <c r="B526" s="33"/>
      <c r="C526" s="139" t="s">
        <v>1089</v>
      </c>
      <c r="D526" s="139" t="s">
        <v>309</v>
      </c>
      <c r="E526" s="140" t="s">
        <v>8760</v>
      </c>
      <c r="F526" s="141" t="s">
        <v>9362</v>
      </c>
      <c r="G526" s="142" t="s">
        <v>514</v>
      </c>
      <c r="H526" s="143">
        <v>1</v>
      </c>
      <c r="I526" s="144"/>
      <c r="J526" s="145">
        <f>ROUND(I526*H526,2)</f>
        <v>0</v>
      </c>
      <c r="K526" s="141" t="s">
        <v>1</v>
      </c>
      <c r="L526" s="33"/>
      <c r="M526" s="146" t="s">
        <v>1</v>
      </c>
      <c r="N526" s="147" t="s">
        <v>40</v>
      </c>
      <c r="P526" s="148">
        <f>O526*H526</f>
        <v>0</v>
      </c>
      <c r="Q526" s="148">
        <v>0</v>
      </c>
      <c r="R526" s="148">
        <f>Q526*H526</f>
        <v>0</v>
      </c>
      <c r="S526" s="148">
        <v>0</v>
      </c>
      <c r="T526" s="149">
        <f>S526*H526</f>
        <v>0</v>
      </c>
      <c r="AR526" s="150" t="s">
        <v>314</v>
      </c>
      <c r="AT526" s="150" t="s">
        <v>309</v>
      </c>
      <c r="AU526" s="150" t="s">
        <v>163</v>
      </c>
      <c r="AY526" s="18" t="s">
        <v>307</v>
      </c>
      <c r="BE526" s="151">
        <f>IF(N526="základní",J526,0)</f>
        <v>0</v>
      </c>
      <c r="BF526" s="151">
        <f>IF(N526="snížená",J526,0)</f>
        <v>0</v>
      </c>
      <c r="BG526" s="151">
        <f>IF(N526="zákl. přenesená",J526,0)</f>
        <v>0</v>
      </c>
      <c r="BH526" s="151">
        <f>IF(N526="sníž. přenesená",J526,0)</f>
        <v>0</v>
      </c>
      <c r="BI526" s="151">
        <f>IF(N526="nulová",J526,0)</f>
        <v>0</v>
      </c>
      <c r="BJ526" s="18" t="s">
        <v>82</v>
      </c>
      <c r="BK526" s="151">
        <f>ROUND(I526*H526,2)</f>
        <v>0</v>
      </c>
      <c r="BL526" s="18" t="s">
        <v>314</v>
      </c>
      <c r="BM526" s="150" t="s">
        <v>1769</v>
      </c>
    </row>
    <row r="527" spans="2:65" s="1" customFormat="1" ht="48.75">
      <c r="B527" s="33"/>
      <c r="D527" s="152" t="s">
        <v>316</v>
      </c>
      <c r="F527" s="153" t="s">
        <v>9363</v>
      </c>
      <c r="I527" s="154"/>
      <c r="L527" s="33"/>
      <c r="M527" s="155"/>
      <c r="T527" s="57"/>
      <c r="AT527" s="18" t="s">
        <v>316</v>
      </c>
      <c r="AU527" s="18" t="s">
        <v>163</v>
      </c>
    </row>
    <row r="528" spans="2:65" s="1" customFormat="1" ht="19.5">
      <c r="B528" s="33"/>
      <c r="D528" s="152" t="s">
        <v>357</v>
      </c>
      <c r="F528" s="176" t="s">
        <v>9364</v>
      </c>
      <c r="I528" s="154"/>
      <c r="L528" s="33"/>
      <c r="M528" s="155"/>
      <c r="T528" s="57"/>
      <c r="AT528" s="18" t="s">
        <v>357</v>
      </c>
      <c r="AU528" s="18" t="s">
        <v>163</v>
      </c>
    </row>
    <row r="529" spans="2:65" s="1" customFormat="1" ht="16.5" customHeight="1">
      <c r="B529" s="33"/>
      <c r="C529" s="139" t="s">
        <v>1097</v>
      </c>
      <c r="D529" s="139" t="s">
        <v>309</v>
      </c>
      <c r="E529" s="140" t="s">
        <v>8818</v>
      </c>
      <c r="F529" s="141" t="s">
        <v>9365</v>
      </c>
      <c r="G529" s="142" t="s">
        <v>514</v>
      </c>
      <c r="H529" s="143">
        <v>1</v>
      </c>
      <c r="I529" s="144"/>
      <c r="J529" s="145">
        <f>ROUND(I529*H529,2)</f>
        <v>0</v>
      </c>
      <c r="K529" s="141" t="s">
        <v>1</v>
      </c>
      <c r="L529" s="33"/>
      <c r="M529" s="146" t="s">
        <v>1</v>
      </c>
      <c r="N529" s="147" t="s">
        <v>40</v>
      </c>
      <c r="P529" s="148">
        <f>O529*H529</f>
        <v>0</v>
      </c>
      <c r="Q529" s="148">
        <v>0</v>
      </c>
      <c r="R529" s="148">
        <f>Q529*H529</f>
        <v>0</v>
      </c>
      <c r="S529" s="148">
        <v>0</v>
      </c>
      <c r="T529" s="149">
        <f>S529*H529</f>
        <v>0</v>
      </c>
      <c r="AR529" s="150" t="s">
        <v>314</v>
      </c>
      <c r="AT529" s="150" t="s">
        <v>309</v>
      </c>
      <c r="AU529" s="150" t="s">
        <v>163</v>
      </c>
      <c r="AY529" s="18" t="s">
        <v>307</v>
      </c>
      <c r="BE529" s="151">
        <f>IF(N529="základní",J529,0)</f>
        <v>0</v>
      </c>
      <c r="BF529" s="151">
        <f>IF(N529="snížená",J529,0)</f>
        <v>0</v>
      </c>
      <c r="BG529" s="151">
        <f>IF(N529="zákl. přenesená",J529,0)</f>
        <v>0</v>
      </c>
      <c r="BH529" s="151">
        <f>IF(N529="sníž. přenesená",J529,0)</f>
        <v>0</v>
      </c>
      <c r="BI529" s="151">
        <f>IF(N529="nulová",J529,0)</f>
        <v>0</v>
      </c>
      <c r="BJ529" s="18" t="s">
        <v>82</v>
      </c>
      <c r="BK529" s="151">
        <f>ROUND(I529*H529,2)</f>
        <v>0</v>
      </c>
      <c r="BL529" s="18" t="s">
        <v>314</v>
      </c>
      <c r="BM529" s="150" t="s">
        <v>1779</v>
      </c>
    </row>
    <row r="530" spans="2:65" s="1" customFormat="1" ht="11.25">
      <c r="B530" s="33"/>
      <c r="D530" s="152" t="s">
        <v>316</v>
      </c>
      <c r="F530" s="153" t="s">
        <v>9365</v>
      </c>
      <c r="I530" s="154"/>
      <c r="L530" s="33"/>
      <c r="M530" s="155"/>
      <c r="T530" s="57"/>
      <c r="AT530" s="18" t="s">
        <v>316</v>
      </c>
      <c r="AU530" s="18" t="s">
        <v>163</v>
      </c>
    </row>
    <row r="531" spans="2:65" s="1" customFormat="1" ht="19.5">
      <c r="B531" s="33"/>
      <c r="D531" s="152" t="s">
        <v>357</v>
      </c>
      <c r="F531" s="176" t="s">
        <v>9366</v>
      </c>
      <c r="I531" s="154"/>
      <c r="L531" s="33"/>
      <c r="M531" s="155"/>
      <c r="T531" s="57"/>
      <c r="AT531" s="18" t="s">
        <v>357</v>
      </c>
      <c r="AU531" s="18" t="s">
        <v>163</v>
      </c>
    </row>
    <row r="532" spans="2:65" s="1" customFormat="1" ht="16.5" customHeight="1">
      <c r="B532" s="33"/>
      <c r="C532" s="139" t="s">
        <v>1100</v>
      </c>
      <c r="D532" s="139" t="s">
        <v>309</v>
      </c>
      <c r="E532" s="140" t="s">
        <v>8827</v>
      </c>
      <c r="F532" s="141" t="s">
        <v>9367</v>
      </c>
      <c r="G532" s="142" t="s">
        <v>514</v>
      </c>
      <c r="H532" s="143">
        <v>1</v>
      </c>
      <c r="I532" s="144"/>
      <c r="J532" s="145">
        <f>ROUND(I532*H532,2)</f>
        <v>0</v>
      </c>
      <c r="K532" s="141" t="s">
        <v>1</v>
      </c>
      <c r="L532" s="33"/>
      <c r="M532" s="146" t="s">
        <v>1</v>
      </c>
      <c r="N532" s="147" t="s">
        <v>40</v>
      </c>
      <c r="P532" s="148">
        <f>O532*H532</f>
        <v>0</v>
      </c>
      <c r="Q532" s="148">
        <v>0</v>
      </c>
      <c r="R532" s="148">
        <f>Q532*H532</f>
        <v>0</v>
      </c>
      <c r="S532" s="148">
        <v>0</v>
      </c>
      <c r="T532" s="149">
        <f>S532*H532</f>
        <v>0</v>
      </c>
      <c r="AR532" s="150" t="s">
        <v>314</v>
      </c>
      <c r="AT532" s="150" t="s">
        <v>309</v>
      </c>
      <c r="AU532" s="150" t="s">
        <v>163</v>
      </c>
      <c r="AY532" s="18" t="s">
        <v>307</v>
      </c>
      <c r="BE532" s="151">
        <f>IF(N532="základní",J532,0)</f>
        <v>0</v>
      </c>
      <c r="BF532" s="151">
        <f>IF(N532="snížená",J532,0)</f>
        <v>0</v>
      </c>
      <c r="BG532" s="151">
        <f>IF(N532="zákl. přenesená",J532,0)</f>
        <v>0</v>
      </c>
      <c r="BH532" s="151">
        <f>IF(N532="sníž. přenesená",J532,0)</f>
        <v>0</v>
      </c>
      <c r="BI532" s="151">
        <f>IF(N532="nulová",J532,0)</f>
        <v>0</v>
      </c>
      <c r="BJ532" s="18" t="s">
        <v>82</v>
      </c>
      <c r="BK532" s="151">
        <f>ROUND(I532*H532,2)</f>
        <v>0</v>
      </c>
      <c r="BL532" s="18" t="s">
        <v>314</v>
      </c>
      <c r="BM532" s="150" t="s">
        <v>1789</v>
      </c>
    </row>
    <row r="533" spans="2:65" s="1" customFormat="1" ht="11.25">
      <c r="B533" s="33"/>
      <c r="D533" s="152" t="s">
        <v>316</v>
      </c>
      <c r="F533" s="153" t="s">
        <v>9367</v>
      </c>
      <c r="I533" s="154"/>
      <c r="L533" s="33"/>
      <c r="M533" s="155"/>
      <c r="T533" s="57"/>
      <c r="AT533" s="18" t="s">
        <v>316</v>
      </c>
      <c r="AU533" s="18" t="s">
        <v>163</v>
      </c>
    </row>
    <row r="534" spans="2:65" s="1" customFormat="1" ht="19.5">
      <c r="B534" s="33"/>
      <c r="D534" s="152" t="s">
        <v>357</v>
      </c>
      <c r="F534" s="176" t="s">
        <v>9368</v>
      </c>
      <c r="I534" s="154"/>
      <c r="L534" s="33"/>
      <c r="M534" s="155"/>
      <c r="T534" s="57"/>
      <c r="AT534" s="18" t="s">
        <v>357</v>
      </c>
      <c r="AU534" s="18" t="s">
        <v>163</v>
      </c>
    </row>
    <row r="535" spans="2:65" s="1" customFormat="1" ht="16.5" customHeight="1">
      <c r="B535" s="33"/>
      <c r="C535" s="139" t="s">
        <v>198</v>
      </c>
      <c r="D535" s="139" t="s">
        <v>309</v>
      </c>
      <c r="E535" s="140" t="s">
        <v>9369</v>
      </c>
      <c r="F535" s="141" t="s">
        <v>9370</v>
      </c>
      <c r="G535" s="142" t="s">
        <v>514</v>
      </c>
      <c r="H535" s="143">
        <v>1</v>
      </c>
      <c r="I535" s="144"/>
      <c r="J535" s="145">
        <f>ROUND(I535*H535,2)</f>
        <v>0</v>
      </c>
      <c r="K535" s="141" t="s">
        <v>1</v>
      </c>
      <c r="L535" s="33"/>
      <c r="M535" s="146" t="s">
        <v>1</v>
      </c>
      <c r="N535" s="147" t="s">
        <v>40</v>
      </c>
      <c r="P535" s="148">
        <f>O535*H535</f>
        <v>0</v>
      </c>
      <c r="Q535" s="148">
        <v>0</v>
      </c>
      <c r="R535" s="148">
        <f>Q535*H535</f>
        <v>0</v>
      </c>
      <c r="S535" s="148">
        <v>0</v>
      </c>
      <c r="T535" s="149">
        <f>S535*H535</f>
        <v>0</v>
      </c>
      <c r="AR535" s="150" t="s">
        <v>314</v>
      </c>
      <c r="AT535" s="150" t="s">
        <v>309</v>
      </c>
      <c r="AU535" s="150" t="s">
        <v>163</v>
      </c>
      <c r="AY535" s="18" t="s">
        <v>307</v>
      </c>
      <c r="BE535" s="151">
        <f>IF(N535="základní",J535,0)</f>
        <v>0</v>
      </c>
      <c r="BF535" s="151">
        <f>IF(N535="snížená",J535,0)</f>
        <v>0</v>
      </c>
      <c r="BG535" s="151">
        <f>IF(N535="zákl. přenesená",J535,0)</f>
        <v>0</v>
      </c>
      <c r="BH535" s="151">
        <f>IF(N535="sníž. přenesená",J535,0)</f>
        <v>0</v>
      </c>
      <c r="BI535" s="151">
        <f>IF(N535="nulová",J535,0)</f>
        <v>0</v>
      </c>
      <c r="BJ535" s="18" t="s">
        <v>82</v>
      </c>
      <c r="BK535" s="151">
        <f>ROUND(I535*H535,2)</f>
        <v>0</v>
      </c>
      <c r="BL535" s="18" t="s">
        <v>314</v>
      </c>
      <c r="BM535" s="150" t="s">
        <v>1799</v>
      </c>
    </row>
    <row r="536" spans="2:65" s="1" customFormat="1" ht="11.25">
      <c r="B536" s="33"/>
      <c r="D536" s="152" t="s">
        <v>316</v>
      </c>
      <c r="F536" s="153" t="s">
        <v>9370</v>
      </c>
      <c r="I536" s="154"/>
      <c r="L536" s="33"/>
      <c r="M536" s="155"/>
      <c r="T536" s="57"/>
      <c r="AT536" s="18" t="s">
        <v>316</v>
      </c>
      <c r="AU536" s="18" t="s">
        <v>163</v>
      </c>
    </row>
    <row r="537" spans="2:65" s="1" customFormat="1" ht="19.5">
      <c r="B537" s="33"/>
      <c r="D537" s="152" t="s">
        <v>357</v>
      </c>
      <c r="F537" s="176" t="s">
        <v>9371</v>
      </c>
      <c r="I537" s="154"/>
      <c r="L537" s="33"/>
      <c r="M537" s="155"/>
      <c r="T537" s="57"/>
      <c r="AT537" s="18" t="s">
        <v>357</v>
      </c>
      <c r="AU537" s="18" t="s">
        <v>163</v>
      </c>
    </row>
    <row r="538" spans="2:65" s="1" customFormat="1" ht="16.5" customHeight="1">
      <c r="B538" s="33"/>
      <c r="C538" s="139" t="s">
        <v>1107</v>
      </c>
      <c r="D538" s="139" t="s">
        <v>309</v>
      </c>
      <c r="E538" s="140" t="s">
        <v>9594</v>
      </c>
      <c r="F538" s="141" t="s">
        <v>9595</v>
      </c>
      <c r="G538" s="142" t="s">
        <v>1</v>
      </c>
      <c r="H538" s="143">
        <v>1</v>
      </c>
      <c r="I538" s="144"/>
      <c r="J538" s="145">
        <f>ROUND(I538*H538,2)</f>
        <v>0</v>
      </c>
      <c r="K538" s="141" t="s">
        <v>1</v>
      </c>
      <c r="L538" s="33"/>
      <c r="M538" s="146" t="s">
        <v>1</v>
      </c>
      <c r="N538" s="147" t="s">
        <v>40</v>
      </c>
      <c r="P538" s="148">
        <f>O538*H538</f>
        <v>0</v>
      </c>
      <c r="Q538" s="148">
        <v>0</v>
      </c>
      <c r="R538" s="148">
        <f>Q538*H538</f>
        <v>0</v>
      </c>
      <c r="S538" s="148">
        <v>0</v>
      </c>
      <c r="T538" s="149">
        <f>S538*H538</f>
        <v>0</v>
      </c>
      <c r="AR538" s="150" t="s">
        <v>314</v>
      </c>
      <c r="AT538" s="150" t="s">
        <v>309</v>
      </c>
      <c r="AU538" s="150" t="s">
        <v>163</v>
      </c>
      <c r="AY538" s="18" t="s">
        <v>307</v>
      </c>
      <c r="BE538" s="151">
        <f>IF(N538="základní",J538,0)</f>
        <v>0</v>
      </c>
      <c r="BF538" s="151">
        <f>IF(N538="snížená",J538,0)</f>
        <v>0</v>
      </c>
      <c r="BG538" s="151">
        <f>IF(N538="zákl. přenesená",J538,0)</f>
        <v>0</v>
      </c>
      <c r="BH538" s="151">
        <f>IF(N538="sníž. přenesená",J538,0)</f>
        <v>0</v>
      </c>
      <c r="BI538" s="151">
        <f>IF(N538="nulová",J538,0)</f>
        <v>0</v>
      </c>
      <c r="BJ538" s="18" t="s">
        <v>82</v>
      </c>
      <c r="BK538" s="151">
        <f>ROUND(I538*H538,2)</f>
        <v>0</v>
      </c>
      <c r="BL538" s="18" t="s">
        <v>314</v>
      </c>
      <c r="BM538" s="150" t="s">
        <v>1810</v>
      </c>
    </row>
    <row r="539" spans="2:65" s="1" customFormat="1" ht="11.25">
      <c r="B539" s="33"/>
      <c r="D539" s="152" t="s">
        <v>316</v>
      </c>
      <c r="F539" s="153" t="s">
        <v>9595</v>
      </c>
      <c r="I539" s="154"/>
      <c r="L539" s="33"/>
      <c r="M539" s="155"/>
      <c r="T539" s="57"/>
      <c r="AT539" s="18" t="s">
        <v>316</v>
      </c>
      <c r="AU539" s="18" t="s">
        <v>163</v>
      </c>
    </row>
    <row r="540" spans="2:65" s="1" customFormat="1" ht="19.5">
      <c r="B540" s="33"/>
      <c r="D540" s="152" t="s">
        <v>357</v>
      </c>
      <c r="F540" s="176" t="s">
        <v>9596</v>
      </c>
      <c r="I540" s="154"/>
      <c r="L540" s="33"/>
      <c r="M540" s="155"/>
      <c r="T540" s="57"/>
      <c r="AT540" s="18" t="s">
        <v>357</v>
      </c>
      <c r="AU540" s="18" t="s">
        <v>163</v>
      </c>
    </row>
    <row r="541" spans="2:65" s="1" customFormat="1" ht="49.15" customHeight="1">
      <c r="B541" s="33"/>
      <c r="C541" s="139" t="s">
        <v>1117</v>
      </c>
      <c r="D541" s="139" t="s">
        <v>309</v>
      </c>
      <c r="E541" s="140" t="s">
        <v>9525</v>
      </c>
      <c r="F541" s="141" t="s">
        <v>9435</v>
      </c>
      <c r="G541" s="142" t="s">
        <v>514</v>
      </c>
      <c r="H541" s="143">
        <v>1</v>
      </c>
      <c r="I541" s="144"/>
      <c r="J541" s="145">
        <f>ROUND(I541*H541,2)</f>
        <v>0</v>
      </c>
      <c r="K541" s="141" t="s">
        <v>1</v>
      </c>
      <c r="L541" s="33"/>
      <c r="M541" s="146" t="s">
        <v>1</v>
      </c>
      <c r="N541" s="147" t="s">
        <v>40</v>
      </c>
      <c r="P541" s="148">
        <f>O541*H541</f>
        <v>0</v>
      </c>
      <c r="Q541" s="148">
        <v>0</v>
      </c>
      <c r="R541" s="148">
        <f>Q541*H541</f>
        <v>0</v>
      </c>
      <c r="S541" s="148">
        <v>0</v>
      </c>
      <c r="T541" s="149">
        <f>S541*H541</f>
        <v>0</v>
      </c>
      <c r="AR541" s="150" t="s">
        <v>314</v>
      </c>
      <c r="AT541" s="150" t="s">
        <v>309</v>
      </c>
      <c r="AU541" s="150" t="s">
        <v>163</v>
      </c>
      <c r="AY541" s="18" t="s">
        <v>307</v>
      </c>
      <c r="BE541" s="151">
        <f>IF(N541="základní",J541,0)</f>
        <v>0</v>
      </c>
      <c r="BF541" s="151">
        <f>IF(N541="snížená",J541,0)</f>
        <v>0</v>
      </c>
      <c r="BG541" s="151">
        <f>IF(N541="zákl. přenesená",J541,0)</f>
        <v>0</v>
      </c>
      <c r="BH541" s="151">
        <f>IF(N541="sníž. přenesená",J541,0)</f>
        <v>0</v>
      </c>
      <c r="BI541" s="151">
        <f>IF(N541="nulová",J541,0)</f>
        <v>0</v>
      </c>
      <c r="BJ541" s="18" t="s">
        <v>82</v>
      </c>
      <c r="BK541" s="151">
        <f>ROUND(I541*H541,2)</f>
        <v>0</v>
      </c>
      <c r="BL541" s="18" t="s">
        <v>314</v>
      </c>
      <c r="BM541" s="150" t="s">
        <v>1820</v>
      </c>
    </row>
    <row r="542" spans="2:65" s="1" customFormat="1" ht="29.25">
      <c r="B542" s="33"/>
      <c r="D542" s="152" t="s">
        <v>316</v>
      </c>
      <c r="F542" s="153" t="s">
        <v>9435</v>
      </c>
      <c r="I542" s="154"/>
      <c r="L542" s="33"/>
      <c r="M542" s="155"/>
      <c r="T542" s="57"/>
      <c r="AT542" s="18" t="s">
        <v>316</v>
      </c>
      <c r="AU542" s="18" t="s">
        <v>163</v>
      </c>
    </row>
    <row r="543" spans="2:65" s="1" customFormat="1" ht="19.5">
      <c r="B543" s="33"/>
      <c r="D543" s="152" t="s">
        <v>357</v>
      </c>
      <c r="F543" s="176" t="s">
        <v>9374</v>
      </c>
      <c r="I543" s="154"/>
      <c r="L543" s="33"/>
      <c r="M543" s="155"/>
      <c r="T543" s="57"/>
      <c r="AT543" s="18" t="s">
        <v>357</v>
      </c>
      <c r="AU543" s="18" t="s">
        <v>163</v>
      </c>
    </row>
    <row r="544" spans="2:65" s="11" customFormat="1" ht="20.85" customHeight="1">
      <c r="B544" s="127"/>
      <c r="D544" s="128" t="s">
        <v>74</v>
      </c>
      <c r="E544" s="137" t="s">
        <v>9597</v>
      </c>
      <c r="F544" s="137" t="s">
        <v>9598</v>
      </c>
      <c r="I544" s="130"/>
      <c r="J544" s="138">
        <f>BK544</f>
        <v>0</v>
      </c>
      <c r="L544" s="127"/>
      <c r="M544" s="132"/>
      <c r="P544" s="133">
        <f>SUM(P545:P564)</f>
        <v>0</v>
      </c>
      <c r="R544" s="133">
        <f>SUM(R545:R564)</f>
        <v>0</v>
      </c>
      <c r="T544" s="134">
        <f>SUM(T545:T564)</f>
        <v>0</v>
      </c>
      <c r="AR544" s="128" t="s">
        <v>82</v>
      </c>
      <c r="AT544" s="135" t="s">
        <v>74</v>
      </c>
      <c r="AU544" s="135" t="s">
        <v>84</v>
      </c>
      <c r="AY544" s="128" t="s">
        <v>307</v>
      </c>
      <c r="BK544" s="136">
        <f>SUM(BK545:BK564)</f>
        <v>0</v>
      </c>
    </row>
    <row r="545" spans="2:65" s="1" customFormat="1" ht="49.15" customHeight="1">
      <c r="B545" s="33"/>
      <c r="C545" s="139" t="s">
        <v>1124</v>
      </c>
      <c r="D545" s="139" t="s">
        <v>309</v>
      </c>
      <c r="E545" s="140" t="s">
        <v>9599</v>
      </c>
      <c r="F545" s="141" t="s">
        <v>9600</v>
      </c>
      <c r="G545" s="142" t="s">
        <v>514</v>
      </c>
      <c r="H545" s="143">
        <v>2</v>
      </c>
      <c r="I545" s="144"/>
      <c r="J545" s="145">
        <f>ROUND(I545*H545,2)</f>
        <v>0</v>
      </c>
      <c r="K545" s="141" t="s">
        <v>1</v>
      </c>
      <c r="L545" s="33"/>
      <c r="M545" s="146" t="s">
        <v>1</v>
      </c>
      <c r="N545" s="147" t="s">
        <v>40</v>
      </c>
      <c r="P545" s="148">
        <f>O545*H545</f>
        <v>0</v>
      </c>
      <c r="Q545" s="148">
        <v>0</v>
      </c>
      <c r="R545" s="148">
        <f>Q545*H545</f>
        <v>0</v>
      </c>
      <c r="S545" s="148">
        <v>0</v>
      </c>
      <c r="T545" s="149">
        <f>S545*H545</f>
        <v>0</v>
      </c>
      <c r="AR545" s="150" t="s">
        <v>314</v>
      </c>
      <c r="AT545" s="150" t="s">
        <v>309</v>
      </c>
      <c r="AU545" s="150" t="s">
        <v>163</v>
      </c>
      <c r="AY545" s="18" t="s">
        <v>307</v>
      </c>
      <c r="BE545" s="151">
        <f>IF(N545="základní",J545,0)</f>
        <v>0</v>
      </c>
      <c r="BF545" s="151">
        <f>IF(N545="snížená",J545,0)</f>
        <v>0</v>
      </c>
      <c r="BG545" s="151">
        <f>IF(N545="zákl. přenesená",J545,0)</f>
        <v>0</v>
      </c>
      <c r="BH545" s="151">
        <f>IF(N545="sníž. přenesená",J545,0)</f>
        <v>0</v>
      </c>
      <c r="BI545" s="151">
        <f>IF(N545="nulová",J545,0)</f>
        <v>0</v>
      </c>
      <c r="BJ545" s="18" t="s">
        <v>82</v>
      </c>
      <c r="BK545" s="151">
        <f>ROUND(I545*H545,2)</f>
        <v>0</v>
      </c>
      <c r="BL545" s="18" t="s">
        <v>314</v>
      </c>
      <c r="BM545" s="150" t="s">
        <v>1863</v>
      </c>
    </row>
    <row r="546" spans="2:65" s="1" customFormat="1" ht="29.25">
      <c r="B546" s="33"/>
      <c r="D546" s="152" t="s">
        <v>316</v>
      </c>
      <c r="F546" s="153" t="s">
        <v>9600</v>
      </c>
      <c r="I546" s="154"/>
      <c r="L546" s="33"/>
      <c r="M546" s="155"/>
      <c r="T546" s="57"/>
      <c r="AT546" s="18" t="s">
        <v>316</v>
      </c>
      <c r="AU546" s="18" t="s">
        <v>163</v>
      </c>
    </row>
    <row r="547" spans="2:65" s="1" customFormat="1" ht="66.75" customHeight="1">
      <c r="B547" s="33"/>
      <c r="C547" s="139" t="s">
        <v>1129</v>
      </c>
      <c r="D547" s="139" t="s">
        <v>309</v>
      </c>
      <c r="E547" s="140" t="s">
        <v>8760</v>
      </c>
      <c r="F547" s="141" t="s">
        <v>9362</v>
      </c>
      <c r="G547" s="142" t="s">
        <v>514</v>
      </c>
      <c r="H547" s="143">
        <v>1</v>
      </c>
      <c r="I547" s="144"/>
      <c r="J547" s="145">
        <f>ROUND(I547*H547,2)</f>
        <v>0</v>
      </c>
      <c r="K547" s="141" t="s">
        <v>1</v>
      </c>
      <c r="L547" s="33"/>
      <c r="M547" s="146" t="s">
        <v>1</v>
      </c>
      <c r="N547" s="147" t="s">
        <v>40</v>
      </c>
      <c r="P547" s="148">
        <f>O547*H547</f>
        <v>0</v>
      </c>
      <c r="Q547" s="148">
        <v>0</v>
      </c>
      <c r="R547" s="148">
        <f>Q547*H547</f>
        <v>0</v>
      </c>
      <c r="S547" s="148">
        <v>0</v>
      </c>
      <c r="T547" s="149">
        <f>S547*H547</f>
        <v>0</v>
      </c>
      <c r="AR547" s="150" t="s">
        <v>314</v>
      </c>
      <c r="AT547" s="150" t="s">
        <v>309</v>
      </c>
      <c r="AU547" s="150" t="s">
        <v>163</v>
      </c>
      <c r="AY547" s="18" t="s">
        <v>307</v>
      </c>
      <c r="BE547" s="151">
        <f>IF(N547="základní",J547,0)</f>
        <v>0</v>
      </c>
      <c r="BF547" s="151">
        <f>IF(N547="snížená",J547,0)</f>
        <v>0</v>
      </c>
      <c r="BG547" s="151">
        <f>IF(N547="zákl. přenesená",J547,0)</f>
        <v>0</v>
      </c>
      <c r="BH547" s="151">
        <f>IF(N547="sníž. přenesená",J547,0)</f>
        <v>0</v>
      </c>
      <c r="BI547" s="151">
        <f>IF(N547="nulová",J547,0)</f>
        <v>0</v>
      </c>
      <c r="BJ547" s="18" t="s">
        <v>82</v>
      </c>
      <c r="BK547" s="151">
        <f>ROUND(I547*H547,2)</f>
        <v>0</v>
      </c>
      <c r="BL547" s="18" t="s">
        <v>314</v>
      </c>
      <c r="BM547" s="150" t="s">
        <v>1874</v>
      </c>
    </row>
    <row r="548" spans="2:65" s="1" customFormat="1" ht="48.75">
      <c r="B548" s="33"/>
      <c r="D548" s="152" t="s">
        <v>316</v>
      </c>
      <c r="F548" s="153" t="s">
        <v>9363</v>
      </c>
      <c r="I548" s="154"/>
      <c r="L548" s="33"/>
      <c r="M548" s="155"/>
      <c r="T548" s="57"/>
      <c r="AT548" s="18" t="s">
        <v>316</v>
      </c>
      <c r="AU548" s="18" t="s">
        <v>163</v>
      </c>
    </row>
    <row r="549" spans="2:65" s="1" customFormat="1" ht="19.5">
      <c r="B549" s="33"/>
      <c r="D549" s="152" t="s">
        <v>357</v>
      </c>
      <c r="F549" s="176" t="s">
        <v>9364</v>
      </c>
      <c r="I549" s="154"/>
      <c r="L549" s="33"/>
      <c r="M549" s="155"/>
      <c r="T549" s="57"/>
      <c r="AT549" s="18" t="s">
        <v>357</v>
      </c>
      <c r="AU549" s="18" t="s">
        <v>163</v>
      </c>
    </row>
    <row r="550" spans="2:65" s="1" customFormat="1" ht="16.5" customHeight="1">
      <c r="B550" s="33"/>
      <c r="C550" s="139" t="s">
        <v>1136</v>
      </c>
      <c r="D550" s="139" t="s">
        <v>309</v>
      </c>
      <c r="E550" s="140" t="s">
        <v>8818</v>
      </c>
      <c r="F550" s="141" t="s">
        <v>9365</v>
      </c>
      <c r="G550" s="142" t="s">
        <v>514</v>
      </c>
      <c r="H550" s="143">
        <v>1</v>
      </c>
      <c r="I550" s="144"/>
      <c r="J550" s="145">
        <f>ROUND(I550*H550,2)</f>
        <v>0</v>
      </c>
      <c r="K550" s="141" t="s">
        <v>1</v>
      </c>
      <c r="L550" s="33"/>
      <c r="M550" s="146" t="s">
        <v>1</v>
      </c>
      <c r="N550" s="147" t="s">
        <v>40</v>
      </c>
      <c r="P550" s="148">
        <f>O550*H550</f>
        <v>0</v>
      </c>
      <c r="Q550" s="148">
        <v>0</v>
      </c>
      <c r="R550" s="148">
        <f>Q550*H550</f>
        <v>0</v>
      </c>
      <c r="S550" s="148">
        <v>0</v>
      </c>
      <c r="T550" s="149">
        <f>S550*H550</f>
        <v>0</v>
      </c>
      <c r="AR550" s="150" t="s">
        <v>314</v>
      </c>
      <c r="AT550" s="150" t="s">
        <v>309</v>
      </c>
      <c r="AU550" s="150" t="s">
        <v>163</v>
      </c>
      <c r="AY550" s="18" t="s">
        <v>307</v>
      </c>
      <c r="BE550" s="151">
        <f>IF(N550="základní",J550,0)</f>
        <v>0</v>
      </c>
      <c r="BF550" s="151">
        <f>IF(N550="snížená",J550,0)</f>
        <v>0</v>
      </c>
      <c r="BG550" s="151">
        <f>IF(N550="zákl. přenesená",J550,0)</f>
        <v>0</v>
      </c>
      <c r="BH550" s="151">
        <f>IF(N550="sníž. přenesená",J550,0)</f>
        <v>0</v>
      </c>
      <c r="BI550" s="151">
        <f>IF(N550="nulová",J550,0)</f>
        <v>0</v>
      </c>
      <c r="BJ550" s="18" t="s">
        <v>82</v>
      </c>
      <c r="BK550" s="151">
        <f>ROUND(I550*H550,2)</f>
        <v>0</v>
      </c>
      <c r="BL550" s="18" t="s">
        <v>314</v>
      </c>
      <c r="BM550" s="150" t="s">
        <v>1884</v>
      </c>
    </row>
    <row r="551" spans="2:65" s="1" customFormat="1" ht="11.25">
      <c r="B551" s="33"/>
      <c r="D551" s="152" t="s">
        <v>316</v>
      </c>
      <c r="F551" s="153" t="s">
        <v>9365</v>
      </c>
      <c r="I551" s="154"/>
      <c r="L551" s="33"/>
      <c r="M551" s="155"/>
      <c r="T551" s="57"/>
      <c r="AT551" s="18" t="s">
        <v>316</v>
      </c>
      <c r="AU551" s="18" t="s">
        <v>163</v>
      </c>
    </row>
    <row r="552" spans="2:65" s="1" customFormat="1" ht="19.5">
      <c r="B552" s="33"/>
      <c r="D552" s="152" t="s">
        <v>357</v>
      </c>
      <c r="F552" s="176" t="s">
        <v>9366</v>
      </c>
      <c r="I552" s="154"/>
      <c r="L552" s="33"/>
      <c r="M552" s="155"/>
      <c r="T552" s="57"/>
      <c r="AT552" s="18" t="s">
        <v>357</v>
      </c>
      <c r="AU552" s="18" t="s">
        <v>163</v>
      </c>
    </row>
    <row r="553" spans="2:65" s="1" customFormat="1" ht="16.5" customHeight="1">
      <c r="B553" s="33"/>
      <c r="C553" s="139" t="s">
        <v>1142</v>
      </c>
      <c r="D553" s="139" t="s">
        <v>309</v>
      </c>
      <c r="E553" s="140" t="s">
        <v>8827</v>
      </c>
      <c r="F553" s="141" t="s">
        <v>9367</v>
      </c>
      <c r="G553" s="142" t="s">
        <v>514</v>
      </c>
      <c r="H553" s="143">
        <v>1</v>
      </c>
      <c r="I553" s="144"/>
      <c r="J553" s="145">
        <f>ROUND(I553*H553,2)</f>
        <v>0</v>
      </c>
      <c r="K553" s="141" t="s">
        <v>1</v>
      </c>
      <c r="L553" s="33"/>
      <c r="M553" s="146" t="s">
        <v>1</v>
      </c>
      <c r="N553" s="147" t="s">
        <v>40</v>
      </c>
      <c r="P553" s="148">
        <f>O553*H553</f>
        <v>0</v>
      </c>
      <c r="Q553" s="148">
        <v>0</v>
      </c>
      <c r="R553" s="148">
        <f>Q553*H553</f>
        <v>0</v>
      </c>
      <c r="S553" s="148">
        <v>0</v>
      </c>
      <c r="T553" s="149">
        <f>S553*H553</f>
        <v>0</v>
      </c>
      <c r="AR553" s="150" t="s">
        <v>314</v>
      </c>
      <c r="AT553" s="150" t="s">
        <v>309</v>
      </c>
      <c r="AU553" s="150" t="s">
        <v>163</v>
      </c>
      <c r="AY553" s="18" t="s">
        <v>307</v>
      </c>
      <c r="BE553" s="151">
        <f>IF(N553="základní",J553,0)</f>
        <v>0</v>
      </c>
      <c r="BF553" s="151">
        <f>IF(N553="snížená",J553,0)</f>
        <v>0</v>
      </c>
      <c r="BG553" s="151">
        <f>IF(N553="zákl. přenesená",J553,0)</f>
        <v>0</v>
      </c>
      <c r="BH553" s="151">
        <f>IF(N553="sníž. přenesená",J553,0)</f>
        <v>0</v>
      </c>
      <c r="BI553" s="151">
        <f>IF(N553="nulová",J553,0)</f>
        <v>0</v>
      </c>
      <c r="BJ553" s="18" t="s">
        <v>82</v>
      </c>
      <c r="BK553" s="151">
        <f>ROUND(I553*H553,2)</f>
        <v>0</v>
      </c>
      <c r="BL553" s="18" t="s">
        <v>314</v>
      </c>
      <c r="BM553" s="150" t="s">
        <v>1899</v>
      </c>
    </row>
    <row r="554" spans="2:65" s="1" customFormat="1" ht="11.25">
      <c r="B554" s="33"/>
      <c r="D554" s="152" t="s">
        <v>316</v>
      </c>
      <c r="F554" s="153" t="s">
        <v>9367</v>
      </c>
      <c r="I554" s="154"/>
      <c r="L554" s="33"/>
      <c r="M554" s="155"/>
      <c r="T554" s="57"/>
      <c r="AT554" s="18" t="s">
        <v>316</v>
      </c>
      <c r="AU554" s="18" t="s">
        <v>163</v>
      </c>
    </row>
    <row r="555" spans="2:65" s="1" customFormat="1" ht="19.5">
      <c r="B555" s="33"/>
      <c r="D555" s="152" t="s">
        <v>357</v>
      </c>
      <c r="F555" s="176" t="s">
        <v>9368</v>
      </c>
      <c r="I555" s="154"/>
      <c r="L555" s="33"/>
      <c r="M555" s="155"/>
      <c r="T555" s="57"/>
      <c r="AT555" s="18" t="s">
        <v>357</v>
      </c>
      <c r="AU555" s="18" t="s">
        <v>163</v>
      </c>
    </row>
    <row r="556" spans="2:65" s="1" customFormat="1" ht="16.5" customHeight="1">
      <c r="B556" s="33"/>
      <c r="C556" s="139" t="s">
        <v>1149</v>
      </c>
      <c r="D556" s="139" t="s">
        <v>309</v>
      </c>
      <c r="E556" s="140" t="s">
        <v>9369</v>
      </c>
      <c r="F556" s="141" t="s">
        <v>9370</v>
      </c>
      <c r="G556" s="142" t="s">
        <v>514</v>
      </c>
      <c r="H556" s="143">
        <v>1</v>
      </c>
      <c r="I556" s="144"/>
      <c r="J556" s="145">
        <f>ROUND(I556*H556,2)</f>
        <v>0</v>
      </c>
      <c r="K556" s="141" t="s">
        <v>1</v>
      </c>
      <c r="L556" s="33"/>
      <c r="M556" s="146" t="s">
        <v>1</v>
      </c>
      <c r="N556" s="147" t="s">
        <v>40</v>
      </c>
      <c r="P556" s="148">
        <f>O556*H556</f>
        <v>0</v>
      </c>
      <c r="Q556" s="148">
        <v>0</v>
      </c>
      <c r="R556" s="148">
        <f>Q556*H556</f>
        <v>0</v>
      </c>
      <c r="S556" s="148">
        <v>0</v>
      </c>
      <c r="T556" s="149">
        <f>S556*H556</f>
        <v>0</v>
      </c>
      <c r="AR556" s="150" t="s">
        <v>314</v>
      </c>
      <c r="AT556" s="150" t="s">
        <v>309</v>
      </c>
      <c r="AU556" s="150" t="s">
        <v>163</v>
      </c>
      <c r="AY556" s="18" t="s">
        <v>307</v>
      </c>
      <c r="BE556" s="151">
        <f>IF(N556="základní",J556,0)</f>
        <v>0</v>
      </c>
      <c r="BF556" s="151">
        <f>IF(N556="snížená",J556,0)</f>
        <v>0</v>
      </c>
      <c r="BG556" s="151">
        <f>IF(N556="zákl. přenesená",J556,0)</f>
        <v>0</v>
      </c>
      <c r="BH556" s="151">
        <f>IF(N556="sníž. přenesená",J556,0)</f>
        <v>0</v>
      </c>
      <c r="BI556" s="151">
        <f>IF(N556="nulová",J556,0)</f>
        <v>0</v>
      </c>
      <c r="BJ556" s="18" t="s">
        <v>82</v>
      </c>
      <c r="BK556" s="151">
        <f>ROUND(I556*H556,2)</f>
        <v>0</v>
      </c>
      <c r="BL556" s="18" t="s">
        <v>314</v>
      </c>
      <c r="BM556" s="150" t="s">
        <v>1911</v>
      </c>
    </row>
    <row r="557" spans="2:65" s="1" customFormat="1" ht="11.25">
      <c r="B557" s="33"/>
      <c r="D557" s="152" t="s">
        <v>316</v>
      </c>
      <c r="F557" s="153" t="s">
        <v>9370</v>
      </c>
      <c r="I557" s="154"/>
      <c r="L557" s="33"/>
      <c r="M557" s="155"/>
      <c r="T557" s="57"/>
      <c r="AT557" s="18" t="s">
        <v>316</v>
      </c>
      <c r="AU557" s="18" t="s">
        <v>163</v>
      </c>
    </row>
    <row r="558" spans="2:65" s="1" customFormat="1" ht="19.5">
      <c r="B558" s="33"/>
      <c r="D558" s="152" t="s">
        <v>357</v>
      </c>
      <c r="F558" s="176" t="s">
        <v>9371</v>
      </c>
      <c r="I558" s="154"/>
      <c r="L558" s="33"/>
      <c r="M558" s="155"/>
      <c r="T558" s="57"/>
      <c r="AT558" s="18" t="s">
        <v>357</v>
      </c>
      <c r="AU558" s="18" t="s">
        <v>163</v>
      </c>
    </row>
    <row r="559" spans="2:65" s="1" customFormat="1" ht="49.15" customHeight="1">
      <c r="B559" s="33"/>
      <c r="C559" s="139" t="s">
        <v>1155</v>
      </c>
      <c r="D559" s="139" t="s">
        <v>309</v>
      </c>
      <c r="E559" s="140" t="s">
        <v>9525</v>
      </c>
      <c r="F559" s="141" t="s">
        <v>9435</v>
      </c>
      <c r="G559" s="142" t="s">
        <v>514</v>
      </c>
      <c r="H559" s="143">
        <v>1</v>
      </c>
      <c r="I559" s="144"/>
      <c r="J559" s="145">
        <f>ROUND(I559*H559,2)</f>
        <v>0</v>
      </c>
      <c r="K559" s="141" t="s">
        <v>1</v>
      </c>
      <c r="L559" s="33"/>
      <c r="M559" s="146" t="s">
        <v>1</v>
      </c>
      <c r="N559" s="147" t="s">
        <v>40</v>
      </c>
      <c r="P559" s="148">
        <f>O559*H559</f>
        <v>0</v>
      </c>
      <c r="Q559" s="148">
        <v>0</v>
      </c>
      <c r="R559" s="148">
        <f>Q559*H559</f>
        <v>0</v>
      </c>
      <c r="S559" s="148">
        <v>0</v>
      </c>
      <c r="T559" s="149">
        <f>S559*H559</f>
        <v>0</v>
      </c>
      <c r="AR559" s="150" t="s">
        <v>314</v>
      </c>
      <c r="AT559" s="150" t="s">
        <v>309</v>
      </c>
      <c r="AU559" s="150" t="s">
        <v>163</v>
      </c>
      <c r="AY559" s="18" t="s">
        <v>307</v>
      </c>
      <c r="BE559" s="151">
        <f>IF(N559="základní",J559,0)</f>
        <v>0</v>
      </c>
      <c r="BF559" s="151">
        <f>IF(N559="snížená",J559,0)</f>
        <v>0</v>
      </c>
      <c r="BG559" s="151">
        <f>IF(N559="zákl. přenesená",J559,0)</f>
        <v>0</v>
      </c>
      <c r="BH559" s="151">
        <f>IF(N559="sníž. přenesená",J559,0)</f>
        <v>0</v>
      </c>
      <c r="BI559" s="151">
        <f>IF(N559="nulová",J559,0)</f>
        <v>0</v>
      </c>
      <c r="BJ559" s="18" t="s">
        <v>82</v>
      </c>
      <c r="BK559" s="151">
        <f>ROUND(I559*H559,2)</f>
        <v>0</v>
      </c>
      <c r="BL559" s="18" t="s">
        <v>314</v>
      </c>
      <c r="BM559" s="150" t="s">
        <v>1951</v>
      </c>
    </row>
    <row r="560" spans="2:65" s="1" customFormat="1" ht="29.25">
      <c r="B560" s="33"/>
      <c r="D560" s="152" t="s">
        <v>316</v>
      </c>
      <c r="F560" s="153" t="s">
        <v>9435</v>
      </c>
      <c r="I560" s="154"/>
      <c r="L560" s="33"/>
      <c r="M560" s="155"/>
      <c r="T560" s="57"/>
      <c r="AT560" s="18" t="s">
        <v>316</v>
      </c>
      <c r="AU560" s="18" t="s">
        <v>163</v>
      </c>
    </row>
    <row r="561" spans="2:65" s="1" customFormat="1" ht="19.5">
      <c r="B561" s="33"/>
      <c r="D561" s="152" t="s">
        <v>357</v>
      </c>
      <c r="F561" s="176" t="s">
        <v>9374</v>
      </c>
      <c r="I561" s="154"/>
      <c r="L561" s="33"/>
      <c r="M561" s="155"/>
      <c r="T561" s="57"/>
      <c r="AT561" s="18" t="s">
        <v>357</v>
      </c>
      <c r="AU561" s="18" t="s">
        <v>163</v>
      </c>
    </row>
    <row r="562" spans="2:65" s="1" customFormat="1" ht="16.5" customHeight="1">
      <c r="B562" s="33"/>
      <c r="C562" s="139" t="s">
        <v>1162</v>
      </c>
      <c r="D562" s="139" t="s">
        <v>309</v>
      </c>
      <c r="E562" s="140" t="s">
        <v>9601</v>
      </c>
      <c r="F562" s="141" t="s">
        <v>9602</v>
      </c>
      <c r="G562" s="142" t="s">
        <v>514</v>
      </c>
      <c r="H562" s="143">
        <v>1</v>
      </c>
      <c r="I562" s="144"/>
      <c r="J562" s="145">
        <f>ROUND(I562*H562,2)</f>
        <v>0</v>
      </c>
      <c r="K562" s="141" t="s">
        <v>1</v>
      </c>
      <c r="L562" s="33"/>
      <c r="M562" s="146" t="s">
        <v>1</v>
      </c>
      <c r="N562" s="147" t="s">
        <v>40</v>
      </c>
      <c r="P562" s="148">
        <f>O562*H562</f>
        <v>0</v>
      </c>
      <c r="Q562" s="148">
        <v>0</v>
      </c>
      <c r="R562" s="148">
        <f>Q562*H562</f>
        <v>0</v>
      </c>
      <c r="S562" s="148">
        <v>0</v>
      </c>
      <c r="T562" s="149">
        <f>S562*H562</f>
        <v>0</v>
      </c>
      <c r="AR562" s="150" t="s">
        <v>314</v>
      </c>
      <c r="AT562" s="150" t="s">
        <v>309</v>
      </c>
      <c r="AU562" s="150" t="s">
        <v>163</v>
      </c>
      <c r="AY562" s="18" t="s">
        <v>307</v>
      </c>
      <c r="BE562" s="151">
        <f>IF(N562="základní",J562,0)</f>
        <v>0</v>
      </c>
      <c r="BF562" s="151">
        <f>IF(N562="snížená",J562,0)</f>
        <v>0</v>
      </c>
      <c r="BG562" s="151">
        <f>IF(N562="zákl. přenesená",J562,0)</f>
        <v>0</v>
      </c>
      <c r="BH562" s="151">
        <f>IF(N562="sníž. přenesená",J562,0)</f>
        <v>0</v>
      </c>
      <c r="BI562" s="151">
        <f>IF(N562="nulová",J562,0)</f>
        <v>0</v>
      </c>
      <c r="BJ562" s="18" t="s">
        <v>82</v>
      </c>
      <c r="BK562" s="151">
        <f>ROUND(I562*H562,2)</f>
        <v>0</v>
      </c>
      <c r="BL562" s="18" t="s">
        <v>314</v>
      </c>
      <c r="BM562" s="150" t="s">
        <v>1961</v>
      </c>
    </row>
    <row r="563" spans="2:65" s="1" customFormat="1" ht="11.25">
      <c r="B563" s="33"/>
      <c r="D563" s="152" t="s">
        <v>316</v>
      </c>
      <c r="F563" s="153" t="s">
        <v>9602</v>
      </c>
      <c r="I563" s="154"/>
      <c r="L563" s="33"/>
      <c r="M563" s="155"/>
      <c r="T563" s="57"/>
      <c r="AT563" s="18" t="s">
        <v>316</v>
      </c>
      <c r="AU563" s="18" t="s">
        <v>163</v>
      </c>
    </row>
    <row r="564" spans="2:65" s="1" customFormat="1" ht="19.5">
      <c r="B564" s="33"/>
      <c r="D564" s="152" t="s">
        <v>357</v>
      </c>
      <c r="F564" s="176" t="s">
        <v>9603</v>
      </c>
      <c r="I564" s="154"/>
      <c r="L564" s="33"/>
      <c r="M564" s="155"/>
      <c r="T564" s="57"/>
      <c r="AT564" s="18" t="s">
        <v>357</v>
      </c>
      <c r="AU564" s="18" t="s">
        <v>163</v>
      </c>
    </row>
    <row r="565" spans="2:65" s="11" customFormat="1" ht="20.85" customHeight="1">
      <c r="B565" s="127"/>
      <c r="D565" s="128" t="s">
        <v>74</v>
      </c>
      <c r="E565" s="137" t="s">
        <v>9604</v>
      </c>
      <c r="F565" s="137" t="s">
        <v>9605</v>
      </c>
      <c r="I565" s="130"/>
      <c r="J565" s="138">
        <f>BK565</f>
        <v>0</v>
      </c>
      <c r="L565" s="127"/>
      <c r="M565" s="132"/>
      <c r="P565" s="133">
        <f>SUM(P566:P577)</f>
        <v>0</v>
      </c>
      <c r="R565" s="133">
        <f>SUM(R566:R577)</f>
        <v>0</v>
      </c>
      <c r="T565" s="134">
        <f>SUM(T566:T577)</f>
        <v>0</v>
      </c>
      <c r="AR565" s="128" t="s">
        <v>82</v>
      </c>
      <c r="AT565" s="135" t="s">
        <v>74</v>
      </c>
      <c r="AU565" s="135" t="s">
        <v>84</v>
      </c>
      <c r="AY565" s="128" t="s">
        <v>307</v>
      </c>
      <c r="BK565" s="136">
        <f>SUM(BK566:BK577)</f>
        <v>0</v>
      </c>
    </row>
    <row r="566" spans="2:65" s="1" customFormat="1" ht="66.75" customHeight="1">
      <c r="B566" s="33"/>
      <c r="C566" s="139" t="s">
        <v>1169</v>
      </c>
      <c r="D566" s="139" t="s">
        <v>309</v>
      </c>
      <c r="E566" s="140" t="s">
        <v>9606</v>
      </c>
      <c r="F566" s="141" t="s">
        <v>9390</v>
      </c>
      <c r="G566" s="142" t="s">
        <v>514</v>
      </c>
      <c r="H566" s="143">
        <v>8</v>
      </c>
      <c r="I566" s="144"/>
      <c r="J566" s="145">
        <f>ROUND(I566*H566,2)</f>
        <v>0</v>
      </c>
      <c r="K566" s="141" t="s">
        <v>1</v>
      </c>
      <c r="L566" s="33"/>
      <c r="M566" s="146" t="s">
        <v>1</v>
      </c>
      <c r="N566" s="147" t="s">
        <v>40</v>
      </c>
      <c r="P566" s="148">
        <f>O566*H566</f>
        <v>0</v>
      </c>
      <c r="Q566" s="148">
        <v>0</v>
      </c>
      <c r="R566" s="148">
        <f>Q566*H566</f>
        <v>0</v>
      </c>
      <c r="S566" s="148">
        <v>0</v>
      </c>
      <c r="T566" s="149">
        <f>S566*H566</f>
        <v>0</v>
      </c>
      <c r="AR566" s="150" t="s">
        <v>314</v>
      </c>
      <c r="AT566" s="150" t="s">
        <v>309</v>
      </c>
      <c r="AU566" s="150" t="s">
        <v>163</v>
      </c>
      <c r="AY566" s="18" t="s">
        <v>307</v>
      </c>
      <c r="BE566" s="151">
        <f>IF(N566="základní",J566,0)</f>
        <v>0</v>
      </c>
      <c r="BF566" s="151">
        <f>IF(N566="snížená",J566,0)</f>
        <v>0</v>
      </c>
      <c r="BG566" s="151">
        <f>IF(N566="zákl. přenesená",J566,0)</f>
        <v>0</v>
      </c>
      <c r="BH566" s="151">
        <f>IF(N566="sníž. přenesená",J566,0)</f>
        <v>0</v>
      </c>
      <c r="BI566" s="151">
        <f>IF(N566="nulová",J566,0)</f>
        <v>0</v>
      </c>
      <c r="BJ566" s="18" t="s">
        <v>82</v>
      </c>
      <c r="BK566" s="151">
        <f>ROUND(I566*H566,2)</f>
        <v>0</v>
      </c>
      <c r="BL566" s="18" t="s">
        <v>314</v>
      </c>
      <c r="BM566" s="150" t="s">
        <v>1975</v>
      </c>
    </row>
    <row r="567" spans="2:65" s="1" customFormat="1" ht="126.75">
      <c r="B567" s="33"/>
      <c r="D567" s="152" t="s">
        <v>316</v>
      </c>
      <c r="F567" s="153" t="s">
        <v>9607</v>
      </c>
      <c r="I567" s="154"/>
      <c r="L567" s="33"/>
      <c r="M567" s="155"/>
      <c r="T567" s="57"/>
      <c r="AT567" s="18" t="s">
        <v>316</v>
      </c>
      <c r="AU567" s="18" t="s">
        <v>163</v>
      </c>
    </row>
    <row r="568" spans="2:65" s="1" customFormat="1" ht="19.5">
      <c r="B568" s="33"/>
      <c r="D568" s="152" t="s">
        <v>357</v>
      </c>
      <c r="F568" s="176" t="s">
        <v>9392</v>
      </c>
      <c r="I568" s="154"/>
      <c r="L568" s="33"/>
      <c r="M568" s="155"/>
      <c r="T568" s="57"/>
      <c r="AT568" s="18" t="s">
        <v>357</v>
      </c>
      <c r="AU568" s="18" t="s">
        <v>163</v>
      </c>
    </row>
    <row r="569" spans="2:65" s="1" customFormat="1" ht="66.75" customHeight="1">
      <c r="B569" s="33"/>
      <c r="C569" s="139" t="s">
        <v>1176</v>
      </c>
      <c r="D569" s="139" t="s">
        <v>309</v>
      </c>
      <c r="E569" s="140" t="s">
        <v>9608</v>
      </c>
      <c r="F569" s="141" t="s">
        <v>9609</v>
      </c>
      <c r="G569" s="142" t="s">
        <v>514</v>
      </c>
      <c r="H569" s="143">
        <v>2</v>
      </c>
      <c r="I569" s="144"/>
      <c r="J569" s="145">
        <f>ROUND(I569*H569,2)</f>
        <v>0</v>
      </c>
      <c r="K569" s="141" t="s">
        <v>1</v>
      </c>
      <c r="L569" s="33"/>
      <c r="M569" s="146" t="s">
        <v>1</v>
      </c>
      <c r="N569" s="147" t="s">
        <v>40</v>
      </c>
      <c r="P569" s="148">
        <f>O569*H569</f>
        <v>0</v>
      </c>
      <c r="Q569" s="148">
        <v>0</v>
      </c>
      <c r="R569" s="148">
        <f>Q569*H569</f>
        <v>0</v>
      </c>
      <c r="S569" s="148">
        <v>0</v>
      </c>
      <c r="T569" s="149">
        <f>S569*H569</f>
        <v>0</v>
      </c>
      <c r="AR569" s="150" t="s">
        <v>314</v>
      </c>
      <c r="AT569" s="150" t="s">
        <v>309</v>
      </c>
      <c r="AU569" s="150" t="s">
        <v>163</v>
      </c>
      <c r="AY569" s="18" t="s">
        <v>307</v>
      </c>
      <c r="BE569" s="151">
        <f>IF(N569="základní",J569,0)</f>
        <v>0</v>
      </c>
      <c r="BF569" s="151">
        <f>IF(N569="snížená",J569,0)</f>
        <v>0</v>
      </c>
      <c r="BG569" s="151">
        <f>IF(N569="zákl. přenesená",J569,0)</f>
        <v>0</v>
      </c>
      <c r="BH569" s="151">
        <f>IF(N569="sníž. přenesená",J569,0)</f>
        <v>0</v>
      </c>
      <c r="BI569" s="151">
        <f>IF(N569="nulová",J569,0)</f>
        <v>0</v>
      </c>
      <c r="BJ569" s="18" t="s">
        <v>82</v>
      </c>
      <c r="BK569" s="151">
        <f>ROUND(I569*H569,2)</f>
        <v>0</v>
      </c>
      <c r="BL569" s="18" t="s">
        <v>314</v>
      </c>
      <c r="BM569" s="150" t="s">
        <v>1985</v>
      </c>
    </row>
    <row r="570" spans="2:65" s="1" customFormat="1" ht="117">
      <c r="B570" s="33"/>
      <c r="D570" s="152" t="s">
        <v>316</v>
      </c>
      <c r="F570" s="153" t="s">
        <v>9610</v>
      </c>
      <c r="I570" s="154"/>
      <c r="L570" s="33"/>
      <c r="M570" s="155"/>
      <c r="T570" s="57"/>
      <c r="AT570" s="18" t="s">
        <v>316</v>
      </c>
      <c r="AU570" s="18" t="s">
        <v>163</v>
      </c>
    </row>
    <row r="571" spans="2:65" s="1" customFormat="1" ht="19.5">
      <c r="B571" s="33"/>
      <c r="D571" s="152" t="s">
        <v>357</v>
      </c>
      <c r="F571" s="176" t="s">
        <v>9392</v>
      </c>
      <c r="I571" s="154"/>
      <c r="L571" s="33"/>
      <c r="M571" s="155"/>
      <c r="T571" s="57"/>
      <c r="AT571" s="18" t="s">
        <v>357</v>
      </c>
      <c r="AU571" s="18" t="s">
        <v>163</v>
      </c>
    </row>
    <row r="572" spans="2:65" s="1" customFormat="1" ht="66.75" customHeight="1">
      <c r="B572" s="33"/>
      <c r="C572" s="139" t="s">
        <v>1181</v>
      </c>
      <c r="D572" s="139" t="s">
        <v>309</v>
      </c>
      <c r="E572" s="140" t="s">
        <v>9611</v>
      </c>
      <c r="F572" s="141" t="s">
        <v>9612</v>
      </c>
      <c r="G572" s="142" t="s">
        <v>514</v>
      </c>
      <c r="H572" s="143">
        <v>1</v>
      </c>
      <c r="I572" s="144"/>
      <c r="J572" s="145">
        <f>ROUND(I572*H572,2)</f>
        <v>0</v>
      </c>
      <c r="K572" s="141" t="s">
        <v>1</v>
      </c>
      <c r="L572" s="33"/>
      <c r="M572" s="146" t="s">
        <v>1</v>
      </c>
      <c r="N572" s="147" t="s">
        <v>40</v>
      </c>
      <c r="P572" s="148">
        <f>O572*H572</f>
        <v>0</v>
      </c>
      <c r="Q572" s="148">
        <v>0</v>
      </c>
      <c r="R572" s="148">
        <f>Q572*H572</f>
        <v>0</v>
      </c>
      <c r="S572" s="148">
        <v>0</v>
      </c>
      <c r="T572" s="149">
        <f>S572*H572</f>
        <v>0</v>
      </c>
      <c r="AR572" s="150" t="s">
        <v>314</v>
      </c>
      <c r="AT572" s="150" t="s">
        <v>309</v>
      </c>
      <c r="AU572" s="150" t="s">
        <v>163</v>
      </c>
      <c r="AY572" s="18" t="s">
        <v>307</v>
      </c>
      <c r="BE572" s="151">
        <f>IF(N572="základní",J572,0)</f>
        <v>0</v>
      </c>
      <c r="BF572" s="151">
        <f>IF(N572="snížená",J572,0)</f>
        <v>0</v>
      </c>
      <c r="BG572" s="151">
        <f>IF(N572="zákl. přenesená",J572,0)</f>
        <v>0</v>
      </c>
      <c r="BH572" s="151">
        <f>IF(N572="sníž. přenesená",J572,0)</f>
        <v>0</v>
      </c>
      <c r="BI572" s="151">
        <f>IF(N572="nulová",J572,0)</f>
        <v>0</v>
      </c>
      <c r="BJ572" s="18" t="s">
        <v>82</v>
      </c>
      <c r="BK572" s="151">
        <f>ROUND(I572*H572,2)</f>
        <v>0</v>
      </c>
      <c r="BL572" s="18" t="s">
        <v>314</v>
      </c>
      <c r="BM572" s="150" t="s">
        <v>1997</v>
      </c>
    </row>
    <row r="573" spans="2:65" s="1" customFormat="1" ht="97.5">
      <c r="B573" s="33"/>
      <c r="D573" s="152" t="s">
        <v>316</v>
      </c>
      <c r="F573" s="153" t="s">
        <v>9613</v>
      </c>
      <c r="I573" s="154"/>
      <c r="L573" s="33"/>
      <c r="M573" s="155"/>
      <c r="T573" s="57"/>
      <c r="AT573" s="18" t="s">
        <v>316</v>
      </c>
      <c r="AU573" s="18" t="s">
        <v>163</v>
      </c>
    </row>
    <row r="574" spans="2:65" s="1" customFormat="1" ht="19.5">
      <c r="B574" s="33"/>
      <c r="D574" s="152" t="s">
        <v>357</v>
      </c>
      <c r="F574" s="176" t="s">
        <v>9614</v>
      </c>
      <c r="I574" s="154"/>
      <c r="L574" s="33"/>
      <c r="M574" s="155"/>
      <c r="T574" s="57"/>
      <c r="AT574" s="18" t="s">
        <v>357</v>
      </c>
      <c r="AU574" s="18" t="s">
        <v>163</v>
      </c>
    </row>
    <row r="575" spans="2:65" s="1" customFormat="1" ht="66.75" customHeight="1">
      <c r="B575" s="33"/>
      <c r="C575" s="139" t="s">
        <v>1186</v>
      </c>
      <c r="D575" s="139" t="s">
        <v>309</v>
      </c>
      <c r="E575" s="140" t="s">
        <v>9615</v>
      </c>
      <c r="F575" s="141" t="s">
        <v>9616</v>
      </c>
      <c r="G575" s="142" t="s">
        <v>514</v>
      </c>
      <c r="H575" s="143">
        <v>1</v>
      </c>
      <c r="I575" s="144"/>
      <c r="J575" s="145">
        <f>ROUND(I575*H575,2)</f>
        <v>0</v>
      </c>
      <c r="K575" s="141" t="s">
        <v>1</v>
      </c>
      <c r="L575" s="33"/>
      <c r="M575" s="146" t="s">
        <v>1</v>
      </c>
      <c r="N575" s="147" t="s">
        <v>40</v>
      </c>
      <c r="P575" s="148">
        <f>O575*H575</f>
        <v>0</v>
      </c>
      <c r="Q575" s="148">
        <v>0</v>
      </c>
      <c r="R575" s="148">
        <f>Q575*H575</f>
        <v>0</v>
      </c>
      <c r="S575" s="148">
        <v>0</v>
      </c>
      <c r="T575" s="149">
        <f>S575*H575</f>
        <v>0</v>
      </c>
      <c r="AR575" s="150" t="s">
        <v>314</v>
      </c>
      <c r="AT575" s="150" t="s">
        <v>309</v>
      </c>
      <c r="AU575" s="150" t="s">
        <v>163</v>
      </c>
      <c r="AY575" s="18" t="s">
        <v>307</v>
      </c>
      <c r="BE575" s="151">
        <f>IF(N575="základní",J575,0)</f>
        <v>0</v>
      </c>
      <c r="BF575" s="151">
        <f>IF(N575="snížená",J575,0)</f>
        <v>0</v>
      </c>
      <c r="BG575" s="151">
        <f>IF(N575="zákl. přenesená",J575,0)</f>
        <v>0</v>
      </c>
      <c r="BH575" s="151">
        <f>IF(N575="sníž. přenesená",J575,0)</f>
        <v>0</v>
      </c>
      <c r="BI575" s="151">
        <f>IF(N575="nulová",J575,0)</f>
        <v>0</v>
      </c>
      <c r="BJ575" s="18" t="s">
        <v>82</v>
      </c>
      <c r="BK575" s="151">
        <f>ROUND(I575*H575,2)</f>
        <v>0</v>
      </c>
      <c r="BL575" s="18" t="s">
        <v>314</v>
      </c>
      <c r="BM575" s="150" t="s">
        <v>2002</v>
      </c>
    </row>
    <row r="576" spans="2:65" s="1" customFormat="1" ht="97.5">
      <c r="B576" s="33"/>
      <c r="D576" s="152" t="s">
        <v>316</v>
      </c>
      <c r="F576" s="153" t="s">
        <v>9617</v>
      </c>
      <c r="I576" s="154"/>
      <c r="L576" s="33"/>
      <c r="M576" s="155"/>
      <c r="T576" s="57"/>
      <c r="AT576" s="18" t="s">
        <v>316</v>
      </c>
      <c r="AU576" s="18" t="s">
        <v>163</v>
      </c>
    </row>
    <row r="577" spans="2:65" s="1" customFormat="1" ht="19.5">
      <c r="B577" s="33"/>
      <c r="D577" s="152" t="s">
        <v>357</v>
      </c>
      <c r="F577" s="176" t="s">
        <v>9618</v>
      </c>
      <c r="I577" s="154"/>
      <c r="L577" s="33"/>
      <c r="M577" s="155"/>
      <c r="T577" s="57"/>
      <c r="AT577" s="18" t="s">
        <v>357</v>
      </c>
      <c r="AU577" s="18" t="s">
        <v>163</v>
      </c>
    </row>
    <row r="578" spans="2:65" s="11" customFormat="1" ht="20.85" customHeight="1">
      <c r="B578" s="127"/>
      <c r="D578" s="128" t="s">
        <v>74</v>
      </c>
      <c r="E578" s="137" t="s">
        <v>9619</v>
      </c>
      <c r="F578" s="137" t="s">
        <v>9620</v>
      </c>
      <c r="I578" s="130"/>
      <c r="J578" s="138">
        <f>BK578</f>
        <v>0</v>
      </c>
      <c r="L578" s="127"/>
      <c r="M578" s="132"/>
      <c r="P578" s="133">
        <f>SUM(P579:P600)</f>
        <v>0</v>
      </c>
      <c r="R578" s="133">
        <f>SUM(R579:R600)</f>
        <v>0</v>
      </c>
      <c r="T578" s="134">
        <f>SUM(T579:T600)</f>
        <v>0</v>
      </c>
      <c r="AR578" s="128" t="s">
        <v>82</v>
      </c>
      <c r="AT578" s="135" t="s">
        <v>74</v>
      </c>
      <c r="AU578" s="135" t="s">
        <v>84</v>
      </c>
      <c r="AY578" s="128" t="s">
        <v>307</v>
      </c>
      <c r="BK578" s="136">
        <f>SUM(BK579:BK600)</f>
        <v>0</v>
      </c>
    </row>
    <row r="579" spans="2:65" s="1" customFormat="1" ht="66.75" customHeight="1">
      <c r="B579" s="33"/>
      <c r="C579" s="139" t="s">
        <v>1191</v>
      </c>
      <c r="D579" s="139" t="s">
        <v>309</v>
      </c>
      <c r="E579" s="140" t="s">
        <v>9621</v>
      </c>
      <c r="F579" s="141" t="s">
        <v>9622</v>
      </c>
      <c r="G579" s="142" t="s">
        <v>514</v>
      </c>
      <c r="H579" s="143">
        <v>1</v>
      </c>
      <c r="I579" s="144"/>
      <c r="J579" s="145">
        <f>ROUND(I579*H579,2)</f>
        <v>0</v>
      </c>
      <c r="K579" s="141" t="s">
        <v>1</v>
      </c>
      <c r="L579" s="33"/>
      <c r="M579" s="146" t="s">
        <v>1</v>
      </c>
      <c r="N579" s="147" t="s">
        <v>40</v>
      </c>
      <c r="P579" s="148">
        <f>O579*H579</f>
        <v>0</v>
      </c>
      <c r="Q579" s="148">
        <v>0</v>
      </c>
      <c r="R579" s="148">
        <f>Q579*H579</f>
        <v>0</v>
      </c>
      <c r="S579" s="148">
        <v>0</v>
      </c>
      <c r="T579" s="149">
        <f>S579*H579</f>
        <v>0</v>
      </c>
      <c r="AR579" s="150" t="s">
        <v>314</v>
      </c>
      <c r="AT579" s="150" t="s">
        <v>309</v>
      </c>
      <c r="AU579" s="150" t="s">
        <v>163</v>
      </c>
      <c r="AY579" s="18" t="s">
        <v>307</v>
      </c>
      <c r="BE579" s="151">
        <f>IF(N579="základní",J579,0)</f>
        <v>0</v>
      </c>
      <c r="BF579" s="151">
        <f>IF(N579="snížená",J579,0)</f>
        <v>0</v>
      </c>
      <c r="BG579" s="151">
        <f>IF(N579="zákl. přenesená",J579,0)</f>
        <v>0</v>
      </c>
      <c r="BH579" s="151">
        <f>IF(N579="sníž. přenesená",J579,0)</f>
        <v>0</v>
      </c>
      <c r="BI579" s="151">
        <f>IF(N579="nulová",J579,0)</f>
        <v>0</v>
      </c>
      <c r="BJ579" s="18" t="s">
        <v>82</v>
      </c>
      <c r="BK579" s="151">
        <f>ROUND(I579*H579,2)</f>
        <v>0</v>
      </c>
      <c r="BL579" s="18" t="s">
        <v>314</v>
      </c>
      <c r="BM579" s="150" t="s">
        <v>2008</v>
      </c>
    </row>
    <row r="580" spans="2:65" s="1" customFormat="1" ht="48.75">
      <c r="B580" s="33"/>
      <c r="D580" s="152" t="s">
        <v>316</v>
      </c>
      <c r="F580" s="153" t="s">
        <v>9623</v>
      </c>
      <c r="I580" s="154"/>
      <c r="L580" s="33"/>
      <c r="M580" s="155"/>
      <c r="T580" s="57"/>
      <c r="AT580" s="18" t="s">
        <v>316</v>
      </c>
      <c r="AU580" s="18" t="s">
        <v>163</v>
      </c>
    </row>
    <row r="581" spans="2:65" s="1" customFormat="1" ht="19.5">
      <c r="B581" s="33"/>
      <c r="D581" s="152" t="s">
        <v>357</v>
      </c>
      <c r="F581" s="176" t="s">
        <v>9624</v>
      </c>
      <c r="I581" s="154"/>
      <c r="L581" s="33"/>
      <c r="M581" s="155"/>
      <c r="T581" s="57"/>
      <c r="AT581" s="18" t="s">
        <v>357</v>
      </c>
      <c r="AU581" s="18" t="s">
        <v>163</v>
      </c>
    </row>
    <row r="582" spans="2:65" s="1" customFormat="1" ht="16.5" customHeight="1">
      <c r="B582" s="33"/>
      <c r="C582" s="139" t="s">
        <v>1196</v>
      </c>
      <c r="D582" s="139" t="s">
        <v>309</v>
      </c>
      <c r="E582" s="140" t="s">
        <v>8818</v>
      </c>
      <c r="F582" s="141" t="s">
        <v>9365</v>
      </c>
      <c r="G582" s="142" t="s">
        <v>514</v>
      </c>
      <c r="H582" s="143">
        <v>1</v>
      </c>
      <c r="I582" s="144"/>
      <c r="J582" s="145">
        <f>ROUND(I582*H582,2)</f>
        <v>0</v>
      </c>
      <c r="K582" s="141" t="s">
        <v>1</v>
      </c>
      <c r="L582" s="33"/>
      <c r="M582" s="146" t="s">
        <v>1</v>
      </c>
      <c r="N582" s="147" t="s">
        <v>40</v>
      </c>
      <c r="P582" s="148">
        <f>O582*H582</f>
        <v>0</v>
      </c>
      <c r="Q582" s="148">
        <v>0</v>
      </c>
      <c r="R582" s="148">
        <f>Q582*H582</f>
        <v>0</v>
      </c>
      <c r="S582" s="148">
        <v>0</v>
      </c>
      <c r="T582" s="149">
        <f>S582*H582</f>
        <v>0</v>
      </c>
      <c r="AR582" s="150" t="s">
        <v>314</v>
      </c>
      <c r="AT582" s="150" t="s">
        <v>309</v>
      </c>
      <c r="AU582" s="150" t="s">
        <v>163</v>
      </c>
      <c r="AY582" s="18" t="s">
        <v>307</v>
      </c>
      <c r="BE582" s="151">
        <f>IF(N582="základní",J582,0)</f>
        <v>0</v>
      </c>
      <c r="BF582" s="151">
        <f>IF(N582="snížená",J582,0)</f>
        <v>0</v>
      </c>
      <c r="BG582" s="151">
        <f>IF(N582="zákl. přenesená",J582,0)</f>
        <v>0</v>
      </c>
      <c r="BH582" s="151">
        <f>IF(N582="sníž. přenesená",J582,0)</f>
        <v>0</v>
      </c>
      <c r="BI582" s="151">
        <f>IF(N582="nulová",J582,0)</f>
        <v>0</v>
      </c>
      <c r="BJ582" s="18" t="s">
        <v>82</v>
      </c>
      <c r="BK582" s="151">
        <f>ROUND(I582*H582,2)</f>
        <v>0</v>
      </c>
      <c r="BL582" s="18" t="s">
        <v>314</v>
      </c>
      <c r="BM582" s="150" t="s">
        <v>2018</v>
      </c>
    </row>
    <row r="583" spans="2:65" s="1" customFormat="1" ht="11.25">
      <c r="B583" s="33"/>
      <c r="D583" s="152" t="s">
        <v>316</v>
      </c>
      <c r="F583" s="153" t="s">
        <v>9365</v>
      </c>
      <c r="I583" s="154"/>
      <c r="L583" s="33"/>
      <c r="M583" s="155"/>
      <c r="T583" s="57"/>
      <c r="AT583" s="18" t="s">
        <v>316</v>
      </c>
      <c r="AU583" s="18" t="s">
        <v>163</v>
      </c>
    </row>
    <row r="584" spans="2:65" s="1" customFormat="1" ht="19.5">
      <c r="B584" s="33"/>
      <c r="D584" s="152" t="s">
        <v>357</v>
      </c>
      <c r="F584" s="176" t="s">
        <v>9366</v>
      </c>
      <c r="I584" s="154"/>
      <c r="L584" s="33"/>
      <c r="M584" s="155"/>
      <c r="T584" s="57"/>
      <c r="AT584" s="18" t="s">
        <v>357</v>
      </c>
      <c r="AU584" s="18" t="s">
        <v>163</v>
      </c>
    </row>
    <row r="585" spans="2:65" s="1" customFormat="1" ht="16.5" customHeight="1">
      <c r="B585" s="33"/>
      <c r="C585" s="139" t="s">
        <v>1202</v>
      </c>
      <c r="D585" s="139" t="s">
        <v>309</v>
      </c>
      <c r="E585" s="140" t="s">
        <v>8827</v>
      </c>
      <c r="F585" s="141" t="s">
        <v>9367</v>
      </c>
      <c r="G585" s="142" t="s">
        <v>514</v>
      </c>
      <c r="H585" s="143">
        <v>1</v>
      </c>
      <c r="I585" s="144"/>
      <c r="J585" s="145">
        <f>ROUND(I585*H585,2)</f>
        <v>0</v>
      </c>
      <c r="K585" s="141" t="s">
        <v>1</v>
      </c>
      <c r="L585" s="33"/>
      <c r="M585" s="146" t="s">
        <v>1</v>
      </c>
      <c r="N585" s="147" t="s">
        <v>40</v>
      </c>
      <c r="P585" s="148">
        <f>O585*H585</f>
        <v>0</v>
      </c>
      <c r="Q585" s="148">
        <v>0</v>
      </c>
      <c r="R585" s="148">
        <f>Q585*H585</f>
        <v>0</v>
      </c>
      <c r="S585" s="148">
        <v>0</v>
      </c>
      <c r="T585" s="149">
        <f>S585*H585</f>
        <v>0</v>
      </c>
      <c r="AR585" s="150" t="s">
        <v>314</v>
      </c>
      <c r="AT585" s="150" t="s">
        <v>309</v>
      </c>
      <c r="AU585" s="150" t="s">
        <v>163</v>
      </c>
      <c r="AY585" s="18" t="s">
        <v>307</v>
      </c>
      <c r="BE585" s="151">
        <f>IF(N585="základní",J585,0)</f>
        <v>0</v>
      </c>
      <c r="BF585" s="151">
        <f>IF(N585="snížená",J585,0)</f>
        <v>0</v>
      </c>
      <c r="BG585" s="151">
        <f>IF(N585="zákl. přenesená",J585,0)</f>
        <v>0</v>
      </c>
      <c r="BH585" s="151">
        <f>IF(N585="sníž. přenesená",J585,0)</f>
        <v>0</v>
      </c>
      <c r="BI585" s="151">
        <f>IF(N585="nulová",J585,0)</f>
        <v>0</v>
      </c>
      <c r="BJ585" s="18" t="s">
        <v>82</v>
      </c>
      <c r="BK585" s="151">
        <f>ROUND(I585*H585,2)</f>
        <v>0</v>
      </c>
      <c r="BL585" s="18" t="s">
        <v>314</v>
      </c>
      <c r="BM585" s="150" t="s">
        <v>2026</v>
      </c>
    </row>
    <row r="586" spans="2:65" s="1" customFormat="1" ht="11.25">
      <c r="B586" s="33"/>
      <c r="D586" s="152" t="s">
        <v>316</v>
      </c>
      <c r="F586" s="153" t="s">
        <v>9367</v>
      </c>
      <c r="I586" s="154"/>
      <c r="L586" s="33"/>
      <c r="M586" s="155"/>
      <c r="T586" s="57"/>
      <c r="AT586" s="18" t="s">
        <v>316</v>
      </c>
      <c r="AU586" s="18" t="s">
        <v>163</v>
      </c>
    </row>
    <row r="587" spans="2:65" s="1" customFormat="1" ht="19.5">
      <c r="B587" s="33"/>
      <c r="D587" s="152" t="s">
        <v>357</v>
      </c>
      <c r="F587" s="176" t="s">
        <v>9368</v>
      </c>
      <c r="I587" s="154"/>
      <c r="L587" s="33"/>
      <c r="M587" s="155"/>
      <c r="T587" s="57"/>
      <c r="AT587" s="18" t="s">
        <v>357</v>
      </c>
      <c r="AU587" s="18" t="s">
        <v>163</v>
      </c>
    </row>
    <row r="588" spans="2:65" s="1" customFormat="1" ht="16.5" customHeight="1">
      <c r="B588" s="33"/>
      <c r="C588" s="139" t="s">
        <v>1208</v>
      </c>
      <c r="D588" s="139" t="s">
        <v>309</v>
      </c>
      <c r="E588" s="140" t="s">
        <v>9369</v>
      </c>
      <c r="F588" s="141" t="s">
        <v>9370</v>
      </c>
      <c r="G588" s="142" t="s">
        <v>514</v>
      </c>
      <c r="H588" s="143">
        <v>1</v>
      </c>
      <c r="I588" s="144"/>
      <c r="J588" s="145">
        <f>ROUND(I588*H588,2)</f>
        <v>0</v>
      </c>
      <c r="K588" s="141" t="s">
        <v>1</v>
      </c>
      <c r="L588" s="33"/>
      <c r="M588" s="146" t="s">
        <v>1</v>
      </c>
      <c r="N588" s="147" t="s">
        <v>40</v>
      </c>
      <c r="P588" s="148">
        <f>O588*H588</f>
        <v>0</v>
      </c>
      <c r="Q588" s="148">
        <v>0</v>
      </c>
      <c r="R588" s="148">
        <f>Q588*H588</f>
        <v>0</v>
      </c>
      <c r="S588" s="148">
        <v>0</v>
      </c>
      <c r="T588" s="149">
        <f>S588*H588</f>
        <v>0</v>
      </c>
      <c r="AR588" s="150" t="s">
        <v>314</v>
      </c>
      <c r="AT588" s="150" t="s">
        <v>309</v>
      </c>
      <c r="AU588" s="150" t="s">
        <v>163</v>
      </c>
      <c r="AY588" s="18" t="s">
        <v>307</v>
      </c>
      <c r="BE588" s="151">
        <f>IF(N588="základní",J588,0)</f>
        <v>0</v>
      </c>
      <c r="BF588" s="151">
        <f>IF(N588="snížená",J588,0)</f>
        <v>0</v>
      </c>
      <c r="BG588" s="151">
        <f>IF(N588="zákl. přenesená",J588,0)</f>
        <v>0</v>
      </c>
      <c r="BH588" s="151">
        <f>IF(N588="sníž. přenesená",J588,0)</f>
        <v>0</v>
      </c>
      <c r="BI588" s="151">
        <f>IF(N588="nulová",J588,0)</f>
        <v>0</v>
      </c>
      <c r="BJ588" s="18" t="s">
        <v>82</v>
      </c>
      <c r="BK588" s="151">
        <f>ROUND(I588*H588,2)</f>
        <v>0</v>
      </c>
      <c r="BL588" s="18" t="s">
        <v>314</v>
      </c>
      <c r="BM588" s="150" t="s">
        <v>2037</v>
      </c>
    </row>
    <row r="589" spans="2:65" s="1" customFormat="1" ht="11.25">
      <c r="B589" s="33"/>
      <c r="D589" s="152" t="s">
        <v>316</v>
      </c>
      <c r="F589" s="153" t="s">
        <v>9370</v>
      </c>
      <c r="I589" s="154"/>
      <c r="L589" s="33"/>
      <c r="M589" s="155"/>
      <c r="T589" s="57"/>
      <c r="AT589" s="18" t="s">
        <v>316</v>
      </c>
      <c r="AU589" s="18" t="s">
        <v>163</v>
      </c>
    </row>
    <row r="590" spans="2:65" s="1" customFormat="1" ht="19.5">
      <c r="B590" s="33"/>
      <c r="D590" s="152" t="s">
        <v>357</v>
      </c>
      <c r="F590" s="176" t="s">
        <v>9371</v>
      </c>
      <c r="I590" s="154"/>
      <c r="L590" s="33"/>
      <c r="M590" s="155"/>
      <c r="T590" s="57"/>
      <c r="AT590" s="18" t="s">
        <v>357</v>
      </c>
      <c r="AU590" s="18" t="s">
        <v>163</v>
      </c>
    </row>
    <row r="591" spans="2:65" s="1" customFormat="1" ht="24.2" customHeight="1">
      <c r="B591" s="33"/>
      <c r="C591" s="139" t="s">
        <v>1213</v>
      </c>
      <c r="D591" s="139" t="s">
        <v>309</v>
      </c>
      <c r="E591" s="140" t="s">
        <v>9625</v>
      </c>
      <c r="F591" s="141" t="s">
        <v>9626</v>
      </c>
      <c r="G591" s="142" t="s">
        <v>514</v>
      </c>
      <c r="H591" s="143">
        <v>1</v>
      </c>
      <c r="I591" s="144"/>
      <c r="J591" s="145">
        <f>ROUND(I591*H591,2)</f>
        <v>0</v>
      </c>
      <c r="K591" s="141" t="s">
        <v>1</v>
      </c>
      <c r="L591" s="33"/>
      <c r="M591" s="146" t="s">
        <v>1</v>
      </c>
      <c r="N591" s="147" t="s">
        <v>40</v>
      </c>
      <c r="P591" s="148">
        <f>O591*H591</f>
        <v>0</v>
      </c>
      <c r="Q591" s="148">
        <v>0</v>
      </c>
      <c r="R591" s="148">
        <f>Q591*H591</f>
        <v>0</v>
      </c>
      <c r="S591" s="148">
        <v>0</v>
      </c>
      <c r="T591" s="149">
        <f>S591*H591</f>
        <v>0</v>
      </c>
      <c r="AR591" s="150" t="s">
        <v>314</v>
      </c>
      <c r="AT591" s="150" t="s">
        <v>309</v>
      </c>
      <c r="AU591" s="150" t="s">
        <v>163</v>
      </c>
      <c r="AY591" s="18" t="s">
        <v>307</v>
      </c>
      <c r="BE591" s="151">
        <f>IF(N591="základní",J591,0)</f>
        <v>0</v>
      </c>
      <c r="BF591" s="151">
        <f>IF(N591="snížená",J591,0)</f>
        <v>0</v>
      </c>
      <c r="BG591" s="151">
        <f>IF(N591="zákl. přenesená",J591,0)</f>
        <v>0</v>
      </c>
      <c r="BH591" s="151">
        <f>IF(N591="sníž. přenesená",J591,0)</f>
        <v>0</v>
      </c>
      <c r="BI591" s="151">
        <f>IF(N591="nulová",J591,0)</f>
        <v>0</v>
      </c>
      <c r="BJ591" s="18" t="s">
        <v>82</v>
      </c>
      <c r="BK591" s="151">
        <f>ROUND(I591*H591,2)</f>
        <v>0</v>
      </c>
      <c r="BL591" s="18" t="s">
        <v>314</v>
      </c>
      <c r="BM591" s="150" t="s">
        <v>2112</v>
      </c>
    </row>
    <row r="592" spans="2:65" s="1" customFormat="1" ht="19.5">
      <c r="B592" s="33"/>
      <c r="D592" s="152" t="s">
        <v>316</v>
      </c>
      <c r="F592" s="153" t="s">
        <v>9626</v>
      </c>
      <c r="I592" s="154"/>
      <c r="L592" s="33"/>
      <c r="M592" s="155"/>
      <c r="T592" s="57"/>
      <c r="AT592" s="18" t="s">
        <v>316</v>
      </c>
      <c r="AU592" s="18" t="s">
        <v>163</v>
      </c>
    </row>
    <row r="593" spans="2:65" s="1" customFormat="1" ht="19.5">
      <c r="B593" s="33"/>
      <c r="D593" s="152" t="s">
        <v>357</v>
      </c>
      <c r="F593" s="176" t="s">
        <v>9627</v>
      </c>
      <c r="I593" s="154"/>
      <c r="L593" s="33"/>
      <c r="M593" s="155"/>
      <c r="T593" s="57"/>
      <c r="AT593" s="18" t="s">
        <v>357</v>
      </c>
      <c r="AU593" s="18" t="s">
        <v>163</v>
      </c>
    </row>
    <row r="594" spans="2:65" s="1" customFormat="1" ht="16.5" customHeight="1">
      <c r="B594" s="33"/>
      <c r="C594" s="139" t="s">
        <v>1219</v>
      </c>
      <c r="D594" s="139" t="s">
        <v>309</v>
      </c>
      <c r="E594" s="140" t="s">
        <v>9628</v>
      </c>
      <c r="F594" s="141" t="s">
        <v>9629</v>
      </c>
      <c r="G594" s="142" t="s">
        <v>514</v>
      </c>
      <c r="H594" s="143">
        <v>10</v>
      </c>
      <c r="I594" s="144"/>
      <c r="J594" s="145">
        <f>ROUND(I594*H594,2)</f>
        <v>0</v>
      </c>
      <c r="K594" s="141" t="s">
        <v>1</v>
      </c>
      <c r="L594" s="33"/>
      <c r="M594" s="146" t="s">
        <v>1</v>
      </c>
      <c r="N594" s="147" t="s">
        <v>40</v>
      </c>
      <c r="P594" s="148">
        <f>O594*H594</f>
        <v>0</v>
      </c>
      <c r="Q594" s="148">
        <v>0</v>
      </c>
      <c r="R594" s="148">
        <f>Q594*H594</f>
        <v>0</v>
      </c>
      <c r="S594" s="148">
        <v>0</v>
      </c>
      <c r="T594" s="149">
        <f>S594*H594</f>
        <v>0</v>
      </c>
      <c r="AR594" s="150" t="s">
        <v>314</v>
      </c>
      <c r="AT594" s="150" t="s">
        <v>309</v>
      </c>
      <c r="AU594" s="150" t="s">
        <v>163</v>
      </c>
      <c r="AY594" s="18" t="s">
        <v>307</v>
      </c>
      <c r="BE594" s="151">
        <f>IF(N594="základní",J594,0)</f>
        <v>0</v>
      </c>
      <c r="BF594" s="151">
        <f>IF(N594="snížená",J594,0)</f>
        <v>0</v>
      </c>
      <c r="BG594" s="151">
        <f>IF(N594="zákl. přenesená",J594,0)</f>
        <v>0</v>
      </c>
      <c r="BH594" s="151">
        <f>IF(N594="sníž. přenesená",J594,0)</f>
        <v>0</v>
      </c>
      <c r="BI594" s="151">
        <f>IF(N594="nulová",J594,0)</f>
        <v>0</v>
      </c>
      <c r="BJ594" s="18" t="s">
        <v>82</v>
      </c>
      <c r="BK594" s="151">
        <f>ROUND(I594*H594,2)</f>
        <v>0</v>
      </c>
      <c r="BL594" s="18" t="s">
        <v>314</v>
      </c>
      <c r="BM594" s="150" t="s">
        <v>2122</v>
      </c>
    </row>
    <row r="595" spans="2:65" s="1" customFormat="1" ht="11.25">
      <c r="B595" s="33"/>
      <c r="D595" s="152" t="s">
        <v>316</v>
      </c>
      <c r="F595" s="153" t="s">
        <v>9629</v>
      </c>
      <c r="I595" s="154"/>
      <c r="L595" s="33"/>
      <c r="M595" s="155"/>
      <c r="T595" s="57"/>
      <c r="AT595" s="18" t="s">
        <v>316</v>
      </c>
      <c r="AU595" s="18" t="s">
        <v>163</v>
      </c>
    </row>
    <row r="596" spans="2:65" s="1" customFormat="1" ht="66.75" customHeight="1">
      <c r="B596" s="33"/>
      <c r="C596" s="139" t="s">
        <v>1224</v>
      </c>
      <c r="D596" s="139" t="s">
        <v>309</v>
      </c>
      <c r="E596" s="140" t="s">
        <v>9630</v>
      </c>
      <c r="F596" s="141" t="s">
        <v>9631</v>
      </c>
      <c r="G596" s="142" t="s">
        <v>514</v>
      </c>
      <c r="H596" s="143">
        <v>1</v>
      </c>
      <c r="I596" s="144"/>
      <c r="J596" s="145">
        <f>ROUND(I596*H596,2)</f>
        <v>0</v>
      </c>
      <c r="K596" s="141" t="s">
        <v>1</v>
      </c>
      <c r="L596" s="33"/>
      <c r="M596" s="146" t="s">
        <v>1</v>
      </c>
      <c r="N596" s="147" t="s">
        <v>40</v>
      </c>
      <c r="P596" s="148">
        <f>O596*H596</f>
        <v>0</v>
      </c>
      <c r="Q596" s="148">
        <v>0</v>
      </c>
      <c r="R596" s="148">
        <f>Q596*H596</f>
        <v>0</v>
      </c>
      <c r="S596" s="148">
        <v>0</v>
      </c>
      <c r="T596" s="149">
        <f>S596*H596</f>
        <v>0</v>
      </c>
      <c r="AR596" s="150" t="s">
        <v>314</v>
      </c>
      <c r="AT596" s="150" t="s">
        <v>309</v>
      </c>
      <c r="AU596" s="150" t="s">
        <v>163</v>
      </c>
      <c r="AY596" s="18" t="s">
        <v>307</v>
      </c>
      <c r="BE596" s="151">
        <f>IF(N596="základní",J596,0)</f>
        <v>0</v>
      </c>
      <c r="BF596" s="151">
        <f>IF(N596="snížená",J596,0)</f>
        <v>0</v>
      </c>
      <c r="BG596" s="151">
        <f>IF(N596="zákl. přenesená",J596,0)</f>
        <v>0</v>
      </c>
      <c r="BH596" s="151">
        <f>IF(N596="sníž. přenesená",J596,0)</f>
        <v>0</v>
      </c>
      <c r="BI596" s="151">
        <f>IF(N596="nulová",J596,0)</f>
        <v>0</v>
      </c>
      <c r="BJ596" s="18" t="s">
        <v>82</v>
      </c>
      <c r="BK596" s="151">
        <f>ROUND(I596*H596,2)</f>
        <v>0</v>
      </c>
      <c r="BL596" s="18" t="s">
        <v>314</v>
      </c>
      <c r="BM596" s="150" t="s">
        <v>2133</v>
      </c>
    </row>
    <row r="597" spans="2:65" s="1" customFormat="1" ht="48.75">
      <c r="B597" s="33"/>
      <c r="D597" s="152" t="s">
        <v>316</v>
      </c>
      <c r="F597" s="153" t="s">
        <v>9632</v>
      </c>
      <c r="I597" s="154"/>
      <c r="L597" s="33"/>
      <c r="M597" s="155"/>
      <c r="T597" s="57"/>
      <c r="AT597" s="18" t="s">
        <v>316</v>
      </c>
      <c r="AU597" s="18" t="s">
        <v>163</v>
      </c>
    </row>
    <row r="598" spans="2:65" s="1" customFormat="1" ht="66.75" customHeight="1">
      <c r="B598" s="33"/>
      <c r="C598" s="139" t="s">
        <v>1229</v>
      </c>
      <c r="D598" s="139" t="s">
        <v>309</v>
      </c>
      <c r="E598" s="140" t="s">
        <v>9633</v>
      </c>
      <c r="F598" s="141" t="s">
        <v>9634</v>
      </c>
      <c r="G598" s="142" t="s">
        <v>514</v>
      </c>
      <c r="H598" s="143">
        <v>1</v>
      </c>
      <c r="I598" s="144"/>
      <c r="J598" s="145">
        <f>ROUND(I598*H598,2)</f>
        <v>0</v>
      </c>
      <c r="K598" s="141" t="s">
        <v>1</v>
      </c>
      <c r="L598" s="33"/>
      <c r="M598" s="146" t="s">
        <v>1</v>
      </c>
      <c r="N598" s="147" t="s">
        <v>40</v>
      </c>
      <c r="P598" s="148">
        <f>O598*H598</f>
        <v>0</v>
      </c>
      <c r="Q598" s="148">
        <v>0</v>
      </c>
      <c r="R598" s="148">
        <f>Q598*H598</f>
        <v>0</v>
      </c>
      <c r="S598" s="148">
        <v>0</v>
      </c>
      <c r="T598" s="149">
        <f>S598*H598</f>
        <v>0</v>
      </c>
      <c r="AR598" s="150" t="s">
        <v>314</v>
      </c>
      <c r="AT598" s="150" t="s">
        <v>309</v>
      </c>
      <c r="AU598" s="150" t="s">
        <v>163</v>
      </c>
      <c r="AY598" s="18" t="s">
        <v>307</v>
      </c>
      <c r="BE598" s="151">
        <f>IF(N598="základní",J598,0)</f>
        <v>0</v>
      </c>
      <c r="BF598" s="151">
        <f>IF(N598="snížená",J598,0)</f>
        <v>0</v>
      </c>
      <c r="BG598" s="151">
        <f>IF(N598="zákl. přenesená",J598,0)</f>
        <v>0</v>
      </c>
      <c r="BH598" s="151">
        <f>IF(N598="sníž. přenesená",J598,0)</f>
        <v>0</v>
      </c>
      <c r="BI598" s="151">
        <f>IF(N598="nulová",J598,0)</f>
        <v>0</v>
      </c>
      <c r="BJ598" s="18" t="s">
        <v>82</v>
      </c>
      <c r="BK598" s="151">
        <f>ROUND(I598*H598,2)</f>
        <v>0</v>
      </c>
      <c r="BL598" s="18" t="s">
        <v>314</v>
      </c>
      <c r="BM598" s="150" t="s">
        <v>2145</v>
      </c>
    </row>
    <row r="599" spans="2:65" s="1" customFormat="1" ht="87.75">
      <c r="B599" s="33"/>
      <c r="D599" s="152" t="s">
        <v>316</v>
      </c>
      <c r="F599" s="153" t="s">
        <v>9635</v>
      </c>
      <c r="I599" s="154"/>
      <c r="L599" s="33"/>
      <c r="M599" s="155"/>
      <c r="T599" s="57"/>
      <c r="AT599" s="18" t="s">
        <v>316</v>
      </c>
      <c r="AU599" s="18" t="s">
        <v>163</v>
      </c>
    </row>
    <row r="600" spans="2:65" s="1" customFormat="1" ht="19.5">
      <c r="B600" s="33"/>
      <c r="D600" s="152" t="s">
        <v>357</v>
      </c>
      <c r="F600" s="176" t="s">
        <v>9636</v>
      </c>
      <c r="I600" s="154"/>
      <c r="L600" s="33"/>
      <c r="M600" s="155"/>
      <c r="T600" s="57"/>
      <c r="AT600" s="18" t="s">
        <v>357</v>
      </c>
      <c r="AU600" s="18" t="s">
        <v>163</v>
      </c>
    </row>
    <row r="601" spans="2:65" s="11" customFormat="1" ht="20.85" customHeight="1">
      <c r="B601" s="127"/>
      <c r="D601" s="128" t="s">
        <v>74</v>
      </c>
      <c r="E601" s="137" t="s">
        <v>9637</v>
      </c>
      <c r="F601" s="137" t="s">
        <v>9638</v>
      </c>
      <c r="I601" s="130"/>
      <c r="J601" s="138">
        <f>BK601</f>
        <v>0</v>
      </c>
      <c r="L601" s="127"/>
      <c r="M601" s="132"/>
      <c r="P601" s="133">
        <f>SUM(P602:P610)</f>
        <v>0</v>
      </c>
      <c r="R601" s="133">
        <f>SUM(R602:R610)</f>
        <v>0</v>
      </c>
      <c r="T601" s="134">
        <f>SUM(T602:T610)</f>
        <v>0</v>
      </c>
      <c r="AR601" s="128" t="s">
        <v>82</v>
      </c>
      <c r="AT601" s="135" t="s">
        <v>74</v>
      </c>
      <c r="AU601" s="135" t="s">
        <v>84</v>
      </c>
      <c r="AY601" s="128" t="s">
        <v>307</v>
      </c>
      <c r="BK601" s="136">
        <f>SUM(BK602:BK610)</f>
        <v>0</v>
      </c>
    </row>
    <row r="602" spans="2:65" s="1" customFormat="1" ht="16.5" customHeight="1">
      <c r="B602" s="33"/>
      <c r="C602" s="139" t="s">
        <v>1236</v>
      </c>
      <c r="D602" s="139" t="s">
        <v>309</v>
      </c>
      <c r="E602" s="140" t="s">
        <v>9639</v>
      </c>
      <c r="F602" s="141" t="s">
        <v>9640</v>
      </c>
      <c r="G602" s="142" t="s">
        <v>514</v>
      </c>
      <c r="H602" s="143">
        <v>3</v>
      </c>
      <c r="I602" s="144"/>
      <c r="J602" s="145">
        <f>ROUND(I602*H602,2)</f>
        <v>0</v>
      </c>
      <c r="K602" s="141" t="s">
        <v>1</v>
      </c>
      <c r="L602" s="33"/>
      <c r="M602" s="146" t="s">
        <v>1</v>
      </c>
      <c r="N602" s="147" t="s">
        <v>40</v>
      </c>
      <c r="P602" s="148">
        <f>O602*H602</f>
        <v>0</v>
      </c>
      <c r="Q602" s="148">
        <v>0</v>
      </c>
      <c r="R602" s="148">
        <f>Q602*H602</f>
        <v>0</v>
      </c>
      <c r="S602" s="148">
        <v>0</v>
      </c>
      <c r="T602" s="149">
        <f>S602*H602</f>
        <v>0</v>
      </c>
      <c r="AR602" s="150" t="s">
        <v>314</v>
      </c>
      <c r="AT602" s="150" t="s">
        <v>309</v>
      </c>
      <c r="AU602" s="150" t="s">
        <v>163</v>
      </c>
      <c r="AY602" s="18" t="s">
        <v>307</v>
      </c>
      <c r="BE602" s="151">
        <f>IF(N602="základní",J602,0)</f>
        <v>0</v>
      </c>
      <c r="BF602" s="151">
        <f>IF(N602="snížená",J602,0)</f>
        <v>0</v>
      </c>
      <c r="BG602" s="151">
        <f>IF(N602="zákl. přenesená",J602,0)</f>
        <v>0</v>
      </c>
      <c r="BH602" s="151">
        <f>IF(N602="sníž. přenesená",J602,0)</f>
        <v>0</v>
      </c>
      <c r="BI602" s="151">
        <f>IF(N602="nulová",J602,0)</f>
        <v>0</v>
      </c>
      <c r="BJ602" s="18" t="s">
        <v>82</v>
      </c>
      <c r="BK602" s="151">
        <f>ROUND(I602*H602,2)</f>
        <v>0</v>
      </c>
      <c r="BL602" s="18" t="s">
        <v>314</v>
      </c>
      <c r="BM602" s="150" t="s">
        <v>2157</v>
      </c>
    </row>
    <row r="603" spans="2:65" s="1" customFormat="1" ht="11.25">
      <c r="B603" s="33"/>
      <c r="D603" s="152" t="s">
        <v>316</v>
      </c>
      <c r="F603" s="153" t="s">
        <v>9640</v>
      </c>
      <c r="I603" s="154"/>
      <c r="L603" s="33"/>
      <c r="M603" s="155"/>
      <c r="T603" s="57"/>
      <c r="AT603" s="18" t="s">
        <v>316</v>
      </c>
      <c r="AU603" s="18" t="s">
        <v>163</v>
      </c>
    </row>
    <row r="604" spans="2:65" s="1" customFormat="1" ht="19.5">
      <c r="B604" s="33"/>
      <c r="D604" s="152" t="s">
        <v>357</v>
      </c>
      <c r="F604" s="176" t="s">
        <v>9486</v>
      </c>
      <c r="I604" s="154"/>
      <c r="L604" s="33"/>
      <c r="M604" s="155"/>
      <c r="T604" s="57"/>
      <c r="AT604" s="18" t="s">
        <v>357</v>
      </c>
      <c r="AU604" s="18" t="s">
        <v>163</v>
      </c>
    </row>
    <row r="605" spans="2:65" s="1" customFormat="1" ht="16.5" customHeight="1">
      <c r="B605" s="33"/>
      <c r="C605" s="139" t="s">
        <v>1241</v>
      </c>
      <c r="D605" s="139" t="s">
        <v>309</v>
      </c>
      <c r="E605" s="140" t="s">
        <v>9641</v>
      </c>
      <c r="F605" s="141" t="s">
        <v>9640</v>
      </c>
      <c r="G605" s="142" t="s">
        <v>514</v>
      </c>
      <c r="H605" s="143">
        <v>1</v>
      </c>
      <c r="I605" s="144"/>
      <c r="J605" s="145">
        <f>ROUND(I605*H605,2)</f>
        <v>0</v>
      </c>
      <c r="K605" s="141" t="s">
        <v>1</v>
      </c>
      <c r="L605" s="33"/>
      <c r="M605" s="146" t="s">
        <v>1</v>
      </c>
      <c r="N605" s="147" t="s">
        <v>40</v>
      </c>
      <c r="P605" s="148">
        <f>O605*H605</f>
        <v>0</v>
      </c>
      <c r="Q605" s="148">
        <v>0</v>
      </c>
      <c r="R605" s="148">
        <f>Q605*H605</f>
        <v>0</v>
      </c>
      <c r="S605" s="148">
        <v>0</v>
      </c>
      <c r="T605" s="149">
        <f>S605*H605</f>
        <v>0</v>
      </c>
      <c r="AR605" s="150" t="s">
        <v>314</v>
      </c>
      <c r="AT605" s="150" t="s">
        <v>309</v>
      </c>
      <c r="AU605" s="150" t="s">
        <v>163</v>
      </c>
      <c r="AY605" s="18" t="s">
        <v>307</v>
      </c>
      <c r="BE605" s="151">
        <f>IF(N605="základní",J605,0)</f>
        <v>0</v>
      </c>
      <c r="BF605" s="151">
        <f>IF(N605="snížená",J605,0)</f>
        <v>0</v>
      </c>
      <c r="BG605" s="151">
        <f>IF(N605="zákl. přenesená",J605,0)</f>
        <v>0</v>
      </c>
      <c r="BH605" s="151">
        <f>IF(N605="sníž. přenesená",J605,0)</f>
        <v>0</v>
      </c>
      <c r="BI605" s="151">
        <f>IF(N605="nulová",J605,0)</f>
        <v>0</v>
      </c>
      <c r="BJ605" s="18" t="s">
        <v>82</v>
      </c>
      <c r="BK605" s="151">
        <f>ROUND(I605*H605,2)</f>
        <v>0</v>
      </c>
      <c r="BL605" s="18" t="s">
        <v>314</v>
      </c>
      <c r="BM605" s="150" t="s">
        <v>2315</v>
      </c>
    </row>
    <row r="606" spans="2:65" s="1" customFormat="1" ht="11.25">
      <c r="B606" s="33"/>
      <c r="D606" s="152" t="s">
        <v>316</v>
      </c>
      <c r="F606" s="153" t="s">
        <v>9640</v>
      </c>
      <c r="I606" s="154"/>
      <c r="L606" s="33"/>
      <c r="M606" s="155"/>
      <c r="T606" s="57"/>
      <c r="AT606" s="18" t="s">
        <v>316</v>
      </c>
      <c r="AU606" s="18" t="s">
        <v>163</v>
      </c>
    </row>
    <row r="607" spans="2:65" s="1" customFormat="1" ht="19.5">
      <c r="B607" s="33"/>
      <c r="D607" s="152" t="s">
        <v>357</v>
      </c>
      <c r="F607" s="176" t="s">
        <v>9642</v>
      </c>
      <c r="I607" s="154"/>
      <c r="L607" s="33"/>
      <c r="M607" s="155"/>
      <c r="T607" s="57"/>
      <c r="AT607" s="18" t="s">
        <v>357</v>
      </c>
      <c r="AU607" s="18" t="s">
        <v>163</v>
      </c>
    </row>
    <row r="608" spans="2:65" s="1" customFormat="1" ht="16.5" customHeight="1">
      <c r="B608" s="33"/>
      <c r="C608" s="139" t="s">
        <v>1246</v>
      </c>
      <c r="D608" s="139" t="s">
        <v>309</v>
      </c>
      <c r="E608" s="140" t="s">
        <v>9643</v>
      </c>
      <c r="F608" s="141" t="s">
        <v>9488</v>
      </c>
      <c r="G608" s="142" t="s">
        <v>514</v>
      </c>
      <c r="H608" s="143">
        <v>1</v>
      </c>
      <c r="I608" s="144"/>
      <c r="J608" s="145">
        <f>ROUND(I608*H608,2)</f>
        <v>0</v>
      </c>
      <c r="K608" s="141" t="s">
        <v>1</v>
      </c>
      <c r="L608" s="33"/>
      <c r="M608" s="146" t="s">
        <v>1</v>
      </c>
      <c r="N608" s="147" t="s">
        <v>40</v>
      </c>
      <c r="P608" s="148">
        <f>O608*H608</f>
        <v>0</v>
      </c>
      <c r="Q608" s="148">
        <v>0</v>
      </c>
      <c r="R608" s="148">
        <f>Q608*H608</f>
        <v>0</v>
      </c>
      <c r="S608" s="148">
        <v>0</v>
      </c>
      <c r="T608" s="149">
        <f>S608*H608</f>
        <v>0</v>
      </c>
      <c r="AR608" s="150" t="s">
        <v>314</v>
      </c>
      <c r="AT608" s="150" t="s">
        <v>309</v>
      </c>
      <c r="AU608" s="150" t="s">
        <v>163</v>
      </c>
      <c r="AY608" s="18" t="s">
        <v>307</v>
      </c>
      <c r="BE608" s="151">
        <f>IF(N608="základní",J608,0)</f>
        <v>0</v>
      </c>
      <c r="BF608" s="151">
        <f>IF(N608="snížená",J608,0)</f>
        <v>0</v>
      </c>
      <c r="BG608" s="151">
        <f>IF(N608="zákl. přenesená",J608,0)</f>
        <v>0</v>
      </c>
      <c r="BH608" s="151">
        <f>IF(N608="sníž. přenesená",J608,0)</f>
        <v>0</v>
      </c>
      <c r="BI608" s="151">
        <f>IF(N608="nulová",J608,0)</f>
        <v>0</v>
      </c>
      <c r="BJ608" s="18" t="s">
        <v>82</v>
      </c>
      <c r="BK608" s="151">
        <f>ROUND(I608*H608,2)</f>
        <v>0</v>
      </c>
      <c r="BL608" s="18" t="s">
        <v>314</v>
      </c>
      <c r="BM608" s="150" t="s">
        <v>2325</v>
      </c>
    </row>
    <row r="609" spans="2:65" s="1" customFormat="1" ht="11.25">
      <c r="B609" s="33"/>
      <c r="D609" s="152" t="s">
        <v>316</v>
      </c>
      <c r="F609" s="153" t="s">
        <v>9488</v>
      </c>
      <c r="I609" s="154"/>
      <c r="L609" s="33"/>
      <c r="M609" s="155"/>
      <c r="T609" s="57"/>
      <c r="AT609" s="18" t="s">
        <v>316</v>
      </c>
      <c r="AU609" s="18" t="s">
        <v>163</v>
      </c>
    </row>
    <row r="610" spans="2:65" s="1" customFormat="1" ht="19.5">
      <c r="B610" s="33"/>
      <c r="D610" s="152" t="s">
        <v>357</v>
      </c>
      <c r="F610" s="176" t="s">
        <v>9644</v>
      </c>
      <c r="I610" s="154"/>
      <c r="L610" s="33"/>
      <c r="M610" s="155"/>
      <c r="T610" s="57"/>
      <c r="AT610" s="18" t="s">
        <v>357</v>
      </c>
      <c r="AU610" s="18" t="s">
        <v>163</v>
      </c>
    </row>
    <row r="611" spans="2:65" s="11" customFormat="1" ht="20.85" customHeight="1">
      <c r="B611" s="127"/>
      <c r="D611" s="128" t="s">
        <v>74</v>
      </c>
      <c r="E611" s="137" t="s">
        <v>9645</v>
      </c>
      <c r="F611" s="137" t="s">
        <v>9646</v>
      </c>
      <c r="I611" s="130"/>
      <c r="J611" s="138">
        <f>BK611</f>
        <v>0</v>
      </c>
      <c r="L611" s="127"/>
      <c r="M611" s="132"/>
      <c r="P611" s="133">
        <f>SUM(P612:P785)</f>
        <v>0</v>
      </c>
      <c r="R611" s="133">
        <f>SUM(R612:R785)</f>
        <v>0</v>
      </c>
      <c r="T611" s="134">
        <f>SUM(T612:T785)</f>
        <v>0</v>
      </c>
      <c r="AR611" s="128" t="s">
        <v>82</v>
      </c>
      <c r="AT611" s="135" t="s">
        <v>74</v>
      </c>
      <c r="AU611" s="135" t="s">
        <v>84</v>
      </c>
      <c r="AY611" s="128" t="s">
        <v>307</v>
      </c>
      <c r="BK611" s="136">
        <f>SUM(BK612:BK785)</f>
        <v>0</v>
      </c>
    </row>
    <row r="612" spans="2:65" s="1" customFormat="1" ht="55.5" customHeight="1">
      <c r="B612" s="33"/>
      <c r="C612" s="139" t="s">
        <v>1251</v>
      </c>
      <c r="D612" s="139" t="s">
        <v>309</v>
      </c>
      <c r="E612" s="140" t="s">
        <v>9647</v>
      </c>
      <c r="F612" s="141" t="s">
        <v>9648</v>
      </c>
      <c r="G612" s="142" t="s">
        <v>514</v>
      </c>
      <c r="H612" s="143">
        <v>1</v>
      </c>
      <c r="I612" s="144"/>
      <c r="J612" s="145">
        <f>ROUND(I612*H612,2)</f>
        <v>0</v>
      </c>
      <c r="K612" s="141" t="s">
        <v>1</v>
      </c>
      <c r="L612" s="33"/>
      <c r="M612" s="146" t="s">
        <v>1</v>
      </c>
      <c r="N612" s="147" t="s">
        <v>40</v>
      </c>
      <c r="P612" s="148">
        <f>O612*H612</f>
        <v>0</v>
      </c>
      <c r="Q612" s="148">
        <v>0</v>
      </c>
      <c r="R612" s="148">
        <f>Q612*H612</f>
        <v>0</v>
      </c>
      <c r="S612" s="148">
        <v>0</v>
      </c>
      <c r="T612" s="149">
        <f>S612*H612</f>
        <v>0</v>
      </c>
      <c r="AR612" s="150" t="s">
        <v>314</v>
      </c>
      <c r="AT612" s="150" t="s">
        <v>309</v>
      </c>
      <c r="AU612" s="150" t="s">
        <v>163</v>
      </c>
      <c r="AY612" s="18" t="s">
        <v>307</v>
      </c>
      <c r="BE612" s="151">
        <f>IF(N612="základní",J612,0)</f>
        <v>0</v>
      </c>
      <c r="BF612" s="151">
        <f>IF(N612="snížená",J612,0)</f>
        <v>0</v>
      </c>
      <c r="BG612" s="151">
        <f>IF(N612="zákl. přenesená",J612,0)</f>
        <v>0</v>
      </c>
      <c r="BH612" s="151">
        <f>IF(N612="sníž. přenesená",J612,0)</f>
        <v>0</v>
      </c>
      <c r="BI612" s="151">
        <f>IF(N612="nulová",J612,0)</f>
        <v>0</v>
      </c>
      <c r="BJ612" s="18" t="s">
        <v>82</v>
      </c>
      <c r="BK612" s="151">
        <f>ROUND(I612*H612,2)</f>
        <v>0</v>
      </c>
      <c r="BL612" s="18" t="s">
        <v>314</v>
      </c>
      <c r="BM612" s="150" t="s">
        <v>2338</v>
      </c>
    </row>
    <row r="613" spans="2:65" s="1" customFormat="1" ht="234">
      <c r="B613" s="33"/>
      <c r="D613" s="152" t="s">
        <v>316</v>
      </c>
      <c r="F613" s="153" t="s">
        <v>9649</v>
      </c>
      <c r="I613" s="154"/>
      <c r="L613" s="33"/>
      <c r="M613" s="155"/>
      <c r="T613" s="57"/>
      <c r="AT613" s="18" t="s">
        <v>316</v>
      </c>
      <c r="AU613" s="18" t="s">
        <v>163</v>
      </c>
    </row>
    <row r="614" spans="2:65" s="1" customFormat="1" ht="19.5">
      <c r="B614" s="33"/>
      <c r="D614" s="152" t="s">
        <v>357</v>
      </c>
      <c r="F614" s="176" t="s">
        <v>9650</v>
      </c>
      <c r="I614" s="154"/>
      <c r="L614" s="33"/>
      <c r="M614" s="155"/>
      <c r="T614" s="57"/>
      <c r="AT614" s="18" t="s">
        <v>357</v>
      </c>
      <c r="AU614" s="18" t="s">
        <v>163</v>
      </c>
    </row>
    <row r="615" spans="2:65" s="1" customFormat="1" ht="66.75" customHeight="1">
      <c r="B615" s="33"/>
      <c r="C615" s="139" t="s">
        <v>1258</v>
      </c>
      <c r="D615" s="139" t="s">
        <v>309</v>
      </c>
      <c r="E615" s="140" t="s">
        <v>9651</v>
      </c>
      <c r="F615" s="141" t="s">
        <v>9652</v>
      </c>
      <c r="G615" s="142" t="s">
        <v>514</v>
      </c>
      <c r="H615" s="143">
        <v>1</v>
      </c>
      <c r="I615" s="144"/>
      <c r="J615" s="145">
        <f>ROUND(I615*H615,2)</f>
        <v>0</v>
      </c>
      <c r="K615" s="141" t="s">
        <v>1</v>
      </c>
      <c r="L615" s="33"/>
      <c r="M615" s="146" t="s">
        <v>1</v>
      </c>
      <c r="N615" s="147" t="s">
        <v>40</v>
      </c>
      <c r="P615" s="148">
        <f>O615*H615</f>
        <v>0</v>
      </c>
      <c r="Q615" s="148">
        <v>0</v>
      </c>
      <c r="R615" s="148">
        <f>Q615*H615</f>
        <v>0</v>
      </c>
      <c r="S615" s="148">
        <v>0</v>
      </c>
      <c r="T615" s="149">
        <f>S615*H615</f>
        <v>0</v>
      </c>
      <c r="AR615" s="150" t="s">
        <v>314</v>
      </c>
      <c r="AT615" s="150" t="s">
        <v>309</v>
      </c>
      <c r="AU615" s="150" t="s">
        <v>163</v>
      </c>
      <c r="AY615" s="18" t="s">
        <v>307</v>
      </c>
      <c r="BE615" s="151">
        <f>IF(N615="základní",J615,0)</f>
        <v>0</v>
      </c>
      <c r="BF615" s="151">
        <f>IF(N615="snížená",J615,0)</f>
        <v>0</v>
      </c>
      <c r="BG615" s="151">
        <f>IF(N615="zákl. přenesená",J615,0)</f>
        <v>0</v>
      </c>
      <c r="BH615" s="151">
        <f>IF(N615="sníž. přenesená",J615,0)</f>
        <v>0</v>
      </c>
      <c r="BI615" s="151">
        <f>IF(N615="nulová",J615,0)</f>
        <v>0</v>
      </c>
      <c r="BJ615" s="18" t="s">
        <v>82</v>
      </c>
      <c r="BK615" s="151">
        <f>ROUND(I615*H615,2)</f>
        <v>0</v>
      </c>
      <c r="BL615" s="18" t="s">
        <v>314</v>
      </c>
      <c r="BM615" s="150" t="s">
        <v>908</v>
      </c>
    </row>
    <row r="616" spans="2:65" s="1" customFormat="1" ht="58.5">
      <c r="B616" s="33"/>
      <c r="D616" s="152" t="s">
        <v>316</v>
      </c>
      <c r="F616" s="153" t="s">
        <v>9653</v>
      </c>
      <c r="I616" s="154"/>
      <c r="L616" s="33"/>
      <c r="M616" s="155"/>
      <c r="T616" s="57"/>
      <c r="AT616" s="18" t="s">
        <v>316</v>
      </c>
      <c r="AU616" s="18" t="s">
        <v>163</v>
      </c>
    </row>
    <row r="617" spans="2:65" s="1" customFormat="1" ht="19.5">
      <c r="B617" s="33"/>
      <c r="D617" s="152" t="s">
        <v>357</v>
      </c>
      <c r="F617" s="176" t="s">
        <v>9654</v>
      </c>
      <c r="I617" s="154"/>
      <c r="L617" s="33"/>
      <c r="M617" s="155"/>
      <c r="T617" s="57"/>
      <c r="AT617" s="18" t="s">
        <v>357</v>
      </c>
      <c r="AU617" s="18" t="s">
        <v>163</v>
      </c>
    </row>
    <row r="618" spans="2:65" s="1" customFormat="1" ht="62.65" customHeight="1">
      <c r="B618" s="33"/>
      <c r="C618" s="139" t="s">
        <v>1263</v>
      </c>
      <c r="D618" s="139" t="s">
        <v>309</v>
      </c>
      <c r="E618" s="140" t="s">
        <v>9655</v>
      </c>
      <c r="F618" s="141" t="s">
        <v>9656</v>
      </c>
      <c r="G618" s="142" t="s">
        <v>514</v>
      </c>
      <c r="H618" s="143">
        <v>1</v>
      </c>
      <c r="I618" s="144"/>
      <c r="J618" s="145">
        <f>ROUND(I618*H618,2)</f>
        <v>0</v>
      </c>
      <c r="K618" s="141" t="s">
        <v>1</v>
      </c>
      <c r="L618" s="33"/>
      <c r="M618" s="146" t="s">
        <v>1</v>
      </c>
      <c r="N618" s="147" t="s">
        <v>40</v>
      </c>
      <c r="P618" s="148">
        <f>O618*H618</f>
        <v>0</v>
      </c>
      <c r="Q618" s="148">
        <v>0</v>
      </c>
      <c r="R618" s="148">
        <f>Q618*H618</f>
        <v>0</v>
      </c>
      <c r="S618" s="148">
        <v>0</v>
      </c>
      <c r="T618" s="149">
        <f>S618*H618</f>
        <v>0</v>
      </c>
      <c r="AR618" s="150" t="s">
        <v>314</v>
      </c>
      <c r="AT618" s="150" t="s">
        <v>309</v>
      </c>
      <c r="AU618" s="150" t="s">
        <v>163</v>
      </c>
      <c r="AY618" s="18" t="s">
        <v>307</v>
      </c>
      <c r="BE618" s="151">
        <f>IF(N618="základní",J618,0)</f>
        <v>0</v>
      </c>
      <c r="BF618" s="151">
        <f>IF(N618="snížená",J618,0)</f>
        <v>0</v>
      </c>
      <c r="BG618" s="151">
        <f>IF(N618="zákl. přenesená",J618,0)</f>
        <v>0</v>
      </c>
      <c r="BH618" s="151">
        <f>IF(N618="sníž. přenesená",J618,0)</f>
        <v>0</v>
      </c>
      <c r="BI618" s="151">
        <f>IF(N618="nulová",J618,0)</f>
        <v>0</v>
      </c>
      <c r="BJ618" s="18" t="s">
        <v>82</v>
      </c>
      <c r="BK618" s="151">
        <f>ROUND(I618*H618,2)</f>
        <v>0</v>
      </c>
      <c r="BL618" s="18" t="s">
        <v>314</v>
      </c>
      <c r="BM618" s="150" t="s">
        <v>1658</v>
      </c>
    </row>
    <row r="619" spans="2:65" s="1" customFormat="1" ht="39">
      <c r="B619" s="33"/>
      <c r="D619" s="152" t="s">
        <v>316</v>
      </c>
      <c r="F619" s="153" t="s">
        <v>9656</v>
      </c>
      <c r="I619" s="154"/>
      <c r="L619" s="33"/>
      <c r="M619" s="155"/>
      <c r="T619" s="57"/>
      <c r="AT619" s="18" t="s">
        <v>316</v>
      </c>
      <c r="AU619" s="18" t="s">
        <v>163</v>
      </c>
    </row>
    <row r="620" spans="2:65" s="1" customFormat="1" ht="19.5">
      <c r="B620" s="33"/>
      <c r="D620" s="152" t="s">
        <v>357</v>
      </c>
      <c r="F620" s="176" t="s">
        <v>9657</v>
      </c>
      <c r="I620" s="154"/>
      <c r="L620" s="33"/>
      <c r="M620" s="155"/>
      <c r="T620" s="57"/>
      <c r="AT620" s="18" t="s">
        <v>357</v>
      </c>
      <c r="AU620" s="18" t="s">
        <v>163</v>
      </c>
    </row>
    <row r="621" spans="2:65" s="1" customFormat="1" ht="33" customHeight="1">
      <c r="B621" s="33"/>
      <c r="C621" s="139" t="s">
        <v>1271</v>
      </c>
      <c r="D621" s="139" t="s">
        <v>309</v>
      </c>
      <c r="E621" s="140" t="s">
        <v>9658</v>
      </c>
      <c r="F621" s="141" t="s">
        <v>9659</v>
      </c>
      <c r="G621" s="142" t="s">
        <v>514</v>
      </c>
      <c r="H621" s="143">
        <v>1</v>
      </c>
      <c r="I621" s="144"/>
      <c r="J621" s="145">
        <f>ROUND(I621*H621,2)</f>
        <v>0</v>
      </c>
      <c r="K621" s="141" t="s">
        <v>1</v>
      </c>
      <c r="L621" s="33"/>
      <c r="M621" s="146" t="s">
        <v>1</v>
      </c>
      <c r="N621" s="147" t="s">
        <v>40</v>
      </c>
      <c r="P621" s="148">
        <f>O621*H621</f>
        <v>0</v>
      </c>
      <c r="Q621" s="148">
        <v>0</v>
      </c>
      <c r="R621" s="148">
        <f>Q621*H621</f>
        <v>0</v>
      </c>
      <c r="S621" s="148">
        <v>0</v>
      </c>
      <c r="T621" s="149">
        <f>S621*H621</f>
        <v>0</v>
      </c>
      <c r="AR621" s="150" t="s">
        <v>314</v>
      </c>
      <c r="AT621" s="150" t="s">
        <v>309</v>
      </c>
      <c r="AU621" s="150" t="s">
        <v>163</v>
      </c>
      <c r="AY621" s="18" t="s">
        <v>307</v>
      </c>
      <c r="BE621" s="151">
        <f>IF(N621="základní",J621,0)</f>
        <v>0</v>
      </c>
      <c r="BF621" s="151">
        <f>IF(N621="snížená",J621,0)</f>
        <v>0</v>
      </c>
      <c r="BG621" s="151">
        <f>IF(N621="zákl. přenesená",J621,0)</f>
        <v>0</v>
      </c>
      <c r="BH621" s="151">
        <f>IF(N621="sníž. přenesená",J621,0)</f>
        <v>0</v>
      </c>
      <c r="BI621" s="151">
        <f>IF(N621="nulová",J621,0)</f>
        <v>0</v>
      </c>
      <c r="BJ621" s="18" t="s">
        <v>82</v>
      </c>
      <c r="BK621" s="151">
        <f>ROUND(I621*H621,2)</f>
        <v>0</v>
      </c>
      <c r="BL621" s="18" t="s">
        <v>314</v>
      </c>
      <c r="BM621" s="150" t="s">
        <v>1619</v>
      </c>
    </row>
    <row r="622" spans="2:65" s="1" customFormat="1" ht="19.5">
      <c r="B622" s="33"/>
      <c r="D622" s="152" t="s">
        <v>316</v>
      </c>
      <c r="F622" s="153" t="s">
        <v>9659</v>
      </c>
      <c r="I622" s="154"/>
      <c r="L622" s="33"/>
      <c r="M622" s="155"/>
      <c r="T622" s="57"/>
      <c r="AT622" s="18" t="s">
        <v>316</v>
      </c>
      <c r="AU622" s="18" t="s">
        <v>163</v>
      </c>
    </row>
    <row r="623" spans="2:65" s="1" customFormat="1" ht="19.5">
      <c r="B623" s="33"/>
      <c r="D623" s="152" t="s">
        <v>357</v>
      </c>
      <c r="F623" s="176" t="s">
        <v>9660</v>
      </c>
      <c r="I623" s="154"/>
      <c r="L623" s="33"/>
      <c r="M623" s="155"/>
      <c r="T623" s="57"/>
      <c r="AT623" s="18" t="s">
        <v>357</v>
      </c>
      <c r="AU623" s="18" t="s">
        <v>163</v>
      </c>
    </row>
    <row r="624" spans="2:65" s="1" customFormat="1" ht="24.2" customHeight="1">
      <c r="B624" s="33"/>
      <c r="C624" s="139" t="s">
        <v>1275</v>
      </c>
      <c r="D624" s="139" t="s">
        <v>309</v>
      </c>
      <c r="E624" s="140" t="s">
        <v>9661</v>
      </c>
      <c r="F624" s="141" t="s">
        <v>9662</v>
      </c>
      <c r="G624" s="142" t="s">
        <v>514</v>
      </c>
      <c r="H624" s="143">
        <v>1</v>
      </c>
      <c r="I624" s="144"/>
      <c r="J624" s="145">
        <f>ROUND(I624*H624,2)</f>
        <v>0</v>
      </c>
      <c r="K624" s="141" t="s">
        <v>1</v>
      </c>
      <c r="L624" s="33"/>
      <c r="M624" s="146" t="s">
        <v>1</v>
      </c>
      <c r="N624" s="147" t="s">
        <v>40</v>
      </c>
      <c r="P624" s="148">
        <f>O624*H624</f>
        <v>0</v>
      </c>
      <c r="Q624" s="148">
        <v>0</v>
      </c>
      <c r="R624" s="148">
        <f>Q624*H624</f>
        <v>0</v>
      </c>
      <c r="S624" s="148">
        <v>0</v>
      </c>
      <c r="T624" s="149">
        <f>S624*H624</f>
        <v>0</v>
      </c>
      <c r="AR624" s="150" t="s">
        <v>314</v>
      </c>
      <c r="AT624" s="150" t="s">
        <v>309</v>
      </c>
      <c r="AU624" s="150" t="s">
        <v>163</v>
      </c>
      <c r="AY624" s="18" t="s">
        <v>307</v>
      </c>
      <c r="BE624" s="151">
        <f>IF(N624="základní",J624,0)</f>
        <v>0</v>
      </c>
      <c r="BF624" s="151">
        <f>IF(N624="snížená",J624,0)</f>
        <v>0</v>
      </c>
      <c r="BG624" s="151">
        <f>IF(N624="zákl. přenesená",J624,0)</f>
        <v>0</v>
      </c>
      <c r="BH624" s="151">
        <f>IF(N624="sníž. přenesená",J624,0)</f>
        <v>0</v>
      </c>
      <c r="BI624" s="151">
        <f>IF(N624="nulová",J624,0)</f>
        <v>0</v>
      </c>
      <c r="BJ624" s="18" t="s">
        <v>82</v>
      </c>
      <c r="BK624" s="151">
        <f>ROUND(I624*H624,2)</f>
        <v>0</v>
      </c>
      <c r="BL624" s="18" t="s">
        <v>314</v>
      </c>
      <c r="BM624" s="150" t="s">
        <v>1629</v>
      </c>
    </row>
    <row r="625" spans="2:65" s="1" customFormat="1" ht="19.5">
      <c r="B625" s="33"/>
      <c r="D625" s="152" t="s">
        <v>316</v>
      </c>
      <c r="F625" s="153" t="s">
        <v>9662</v>
      </c>
      <c r="I625" s="154"/>
      <c r="L625" s="33"/>
      <c r="M625" s="155"/>
      <c r="T625" s="57"/>
      <c r="AT625" s="18" t="s">
        <v>316</v>
      </c>
      <c r="AU625" s="18" t="s">
        <v>163</v>
      </c>
    </row>
    <row r="626" spans="2:65" s="1" customFormat="1" ht="19.5">
      <c r="B626" s="33"/>
      <c r="D626" s="152" t="s">
        <v>357</v>
      </c>
      <c r="F626" s="176" t="s">
        <v>9663</v>
      </c>
      <c r="I626" s="154"/>
      <c r="L626" s="33"/>
      <c r="M626" s="155"/>
      <c r="T626" s="57"/>
      <c r="AT626" s="18" t="s">
        <v>357</v>
      </c>
      <c r="AU626" s="18" t="s">
        <v>163</v>
      </c>
    </row>
    <row r="627" spans="2:65" s="1" customFormat="1" ht="24.2" customHeight="1">
      <c r="B627" s="33"/>
      <c r="C627" s="139" t="s">
        <v>1280</v>
      </c>
      <c r="D627" s="139" t="s">
        <v>309</v>
      </c>
      <c r="E627" s="140" t="s">
        <v>9664</v>
      </c>
      <c r="F627" s="141" t="s">
        <v>9665</v>
      </c>
      <c r="G627" s="142" t="s">
        <v>514</v>
      </c>
      <c r="H627" s="143">
        <v>1</v>
      </c>
      <c r="I627" s="144"/>
      <c r="J627" s="145">
        <f>ROUND(I627*H627,2)</f>
        <v>0</v>
      </c>
      <c r="K627" s="141" t="s">
        <v>1</v>
      </c>
      <c r="L627" s="33"/>
      <c r="M627" s="146" t="s">
        <v>1</v>
      </c>
      <c r="N627" s="147" t="s">
        <v>40</v>
      </c>
      <c r="P627" s="148">
        <f>O627*H627</f>
        <v>0</v>
      </c>
      <c r="Q627" s="148">
        <v>0</v>
      </c>
      <c r="R627" s="148">
        <f>Q627*H627</f>
        <v>0</v>
      </c>
      <c r="S627" s="148">
        <v>0</v>
      </c>
      <c r="T627" s="149">
        <f>S627*H627</f>
        <v>0</v>
      </c>
      <c r="AR627" s="150" t="s">
        <v>314</v>
      </c>
      <c r="AT627" s="150" t="s">
        <v>309</v>
      </c>
      <c r="AU627" s="150" t="s">
        <v>163</v>
      </c>
      <c r="AY627" s="18" t="s">
        <v>307</v>
      </c>
      <c r="BE627" s="151">
        <f>IF(N627="základní",J627,0)</f>
        <v>0</v>
      </c>
      <c r="BF627" s="151">
        <f>IF(N627="snížená",J627,0)</f>
        <v>0</v>
      </c>
      <c r="BG627" s="151">
        <f>IF(N627="zákl. přenesená",J627,0)</f>
        <v>0</v>
      </c>
      <c r="BH627" s="151">
        <f>IF(N627="sníž. přenesená",J627,0)</f>
        <v>0</v>
      </c>
      <c r="BI627" s="151">
        <f>IF(N627="nulová",J627,0)</f>
        <v>0</v>
      </c>
      <c r="BJ627" s="18" t="s">
        <v>82</v>
      </c>
      <c r="BK627" s="151">
        <f>ROUND(I627*H627,2)</f>
        <v>0</v>
      </c>
      <c r="BL627" s="18" t="s">
        <v>314</v>
      </c>
      <c r="BM627" s="150" t="s">
        <v>1415</v>
      </c>
    </row>
    <row r="628" spans="2:65" s="1" customFormat="1" ht="19.5">
      <c r="B628" s="33"/>
      <c r="D628" s="152" t="s">
        <v>316</v>
      </c>
      <c r="F628" s="153" t="s">
        <v>9665</v>
      </c>
      <c r="I628" s="154"/>
      <c r="L628" s="33"/>
      <c r="M628" s="155"/>
      <c r="T628" s="57"/>
      <c r="AT628" s="18" t="s">
        <v>316</v>
      </c>
      <c r="AU628" s="18" t="s">
        <v>163</v>
      </c>
    </row>
    <row r="629" spans="2:65" s="1" customFormat="1" ht="19.5">
      <c r="B629" s="33"/>
      <c r="D629" s="152" t="s">
        <v>357</v>
      </c>
      <c r="F629" s="176" t="s">
        <v>9666</v>
      </c>
      <c r="I629" s="154"/>
      <c r="L629" s="33"/>
      <c r="M629" s="155"/>
      <c r="T629" s="57"/>
      <c r="AT629" s="18" t="s">
        <v>357</v>
      </c>
      <c r="AU629" s="18" t="s">
        <v>163</v>
      </c>
    </row>
    <row r="630" spans="2:65" s="1" customFormat="1" ht="62.65" customHeight="1">
      <c r="B630" s="33"/>
      <c r="C630" s="139" t="s">
        <v>1287</v>
      </c>
      <c r="D630" s="139" t="s">
        <v>309</v>
      </c>
      <c r="E630" s="140" t="s">
        <v>9667</v>
      </c>
      <c r="F630" s="141" t="s">
        <v>9668</v>
      </c>
      <c r="G630" s="142" t="s">
        <v>514</v>
      </c>
      <c r="H630" s="143">
        <v>1</v>
      </c>
      <c r="I630" s="144"/>
      <c r="J630" s="145">
        <f>ROUND(I630*H630,2)</f>
        <v>0</v>
      </c>
      <c r="K630" s="141" t="s">
        <v>1</v>
      </c>
      <c r="L630" s="33"/>
      <c r="M630" s="146" t="s">
        <v>1</v>
      </c>
      <c r="N630" s="147" t="s">
        <v>40</v>
      </c>
      <c r="P630" s="148">
        <f>O630*H630</f>
        <v>0</v>
      </c>
      <c r="Q630" s="148">
        <v>0</v>
      </c>
      <c r="R630" s="148">
        <f>Q630*H630</f>
        <v>0</v>
      </c>
      <c r="S630" s="148">
        <v>0</v>
      </c>
      <c r="T630" s="149">
        <f>S630*H630</f>
        <v>0</v>
      </c>
      <c r="AR630" s="150" t="s">
        <v>314</v>
      </c>
      <c r="AT630" s="150" t="s">
        <v>309</v>
      </c>
      <c r="AU630" s="150" t="s">
        <v>163</v>
      </c>
      <c r="AY630" s="18" t="s">
        <v>307</v>
      </c>
      <c r="BE630" s="151">
        <f>IF(N630="základní",J630,0)</f>
        <v>0</v>
      </c>
      <c r="BF630" s="151">
        <f>IF(N630="snížená",J630,0)</f>
        <v>0</v>
      </c>
      <c r="BG630" s="151">
        <f>IF(N630="zákl. přenesená",J630,0)</f>
        <v>0</v>
      </c>
      <c r="BH630" s="151">
        <f>IF(N630="sníž. přenesená",J630,0)</f>
        <v>0</v>
      </c>
      <c r="BI630" s="151">
        <f>IF(N630="nulová",J630,0)</f>
        <v>0</v>
      </c>
      <c r="BJ630" s="18" t="s">
        <v>82</v>
      </c>
      <c r="BK630" s="151">
        <f>ROUND(I630*H630,2)</f>
        <v>0</v>
      </c>
      <c r="BL630" s="18" t="s">
        <v>314</v>
      </c>
      <c r="BM630" s="150" t="s">
        <v>1425</v>
      </c>
    </row>
    <row r="631" spans="2:65" s="1" customFormat="1" ht="243.75">
      <c r="B631" s="33"/>
      <c r="D631" s="152" t="s">
        <v>316</v>
      </c>
      <c r="F631" s="153" t="s">
        <v>9669</v>
      </c>
      <c r="I631" s="154"/>
      <c r="L631" s="33"/>
      <c r="M631" s="155"/>
      <c r="T631" s="57"/>
      <c r="AT631" s="18" t="s">
        <v>316</v>
      </c>
      <c r="AU631" s="18" t="s">
        <v>163</v>
      </c>
    </row>
    <row r="632" spans="2:65" s="1" customFormat="1" ht="19.5">
      <c r="B632" s="33"/>
      <c r="D632" s="152" t="s">
        <v>357</v>
      </c>
      <c r="F632" s="176" t="s">
        <v>9670</v>
      </c>
      <c r="I632" s="154"/>
      <c r="L632" s="33"/>
      <c r="M632" s="155"/>
      <c r="T632" s="57"/>
      <c r="AT632" s="18" t="s">
        <v>357</v>
      </c>
      <c r="AU632" s="18" t="s">
        <v>163</v>
      </c>
    </row>
    <row r="633" spans="2:65" s="1" customFormat="1" ht="66.75" customHeight="1">
      <c r="B633" s="33"/>
      <c r="C633" s="139" t="s">
        <v>1292</v>
      </c>
      <c r="D633" s="139" t="s">
        <v>309</v>
      </c>
      <c r="E633" s="140" t="s">
        <v>9671</v>
      </c>
      <c r="F633" s="141" t="s">
        <v>9672</v>
      </c>
      <c r="G633" s="142" t="s">
        <v>514</v>
      </c>
      <c r="H633" s="143">
        <v>1</v>
      </c>
      <c r="I633" s="144"/>
      <c r="J633" s="145">
        <f>ROUND(I633*H633,2)</f>
        <v>0</v>
      </c>
      <c r="K633" s="141" t="s">
        <v>1</v>
      </c>
      <c r="L633" s="33"/>
      <c r="M633" s="146" t="s">
        <v>1</v>
      </c>
      <c r="N633" s="147" t="s">
        <v>40</v>
      </c>
      <c r="P633" s="148">
        <f>O633*H633</f>
        <v>0</v>
      </c>
      <c r="Q633" s="148">
        <v>0</v>
      </c>
      <c r="R633" s="148">
        <f>Q633*H633</f>
        <v>0</v>
      </c>
      <c r="S633" s="148">
        <v>0</v>
      </c>
      <c r="T633" s="149">
        <f>S633*H633</f>
        <v>0</v>
      </c>
      <c r="AR633" s="150" t="s">
        <v>314</v>
      </c>
      <c r="AT633" s="150" t="s">
        <v>309</v>
      </c>
      <c r="AU633" s="150" t="s">
        <v>163</v>
      </c>
      <c r="AY633" s="18" t="s">
        <v>307</v>
      </c>
      <c r="BE633" s="151">
        <f>IF(N633="základní",J633,0)</f>
        <v>0</v>
      </c>
      <c r="BF633" s="151">
        <f>IF(N633="snížená",J633,0)</f>
        <v>0</v>
      </c>
      <c r="BG633" s="151">
        <f>IF(N633="zákl. přenesená",J633,0)</f>
        <v>0</v>
      </c>
      <c r="BH633" s="151">
        <f>IF(N633="sníž. přenesená",J633,0)</f>
        <v>0</v>
      </c>
      <c r="BI633" s="151">
        <f>IF(N633="nulová",J633,0)</f>
        <v>0</v>
      </c>
      <c r="BJ633" s="18" t="s">
        <v>82</v>
      </c>
      <c r="BK633" s="151">
        <f>ROUND(I633*H633,2)</f>
        <v>0</v>
      </c>
      <c r="BL633" s="18" t="s">
        <v>314</v>
      </c>
      <c r="BM633" s="150" t="s">
        <v>4000</v>
      </c>
    </row>
    <row r="634" spans="2:65" s="1" customFormat="1" ht="126.75">
      <c r="B634" s="33"/>
      <c r="D634" s="152" t="s">
        <v>316</v>
      </c>
      <c r="F634" s="153" t="s">
        <v>9673</v>
      </c>
      <c r="I634" s="154"/>
      <c r="L634" s="33"/>
      <c r="M634" s="155"/>
      <c r="T634" s="57"/>
      <c r="AT634" s="18" t="s">
        <v>316</v>
      </c>
      <c r="AU634" s="18" t="s">
        <v>163</v>
      </c>
    </row>
    <row r="635" spans="2:65" s="1" customFormat="1" ht="19.5">
      <c r="B635" s="33"/>
      <c r="D635" s="152" t="s">
        <v>357</v>
      </c>
      <c r="F635" s="176" t="s">
        <v>9674</v>
      </c>
      <c r="I635" s="154"/>
      <c r="L635" s="33"/>
      <c r="M635" s="155"/>
      <c r="T635" s="57"/>
      <c r="AT635" s="18" t="s">
        <v>357</v>
      </c>
      <c r="AU635" s="18" t="s">
        <v>163</v>
      </c>
    </row>
    <row r="636" spans="2:65" s="1" customFormat="1" ht="62.65" customHeight="1">
      <c r="B636" s="33"/>
      <c r="C636" s="139" t="s">
        <v>1297</v>
      </c>
      <c r="D636" s="139" t="s">
        <v>309</v>
      </c>
      <c r="E636" s="140" t="s">
        <v>9675</v>
      </c>
      <c r="F636" s="141" t="s">
        <v>9676</v>
      </c>
      <c r="G636" s="142" t="s">
        <v>514</v>
      </c>
      <c r="H636" s="143">
        <v>1</v>
      </c>
      <c r="I636" s="144"/>
      <c r="J636" s="145">
        <f>ROUND(I636*H636,2)</f>
        <v>0</v>
      </c>
      <c r="K636" s="141" t="s">
        <v>1</v>
      </c>
      <c r="L636" s="33"/>
      <c r="M636" s="146" t="s">
        <v>1</v>
      </c>
      <c r="N636" s="147" t="s">
        <v>40</v>
      </c>
      <c r="P636" s="148">
        <f>O636*H636</f>
        <v>0</v>
      </c>
      <c r="Q636" s="148">
        <v>0</v>
      </c>
      <c r="R636" s="148">
        <f>Q636*H636</f>
        <v>0</v>
      </c>
      <c r="S636" s="148">
        <v>0</v>
      </c>
      <c r="T636" s="149">
        <f>S636*H636</f>
        <v>0</v>
      </c>
      <c r="AR636" s="150" t="s">
        <v>314</v>
      </c>
      <c r="AT636" s="150" t="s">
        <v>309</v>
      </c>
      <c r="AU636" s="150" t="s">
        <v>163</v>
      </c>
      <c r="AY636" s="18" t="s">
        <v>307</v>
      </c>
      <c r="BE636" s="151">
        <f>IF(N636="základní",J636,0)</f>
        <v>0</v>
      </c>
      <c r="BF636" s="151">
        <f>IF(N636="snížená",J636,0)</f>
        <v>0</v>
      </c>
      <c r="BG636" s="151">
        <f>IF(N636="zákl. přenesená",J636,0)</f>
        <v>0</v>
      </c>
      <c r="BH636" s="151">
        <f>IF(N636="sníž. přenesená",J636,0)</f>
        <v>0</v>
      </c>
      <c r="BI636" s="151">
        <f>IF(N636="nulová",J636,0)</f>
        <v>0</v>
      </c>
      <c r="BJ636" s="18" t="s">
        <v>82</v>
      </c>
      <c r="BK636" s="151">
        <f>ROUND(I636*H636,2)</f>
        <v>0</v>
      </c>
      <c r="BL636" s="18" t="s">
        <v>314</v>
      </c>
      <c r="BM636" s="150" t="s">
        <v>4011</v>
      </c>
    </row>
    <row r="637" spans="2:65" s="1" customFormat="1" ht="243.75">
      <c r="B637" s="33"/>
      <c r="D637" s="152" t="s">
        <v>316</v>
      </c>
      <c r="F637" s="153" t="s">
        <v>9677</v>
      </c>
      <c r="I637" s="154"/>
      <c r="L637" s="33"/>
      <c r="M637" s="155"/>
      <c r="T637" s="57"/>
      <c r="AT637" s="18" t="s">
        <v>316</v>
      </c>
      <c r="AU637" s="18" t="s">
        <v>163</v>
      </c>
    </row>
    <row r="638" spans="2:65" s="1" customFormat="1" ht="19.5">
      <c r="B638" s="33"/>
      <c r="D638" s="152" t="s">
        <v>357</v>
      </c>
      <c r="F638" s="176" t="s">
        <v>9678</v>
      </c>
      <c r="I638" s="154"/>
      <c r="L638" s="33"/>
      <c r="M638" s="155"/>
      <c r="T638" s="57"/>
      <c r="AT638" s="18" t="s">
        <v>357</v>
      </c>
      <c r="AU638" s="18" t="s">
        <v>163</v>
      </c>
    </row>
    <row r="639" spans="2:65" s="1" customFormat="1" ht="78" customHeight="1">
      <c r="B639" s="33"/>
      <c r="C639" s="139" t="s">
        <v>1302</v>
      </c>
      <c r="D639" s="139" t="s">
        <v>309</v>
      </c>
      <c r="E639" s="140" t="s">
        <v>9679</v>
      </c>
      <c r="F639" s="141" t="s">
        <v>9680</v>
      </c>
      <c r="G639" s="142" t="s">
        <v>514</v>
      </c>
      <c r="H639" s="143">
        <v>1</v>
      </c>
      <c r="I639" s="144"/>
      <c r="J639" s="145">
        <f>ROUND(I639*H639,2)</f>
        <v>0</v>
      </c>
      <c r="K639" s="141" t="s">
        <v>1</v>
      </c>
      <c r="L639" s="33"/>
      <c r="M639" s="146" t="s">
        <v>1</v>
      </c>
      <c r="N639" s="147" t="s">
        <v>40</v>
      </c>
      <c r="P639" s="148">
        <f>O639*H639</f>
        <v>0</v>
      </c>
      <c r="Q639" s="148">
        <v>0</v>
      </c>
      <c r="R639" s="148">
        <f>Q639*H639</f>
        <v>0</v>
      </c>
      <c r="S639" s="148">
        <v>0</v>
      </c>
      <c r="T639" s="149">
        <f>S639*H639</f>
        <v>0</v>
      </c>
      <c r="AR639" s="150" t="s">
        <v>314</v>
      </c>
      <c r="AT639" s="150" t="s">
        <v>309</v>
      </c>
      <c r="AU639" s="150" t="s">
        <v>163</v>
      </c>
      <c r="AY639" s="18" t="s">
        <v>307</v>
      </c>
      <c r="BE639" s="151">
        <f>IF(N639="základní",J639,0)</f>
        <v>0</v>
      </c>
      <c r="BF639" s="151">
        <f>IF(N639="snížená",J639,0)</f>
        <v>0</v>
      </c>
      <c r="BG639" s="151">
        <f>IF(N639="zákl. přenesená",J639,0)</f>
        <v>0</v>
      </c>
      <c r="BH639" s="151">
        <f>IF(N639="sníž. přenesená",J639,0)</f>
        <v>0</v>
      </c>
      <c r="BI639" s="151">
        <f>IF(N639="nulová",J639,0)</f>
        <v>0</v>
      </c>
      <c r="BJ639" s="18" t="s">
        <v>82</v>
      </c>
      <c r="BK639" s="151">
        <f>ROUND(I639*H639,2)</f>
        <v>0</v>
      </c>
      <c r="BL639" s="18" t="s">
        <v>314</v>
      </c>
      <c r="BM639" s="150" t="s">
        <v>4017</v>
      </c>
    </row>
    <row r="640" spans="2:65" s="1" customFormat="1" ht="68.25">
      <c r="B640" s="33"/>
      <c r="D640" s="152" t="s">
        <v>316</v>
      </c>
      <c r="F640" s="153" t="s">
        <v>9681</v>
      </c>
      <c r="I640" s="154"/>
      <c r="L640" s="33"/>
      <c r="M640" s="155"/>
      <c r="T640" s="57"/>
      <c r="AT640" s="18" t="s">
        <v>316</v>
      </c>
      <c r="AU640" s="18" t="s">
        <v>163</v>
      </c>
    </row>
    <row r="641" spans="2:65" s="1" customFormat="1" ht="19.5">
      <c r="B641" s="33"/>
      <c r="D641" s="152" t="s">
        <v>357</v>
      </c>
      <c r="F641" s="176" t="s">
        <v>9682</v>
      </c>
      <c r="I641" s="154"/>
      <c r="L641" s="33"/>
      <c r="M641" s="155"/>
      <c r="T641" s="57"/>
      <c r="AT641" s="18" t="s">
        <v>357</v>
      </c>
      <c r="AU641" s="18" t="s">
        <v>163</v>
      </c>
    </row>
    <row r="642" spans="2:65" s="1" customFormat="1" ht="66.75" customHeight="1">
      <c r="B642" s="33"/>
      <c r="C642" s="139" t="s">
        <v>1307</v>
      </c>
      <c r="D642" s="139" t="s">
        <v>309</v>
      </c>
      <c r="E642" s="140" t="s">
        <v>9683</v>
      </c>
      <c r="F642" s="141" t="s">
        <v>9684</v>
      </c>
      <c r="G642" s="142" t="s">
        <v>514</v>
      </c>
      <c r="H642" s="143">
        <v>2</v>
      </c>
      <c r="I642" s="144"/>
      <c r="J642" s="145">
        <f>ROUND(I642*H642,2)</f>
        <v>0</v>
      </c>
      <c r="K642" s="141" t="s">
        <v>1</v>
      </c>
      <c r="L642" s="33"/>
      <c r="M642" s="146" t="s">
        <v>1</v>
      </c>
      <c r="N642" s="147" t="s">
        <v>40</v>
      </c>
      <c r="P642" s="148">
        <f>O642*H642</f>
        <v>0</v>
      </c>
      <c r="Q642" s="148">
        <v>0</v>
      </c>
      <c r="R642" s="148">
        <f>Q642*H642</f>
        <v>0</v>
      </c>
      <c r="S642" s="148">
        <v>0</v>
      </c>
      <c r="T642" s="149">
        <f>S642*H642</f>
        <v>0</v>
      </c>
      <c r="AR642" s="150" t="s">
        <v>314</v>
      </c>
      <c r="AT642" s="150" t="s">
        <v>309</v>
      </c>
      <c r="AU642" s="150" t="s">
        <v>163</v>
      </c>
      <c r="AY642" s="18" t="s">
        <v>307</v>
      </c>
      <c r="BE642" s="151">
        <f>IF(N642="základní",J642,0)</f>
        <v>0</v>
      </c>
      <c r="BF642" s="151">
        <f>IF(N642="snížená",J642,0)</f>
        <v>0</v>
      </c>
      <c r="BG642" s="151">
        <f>IF(N642="zákl. přenesená",J642,0)</f>
        <v>0</v>
      </c>
      <c r="BH642" s="151">
        <f>IF(N642="sníž. přenesená",J642,0)</f>
        <v>0</v>
      </c>
      <c r="BI642" s="151">
        <f>IF(N642="nulová",J642,0)</f>
        <v>0</v>
      </c>
      <c r="BJ642" s="18" t="s">
        <v>82</v>
      </c>
      <c r="BK642" s="151">
        <f>ROUND(I642*H642,2)</f>
        <v>0</v>
      </c>
      <c r="BL642" s="18" t="s">
        <v>314</v>
      </c>
      <c r="BM642" s="150" t="s">
        <v>4025</v>
      </c>
    </row>
    <row r="643" spans="2:65" s="1" customFormat="1" ht="68.25">
      <c r="B643" s="33"/>
      <c r="D643" s="152" t="s">
        <v>316</v>
      </c>
      <c r="F643" s="153" t="s">
        <v>9685</v>
      </c>
      <c r="I643" s="154"/>
      <c r="L643" s="33"/>
      <c r="M643" s="155"/>
      <c r="T643" s="57"/>
      <c r="AT643" s="18" t="s">
        <v>316</v>
      </c>
      <c r="AU643" s="18" t="s">
        <v>163</v>
      </c>
    </row>
    <row r="644" spans="2:65" s="1" customFormat="1" ht="19.5">
      <c r="B644" s="33"/>
      <c r="D644" s="152" t="s">
        <v>357</v>
      </c>
      <c r="F644" s="176" t="s">
        <v>9678</v>
      </c>
      <c r="I644" s="154"/>
      <c r="L644" s="33"/>
      <c r="M644" s="155"/>
      <c r="T644" s="57"/>
      <c r="AT644" s="18" t="s">
        <v>357</v>
      </c>
      <c r="AU644" s="18" t="s">
        <v>163</v>
      </c>
    </row>
    <row r="645" spans="2:65" s="1" customFormat="1" ht="78" customHeight="1">
      <c r="B645" s="33"/>
      <c r="C645" s="139" t="s">
        <v>1312</v>
      </c>
      <c r="D645" s="139" t="s">
        <v>309</v>
      </c>
      <c r="E645" s="140" t="s">
        <v>9679</v>
      </c>
      <c r="F645" s="141" t="s">
        <v>9680</v>
      </c>
      <c r="G645" s="142" t="s">
        <v>514</v>
      </c>
      <c r="H645" s="143">
        <v>4</v>
      </c>
      <c r="I645" s="144"/>
      <c r="J645" s="145">
        <f>ROUND(I645*H645,2)</f>
        <v>0</v>
      </c>
      <c r="K645" s="141" t="s">
        <v>1</v>
      </c>
      <c r="L645" s="33"/>
      <c r="M645" s="146" t="s">
        <v>1</v>
      </c>
      <c r="N645" s="147" t="s">
        <v>40</v>
      </c>
      <c r="P645" s="148">
        <f>O645*H645</f>
        <v>0</v>
      </c>
      <c r="Q645" s="148">
        <v>0</v>
      </c>
      <c r="R645" s="148">
        <f>Q645*H645</f>
        <v>0</v>
      </c>
      <c r="S645" s="148">
        <v>0</v>
      </c>
      <c r="T645" s="149">
        <f>S645*H645</f>
        <v>0</v>
      </c>
      <c r="AR645" s="150" t="s">
        <v>314</v>
      </c>
      <c r="AT645" s="150" t="s">
        <v>309</v>
      </c>
      <c r="AU645" s="150" t="s">
        <v>163</v>
      </c>
      <c r="AY645" s="18" t="s">
        <v>307</v>
      </c>
      <c r="BE645" s="151">
        <f>IF(N645="základní",J645,0)</f>
        <v>0</v>
      </c>
      <c r="BF645" s="151">
        <f>IF(N645="snížená",J645,0)</f>
        <v>0</v>
      </c>
      <c r="BG645" s="151">
        <f>IF(N645="zákl. přenesená",J645,0)</f>
        <v>0</v>
      </c>
      <c r="BH645" s="151">
        <f>IF(N645="sníž. přenesená",J645,0)</f>
        <v>0</v>
      </c>
      <c r="BI645" s="151">
        <f>IF(N645="nulová",J645,0)</f>
        <v>0</v>
      </c>
      <c r="BJ645" s="18" t="s">
        <v>82</v>
      </c>
      <c r="BK645" s="151">
        <f>ROUND(I645*H645,2)</f>
        <v>0</v>
      </c>
      <c r="BL645" s="18" t="s">
        <v>314</v>
      </c>
      <c r="BM645" s="150" t="s">
        <v>4035</v>
      </c>
    </row>
    <row r="646" spans="2:65" s="1" customFormat="1" ht="68.25">
      <c r="B646" s="33"/>
      <c r="D646" s="152" t="s">
        <v>316</v>
      </c>
      <c r="F646" s="153" t="s">
        <v>9681</v>
      </c>
      <c r="I646" s="154"/>
      <c r="L646" s="33"/>
      <c r="M646" s="155"/>
      <c r="T646" s="57"/>
      <c r="AT646" s="18" t="s">
        <v>316</v>
      </c>
      <c r="AU646" s="18" t="s">
        <v>163</v>
      </c>
    </row>
    <row r="647" spans="2:65" s="1" customFormat="1" ht="19.5">
      <c r="B647" s="33"/>
      <c r="D647" s="152" t="s">
        <v>357</v>
      </c>
      <c r="F647" s="176" t="s">
        <v>9682</v>
      </c>
      <c r="I647" s="154"/>
      <c r="L647" s="33"/>
      <c r="M647" s="155"/>
      <c r="T647" s="57"/>
      <c r="AT647" s="18" t="s">
        <v>357</v>
      </c>
      <c r="AU647" s="18" t="s">
        <v>163</v>
      </c>
    </row>
    <row r="648" spans="2:65" s="1" customFormat="1" ht="66.75" customHeight="1">
      <c r="B648" s="33"/>
      <c r="C648" s="139" t="s">
        <v>1314</v>
      </c>
      <c r="D648" s="139" t="s">
        <v>309</v>
      </c>
      <c r="E648" s="140" t="s">
        <v>9686</v>
      </c>
      <c r="F648" s="141" t="s">
        <v>9684</v>
      </c>
      <c r="G648" s="142" t="s">
        <v>514</v>
      </c>
      <c r="H648" s="143">
        <v>1</v>
      </c>
      <c r="I648" s="144"/>
      <c r="J648" s="145">
        <f>ROUND(I648*H648,2)</f>
        <v>0</v>
      </c>
      <c r="K648" s="141" t="s">
        <v>1</v>
      </c>
      <c r="L648" s="33"/>
      <c r="M648" s="146" t="s">
        <v>1</v>
      </c>
      <c r="N648" s="147" t="s">
        <v>40</v>
      </c>
      <c r="P648" s="148">
        <f>O648*H648</f>
        <v>0</v>
      </c>
      <c r="Q648" s="148">
        <v>0</v>
      </c>
      <c r="R648" s="148">
        <f>Q648*H648</f>
        <v>0</v>
      </c>
      <c r="S648" s="148">
        <v>0</v>
      </c>
      <c r="T648" s="149">
        <f>S648*H648</f>
        <v>0</v>
      </c>
      <c r="AR648" s="150" t="s">
        <v>314</v>
      </c>
      <c r="AT648" s="150" t="s">
        <v>309</v>
      </c>
      <c r="AU648" s="150" t="s">
        <v>163</v>
      </c>
      <c r="AY648" s="18" t="s">
        <v>307</v>
      </c>
      <c r="BE648" s="151">
        <f>IF(N648="základní",J648,0)</f>
        <v>0</v>
      </c>
      <c r="BF648" s="151">
        <f>IF(N648="snížená",J648,0)</f>
        <v>0</v>
      </c>
      <c r="BG648" s="151">
        <f>IF(N648="zákl. přenesená",J648,0)</f>
        <v>0</v>
      </c>
      <c r="BH648" s="151">
        <f>IF(N648="sníž. přenesená",J648,0)</f>
        <v>0</v>
      </c>
      <c r="BI648" s="151">
        <f>IF(N648="nulová",J648,0)</f>
        <v>0</v>
      </c>
      <c r="BJ648" s="18" t="s">
        <v>82</v>
      </c>
      <c r="BK648" s="151">
        <f>ROUND(I648*H648,2)</f>
        <v>0</v>
      </c>
      <c r="BL648" s="18" t="s">
        <v>314</v>
      </c>
      <c r="BM648" s="150" t="s">
        <v>4043</v>
      </c>
    </row>
    <row r="649" spans="2:65" s="1" customFormat="1" ht="68.25">
      <c r="B649" s="33"/>
      <c r="D649" s="152" t="s">
        <v>316</v>
      </c>
      <c r="F649" s="153" t="s">
        <v>9685</v>
      </c>
      <c r="I649" s="154"/>
      <c r="L649" s="33"/>
      <c r="M649" s="155"/>
      <c r="T649" s="57"/>
      <c r="AT649" s="18" t="s">
        <v>316</v>
      </c>
      <c r="AU649" s="18" t="s">
        <v>163</v>
      </c>
    </row>
    <row r="650" spans="2:65" s="1" customFormat="1" ht="19.5">
      <c r="B650" s="33"/>
      <c r="D650" s="152" t="s">
        <v>357</v>
      </c>
      <c r="F650" s="176" t="s">
        <v>9670</v>
      </c>
      <c r="I650" s="154"/>
      <c r="L650" s="33"/>
      <c r="M650" s="155"/>
      <c r="T650" s="57"/>
      <c r="AT650" s="18" t="s">
        <v>357</v>
      </c>
      <c r="AU650" s="18" t="s">
        <v>163</v>
      </c>
    </row>
    <row r="651" spans="2:65" s="1" customFormat="1" ht="62.65" customHeight="1">
      <c r="B651" s="33"/>
      <c r="C651" s="139" t="s">
        <v>1318</v>
      </c>
      <c r="D651" s="139" t="s">
        <v>309</v>
      </c>
      <c r="E651" s="140" t="s">
        <v>9687</v>
      </c>
      <c r="F651" s="141" t="s">
        <v>9688</v>
      </c>
      <c r="G651" s="142" t="s">
        <v>514</v>
      </c>
      <c r="H651" s="143">
        <v>1</v>
      </c>
      <c r="I651" s="144"/>
      <c r="J651" s="145">
        <f>ROUND(I651*H651,2)</f>
        <v>0</v>
      </c>
      <c r="K651" s="141" t="s">
        <v>1</v>
      </c>
      <c r="L651" s="33"/>
      <c r="M651" s="146" t="s">
        <v>1</v>
      </c>
      <c r="N651" s="147" t="s">
        <v>40</v>
      </c>
      <c r="P651" s="148">
        <f>O651*H651</f>
        <v>0</v>
      </c>
      <c r="Q651" s="148">
        <v>0</v>
      </c>
      <c r="R651" s="148">
        <f>Q651*H651</f>
        <v>0</v>
      </c>
      <c r="S651" s="148">
        <v>0</v>
      </c>
      <c r="T651" s="149">
        <f>S651*H651</f>
        <v>0</v>
      </c>
      <c r="AR651" s="150" t="s">
        <v>314</v>
      </c>
      <c r="AT651" s="150" t="s">
        <v>309</v>
      </c>
      <c r="AU651" s="150" t="s">
        <v>163</v>
      </c>
      <c r="AY651" s="18" t="s">
        <v>307</v>
      </c>
      <c r="BE651" s="151">
        <f>IF(N651="základní",J651,0)</f>
        <v>0</v>
      </c>
      <c r="BF651" s="151">
        <f>IF(N651="snížená",J651,0)</f>
        <v>0</v>
      </c>
      <c r="BG651" s="151">
        <f>IF(N651="zákl. přenesená",J651,0)</f>
        <v>0</v>
      </c>
      <c r="BH651" s="151">
        <f>IF(N651="sníž. přenesená",J651,0)</f>
        <v>0</v>
      </c>
      <c r="BI651" s="151">
        <f>IF(N651="nulová",J651,0)</f>
        <v>0</v>
      </c>
      <c r="BJ651" s="18" t="s">
        <v>82</v>
      </c>
      <c r="BK651" s="151">
        <f>ROUND(I651*H651,2)</f>
        <v>0</v>
      </c>
      <c r="BL651" s="18" t="s">
        <v>314</v>
      </c>
      <c r="BM651" s="150" t="s">
        <v>4056</v>
      </c>
    </row>
    <row r="652" spans="2:65" s="1" customFormat="1" ht="39">
      <c r="B652" s="33"/>
      <c r="D652" s="152" t="s">
        <v>316</v>
      </c>
      <c r="F652" s="153" t="s">
        <v>9688</v>
      </c>
      <c r="I652" s="154"/>
      <c r="L652" s="33"/>
      <c r="M652" s="155"/>
      <c r="T652" s="57"/>
      <c r="AT652" s="18" t="s">
        <v>316</v>
      </c>
      <c r="AU652" s="18" t="s">
        <v>163</v>
      </c>
    </row>
    <row r="653" spans="2:65" s="1" customFormat="1" ht="62.65" customHeight="1">
      <c r="B653" s="33"/>
      <c r="C653" s="139" t="s">
        <v>1323</v>
      </c>
      <c r="D653" s="139" t="s">
        <v>309</v>
      </c>
      <c r="E653" s="140" t="s">
        <v>9689</v>
      </c>
      <c r="F653" s="141" t="s">
        <v>9690</v>
      </c>
      <c r="G653" s="142" t="s">
        <v>514</v>
      </c>
      <c r="H653" s="143">
        <v>1</v>
      </c>
      <c r="I653" s="144"/>
      <c r="J653" s="145">
        <f>ROUND(I653*H653,2)</f>
        <v>0</v>
      </c>
      <c r="K653" s="141" t="s">
        <v>1</v>
      </c>
      <c r="L653" s="33"/>
      <c r="M653" s="146" t="s">
        <v>1</v>
      </c>
      <c r="N653" s="147" t="s">
        <v>40</v>
      </c>
      <c r="P653" s="148">
        <f>O653*H653</f>
        <v>0</v>
      </c>
      <c r="Q653" s="148">
        <v>0</v>
      </c>
      <c r="R653" s="148">
        <f>Q653*H653</f>
        <v>0</v>
      </c>
      <c r="S653" s="148">
        <v>0</v>
      </c>
      <c r="T653" s="149">
        <f>S653*H653</f>
        <v>0</v>
      </c>
      <c r="AR653" s="150" t="s">
        <v>314</v>
      </c>
      <c r="AT653" s="150" t="s">
        <v>309</v>
      </c>
      <c r="AU653" s="150" t="s">
        <v>163</v>
      </c>
      <c r="AY653" s="18" t="s">
        <v>307</v>
      </c>
      <c r="BE653" s="151">
        <f>IF(N653="základní",J653,0)</f>
        <v>0</v>
      </c>
      <c r="BF653" s="151">
        <f>IF(N653="snížená",J653,0)</f>
        <v>0</v>
      </c>
      <c r="BG653" s="151">
        <f>IF(N653="zákl. přenesená",J653,0)</f>
        <v>0</v>
      </c>
      <c r="BH653" s="151">
        <f>IF(N653="sníž. přenesená",J653,0)</f>
        <v>0</v>
      </c>
      <c r="BI653" s="151">
        <f>IF(N653="nulová",J653,0)</f>
        <v>0</v>
      </c>
      <c r="BJ653" s="18" t="s">
        <v>82</v>
      </c>
      <c r="BK653" s="151">
        <f>ROUND(I653*H653,2)</f>
        <v>0</v>
      </c>
      <c r="BL653" s="18" t="s">
        <v>314</v>
      </c>
      <c r="BM653" s="150" t="s">
        <v>4067</v>
      </c>
    </row>
    <row r="654" spans="2:65" s="1" customFormat="1" ht="370.5">
      <c r="B654" s="33"/>
      <c r="D654" s="152" t="s">
        <v>316</v>
      </c>
      <c r="F654" s="153" t="s">
        <v>9691</v>
      </c>
      <c r="I654" s="154"/>
      <c r="L654" s="33"/>
      <c r="M654" s="155"/>
      <c r="T654" s="57"/>
      <c r="AT654" s="18" t="s">
        <v>316</v>
      </c>
      <c r="AU654" s="18" t="s">
        <v>163</v>
      </c>
    </row>
    <row r="655" spans="2:65" s="1" customFormat="1" ht="19.5">
      <c r="B655" s="33"/>
      <c r="D655" s="152" t="s">
        <v>357</v>
      </c>
      <c r="F655" s="176" t="s">
        <v>9692</v>
      </c>
      <c r="I655" s="154"/>
      <c r="L655" s="33"/>
      <c r="M655" s="155"/>
      <c r="T655" s="57"/>
      <c r="AT655" s="18" t="s">
        <v>357</v>
      </c>
      <c r="AU655" s="18" t="s">
        <v>163</v>
      </c>
    </row>
    <row r="656" spans="2:65" s="1" customFormat="1" ht="76.349999999999994" customHeight="1">
      <c r="B656" s="33"/>
      <c r="C656" s="139" t="s">
        <v>1328</v>
      </c>
      <c r="D656" s="139" t="s">
        <v>309</v>
      </c>
      <c r="E656" s="140" t="s">
        <v>9693</v>
      </c>
      <c r="F656" s="141" t="s">
        <v>10910</v>
      </c>
      <c r="G656" s="142" t="s">
        <v>514</v>
      </c>
      <c r="H656" s="143">
        <v>2</v>
      </c>
      <c r="I656" s="144"/>
      <c r="J656" s="145">
        <f>ROUND(I656*H656,2)</f>
        <v>0</v>
      </c>
      <c r="K656" s="141" t="s">
        <v>1</v>
      </c>
      <c r="L656" s="33"/>
      <c r="M656" s="146" t="s">
        <v>1</v>
      </c>
      <c r="N656" s="147" t="s">
        <v>40</v>
      </c>
      <c r="P656" s="148">
        <f>O656*H656</f>
        <v>0</v>
      </c>
      <c r="Q656" s="148">
        <v>0</v>
      </c>
      <c r="R656" s="148">
        <f>Q656*H656</f>
        <v>0</v>
      </c>
      <c r="S656" s="148">
        <v>0</v>
      </c>
      <c r="T656" s="149">
        <f>S656*H656</f>
        <v>0</v>
      </c>
      <c r="AR656" s="150" t="s">
        <v>314</v>
      </c>
      <c r="AT656" s="150" t="s">
        <v>309</v>
      </c>
      <c r="AU656" s="150" t="s">
        <v>163</v>
      </c>
      <c r="AY656" s="18" t="s">
        <v>307</v>
      </c>
      <c r="BE656" s="151">
        <f>IF(N656="základní",J656,0)</f>
        <v>0</v>
      </c>
      <c r="BF656" s="151">
        <f>IF(N656="snížená",J656,0)</f>
        <v>0</v>
      </c>
      <c r="BG656" s="151">
        <f>IF(N656="zákl. přenesená",J656,0)</f>
        <v>0</v>
      </c>
      <c r="BH656" s="151">
        <f>IF(N656="sníž. přenesená",J656,0)</f>
        <v>0</v>
      </c>
      <c r="BI656" s="151">
        <f>IF(N656="nulová",J656,0)</f>
        <v>0</v>
      </c>
      <c r="BJ656" s="18" t="s">
        <v>82</v>
      </c>
      <c r="BK656" s="151">
        <f>ROUND(I656*H656,2)</f>
        <v>0</v>
      </c>
      <c r="BL656" s="18" t="s">
        <v>314</v>
      </c>
      <c r="BM656" s="150" t="s">
        <v>4077</v>
      </c>
    </row>
    <row r="657" spans="2:65" s="1" customFormat="1" ht="321.75">
      <c r="B657" s="33"/>
      <c r="D657" s="152" t="s">
        <v>316</v>
      </c>
      <c r="F657" s="153" t="s">
        <v>9694</v>
      </c>
      <c r="I657" s="154"/>
      <c r="L657" s="33"/>
      <c r="M657" s="155"/>
      <c r="T657" s="57"/>
      <c r="AT657" s="18" t="s">
        <v>316</v>
      </c>
      <c r="AU657" s="18" t="s">
        <v>163</v>
      </c>
    </row>
    <row r="658" spans="2:65" s="1" customFormat="1" ht="19.5">
      <c r="B658" s="33"/>
      <c r="D658" s="152" t="s">
        <v>357</v>
      </c>
      <c r="F658" s="176" t="s">
        <v>9695</v>
      </c>
      <c r="I658" s="154"/>
      <c r="L658" s="33"/>
      <c r="M658" s="155"/>
      <c r="T658" s="57"/>
      <c r="AT658" s="18" t="s">
        <v>357</v>
      </c>
      <c r="AU658" s="18" t="s">
        <v>163</v>
      </c>
    </row>
    <row r="659" spans="2:65" s="1" customFormat="1" ht="55.5" customHeight="1">
      <c r="B659" s="33"/>
      <c r="C659" s="139" t="s">
        <v>1330</v>
      </c>
      <c r="D659" s="139" t="s">
        <v>309</v>
      </c>
      <c r="E659" s="140" t="s">
        <v>9696</v>
      </c>
      <c r="F659" s="141" t="s">
        <v>9697</v>
      </c>
      <c r="G659" s="142" t="s">
        <v>514</v>
      </c>
      <c r="H659" s="143">
        <v>1</v>
      </c>
      <c r="I659" s="144"/>
      <c r="J659" s="145">
        <f>ROUND(I659*H659,2)</f>
        <v>0</v>
      </c>
      <c r="K659" s="141" t="s">
        <v>1</v>
      </c>
      <c r="L659" s="33"/>
      <c r="M659" s="146" t="s">
        <v>1</v>
      </c>
      <c r="N659" s="147" t="s">
        <v>40</v>
      </c>
      <c r="P659" s="148">
        <f>O659*H659</f>
        <v>0</v>
      </c>
      <c r="Q659" s="148">
        <v>0</v>
      </c>
      <c r="R659" s="148">
        <f>Q659*H659</f>
        <v>0</v>
      </c>
      <c r="S659" s="148">
        <v>0</v>
      </c>
      <c r="T659" s="149">
        <f>S659*H659</f>
        <v>0</v>
      </c>
      <c r="AR659" s="150" t="s">
        <v>314</v>
      </c>
      <c r="AT659" s="150" t="s">
        <v>309</v>
      </c>
      <c r="AU659" s="150" t="s">
        <v>163</v>
      </c>
      <c r="AY659" s="18" t="s">
        <v>307</v>
      </c>
      <c r="BE659" s="151">
        <f>IF(N659="základní",J659,0)</f>
        <v>0</v>
      </c>
      <c r="BF659" s="151">
        <f>IF(N659="snížená",J659,0)</f>
        <v>0</v>
      </c>
      <c r="BG659" s="151">
        <f>IF(N659="zákl. přenesená",J659,0)</f>
        <v>0</v>
      </c>
      <c r="BH659" s="151">
        <f>IF(N659="sníž. přenesená",J659,0)</f>
        <v>0</v>
      </c>
      <c r="BI659" s="151">
        <f>IF(N659="nulová",J659,0)</f>
        <v>0</v>
      </c>
      <c r="BJ659" s="18" t="s">
        <v>82</v>
      </c>
      <c r="BK659" s="151">
        <f>ROUND(I659*H659,2)</f>
        <v>0</v>
      </c>
      <c r="BL659" s="18" t="s">
        <v>314</v>
      </c>
      <c r="BM659" s="150" t="s">
        <v>4087</v>
      </c>
    </row>
    <row r="660" spans="2:65" s="1" customFormat="1" ht="321.75">
      <c r="B660" s="33"/>
      <c r="D660" s="152" t="s">
        <v>316</v>
      </c>
      <c r="F660" s="153" t="s">
        <v>9698</v>
      </c>
      <c r="I660" s="154"/>
      <c r="L660" s="33"/>
      <c r="M660" s="155"/>
      <c r="T660" s="57"/>
      <c r="AT660" s="18" t="s">
        <v>316</v>
      </c>
      <c r="AU660" s="18" t="s">
        <v>163</v>
      </c>
    </row>
    <row r="661" spans="2:65" s="1" customFormat="1" ht="19.5">
      <c r="B661" s="33"/>
      <c r="D661" s="152" t="s">
        <v>357</v>
      </c>
      <c r="F661" s="176" t="s">
        <v>9699</v>
      </c>
      <c r="I661" s="154"/>
      <c r="L661" s="33"/>
      <c r="M661" s="155"/>
      <c r="T661" s="57"/>
      <c r="AT661" s="18" t="s">
        <v>357</v>
      </c>
      <c r="AU661" s="18" t="s">
        <v>163</v>
      </c>
    </row>
    <row r="662" spans="2:65" s="1" customFormat="1" ht="66.75" customHeight="1">
      <c r="B662" s="33"/>
      <c r="C662" s="139" t="s">
        <v>1335</v>
      </c>
      <c r="D662" s="139" t="s">
        <v>309</v>
      </c>
      <c r="E662" s="140" t="s">
        <v>9700</v>
      </c>
      <c r="F662" s="141" t="s">
        <v>9701</v>
      </c>
      <c r="G662" s="142" t="s">
        <v>514</v>
      </c>
      <c r="H662" s="143">
        <v>1</v>
      </c>
      <c r="I662" s="144"/>
      <c r="J662" s="145">
        <f>ROUND(I662*H662,2)</f>
        <v>0</v>
      </c>
      <c r="K662" s="141" t="s">
        <v>1</v>
      </c>
      <c r="L662" s="33"/>
      <c r="M662" s="146" t="s">
        <v>1</v>
      </c>
      <c r="N662" s="147" t="s">
        <v>40</v>
      </c>
      <c r="P662" s="148">
        <f>O662*H662</f>
        <v>0</v>
      </c>
      <c r="Q662" s="148">
        <v>0</v>
      </c>
      <c r="R662" s="148">
        <f>Q662*H662</f>
        <v>0</v>
      </c>
      <c r="S662" s="148">
        <v>0</v>
      </c>
      <c r="T662" s="149">
        <f>S662*H662</f>
        <v>0</v>
      </c>
      <c r="AR662" s="150" t="s">
        <v>314</v>
      </c>
      <c r="AT662" s="150" t="s">
        <v>309</v>
      </c>
      <c r="AU662" s="150" t="s">
        <v>163</v>
      </c>
      <c r="AY662" s="18" t="s">
        <v>307</v>
      </c>
      <c r="BE662" s="151">
        <f>IF(N662="základní",J662,0)</f>
        <v>0</v>
      </c>
      <c r="BF662" s="151">
        <f>IF(N662="snížená",J662,0)</f>
        <v>0</v>
      </c>
      <c r="BG662" s="151">
        <f>IF(N662="zákl. přenesená",J662,0)</f>
        <v>0</v>
      </c>
      <c r="BH662" s="151">
        <f>IF(N662="sníž. přenesená",J662,0)</f>
        <v>0</v>
      </c>
      <c r="BI662" s="151">
        <f>IF(N662="nulová",J662,0)</f>
        <v>0</v>
      </c>
      <c r="BJ662" s="18" t="s">
        <v>82</v>
      </c>
      <c r="BK662" s="151">
        <f>ROUND(I662*H662,2)</f>
        <v>0</v>
      </c>
      <c r="BL662" s="18" t="s">
        <v>314</v>
      </c>
      <c r="BM662" s="150" t="s">
        <v>4097</v>
      </c>
    </row>
    <row r="663" spans="2:65" s="1" customFormat="1" ht="68.25">
      <c r="B663" s="33"/>
      <c r="D663" s="152" t="s">
        <v>316</v>
      </c>
      <c r="F663" s="153" t="s">
        <v>9702</v>
      </c>
      <c r="I663" s="154"/>
      <c r="L663" s="33"/>
      <c r="M663" s="155"/>
      <c r="T663" s="57"/>
      <c r="AT663" s="18" t="s">
        <v>316</v>
      </c>
      <c r="AU663" s="18" t="s">
        <v>163</v>
      </c>
    </row>
    <row r="664" spans="2:65" s="1" customFormat="1" ht="19.5">
      <c r="B664" s="33"/>
      <c r="D664" s="152" t="s">
        <v>357</v>
      </c>
      <c r="F664" s="176" t="s">
        <v>9703</v>
      </c>
      <c r="I664" s="154"/>
      <c r="L664" s="33"/>
      <c r="M664" s="155"/>
      <c r="T664" s="57"/>
      <c r="AT664" s="18" t="s">
        <v>357</v>
      </c>
      <c r="AU664" s="18" t="s">
        <v>163</v>
      </c>
    </row>
    <row r="665" spans="2:65" s="1" customFormat="1" ht="66.75" customHeight="1">
      <c r="B665" s="33"/>
      <c r="C665" s="139" t="s">
        <v>229</v>
      </c>
      <c r="D665" s="139" t="s">
        <v>309</v>
      </c>
      <c r="E665" s="140" t="s">
        <v>9704</v>
      </c>
      <c r="F665" s="141" t="s">
        <v>9705</v>
      </c>
      <c r="G665" s="142" t="s">
        <v>514</v>
      </c>
      <c r="H665" s="143">
        <v>1</v>
      </c>
      <c r="I665" s="144"/>
      <c r="J665" s="145">
        <f>ROUND(I665*H665,2)</f>
        <v>0</v>
      </c>
      <c r="K665" s="141" t="s">
        <v>1</v>
      </c>
      <c r="L665" s="33"/>
      <c r="M665" s="146" t="s">
        <v>1</v>
      </c>
      <c r="N665" s="147" t="s">
        <v>40</v>
      </c>
      <c r="P665" s="148">
        <f>O665*H665</f>
        <v>0</v>
      </c>
      <c r="Q665" s="148">
        <v>0</v>
      </c>
      <c r="R665" s="148">
        <f>Q665*H665</f>
        <v>0</v>
      </c>
      <c r="S665" s="148">
        <v>0</v>
      </c>
      <c r="T665" s="149">
        <f>S665*H665</f>
        <v>0</v>
      </c>
      <c r="AR665" s="150" t="s">
        <v>314</v>
      </c>
      <c r="AT665" s="150" t="s">
        <v>309</v>
      </c>
      <c r="AU665" s="150" t="s">
        <v>163</v>
      </c>
      <c r="AY665" s="18" t="s">
        <v>307</v>
      </c>
      <c r="BE665" s="151">
        <f>IF(N665="základní",J665,0)</f>
        <v>0</v>
      </c>
      <c r="BF665" s="151">
        <f>IF(N665="snížená",J665,0)</f>
        <v>0</v>
      </c>
      <c r="BG665" s="151">
        <f>IF(N665="zákl. přenesená",J665,0)</f>
        <v>0</v>
      </c>
      <c r="BH665" s="151">
        <f>IF(N665="sníž. přenesená",J665,0)</f>
        <v>0</v>
      </c>
      <c r="BI665" s="151">
        <f>IF(N665="nulová",J665,0)</f>
        <v>0</v>
      </c>
      <c r="BJ665" s="18" t="s">
        <v>82</v>
      </c>
      <c r="BK665" s="151">
        <f>ROUND(I665*H665,2)</f>
        <v>0</v>
      </c>
      <c r="BL665" s="18" t="s">
        <v>314</v>
      </c>
      <c r="BM665" s="150" t="s">
        <v>4108</v>
      </c>
    </row>
    <row r="666" spans="2:65" s="1" customFormat="1" ht="68.25">
      <c r="B666" s="33"/>
      <c r="D666" s="152" t="s">
        <v>316</v>
      </c>
      <c r="F666" s="153" t="s">
        <v>9706</v>
      </c>
      <c r="I666" s="154"/>
      <c r="L666" s="33"/>
      <c r="M666" s="155"/>
      <c r="T666" s="57"/>
      <c r="AT666" s="18" t="s">
        <v>316</v>
      </c>
      <c r="AU666" s="18" t="s">
        <v>163</v>
      </c>
    </row>
    <row r="667" spans="2:65" s="1" customFormat="1" ht="19.5">
      <c r="B667" s="33"/>
      <c r="D667" s="152" t="s">
        <v>357</v>
      </c>
      <c r="F667" s="176" t="s">
        <v>9707</v>
      </c>
      <c r="I667" s="154"/>
      <c r="L667" s="33"/>
      <c r="M667" s="155"/>
      <c r="T667" s="57"/>
      <c r="AT667" s="18" t="s">
        <v>357</v>
      </c>
      <c r="AU667" s="18" t="s">
        <v>163</v>
      </c>
    </row>
    <row r="668" spans="2:65" s="1" customFormat="1" ht="24.2" customHeight="1">
      <c r="B668" s="33"/>
      <c r="C668" s="139" t="s">
        <v>1346</v>
      </c>
      <c r="D668" s="139" t="s">
        <v>309</v>
      </c>
      <c r="E668" s="140" t="s">
        <v>9708</v>
      </c>
      <c r="F668" s="141" t="s">
        <v>9709</v>
      </c>
      <c r="G668" s="142" t="s">
        <v>514</v>
      </c>
      <c r="H668" s="143">
        <v>1</v>
      </c>
      <c r="I668" s="144"/>
      <c r="J668" s="145">
        <f>ROUND(I668*H668,2)</f>
        <v>0</v>
      </c>
      <c r="K668" s="141" t="s">
        <v>1</v>
      </c>
      <c r="L668" s="33"/>
      <c r="M668" s="146" t="s">
        <v>1</v>
      </c>
      <c r="N668" s="147" t="s">
        <v>40</v>
      </c>
      <c r="P668" s="148">
        <f>O668*H668</f>
        <v>0</v>
      </c>
      <c r="Q668" s="148">
        <v>0</v>
      </c>
      <c r="R668" s="148">
        <f>Q668*H668</f>
        <v>0</v>
      </c>
      <c r="S668" s="148">
        <v>0</v>
      </c>
      <c r="T668" s="149">
        <f>S668*H668</f>
        <v>0</v>
      </c>
      <c r="AR668" s="150" t="s">
        <v>314</v>
      </c>
      <c r="AT668" s="150" t="s">
        <v>309</v>
      </c>
      <c r="AU668" s="150" t="s">
        <v>163</v>
      </c>
      <c r="AY668" s="18" t="s">
        <v>307</v>
      </c>
      <c r="BE668" s="151">
        <f>IF(N668="základní",J668,0)</f>
        <v>0</v>
      </c>
      <c r="BF668" s="151">
        <f>IF(N668="snížená",J668,0)</f>
        <v>0</v>
      </c>
      <c r="BG668" s="151">
        <f>IF(N668="zákl. přenesená",J668,0)</f>
        <v>0</v>
      </c>
      <c r="BH668" s="151">
        <f>IF(N668="sníž. přenesená",J668,0)</f>
        <v>0</v>
      </c>
      <c r="BI668" s="151">
        <f>IF(N668="nulová",J668,0)</f>
        <v>0</v>
      </c>
      <c r="BJ668" s="18" t="s">
        <v>82</v>
      </c>
      <c r="BK668" s="151">
        <f>ROUND(I668*H668,2)</f>
        <v>0</v>
      </c>
      <c r="BL668" s="18" t="s">
        <v>314</v>
      </c>
      <c r="BM668" s="150" t="s">
        <v>4118</v>
      </c>
    </row>
    <row r="669" spans="2:65" s="1" customFormat="1" ht="11.25">
      <c r="B669" s="33"/>
      <c r="D669" s="152" t="s">
        <v>316</v>
      </c>
      <c r="F669" s="153" t="s">
        <v>9709</v>
      </c>
      <c r="I669" s="154"/>
      <c r="L669" s="33"/>
      <c r="M669" s="155"/>
      <c r="T669" s="57"/>
      <c r="AT669" s="18" t="s">
        <v>316</v>
      </c>
      <c r="AU669" s="18" t="s">
        <v>163</v>
      </c>
    </row>
    <row r="670" spans="2:65" s="1" customFormat="1" ht="19.5">
      <c r="B670" s="33"/>
      <c r="D670" s="152" t="s">
        <v>357</v>
      </c>
      <c r="F670" s="176" t="s">
        <v>9710</v>
      </c>
      <c r="I670" s="154"/>
      <c r="L670" s="33"/>
      <c r="M670" s="155"/>
      <c r="T670" s="57"/>
      <c r="AT670" s="18" t="s">
        <v>357</v>
      </c>
      <c r="AU670" s="18" t="s">
        <v>163</v>
      </c>
    </row>
    <row r="671" spans="2:65" s="1" customFormat="1" ht="24.2" customHeight="1">
      <c r="B671" s="33"/>
      <c r="C671" s="139" t="s">
        <v>1351</v>
      </c>
      <c r="D671" s="139" t="s">
        <v>309</v>
      </c>
      <c r="E671" s="140" t="s">
        <v>9711</v>
      </c>
      <c r="F671" s="141" t="s">
        <v>9709</v>
      </c>
      <c r="G671" s="142" t="s">
        <v>514</v>
      </c>
      <c r="H671" s="143">
        <v>1</v>
      </c>
      <c r="I671" s="144"/>
      <c r="J671" s="145">
        <f>ROUND(I671*H671,2)</f>
        <v>0</v>
      </c>
      <c r="K671" s="141" t="s">
        <v>1</v>
      </c>
      <c r="L671" s="33"/>
      <c r="M671" s="146" t="s">
        <v>1</v>
      </c>
      <c r="N671" s="147" t="s">
        <v>40</v>
      </c>
      <c r="P671" s="148">
        <f>O671*H671</f>
        <v>0</v>
      </c>
      <c r="Q671" s="148">
        <v>0</v>
      </c>
      <c r="R671" s="148">
        <f>Q671*H671</f>
        <v>0</v>
      </c>
      <c r="S671" s="148">
        <v>0</v>
      </c>
      <c r="T671" s="149">
        <f>S671*H671</f>
        <v>0</v>
      </c>
      <c r="AR671" s="150" t="s">
        <v>314</v>
      </c>
      <c r="AT671" s="150" t="s">
        <v>309</v>
      </c>
      <c r="AU671" s="150" t="s">
        <v>163</v>
      </c>
      <c r="AY671" s="18" t="s">
        <v>307</v>
      </c>
      <c r="BE671" s="151">
        <f>IF(N671="základní",J671,0)</f>
        <v>0</v>
      </c>
      <c r="BF671" s="151">
        <f>IF(N671="snížená",J671,0)</f>
        <v>0</v>
      </c>
      <c r="BG671" s="151">
        <f>IF(N671="zákl. přenesená",J671,0)</f>
        <v>0</v>
      </c>
      <c r="BH671" s="151">
        <f>IF(N671="sníž. přenesená",J671,0)</f>
        <v>0</v>
      </c>
      <c r="BI671" s="151">
        <f>IF(N671="nulová",J671,0)</f>
        <v>0</v>
      </c>
      <c r="BJ671" s="18" t="s">
        <v>82</v>
      </c>
      <c r="BK671" s="151">
        <f>ROUND(I671*H671,2)</f>
        <v>0</v>
      </c>
      <c r="BL671" s="18" t="s">
        <v>314</v>
      </c>
      <c r="BM671" s="150" t="s">
        <v>4126</v>
      </c>
    </row>
    <row r="672" spans="2:65" s="1" customFormat="1" ht="11.25">
      <c r="B672" s="33"/>
      <c r="D672" s="152" t="s">
        <v>316</v>
      </c>
      <c r="F672" s="153" t="s">
        <v>9709</v>
      </c>
      <c r="I672" s="154"/>
      <c r="L672" s="33"/>
      <c r="M672" s="155"/>
      <c r="T672" s="57"/>
      <c r="AT672" s="18" t="s">
        <v>316</v>
      </c>
      <c r="AU672" s="18" t="s">
        <v>163</v>
      </c>
    </row>
    <row r="673" spans="2:65" s="1" customFormat="1" ht="19.5">
      <c r="B673" s="33"/>
      <c r="D673" s="152" t="s">
        <v>357</v>
      </c>
      <c r="F673" s="176" t="s">
        <v>9712</v>
      </c>
      <c r="I673" s="154"/>
      <c r="L673" s="33"/>
      <c r="M673" s="155"/>
      <c r="T673" s="57"/>
      <c r="AT673" s="18" t="s">
        <v>357</v>
      </c>
      <c r="AU673" s="18" t="s">
        <v>163</v>
      </c>
    </row>
    <row r="674" spans="2:65" s="1" customFormat="1" ht="24.2" customHeight="1">
      <c r="B674" s="33"/>
      <c r="C674" s="139" t="s">
        <v>1356</v>
      </c>
      <c r="D674" s="139" t="s">
        <v>309</v>
      </c>
      <c r="E674" s="140" t="s">
        <v>9713</v>
      </c>
      <c r="F674" s="141" t="s">
        <v>9714</v>
      </c>
      <c r="G674" s="142" t="s">
        <v>514</v>
      </c>
      <c r="H674" s="143">
        <v>1</v>
      </c>
      <c r="I674" s="144"/>
      <c r="J674" s="145">
        <f>ROUND(I674*H674,2)</f>
        <v>0</v>
      </c>
      <c r="K674" s="141" t="s">
        <v>1</v>
      </c>
      <c r="L674" s="33"/>
      <c r="M674" s="146" t="s">
        <v>1</v>
      </c>
      <c r="N674" s="147" t="s">
        <v>40</v>
      </c>
      <c r="P674" s="148">
        <f>O674*H674</f>
        <v>0</v>
      </c>
      <c r="Q674" s="148">
        <v>0</v>
      </c>
      <c r="R674" s="148">
        <f>Q674*H674</f>
        <v>0</v>
      </c>
      <c r="S674" s="148">
        <v>0</v>
      </c>
      <c r="T674" s="149">
        <f>S674*H674</f>
        <v>0</v>
      </c>
      <c r="AR674" s="150" t="s">
        <v>314</v>
      </c>
      <c r="AT674" s="150" t="s">
        <v>309</v>
      </c>
      <c r="AU674" s="150" t="s">
        <v>163</v>
      </c>
      <c r="AY674" s="18" t="s">
        <v>307</v>
      </c>
      <c r="BE674" s="151">
        <f>IF(N674="základní",J674,0)</f>
        <v>0</v>
      </c>
      <c r="BF674" s="151">
        <f>IF(N674="snížená",J674,0)</f>
        <v>0</v>
      </c>
      <c r="BG674" s="151">
        <f>IF(N674="zákl. přenesená",J674,0)</f>
        <v>0</v>
      </c>
      <c r="BH674" s="151">
        <f>IF(N674="sníž. přenesená",J674,0)</f>
        <v>0</v>
      </c>
      <c r="BI674" s="151">
        <f>IF(N674="nulová",J674,0)</f>
        <v>0</v>
      </c>
      <c r="BJ674" s="18" t="s">
        <v>82</v>
      </c>
      <c r="BK674" s="151">
        <f>ROUND(I674*H674,2)</f>
        <v>0</v>
      </c>
      <c r="BL674" s="18" t="s">
        <v>314</v>
      </c>
      <c r="BM674" s="150" t="s">
        <v>4137</v>
      </c>
    </row>
    <row r="675" spans="2:65" s="1" customFormat="1" ht="19.5">
      <c r="B675" s="33"/>
      <c r="D675" s="152" t="s">
        <v>316</v>
      </c>
      <c r="F675" s="153" t="s">
        <v>9714</v>
      </c>
      <c r="I675" s="154"/>
      <c r="L675" s="33"/>
      <c r="M675" s="155"/>
      <c r="T675" s="57"/>
      <c r="AT675" s="18" t="s">
        <v>316</v>
      </c>
      <c r="AU675" s="18" t="s">
        <v>163</v>
      </c>
    </row>
    <row r="676" spans="2:65" s="1" customFormat="1" ht="19.5">
      <c r="B676" s="33"/>
      <c r="D676" s="152" t="s">
        <v>357</v>
      </c>
      <c r="F676" s="176" t="s">
        <v>9715</v>
      </c>
      <c r="I676" s="154"/>
      <c r="L676" s="33"/>
      <c r="M676" s="155"/>
      <c r="T676" s="57"/>
      <c r="AT676" s="18" t="s">
        <v>357</v>
      </c>
      <c r="AU676" s="18" t="s">
        <v>163</v>
      </c>
    </row>
    <row r="677" spans="2:65" s="1" customFormat="1" ht="66.75" customHeight="1">
      <c r="B677" s="33"/>
      <c r="C677" s="139" t="s">
        <v>1361</v>
      </c>
      <c r="D677" s="139" t="s">
        <v>309</v>
      </c>
      <c r="E677" s="140" t="s">
        <v>9716</v>
      </c>
      <c r="F677" s="141" t="s">
        <v>9717</v>
      </c>
      <c r="G677" s="142" t="s">
        <v>514</v>
      </c>
      <c r="H677" s="143">
        <v>2</v>
      </c>
      <c r="I677" s="144"/>
      <c r="J677" s="145">
        <f>ROUND(I677*H677,2)</f>
        <v>0</v>
      </c>
      <c r="K677" s="141" t="s">
        <v>1</v>
      </c>
      <c r="L677" s="33"/>
      <c r="M677" s="146" t="s">
        <v>1</v>
      </c>
      <c r="N677" s="147" t="s">
        <v>40</v>
      </c>
      <c r="P677" s="148">
        <f>O677*H677</f>
        <v>0</v>
      </c>
      <c r="Q677" s="148">
        <v>0</v>
      </c>
      <c r="R677" s="148">
        <f>Q677*H677</f>
        <v>0</v>
      </c>
      <c r="S677" s="148">
        <v>0</v>
      </c>
      <c r="T677" s="149">
        <f>S677*H677</f>
        <v>0</v>
      </c>
      <c r="AR677" s="150" t="s">
        <v>314</v>
      </c>
      <c r="AT677" s="150" t="s">
        <v>309</v>
      </c>
      <c r="AU677" s="150" t="s">
        <v>163</v>
      </c>
      <c r="AY677" s="18" t="s">
        <v>307</v>
      </c>
      <c r="BE677" s="151">
        <f>IF(N677="základní",J677,0)</f>
        <v>0</v>
      </c>
      <c r="BF677" s="151">
        <f>IF(N677="snížená",J677,0)</f>
        <v>0</v>
      </c>
      <c r="BG677" s="151">
        <f>IF(N677="zákl. přenesená",J677,0)</f>
        <v>0</v>
      </c>
      <c r="BH677" s="151">
        <f>IF(N677="sníž. přenesená",J677,0)</f>
        <v>0</v>
      </c>
      <c r="BI677" s="151">
        <f>IF(N677="nulová",J677,0)</f>
        <v>0</v>
      </c>
      <c r="BJ677" s="18" t="s">
        <v>82</v>
      </c>
      <c r="BK677" s="151">
        <f>ROUND(I677*H677,2)</f>
        <v>0</v>
      </c>
      <c r="BL677" s="18" t="s">
        <v>314</v>
      </c>
      <c r="BM677" s="150" t="s">
        <v>4153</v>
      </c>
    </row>
    <row r="678" spans="2:65" s="1" customFormat="1" ht="204.75">
      <c r="B678" s="33"/>
      <c r="D678" s="152" t="s">
        <v>316</v>
      </c>
      <c r="F678" s="153" t="s">
        <v>9718</v>
      </c>
      <c r="I678" s="154"/>
      <c r="L678" s="33"/>
      <c r="M678" s="155"/>
      <c r="T678" s="57"/>
      <c r="AT678" s="18" t="s">
        <v>316</v>
      </c>
      <c r="AU678" s="18" t="s">
        <v>163</v>
      </c>
    </row>
    <row r="679" spans="2:65" s="1" customFormat="1" ht="19.5">
      <c r="B679" s="33"/>
      <c r="D679" s="152" t="s">
        <v>357</v>
      </c>
      <c r="F679" s="176" t="s">
        <v>9719</v>
      </c>
      <c r="I679" s="154"/>
      <c r="L679" s="33"/>
      <c r="M679" s="155"/>
      <c r="T679" s="57"/>
      <c r="AT679" s="18" t="s">
        <v>357</v>
      </c>
      <c r="AU679" s="18" t="s">
        <v>163</v>
      </c>
    </row>
    <row r="680" spans="2:65" s="1" customFormat="1" ht="16.5" customHeight="1">
      <c r="B680" s="33"/>
      <c r="C680" s="139" t="s">
        <v>1368</v>
      </c>
      <c r="D680" s="139" t="s">
        <v>309</v>
      </c>
      <c r="E680" s="140" t="s">
        <v>9720</v>
      </c>
      <c r="F680" s="141" t="s">
        <v>9721</v>
      </c>
      <c r="G680" s="142" t="s">
        <v>514</v>
      </c>
      <c r="H680" s="143">
        <v>2</v>
      </c>
      <c r="I680" s="144"/>
      <c r="J680" s="145">
        <f>ROUND(I680*H680,2)</f>
        <v>0</v>
      </c>
      <c r="K680" s="141" t="s">
        <v>1</v>
      </c>
      <c r="L680" s="33"/>
      <c r="M680" s="146" t="s">
        <v>1</v>
      </c>
      <c r="N680" s="147" t="s">
        <v>40</v>
      </c>
      <c r="P680" s="148">
        <f>O680*H680</f>
        <v>0</v>
      </c>
      <c r="Q680" s="148">
        <v>0</v>
      </c>
      <c r="R680" s="148">
        <f>Q680*H680</f>
        <v>0</v>
      </c>
      <c r="S680" s="148">
        <v>0</v>
      </c>
      <c r="T680" s="149">
        <f>S680*H680</f>
        <v>0</v>
      </c>
      <c r="AR680" s="150" t="s">
        <v>314</v>
      </c>
      <c r="AT680" s="150" t="s">
        <v>309</v>
      </c>
      <c r="AU680" s="150" t="s">
        <v>163</v>
      </c>
      <c r="AY680" s="18" t="s">
        <v>307</v>
      </c>
      <c r="BE680" s="151">
        <f>IF(N680="základní",J680,0)</f>
        <v>0</v>
      </c>
      <c r="BF680" s="151">
        <f>IF(N680="snížená",J680,0)</f>
        <v>0</v>
      </c>
      <c r="BG680" s="151">
        <f>IF(N680="zákl. přenesená",J680,0)</f>
        <v>0</v>
      </c>
      <c r="BH680" s="151">
        <f>IF(N680="sníž. přenesená",J680,0)</f>
        <v>0</v>
      </c>
      <c r="BI680" s="151">
        <f>IF(N680="nulová",J680,0)</f>
        <v>0</v>
      </c>
      <c r="BJ680" s="18" t="s">
        <v>82</v>
      </c>
      <c r="BK680" s="151">
        <f>ROUND(I680*H680,2)</f>
        <v>0</v>
      </c>
      <c r="BL680" s="18" t="s">
        <v>314</v>
      </c>
      <c r="BM680" s="150" t="s">
        <v>4165</v>
      </c>
    </row>
    <row r="681" spans="2:65" s="1" customFormat="1" ht="11.25">
      <c r="B681" s="33"/>
      <c r="D681" s="152" t="s">
        <v>316</v>
      </c>
      <c r="F681" s="153" t="s">
        <v>9721</v>
      </c>
      <c r="I681" s="154"/>
      <c r="L681" s="33"/>
      <c r="M681" s="155"/>
      <c r="T681" s="57"/>
      <c r="AT681" s="18" t="s">
        <v>316</v>
      </c>
      <c r="AU681" s="18" t="s">
        <v>163</v>
      </c>
    </row>
    <row r="682" spans="2:65" s="1" customFormat="1" ht="19.5">
      <c r="B682" s="33"/>
      <c r="D682" s="152" t="s">
        <v>357</v>
      </c>
      <c r="F682" s="176" t="s">
        <v>9722</v>
      </c>
      <c r="I682" s="154"/>
      <c r="L682" s="33"/>
      <c r="M682" s="155"/>
      <c r="T682" s="57"/>
      <c r="AT682" s="18" t="s">
        <v>357</v>
      </c>
      <c r="AU682" s="18" t="s">
        <v>163</v>
      </c>
    </row>
    <row r="683" spans="2:65" s="1" customFormat="1" ht="66.75" customHeight="1">
      <c r="B683" s="33"/>
      <c r="C683" s="139" t="s">
        <v>1373</v>
      </c>
      <c r="D683" s="139" t="s">
        <v>309</v>
      </c>
      <c r="E683" s="140" t="s">
        <v>9716</v>
      </c>
      <c r="F683" s="141" t="s">
        <v>9717</v>
      </c>
      <c r="G683" s="142" t="s">
        <v>514</v>
      </c>
      <c r="H683" s="143">
        <v>1</v>
      </c>
      <c r="I683" s="144"/>
      <c r="J683" s="145">
        <f>ROUND(I683*H683,2)</f>
        <v>0</v>
      </c>
      <c r="K683" s="141" t="s">
        <v>1</v>
      </c>
      <c r="L683" s="33"/>
      <c r="M683" s="146" t="s">
        <v>1</v>
      </c>
      <c r="N683" s="147" t="s">
        <v>40</v>
      </c>
      <c r="P683" s="148">
        <f>O683*H683</f>
        <v>0</v>
      </c>
      <c r="Q683" s="148">
        <v>0</v>
      </c>
      <c r="R683" s="148">
        <f>Q683*H683</f>
        <v>0</v>
      </c>
      <c r="S683" s="148">
        <v>0</v>
      </c>
      <c r="T683" s="149">
        <f>S683*H683</f>
        <v>0</v>
      </c>
      <c r="AR683" s="150" t="s">
        <v>314</v>
      </c>
      <c r="AT683" s="150" t="s">
        <v>309</v>
      </c>
      <c r="AU683" s="150" t="s">
        <v>163</v>
      </c>
      <c r="AY683" s="18" t="s">
        <v>307</v>
      </c>
      <c r="BE683" s="151">
        <f>IF(N683="základní",J683,0)</f>
        <v>0</v>
      </c>
      <c r="BF683" s="151">
        <f>IF(N683="snížená",J683,0)</f>
        <v>0</v>
      </c>
      <c r="BG683" s="151">
        <f>IF(N683="zákl. přenesená",J683,0)</f>
        <v>0</v>
      </c>
      <c r="BH683" s="151">
        <f>IF(N683="sníž. přenesená",J683,0)</f>
        <v>0</v>
      </c>
      <c r="BI683" s="151">
        <f>IF(N683="nulová",J683,0)</f>
        <v>0</v>
      </c>
      <c r="BJ683" s="18" t="s">
        <v>82</v>
      </c>
      <c r="BK683" s="151">
        <f>ROUND(I683*H683,2)</f>
        <v>0</v>
      </c>
      <c r="BL683" s="18" t="s">
        <v>314</v>
      </c>
      <c r="BM683" s="150" t="s">
        <v>4171</v>
      </c>
    </row>
    <row r="684" spans="2:65" s="1" customFormat="1" ht="204.75">
      <c r="B684" s="33"/>
      <c r="D684" s="152" t="s">
        <v>316</v>
      </c>
      <c r="F684" s="153" t="s">
        <v>9718</v>
      </c>
      <c r="I684" s="154"/>
      <c r="L684" s="33"/>
      <c r="M684" s="155"/>
      <c r="T684" s="57"/>
      <c r="AT684" s="18" t="s">
        <v>316</v>
      </c>
      <c r="AU684" s="18" t="s">
        <v>163</v>
      </c>
    </row>
    <row r="685" spans="2:65" s="1" customFormat="1" ht="19.5">
      <c r="B685" s="33"/>
      <c r="D685" s="152" t="s">
        <v>357</v>
      </c>
      <c r="F685" s="176" t="s">
        <v>9719</v>
      </c>
      <c r="I685" s="154"/>
      <c r="L685" s="33"/>
      <c r="M685" s="155"/>
      <c r="T685" s="57"/>
      <c r="AT685" s="18" t="s">
        <v>357</v>
      </c>
      <c r="AU685" s="18" t="s">
        <v>163</v>
      </c>
    </row>
    <row r="686" spans="2:65" s="1" customFormat="1" ht="66.75" customHeight="1">
      <c r="B686" s="33"/>
      <c r="C686" s="139" t="s">
        <v>1379</v>
      </c>
      <c r="D686" s="139" t="s">
        <v>309</v>
      </c>
      <c r="E686" s="140" t="s">
        <v>9723</v>
      </c>
      <c r="F686" s="141" t="s">
        <v>9724</v>
      </c>
      <c r="G686" s="142" t="s">
        <v>514</v>
      </c>
      <c r="H686" s="143">
        <v>1</v>
      </c>
      <c r="I686" s="144"/>
      <c r="J686" s="145">
        <f>ROUND(I686*H686,2)</f>
        <v>0</v>
      </c>
      <c r="K686" s="141" t="s">
        <v>1</v>
      </c>
      <c r="L686" s="33"/>
      <c r="M686" s="146" t="s">
        <v>1</v>
      </c>
      <c r="N686" s="147" t="s">
        <v>40</v>
      </c>
      <c r="P686" s="148">
        <f>O686*H686</f>
        <v>0</v>
      </c>
      <c r="Q686" s="148">
        <v>0</v>
      </c>
      <c r="R686" s="148">
        <f>Q686*H686</f>
        <v>0</v>
      </c>
      <c r="S686" s="148">
        <v>0</v>
      </c>
      <c r="T686" s="149">
        <f>S686*H686</f>
        <v>0</v>
      </c>
      <c r="AR686" s="150" t="s">
        <v>314</v>
      </c>
      <c r="AT686" s="150" t="s">
        <v>309</v>
      </c>
      <c r="AU686" s="150" t="s">
        <v>163</v>
      </c>
      <c r="AY686" s="18" t="s">
        <v>307</v>
      </c>
      <c r="BE686" s="151">
        <f>IF(N686="základní",J686,0)</f>
        <v>0</v>
      </c>
      <c r="BF686" s="151">
        <f>IF(N686="snížená",J686,0)</f>
        <v>0</v>
      </c>
      <c r="BG686" s="151">
        <f>IF(N686="zákl. přenesená",J686,0)</f>
        <v>0</v>
      </c>
      <c r="BH686" s="151">
        <f>IF(N686="sníž. přenesená",J686,0)</f>
        <v>0</v>
      </c>
      <c r="BI686" s="151">
        <f>IF(N686="nulová",J686,0)</f>
        <v>0</v>
      </c>
      <c r="BJ686" s="18" t="s">
        <v>82</v>
      </c>
      <c r="BK686" s="151">
        <f>ROUND(I686*H686,2)</f>
        <v>0</v>
      </c>
      <c r="BL686" s="18" t="s">
        <v>314</v>
      </c>
      <c r="BM686" s="150" t="s">
        <v>4178</v>
      </c>
    </row>
    <row r="687" spans="2:65" s="1" customFormat="1" ht="39">
      <c r="B687" s="33"/>
      <c r="D687" s="152" t="s">
        <v>316</v>
      </c>
      <c r="F687" s="153" t="s">
        <v>9724</v>
      </c>
      <c r="I687" s="154"/>
      <c r="L687" s="33"/>
      <c r="M687" s="155"/>
      <c r="T687" s="57"/>
      <c r="AT687" s="18" t="s">
        <v>316</v>
      </c>
      <c r="AU687" s="18" t="s">
        <v>163</v>
      </c>
    </row>
    <row r="688" spans="2:65" s="1" customFormat="1" ht="19.5">
      <c r="B688" s="33"/>
      <c r="D688" s="152" t="s">
        <v>357</v>
      </c>
      <c r="F688" s="176" t="s">
        <v>9725</v>
      </c>
      <c r="I688" s="154"/>
      <c r="L688" s="33"/>
      <c r="M688" s="155"/>
      <c r="T688" s="57"/>
      <c r="AT688" s="18" t="s">
        <v>357</v>
      </c>
      <c r="AU688" s="18" t="s">
        <v>163</v>
      </c>
    </row>
    <row r="689" spans="2:65" s="1" customFormat="1" ht="76.349999999999994" customHeight="1">
      <c r="B689" s="33"/>
      <c r="C689" s="139" t="s">
        <v>1383</v>
      </c>
      <c r="D689" s="139" t="s">
        <v>309</v>
      </c>
      <c r="E689" s="140" t="s">
        <v>9726</v>
      </c>
      <c r="F689" s="141" t="s">
        <v>9727</v>
      </c>
      <c r="G689" s="142" t="s">
        <v>514</v>
      </c>
      <c r="H689" s="143">
        <v>2</v>
      </c>
      <c r="I689" s="144"/>
      <c r="J689" s="145">
        <f>ROUND(I689*H689,2)</f>
        <v>0</v>
      </c>
      <c r="K689" s="141" t="s">
        <v>1</v>
      </c>
      <c r="L689" s="33"/>
      <c r="M689" s="146" t="s">
        <v>1</v>
      </c>
      <c r="N689" s="147" t="s">
        <v>40</v>
      </c>
      <c r="P689" s="148">
        <f>O689*H689</f>
        <v>0</v>
      </c>
      <c r="Q689" s="148">
        <v>0</v>
      </c>
      <c r="R689" s="148">
        <f>Q689*H689</f>
        <v>0</v>
      </c>
      <c r="S689" s="148">
        <v>0</v>
      </c>
      <c r="T689" s="149">
        <f>S689*H689</f>
        <v>0</v>
      </c>
      <c r="AR689" s="150" t="s">
        <v>314</v>
      </c>
      <c r="AT689" s="150" t="s">
        <v>309</v>
      </c>
      <c r="AU689" s="150" t="s">
        <v>163</v>
      </c>
      <c r="AY689" s="18" t="s">
        <v>307</v>
      </c>
      <c r="BE689" s="151">
        <f>IF(N689="základní",J689,0)</f>
        <v>0</v>
      </c>
      <c r="BF689" s="151">
        <f>IF(N689="snížená",J689,0)</f>
        <v>0</v>
      </c>
      <c r="BG689" s="151">
        <f>IF(N689="zákl. přenesená",J689,0)</f>
        <v>0</v>
      </c>
      <c r="BH689" s="151">
        <f>IF(N689="sníž. přenesená",J689,0)</f>
        <v>0</v>
      </c>
      <c r="BI689" s="151">
        <f>IF(N689="nulová",J689,0)</f>
        <v>0</v>
      </c>
      <c r="BJ689" s="18" t="s">
        <v>82</v>
      </c>
      <c r="BK689" s="151">
        <f>ROUND(I689*H689,2)</f>
        <v>0</v>
      </c>
      <c r="BL689" s="18" t="s">
        <v>314</v>
      </c>
      <c r="BM689" s="150" t="s">
        <v>4183</v>
      </c>
    </row>
    <row r="690" spans="2:65" s="1" customFormat="1" ht="68.25">
      <c r="B690" s="33"/>
      <c r="D690" s="152" t="s">
        <v>316</v>
      </c>
      <c r="F690" s="153" t="s">
        <v>9728</v>
      </c>
      <c r="I690" s="154"/>
      <c r="L690" s="33"/>
      <c r="M690" s="155"/>
      <c r="T690" s="57"/>
      <c r="AT690" s="18" t="s">
        <v>316</v>
      </c>
      <c r="AU690" s="18" t="s">
        <v>163</v>
      </c>
    </row>
    <row r="691" spans="2:65" s="1" customFormat="1" ht="19.5">
      <c r="B691" s="33"/>
      <c r="D691" s="152" t="s">
        <v>357</v>
      </c>
      <c r="F691" s="176" t="s">
        <v>9729</v>
      </c>
      <c r="I691" s="154"/>
      <c r="L691" s="33"/>
      <c r="M691" s="155"/>
      <c r="T691" s="57"/>
      <c r="AT691" s="18" t="s">
        <v>357</v>
      </c>
      <c r="AU691" s="18" t="s">
        <v>163</v>
      </c>
    </row>
    <row r="692" spans="2:65" s="1" customFormat="1" ht="24.2" customHeight="1">
      <c r="B692" s="33"/>
      <c r="C692" s="139" t="s">
        <v>1389</v>
      </c>
      <c r="D692" s="139" t="s">
        <v>309</v>
      </c>
      <c r="E692" s="140" t="s">
        <v>9730</v>
      </c>
      <c r="F692" s="141" t="s">
        <v>9731</v>
      </c>
      <c r="G692" s="142" t="s">
        <v>514</v>
      </c>
      <c r="H692" s="143">
        <v>1</v>
      </c>
      <c r="I692" s="144"/>
      <c r="J692" s="145">
        <f>ROUND(I692*H692,2)</f>
        <v>0</v>
      </c>
      <c r="K692" s="141" t="s">
        <v>1</v>
      </c>
      <c r="L692" s="33"/>
      <c r="M692" s="146" t="s">
        <v>1</v>
      </c>
      <c r="N692" s="147" t="s">
        <v>40</v>
      </c>
      <c r="P692" s="148">
        <f>O692*H692</f>
        <v>0</v>
      </c>
      <c r="Q692" s="148">
        <v>0</v>
      </c>
      <c r="R692" s="148">
        <f>Q692*H692</f>
        <v>0</v>
      </c>
      <c r="S692" s="148">
        <v>0</v>
      </c>
      <c r="T692" s="149">
        <f>S692*H692</f>
        <v>0</v>
      </c>
      <c r="AR692" s="150" t="s">
        <v>314</v>
      </c>
      <c r="AT692" s="150" t="s">
        <v>309</v>
      </c>
      <c r="AU692" s="150" t="s">
        <v>163</v>
      </c>
      <c r="AY692" s="18" t="s">
        <v>307</v>
      </c>
      <c r="BE692" s="151">
        <f>IF(N692="základní",J692,0)</f>
        <v>0</v>
      </c>
      <c r="BF692" s="151">
        <f>IF(N692="snížená",J692,0)</f>
        <v>0</v>
      </c>
      <c r="BG692" s="151">
        <f>IF(N692="zákl. přenesená",J692,0)</f>
        <v>0</v>
      </c>
      <c r="BH692" s="151">
        <f>IF(N692="sníž. přenesená",J692,0)</f>
        <v>0</v>
      </c>
      <c r="BI692" s="151">
        <f>IF(N692="nulová",J692,0)</f>
        <v>0</v>
      </c>
      <c r="BJ692" s="18" t="s">
        <v>82</v>
      </c>
      <c r="BK692" s="151">
        <f>ROUND(I692*H692,2)</f>
        <v>0</v>
      </c>
      <c r="BL692" s="18" t="s">
        <v>314</v>
      </c>
      <c r="BM692" s="150" t="s">
        <v>4200</v>
      </c>
    </row>
    <row r="693" spans="2:65" s="1" customFormat="1" ht="11.25">
      <c r="B693" s="33"/>
      <c r="D693" s="152" t="s">
        <v>316</v>
      </c>
      <c r="F693" s="153" t="s">
        <v>9731</v>
      </c>
      <c r="I693" s="154"/>
      <c r="L693" s="33"/>
      <c r="M693" s="155"/>
      <c r="T693" s="57"/>
      <c r="AT693" s="18" t="s">
        <v>316</v>
      </c>
      <c r="AU693" s="18" t="s">
        <v>163</v>
      </c>
    </row>
    <row r="694" spans="2:65" s="1" customFormat="1" ht="19.5">
      <c r="B694" s="33"/>
      <c r="D694" s="152" t="s">
        <v>357</v>
      </c>
      <c r="F694" s="176" t="s">
        <v>9732</v>
      </c>
      <c r="I694" s="154"/>
      <c r="L694" s="33"/>
      <c r="M694" s="155"/>
      <c r="T694" s="57"/>
      <c r="AT694" s="18" t="s">
        <v>357</v>
      </c>
      <c r="AU694" s="18" t="s">
        <v>163</v>
      </c>
    </row>
    <row r="695" spans="2:65" s="1" customFormat="1" ht="44.25" customHeight="1">
      <c r="B695" s="33"/>
      <c r="C695" s="139" t="s">
        <v>1396</v>
      </c>
      <c r="D695" s="139" t="s">
        <v>309</v>
      </c>
      <c r="E695" s="140" t="s">
        <v>9733</v>
      </c>
      <c r="F695" s="141" t="s">
        <v>9734</v>
      </c>
      <c r="G695" s="142" t="s">
        <v>514</v>
      </c>
      <c r="H695" s="143">
        <v>1</v>
      </c>
      <c r="I695" s="144"/>
      <c r="J695" s="145">
        <f>ROUND(I695*H695,2)</f>
        <v>0</v>
      </c>
      <c r="K695" s="141" t="s">
        <v>1</v>
      </c>
      <c r="L695" s="33"/>
      <c r="M695" s="146" t="s">
        <v>1</v>
      </c>
      <c r="N695" s="147" t="s">
        <v>40</v>
      </c>
      <c r="P695" s="148">
        <f>O695*H695</f>
        <v>0</v>
      </c>
      <c r="Q695" s="148">
        <v>0</v>
      </c>
      <c r="R695" s="148">
        <f>Q695*H695</f>
        <v>0</v>
      </c>
      <c r="S695" s="148">
        <v>0</v>
      </c>
      <c r="T695" s="149">
        <f>S695*H695</f>
        <v>0</v>
      </c>
      <c r="AR695" s="150" t="s">
        <v>314</v>
      </c>
      <c r="AT695" s="150" t="s">
        <v>309</v>
      </c>
      <c r="AU695" s="150" t="s">
        <v>163</v>
      </c>
      <c r="AY695" s="18" t="s">
        <v>307</v>
      </c>
      <c r="BE695" s="151">
        <f>IF(N695="základní",J695,0)</f>
        <v>0</v>
      </c>
      <c r="BF695" s="151">
        <f>IF(N695="snížená",J695,0)</f>
        <v>0</v>
      </c>
      <c r="BG695" s="151">
        <f>IF(N695="zákl. přenesená",J695,0)</f>
        <v>0</v>
      </c>
      <c r="BH695" s="151">
        <f>IF(N695="sníž. přenesená",J695,0)</f>
        <v>0</v>
      </c>
      <c r="BI695" s="151">
        <f>IF(N695="nulová",J695,0)</f>
        <v>0</v>
      </c>
      <c r="BJ695" s="18" t="s">
        <v>82</v>
      </c>
      <c r="BK695" s="151">
        <f>ROUND(I695*H695,2)</f>
        <v>0</v>
      </c>
      <c r="BL695" s="18" t="s">
        <v>314</v>
      </c>
      <c r="BM695" s="150" t="s">
        <v>4210</v>
      </c>
    </row>
    <row r="696" spans="2:65" s="1" customFormat="1" ht="29.25">
      <c r="B696" s="33"/>
      <c r="D696" s="152" t="s">
        <v>316</v>
      </c>
      <c r="F696" s="153" t="s">
        <v>9734</v>
      </c>
      <c r="I696" s="154"/>
      <c r="L696" s="33"/>
      <c r="M696" s="155"/>
      <c r="T696" s="57"/>
      <c r="AT696" s="18" t="s">
        <v>316</v>
      </c>
      <c r="AU696" s="18" t="s">
        <v>163</v>
      </c>
    </row>
    <row r="697" spans="2:65" s="1" customFormat="1" ht="19.5">
      <c r="B697" s="33"/>
      <c r="D697" s="152" t="s">
        <v>357</v>
      </c>
      <c r="F697" s="176" t="s">
        <v>9735</v>
      </c>
      <c r="I697" s="154"/>
      <c r="L697" s="33"/>
      <c r="M697" s="155"/>
      <c r="T697" s="57"/>
      <c r="AT697" s="18" t="s">
        <v>357</v>
      </c>
      <c r="AU697" s="18" t="s">
        <v>163</v>
      </c>
    </row>
    <row r="698" spans="2:65" s="1" customFormat="1" ht="78" customHeight="1">
      <c r="B698" s="33"/>
      <c r="C698" s="139" t="s">
        <v>1402</v>
      </c>
      <c r="D698" s="139" t="s">
        <v>309</v>
      </c>
      <c r="E698" s="140" t="s">
        <v>9736</v>
      </c>
      <c r="F698" s="141" t="s">
        <v>9737</v>
      </c>
      <c r="G698" s="142" t="s">
        <v>514</v>
      </c>
      <c r="H698" s="143">
        <v>1</v>
      </c>
      <c r="I698" s="144"/>
      <c r="J698" s="145">
        <f>ROUND(I698*H698,2)</f>
        <v>0</v>
      </c>
      <c r="K698" s="141" t="s">
        <v>1</v>
      </c>
      <c r="L698" s="33"/>
      <c r="M698" s="146" t="s">
        <v>1</v>
      </c>
      <c r="N698" s="147" t="s">
        <v>40</v>
      </c>
      <c r="P698" s="148">
        <f>O698*H698</f>
        <v>0</v>
      </c>
      <c r="Q698" s="148">
        <v>0</v>
      </c>
      <c r="R698" s="148">
        <f>Q698*H698</f>
        <v>0</v>
      </c>
      <c r="S698" s="148">
        <v>0</v>
      </c>
      <c r="T698" s="149">
        <f>S698*H698</f>
        <v>0</v>
      </c>
      <c r="AR698" s="150" t="s">
        <v>314</v>
      </c>
      <c r="AT698" s="150" t="s">
        <v>309</v>
      </c>
      <c r="AU698" s="150" t="s">
        <v>163</v>
      </c>
      <c r="AY698" s="18" t="s">
        <v>307</v>
      </c>
      <c r="BE698" s="151">
        <f>IF(N698="základní",J698,0)</f>
        <v>0</v>
      </c>
      <c r="BF698" s="151">
        <f>IF(N698="snížená",J698,0)</f>
        <v>0</v>
      </c>
      <c r="BG698" s="151">
        <f>IF(N698="zákl. přenesená",J698,0)</f>
        <v>0</v>
      </c>
      <c r="BH698" s="151">
        <f>IF(N698="sníž. přenesená",J698,0)</f>
        <v>0</v>
      </c>
      <c r="BI698" s="151">
        <f>IF(N698="nulová",J698,0)</f>
        <v>0</v>
      </c>
      <c r="BJ698" s="18" t="s">
        <v>82</v>
      </c>
      <c r="BK698" s="151">
        <f>ROUND(I698*H698,2)</f>
        <v>0</v>
      </c>
      <c r="BL698" s="18" t="s">
        <v>314</v>
      </c>
      <c r="BM698" s="150" t="s">
        <v>4235</v>
      </c>
    </row>
    <row r="699" spans="2:65" s="1" customFormat="1" ht="58.5">
      <c r="B699" s="33"/>
      <c r="D699" s="152" t="s">
        <v>316</v>
      </c>
      <c r="F699" s="153" t="s">
        <v>9738</v>
      </c>
      <c r="I699" s="154"/>
      <c r="L699" s="33"/>
      <c r="M699" s="155"/>
      <c r="T699" s="57"/>
      <c r="AT699" s="18" t="s">
        <v>316</v>
      </c>
      <c r="AU699" s="18" t="s">
        <v>163</v>
      </c>
    </row>
    <row r="700" spans="2:65" s="1" customFormat="1" ht="19.5">
      <c r="B700" s="33"/>
      <c r="D700" s="152" t="s">
        <v>357</v>
      </c>
      <c r="F700" s="176" t="s">
        <v>9739</v>
      </c>
      <c r="I700" s="154"/>
      <c r="L700" s="33"/>
      <c r="M700" s="155"/>
      <c r="T700" s="57"/>
      <c r="AT700" s="18" t="s">
        <v>357</v>
      </c>
      <c r="AU700" s="18" t="s">
        <v>163</v>
      </c>
    </row>
    <row r="701" spans="2:65" s="1" customFormat="1" ht="66.75" customHeight="1">
      <c r="B701" s="33"/>
      <c r="C701" s="139" t="s">
        <v>1407</v>
      </c>
      <c r="D701" s="139" t="s">
        <v>309</v>
      </c>
      <c r="E701" s="140" t="s">
        <v>9740</v>
      </c>
      <c r="F701" s="141" t="s">
        <v>9741</v>
      </c>
      <c r="G701" s="142" t="s">
        <v>514</v>
      </c>
      <c r="H701" s="143">
        <v>1</v>
      </c>
      <c r="I701" s="144"/>
      <c r="J701" s="145">
        <f>ROUND(I701*H701,2)</f>
        <v>0</v>
      </c>
      <c r="K701" s="141" t="s">
        <v>1</v>
      </c>
      <c r="L701" s="33"/>
      <c r="M701" s="146" t="s">
        <v>1</v>
      </c>
      <c r="N701" s="147" t="s">
        <v>40</v>
      </c>
      <c r="P701" s="148">
        <f>O701*H701</f>
        <v>0</v>
      </c>
      <c r="Q701" s="148">
        <v>0</v>
      </c>
      <c r="R701" s="148">
        <f>Q701*H701</f>
        <v>0</v>
      </c>
      <c r="S701" s="148">
        <v>0</v>
      </c>
      <c r="T701" s="149">
        <f>S701*H701</f>
        <v>0</v>
      </c>
      <c r="AR701" s="150" t="s">
        <v>314</v>
      </c>
      <c r="AT701" s="150" t="s">
        <v>309</v>
      </c>
      <c r="AU701" s="150" t="s">
        <v>163</v>
      </c>
      <c r="AY701" s="18" t="s">
        <v>307</v>
      </c>
      <c r="BE701" s="151">
        <f>IF(N701="základní",J701,0)</f>
        <v>0</v>
      </c>
      <c r="BF701" s="151">
        <f>IF(N701="snížená",J701,0)</f>
        <v>0</v>
      </c>
      <c r="BG701" s="151">
        <f>IF(N701="zákl. přenesená",J701,0)</f>
        <v>0</v>
      </c>
      <c r="BH701" s="151">
        <f>IF(N701="sníž. přenesená",J701,0)</f>
        <v>0</v>
      </c>
      <c r="BI701" s="151">
        <f>IF(N701="nulová",J701,0)</f>
        <v>0</v>
      </c>
      <c r="BJ701" s="18" t="s">
        <v>82</v>
      </c>
      <c r="BK701" s="151">
        <f>ROUND(I701*H701,2)</f>
        <v>0</v>
      </c>
      <c r="BL701" s="18" t="s">
        <v>314</v>
      </c>
      <c r="BM701" s="150" t="s">
        <v>4247</v>
      </c>
    </row>
    <row r="702" spans="2:65" s="1" customFormat="1" ht="58.5">
      <c r="B702" s="33"/>
      <c r="D702" s="152" t="s">
        <v>316</v>
      </c>
      <c r="F702" s="153" t="s">
        <v>9742</v>
      </c>
      <c r="I702" s="154"/>
      <c r="L702" s="33"/>
      <c r="M702" s="155"/>
      <c r="T702" s="57"/>
      <c r="AT702" s="18" t="s">
        <v>316</v>
      </c>
      <c r="AU702" s="18" t="s">
        <v>163</v>
      </c>
    </row>
    <row r="703" spans="2:65" s="1" customFormat="1" ht="19.5">
      <c r="B703" s="33"/>
      <c r="D703" s="152" t="s">
        <v>357</v>
      </c>
      <c r="F703" s="176" t="s">
        <v>9743</v>
      </c>
      <c r="I703" s="154"/>
      <c r="L703" s="33"/>
      <c r="M703" s="155"/>
      <c r="T703" s="57"/>
      <c r="AT703" s="18" t="s">
        <v>357</v>
      </c>
      <c r="AU703" s="18" t="s">
        <v>163</v>
      </c>
    </row>
    <row r="704" spans="2:65" s="1" customFormat="1" ht="78" customHeight="1">
      <c r="B704" s="33"/>
      <c r="C704" s="139" t="s">
        <v>1430</v>
      </c>
      <c r="D704" s="139" t="s">
        <v>309</v>
      </c>
      <c r="E704" s="140" t="s">
        <v>9744</v>
      </c>
      <c r="F704" s="141" t="s">
        <v>9745</v>
      </c>
      <c r="G704" s="142" t="s">
        <v>514</v>
      </c>
      <c r="H704" s="143">
        <v>1</v>
      </c>
      <c r="I704" s="144"/>
      <c r="J704" s="145">
        <f>ROUND(I704*H704,2)</f>
        <v>0</v>
      </c>
      <c r="K704" s="141" t="s">
        <v>1</v>
      </c>
      <c r="L704" s="33"/>
      <c r="M704" s="146" t="s">
        <v>1</v>
      </c>
      <c r="N704" s="147" t="s">
        <v>40</v>
      </c>
      <c r="P704" s="148">
        <f>O704*H704</f>
        <v>0</v>
      </c>
      <c r="Q704" s="148">
        <v>0</v>
      </c>
      <c r="R704" s="148">
        <f>Q704*H704</f>
        <v>0</v>
      </c>
      <c r="S704" s="148">
        <v>0</v>
      </c>
      <c r="T704" s="149">
        <f>S704*H704</f>
        <v>0</v>
      </c>
      <c r="AR704" s="150" t="s">
        <v>314</v>
      </c>
      <c r="AT704" s="150" t="s">
        <v>309</v>
      </c>
      <c r="AU704" s="150" t="s">
        <v>163</v>
      </c>
      <c r="AY704" s="18" t="s">
        <v>307</v>
      </c>
      <c r="BE704" s="151">
        <f>IF(N704="základní",J704,0)</f>
        <v>0</v>
      </c>
      <c r="BF704" s="151">
        <f>IF(N704="snížená",J704,0)</f>
        <v>0</v>
      </c>
      <c r="BG704" s="151">
        <f>IF(N704="zákl. přenesená",J704,0)</f>
        <v>0</v>
      </c>
      <c r="BH704" s="151">
        <f>IF(N704="sníž. přenesená",J704,0)</f>
        <v>0</v>
      </c>
      <c r="BI704" s="151">
        <f>IF(N704="nulová",J704,0)</f>
        <v>0</v>
      </c>
      <c r="BJ704" s="18" t="s">
        <v>82</v>
      </c>
      <c r="BK704" s="151">
        <f>ROUND(I704*H704,2)</f>
        <v>0</v>
      </c>
      <c r="BL704" s="18" t="s">
        <v>314</v>
      </c>
      <c r="BM704" s="150" t="s">
        <v>4257</v>
      </c>
    </row>
    <row r="705" spans="2:65" s="1" customFormat="1" ht="58.5">
      <c r="B705" s="33"/>
      <c r="D705" s="152" t="s">
        <v>316</v>
      </c>
      <c r="F705" s="153" t="s">
        <v>9746</v>
      </c>
      <c r="I705" s="154"/>
      <c r="L705" s="33"/>
      <c r="M705" s="155"/>
      <c r="T705" s="57"/>
      <c r="AT705" s="18" t="s">
        <v>316</v>
      </c>
      <c r="AU705" s="18" t="s">
        <v>163</v>
      </c>
    </row>
    <row r="706" spans="2:65" s="1" customFormat="1" ht="19.5">
      <c r="B706" s="33"/>
      <c r="D706" s="152" t="s">
        <v>357</v>
      </c>
      <c r="F706" s="176" t="s">
        <v>9747</v>
      </c>
      <c r="I706" s="154"/>
      <c r="L706" s="33"/>
      <c r="M706" s="155"/>
      <c r="T706" s="57"/>
      <c r="AT706" s="18" t="s">
        <v>357</v>
      </c>
      <c r="AU706" s="18" t="s">
        <v>163</v>
      </c>
    </row>
    <row r="707" spans="2:65" s="1" customFormat="1" ht="66.75" customHeight="1">
      <c r="B707" s="33"/>
      <c r="C707" s="139" t="s">
        <v>1435</v>
      </c>
      <c r="D707" s="139" t="s">
        <v>309</v>
      </c>
      <c r="E707" s="140" t="s">
        <v>9748</v>
      </c>
      <c r="F707" s="141" t="s">
        <v>9749</v>
      </c>
      <c r="G707" s="142" t="s">
        <v>514</v>
      </c>
      <c r="H707" s="143">
        <v>2</v>
      </c>
      <c r="I707" s="144"/>
      <c r="J707" s="145">
        <f>ROUND(I707*H707,2)</f>
        <v>0</v>
      </c>
      <c r="K707" s="141" t="s">
        <v>1</v>
      </c>
      <c r="L707" s="33"/>
      <c r="M707" s="146" t="s">
        <v>1</v>
      </c>
      <c r="N707" s="147" t="s">
        <v>40</v>
      </c>
      <c r="P707" s="148">
        <f>O707*H707</f>
        <v>0</v>
      </c>
      <c r="Q707" s="148">
        <v>0</v>
      </c>
      <c r="R707" s="148">
        <f>Q707*H707</f>
        <v>0</v>
      </c>
      <c r="S707" s="148">
        <v>0</v>
      </c>
      <c r="T707" s="149">
        <f>S707*H707</f>
        <v>0</v>
      </c>
      <c r="AR707" s="150" t="s">
        <v>314</v>
      </c>
      <c r="AT707" s="150" t="s">
        <v>309</v>
      </c>
      <c r="AU707" s="150" t="s">
        <v>163</v>
      </c>
      <c r="AY707" s="18" t="s">
        <v>307</v>
      </c>
      <c r="BE707" s="151">
        <f>IF(N707="základní",J707,0)</f>
        <v>0</v>
      </c>
      <c r="BF707" s="151">
        <f>IF(N707="snížená",J707,0)</f>
        <v>0</v>
      </c>
      <c r="BG707" s="151">
        <f>IF(N707="zákl. přenesená",J707,0)</f>
        <v>0</v>
      </c>
      <c r="BH707" s="151">
        <f>IF(N707="sníž. přenesená",J707,0)</f>
        <v>0</v>
      </c>
      <c r="BI707" s="151">
        <f>IF(N707="nulová",J707,0)</f>
        <v>0</v>
      </c>
      <c r="BJ707" s="18" t="s">
        <v>82</v>
      </c>
      <c r="BK707" s="151">
        <f>ROUND(I707*H707,2)</f>
        <v>0</v>
      </c>
      <c r="BL707" s="18" t="s">
        <v>314</v>
      </c>
      <c r="BM707" s="150" t="s">
        <v>4267</v>
      </c>
    </row>
    <row r="708" spans="2:65" s="1" customFormat="1" ht="68.25">
      <c r="B708" s="33"/>
      <c r="D708" s="152" t="s">
        <v>316</v>
      </c>
      <c r="F708" s="153" t="s">
        <v>9750</v>
      </c>
      <c r="I708" s="154"/>
      <c r="L708" s="33"/>
      <c r="M708" s="155"/>
      <c r="T708" s="57"/>
      <c r="AT708" s="18" t="s">
        <v>316</v>
      </c>
      <c r="AU708" s="18" t="s">
        <v>163</v>
      </c>
    </row>
    <row r="709" spans="2:65" s="1" customFormat="1" ht="19.5">
      <c r="B709" s="33"/>
      <c r="D709" s="152" t="s">
        <v>357</v>
      </c>
      <c r="F709" s="176" t="s">
        <v>9751</v>
      </c>
      <c r="I709" s="154"/>
      <c r="L709" s="33"/>
      <c r="M709" s="155"/>
      <c r="T709" s="57"/>
      <c r="AT709" s="18" t="s">
        <v>357</v>
      </c>
      <c r="AU709" s="18" t="s">
        <v>163</v>
      </c>
    </row>
    <row r="710" spans="2:65" s="1" customFormat="1" ht="66.75" customHeight="1">
      <c r="B710" s="33"/>
      <c r="C710" s="139" t="s">
        <v>1440</v>
      </c>
      <c r="D710" s="139" t="s">
        <v>309</v>
      </c>
      <c r="E710" s="140" t="s">
        <v>9752</v>
      </c>
      <c r="F710" s="141" t="s">
        <v>9753</v>
      </c>
      <c r="G710" s="142" t="s">
        <v>514</v>
      </c>
      <c r="H710" s="143">
        <v>1</v>
      </c>
      <c r="I710" s="144"/>
      <c r="J710" s="145">
        <f>ROUND(I710*H710,2)</f>
        <v>0</v>
      </c>
      <c r="K710" s="141" t="s">
        <v>1</v>
      </c>
      <c r="L710" s="33"/>
      <c r="M710" s="146" t="s">
        <v>1</v>
      </c>
      <c r="N710" s="147" t="s">
        <v>40</v>
      </c>
      <c r="P710" s="148">
        <f>O710*H710</f>
        <v>0</v>
      </c>
      <c r="Q710" s="148">
        <v>0</v>
      </c>
      <c r="R710" s="148">
        <f>Q710*H710</f>
        <v>0</v>
      </c>
      <c r="S710" s="148">
        <v>0</v>
      </c>
      <c r="T710" s="149">
        <f>S710*H710</f>
        <v>0</v>
      </c>
      <c r="AR710" s="150" t="s">
        <v>314</v>
      </c>
      <c r="AT710" s="150" t="s">
        <v>309</v>
      </c>
      <c r="AU710" s="150" t="s">
        <v>163</v>
      </c>
      <c r="AY710" s="18" t="s">
        <v>307</v>
      </c>
      <c r="BE710" s="151">
        <f>IF(N710="základní",J710,0)</f>
        <v>0</v>
      </c>
      <c r="BF710" s="151">
        <f>IF(N710="snížená",J710,0)</f>
        <v>0</v>
      </c>
      <c r="BG710" s="151">
        <f>IF(N710="zákl. přenesená",J710,0)</f>
        <v>0</v>
      </c>
      <c r="BH710" s="151">
        <f>IF(N710="sníž. přenesená",J710,0)</f>
        <v>0</v>
      </c>
      <c r="BI710" s="151">
        <f>IF(N710="nulová",J710,0)</f>
        <v>0</v>
      </c>
      <c r="BJ710" s="18" t="s">
        <v>82</v>
      </c>
      <c r="BK710" s="151">
        <f>ROUND(I710*H710,2)</f>
        <v>0</v>
      </c>
      <c r="BL710" s="18" t="s">
        <v>314</v>
      </c>
      <c r="BM710" s="150" t="s">
        <v>4276</v>
      </c>
    </row>
    <row r="711" spans="2:65" s="1" customFormat="1" ht="78">
      <c r="B711" s="33"/>
      <c r="D711" s="152" t="s">
        <v>316</v>
      </c>
      <c r="F711" s="153" t="s">
        <v>9754</v>
      </c>
      <c r="I711" s="154"/>
      <c r="L711" s="33"/>
      <c r="M711" s="155"/>
      <c r="T711" s="57"/>
      <c r="AT711" s="18" t="s">
        <v>316</v>
      </c>
      <c r="AU711" s="18" t="s">
        <v>163</v>
      </c>
    </row>
    <row r="712" spans="2:65" s="1" customFormat="1" ht="19.5">
      <c r="B712" s="33"/>
      <c r="D712" s="152" t="s">
        <v>357</v>
      </c>
      <c r="F712" s="176" t="s">
        <v>9755</v>
      </c>
      <c r="I712" s="154"/>
      <c r="L712" s="33"/>
      <c r="M712" s="155"/>
      <c r="T712" s="57"/>
      <c r="AT712" s="18" t="s">
        <v>357</v>
      </c>
      <c r="AU712" s="18" t="s">
        <v>163</v>
      </c>
    </row>
    <row r="713" spans="2:65" s="1" customFormat="1" ht="33" customHeight="1">
      <c r="B713" s="33"/>
      <c r="C713" s="139" t="s">
        <v>1447</v>
      </c>
      <c r="D713" s="139" t="s">
        <v>309</v>
      </c>
      <c r="E713" s="140" t="s">
        <v>9756</v>
      </c>
      <c r="F713" s="141" t="s">
        <v>9757</v>
      </c>
      <c r="G713" s="142" t="s">
        <v>514</v>
      </c>
      <c r="H713" s="143">
        <v>1</v>
      </c>
      <c r="I713" s="144"/>
      <c r="J713" s="145">
        <f>ROUND(I713*H713,2)</f>
        <v>0</v>
      </c>
      <c r="K713" s="141" t="s">
        <v>1</v>
      </c>
      <c r="L713" s="33"/>
      <c r="M713" s="146" t="s">
        <v>1</v>
      </c>
      <c r="N713" s="147" t="s">
        <v>40</v>
      </c>
      <c r="P713" s="148">
        <f>O713*H713</f>
        <v>0</v>
      </c>
      <c r="Q713" s="148">
        <v>0</v>
      </c>
      <c r="R713" s="148">
        <f>Q713*H713</f>
        <v>0</v>
      </c>
      <c r="S713" s="148">
        <v>0</v>
      </c>
      <c r="T713" s="149">
        <f>S713*H713</f>
        <v>0</v>
      </c>
      <c r="AR713" s="150" t="s">
        <v>314</v>
      </c>
      <c r="AT713" s="150" t="s">
        <v>309</v>
      </c>
      <c r="AU713" s="150" t="s">
        <v>163</v>
      </c>
      <c r="AY713" s="18" t="s">
        <v>307</v>
      </c>
      <c r="BE713" s="151">
        <f>IF(N713="základní",J713,0)</f>
        <v>0</v>
      </c>
      <c r="BF713" s="151">
        <f>IF(N713="snížená",J713,0)</f>
        <v>0</v>
      </c>
      <c r="BG713" s="151">
        <f>IF(N713="zákl. přenesená",J713,0)</f>
        <v>0</v>
      </c>
      <c r="BH713" s="151">
        <f>IF(N713="sníž. přenesená",J713,0)</f>
        <v>0</v>
      </c>
      <c r="BI713" s="151">
        <f>IF(N713="nulová",J713,0)</f>
        <v>0</v>
      </c>
      <c r="BJ713" s="18" t="s">
        <v>82</v>
      </c>
      <c r="BK713" s="151">
        <f>ROUND(I713*H713,2)</f>
        <v>0</v>
      </c>
      <c r="BL713" s="18" t="s">
        <v>314</v>
      </c>
      <c r="BM713" s="150" t="s">
        <v>4281</v>
      </c>
    </row>
    <row r="714" spans="2:65" s="1" customFormat="1" ht="19.5">
      <c r="B714" s="33"/>
      <c r="D714" s="152" t="s">
        <v>316</v>
      </c>
      <c r="F714" s="153" t="s">
        <v>9757</v>
      </c>
      <c r="I714" s="154"/>
      <c r="L714" s="33"/>
      <c r="M714" s="155"/>
      <c r="T714" s="57"/>
      <c r="AT714" s="18" t="s">
        <v>316</v>
      </c>
      <c r="AU714" s="18" t="s">
        <v>163</v>
      </c>
    </row>
    <row r="715" spans="2:65" s="1" customFormat="1" ht="19.5">
      <c r="B715" s="33"/>
      <c r="D715" s="152" t="s">
        <v>357</v>
      </c>
      <c r="F715" s="176" t="s">
        <v>9758</v>
      </c>
      <c r="I715" s="154"/>
      <c r="L715" s="33"/>
      <c r="M715" s="155"/>
      <c r="T715" s="57"/>
      <c r="AT715" s="18" t="s">
        <v>357</v>
      </c>
      <c r="AU715" s="18" t="s">
        <v>163</v>
      </c>
    </row>
    <row r="716" spans="2:65" s="1" customFormat="1" ht="66.75" customHeight="1">
      <c r="B716" s="33"/>
      <c r="C716" s="139" t="s">
        <v>1457</v>
      </c>
      <c r="D716" s="139" t="s">
        <v>309</v>
      </c>
      <c r="E716" s="140" t="s">
        <v>8760</v>
      </c>
      <c r="F716" s="141" t="s">
        <v>9362</v>
      </c>
      <c r="G716" s="142" t="s">
        <v>514</v>
      </c>
      <c r="H716" s="143">
        <v>1</v>
      </c>
      <c r="I716" s="144"/>
      <c r="J716" s="145">
        <f>ROUND(I716*H716,2)</f>
        <v>0</v>
      </c>
      <c r="K716" s="141" t="s">
        <v>1</v>
      </c>
      <c r="L716" s="33"/>
      <c r="M716" s="146" t="s">
        <v>1</v>
      </c>
      <c r="N716" s="147" t="s">
        <v>40</v>
      </c>
      <c r="P716" s="148">
        <f>O716*H716</f>
        <v>0</v>
      </c>
      <c r="Q716" s="148">
        <v>0</v>
      </c>
      <c r="R716" s="148">
        <f>Q716*H716</f>
        <v>0</v>
      </c>
      <c r="S716" s="148">
        <v>0</v>
      </c>
      <c r="T716" s="149">
        <f>S716*H716</f>
        <v>0</v>
      </c>
      <c r="AR716" s="150" t="s">
        <v>314</v>
      </c>
      <c r="AT716" s="150" t="s">
        <v>309</v>
      </c>
      <c r="AU716" s="150" t="s">
        <v>163</v>
      </c>
      <c r="AY716" s="18" t="s">
        <v>307</v>
      </c>
      <c r="BE716" s="151">
        <f>IF(N716="základní",J716,0)</f>
        <v>0</v>
      </c>
      <c r="BF716" s="151">
        <f>IF(N716="snížená",J716,0)</f>
        <v>0</v>
      </c>
      <c r="BG716" s="151">
        <f>IF(N716="zákl. přenesená",J716,0)</f>
        <v>0</v>
      </c>
      <c r="BH716" s="151">
        <f>IF(N716="sníž. přenesená",J716,0)</f>
        <v>0</v>
      </c>
      <c r="BI716" s="151">
        <f>IF(N716="nulová",J716,0)</f>
        <v>0</v>
      </c>
      <c r="BJ716" s="18" t="s">
        <v>82</v>
      </c>
      <c r="BK716" s="151">
        <f>ROUND(I716*H716,2)</f>
        <v>0</v>
      </c>
      <c r="BL716" s="18" t="s">
        <v>314</v>
      </c>
      <c r="BM716" s="150" t="s">
        <v>4285</v>
      </c>
    </row>
    <row r="717" spans="2:65" s="1" customFormat="1" ht="48.75">
      <c r="B717" s="33"/>
      <c r="D717" s="152" t="s">
        <v>316</v>
      </c>
      <c r="F717" s="153" t="s">
        <v>9363</v>
      </c>
      <c r="I717" s="154"/>
      <c r="L717" s="33"/>
      <c r="M717" s="155"/>
      <c r="T717" s="57"/>
      <c r="AT717" s="18" t="s">
        <v>316</v>
      </c>
      <c r="AU717" s="18" t="s">
        <v>163</v>
      </c>
    </row>
    <row r="718" spans="2:65" s="1" customFormat="1" ht="19.5">
      <c r="B718" s="33"/>
      <c r="D718" s="152" t="s">
        <v>357</v>
      </c>
      <c r="F718" s="176" t="s">
        <v>9364</v>
      </c>
      <c r="I718" s="154"/>
      <c r="L718" s="33"/>
      <c r="M718" s="155"/>
      <c r="T718" s="57"/>
      <c r="AT718" s="18" t="s">
        <v>357</v>
      </c>
      <c r="AU718" s="18" t="s">
        <v>163</v>
      </c>
    </row>
    <row r="719" spans="2:65" s="1" customFormat="1" ht="16.5" customHeight="1">
      <c r="B719" s="33"/>
      <c r="C719" s="139" t="s">
        <v>1464</v>
      </c>
      <c r="D719" s="139" t="s">
        <v>309</v>
      </c>
      <c r="E719" s="140" t="s">
        <v>8818</v>
      </c>
      <c r="F719" s="141" t="s">
        <v>9365</v>
      </c>
      <c r="G719" s="142" t="s">
        <v>514</v>
      </c>
      <c r="H719" s="143">
        <v>1</v>
      </c>
      <c r="I719" s="144"/>
      <c r="J719" s="145">
        <f>ROUND(I719*H719,2)</f>
        <v>0</v>
      </c>
      <c r="K719" s="141" t="s">
        <v>1</v>
      </c>
      <c r="L719" s="33"/>
      <c r="M719" s="146" t="s">
        <v>1</v>
      </c>
      <c r="N719" s="147" t="s">
        <v>40</v>
      </c>
      <c r="P719" s="148">
        <f>O719*H719</f>
        <v>0</v>
      </c>
      <c r="Q719" s="148">
        <v>0</v>
      </c>
      <c r="R719" s="148">
        <f>Q719*H719</f>
        <v>0</v>
      </c>
      <c r="S719" s="148">
        <v>0</v>
      </c>
      <c r="T719" s="149">
        <f>S719*H719</f>
        <v>0</v>
      </c>
      <c r="AR719" s="150" t="s">
        <v>314</v>
      </c>
      <c r="AT719" s="150" t="s">
        <v>309</v>
      </c>
      <c r="AU719" s="150" t="s">
        <v>163</v>
      </c>
      <c r="AY719" s="18" t="s">
        <v>307</v>
      </c>
      <c r="BE719" s="151">
        <f>IF(N719="základní",J719,0)</f>
        <v>0</v>
      </c>
      <c r="BF719" s="151">
        <f>IF(N719="snížená",J719,0)</f>
        <v>0</v>
      </c>
      <c r="BG719" s="151">
        <f>IF(N719="zákl. přenesená",J719,0)</f>
        <v>0</v>
      </c>
      <c r="BH719" s="151">
        <f>IF(N719="sníž. přenesená",J719,0)</f>
        <v>0</v>
      </c>
      <c r="BI719" s="151">
        <f>IF(N719="nulová",J719,0)</f>
        <v>0</v>
      </c>
      <c r="BJ719" s="18" t="s">
        <v>82</v>
      </c>
      <c r="BK719" s="151">
        <f>ROUND(I719*H719,2)</f>
        <v>0</v>
      </c>
      <c r="BL719" s="18" t="s">
        <v>314</v>
      </c>
      <c r="BM719" s="150" t="s">
        <v>4294</v>
      </c>
    </row>
    <row r="720" spans="2:65" s="1" customFormat="1" ht="11.25">
      <c r="B720" s="33"/>
      <c r="D720" s="152" t="s">
        <v>316</v>
      </c>
      <c r="F720" s="153" t="s">
        <v>9365</v>
      </c>
      <c r="I720" s="154"/>
      <c r="L720" s="33"/>
      <c r="M720" s="155"/>
      <c r="T720" s="57"/>
      <c r="AT720" s="18" t="s">
        <v>316</v>
      </c>
      <c r="AU720" s="18" t="s">
        <v>163</v>
      </c>
    </row>
    <row r="721" spans="2:65" s="1" customFormat="1" ht="19.5">
      <c r="B721" s="33"/>
      <c r="D721" s="152" t="s">
        <v>357</v>
      </c>
      <c r="F721" s="176" t="s">
        <v>9366</v>
      </c>
      <c r="I721" s="154"/>
      <c r="L721" s="33"/>
      <c r="M721" s="155"/>
      <c r="T721" s="57"/>
      <c r="AT721" s="18" t="s">
        <v>357</v>
      </c>
      <c r="AU721" s="18" t="s">
        <v>163</v>
      </c>
    </row>
    <row r="722" spans="2:65" s="1" customFormat="1" ht="16.5" customHeight="1">
      <c r="B722" s="33"/>
      <c r="C722" s="139" t="s">
        <v>1469</v>
      </c>
      <c r="D722" s="139" t="s">
        <v>309</v>
      </c>
      <c r="E722" s="140" t="s">
        <v>8827</v>
      </c>
      <c r="F722" s="141" t="s">
        <v>9367</v>
      </c>
      <c r="G722" s="142" t="s">
        <v>514</v>
      </c>
      <c r="H722" s="143">
        <v>1</v>
      </c>
      <c r="I722" s="144"/>
      <c r="J722" s="145">
        <f>ROUND(I722*H722,2)</f>
        <v>0</v>
      </c>
      <c r="K722" s="141" t="s">
        <v>1</v>
      </c>
      <c r="L722" s="33"/>
      <c r="M722" s="146" t="s">
        <v>1</v>
      </c>
      <c r="N722" s="147" t="s">
        <v>40</v>
      </c>
      <c r="P722" s="148">
        <f>O722*H722</f>
        <v>0</v>
      </c>
      <c r="Q722" s="148">
        <v>0</v>
      </c>
      <c r="R722" s="148">
        <f>Q722*H722</f>
        <v>0</v>
      </c>
      <c r="S722" s="148">
        <v>0</v>
      </c>
      <c r="T722" s="149">
        <f>S722*H722</f>
        <v>0</v>
      </c>
      <c r="AR722" s="150" t="s">
        <v>314</v>
      </c>
      <c r="AT722" s="150" t="s">
        <v>309</v>
      </c>
      <c r="AU722" s="150" t="s">
        <v>163</v>
      </c>
      <c r="AY722" s="18" t="s">
        <v>307</v>
      </c>
      <c r="BE722" s="151">
        <f>IF(N722="základní",J722,0)</f>
        <v>0</v>
      </c>
      <c r="BF722" s="151">
        <f>IF(N722="snížená",J722,0)</f>
        <v>0</v>
      </c>
      <c r="BG722" s="151">
        <f>IF(N722="zákl. přenesená",J722,0)</f>
        <v>0</v>
      </c>
      <c r="BH722" s="151">
        <f>IF(N722="sníž. přenesená",J722,0)</f>
        <v>0</v>
      </c>
      <c r="BI722" s="151">
        <f>IF(N722="nulová",J722,0)</f>
        <v>0</v>
      </c>
      <c r="BJ722" s="18" t="s">
        <v>82</v>
      </c>
      <c r="BK722" s="151">
        <f>ROUND(I722*H722,2)</f>
        <v>0</v>
      </c>
      <c r="BL722" s="18" t="s">
        <v>314</v>
      </c>
      <c r="BM722" s="150" t="s">
        <v>4302</v>
      </c>
    </row>
    <row r="723" spans="2:65" s="1" customFormat="1" ht="11.25">
      <c r="B723" s="33"/>
      <c r="D723" s="152" t="s">
        <v>316</v>
      </c>
      <c r="F723" s="153" t="s">
        <v>9367</v>
      </c>
      <c r="I723" s="154"/>
      <c r="L723" s="33"/>
      <c r="M723" s="155"/>
      <c r="T723" s="57"/>
      <c r="AT723" s="18" t="s">
        <v>316</v>
      </c>
      <c r="AU723" s="18" t="s">
        <v>163</v>
      </c>
    </row>
    <row r="724" spans="2:65" s="1" customFormat="1" ht="19.5">
      <c r="B724" s="33"/>
      <c r="D724" s="152" t="s">
        <v>357</v>
      </c>
      <c r="F724" s="176" t="s">
        <v>9368</v>
      </c>
      <c r="I724" s="154"/>
      <c r="L724" s="33"/>
      <c r="M724" s="155"/>
      <c r="T724" s="57"/>
      <c r="AT724" s="18" t="s">
        <v>357</v>
      </c>
      <c r="AU724" s="18" t="s">
        <v>163</v>
      </c>
    </row>
    <row r="725" spans="2:65" s="1" customFormat="1" ht="16.5" customHeight="1">
      <c r="B725" s="33"/>
      <c r="C725" s="139" t="s">
        <v>1474</v>
      </c>
      <c r="D725" s="139" t="s">
        <v>309</v>
      </c>
      <c r="E725" s="140" t="s">
        <v>9369</v>
      </c>
      <c r="F725" s="141" t="s">
        <v>9370</v>
      </c>
      <c r="G725" s="142" t="s">
        <v>514</v>
      </c>
      <c r="H725" s="143">
        <v>1</v>
      </c>
      <c r="I725" s="144"/>
      <c r="J725" s="145">
        <f>ROUND(I725*H725,2)</f>
        <v>0</v>
      </c>
      <c r="K725" s="141" t="s">
        <v>1</v>
      </c>
      <c r="L725" s="33"/>
      <c r="M725" s="146" t="s">
        <v>1</v>
      </c>
      <c r="N725" s="147" t="s">
        <v>40</v>
      </c>
      <c r="P725" s="148">
        <f>O725*H725</f>
        <v>0</v>
      </c>
      <c r="Q725" s="148">
        <v>0</v>
      </c>
      <c r="R725" s="148">
        <f>Q725*H725</f>
        <v>0</v>
      </c>
      <c r="S725" s="148">
        <v>0</v>
      </c>
      <c r="T725" s="149">
        <f>S725*H725</f>
        <v>0</v>
      </c>
      <c r="AR725" s="150" t="s">
        <v>314</v>
      </c>
      <c r="AT725" s="150" t="s">
        <v>309</v>
      </c>
      <c r="AU725" s="150" t="s">
        <v>163</v>
      </c>
      <c r="AY725" s="18" t="s">
        <v>307</v>
      </c>
      <c r="BE725" s="151">
        <f>IF(N725="základní",J725,0)</f>
        <v>0</v>
      </c>
      <c r="BF725" s="151">
        <f>IF(N725="snížená",J725,0)</f>
        <v>0</v>
      </c>
      <c r="BG725" s="151">
        <f>IF(N725="zákl. přenesená",J725,0)</f>
        <v>0</v>
      </c>
      <c r="BH725" s="151">
        <f>IF(N725="sníž. přenesená",J725,0)</f>
        <v>0</v>
      </c>
      <c r="BI725" s="151">
        <f>IF(N725="nulová",J725,0)</f>
        <v>0</v>
      </c>
      <c r="BJ725" s="18" t="s">
        <v>82</v>
      </c>
      <c r="BK725" s="151">
        <f>ROUND(I725*H725,2)</f>
        <v>0</v>
      </c>
      <c r="BL725" s="18" t="s">
        <v>314</v>
      </c>
      <c r="BM725" s="150" t="s">
        <v>4313</v>
      </c>
    </row>
    <row r="726" spans="2:65" s="1" customFormat="1" ht="11.25">
      <c r="B726" s="33"/>
      <c r="D726" s="152" t="s">
        <v>316</v>
      </c>
      <c r="F726" s="153" t="s">
        <v>9370</v>
      </c>
      <c r="I726" s="154"/>
      <c r="L726" s="33"/>
      <c r="M726" s="155"/>
      <c r="T726" s="57"/>
      <c r="AT726" s="18" t="s">
        <v>316</v>
      </c>
      <c r="AU726" s="18" t="s">
        <v>163</v>
      </c>
    </row>
    <row r="727" spans="2:65" s="1" customFormat="1" ht="19.5">
      <c r="B727" s="33"/>
      <c r="D727" s="152" t="s">
        <v>357</v>
      </c>
      <c r="F727" s="176" t="s">
        <v>9371</v>
      </c>
      <c r="I727" s="154"/>
      <c r="L727" s="33"/>
      <c r="M727" s="155"/>
      <c r="T727" s="57"/>
      <c r="AT727" s="18" t="s">
        <v>357</v>
      </c>
      <c r="AU727" s="18" t="s">
        <v>163</v>
      </c>
    </row>
    <row r="728" spans="2:65" s="1" customFormat="1" ht="66.75" customHeight="1">
      <c r="B728" s="33"/>
      <c r="C728" s="139" t="s">
        <v>1479</v>
      </c>
      <c r="D728" s="139" t="s">
        <v>309</v>
      </c>
      <c r="E728" s="140" t="s">
        <v>9574</v>
      </c>
      <c r="F728" s="141" t="s">
        <v>9575</v>
      </c>
      <c r="G728" s="142" t="s">
        <v>514</v>
      </c>
      <c r="H728" s="143">
        <v>1</v>
      </c>
      <c r="I728" s="144"/>
      <c r="J728" s="145">
        <f>ROUND(I728*H728,2)</f>
        <v>0</v>
      </c>
      <c r="K728" s="141" t="s">
        <v>1</v>
      </c>
      <c r="L728" s="33"/>
      <c r="M728" s="146" t="s">
        <v>1</v>
      </c>
      <c r="N728" s="147" t="s">
        <v>40</v>
      </c>
      <c r="P728" s="148">
        <f>O728*H728</f>
        <v>0</v>
      </c>
      <c r="Q728" s="148">
        <v>0</v>
      </c>
      <c r="R728" s="148">
        <f>Q728*H728</f>
        <v>0</v>
      </c>
      <c r="S728" s="148">
        <v>0</v>
      </c>
      <c r="T728" s="149">
        <f>S728*H728</f>
        <v>0</v>
      </c>
      <c r="AR728" s="150" t="s">
        <v>314</v>
      </c>
      <c r="AT728" s="150" t="s">
        <v>309</v>
      </c>
      <c r="AU728" s="150" t="s">
        <v>163</v>
      </c>
      <c r="AY728" s="18" t="s">
        <v>307</v>
      </c>
      <c r="BE728" s="151">
        <f>IF(N728="základní",J728,0)</f>
        <v>0</v>
      </c>
      <c r="BF728" s="151">
        <f>IF(N728="snížená",J728,0)</f>
        <v>0</v>
      </c>
      <c r="BG728" s="151">
        <f>IF(N728="zákl. přenesená",J728,0)</f>
        <v>0</v>
      </c>
      <c r="BH728" s="151">
        <f>IF(N728="sníž. přenesená",J728,0)</f>
        <v>0</v>
      </c>
      <c r="BI728" s="151">
        <f>IF(N728="nulová",J728,0)</f>
        <v>0</v>
      </c>
      <c r="BJ728" s="18" t="s">
        <v>82</v>
      </c>
      <c r="BK728" s="151">
        <f>ROUND(I728*H728,2)</f>
        <v>0</v>
      </c>
      <c r="BL728" s="18" t="s">
        <v>314</v>
      </c>
      <c r="BM728" s="150" t="s">
        <v>4324</v>
      </c>
    </row>
    <row r="729" spans="2:65" s="1" customFormat="1" ht="48.75">
      <c r="B729" s="33"/>
      <c r="D729" s="152" t="s">
        <v>316</v>
      </c>
      <c r="F729" s="153" t="s">
        <v>9576</v>
      </c>
      <c r="I729" s="154"/>
      <c r="L729" s="33"/>
      <c r="M729" s="155"/>
      <c r="T729" s="57"/>
      <c r="AT729" s="18" t="s">
        <v>316</v>
      </c>
      <c r="AU729" s="18" t="s">
        <v>163</v>
      </c>
    </row>
    <row r="730" spans="2:65" s="1" customFormat="1" ht="21.75" customHeight="1">
      <c r="B730" s="33"/>
      <c r="C730" s="139" t="s">
        <v>1484</v>
      </c>
      <c r="D730" s="139" t="s">
        <v>309</v>
      </c>
      <c r="E730" s="140" t="s">
        <v>9759</v>
      </c>
      <c r="F730" s="141" t="s">
        <v>9760</v>
      </c>
      <c r="G730" s="142" t="s">
        <v>514</v>
      </c>
      <c r="H730" s="143">
        <v>1</v>
      </c>
      <c r="I730" s="144"/>
      <c r="J730" s="145">
        <f>ROUND(I730*H730,2)</f>
        <v>0</v>
      </c>
      <c r="K730" s="141" t="s">
        <v>1</v>
      </c>
      <c r="L730" s="33"/>
      <c r="M730" s="146" t="s">
        <v>1</v>
      </c>
      <c r="N730" s="147" t="s">
        <v>40</v>
      </c>
      <c r="P730" s="148">
        <f>O730*H730</f>
        <v>0</v>
      </c>
      <c r="Q730" s="148">
        <v>0</v>
      </c>
      <c r="R730" s="148">
        <f>Q730*H730</f>
        <v>0</v>
      </c>
      <c r="S730" s="148">
        <v>0</v>
      </c>
      <c r="T730" s="149">
        <f>S730*H730</f>
        <v>0</v>
      </c>
      <c r="AR730" s="150" t="s">
        <v>314</v>
      </c>
      <c r="AT730" s="150" t="s">
        <v>309</v>
      </c>
      <c r="AU730" s="150" t="s">
        <v>163</v>
      </c>
      <c r="AY730" s="18" t="s">
        <v>307</v>
      </c>
      <c r="BE730" s="151">
        <f>IF(N730="základní",J730,0)</f>
        <v>0</v>
      </c>
      <c r="BF730" s="151">
        <f>IF(N730="snížená",J730,0)</f>
        <v>0</v>
      </c>
      <c r="BG730" s="151">
        <f>IF(N730="zákl. přenesená",J730,0)</f>
        <v>0</v>
      </c>
      <c r="BH730" s="151">
        <f>IF(N730="sníž. přenesená",J730,0)</f>
        <v>0</v>
      </c>
      <c r="BI730" s="151">
        <f>IF(N730="nulová",J730,0)</f>
        <v>0</v>
      </c>
      <c r="BJ730" s="18" t="s">
        <v>82</v>
      </c>
      <c r="BK730" s="151">
        <f>ROUND(I730*H730,2)</f>
        <v>0</v>
      </c>
      <c r="BL730" s="18" t="s">
        <v>314</v>
      </c>
      <c r="BM730" s="150" t="s">
        <v>4340</v>
      </c>
    </row>
    <row r="731" spans="2:65" s="1" customFormat="1" ht="11.25">
      <c r="B731" s="33"/>
      <c r="D731" s="152" t="s">
        <v>316</v>
      </c>
      <c r="F731" s="153" t="s">
        <v>9760</v>
      </c>
      <c r="I731" s="154"/>
      <c r="L731" s="33"/>
      <c r="M731" s="155"/>
      <c r="T731" s="57"/>
      <c r="AT731" s="18" t="s">
        <v>316</v>
      </c>
      <c r="AU731" s="18" t="s">
        <v>163</v>
      </c>
    </row>
    <row r="732" spans="2:65" s="1" customFormat="1" ht="37.9" customHeight="1">
      <c r="B732" s="33"/>
      <c r="C732" s="139" t="s">
        <v>1490</v>
      </c>
      <c r="D732" s="139" t="s">
        <v>309</v>
      </c>
      <c r="E732" s="140" t="s">
        <v>9761</v>
      </c>
      <c r="F732" s="141" t="s">
        <v>9762</v>
      </c>
      <c r="G732" s="142" t="s">
        <v>514</v>
      </c>
      <c r="H732" s="143">
        <v>1</v>
      </c>
      <c r="I732" s="144"/>
      <c r="J732" s="145">
        <f>ROUND(I732*H732,2)</f>
        <v>0</v>
      </c>
      <c r="K732" s="141" t="s">
        <v>1</v>
      </c>
      <c r="L732" s="33"/>
      <c r="M732" s="146" t="s">
        <v>1</v>
      </c>
      <c r="N732" s="147" t="s">
        <v>40</v>
      </c>
      <c r="P732" s="148">
        <f>O732*H732</f>
        <v>0</v>
      </c>
      <c r="Q732" s="148">
        <v>0</v>
      </c>
      <c r="R732" s="148">
        <f>Q732*H732</f>
        <v>0</v>
      </c>
      <c r="S732" s="148">
        <v>0</v>
      </c>
      <c r="T732" s="149">
        <f>S732*H732</f>
        <v>0</v>
      </c>
      <c r="AR732" s="150" t="s">
        <v>314</v>
      </c>
      <c r="AT732" s="150" t="s">
        <v>309</v>
      </c>
      <c r="AU732" s="150" t="s">
        <v>163</v>
      </c>
      <c r="AY732" s="18" t="s">
        <v>307</v>
      </c>
      <c r="BE732" s="151">
        <f>IF(N732="základní",J732,0)</f>
        <v>0</v>
      </c>
      <c r="BF732" s="151">
        <f>IF(N732="snížená",J732,0)</f>
        <v>0</v>
      </c>
      <c r="BG732" s="151">
        <f>IF(N732="zákl. přenesená",J732,0)</f>
        <v>0</v>
      </c>
      <c r="BH732" s="151">
        <f>IF(N732="sníž. přenesená",J732,0)</f>
        <v>0</v>
      </c>
      <c r="BI732" s="151">
        <f>IF(N732="nulová",J732,0)</f>
        <v>0</v>
      </c>
      <c r="BJ732" s="18" t="s">
        <v>82</v>
      </c>
      <c r="BK732" s="151">
        <f>ROUND(I732*H732,2)</f>
        <v>0</v>
      </c>
      <c r="BL732" s="18" t="s">
        <v>314</v>
      </c>
      <c r="BM732" s="150" t="s">
        <v>4347</v>
      </c>
    </row>
    <row r="733" spans="2:65" s="1" customFormat="1" ht="29.25">
      <c r="B733" s="33"/>
      <c r="D733" s="152" t="s">
        <v>316</v>
      </c>
      <c r="F733" s="153" t="s">
        <v>9762</v>
      </c>
      <c r="I733" s="154"/>
      <c r="L733" s="33"/>
      <c r="M733" s="155"/>
      <c r="T733" s="57"/>
      <c r="AT733" s="18" t="s">
        <v>316</v>
      </c>
      <c r="AU733" s="18" t="s">
        <v>163</v>
      </c>
    </row>
    <row r="734" spans="2:65" s="1" customFormat="1" ht="66.75" customHeight="1">
      <c r="B734" s="33"/>
      <c r="C734" s="139" t="s">
        <v>1495</v>
      </c>
      <c r="D734" s="139" t="s">
        <v>309</v>
      </c>
      <c r="E734" s="140" t="s">
        <v>9574</v>
      </c>
      <c r="F734" s="141" t="s">
        <v>9575</v>
      </c>
      <c r="G734" s="142" t="s">
        <v>514</v>
      </c>
      <c r="H734" s="143">
        <v>2</v>
      </c>
      <c r="I734" s="144"/>
      <c r="J734" s="145">
        <f>ROUND(I734*H734,2)</f>
        <v>0</v>
      </c>
      <c r="K734" s="141" t="s">
        <v>1</v>
      </c>
      <c r="L734" s="33"/>
      <c r="M734" s="146" t="s">
        <v>1</v>
      </c>
      <c r="N734" s="147" t="s">
        <v>40</v>
      </c>
      <c r="P734" s="148">
        <f>O734*H734</f>
        <v>0</v>
      </c>
      <c r="Q734" s="148">
        <v>0</v>
      </c>
      <c r="R734" s="148">
        <f>Q734*H734</f>
        <v>0</v>
      </c>
      <c r="S734" s="148">
        <v>0</v>
      </c>
      <c r="T734" s="149">
        <f>S734*H734</f>
        <v>0</v>
      </c>
      <c r="AR734" s="150" t="s">
        <v>314</v>
      </c>
      <c r="AT734" s="150" t="s">
        <v>309</v>
      </c>
      <c r="AU734" s="150" t="s">
        <v>163</v>
      </c>
      <c r="AY734" s="18" t="s">
        <v>307</v>
      </c>
      <c r="BE734" s="151">
        <f>IF(N734="základní",J734,0)</f>
        <v>0</v>
      </c>
      <c r="BF734" s="151">
        <f>IF(N734="snížená",J734,0)</f>
        <v>0</v>
      </c>
      <c r="BG734" s="151">
        <f>IF(N734="zákl. přenesená",J734,0)</f>
        <v>0</v>
      </c>
      <c r="BH734" s="151">
        <f>IF(N734="sníž. přenesená",J734,0)</f>
        <v>0</v>
      </c>
      <c r="BI734" s="151">
        <f>IF(N734="nulová",J734,0)</f>
        <v>0</v>
      </c>
      <c r="BJ734" s="18" t="s">
        <v>82</v>
      </c>
      <c r="BK734" s="151">
        <f>ROUND(I734*H734,2)</f>
        <v>0</v>
      </c>
      <c r="BL734" s="18" t="s">
        <v>314</v>
      </c>
      <c r="BM734" s="150" t="s">
        <v>4357</v>
      </c>
    </row>
    <row r="735" spans="2:65" s="1" customFormat="1" ht="48.75">
      <c r="B735" s="33"/>
      <c r="D735" s="152" t="s">
        <v>316</v>
      </c>
      <c r="F735" s="153" t="s">
        <v>9576</v>
      </c>
      <c r="I735" s="154"/>
      <c r="L735" s="33"/>
      <c r="M735" s="155"/>
      <c r="T735" s="57"/>
      <c r="AT735" s="18" t="s">
        <v>316</v>
      </c>
      <c r="AU735" s="18" t="s">
        <v>163</v>
      </c>
    </row>
    <row r="736" spans="2:65" s="1" customFormat="1" ht="16.5" customHeight="1">
      <c r="B736" s="33"/>
      <c r="C736" s="139" t="s">
        <v>1503</v>
      </c>
      <c r="D736" s="139" t="s">
        <v>309</v>
      </c>
      <c r="E736" s="140" t="s">
        <v>8818</v>
      </c>
      <c r="F736" s="141" t="s">
        <v>9365</v>
      </c>
      <c r="G736" s="142" t="s">
        <v>514</v>
      </c>
      <c r="H736" s="143">
        <v>1</v>
      </c>
      <c r="I736" s="144"/>
      <c r="J736" s="145">
        <f>ROUND(I736*H736,2)</f>
        <v>0</v>
      </c>
      <c r="K736" s="141" t="s">
        <v>1</v>
      </c>
      <c r="L736" s="33"/>
      <c r="M736" s="146" t="s">
        <v>1</v>
      </c>
      <c r="N736" s="147" t="s">
        <v>40</v>
      </c>
      <c r="P736" s="148">
        <f>O736*H736</f>
        <v>0</v>
      </c>
      <c r="Q736" s="148">
        <v>0</v>
      </c>
      <c r="R736" s="148">
        <f>Q736*H736</f>
        <v>0</v>
      </c>
      <c r="S736" s="148">
        <v>0</v>
      </c>
      <c r="T736" s="149">
        <f>S736*H736</f>
        <v>0</v>
      </c>
      <c r="AR736" s="150" t="s">
        <v>314</v>
      </c>
      <c r="AT736" s="150" t="s">
        <v>309</v>
      </c>
      <c r="AU736" s="150" t="s">
        <v>163</v>
      </c>
      <c r="AY736" s="18" t="s">
        <v>307</v>
      </c>
      <c r="BE736" s="151">
        <f>IF(N736="základní",J736,0)</f>
        <v>0</v>
      </c>
      <c r="BF736" s="151">
        <f>IF(N736="snížená",J736,0)</f>
        <v>0</v>
      </c>
      <c r="BG736" s="151">
        <f>IF(N736="zákl. přenesená",J736,0)</f>
        <v>0</v>
      </c>
      <c r="BH736" s="151">
        <f>IF(N736="sníž. přenesená",J736,0)</f>
        <v>0</v>
      </c>
      <c r="BI736" s="151">
        <f>IF(N736="nulová",J736,0)</f>
        <v>0</v>
      </c>
      <c r="BJ736" s="18" t="s">
        <v>82</v>
      </c>
      <c r="BK736" s="151">
        <f>ROUND(I736*H736,2)</f>
        <v>0</v>
      </c>
      <c r="BL736" s="18" t="s">
        <v>314</v>
      </c>
      <c r="BM736" s="150" t="s">
        <v>4367</v>
      </c>
    </row>
    <row r="737" spans="2:65" s="1" customFormat="1" ht="11.25">
      <c r="B737" s="33"/>
      <c r="D737" s="152" t="s">
        <v>316</v>
      </c>
      <c r="F737" s="153" t="s">
        <v>9365</v>
      </c>
      <c r="I737" s="154"/>
      <c r="L737" s="33"/>
      <c r="M737" s="155"/>
      <c r="T737" s="57"/>
      <c r="AT737" s="18" t="s">
        <v>316</v>
      </c>
      <c r="AU737" s="18" t="s">
        <v>163</v>
      </c>
    </row>
    <row r="738" spans="2:65" s="1" customFormat="1" ht="19.5">
      <c r="B738" s="33"/>
      <c r="D738" s="152" t="s">
        <v>357</v>
      </c>
      <c r="F738" s="176" t="s">
        <v>9366</v>
      </c>
      <c r="I738" s="154"/>
      <c r="L738" s="33"/>
      <c r="M738" s="155"/>
      <c r="T738" s="57"/>
      <c r="AT738" s="18" t="s">
        <v>357</v>
      </c>
      <c r="AU738" s="18" t="s">
        <v>163</v>
      </c>
    </row>
    <row r="739" spans="2:65" s="1" customFormat="1" ht="16.5" customHeight="1">
      <c r="B739" s="33"/>
      <c r="C739" s="139" t="s">
        <v>1508</v>
      </c>
      <c r="D739" s="139" t="s">
        <v>309</v>
      </c>
      <c r="E739" s="140" t="s">
        <v>8827</v>
      </c>
      <c r="F739" s="141" t="s">
        <v>9367</v>
      </c>
      <c r="G739" s="142" t="s">
        <v>514</v>
      </c>
      <c r="H739" s="143">
        <v>1</v>
      </c>
      <c r="I739" s="144"/>
      <c r="J739" s="145">
        <f>ROUND(I739*H739,2)</f>
        <v>0</v>
      </c>
      <c r="K739" s="141" t="s">
        <v>1</v>
      </c>
      <c r="L739" s="33"/>
      <c r="M739" s="146" t="s">
        <v>1</v>
      </c>
      <c r="N739" s="147" t="s">
        <v>40</v>
      </c>
      <c r="P739" s="148">
        <f>O739*H739</f>
        <v>0</v>
      </c>
      <c r="Q739" s="148">
        <v>0</v>
      </c>
      <c r="R739" s="148">
        <f>Q739*H739</f>
        <v>0</v>
      </c>
      <c r="S739" s="148">
        <v>0</v>
      </c>
      <c r="T739" s="149">
        <f>S739*H739</f>
        <v>0</v>
      </c>
      <c r="AR739" s="150" t="s">
        <v>314</v>
      </c>
      <c r="AT739" s="150" t="s">
        <v>309</v>
      </c>
      <c r="AU739" s="150" t="s">
        <v>163</v>
      </c>
      <c r="AY739" s="18" t="s">
        <v>307</v>
      </c>
      <c r="BE739" s="151">
        <f>IF(N739="základní",J739,0)</f>
        <v>0</v>
      </c>
      <c r="BF739" s="151">
        <f>IF(N739="snížená",J739,0)</f>
        <v>0</v>
      </c>
      <c r="BG739" s="151">
        <f>IF(N739="zákl. přenesená",J739,0)</f>
        <v>0</v>
      </c>
      <c r="BH739" s="151">
        <f>IF(N739="sníž. přenesená",J739,0)</f>
        <v>0</v>
      </c>
      <c r="BI739" s="151">
        <f>IF(N739="nulová",J739,0)</f>
        <v>0</v>
      </c>
      <c r="BJ739" s="18" t="s">
        <v>82</v>
      </c>
      <c r="BK739" s="151">
        <f>ROUND(I739*H739,2)</f>
        <v>0</v>
      </c>
      <c r="BL739" s="18" t="s">
        <v>314</v>
      </c>
      <c r="BM739" s="150" t="s">
        <v>4380</v>
      </c>
    </row>
    <row r="740" spans="2:65" s="1" customFormat="1" ht="11.25">
      <c r="B740" s="33"/>
      <c r="D740" s="152" t="s">
        <v>316</v>
      </c>
      <c r="F740" s="153" t="s">
        <v>9367</v>
      </c>
      <c r="I740" s="154"/>
      <c r="L740" s="33"/>
      <c r="M740" s="155"/>
      <c r="T740" s="57"/>
      <c r="AT740" s="18" t="s">
        <v>316</v>
      </c>
      <c r="AU740" s="18" t="s">
        <v>163</v>
      </c>
    </row>
    <row r="741" spans="2:65" s="1" customFormat="1" ht="19.5">
      <c r="B741" s="33"/>
      <c r="D741" s="152" t="s">
        <v>357</v>
      </c>
      <c r="F741" s="176" t="s">
        <v>9368</v>
      </c>
      <c r="I741" s="154"/>
      <c r="L741" s="33"/>
      <c r="M741" s="155"/>
      <c r="T741" s="57"/>
      <c r="AT741" s="18" t="s">
        <v>357</v>
      </c>
      <c r="AU741" s="18" t="s">
        <v>163</v>
      </c>
    </row>
    <row r="742" spans="2:65" s="1" customFormat="1" ht="16.5" customHeight="1">
      <c r="B742" s="33"/>
      <c r="C742" s="139" t="s">
        <v>1514</v>
      </c>
      <c r="D742" s="139" t="s">
        <v>309</v>
      </c>
      <c r="E742" s="140" t="s">
        <v>9369</v>
      </c>
      <c r="F742" s="141" t="s">
        <v>9370</v>
      </c>
      <c r="G742" s="142" t="s">
        <v>514</v>
      </c>
      <c r="H742" s="143">
        <v>1</v>
      </c>
      <c r="I742" s="144"/>
      <c r="J742" s="145">
        <f>ROUND(I742*H742,2)</f>
        <v>0</v>
      </c>
      <c r="K742" s="141" t="s">
        <v>1</v>
      </c>
      <c r="L742" s="33"/>
      <c r="M742" s="146" t="s">
        <v>1</v>
      </c>
      <c r="N742" s="147" t="s">
        <v>40</v>
      </c>
      <c r="P742" s="148">
        <f>O742*H742</f>
        <v>0</v>
      </c>
      <c r="Q742" s="148">
        <v>0</v>
      </c>
      <c r="R742" s="148">
        <f>Q742*H742</f>
        <v>0</v>
      </c>
      <c r="S742" s="148">
        <v>0</v>
      </c>
      <c r="T742" s="149">
        <f>S742*H742</f>
        <v>0</v>
      </c>
      <c r="AR742" s="150" t="s">
        <v>314</v>
      </c>
      <c r="AT742" s="150" t="s">
        <v>309</v>
      </c>
      <c r="AU742" s="150" t="s">
        <v>163</v>
      </c>
      <c r="AY742" s="18" t="s">
        <v>307</v>
      </c>
      <c r="BE742" s="151">
        <f>IF(N742="základní",J742,0)</f>
        <v>0</v>
      </c>
      <c r="BF742" s="151">
        <f>IF(N742="snížená",J742,0)</f>
        <v>0</v>
      </c>
      <c r="BG742" s="151">
        <f>IF(N742="zákl. přenesená",J742,0)</f>
        <v>0</v>
      </c>
      <c r="BH742" s="151">
        <f>IF(N742="sníž. přenesená",J742,0)</f>
        <v>0</v>
      </c>
      <c r="BI742" s="151">
        <f>IF(N742="nulová",J742,0)</f>
        <v>0</v>
      </c>
      <c r="BJ742" s="18" t="s">
        <v>82</v>
      </c>
      <c r="BK742" s="151">
        <f>ROUND(I742*H742,2)</f>
        <v>0</v>
      </c>
      <c r="BL742" s="18" t="s">
        <v>314</v>
      </c>
      <c r="BM742" s="150" t="s">
        <v>4391</v>
      </c>
    </row>
    <row r="743" spans="2:65" s="1" customFormat="1" ht="11.25">
      <c r="B743" s="33"/>
      <c r="D743" s="152" t="s">
        <v>316</v>
      </c>
      <c r="F743" s="153" t="s">
        <v>9370</v>
      </c>
      <c r="I743" s="154"/>
      <c r="L743" s="33"/>
      <c r="M743" s="155"/>
      <c r="T743" s="57"/>
      <c r="AT743" s="18" t="s">
        <v>316</v>
      </c>
      <c r="AU743" s="18" t="s">
        <v>163</v>
      </c>
    </row>
    <row r="744" spans="2:65" s="1" customFormat="1" ht="19.5">
      <c r="B744" s="33"/>
      <c r="D744" s="152" t="s">
        <v>357</v>
      </c>
      <c r="F744" s="176" t="s">
        <v>9371</v>
      </c>
      <c r="I744" s="154"/>
      <c r="L744" s="33"/>
      <c r="M744" s="155"/>
      <c r="T744" s="57"/>
      <c r="AT744" s="18" t="s">
        <v>357</v>
      </c>
      <c r="AU744" s="18" t="s">
        <v>163</v>
      </c>
    </row>
    <row r="745" spans="2:65" s="1" customFormat="1" ht="37.9" customHeight="1">
      <c r="B745" s="33"/>
      <c r="C745" s="139" t="s">
        <v>1519</v>
      </c>
      <c r="D745" s="139" t="s">
        <v>309</v>
      </c>
      <c r="E745" s="140" t="s">
        <v>9763</v>
      </c>
      <c r="F745" s="141" t="s">
        <v>9764</v>
      </c>
      <c r="G745" s="142" t="s">
        <v>514</v>
      </c>
      <c r="H745" s="143">
        <v>1</v>
      </c>
      <c r="I745" s="144"/>
      <c r="J745" s="145">
        <f>ROUND(I745*H745,2)</f>
        <v>0</v>
      </c>
      <c r="K745" s="141" t="s">
        <v>1</v>
      </c>
      <c r="L745" s="33"/>
      <c r="M745" s="146" t="s">
        <v>1</v>
      </c>
      <c r="N745" s="147" t="s">
        <v>40</v>
      </c>
      <c r="P745" s="148">
        <f>O745*H745</f>
        <v>0</v>
      </c>
      <c r="Q745" s="148">
        <v>0</v>
      </c>
      <c r="R745" s="148">
        <f>Q745*H745</f>
        <v>0</v>
      </c>
      <c r="S745" s="148">
        <v>0</v>
      </c>
      <c r="T745" s="149">
        <f>S745*H745</f>
        <v>0</v>
      </c>
      <c r="AR745" s="150" t="s">
        <v>314</v>
      </c>
      <c r="AT745" s="150" t="s">
        <v>309</v>
      </c>
      <c r="AU745" s="150" t="s">
        <v>163</v>
      </c>
      <c r="AY745" s="18" t="s">
        <v>307</v>
      </c>
      <c r="BE745" s="151">
        <f>IF(N745="základní",J745,0)</f>
        <v>0</v>
      </c>
      <c r="BF745" s="151">
        <f>IF(N745="snížená",J745,0)</f>
        <v>0</v>
      </c>
      <c r="BG745" s="151">
        <f>IF(N745="zákl. přenesená",J745,0)</f>
        <v>0</v>
      </c>
      <c r="BH745" s="151">
        <f>IF(N745="sníž. přenesená",J745,0)</f>
        <v>0</v>
      </c>
      <c r="BI745" s="151">
        <f>IF(N745="nulová",J745,0)</f>
        <v>0</v>
      </c>
      <c r="BJ745" s="18" t="s">
        <v>82</v>
      </c>
      <c r="BK745" s="151">
        <f>ROUND(I745*H745,2)</f>
        <v>0</v>
      </c>
      <c r="BL745" s="18" t="s">
        <v>314</v>
      </c>
      <c r="BM745" s="150" t="s">
        <v>4401</v>
      </c>
    </row>
    <row r="746" spans="2:65" s="1" customFormat="1" ht="19.5">
      <c r="B746" s="33"/>
      <c r="D746" s="152" t="s">
        <v>316</v>
      </c>
      <c r="F746" s="153" t="s">
        <v>9764</v>
      </c>
      <c r="I746" s="154"/>
      <c r="L746" s="33"/>
      <c r="M746" s="155"/>
      <c r="T746" s="57"/>
      <c r="AT746" s="18" t="s">
        <v>316</v>
      </c>
      <c r="AU746" s="18" t="s">
        <v>163</v>
      </c>
    </row>
    <row r="747" spans="2:65" s="1" customFormat="1" ht="19.5">
      <c r="B747" s="33"/>
      <c r="D747" s="152" t="s">
        <v>357</v>
      </c>
      <c r="F747" s="176" t="s">
        <v>9765</v>
      </c>
      <c r="I747" s="154"/>
      <c r="L747" s="33"/>
      <c r="M747" s="155"/>
      <c r="T747" s="57"/>
      <c r="AT747" s="18" t="s">
        <v>357</v>
      </c>
      <c r="AU747" s="18" t="s">
        <v>163</v>
      </c>
    </row>
    <row r="748" spans="2:65" s="1" customFormat="1" ht="66.75" customHeight="1">
      <c r="B748" s="33"/>
      <c r="C748" s="139" t="s">
        <v>1525</v>
      </c>
      <c r="D748" s="139" t="s">
        <v>309</v>
      </c>
      <c r="E748" s="140" t="s">
        <v>9453</v>
      </c>
      <c r="F748" s="141" t="s">
        <v>9454</v>
      </c>
      <c r="G748" s="142" t="s">
        <v>514</v>
      </c>
      <c r="H748" s="143">
        <v>1</v>
      </c>
      <c r="I748" s="144"/>
      <c r="J748" s="145">
        <f>ROUND(I748*H748,2)</f>
        <v>0</v>
      </c>
      <c r="K748" s="141" t="s">
        <v>1</v>
      </c>
      <c r="L748" s="33"/>
      <c r="M748" s="146" t="s">
        <v>1</v>
      </c>
      <c r="N748" s="147" t="s">
        <v>40</v>
      </c>
      <c r="P748" s="148">
        <f>O748*H748</f>
        <v>0</v>
      </c>
      <c r="Q748" s="148">
        <v>0</v>
      </c>
      <c r="R748" s="148">
        <f>Q748*H748</f>
        <v>0</v>
      </c>
      <c r="S748" s="148">
        <v>0</v>
      </c>
      <c r="T748" s="149">
        <f>S748*H748</f>
        <v>0</v>
      </c>
      <c r="AR748" s="150" t="s">
        <v>314</v>
      </c>
      <c r="AT748" s="150" t="s">
        <v>309</v>
      </c>
      <c r="AU748" s="150" t="s">
        <v>163</v>
      </c>
      <c r="AY748" s="18" t="s">
        <v>307</v>
      </c>
      <c r="BE748" s="151">
        <f>IF(N748="základní",J748,0)</f>
        <v>0</v>
      </c>
      <c r="BF748" s="151">
        <f>IF(N748="snížená",J748,0)</f>
        <v>0</v>
      </c>
      <c r="BG748" s="151">
        <f>IF(N748="zákl. přenesená",J748,0)</f>
        <v>0</v>
      </c>
      <c r="BH748" s="151">
        <f>IF(N748="sníž. přenesená",J748,0)</f>
        <v>0</v>
      </c>
      <c r="BI748" s="151">
        <f>IF(N748="nulová",J748,0)</f>
        <v>0</v>
      </c>
      <c r="BJ748" s="18" t="s">
        <v>82</v>
      </c>
      <c r="BK748" s="151">
        <f>ROUND(I748*H748,2)</f>
        <v>0</v>
      </c>
      <c r="BL748" s="18" t="s">
        <v>314</v>
      </c>
      <c r="BM748" s="150" t="s">
        <v>4411</v>
      </c>
    </row>
    <row r="749" spans="2:65" s="1" customFormat="1" ht="39">
      <c r="B749" s="33"/>
      <c r="D749" s="152" t="s">
        <v>316</v>
      </c>
      <c r="F749" s="153" t="s">
        <v>9454</v>
      </c>
      <c r="I749" s="154"/>
      <c r="L749" s="33"/>
      <c r="M749" s="155"/>
      <c r="T749" s="57"/>
      <c r="AT749" s="18" t="s">
        <v>316</v>
      </c>
      <c r="AU749" s="18" t="s">
        <v>163</v>
      </c>
    </row>
    <row r="750" spans="2:65" s="1" customFormat="1" ht="24.2" customHeight="1">
      <c r="B750" s="33"/>
      <c r="C750" s="139" t="s">
        <v>1530</v>
      </c>
      <c r="D750" s="139" t="s">
        <v>309</v>
      </c>
      <c r="E750" s="140" t="s">
        <v>9766</v>
      </c>
      <c r="F750" s="141" t="s">
        <v>9767</v>
      </c>
      <c r="G750" s="142" t="s">
        <v>514</v>
      </c>
      <c r="H750" s="143">
        <v>1</v>
      </c>
      <c r="I750" s="144"/>
      <c r="J750" s="145">
        <f>ROUND(I750*H750,2)</f>
        <v>0</v>
      </c>
      <c r="K750" s="141" t="s">
        <v>1</v>
      </c>
      <c r="L750" s="33"/>
      <c r="M750" s="146" t="s">
        <v>1</v>
      </c>
      <c r="N750" s="147" t="s">
        <v>40</v>
      </c>
      <c r="P750" s="148">
        <f>O750*H750</f>
        <v>0</v>
      </c>
      <c r="Q750" s="148">
        <v>0</v>
      </c>
      <c r="R750" s="148">
        <f>Q750*H750</f>
        <v>0</v>
      </c>
      <c r="S750" s="148">
        <v>0</v>
      </c>
      <c r="T750" s="149">
        <f>S750*H750</f>
        <v>0</v>
      </c>
      <c r="AR750" s="150" t="s">
        <v>314</v>
      </c>
      <c r="AT750" s="150" t="s">
        <v>309</v>
      </c>
      <c r="AU750" s="150" t="s">
        <v>163</v>
      </c>
      <c r="AY750" s="18" t="s">
        <v>307</v>
      </c>
      <c r="BE750" s="151">
        <f>IF(N750="základní",J750,0)</f>
        <v>0</v>
      </c>
      <c r="BF750" s="151">
        <f>IF(N750="snížená",J750,0)</f>
        <v>0</v>
      </c>
      <c r="BG750" s="151">
        <f>IF(N750="zákl. přenesená",J750,0)</f>
        <v>0</v>
      </c>
      <c r="BH750" s="151">
        <f>IF(N750="sníž. přenesená",J750,0)</f>
        <v>0</v>
      </c>
      <c r="BI750" s="151">
        <f>IF(N750="nulová",J750,0)</f>
        <v>0</v>
      </c>
      <c r="BJ750" s="18" t="s">
        <v>82</v>
      </c>
      <c r="BK750" s="151">
        <f>ROUND(I750*H750,2)</f>
        <v>0</v>
      </c>
      <c r="BL750" s="18" t="s">
        <v>314</v>
      </c>
      <c r="BM750" s="150" t="s">
        <v>4426</v>
      </c>
    </row>
    <row r="751" spans="2:65" s="1" customFormat="1" ht="11.25">
      <c r="B751" s="33"/>
      <c r="D751" s="152" t="s">
        <v>316</v>
      </c>
      <c r="F751" s="153" t="s">
        <v>9767</v>
      </c>
      <c r="I751" s="154"/>
      <c r="L751" s="33"/>
      <c r="M751" s="155"/>
      <c r="T751" s="57"/>
      <c r="AT751" s="18" t="s">
        <v>316</v>
      </c>
      <c r="AU751" s="18" t="s">
        <v>163</v>
      </c>
    </row>
    <row r="752" spans="2:65" s="1" customFormat="1" ht="19.5">
      <c r="B752" s="33"/>
      <c r="D752" s="152" t="s">
        <v>357</v>
      </c>
      <c r="F752" s="176" t="s">
        <v>9768</v>
      </c>
      <c r="I752" s="154"/>
      <c r="L752" s="33"/>
      <c r="M752" s="155"/>
      <c r="T752" s="57"/>
      <c r="AT752" s="18" t="s">
        <v>357</v>
      </c>
      <c r="AU752" s="18" t="s">
        <v>163</v>
      </c>
    </row>
    <row r="753" spans="2:65" s="1" customFormat="1" ht="66.75" customHeight="1">
      <c r="B753" s="33"/>
      <c r="C753" s="139" t="s">
        <v>1534</v>
      </c>
      <c r="D753" s="139" t="s">
        <v>309</v>
      </c>
      <c r="E753" s="140" t="s">
        <v>9405</v>
      </c>
      <c r="F753" s="141" t="s">
        <v>9406</v>
      </c>
      <c r="G753" s="142" t="s">
        <v>514</v>
      </c>
      <c r="H753" s="143">
        <v>2</v>
      </c>
      <c r="I753" s="144"/>
      <c r="J753" s="145">
        <f>ROUND(I753*H753,2)</f>
        <v>0</v>
      </c>
      <c r="K753" s="141" t="s">
        <v>1</v>
      </c>
      <c r="L753" s="33"/>
      <c r="M753" s="146" t="s">
        <v>1</v>
      </c>
      <c r="N753" s="147" t="s">
        <v>40</v>
      </c>
      <c r="P753" s="148">
        <f>O753*H753</f>
        <v>0</v>
      </c>
      <c r="Q753" s="148">
        <v>0</v>
      </c>
      <c r="R753" s="148">
        <f>Q753*H753</f>
        <v>0</v>
      </c>
      <c r="S753" s="148">
        <v>0</v>
      </c>
      <c r="T753" s="149">
        <f>S753*H753</f>
        <v>0</v>
      </c>
      <c r="AR753" s="150" t="s">
        <v>314</v>
      </c>
      <c r="AT753" s="150" t="s">
        <v>309</v>
      </c>
      <c r="AU753" s="150" t="s">
        <v>163</v>
      </c>
      <c r="AY753" s="18" t="s">
        <v>307</v>
      </c>
      <c r="BE753" s="151">
        <f>IF(N753="základní",J753,0)</f>
        <v>0</v>
      </c>
      <c r="BF753" s="151">
        <f>IF(N753="snížená",J753,0)</f>
        <v>0</v>
      </c>
      <c r="BG753" s="151">
        <f>IF(N753="zákl. přenesená",J753,0)</f>
        <v>0</v>
      </c>
      <c r="BH753" s="151">
        <f>IF(N753="sníž. přenesená",J753,0)</f>
        <v>0</v>
      </c>
      <c r="BI753" s="151">
        <f>IF(N753="nulová",J753,0)</f>
        <v>0</v>
      </c>
      <c r="BJ753" s="18" t="s">
        <v>82</v>
      </c>
      <c r="BK753" s="151">
        <f>ROUND(I753*H753,2)</f>
        <v>0</v>
      </c>
      <c r="BL753" s="18" t="s">
        <v>314</v>
      </c>
      <c r="BM753" s="150" t="s">
        <v>4436</v>
      </c>
    </row>
    <row r="754" spans="2:65" s="1" customFormat="1" ht="78">
      <c r="B754" s="33"/>
      <c r="D754" s="152" t="s">
        <v>316</v>
      </c>
      <c r="F754" s="153" t="s">
        <v>9407</v>
      </c>
      <c r="I754" s="154"/>
      <c r="L754" s="33"/>
      <c r="M754" s="155"/>
      <c r="T754" s="57"/>
      <c r="AT754" s="18" t="s">
        <v>316</v>
      </c>
      <c r="AU754" s="18" t="s">
        <v>163</v>
      </c>
    </row>
    <row r="755" spans="2:65" s="1" customFormat="1" ht="19.5">
      <c r="B755" s="33"/>
      <c r="D755" s="152" t="s">
        <v>357</v>
      </c>
      <c r="F755" s="176" t="s">
        <v>9408</v>
      </c>
      <c r="I755" s="154"/>
      <c r="L755" s="33"/>
      <c r="M755" s="155"/>
      <c r="T755" s="57"/>
      <c r="AT755" s="18" t="s">
        <v>357</v>
      </c>
      <c r="AU755" s="18" t="s">
        <v>163</v>
      </c>
    </row>
    <row r="756" spans="2:65" s="1" customFormat="1" ht="49.15" customHeight="1">
      <c r="B756" s="33"/>
      <c r="C756" s="139" t="s">
        <v>1541</v>
      </c>
      <c r="D756" s="139" t="s">
        <v>309</v>
      </c>
      <c r="E756" s="140" t="s">
        <v>9769</v>
      </c>
      <c r="F756" s="141" t="s">
        <v>9435</v>
      </c>
      <c r="G756" s="142" t="s">
        <v>514</v>
      </c>
      <c r="H756" s="143">
        <v>1</v>
      </c>
      <c r="I756" s="144"/>
      <c r="J756" s="145">
        <f>ROUND(I756*H756,2)</f>
        <v>0</v>
      </c>
      <c r="K756" s="141" t="s">
        <v>1</v>
      </c>
      <c r="L756" s="33"/>
      <c r="M756" s="146" t="s">
        <v>1</v>
      </c>
      <c r="N756" s="147" t="s">
        <v>40</v>
      </c>
      <c r="P756" s="148">
        <f>O756*H756</f>
        <v>0</v>
      </c>
      <c r="Q756" s="148">
        <v>0</v>
      </c>
      <c r="R756" s="148">
        <f>Q756*H756</f>
        <v>0</v>
      </c>
      <c r="S756" s="148">
        <v>0</v>
      </c>
      <c r="T756" s="149">
        <f>S756*H756</f>
        <v>0</v>
      </c>
      <c r="AR756" s="150" t="s">
        <v>314</v>
      </c>
      <c r="AT756" s="150" t="s">
        <v>309</v>
      </c>
      <c r="AU756" s="150" t="s">
        <v>163</v>
      </c>
      <c r="AY756" s="18" t="s">
        <v>307</v>
      </c>
      <c r="BE756" s="151">
        <f>IF(N756="základní",J756,0)</f>
        <v>0</v>
      </c>
      <c r="BF756" s="151">
        <f>IF(N756="snížená",J756,0)</f>
        <v>0</v>
      </c>
      <c r="BG756" s="151">
        <f>IF(N756="zákl. přenesená",J756,0)</f>
        <v>0</v>
      </c>
      <c r="BH756" s="151">
        <f>IF(N756="sníž. přenesená",J756,0)</f>
        <v>0</v>
      </c>
      <c r="BI756" s="151">
        <f>IF(N756="nulová",J756,0)</f>
        <v>0</v>
      </c>
      <c r="BJ756" s="18" t="s">
        <v>82</v>
      </c>
      <c r="BK756" s="151">
        <f>ROUND(I756*H756,2)</f>
        <v>0</v>
      </c>
      <c r="BL756" s="18" t="s">
        <v>314</v>
      </c>
      <c r="BM756" s="150" t="s">
        <v>4446</v>
      </c>
    </row>
    <row r="757" spans="2:65" s="1" customFormat="1" ht="29.25">
      <c r="B757" s="33"/>
      <c r="D757" s="152" t="s">
        <v>316</v>
      </c>
      <c r="F757" s="153" t="s">
        <v>9435</v>
      </c>
      <c r="I757" s="154"/>
      <c r="L757" s="33"/>
      <c r="M757" s="155"/>
      <c r="T757" s="57"/>
      <c r="AT757" s="18" t="s">
        <v>316</v>
      </c>
      <c r="AU757" s="18" t="s">
        <v>163</v>
      </c>
    </row>
    <row r="758" spans="2:65" s="1" customFormat="1" ht="19.5">
      <c r="B758" s="33"/>
      <c r="D758" s="152" t="s">
        <v>357</v>
      </c>
      <c r="F758" s="176" t="s">
        <v>9770</v>
      </c>
      <c r="I758" s="154"/>
      <c r="L758" s="33"/>
      <c r="M758" s="155"/>
      <c r="T758" s="57"/>
      <c r="AT758" s="18" t="s">
        <v>357</v>
      </c>
      <c r="AU758" s="18" t="s">
        <v>163</v>
      </c>
    </row>
    <row r="759" spans="2:65" s="1" customFormat="1" ht="49.15" customHeight="1">
      <c r="B759" s="33"/>
      <c r="C759" s="139" t="s">
        <v>1549</v>
      </c>
      <c r="D759" s="139" t="s">
        <v>309</v>
      </c>
      <c r="E759" s="140" t="s">
        <v>9769</v>
      </c>
      <c r="F759" s="141" t="s">
        <v>9435</v>
      </c>
      <c r="G759" s="142" t="s">
        <v>514</v>
      </c>
      <c r="H759" s="143">
        <v>1</v>
      </c>
      <c r="I759" s="144"/>
      <c r="J759" s="145">
        <f>ROUND(I759*H759,2)</f>
        <v>0</v>
      </c>
      <c r="K759" s="141" t="s">
        <v>1</v>
      </c>
      <c r="L759" s="33"/>
      <c r="M759" s="146" t="s">
        <v>1</v>
      </c>
      <c r="N759" s="147" t="s">
        <v>40</v>
      </c>
      <c r="P759" s="148">
        <f>O759*H759</f>
        <v>0</v>
      </c>
      <c r="Q759" s="148">
        <v>0</v>
      </c>
      <c r="R759" s="148">
        <f>Q759*H759</f>
        <v>0</v>
      </c>
      <c r="S759" s="148">
        <v>0</v>
      </c>
      <c r="T759" s="149">
        <f>S759*H759</f>
        <v>0</v>
      </c>
      <c r="AR759" s="150" t="s">
        <v>314</v>
      </c>
      <c r="AT759" s="150" t="s">
        <v>309</v>
      </c>
      <c r="AU759" s="150" t="s">
        <v>163</v>
      </c>
      <c r="AY759" s="18" t="s">
        <v>307</v>
      </c>
      <c r="BE759" s="151">
        <f>IF(N759="základní",J759,0)</f>
        <v>0</v>
      </c>
      <c r="BF759" s="151">
        <f>IF(N759="snížená",J759,0)</f>
        <v>0</v>
      </c>
      <c r="BG759" s="151">
        <f>IF(N759="zákl. přenesená",J759,0)</f>
        <v>0</v>
      </c>
      <c r="BH759" s="151">
        <f>IF(N759="sníž. přenesená",J759,0)</f>
        <v>0</v>
      </c>
      <c r="BI759" s="151">
        <f>IF(N759="nulová",J759,0)</f>
        <v>0</v>
      </c>
      <c r="BJ759" s="18" t="s">
        <v>82</v>
      </c>
      <c r="BK759" s="151">
        <f>ROUND(I759*H759,2)</f>
        <v>0</v>
      </c>
      <c r="BL759" s="18" t="s">
        <v>314</v>
      </c>
      <c r="BM759" s="150" t="s">
        <v>4454</v>
      </c>
    </row>
    <row r="760" spans="2:65" s="1" customFormat="1" ht="29.25">
      <c r="B760" s="33"/>
      <c r="D760" s="152" t="s">
        <v>316</v>
      </c>
      <c r="F760" s="153" t="s">
        <v>9435</v>
      </c>
      <c r="I760" s="154"/>
      <c r="L760" s="33"/>
      <c r="M760" s="155"/>
      <c r="T760" s="57"/>
      <c r="AT760" s="18" t="s">
        <v>316</v>
      </c>
      <c r="AU760" s="18" t="s">
        <v>163</v>
      </c>
    </row>
    <row r="761" spans="2:65" s="1" customFormat="1" ht="19.5">
      <c r="B761" s="33"/>
      <c r="D761" s="152" t="s">
        <v>357</v>
      </c>
      <c r="F761" s="176" t="s">
        <v>9770</v>
      </c>
      <c r="I761" s="154"/>
      <c r="L761" s="33"/>
      <c r="M761" s="155"/>
      <c r="T761" s="57"/>
      <c r="AT761" s="18" t="s">
        <v>357</v>
      </c>
      <c r="AU761" s="18" t="s">
        <v>163</v>
      </c>
    </row>
    <row r="762" spans="2:65" s="1" customFormat="1" ht="49.15" customHeight="1">
      <c r="B762" s="33"/>
      <c r="C762" s="139" t="s">
        <v>1554</v>
      </c>
      <c r="D762" s="139" t="s">
        <v>309</v>
      </c>
      <c r="E762" s="140" t="s">
        <v>9769</v>
      </c>
      <c r="F762" s="141" t="s">
        <v>9435</v>
      </c>
      <c r="G762" s="142" t="s">
        <v>514</v>
      </c>
      <c r="H762" s="143">
        <v>1</v>
      </c>
      <c r="I762" s="144"/>
      <c r="J762" s="145">
        <f>ROUND(I762*H762,2)</f>
        <v>0</v>
      </c>
      <c r="K762" s="141" t="s">
        <v>1</v>
      </c>
      <c r="L762" s="33"/>
      <c r="M762" s="146" t="s">
        <v>1</v>
      </c>
      <c r="N762" s="147" t="s">
        <v>40</v>
      </c>
      <c r="P762" s="148">
        <f>O762*H762</f>
        <v>0</v>
      </c>
      <c r="Q762" s="148">
        <v>0</v>
      </c>
      <c r="R762" s="148">
        <f>Q762*H762</f>
        <v>0</v>
      </c>
      <c r="S762" s="148">
        <v>0</v>
      </c>
      <c r="T762" s="149">
        <f>S762*H762</f>
        <v>0</v>
      </c>
      <c r="AR762" s="150" t="s">
        <v>314</v>
      </c>
      <c r="AT762" s="150" t="s">
        <v>309</v>
      </c>
      <c r="AU762" s="150" t="s">
        <v>163</v>
      </c>
      <c r="AY762" s="18" t="s">
        <v>307</v>
      </c>
      <c r="BE762" s="151">
        <f>IF(N762="základní",J762,0)</f>
        <v>0</v>
      </c>
      <c r="BF762" s="151">
        <f>IF(N762="snížená",J762,0)</f>
        <v>0</v>
      </c>
      <c r="BG762" s="151">
        <f>IF(N762="zákl. přenesená",J762,0)</f>
        <v>0</v>
      </c>
      <c r="BH762" s="151">
        <f>IF(N762="sníž. přenesená",J762,0)</f>
        <v>0</v>
      </c>
      <c r="BI762" s="151">
        <f>IF(N762="nulová",J762,0)</f>
        <v>0</v>
      </c>
      <c r="BJ762" s="18" t="s">
        <v>82</v>
      </c>
      <c r="BK762" s="151">
        <f>ROUND(I762*H762,2)</f>
        <v>0</v>
      </c>
      <c r="BL762" s="18" t="s">
        <v>314</v>
      </c>
      <c r="BM762" s="150" t="s">
        <v>4462</v>
      </c>
    </row>
    <row r="763" spans="2:65" s="1" customFormat="1" ht="29.25">
      <c r="B763" s="33"/>
      <c r="D763" s="152" t="s">
        <v>316</v>
      </c>
      <c r="F763" s="153" t="s">
        <v>9435</v>
      </c>
      <c r="I763" s="154"/>
      <c r="L763" s="33"/>
      <c r="M763" s="155"/>
      <c r="T763" s="57"/>
      <c r="AT763" s="18" t="s">
        <v>316</v>
      </c>
      <c r="AU763" s="18" t="s">
        <v>163</v>
      </c>
    </row>
    <row r="764" spans="2:65" s="1" customFormat="1" ht="19.5">
      <c r="B764" s="33"/>
      <c r="D764" s="152" t="s">
        <v>357</v>
      </c>
      <c r="F764" s="176" t="s">
        <v>9770</v>
      </c>
      <c r="I764" s="154"/>
      <c r="L764" s="33"/>
      <c r="M764" s="155"/>
      <c r="T764" s="57"/>
      <c r="AT764" s="18" t="s">
        <v>357</v>
      </c>
      <c r="AU764" s="18" t="s">
        <v>163</v>
      </c>
    </row>
    <row r="765" spans="2:65" s="1" customFormat="1" ht="49.15" customHeight="1">
      <c r="B765" s="33"/>
      <c r="C765" s="139" t="s">
        <v>1560</v>
      </c>
      <c r="D765" s="139" t="s">
        <v>309</v>
      </c>
      <c r="E765" s="140" t="s">
        <v>9769</v>
      </c>
      <c r="F765" s="141" t="s">
        <v>9435</v>
      </c>
      <c r="G765" s="142" t="s">
        <v>514</v>
      </c>
      <c r="H765" s="143">
        <v>1</v>
      </c>
      <c r="I765" s="144"/>
      <c r="J765" s="145">
        <f>ROUND(I765*H765,2)</f>
        <v>0</v>
      </c>
      <c r="K765" s="141" t="s">
        <v>1</v>
      </c>
      <c r="L765" s="33"/>
      <c r="M765" s="146" t="s">
        <v>1</v>
      </c>
      <c r="N765" s="147" t="s">
        <v>40</v>
      </c>
      <c r="P765" s="148">
        <f>O765*H765</f>
        <v>0</v>
      </c>
      <c r="Q765" s="148">
        <v>0</v>
      </c>
      <c r="R765" s="148">
        <f>Q765*H765</f>
        <v>0</v>
      </c>
      <c r="S765" s="148">
        <v>0</v>
      </c>
      <c r="T765" s="149">
        <f>S765*H765</f>
        <v>0</v>
      </c>
      <c r="AR765" s="150" t="s">
        <v>314</v>
      </c>
      <c r="AT765" s="150" t="s">
        <v>309</v>
      </c>
      <c r="AU765" s="150" t="s">
        <v>163</v>
      </c>
      <c r="AY765" s="18" t="s">
        <v>307</v>
      </c>
      <c r="BE765" s="151">
        <f>IF(N765="základní",J765,0)</f>
        <v>0</v>
      </c>
      <c r="BF765" s="151">
        <f>IF(N765="snížená",J765,0)</f>
        <v>0</v>
      </c>
      <c r="BG765" s="151">
        <f>IF(N765="zákl. přenesená",J765,0)</f>
        <v>0</v>
      </c>
      <c r="BH765" s="151">
        <f>IF(N765="sníž. přenesená",J765,0)</f>
        <v>0</v>
      </c>
      <c r="BI765" s="151">
        <f>IF(N765="nulová",J765,0)</f>
        <v>0</v>
      </c>
      <c r="BJ765" s="18" t="s">
        <v>82</v>
      </c>
      <c r="BK765" s="151">
        <f>ROUND(I765*H765,2)</f>
        <v>0</v>
      </c>
      <c r="BL765" s="18" t="s">
        <v>314</v>
      </c>
      <c r="BM765" s="150" t="s">
        <v>214</v>
      </c>
    </row>
    <row r="766" spans="2:65" s="1" customFormat="1" ht="29.25">
      <c r="B766" s="33"/>
      <c r="D766" s="152" t="s">
        <v>316</v>
      </c>
      <c r="F766" s="153" t="s">
        <v>9435</v>
      </c>
      <c r="I766" s="154"/>
      <c r="L766" s="33"/>
      <c r="M766" s="155"/>
      <c r="T766" s="57"/>
      <c r="AT766" s="18" t="s">
        <v>316</v>
      </c>
      <c r="AU766" s="18" t="s">
        <v>163</v>
      </c>
    </row>
    <row r="767" spans="2:65" s="1" customFormat="1" ht="19.5">
      <c r="B767" s="33"/>
      <c r="D767" s="152" t="s">
        <v>357</v>
      </c>
      <c r="F767" s="176" t="s">
        <v>9770</v>
      </c>
      <c r="I767" s="154"/>
      <c r="L767" s="33"/>
      <c r="M767" s="155"/>
      <c r="T767" s="57"/>
      <c r="AT767" s="18" t="s">
        <v>357</v>
      </c>
      <c r="AU767" s="18" t="s">
        <v>163</v>
      </c>
    </row>
    <row r="768" spans="2:65" s="1" customFormat="1" ht="49.15" customHeight="1">
      <c r="B768" s="33"/>
      <c r="C768" s="139" t="s">
        <v>1567</v>
      </c>
      <c r="D768" s="139" t="s">
        <v>309</v>
      </c>
      <c r="E768" s="140" t="s">
        <v>9771</v>
      </c>
      <c r="F768" s="141" t="s">
        <v>9435</v>
      </c>
      <c r="G768" s="142" t="s">
        <v>514</v>
      </c>
      <c r="H768" s="143">
        <v>2</v>
      </c>
      <c r="I768" s="144"/>
      <c r="J768" s="145">
        <f>ROUND(I768*H768,2)</f>
        <v>0</v>
      </c>
      <c r="K768" s="141" t="s">
        <v>1</v>
      </c>
      <c r="L768" s="33"/>
      <c r="M768" s="146" t="s">
        <v>1</v>
      </c>
      <c r="N768" s="147" t="s">
        <v>40</v>
      </c>
      <c r="P768" s="148">
        <f>O768*H768</f>
        <v>0</v>
      </c>
      <c r="Q768" s="148">
        <v>0</v>
      </c>
      <c r="R768" s="148">
        <f>Q768*H768</f>
        <v>0</v>
      </c>
      <c r="S768" s="148">
        <v>0</v>
      </c>
      <c r="T768" s="149">
        <f>S768*H768</f>
        <v>0</v>
      </c>
      <c r="AR768" s="150" t="s">
        <v>314</v>
      </c>
      <c r="AT768" s="150" t="s">
        <v>309</v>
      </c>
      <c r="AU768" s="150" t="s">
        <v>163</v>
      </c>
      <c r="AY768" s="18" t="s">
        <v>307</v>
      </c>
      <c r="BE768" s="151">
        <f>IF(N768="základní",J768,0)</f>
        <v>0</v>
      </c>
      <c r="BF768" s="151">
        <f>IF(N768="snížená",J768,0)</f>
        <v>0</v>
      </c>
      <c r="BG768" s="151">
        <f>IF(N768="zákl. přenesená",J768,0)</f>
        <v>0</v>
      </c>
      <c r="BH768" s="151">
        <f>IF(N768="sníž. přenesená",J768,0)</f>
        <v>0</v>
      </c>
      <c r="BI768" s="151">
        <f>IF(N768="nulová",J768,0)</f>
        <v>0</v>
      </c>
      <c r="BJ768" s="18" t="s">
        <v>82</v>
      </c>
      <c r="BK768" s="151">
        <f>ROUND(I768*H768,2)</f>
        <v>0</v>
      </c>
      <c r="BL768" s="18" t="s">
        <v>314</v>
      </c>
      <c r="BM768" s="150" t="s">
        <v>4489</v>
      </c>
    </row>
    <row r="769" spans="2:65" s="1" customFormat="1" ht="29.25">
      <c r="B769" s="33"/>
      <c r="D769" s="152" t="s">
        <v>316</v>
      </c>
      <c r="F769" s="153" t="s">
        <v>9435</v>
      </c>
      <c r="I769" s="154"/>
      <c r="L769" s="33"/>
      <c r="M769" s="155"/>
      <c r="T769" s="57"/>
      <c r="AT769" s="18" t="s">
        <v>316</v>
      </c>
      <c r="AU769" s="18" t="s">
        <v>163</v>
      </c>
    </row>
    <row r="770" spans="2:65" s="1" customFormat="1" ht="19.5">
      <c r="B770" s="33"/>
      <c r="D770" s="152" t="s">
        <v>357</v>
      </c>
      <c r="F770" s="176" t="s">
        <v>9772</v>
      </c>
      <c r="I770" s="154"/>
      <c r="L770" s="33"/>
      <c r="M770" s="155"/>
      <c r="T770" s="57"/>
      <c r="AT770" s="18" t="s">
        <v>357</v>
      </c>
      <c r="AU770" s="18" t="s">
        <v>163</v>
      </c>
    </row>
    <row r="771" spans="2:65" s="1" customFormat="1" ht="49.15" customHeight="1">
      <c r="B771" s="33"/>
      <c r="C771" s="139" t="s">
        <v>1573</v>
      </c>
      <c r="D771" s="139" t="s">
        <v>309</v>
      </c>
      <c r="E771" s="140" t="s">
        <v>9773</v>
      </c>
      <c r="F771" s="141" t="s">
        <v>9435</v>
      </c>
      <c r="G771" s="142" t="s">
        <v>514</v>
      </c>
      <c r="H771" s="143">
        <v>1</v>
      </c>
      <c r="I771" s="144"/>
      <c r="J771" s="145">
        <f>ROUND(I771*H771,2)</f>
        <v>0</v>
      </c>
      <c r="K771" s="141" t="s">
        <v>1</v>
      </c>
      <c r="L771" s="33"/>
      <c r="M771" s="146" t="s">
        <v>1</v>
      </c>
      <c r="N771" s="147" t="s">
        <v>40</v>
      </c>
      <c r="P771" s="148">
        <f>O771*H771</f>
        <v>0</v>
      </c>
      <c r="Q771" s="148">
        <v>0</v>
      </c>
      <c r="R771" s="148">
        <f>Q771*H771</f>
        <v>0</v>
      </c>
      <c r="S771" s="148">
        <v>0</v>
      </c>
      <c r="T771" s="149">
        <f>S771*H771</f>
        <v>0</v>
      </c>
      <c r="AR771" s="150" t="s">
        <v>314</v>
      </c>
      <c r="AT771" s="150" t="s">
        <v>309</v>
      </c>
      <c r="AU771" s="150" t="s">
        <v>163</v>
      </c>
      <c r="AY771" s="18" t="s">
        <v>307</v>
      </c>
      <c r="BE771" s="151">
        <f>IF(N771="základní",J771,0)</f>
        <v>0</v>
      </c>
      <c r="BF771" s="151">
        <f>IF(N771="snížená",J771,0)</f>
        <v>0</v>
      </c>
      <c r="BG771" s="151">
        <f>IF(N771="zákl. přenesená",J771,0)</f>
        <v>0</v>
      </c>
      <c r="BH771" s="151">
        <f>IF(N771="sníž. přenesená",J771,0)</f>
        <v>0</v>
      </c>
      <c r="BI771" s="151">
        <f>IF(N771="nulová",J771,0)</f>
        <v>0</v>
      </c>
      <c r="BJ771" s="18" t="s">
        <v>82</v>
      </c>
      <c r="BK771" s="151">
        <f>ROUND(I771*H771,2)</f>
        <v>0</v>
      </c>
      <c r="BL771" s="18" t="s">
        <v>314</v>
      </c>
      <c r="BM771" s="150" t="s">
        <v>4505</v>
      </c>
    </row>
    <row r="772" spans="2:65" s="1" customFormat="1" ht="29.25">
      <c r="B772" s="33"/>
      <c r="D772" s="152" t="s">
        <v>316</v>
      </c>
      <c r="F772" s="153" t="s">
        <v>9435</v>
      </c>
      <c r="I772" s="154"/>
      <c r="L772" s="33"/>
      <c r="M772" s="155"/>
      <c r="T772" s="57"/>
      <c r="AT772" s="18" t="s">
        <v>316</v>
      </c>
      <c r="AU772" s="18" t="s">
        <v>163</v>
      </c>
    </row>
    <row r="773" spans="2:65" s="1" customFormat="1" ht="19.5">
      <c r="B773" s="33"/>
      <c r="D773" s="152" t="s">
        <v>357</v>
      </c>
      <c r="F773" s="176" t="s">
        <v>9774</v>
      </c>
      <c r="I773" s="154"/>
      <c r="L773" s="33"/>
      <c r="M773" s="155"/>
      <c r="T773" s="57"/>
      <c r="AT773" s="18" t="s">
        <v>357</v>
      </c>
      <c r="AU773" s="18" t="s">
        <v>163</v>
      </c>
    </row>
    <row r="774" spans="2:65" s="1" customFormat="1" ht="49.15" customHeight="1">
      <c r="B774" s="33"/>
      <c r="C774" s="139" t="s">
        <v>1578</v>
      </c>
      <c r="D774" s="139" t="s">
        <v>309</v>
      </c>
      <c r="E774" s="140" t="s">
        <v>9434</v>
      </c>
      <c r="F774" s="141" t="s">
        <v>9435</v>
      </c>
      <c r="G774" s="142" t="s">
        <v>514</v>
      </c>
      <c r="H774" s="143">
        <v>3</v>
      </c>
      <c r="I774" s="144"/>
      <c r="J774" s="145">
        <f>ROUND(I774*H774,2)</f>
        <v>0</v>
      </c>
      <c r="K774" s="141" t="s">
        <v>1</v>
      </c>
      <c r="L774" s="33"/>
      <c r="M774" s="146" t="s">
        <v>1</v>
      </c>
      <c r="N774" s="147" t="s">
        <v>40</v>
      </c>
      <c r="P774" s="148">
        <f>O774*H774</f>
        <v>0</v>
      </c>
      <c r="Q774" s="148">
        <v>0</v>
      </c>
      <c r="R774" s="148">
        <f>Q774*H774</f>
        <v>0</v>
      </c>
      <c r="S774" s="148">
        <v>0</v>
      </c>
      <c r="T774" s="149">
        <f>S774*H774</f>
        <v>0</v>
      </c>
      <c r="AR774" s="150" t="s">
        <v>314</v>
      </c>
      <c r="AT774" s="150" t="s">
        <v>309</v>
      </c>
      <c r="AU774" s="150" t="s">
        <v>163</v>
      </c>
      <c r="AY774" s="18" t="s">
        <v>307</v>
      </c>
      <c r="BE774" s="151">
        <f>IF(N774="základní",J774,0)</f>
        <v>0</v>
      </c>
      <c r="BF774" s="151">
        <f>IF(N774="snížená",J774,0)</f>
        <v>0</v>
      </c>
      <c r="BG774" s="151">
        <f>IF(N774="zákl. přenesená",J774,0)</f>
        <v>0</v>
      </c>
      <c r="BH774" s="151">
        <f>IF(N774="sníž. přenesená",J774,0)</f>
        <v>0</v>
      </c>
      <c r="BI774" s="151">
        <f>IF(N774="nulová",J774,0)</f>
        <v>0</v>
      </c>
      <c r="BJ774" s="18" t="s">
        <v>82</v>
      </c>
      <c r="BK774" s="151">
        <f>ROUND(I774*H774,2)</f>
        <v>0</v>
      </c>
      <c r="BL774" s="18" t="s">
        <v>314</v>
      </c>
      <c r="BM774" s="150" t="s">
        <v>4525</v>
      </c>
    </row>
    <row r="775" spans="2:65" s="1" customFormat="1" ht="29.25">
      <c r="B775" s="33"/>
      <c r="D775" s="152" t="s">
        <v>316</v>
      </c>
      <c r="F775" s="153" t="s">
        <v>9435</v>
      </c>
      <c r="I775" s="154"/>
      <c r="L775" s="33"/>
      <c r="M775" s="155"/>
      <c r="T775" s="57"/>
      <c r="AT775" s="18" t="s">
        <v>316</v>
      </c>
      <c r="AU775" s="18" t="s">
        <v>163</v>
      </c>
    </row>
    <row r="776" spans="2:65" s="1" customFormat="1" ht="19.5">
      <c r="B776" s="33"/>
      <c r="D776" s="152" t="s">
        <v>357</v>
      </c>
      <c r="F776" s="176" t="s">
        <v>9436</v>
      </c>
      <c r="I776" s="154"/>
      <c r="L776" s="33"/>
      <c r="M776" s="155"/>
      <c r="T776" s="57"/>
      <c r="AT776" s="18" t="s">
        <v>357</v>
      </c>
      <c r="AU776" s="18" t="s">
        <v>163</v>
      </c>
    </row>
    <row r="777" spans="2:65" s="1" customFormat="1" ht="66.75" customHeight="1">
      <c r="B777" s="33"/>
      <c r="C777" s="139" t="s">
        <v>1584</v>
      </c>
      <c r="D777" s="139" t="s">
        <v>309</v>
      </c>
      <c r="E777" s="140" t="s">
        <v>9775</v>
      </c>
      <c r="F777" s="141" t="s">
        <v>9776</v>
      </c>
      <c r="G777" s="142" t="s">
        <v>514</v>
      </c>
      <c r="H777" s="143">
        <v>1</v>
      </c>
      <c r="I777" s="144"/>
      <c r="J777" s="145">
        <f>ROUND(I777*H777,2)</f>
        <v>0</v>
      </c>
      <c r="K777" s="141" t="s">
        <v>1</v>
      </c>
      <c r="L777" s="33"/>
      <c r="M777" s="146" t="s">
        <v>1</v>
      </c>
      <c r="N777" s="147" t="s">
        <v>40</v>
      </c>
      <c r="P777" s="148">
        <f>O777*H777</f>
        <v>0</v>
      </c>
      <c r="Q777" s="148">
        <v>0</v>
      </c>
      <c r="R777" s="148">
        <f>Q777*H777</f>
        <v>0</v>
      </c>
      <c r="S777" s="148">
        <v>0</v>
      </c>
      <c r="T777" s="149">
        <f>S777*H777</f>
        <v>0</v>
      </c>
      <c r="AR777" s="150" t="s">
        <v>314</v>
      </c>
      <c r="AT777" s="150" t="s">
        <v>309</v>
      </c>
      <c r="AU777" s="150" t="s">
        <v>163</v>
      </c>
      <c r="AY777" s="18" t="s">
        <v>307</v>
      </c>
      <c r="BE777" s="151">
        <f>IF(N777="základní",J777,0)</f>
        <v>0</v>
      </c>
      <c r="BF777" s="151">
        <f>IF(N777="snížená",J777,0)</f>
        <v>0</v>
      </c>
      <c r="BG777" s="151">
        <f>IF(N777="zákl. přenesená",J777,0)</f>
        <v>0</v>
      </c>
      <c r="BH777" s="151">
        <f>IF(N777="sníž. přenesená",J777,0)</f>
        <v>0</v>
      </c>
      <c r="BI777" s="151">
        <f>IF(N777="nulová",J777,0)</f>
        <v>0</v>
      </c>
      <c r="BJ777" s="18" t="s">
        <v>82</v>
      </c>
      <c r="BK777" s="151">
        <f>ROUND(I777*H777,2)</f>
        <v>0</v>
      </c>
      <c r="BL777" s="18" t="s">
        <v>314</v>
      </c>
      <c r="BM777" s="150" t="s">
        <v>4539</v>
      </c>
    </row>
    <row r="778" spans="2:65" s="1" customFormat="1" ht="78">
      <c r="B778" s="33"/>
      <c r="D778" s="152" t="s">
        <v>316</v>
      </c>
      <c r="F778" s="153" t="s">
        <v>9777</v>
      </c>
      <c r="I778" s="154"/>
      <c r="L778" s="33"/>
      <c r="M778" s="155"/>
      <c r="T778" s="57"/>
      <c r="AT778" s="18" t="s">
        <v>316</v>
      </c>
      <c r="AU778" s="18" t="s">
        <v>163</v>
      </c>
    </row>
    <row r="779" spans="2:65" s="1" customFormat="1" ht="19.5">
      <c r="B779" s="33"/>
      <c r="D779" s="152" t="s">
        <v>357</v>
      </c>
      <c r="F779" s="176" t="s">
        <v>9778</v>
      </c>
      <c r="I779" s="154"/>
      <c r="L779" s="33"/>
      <c r="M779" s="155"/>
      <c r="T779" s="57"/>
      <c r="AT779" s="18" t="s">
        <v>357</v>
      </c>
      <c r="AU779" s="18" t="s">
        <v>163</v>
      </c>
    </row>
    <row r="780" spans="2:65" s="1" customFormat="1" ht="76.349999999999994" customHeight="1">
      <c r="B780" s="33"/>
      <c r="C780" s="139" t="s">
        <v>1589</v>
      </c>
      <c r="D780" s="139" t="s">
        <v>309</v>
      </c>
      <c r="E780" s="140" t="s">
        <v>9779</v>
      </c>
      <c r="F780" s="141" t="s">
        <v>9780</v>
      </c>
      <c r="G780" s="142" t="s">
        <v>514</v>
      </c>
      <c r="H780" s="143">
        <v>1</v>
      </c>
      <c r="I780" s="144"/>
      <c r="J780" s="145">
        <f>ROUND(I780*H780,2)</f>
        <v>0</v>
      </c>
      <c r="K780" s="141" t="s">
        <v>1</v>
      </c>
      <c r="L780" s="33"/>
      <c r="M780" s="146" t="s">
        <v>1</v>
      </c>
      <c r="N780" s="147" t="s">
        <v>40</v>
      </c>
      <c r="P780" s="148">
        <f>O780*H780</f>
        <v>0</v>
      </c>
      <c r="Q780" s="148">
        <v>0</v>
      </c>
      <c r="R780" s="148">
        <f>Q780*H780</f>
        <v>0</v>
      </c>
      <c r="S780" s="148">
        <v>0</v>
      </c>
      <c r="T780" s="149">
        <f>S780*H780</f>
        <v>0</v>
      </c>
      <c r="AR780" s="150" t="s">
        <v>314</v>
      </c>
      <c r="AT780" s="150" t="s">
        <v>309</v>
      </c>
      <c r="AU780" s="150" t="s">
        <v>163</v>
      </c>
      <c r="AY780" s="18" t="s">
        <v>307</v>
      </c>
      <c r="BE780" s="151">
        <f>IF(N780="základní",J780,0)</f>
        <v>0</v>
      </c>
      <c r="BF780" s="151">
        <f>IF(N780="snížená",J780,0)</f>
        <v>0</v>
      </c>
      <c r="BG780" s="151">
        <f>IF(N780="zákl. přenesená",J780,0)</f>
        <v>0</v>
      </c>
      <c r="BH780" s="151">
        <f>IF(N780="sníž. přenesená",J780,0)</f>
        <v>0</v>
      </c>
      <c r="BI780" s="151">
        <f>IF(N780="nulová",J780,0)</f>
        <v>0</v>
      </c>
      <c r="BJ780" s="18" t="s">
        <v>82</v>
      </c>
      <c r="BK780" s="151">
        <f>ROUND(I780*H780,2)</f>
        <v>0</v>
      </c>
      <c r="BL780" s="18" t="s">
        <v>314</v>
      </c>
      <c r="BM780" s="150" t="s">
        <v>4547</v>
      </c>
    </row>
    <row r="781" spans="2:65" s="1" customFormat="1" ht="58.5">
      <c r="B781" s="33"/>
      <c r="D781" s="152" t="s">
        <v>316</v>
      </c>
      <c r="F781" s="153" t="s">
        <v>9781</v>
      </c>
      <c r="I781" s="154"/>
      <c r="L781" s="33"/>
      <c r="M781" s="155"/>
      <c r="T781" s="57"/>
      <c r="AT781" s="18" t="s">
        <v>316</v>
      </c>
      <c r="AU781" s="18" t="s">
        <v>163</v>
      </c>
    </row>
    <row r="782" spans="2:65" s="1" customFormat="1" ht="19.5">
      <c r="B782" s="33"/>
      <c r="D782" s="152" t="s">
        <v>357</v>
      </c>
      <c r="F782" s="176" t="s">
        <v>9782</v>
      </c>
      <c r="I782" s="154"/>
      <c r="L782" s="33"/>
      <c r="M782" s="155"/>
      <c r="T782" s="57"/>
      <c r="AT782" s="18" t="s">
        <v>357</v>
      </c>
      <c r="AU782" s="18" t="s">
        <v>163</v>
      </c>
    </row>
    <row r="783" spans="2:65" s="1" customFormat="1" ht="16.5" customHeight="1">
      <c r="B783" s="33"/>
      <c r="C783" s="139" t="s">
        <v>1595</v>
      </c>
      <c r="D783" s="139" t="s">
        <v>309</v>
      </c>
      <c r="E783" s="140" t="s">
        <v>9783</v>
      </c>
      <c r="F783" s="141" t="s">
        <v>9784</v>
      </c>
      <c r="G783" s="142" t="s">
        <v>514</v>
      </c>
      <c r="H783" s="143">
        <v>1</v>
      </c>
      <c r="I783" s="144"/>
      <c r="J783" s="145">
        <f>ROUND(I783*H783,2)</f>
        <v>0</v>
      </c>
      <c r="K783" s="141" t="s">
        <v>1</v>
      </c>
      <c r="L783" s="33"/>
      <c r="M783" s="146" t="s">
        <v>1</v>
      </c>
      <c r="N783" s="147" t="s">
        <v>40</v>
      </c>
      <c r="P783" s="148">
        <f>O783*H783</f>
        <v>0</v>
      </c>
      <c r="Q783" s="148">
        <v>0</v>
      </c>
      <c r="R783" s="148">
        <f>Q783*H783</f>
        <v>0</v>
      </c>
      <c r="S783" s="148">
        <v>0</v>
      </c>
      <c r="T783" s="149">
        <f>S783*H783</f>
        <v>0</v>
      </c>
      <c r="AR783" s="150" t="s">
        <v>314</v>
      </c>
      <c r="AT783" s="150" t="s">
        <v>309</v>
      </c>
      <c r="AU783" s="150" t="s">
        <v>163</v>
      </c>
      <c r="AY783" s="18" t="s">
        <v>307</v>
      </c>
      <c r="BE783" s="151">
        <f>IF(N783="základní",J783,0)</f>
        <v>0</v>
      </c>
      <c r="BF783" s="151">
        <f>IF(N783="snížená",J783,0)</f>
        <v>0</v>
      </c>
      <c r="BG783" s="151">
        <f>IF(N783="zákl. přenesená",J783,0)</f>
        <v>0</v>
      </c>
      <c r="BH783" s="151">
        <f>IF(N783="sníž. přenesená",J783,0)</f>
        <v>0</v>
      </c>
      <c r="BI783" s="151">
        <f>IF(N783="nulová",J783,0)</f>
        <v>0</v>
      </c>
      <c r="BJ783" s="18" t="s">
        <v>82</v>
      </c>
      <c r="BK783" s="151">
        <f>ROUND(I783*H783,2)</f>
        <v>0</v>
      </c>
      <c r="BL783" s="18" t="s">
        <v>314</v>
      </c>
      <c r="BM783" s="150" t="s">
        <v>4554</v>
      </c>
    </row>
    <row r="784" spans="2:65" s="1" customFormat="1" ht="11.25">
      <c r="B784" s="33"/>
      <c r="D784" s="152" t="s">
        <v>316</v>
      </c>
      <c r="F784" s="153" t="s">
        <v>9784</v>
      </c>
      <c r="I784" s="154"/>
      <c r="L784" s="33"/>
      <c r="M784" s="155"/>
      <c r="T784" s="57"/>
      <c r="AT784" s="18" t="s">
        <v>316</v>
      </c>
      <c r="AU784" s="18" t="s">
        <v>163</v>
      </c>
    </row>
    <row r="785" spans="2:65" s="1" customFormat="1" ht="19.5">
      <c r="B785" s="33"/>
      <c r="D785" s="152" t="s">
        <v>357</v>
      </c>
      <c r="F785" s="176" t="s">
        <v>9785</v>
      </c>
      <c r="I785" s="154"/>
      <c r="L785" s="33"/>
      <c r="M785" s="155"/>
      <c r="T785" s="57"/>
      <c r="AT785" s="18" t="s">
        <v>357</v>
      </c>
      <c r="AU785" s="18" t="s">
        <v>163</v>
      </c>
    </row>
    <row r="786" spans="2:65" s="11" customFormat="1" ht="20.85" customHeight="1">
      <c r="B786" s="127"/>
      <c r="D786" s="128" t="s">
        <v>74</v>
      </c>
      <c r="E786" s="137" t="s">
        <v>9786</v>
      </c>
      <c r="F786" s="137" t="s">
        <v>9787</v>
      </c>
      <c r="I786" s="130"/>
      <c r="J786" s="138">
        <f>BK786</f>
        <v>0</v>
      </c>
      <c r="L786" s="127"/>
      <c r="M786" s="132"/>
      <c r="P786" s="133">
        <f>SUM(P787:P826)</f>
        <v>0</v>
      </c>
      <c r="R786" s="133">
        <f>SUM(R787:R826)</f>
        <v>0</v>
      </c>
      <c r="T786" s="134">
        <f>SUM(T787:T826)</f>
        <v>0</v>
      </c>
      <c r="AR786" s="128" t="s">
        <v>82</v>
      </c>
      <c r="AT786" s="135" t="s">
        <v>74</v>
      </c>
      <c r="AU786" s="135" t="s">
        <v>84</v>
      </c>
      <c r="AY786" s="128" t="s">
        <v>307</v>
      </c>
      <c r="BK786" s="136">
        <f>SUM(BK787:BK826)</f>
        <v>0</v>
      </c>
    </row>
    <row r="787" spans="2:65" s="1" customFormat="1" ht="76.349999999999994" customHeight="1">
      <c r="B787" s="33"/>
      <c r="C787" s="139" t="s">
        <v>1600</v>
      </c>
      <c r="D787" s="139" t="s">
        <v>309</v>
      </c>
      <c r="E787" s="140" t="s">
        <v>9788</v>
      </c>
      <c r="F787" s="141" t="s">
        <v>9378</v>
      </c>
      <c r="G787" s="142" t="s">
        <v>514</v>
      </c>
      <c r="H787" s="143">
        <v>4</v>
      </c>
      <c r="I787" s="144"/>
      <c r="J787" s="145">
        <f>ROUND(I787*H787,2)</f>
        <v>0</v>
      </c>
      <c r="K787" s="141" t="s">
        <v>1</v>
      </c>
      <c r="L787" s="33"/>
      <c r="M787" s="146" t="s">
        <v>1</v>
      </c>
      <c r="N787" s="147" t="s">
        <v>40</v>
      </c>
      <c r="P787" s="148">
        <f>O787*H787</f>
        <v>0</v>
      </c>
      <c r="Q787" s="148">
        <v>0</v>
      </c>
      <c r="R787" s="148">
        <f>Q787*H787</f>
        <v>0</v>
      </c>
      <c r="S787" s="148">
        <v>0</v>
      </c>
      <c r="T787" s="149">
        <f>S787*H787</f>
        <v>0</v>
      </c>
      <c r="AR787" s="150" t="s">
        <v>314</v>
      </c>
      <c r="AT787" s="150" t="s">
        <v>309</v>
      </c>
      <c r="AU787" s="150" t="s">
        <v>163</v>
      </c>
      <c r="AY787" s="18" t="s">
        <v>307</v>
      </c>
      <c r="BE787" s="151">
        <f>IF(N787="základní",J787,0)</f>
        <v>0</v>
      </c>
      <c r="BF787" s="151">
        <f>IF(N787="snížená",J787,0)</f>
        <v>0</v>
      </c>
      <c r="BG787" s="151">
        <f>IF(N787="zákl. přenesená",J787,0)</f>
        <v>0</v>
      </c>
      <c r="BH787" s="151">
        <f>IF(N787="sníž. přenesená",J787,0)</f>
        <v>0</v>
      </c>
      <c r="BI787" s="151">
        <f>IF(N787="nulová",J787,0)</f>
        <v>0</v>
      </c>
      <c r="BJ787" s="18" t="s">
        <v>82</v>
      </c>
      <c r="BK787" s="151">
        <f>ROUND(I787*H787,2)</f>
        <v>0</v>
      </c>
      <c r="BL787" s="18" t="s">
        <v>314</v>
      </c>
      <c r="BM787" s="150" t="s">
        <v>4610</v>
      </c>
    </row>
    <row r="788" spans="2:65" s="1" customFormat="1" ht="107.25">
      <c r="B788" s="33"/>
      <c r="D788" s="152" t="s">
        <v>316</v>
      </c>
      <c r="F788" s="153" t="s">
        <v>9379</v>
      </c>
      <c r="I788" s="154"/>
      <c r="L788" s="33"/>
      <c r="M788" s="155"/>
      <c r="T788" s="57"/>
      <c r="AT788" s="18" t="s">
        <v>316</v>
      </c>
      <c r="AU788" s="18" t="s">
        <v>163</v>
      </c>
    </row>
    <row r="789" spans="2:65" s="1" customFormat="1" ht="19.5">
      <c r="B789" s="33"/>
      <c r="D789" s="152" t="s">
        <v>357</v>
      </c>
      <c r="F789" s="176" t="s">
        <v>9380</v>
      </c>
      <c r="I789" s="154"/>
      <c r="L789" s="33"/>
      <c r="M789" s="155"/>
      <c r="T789" s="57"/>
      <c r="AT789" s="18" t="s">
        <v>357</v>
      </c>
      <c r="AU789" s="18" t="s">
        <v>163</v>
      </c>
    </row>
    <row r="790" spans="2:65" s="1" customFormat="1" ht="66.75" customHeight="1">
      <c r="B790" s="33"/>
      <c r="C790" s="139" t="s">
        <v>1605</v>
      </c>
      <c r="D790" s="139" t="s">
        <v>309</v>
      </c>
      <c r="E790" s="140" t="s">
        <v>9381</v>
      </c>
      <c r="F790" s="141" t="s">
        <v>9382</v>
      </c>
      <c r="G790" s="142" t="s">
        <v>514</v>
      </c>
      <c r="H790" s="143">
        <v>4</v>
      </c>
      <c r="I790" s="144"/>
      <c r="J790" s="145">
        <f>ROUND(I790*H790,2)</f>
        <v>0</v>
      </c>
      <c r="K790" s="141" t="s">
        <v>1</v>
      </c>
      <c r="L790" s="33"/>
      <c r="M790" s="146" t="s">
        <v>1</v>
      </c>
      <c r="N790" s="147" t="s">
        <v>40</v>
      </c>
      <c r="P790" s="148">
        <f>O790*H790</f>
        <v>0</v>
      </c>
      <c r="Q790" s="148">
        <v>0</v>
      </c>
      <c r="R790" s="148">
        <f>Q790*H790</f>
        <v>0</v>
      </c>
      <c r="S790" s="148">
        <v>0</v>
      </c>
      <c r="T790" s="149">
        <f>S790*H790</f>
        <v>0</v>
      </c>
      <c r="AR790" s="150" t="s">
        <v>314</v>
      </c>
      <c r="AT790" s="150" t="s">
        <v>309</v>
      </c>
      <c r="AU790" s="150" t="s">
        <v>163</v>
      </c>
      <c r="AY790" s="18" t="s">
        <v>307</v>
      </c>
      <c r="BE790" s="151">
        <f>IF(N790="základní",J790,0)</f>
        <v>0</v>
      </c>
      <c r="BF790" s="151">
        <f>IF(N790="snížená",J790,0)</f>
        <v>0</v>
      </c>
      <c r="BG790" s="151">
        <f>IF(N790="zákl. přenesená",J790,0)</f>
        <v>0</v>
      </c>
      <c r="BH790" s="151">
        <f>IF(N790="sníž. přenesená",J790,0)</f>
        <v>0</v>
      </c>
      <c r="BI790" s="151">
        <f>IF(N790="nulová",J790,0)</f>
        <v>0</v>
      </c>
      <c r="BJ790" s="18" t="s">
        <v>82</v>
      </c>
      <c r="BK790" s="151">
        <f>ROUND(I790*H790,2)</f>
        <v>0</v>
      </c>
      <c r="BL790" s="18" t="s">
        <v>314</v>
      </c>
      <c r="BM790" s="150" t="s">
        <v>4615</v>
      </c>
    </row>
    <row r="791" spans="2:65" s="1" customFormat="1" ht="68.25">
      <c r="B791" s="33"/>
      <c r="D791" s="152" t="s">
        <v>316</v>
      </c>
      <c r="F791" s="153" t="s">
        <v>9383</v>
      </c>
      <c r="I791" s="154"/>
      <c r="L791" s="33"/>
      <c r="M791" s="155"/>
      <c r="T791" s="57"/>
      <c r="AT791" s="18" t="s">
        <v>316</v>
      </c>
      <c r="AU791" s="18" t="s">
        <v>163</v>
      </c>
    </row>
    <row r="792" spans="2:65" s="1" customFormat="1" ht="19.5">
      <c r="B792" s="33"/>
      <c r="D792" s="152" t="s">
        <v>357</v>
      </c>
      <c r="F792" s="176" t="s">
        <v>9384</v>
      </c>
      <c r="I792" s="154"/>
      <c r="L792" s="33"/>
      <c r="M792" s="155"/>
      <c r="T792" s="57"/>
      <c r="AT792" s="18" t="s">
        <v>357</v>
      </c>
      <c r="AU792" s="18" t="s">
        <v>163</v>
      </c>
    </row>
    <row r="793" spans="2:65" s="1" customFormat="1" ht="33" customHeight="1">
      <c r="B793" s="33"/>
      <c r="C793" s="139" t="s">
        <v>1610</v>
      </c>
      <c r="D793" s="139" t="s">
        <v>309</v>
      </c>
      <c r="E793" s="140" t="s">
        <v>9789</v>
      </c>
      <c r="F793" s="141" t="s">
        <v>9790</v>
      </c>
      <c r="G793" s="142" t="s">
        <v>514</v>
      </c>
      <c r="H793" s="143">
        <v>1</v>
      </c>
      <c r="I793" s="144"/>
      <c r="J793" s="145">
        <f>ROUND(I793*H793,2)</f>
        <v>0</v>
      </c>
      <c r="K793" s="141" t="s">
        <v>1</v>
      </c>
      <c r="L793" s="33"/>
      <c r="M793" s="146" t="s">
        <v>1</v>
      </c>
      <c r="N793" s="147" t="s">
        <v>40</v>
      </c>
      <c r="P793" s="148">
        <f>O793*H793</f>
        <v>0</v>
      </c>
      <c r="Q793" s="148">
        <v>0</v>
      </c>
      <c r="R793" s="148">
        <f>Q793*H793</f>
        <v>0</v>
      </c>
      <c r="S793" s="148">
        <v>0</v>
      </c>
      <c r="T793" s="149">
        <f>S793*H793</f>
        <v>0</v>
      </c>
      <c r="AR793" s="150" t="s">
        <v>314</v>
      </c>
      <c r="AT793" s="150" t="s">
        <v>309</v>
      </c>
      <c r="AU793" s="150" t="s">
        <v>163</v>
      </c>
      <c r="AY793" s="18" t="s">
        <v>307</v>
      </c>
      <c r="BE793" s="151">
        <f>IF(N793="základní",J793,0)</f>
        <v>0</v>
      </c>
      <c r="BF793" s="151">
        <f>IF(N793="snížená",J793,0)</f>
        <v>0</v>
      </c>
      <c r="BG793" s="151">
        <f>IF(N793="zákl. přenesená",J793,0)</f>
        <v>0</v>
      </c>
      <c r="BH793" s="151">
        <f>IF(N793="sníž. přenesená",J793,0)</f>
        <v>0</v>
      </c>
      <c r="BI793" s="151">
        <f>IF(N793="nulová",J793,0)</f>
        <v>0</v>
      </c>
      <c r="BJ793" s="18" t="s">
        <v>82</v>
      </c>
      <c r="BK793" s="151">
        <f>ROUND(I793*H793,2)</f>
        <v>0</v>
      </c>
      <c r="BL793" s="18" t="s">
        <v>314</v>
      </c>
      <c r="BM793" s="150" t="s">
        <v>3546</v>
      </c>
    </row>
    <row r="794" spans="2:65" s="1" customFormat="1" ht="19.5">
      <c r="B794" s="33"/>
      <c r="D794" s="152" t="s">
        <v>316</v>
      </c>
      <c r="F794" s="153" t="s">
        <v>9790</v>
      </c>
      <c r="I794" s="154"/>
      <c r="L794" s="33"/>
      <c r="M794" s="155"/>
      <c r="T794" s="57"/>
      <c r="AT794" s="18" t="s">
        <v>316</v>
      </c>
      <c r="AU794" s="18" t="s">
        <v>163</v>
      </c>
    </row>
    <row r="795" spans="2:65" s="1" customFormat="1" ht="19.5">
      <c r="B795" s="33"/>
      <c r="D795" s="152" t="s">
        <v>357</v>
      </c>
      <c r="F795" s="176" t="s">
        <v>9791</v>
      </c>
      <c r="I795" s="154"/>
      <c r="L795" s="33"/>
      <c r="M795" s="155"/>
      <c r="T795" s="57"/>
      <c r="AT795" s="18" t="s">
        <v>357</v>
      </c>
      <c r="AU795" s="18" t="s">
        <v>163</v>
      </c>
    </row>
    <row r="796" spans="2:65" s="1" customFormat="1" ht="16.5" customHeight="1">
      <c r="B796" s="33"/>
      <c r="C796" s="139" t="s">
        <v>1616</v>
      </c>
      <c r="D796" s="139" t="s">
        <v>309</v>
      </c>
      <c r="E796" s="140" t="s">
        <v>9792</v>
      </c>
      <c r="F796" s="141" t="s">
        <v>9793</v>
      </c>
      <c r="G796" s="142" t="s">
        <v>514</v>
      </c>
      <c r="H796" s="143">
        <v>1</v>
      </c>
      <c r="I796" s="144"/>
      <c r="J796" s="145">
        <f>ROUND(I796*H796,2)</f>
        <v>0</v>
      </c>
      <c r="K796" s="141" t="s">
        <v>1</v>
      </c>
      <c r="L796" s="33"/>
      <c r="M796" s="146" t="s">
        <v>1</v>
      </c>
      <c r="N796" s="147" t="s">
        <v>40</v>
      </c>
      <c r="P796" s="148">
        <f>O796*H796</f>
        <v>0</v>
      </c>
      <c r="Q796" s="148">
        <v>0</v>
      </c>
      <c r="R796" s="148">
        <f>Q796*H796</f>
        <v>0</v>
      </c>
      <c r="S796" s="148">
        <v>0</v>
      </c>
      <c r="T796" s="149">
        <f>S796*H796</f>
        <v>0</v>
      </c>
      <c r="AR796" s="150" t="s">
        <v>314</v>
      </c>
      <c r="AT796" s="150" t="s">
        <v>309</v>
      </c>
      <c r="AU796" s="150" t="s">
        <v>163</v>
      </c>
      <c r="AY796" s="18" t="s">
        <v>307</v>
      </c>
      <c r="BE796" s="151">
        <f>IF(N796="základní",J796,0)</f>
        <v>0</v>
      </c>
      <c r="BF796" s="151">
        <f>IF(N796="snížená",J796,0)</f>
        <v>0</v>
      </c>
      <c r="BG796" s="151">
        <f>IF(N796="zákl. přenesená",J796,0)</f>
        <v>0</v>
      </c>
      <c r="BH796" s="151">
        <f>IF(N796="sníž. přenesená",J796,0)</f>
        <v>0</v>
      </c>
      <c r="BI796" s="151">
        <f>IF(N796="nulová",J796,0)</f>
        <v>0</v>
      </c>
      <c r="BJ796" s="18" t="s">
        <v>82</v>
      </c>
      <c r="BK796" s="151">
        <f>ROUND(I796*H796,2)</f>
        <v>0</v>
      </c>
      <c r="BL796" s="18" t="s">
        <v>314</v>
      </c>
      <c r="BM796" s="150" t="s">
        <v>3977</v>
      </c>
    </row>
    <row r="797" spans="2:65" s="1" customFormat="1" ht="11.25">
      <c r="B797" s="33"/>
      <c r="D797" s="152" t="s">
        <v>316</v>
      </c>
      <c r="F797" s="153" t="s">
        <v>9793</v>
      </c>
      <c r="I797" s="154"/>
      <c r="L797" s="33"/>
      <c r="M797" s="155"/>
      <c r="T797" s="57"/>
      <c r="AT797" s="18" t="s">
        <v>316</v>
      </c>
      <c r="AU797" s="18" t="s">
        <v>163</v>
      </c>
    </row>
    <row r="798" spans="2:65" s="1" customFormat="1" ht="19.5">
      <c r="B798" s="33"/>
      <c r="D798" s="152" t="s">
        <v>357</v>
      </c>
      <c r="F798" s="176" t="s">
        <v>9794</v>
      </c>
      <c r="I798" s="154"/>
      <c r="L798" s="33"/>
      <c r="M798" s="155"/>
      <c r="T798" s="57"/>
      <c r="AT798" s="18" t="s">
        <v>357</v>
      </c>
      <c r="AU798" s="18" t="s">
        <v>163</v>
      </c>
    </row>
    <row r="799" spans="2:65" s="1" customFormat="1" ht="16.5" customHeight="1">
      <c r="B799" s="33"/>
      <c r="C799" s="139" t="s">
        <v>1635</v>
      </c>
      <c r="D799" s="139" t="s">
        <v>309</v>
      </c>
      <c r="E799" s="140" t="s">
        <v>9795</v>
      </c>
      <c r="F799" s="141" t="s">
        <v>9796</v>
      </c>
      <c r="G799" s="142" t="s">
        <v>514</v>
      </c>
      <c r="H799" s="143">
        <v>1</v>
      </c>
      <c r="I799" s="144"/>
      <c r="J799" s="145">
        <f>ROUND(I799*H799,2)</f>
        <v>0</v>
      </c>
      <c r="K799" s="141" t="s">
        <v>1</v>
      </c>
      <c r="L799" s="33"/>
      <c r="M799" s="146" t="s">
        <v>1</v>
      </c>
      <c r="N799" s="147" t="s">
        <v>40</v>
      </c>
      <c r="P799" s="148">
        <f>O799*H799</f>
        <v>0</v>
      </c>
      <c r="Q799" s="148">
        <v>0</v>
      </c>
      <c r="R799" s="148">
        <f>Q799*H799</f>
        <v>0</v>
      </c>
      <c r="S799" s="148">
        <v>0</v>
      </c>
      <c r="T799" s="149">
        <f>S799*H799</f>
        <v>0</v>
      </c>
      <c r="AR799" s="150" t="s">
        <v>314</v>
      </c>
      <c r="AT799" s="150" t="s">
        <v>309</v>
      </c>
      <c r="AU799" s="150" t="s">
        <v>163</v>
      </c>
      <c r="AY799" s="18" t="s">
        <v>307</v>
      </c>
      <c r="BE799" s="151">
        <f>IF(N799="základní",J799,0)</f>
        <v>0</v>
      </c>
      <c r="BF799" s="151">
        <f>IF(N799="snížená",J799,0)</f>
        <v>0</v>
      </c>
      <c r="BG799" s="151">
        <f>IF(N799="zákl. přenesená",J799,0)</f>
        <v>0</v>
      </c>
      <c r="BH799" s="151">
        <f>IF(N799="sníž. přenesená",J799,0)</f>
        <v>0</v>
      </c>
      <c r="BI799" s="151">
        <f>IF(N799="nulová",J799,0)</f>
        <v>0</v>
      </c>
      <c r="BJ799" s="18" t="s">
        <v>82</v>
      </c>
      <c r="BK799" s="151">
        <f>ROUND(I799*H799,2)</f>
        <v>0</v>
      </c>
      <c r="BL799" s="18" t="s">
        <v>314</v>
      </c>
      <c r="BM799" s="150" t="s">
        <v>7719</v>
      </c>
    </row>
    <row r="800" spans="2:65" s="1" customFormat="1" ht="11.25">
      <c r="B800" s="33"/>
      <c r="D800" s="152" t="s">
        <v>316</v>
      </c>
      <c r="F800" s="153" t="s">
        <v>9796</v>
      </c>
      <c r="I800" s="154"/>
      <c r="L800" s="33"/>
      <c r="M800" s="155"/>
      <c r="T800" s="57"/>
      <c r="AT800" s="18" t="s">
        <v>316</v>
      </c>
      <c r="AU800" s="18" t="s">
        <v>163</v>
      </c>
    </row>
    <row r="801" spans="2:65" s="1" customFormat="1" ht="19.5">
      <c r="B801" s="33"/>
      <c r="D801" s="152" t="s">
        <v>357</v>
      </c>
      <c r="F801" s="176" t="s">
        <v>9797</v>
      </c>
      <c r="I801" s="154"/>
      <c r="L801" s="33"/>
      <c r="M801" s="155"/>
      <c r="T801" s="57"/>
      <c r="AT801" s="18" t="s">
        <v>357</v>
      </c>
      <c r="AU801" s="18" t="s">
        <v>163</v>
      </c>
    </row>
    <row r="802" spans="2:65" s="1" customFormat="1" ht="66.75" customHeight="1">
      <c r="B802" s="33"/>
      <c r="C802" s="139" t="s">
        <v>1640</v>
      </c>
      <c r="D802" s="139" t="s">
        <v>309</v>
      </c>
      <c r="E802" s="140" t="s">
        <v>9405</v>
      </c>
      <c r="F802" s="141" t="s">
        <v>9406</v>
      </c>
      <c r="G802" s="142" t="s">
        <v>514</v>
      </c>
      <c r="H802" s="143">
        <v>1</v>
      </c>
      <c r="I802" s="144"/>
      <c r="J802" s="145">
        <f>ROUND(I802*H802,2)</f>
        <v>0</v>
      </c>
      <c r="K802" s="141" t="s">
        <v>1</v>
      </c>
      <c r="L802" s="33"/>
      <c r="M802" s="146" t="s">
        <v>1</v>
      </c>
      <c r="N802" s="147" t="s">
        <v>40</v>
      </c>
      <c r="P802" s="148">
        <f>O802*H802</f>
        <v>0</v>
      </c>
      <c r="Q802" s="148">
        <v>0</v>
      </c>
      <c r="R802" s="148">
        <f>Q802*H802</f>
        <v>0</v>
      </c>
      <c r="S802" s="148">
        <v>0</v>
      </c>
      <c r="T802" s="149">
        <f>S802*H802</f>
        <v>0</v>
      </c>
      <c r="AR802" s="150" t="s">
        <v>314</v>
      </c>
      <c r="AT802" s="150" t="s">
        <v>309</v>
      </c>
      <c r="AU802" s="150" t="s">
        <v>163</v>
      </c>
      <c r="AY802" s="18" t="s">
        <v>307</v>
      </c>
      <c r="BE802" s="151">
        <f>IF(N802="základní",J802,0)</f>
        <v>0</v>
      </c>
      <c r="BF802" s="151">
        <f>IF(N802="snížená",J802,0)</f>
        <v>0</v>
      </c>
      <c r="BG802" s="151">
        <f>IF(N802="zákl. přenesená",J802,0)</f>
        <v>0</v>
      </c>
      <c r="BH802" s="151">
        <f>IF(N802="sníž. přenesená",J802,0)</f>
        <v>0</v>
      </c>
      <c r="BI802" s="151">
        <f>IF(N802="nulová",J802,0)</f>
        <v>0</v>
      </c>
      <c r="BJ802" s="18" t="s">
        <v>82</v>
      </c>
      <c r="BK802" s="151">
        <f>ROUND(I802*H802,2)</f>
        <v>0</v>
      </c>
      <c r="BL802" s="18" t="s">
        <v>314</v>
      </c>
      <c r="BM802" s="150" t="s">
        <v>2445</v>
      </c>
    </row>
    <row r="803" spans="2:65" s="1" customFormat="1" ht="78">
      <c r="B803" s="33"/>
      <c r="D803" s="152" t="s">
        <v>316</v>
      </c>
      <c r="F803" s="153" t="s">
        <v>9407</v>
      </c>
      <c r="I803" s="154"/>
      <c r="L803" s="33"/>
      <c r="M803" s="155"/>
      <c r="T803" s="57"/>
      <c r="AT803" s="18" t="s">
        <v>316</v>
      </c>
      <c r="AU803" s="18" t="s">
        <v>163</v>
      </c>
    </row>
    <row r="804" spans="2:65" s="1" customFormat="1" ht="19.5">
      <c r="B804" s="33"/>
      <c r="D804" s="152" t="s">
        <v>357</v>
      </c>
      <c r="F804" s="176" t="s">
        <v>9408</v>
      </c>
      <c r="I804" s="154"/>
      <c r="L804" s="33"/>
      <c r="M804" s="155"/>
      <c r="T804" s="57"/>
      <c r="AT804" s="18" t="s">
        <v>357</v>
      </c>
      <c r="AU804" s="18" t="s">
        <v>163</v>
      </c>
    </row>
    <row r="805" spans="2:65" s="1" customFormat="1" ht="66.75" customHeight="1">
      <c r="B805" s="33"/>
      <c r="C805" s="139" t="s">
        <v>1645</v>
      </c>
      <c r="D805" s="139" t="s">
        <v>309</v>
      </c>
      <c r="E805" s="140" t="s">
        <v>9389</v>
      </c>
      <c r="F805" s="141" t="s">
        <v>9390</v>
      </c>
      <c r="G805" s="142" t="s">
        <v>514</v>
      </c>
      <c r="H805" s="143">
        <v>2</v>
      </c>
      <c r="I805" s="144"/>
      <c r="J805" s="145">
        <f>ROUND(I805*H805,2)</f>
        <v>0</v>
      </c>
      <c r="K805" s="141" t="s">
        <v>1</v>
      </c>
      <c r="L805" s="33"/>
      <c r="M805" s="146" t="s">
        <v>1</v>
      </c>
      <c r="N805" s="147" t="s">
        <v>40</v>
      </c>
      <c r="P805" s="148">
        <f>O805*H805</f>
        <v>0</v>
      </c>
      <c r="Q805" s="148">
        <v>0</v>
      </c>
      <c r="R805" s="148">
        <f>Q805*H805</f>
        <v>0</v>
      </c>
      <c r="S805" s="148">
        <v>0</v>
      </c>
      <c r="T805" s="149">
        <f>S805*H805</f>
        <v>0</v>
      </c>
      <c r="AR805" s="150" t="s">
        <v>314</v>
      </c>
      <c r="AT805" s="150" t="s">
        <v>309</v>
      </c>
      <c r="AU805" s="150" t="s">
        <v>163</v>
      </c>
      <c r="AY805" s="18" t="s">
        <v>307</v>
      </c>
      <c r="BE805" s="151">
        <f>IF(N805="základní",J805,0)</f>
        <v>0</v>
      </c>
      <c r="BF805" s="151">
        <f>IF(N805="snížená",J805,0)</f>
        <v>0</v>
      </c>
      <c r="BG805" s="151">
        <f>IF(N805="zákl. přenesená",J805,0)</f>
        <v>0</v>
      </c>
      <c r="BH805" s="151">
        <f>IF(N805="sníž. přenesená",J805,0)</f>
        <v>0</v>
      </c>
      <c r="BI805" s="151">
        <f>IF(N805="nulová",J805,0)</f>
        <v>0</v>
      </c>
      <c r="BJ805" s="18" t="s">
        <v>82</v>
      </c>
      <c r="BK805" s="151">
        <f>ROUND(I805*H805,2)</f>
        <v>0</v>
      </c>
      <c r="BL805" s="18" t="s">
        <v>314</v>
      </c>
      <c r="BM805" s="150" t="s">
        <v>7722</v>
      </c>
    </row>
    <row r="806" spans="2:65" s="1" customFormat="1" ht="126.75">
      <c r="B806" s="33"/>
      <c r="D806" s="152" t="s">
        <v>316</v>
      </c>
      <c r="F806" s="153" t="s">
        <v>9391</v>
      </c>
      <c r="I806" s="154"/>
      <c r="L806" s="33"/>
      <c r="M806" s="155"/>
      <c r="T806" s="57"/>
      <c r="AT806" s="18" t="s">
        <v>316</v>
      </c>
      <c r="AU806" s="18" t="s">
        <v>163</v>
      </c>
    </row>
    <row r="807" spans="2:65" s="1" customFormat="1" ht="19.5">
      <c r="B807" s="33"/>
      <c r="D807" s="152" t="s">
        <v>357</v>
      </c>
      <c r="F807" s="176" t="s">
        <v>9392</v>
      </c>
      <c r="I807" s="154"/>
      <c r="L807" s="33"/>
      <c r="M807" s="155"/>
      <c r="T807" s="57"/>
      <c r="AT807" s="18" t="s">
        <v>357</v>
      </c>
      <c r="AU807" s="18" t="s">
        <v>163</v>
      </c>
    </row>
    <row r="808" spans="2:65" s="1" customFormat="1" ht="76.349999999999994" customHeight="1">
      <c r="B808" s="33"/>
      <c r="C808" s="139" t="s">
        <v>1650</v>
      </c>
      <c r="D808" s="139" t="s">
        <v>309</v>
      </c>
      <c r="E808" s="140" t="s">
        <v>9798</v>
      </c>
      <c r="F808" s="141" t="s">
        <v>9799</v>
      </c>
      <c r="G808" s="142" t="s">
        <v>514</v>
      </c>
      <c r="H808" s="143">
        <v>1</v>
      </c>
      <c r="I808" s="144"/>
      <c r="J808" s="145">
        <f>ROUND(I808*H808,2)</f>
        <v>0</v>
      </c>
      <c r="K808" s="141" t="s">
        <v>1</v>
      </c>
      <c r="L808" s="33"/>
      <c r="M808" s="146" t="s">
        <v>1</v>
      </c>
      <c r="N808" s="147" t="s">
        <v>40</v>
      </c>
      <c r="P808" s="148">
        <f>O808*H808</f>
        <v>0</v>
      </c>
      <c r="Q808" s="148">
        <v>0</v>
      </c>
      <c r="R808" s="148">
        <f>Q808*H808</f>
        <v>0</v>
      </c>
      <c r="S808" s="148">
        <v>0</v>
      </c>
      <c r="T808" s="149">
        <f>S808*H808</f>
        <v>0</v>
      </c>
      <c r="AR808" s="150" t="s">
        <v>314</v>
      </c>
      <c r="AT808" s="150" t="s">
        <v>309</v>
      </c>
      <c r="AU808" s="150" t="s">
        <v>163</v>
      </c>
      <c r="AY808" s="18" t="s">
        <v>307</v>
      </c>
      <c r="BE808" s="151">
        <f>IF(N808="základní",J808,0)</f>
        <v>0</v>
      </c>
      <c r="BF808" s="151">
        <f>IF(N808="snížená",J808,0)</f>
        <v>0</v>
      </c>
      <c r="BG808" s="151">
        <f>IF(N808="zákl. přenesená",J808,0)</f>
        <v>0</v>
      </c>
      <c r="BH808" s="151">
        <f>IF(N808="sníž. přenesená",J808,0)</f>
        <v>0</v>
      </c>
      <c r="BI808" s="151">
        <f>IF(N808="nulová",J808,0)</f>
        <v>0</v>
      </c>
      <c r="BJ808" s="18" t="s">
        <v>82</v>
      </c>
      <c r="BK808" s="151">
        <f>ROUND(I808*H808,2)</f>
        <v>0</v>
      </c>
      <c r="BL808" s="18" t="s">
        <v>314</v>
      </c>
      <c r="BM808" s="150" t="s">
        <v>7724</v>
      </c>
    </row>
    <row r="809" spans="2:65" s="1" customFormat="1" ht="117">
      <c r="B809" s="33"/>
      <c r="D809" s="152" t="s">
        <v>316</v>
      </c>
      <c r="F809" s="153" t="s">
        <v>9800</v>
      </c>
      <c r="I809" s="154"/>
      <c r="L809" s="33"/>
      <c r="M809" s="155"/>
      <c r="T809" s="57"/>
      <c r="AT809" s="18" t="s">
        <v>316</v>
      </c>
      <c r="AU809" s="18" t="s">
        <v>163</v>
      </c>
    </row>
    <row r="810" spans="2:65" s="1" customFormat="1" ht="19.5">
      <c r="B810" s="33"/>
      <c r="D810" s="152" t="s">
        <v>357</v>
      </c>
      <c r="F810" s="176" t="s">
        <v>9801</v>
      </c>
      <c r="I810" s="154"/>
      <c r="L810" s="33"/>
      <c r="M810" s="155"/>
      <c r="T810" s="57"/>
      <c r="AT810" s="18" t="s">
        <v>357</v>
      </c>
      <c r="AU810" s="18" t="s">
        <v>163</v>
      </c>
    </row>
    <row r="811" spans="2:65" s="1" customFormat="1" ht="62.65" customHeight="1">
      <c r="B811" s="33"/>
      <c r="C811" s="139" t="s">
        <v>1655</v>
      </c>
      <c r="D811" s="139" t="s">
        <v>309</v>
      </c>
      <c r="E811" s="140" t="s">
        <v>9458</v>
      </c>
      <c r="F811" s="141" t="s">
        <v>9459</v>
      </c>
      <c r="G811" s="142" t="s">
        <v>514</v>
      </c>
      <c r="H811" s="143">
        <v>2</v>
      </c>
      <c r="I811" s="144"/>
      <c r="J811" s="145">
        <f>ROUND(I811*H811,2)</f>
        <v>0</v>
      </c>
      <c r="K811" s="141" t="s">
        <v>1</v>
      </c>
      <c r="L811" s="33"/>
      <c r="M811" s="146" t="s">
        <v>1</v>
      </c>
      <c r="N811" s="147" t="s">
        <v>40</v>
      </c>
      <c r="P811" s="148">
        <f>O811*H811</f>
        <v>0</v>
      </c>
      <c r="Q811" s="148">
        <v>0</v>
      </c>
      <c r="R811" s="148">
        <f>Q811*H811</f>
        <v>0</v>
      </c>
      <c r="S811" s="148">
        <v>0</v>
      </c>
      <c r="T811" s="149">
        <f>S811*H811</f>
        <v>0</v>
      </c>
      <c r="AR811" s="150" t="s">
        <v>314</v>
      </c>
      <c r="AT811" s="150" t="s">
        <v>309</v>
      </c>
      <c r="AU811" s="150" t="s">
        <v>163</v>
      </c>
      <c r="AY811" s="18" t="s">
        <v>307</v>
      </c>
      <c r="BE811" s="151">
        <f>IF(N811="základní",J811,0)</f>
        <v>0</v>
      </c>
      <c r="BF811" s="151">
        <f>IF(N811="snížená",J811,0)</f>
        <v>0</v>
      </c>
      <c r="BG811" s="151">
        <f>IF(N811="zákl. přenesená",J811,0)</f>
        <v>0</v>
      </c>
      <c r="BH811" s="151">
        <f>IF(N811="sníž. přenesená",J811,0)</f>
        <v>0</v>
      </c>
      <c r="BI811" s="151">
        <f>IF(N811="nulová",J811,0)</f>
        <v>0</v>
      </c>
      <c r="BJ811" s="18" t="s">
        <v>82</v>
      </c>
      <c r="BK811" s="151">
        <f>ROUND(I811*H811,2)</f>
        <v>0</v>
      </c>
      <c r="BL811" s="18" t="s">
        <v>314</v>
      </c>
      <c r="BM811" s="150" t="s">
        <v>7726</v>
      </c>
    </row>
    <row r="812" spans="2:65" s="1" customFormat="1" ht="39">
      <c r="B812" s="33"/>
      <c r="D812" s="152" t="s">
        <v>316</v>
      </c>
      <c r="F812" s="153" t="s">
        <v>9459</v>
      </c>
      <c r="I812" s="154"/>
      <c r="L812" s="33"/>
      <c r="M812" s="155"/>
      <c r="T812" s="57"/>
      <c r="AT812" s="18" t="s">
        <v>316</v>
      </c>
      <c r="AU812" s="18" t="s">
        <v>163</v>
      </c>
    </row>
    <row r="813" spans="2:65" s="1" customFormat="1" ht="19.5">
      <c r="B813" s="33"/>
      <c r="D813" s="152" t="s">
        <v>357</v>
      </c>
      <c r="F813" s="176" t="s">
        <v>9457</v>
      </c>
      <c r="I813" s="154"/>
      <c r="L813" s="33"/>
      <c r="M813" s="155"/>
      <c r="T813" s="57"/>
      <c r="AT813" s="18" t="s">
        <v>357</v>
      </c>
      <c r="AU813" s="18" t="s">
        <v>163</v>
      </c>
    </row>
    <row r="814" spans="2:65" s="1" customFormat="1" ht="66.75" customHeight="1">
      <c r="B814" s="33"/>
      <c r="C814" s="139" t="s">
        <v>1668</v>
      </c>
      <c r="D814" s="139" t="s">
        <v>309</v>
      </c>
      <c r="E814" s="140" t="s">
        <v>9802</v>
      </c>
      <c r="F814" s="141" t="s">
        <v>9803</v>
      </c>
      <c r="G814" s="142" t="s">
        <v>514</v>
      </c>
      <c r="H814" s="143">
        <v>1</v>
      </c>
      <c r="I814" s="144"/>
      <c r="J814" s="145">
        <f>ROUND(I814*H814,2)</f>
        <v>0</v>
      </c>
      <c r="K814" s="141" t="s">
        <v>1</v>
      </c>
      <c r="L814" s="33"/>
      <c r="M814" s="146" t="s">
        <v>1</v>
      </c>
      <c r="N814" s="147" t="s">
        <v>40</v>
      </c>
      <c r="P814" s="148">
        <f>O814*H814</f>
        <v>0</v>
      </c>
      <c r="Q814" s="148">
        <v>0</v>
      </c>
      <c r="R814" s="148">
        <f>Q814*H814</f>
        <v>0</v>
      </c>
      <c r="S814" s="148">
        <v>0</v>
      </c>
      <c r="T814" s="149">
        <f>S814*H814</f>
        <v>0</v>
      </c>
      <c r="AR814" s="150" t="s">
        <v>314</v>
      </c>
      <c r="AT814" s="150" t="s">
        <v>309</v>
      </c>
      <c r="AU814" s="150" t="s">
        <v>163</v>
      </c>
      <c r="AY814" s="18" t="s">
        <v>307</v>
      </c>
      <c r="BE814" s="151">
        <f>IF(N814="základní",J814,0)</f>
        <v>0</v>
      </c>
      <c r="BF814" s="151">
        <f>IF(N814="snížená",J814,0)</f>
        <v>0</v>
      </c>
      <c r="BG814" s="151">
        <f>IF(N814="zákl. přenesená",J814,0)</f>
        <v>0</v>
      </c>
      <c r="BH814" s="151">
        <f>IF(N814="sníž. přenesená",J814,0)</f>
        <v>0</v>
      </c>
      <c r="BI814" s="151">
        <f>IF(N814="nulová",J814,0)</f>
        <v>0</v>
      </c>
      <c r="BJ814" s="18" t="s">
        <v>82</v>
      </c>
      <c r="BK814" s="151">
        <f>ROUND(I814*H814,2)</f>
        <v>0</v>
      </c>
      <c r="BL814" s="18" t="s">
        <v>314</v>
      </c>
      <c r="BM814" s="150" t="s">
        <v>7728</v>
      </c>
    </row>
    <row r="815" spans="2:65" s="1" customFormat="1" ht="87.75">
      <c r="B815" s="33"/>
      <c r="D815" s="152" t="s">
        <v>316</v>
      </c>
      <c r="F815" s="153" t="s">
        <v>9804</v>
      </c>
      <c r="I815" s="154"/>
      <c r="L815" s="33"/>
      <c r="M815" s="155"/>
      <c r="T815" s="57"/>
      <c r="AT815" s="18" t="s">
        <v>316</v>
      </c>
      <c r="AU815" s="18" t="s">
        <v>163</v>
      </c>
    </row>
    <row r="816" spans="2:65" s="1" customFormat="1" ht="19.5">
      <c r="B816" s="33"/>
      <c r="D816" s="152" t="s">
        <v>357</v>
      </c>
      <c r="F816" s="176" t="s">
        <v>9805</v>
      </c>
      <c r="I816" s="154"/>
      <c r="L816" s="33"/>
      <c r="M816" s="155"/>
      <c r="T816" s="57"/>
      <c r="AT816" s="18" t="s">
        <v>357</v>
      </c>
      <c r="AU816" s="18" t="s">
        <v>163</v>
      </c>
    </row>
    <row r="817" spans="2:65" s="1" customFormat="1" ht="21.75" customHeight="1">
      <c r="B817" s="33"/>
      <c r="C817" s="139" t="s">
        <v>1673</v>
      </c>
      <c r="D817" s="139" t="s">
        <v>309</v>
      </c>
      <c r="E817" s="140" t="s">
        <v>9806</v>
      </c>
      <c r="F817" s="141" t="s">
        <v>9807</v>
      </c>
      <c r="G817" s="142" t="s">
        <v>514</v>
      </c>
      <c r="H817" s="143">
        <v>1</v>
      </c>
      <c r="I817" s="144"/>
      <c r="J817" s="145">
        <f>ROUND(I817*H817,2)</f>
        <v>0</v>
      </c>
      <c r="K817" s="141" t="s">
        <v>1</v>
      </c>
      <c r="L817" s="33"/>
      <c r="M817" s="146" t="s">
        <v>1</v>
      </c>
      <c r="N817" s="147" t="s">
        <v>40</v>
      </c>
      <c r="P817" s="148">
        <f>O817*H817</f>
        <v>0</v>
      </c>
      <c r="Q817" s="148">
        <v>0</v>
      </c>
      <c r="R817" s="148">
        <f>Q817*H817</f>
        <v>0</v>
      </c>
      <c r="S817" s="148">
        <v>0</v>
      </c>
      <c r="T817" s="149">
        <f>S817*H817</f>
        <v>0</v>
      </c>
      <c r="AR817" s="150" t="s">
        <v>314</v>
      </c>
      <c r="AT817" s="150" t="s">
        <v>309</v>
      </c>
      <c r="AU817" s="150" t="s">
        <v>163</v>
      </c>
      <c r="AY817" s="18" t="s">
        <v>307</v>
      </c>
      <c r="BE817" s="151">
        <f>IF(N817="základní",J817,0)</f>
        <v>0</v>
      </c>
      <c r="BF817" s="151">
        <f>IF(N817="snížená",J817,0)</f>
        <v>0</v>
      </c>
      <c r="BG817" s="151">
        <f>IF(N817="zákl. přenesená",J817,0)</f>
        <v>0</v>
      </c>
      <c r="BH817" s="151">
        <f>IF(N817="sníž. přenesená",J817,0)</f>
        <v>0</v>
      </c>
      <c r="BI817" s="151">
        <f>IF(N817="nulová",J817,0)</f>
        <v>0</v>
      </c>
      <c r="BJ817" s="18" t="s">
        <v>82</v>
      </c>
      <c r="BK817" s="151">
        <f>ROUND(I817*H817,2)</f>
        <v>0</v>
      </c>
      <c r="BL817" s="18" t="s">
        <v>314</v>
      </c>
      <c r="BM817" s="150" t="s">
        <v>7730</v>
      </c>
    </row>
    <row r="818" spans="2:65" s="1" customFormat="1" ht="11.25">
      <c r="B818" s="33"/>
      <c r="D818" s="152" t="s">
        <v>316</v>
      </c>
      <c r="F818" s="153" t="s">
        <v>9807</v>
      </c>
      <c r="I818" s="154"/>
      <c r="L818" s="33"/>
      <c r="M818" s="155"/>
      <c r="T818" s="57"/>
      <c r="AT818" s="18" t="s">
        <v>316</v>
      </c>
      <c r="AU818" s="18" t="s">
        <v>163</v>
      </c>
    </row>
    <row r="819" spans="2:65" s="1" customFormat="1" ht="24.2" customHeight="1">
      <c r="B819" s="33"/>
      <c r="C819" s="139" t="s">
        <v>1678</v>
      </c>
      <c r="D819" s="139" t="s">
        <v>309</v>
      </c>
      <c r="E819" s="140" t="s">
        <v>9808</v>
      </c>
      <c r="F819" s="141" t="s">
        <v>9809</v>
      </c>
      <c r="G819" s="142" t="s">
        <v>514</v>
      </c>
      <c r="H819" s="143">
        <v>1</v>
      </c>
      <c r="I819" s="144"/>
      <c r="J819" s="145">
        <f>ROUND(I819*H819,2)</f>
        <v>0</v>
      </c>
      <c r="K819" s="141" t="s">
        <v>1</v>
      </c>
      <c r="L819" s="33"/>
      <c r="M819" s="146" t="s">
        <v>1</v>
      </c>
      <c r="N819" s="147" t="s">
        <v>40</v>
      </c>
      <c r="P819" s="148">
        <f>O819*H819</f>
        <v>0</v>
      </c>
      <c r="Q819" s="148">
        <v>0</v>
      </c>
      <c r="R819" s="148">
        <f>Q819*H819</f>
        <v>0</v>
      </c>
      <c r="S819" s="148">
        <v>0</v>
      </c>
      <c r="T819" s="149">
        <f>S819*H819</f>
        <v>0</v>
      </c>
      <c r="AR819" s="150" t="s">
        <v>314</v>
      </c>
      <c r="AT819" s="150" t="s">
        <v>309</v>
      </c>
      <c r="AU819" s="150" t="s">
        <v>163</v>
      </c>
      <c r="AY819" s="18" t="s">
        <v>307</v>
      </c>
      <c r="BE819" s="151">
        <f>IF(N819="základní",J819,0)</f>
        <v>0</v>
      </c>
      <c r="BF819" s="151">
        <f>IF(N819="snížená",J819,0)</f>
        <v>0</v>
      </c>
      <c r="BG819" s="151">
        <f>IF(N819="zákl. přenesená",J819,0)</f>
        <v>0</v>
      </c>
      <c r="BH819" s="151">
        <f>IF(N819="sníž. přenesená",J819,0)</f>
        <v>0</v>
      </c>
      <c r="BI819" s="151">
        <f>IF(N819="nulová",J819,0)</f>
        <v>0</v>
      </c>
      <c r="BJ819" s="18" t="s">
        <v>82</v>
      </c>
      <c r="BK819" s="151">
        <f>ROUND(I819*H819,2)</f>
        <v>0</v>
      </c>
      <c r="BL819" s="18" t="s">
        <v>314</v>
      </c>
      <c r="BM819" s="150" t="s">
        <v>7732</v>
      </c>
    </row>
    <row r="820" spans="2:65" s="1" customFormat="1" ht="11.25">
      <c r="B820" s="33"/>
      <c r="D820" s="152" t="s">
        <v>316</v>
      </c>
      <c r="F820" s="153" t="s">
        <v>9809</v>
      </c>
      <c r="I820" s="154"/>
      <c r="L820" s="33"/>
      <c r="M820" s="155"/>
      <c r="T820" s="57"/>
      <c r="AT820" s="18" t="s">
        <v>316</v>
      </c>
      <c r="AU820" s="18" t="s">
        <v>163</v>
      </c>
    </row>
    <row r="821" spans="2:65" s="1" customFormat="1" ht="19.5">
      <c r="B821" s="33"/>
      <c r="D821" s="152" t="s">
        <v>357</v>
      </c>
      <c r="F821" s="176" t="s">
        <v>9810</v>
      </c>
      <c r="I821" s="154"/>
      <c r="L821" s="33"/>
      <c r="M821" s="155"/>
      <c r="T821" s="57"/>
      <c r="AT821" s="18" t="s">
        <v>357</v>
      </c>
      <c r="AU821" s="18" t="s">
        <v>163</v>
      </c>
    </row>
    <row r="822" spans="2:65" s="1" customFormat="1" ht="24.2" customHeight="1">
      <c r="B822" s="33"/>
      <c r="C822" s="139" t="s">
        <v>1683</v>
      </c>
      <c r="D822" s="139" t="s">
        <v>309</v>
      </c>
      <c r="E822" s="140" t="s">
        <v>9811</v>
      </c>
      <c r="F822" s="141" t="s">
        <v>9812</v>
      </c>
      <c r="G822" s="142" t="s">
        <v>514</v>
      </c>
      <c r="H822" s="143">
        <v>1</v>
      </c>
      <c r="I822" s="144"/>
      <c r="J822" s="145">
        <f>ROUND(I822*H822,2)</f>
        <v>0</v>
      </c>
      <c r="K822" s="141" t="s">
        <v>1</v>
      </c>
      <c r="L822" s="33"/>
      <c r="M822" s="146" t="s">
        <v>1</v>
      </c>
      <c r="N822" s="147" t="s">
        <v>40</v>
      </c>
      <c r="P822" s="148">
        <f>O822*H822</f>
        <v>0</v>
      </c>
      <c r="Q822" s="148">
        <v>0</v>
      </c>
      <c r="R822" s="148">
        <f>Q822*H822</f>
        <v>0</v>
      </c>
      <c r="S822" s="148">
        <v>0</v>
      </c>
      <c r="T822" s="149">
        <f>S822*H822</f>
        <v>0</v>
      </c>
      <c r="AR822" s="150" t="s">
        <v>314</v>
      </c>
      <c r="AT822" s="150" t="s">
        <v>309</v>
      </c>
      <c r="AU822" s="150" t="s">
        <v>163</v>
      </c>
      <c r="AY822" s="18" t="s">
        <v>307</v>
      </c>
      <c r="BE822" s="151">
        <f>IF(N822="základní",J822,0)</f>
        <v>0</v>
      </c>
      <c r="BF822" s="151">
        <f>IF(N822="snížená",J822,0)</f>
        <v>0</v>
      </c>
      <c r="BG822" s="151">
        <f>IF(N822="zákl. přenesená",J822,0)</f>
        <v>0</v>
      </c>
      <c r="BH822" s="151">
        <f>IF(N822="sníž. přenesená",J822,0)</f>
        <v>0</v>
      </c>
      <c r="BI822" s="151">
        <f>IF(N822="nulová",J822,0)</f>
        <v>0</v>
      </c>
      <c r="BJ822" s="18" t="s">
        <v>82</v>
      </c>
      <c r="BK822" s="151">
        <f>ROUND(I822*H822,2)</f>
        <v>0</v>
      </c>
      <c r="BL822" s="18" t="s">
        <v>314</v>
      </c>
      <c r="BM822" s="150" t="s">
        <v>7734</v>
      </c>
    </row>
    <row r="823" spans="2:65" s="1" customFormat="1" ht="11.25">
      <c r="B823" s="33"/>
      <c r="D823" s="152" t="s">
        <v>316</v>
      </c>
      <c r="F823" s="153" t="s">
        <v>9812</v>
      </c>
      <c r="I823" s="154"/>
      <c r="L823" s="33"/>
      <c r="M823" s="155"/>
      <c r="T823" s="57"/>
      <c r="AT823" s="18" t="s">
        <v>316</v>
      </c>
      <c r="AU823" s="18" t="s">
        <v>163</v>
      </c>
    </row>
    <row r="824" spans="2:65" s="1" customFormat="1" ht="19.5">
      <c r="B824" s="33"/>
      <c r="D824" s="152" t="s">
        <v>357</v>
      </c>
      <c r="F824" s="176" t="s">
        <v>9810</v>
      </c>
      <c r="I824" s="154"/>
      <c r="L824" s="33"/>
      <c r="M824" s="155"/>
      <c r="T824" s="57"/>
      <c r="AT824" s="18" t="s">
        <v>357</v>
      </c>
      <c r="AU824" s="18" t="s">
        <v>163</v>
      </c>
    </row>
    <row r="825" spans="2:65" s="1" customFormat="1" ht="66.75" customHeight="1">
      <c r="B825" s="33"/>
      <c r="C825" s="139" t="s">
        <v>1688</v>
      </c>
      <c r="D825" s="139" t="s">
        <v>309</v>
      </c>
      <c r="E825" s="140" t="s">
        <v>8760</v>
      </c>
      <c r="F825" s="141" t="s">
        <v>9362</v>
      </c>
      <c r="G825" s="142" t="s">
        <v>514</v>
      </c>
      <c r="H825" s="143">
        <v>1</v>
      </c>
      <c r="I825" s="144"/>
      <c r="J825" s="145">
        <f>ROUND(I825*H825,2)</f>
        <v>0</v>
      </c>
      <c r="K825" s="141" t="s">
        <v>1</v>
      </c>
      <c r="L825" s="33"/>
      <c r="M825" s="146" t="s">
        <v>1</v>
      </c>
      <c r="N825" s="147" t="s">
        <v>40</v>
      </c>
      <c r="P825" s="148">
        <f>O825*H825</f>
        <v>0</v>
      </c>
      <c r="Q825" s="148">
        <v>0</v>
      </c>
      <c r="R825" s="148">
        <f>Q825*H825</f>
        <v>0</v>
      </c>
      <c r="S825" s="148">
        <v>0</v>
      </c>
      <c r="T825" s="149">
        <f>S825*H825</f>
        <v>0</v>
      </c>
      <c r="AR825" s="150" t="s">
        <v>314</v>
      </c>
      <c r="AT825" s="150" t="s">
        <v>309</v>
      </c>
      <c r="AU825" s="150" t="s">
        <v>163</v>
      </c>
      <c r="AY825" s="18" t="s">
        <v>307</v>
      </c>
      <c r="BE825" s="151">
        <f>IF(N825="základní",J825,0)</f>
        <v>0</v>
      </c>
      <c r="BF825" s="151">
        <f>IF(N825="snížená",J825,0)</f>
        <v>0</v>
      </c>
      <c r="BG825" s="151">
        <f>IF(N825="zákl. přenesená",J825,0)</f>
        <v>0</v>
      </c>
      <c r="BH825" s="151">
        <f>IF(N825="sníž. přenesená",J825,0)</f>
        <v>0</v>
      </c>
      <c r="BI825" s="151">
        <f>IF(N825="nulová",J825,0)</f>
        <v>0</v>
      </c>
      <c r="BJ825" s="18" t="s">
        <v>82</v>
      </c>
      <c r="BK825" s="151">
        <f>ROUND(I825*H825,2)</f>
        <v>0</v>
      </c>
      <c r="BL825" s="18" t="s">
        <v>314</v>
      </c>
      <c r="BM825" s="150" t="s">
        <v>7736</v>
      </c>
    </row>
    <row r="826" spans="2:65" s="1" customFormat="1" ht="48.75">
      <c r="B826" s="33"/>
      <c r="D826" s="152" t="s">
        <v>316</v>
      </c>
      <c r="F826" s="153" t="s">
        <v>9363</v>
      </c>
      <c r="I826" s="154"/>
      <c r="L826" s="33"/>
      <c r="M826" s="155"/>
      <c r="T826" s="57"/>
      <c r="AT826" s="18" t="s">
        <v>316</v>
      </c>
      <c r="AU826" s="18" t="s">
        <v>163</v>
      </c>
    </row>
    <row r="827" spans="2:65" s="11" customFormat="1" ht="20.85" customHeight="1">
      <c r="B827" s="127"/>
      <c r="D827" s="128" t="s">
        <v>74</v>
      </c>
      <c r="E827" s="137" t="s">
        <v>9813</v>
      </c>
      <c r="F827" s="137" t="s">
        <v>9814</v>
      </c>
      <c r="I827" s="130"/>
      <c r="J827" s="138">
        <f>BK827</f>
        <v>0</v>
      </c>
      <c r="L827" s="127"/>
      <c r="M827" s="132"/>
      <c r="P827" s="133">
        <f>SUM(P828:P839)</f>
        <v>0</v>
      </c>
      <c r="R827" s="133">
        <f>SUM(R828:R839)</f>
        <v>0</v>
      </c>
      <c r="T827" s="134">
        <f>SUM(T828:T839)</f>
        <v>0</v>
      </c>
      <c r="AR827" s="128" t="s">
        <v>82</v>
      </c>
      <c r="AT827" s="135" t="s">
        <v>74</v>
      </c>
      <c r="AU827" s="135" t="s">
        <v>84</v>
      </c>
      <c r="AY827" s="128" t="s">
        <v>307</v>
      </c>
      <c r="BK827" s="136">
        <f>SUM(BK828:BK839)</f>
        <v>0</v>
      </c>
    </row>
    <row r="828" spans="2:65" s="1" customFormat="1" ht="16.5" customHeight="1">
      <c r="B828" s="33"/>
      <c r="C828" s="139" t="s">
        <v>1693</v>
      </c>
      <c r="D828" s="139" t="s">
        <v>309</v>
      </c>
      <c r="E828" s="140" t="s">
        <v>8818</v>
      </c>
      <c r="F828" s="141" t="s">
        <v>9365</v>
      </c>
      <c r="G828" s="142" t="s">
        <v>514</v>
      </c>
      <c r="H828" s="143">
        <v>1</v>
      </c>
      <c r="I828" s="144"/>
      <c r="J828" s="145">
        <f>ROUND(I828*H828,2)</f>
        <v>0</v>
      </c>
      <c r="K828" s="141" t="s">
        <v>1</v>
      </c>
      <c r="L828" s="33"/>
      <c r="M828" s="146" t="s">
        <v>1</v>
      </c>
      <c r="N828" s="147" t="s">
        <v>40</v>
      </c>
      <c r="P828" s="148">
        <f>O828*H828</f>
        <v>0</v>
      </c>
      <c r="Q828" s="148">
        <v>0</v>
      </c>
      <c r="R828" s="148">
        <f>Q828*H828</f>
        <v>0</v>
      </c>
      <c r="S828" s="148">
        <v>0</v>
      </c>
      <c r="T828" s="149">
        <f>S828*H828</f>
        <v>0</v>
      </c>
      <c r="AR828" s="150" t="s">
        <v>314</v>
      </c>
      <c r="AT828" s="150" t="s">
        <v>309</v>
      </c>
      <c r="AU828" s="150" t="s">
        <v>163</v>
      </c>
      <c r="AY828" s="18" t="s">
        <v>307</v>
      </c>
      <c r="BE828" s="151">
        <f>IF(N828="základní",J828,0)</f>
        <v>0</v>
      </c>
      <c r="BF828" s="151">
        <f>IF(N828="snížená",J828,0)</f>
        <v>0</v>
      </c>
      <c r="BG828" s="151">
        <f>IF(N828="zákl. přenesená",J828,0)</f>
        <v>0</v>
      </c>
      <c r="BH828" s="151">
        <f>IF(N828="sníž. přenesená",J828,0)</f>
        <v>0</v>
      </c>
      <c r="BI828" s="151">
        <f>IF(N828="nulová",J828,0)</f>
        <v>0</v>
      </c>
      <c r="BJ828" s="18" t="s">
        <v>82</v>
      </c>
      <c r="BK828" s="151">
        <f>ROUND(I828*H828,2)</f>
        <v>0</v>
      </c>
      <c r="BL828" s="18" t="s">
        <v>314</v>
      </c>
      <c r="BM828" s="150" t="s">
        <v>7738</v>
      </c>
    </row>
    <row r="829" spans="2:65" s="1" customFormat="1" ht="11.25">
      <c r="B829" s="33"/>
      <c r="D829" s="152" t="s">
        <v>316</v>
      </c>
      <c r="F829" s="153" t="s">
        <v>9365</v>
      </c>
      <c r="I829" s="154"/>
      <c r="L829" s="33"/>
      <c r="M829" s="155"/>
      <c r="T829" s="57"/>
      <c r="AT829" s="18" t="s">
        <v>316</v>
      </c>
      <c r="AU829" s="18" t="s">
        <v>163</v>
      </c>
    </row>
    <row r="830" spans="2:65" s="1" customFormat="1" ht="19.5">
      <c r="B830" s="33"/>
      <c r="D830" s="152" t="s">
        <v>357</v>
      </c>
      <c r="F830" s="176" t="s">
        <v>9366</v>
      </c>
      <c r="I830" s="154"/>
      <c r="L830" s="33"/>
      <c r="M830" s="155"/>
      <c r="T830" s="57"/>
      <c r="AT830" s="18" t="s">
        <v>357</v>
      </c>
      <c r="AU830" s="18" t="s">
        <v>163</v>
      </c>
    </row>
    <row r="831" spans="2:65" s="1" customFormat="1" ht="16.5" customHeight="1">
      <c r="B831" s="33"/>
      <c r="C831" s="139" t="s">
        <v>1700</v>
      </c>
      <c r="D831" s="139" t="s">
        <v>309</v>
      </c>
      <c r="E831" s="140" t="s">
        <v>8827</v>
      </c>
      <c r="F831" s="141" t="s">
        <v>9367</v>
      </c>
      <c r="G831" s="142" t="s">
        <v>514</v>
      </c>
      <c r="H831" s="143">
        <v>1</v>
      </c>
      <c r="I831" s="144"/>
      <c r="J831" s="145">
        <f>ROUND(I831*H831,2)</f>
        <v>0</v>
      </c>
      <c r="K831" s="141" t="s">
        <v>1</v>
      </c>
      <c r="L831" s="33"/>
      <c r="M831" s="146" t="s">
        <v>1</v>
      </c>
      <c r="N831" s="147" t="s">
        <v>40</v>
      </c>
      <c r="P831" s="148">
        <f>O831*H831</f>
        <v>0</v>
      </c>
      <c r="Q831" s="148">
        <v>0</v>
      </c>
      <c r="R831" s="148">
        <f>Q831*H831</f>
        <v>0</v>
      </c>
      <c r="S831" s="148">
        <v>0</v>
      </c>
      <c r="T831" s="149">
        <f>S831*H831</f>
        <v>0</v>
      </c>
      <c r="AR831" s="150" t="s">
        <v>314</v>
      </c>
      <c r="AT831" s="150" t="s">
        <v>309</v>
      </c>
      <c r="AU831" s="150" t="s">
        <v>163</v>
      </c>
      <c r="AY831" s="18" t="s">
        <v>307</v>
      </c>
      <c r="BE831" s="151">
        <f>IF(N831="základní",J831,0)</f>
        <v>0</v>
      </c>
      <c r="BF831" s="151">
        <f>IF(N831="snížená",J831,0)</f>
        <v>0</v>
      </c>
      <c r="BG831" s="151">
        <f>IF(N831="zákl. přenesená",J831,0)</f>
        <v>0</v>
      </c>
      <c r="BH831" s="151">
        <f>IF(N831="sníž. přenesená",J831,0)</f>
        <v>0</v>
      </c>
      <c r="BI831" s="151">
        <f>IF(N831="nulová",J831,0)</f>
        <v>0</v>
      </c>
      <c r="BJ831" s="18" t="s">
        <v>82</v>
      </c>
      <c r="BK831" s="151">
        <f>ROUND(I831*H831,2)</f>
        <v>0</v>
      </c>
      <c r="BL831" s="18" t="s">
        <v>314</v>
      </c>
      <c r="BM831" s="150" t="s">
        <v>7741</v>
      </c>
    </row>
    <row r="832" spans="2:65" s="1" customFormat="1" ht="11.25">
      <c r="B832" s="33"/>
      <c r="D832" s="152" t="s">
        <v>316</v>
      </c>
      <c r="F832" s="153" t="s">
        <v>9367</v>
      </c>
      <c r="I832" s="154"/>
      <c r="L832" s="33"/>
      <c r="M832" s="155"/>
      <c r="T832" s="57"/>
      <c r="AT832" s="18" t="s">
        <v>316</v>
      </c>
      <c r="AU832" s="18" t="s">
        <v>163</v>
      </c>
    </row>
    <row r="833" spans="2:65" s="1" customFormat="1" ht="19.5">
      <c r="B833" s="33"/>
      <c r="D833" s="152" t="s">
        <v>357</v>
      </c>
      <c r="F833" s="176" t="s">
        <v>9368</v>
      </c>
      <c r="I833" s="154"/>
      <c r="L833" s="33"/>
      <c r="M833" s="155"/>
      <c r="T833" s="57"/>
      <c r="AT833" s="18" t="s">
        <v>357</v>
      </c>
      <c r="AU833" s="18" t="s">
        <v>163</v>
      </c>
    </row>
    <row r="834" spans="2:65" s="1" customFormat="1" ht="16.5" customHeight="1">
      <c r="B834" s="33"/>
      <c r="C834" s="139" t="s">
        <v>1705</v>
      </c>
      <c r="D834" s="139" t="s">
        <v>309</v>
      </c>
      <c r="E834" s="140" t="s">
        <v>9369</v>
      </c>
      <c r="F834" s="141" t="s">
        <v>9370</v>
      </c>
      <c r="G834" s="142" t="s">
        <v>514</v>
      </c>
      <c r="H834" s="143">
        <v>1</v>
      </c>
      <c r="I834" s="144"/>
      <c r="J834" s="145">
        <f>ROUND(I834*H834,2)</f>
        <v>0</v>
      </c>
      <c r="K834" s="141" t="s">
        <v>1</v>
      </c>
      <c r="L834" s="33"/>
      <c r="M834" s="146" t="s">
        <v>1</v>
      </c>
      <c r="N834" s="147" t="s">
        <v>40</v>
      </c>
      <c r="P834" s="148">
        <f>O834*H834</f>
        <v>0</v>
      </c>
      <c r="Q834" s="148">
        <v>0</v>
      </c>
      <c r="R834" s="148">
        <f>Q834*H834</f>
        <v>0</v>
      </c>
      <c r="S834" s="148">
        <v>0</v>
      </c>
      <c r="T834" s="149">
        <f>S834*H834</f>
        <v>0</v>
      </c>
      <c r="AR834" s="150" t="s">
        <v>314</v>
      </c>
      <c r="AT834" s="150" t="s">
        <v>309</v>
      </c>
      <c r="AU834" s="150" t="s">
        <v>163</v>
      </c>
      <c r="AY834" s="18" t="s">
        <v>307</v>
      </c>
      <c r="BE834" s="151">
        <f>IF(N834="základní",J834,0)</f>
        <v>0</v>
      </c>
      <c r="BF834" s="151">
        <f>IF(N834="snížená",J834,0)</f>
        <v>0</v>
      </c>
      <c r="BG834" s="151">
        <f>IF(N834="zákl. přenesená",J834,0)</f>
        <v>0</v>
      </c>
      <c r="BH834" s="151">
        <f>IF(N834="sníž. přenesená",J834,0)</f>
        <v>0</v>
      </c>
      <c r="BI834" s="151">
        <f>IF(N834="nulová",J834,0)</f>
        <v>0</v>
      </c>
      <c r="BJ834" s="18" t="s">
        <v>82</v>
      </c>
      <c r="BK834" s="151">
        <f>ROUND(I834*H834,2)</f>
        <v>0</v>
      </c>
      <c r="BL834" s="18" t="s">
        <v>314</v>
      </c>
      <c r="BM834" s="150" t="s">
        <v>7743</v>
      </c>
    </row>
    <row r="835" spans="2:65" s="1" customFormat="1" ht="11.25">
      <c r="B835" s="33"/>
      <c r="D835" s="152" t="s">
        <v>316</v>
      </c>
      <c r="F835" s="153" t="s">
        <v>9370</v>
      </c>
      <c r="I835" s="154"/>
      <c r="L835" s="33"/>
      <c r="M835" s="155"/>
      <c r="T835" s="57"/>
      <c r="AT835" s="18" t="s">
        <v>316</v>
      </c>
      <c r="AU835" s="18" t="s">
        <v>163</v>
      </c>
    </row>
    <row r="836" spans="2:65" s="1" customFormat="1" ht="19.5">
      <c r="B836" s="33"/>
      <c r="D836" s="152" t="s">
        <v>357</v>
      </c>
      <c r="F836" s="176" t="s">
        <v>9371</v>
      </c>
      <c r="I836" s="154"/>
      <c r="L836" s="33"/>
      <c r="M836" s="155"/>
      <c r="T836" s="57"/>
      <c r="AT836" s="18" t="s">
        <v>357</v>
      </c>
      <c r="AU836" s="18" t="s">
        <v>163</v>
      </c>
    </row>
    <row r="837" spans="2:65" s="1" customFormat="1" ht="16.5" customHeight="1">
      <c r="B837" s="33"/>
      <c r="C837" s="139" t="s">
        <v>1710</v>
      </c>
      <c r="D837" s="139" t="s">
        <v>309</v>
      </c>
      <c r="E837" s="140" t="s">
        <v>9815</v>
      </c>
      <c r="F837" s="141" t="s">
        <v>9816</v>
      </c>
      <c r="G837" s="142" t="s">
        <v>514</v>
      </c>
      <c r="H837" s="143">
        <v>1</v>
      </c>
      <c r="I837" s="144"/>
      <c r="J837" s="145">
        <f>ROUND(I837*H837,2)</f>
        <v>0</v>
      </c>
      <c r="K837" s="141" t="s">
        <v>1</v>
      </c>
      <c r="L837" s="33"/>
      <c r="M837" s="146" t="s">
        <v>1</v>
      </c>
      <c r="N837" s="147" t="s">
        <v>40</v>
      </c>
      <c r="P837" s="148">
        <f>O837*H837</f>
        <v>0</v>
      </c>
      <c r="Q837" s="148">
        <v>0</v>
      </c>
      <c r="R837" s="148">
        <f>Q837*H837</f>
        <v>0</v>
      </c>
      <c r="S837" s="148">
        <v>0</v>
      </c>
      <c r="T837" s="149">
        <f>S837*H837</f>
        <v>0</v>
      </c>
      <c r="AR837" s="150" t="s">
        <v>314</v>
      </c>
      <c r="AT837" s="150" t="s">
        <v>309</v>
      </c>
      <c r="AU837" s="150" t="s">
        <v>163</v>
      </c>
      <c r="AY837" s="18" t="s">
        <v>307</v>
      </c>
      <c r="BE837" s="151">
        <f>IF(N837="základní",J837,0)</f>
        <v>0</v>
      </c>
      <c r="BF837" s="151">
        <f>IF(N837="snížená",J837,0)</f>
        <v>0</v>
      </c>
      <c r="BG837" s="151">
        <f>IF(N837="zákl. přenesená",J837,0)</f>
        <v>0</v>
      </c>
      <c r="BH837" s="151">
        <f>IF(N837="sníž. přenesená",J837,0)</f>
        <v>0</v>
      </c>
      <c r="BI837" s="151">
        <f>IF(N837="nulová",J837,0)</f>
        <v>0</v>
      </c>
      <c r="BJ837" s="18" t="s">
        <v>82</v>
      </c>
      <c r="BK837" s="151">
        <f>ROUND(I837*H837,2)</f>
        <v>0</v>
      </c>
      <c r="BL837" s="18" t="s">
        <v>314</v>
      </c>
      <c r="BM837" s="150" t="s">
        <v>7745</v>
      </c>
    </row>
    <row r="838" spans="2:65" s="1" customFormat="1" ht="11.25">
      <c r="B838" s="33"/>
      <c r="D838" s="152" t="s">
        <v>316</v>
      </c>
      <c r="F838" s="153" t="s">
        <v>9816</v>
      </c>
      <c r="I838" s="154"/>
      <c r="L838" s="33"/>
      <c r="M838" s="155"/>
      <c r="T838" s="57"/>
      <c r="AT838" s="18" t="s">
        <v>316</v>
      </c>
      <c r="AU838" s="18" t="s">
        <v>163</v>
      </c>
    </row>
    <row r="839" spans="2:65" s="1" customFormat="1" ht="19.5">
      <c r="B839" s="33"/>
      <c r="D839" s="152" t="s">
        <v>357</v>
      </c>
      <c r="F839" s="176" t="s">
        <v>9817</v>
      </c>
      <c r="I839" s="154"/>
      <c r="L839" s="33"/>
      <c r="M839" s="155"/>
      <c r="T839" s="57"/>
      <c r="AT839" s="18" t="s">
        <v>357</v>
      </c>
      <c r="AU839" s="18" t="s">
        <v>163</v>
      </c>
    </row>
    <row r="840" spans="2:65" s="11" customFormat="1" ht="20.85" customHeight="1">
      <c r="B840" s="127"/>
      <c r="D840" s="128" t="s">
        <v>74</v>
      </c>
      <c r="E840" s="137" t="s">
        <v>9818</v>
      </c>
      <c r="F840" s="137" t="s">
        <v>9819</v>
      </c>
      <c r="I840" s="130"/>
      <c r="J840" s="138">
        <f>BK840</f>
        <v>0</v>
      </c>
      <c r="L840" s="127"/>
      <c r="M840" s="132"/>
      <c r="P840" s="133">
        <f>SUM(P841:P914)</f>
        <v>0</v>
      </c>
      <c r="R840" s="133">
        <f>SUM(R841:R914)</f>
        <v>0</v>
      </c>
      <c r="T840" s="134">
        <f>SUM(T841:T914)</f>
        <v>0</v>
      </c>
      <c r="AR840" s="128" t="s">
        <v>82</v>
      </c>
      <c r="AT840" s="135" t="s">
        <v>74</v>
      </c>
      <c r="AU840" s="135" t="s">
        <v>84</v>
      </c>
      <c r="AY840" s="128" t="s">
        <v>307</v>
      </c>
      <c r="BK840" s="136">
        <f>SUM(BK841:BK914)</f>
        <v>0</v>
      </c>
    </row>
    <row r="841" spans="2:65" s="1" customFormat="1" ht="44.25" customHeight="1">
      <c r="B841" s="33"/>
      <c r="C841" s="139" t="s">
        <v>1713</v>
      </c>
      <c r="D841" s="139" t="s">
        <v>309</v>
      </c>
      <c r="E841" s="140" t="s">
        <v>9820</v>
      </c>
      <c r="F841" s="141" t="s">
        <v>9821</v>
      </c>
      <c r="G841" s="142" t="s">
        <v>514</v>
      </c>
      <c r="H841" s="143">
        <v>1</v>
      </c>
      <c r="I841" s="144"/>
      <c r="J841" s="145">
        <f>ROUND(I841*H841,2)</f>
        <v>0</v>
      </c>
      <c r="K841" s="141" t="s">
        <v>1</v>
      </c>
      <c r="L841" s="33"/>
      <c r="M841" s="146" t="s">
        <v>1</v>
      </c>
      <c r="N841" s="147" t="s">
        <v>40</v>
      </c>
      <c r="P841" s="148">
        <f>O841*H841</f>
        <v>0</v>
      </c>
      <c r="Q841" s="148">
        <v>0</v>
      </c>
      <c r="R841" s="148">
        <f>Q841*H841</f>
        <v>0</v>
      </c>
      <c r="S841" s="148">
        <v>0</v>
      </c>
      <c r="T841" s="149">
        <f>S841*H841</f>
        <v>0</v>
      </c>
      <c r="AR841" s="150" t="s">
        <v>314</v>
      </c>
      <c r="AT841" s="150" t="s">
        <v>309</v>
      </c>
      <c r="AU841" s="150" t="s">
        <v>163</v>
      </c>
      <c r="AY841" s="18" t="s">
        <v>307</v>
      </c>
      <c r="BE841" s="151">
        <f>IF(N841="základní",J841,0)</f>
        <v>0</v>
      </c>
      <c r="BF841" s="151">
        <f>IF(N841="snížená",J841,0)</f>
        <v>0</v>
      </c>
      <c r="BG841" s="151">
        <f>IF(N841="zákl. přenesená",J841,0)</f>
        <v>0</v>
      </c>
      <c r="BH841" s="151">
        <f>IF(N841="sníž. přenesená",J841,0)</f>
        <v>0</v>
      </c>
      <c r="BI841" s="151">
        <f>IF(N841="nulová",J841,0)</f>
        <v>0</v>
      </c>
      <c r="BJ841" s="18" t="s">
        <v>82</v>
      </c>
      <c r="BK841" s="151">
        <f>ROUND(I841*H841,2)</f>
        <v>0</v>
      </c>
      <c r="BL841" s="18" t="s">
        <v>314</v>
      </c>
      <c r="BM841" s="150" t="s">
        <v>7747</v>
      </c>
    </row>
    <row r="842" spans="2:65" s="1" customFormat="1" ht="29.25">
      <c r="B842" s="33"/>
      <c r="D842" s="152" t="s">
        <v>316</v>
      </c>
      <c r="F842" s="153" t="s">
        <v>9821</v>
      </c>
      <c r="I842" s="154"/>
      <c r="L842" s="33"/>
      <c r="M842" s="155"/>
      <c r="T842" s="57"/>
      <c r="AT842" s="18" t="s">
        <v>316</v>
      </c>
      <c r="AU842" s="18" t="s">
        <v>163</v>
      </c>
    </row>
    <row r="843" spans="2:65" s="1" customFormat="1" ht="19.5">
      <c r="B843" s="33"/>
      <c r="D843" s="152" t="s">
        <v>357</v>
      </c>
      <c r="F843" s="176" t="s">
        <v>9822</v>
      </c>
      <c r="I843" s="154"/>
      <c r="L843" s="33"/>
      <c r="M843" s="155"/>
      <c r="T843" s="57"/>
      <c r="AT843" s="18" t="s">
        <v>357</v>
      </c>
      <c r="AU843" s="18" t="s">
        <v>163</v>
      </c>
    </row>
    <row r="844" spans="2:65" s="1" customFormat="1" ht="55.5" customHeight="1">
      <c r="B844" s="33"/>
      <c r="C844" s="139" t="s">
        <v>1717</v>
      </c>
      <c r="D844" s="139" t="s">
        <v>309</v>
      </c>
      <c r="E844" s="140" t="s">
        <v>9417</v>
      </c>
      <c r="F844" s="141" t="s">
        <v>9418</v>
      </c>
      <c r="G844" s="142" t="s">
        <v>514</v>
      </c>
      <c r="H844" s="143">
        <v>1</v>
      </c>
      <c r="I844" s="144"/>
      <c r="J844" s="145">
        <f>ROUND(I844*H844,2)</f>
        <v>0</v>
      </c>
      <c r="K844" s="141" t="s">
        <v>1</v>
      </c>
      <c r="L844" s="33"/>
      <c r="M844" s="146" t="s">
        <v>1</v>
      </c>
      <c r="N844" s="147" t="s">
        <v>40</v>
      </c>
      <c r="P844" s="148">
        <f>O844*H844</f>
        <v>0</v>
      </c>
      <c r="Q844" s="148">
        <v>0</v>
      </c>
      <c r="R844" s="148">
        <f>Q844*H844</f>
        <v>0</v>
      </c>
      <c r="S844" s="148">
        <v>0</v>
      </c>
      <c r="T844" s="149">
        <f>S844*H844</f>
        <v>0</v>
      </c>
      <c r="AR844" s="150" t="s">
        <v>314</v>
      </c>
      <c r="AT844" s="150" t="s">
        <v>309</v>
      </c>
      <c r="AU844" s="150" t="s">
        <v>163</v>
      </c>
      <c r="AY844" s="18" t="s">
        <v>307</v>
      </c>
      <c r="BE844" s="151">
        <f>IF(N844="základní",J844,0)</f>
        <v>0</v>
      </c>
      <c r="BF844" s="151">
        <f>IF(N844="snížená",J844,0)</f>
        <v>0</v>
      </c>
      <c r="BG844" s="151">
        <f>IF(N844="zákl. přenesená",J844,0)</f>
        <v>0</v>
      </c>
      <c r="BH844" s="151">
        <f>IF(N844="sníž. přenesená",J844,0)</f>
        <v>0</v>
      </c>
      <c r="BI844" s="151">
        <f>IF(N844="nulová",J844,0)</f>
        <v>0</v>
      </c>
      <c r="BJ844" s="18" t="s">
        <v>82</v>
      </c>
      <c r="BK844" s="151">
        <f>ROUND(I844*H844,2)</f>
        <v>0</v>
      </c>
      <c r="BL844" s="18" t="s">
        <v>314</v>
      </c>
      <c r="BM844" s="150" t="s">
        <v>7749</v>
      </c>
    </row>
    <row r="845" spans="2:65" s="1" customFormat="1" ht="29.25">
      <c r="B845" s="33"/>
      <c r="D845" s="152" t="s">
        <v>316</v>
      </c>
      <c r="F845" s="153" t="s">
        <v>9418</v>
      </c>
      <c r="I845" s="154"/>
      <c r="L845" s="33"/>
      <c r="M845" s="155"/>
      <c r="T845" s="57"/>
      <c r="AT845" s="18" t="s">
        <v>316</v>
      </c>
      <c r="AU845" s="18" t="s">
        <v>163</v>
      </c>
    </row>
    <row r="846" spans="2:65" s="1" customFormat="1" ht="19.5">
      <c r="B846" s="33"/>
      <c r="D846" s="152" t="s">
        <v>357</v>
      </c>
      <c r="F846" s="176" t="s">
        <v>9823</v>
      </c>
      <c r="I846" s="154"/>
      <c r="L846" s="33"/>
      <c r="M846" s="155"/>
      <c r="T846" s="57"/>
      <c r="AT846" s="18" t="s">
        <v>357</v>
      </c>
      <c r="AU846" s="18" t="s">
        <v>163</v>
      </c>
    </row>
    <row r="847" spans="2:65" s="1" customFormat="1" ht="66.75" customHeight="1">
      <c r="B847" s="33"/>
      <c r="C847" s="139" t="s">
        <v>1722</v>
      </c>
      <c r="D847" s="139" t="s">
        <v>309</v>
      </c>
      <c r="E847" s="140" t="s">
        <v>9824</v>
      </c>
      <c r="F847" s="141" t="s">
        <v>9825</v>
      </c>
      <c r="G847" s="142" t="s">
        <v>514</v>
      </c>
      <c r="H847" s="143">
        <v>1</v>
      </c>
      <c r="I847" s="144"/>
      <c r="J847" s="145">
        <f>ROUND(I847*H847,2)</f>
        <v>0</v>
      </c>
      <c r="K847" s="141" t="s">
        <v>1</v>
      </c>
      <c r="L847" s="33"/>
      <c r="M847" s="146" t="s">
        <v>1</v>
      </c>
      <c r="N847" s="147" t="s">
        <v>40</v>
      </c>
      <c r="P847" s="148">
        <f>O847*H847</f>
        <v>0</v>
      </c>
      <c r="Q847" s="148">
        <v>0</v>
      </c>
      <c r="R847" s="148">
        <f>Q847*H847</f>
        <v>0</v>
      </c>
      <c r="S847" s="148">
        <v>0</v>
      </c>
      <c r="T847" s="149">
        <f>S847*H847</f>
        <v>0</v>
      </c>
      <c r="AR847" s="150" t="s">
        <v>314</v>
      </c>
      <c r="AT847" s="150" t="s">
        <v>309</v>
      </c>
      <c r="AU847" s="150" t="s">
        <v>163</v>
      </c>
      <c r="AY847" s="18" t="s">
        <v>307</v>
      </c>
      <c r="BE847" s="151">
        <f>IF(N847="základní",J847,0)</f>
        <v>0</v>
      </c>
      <c r="BF847" s="151">
        <f>IF(N847="snížená",J847,0)</f>
        <v>0</v>
      </c>
      <c r="BG847" s="151">
        <f>IF(N847="zákl. přenesená",J847,0)</f>
        <v>0</v>
      </c>
      <c r="BH847" s="151">
        <f>IF(N847="sníž. přenesená",J847,0)</f>
        <v>0</v>
      </c>
      <c r="BI847" s="151">
        <f>IF(N847="nulová",J847,0)</f>
        <v>0</v>
      </c>
      <c r="BJ847" s="18" t="s">
        <v>82</v>
      </c>
      <c r="BK847" s="151">
        <f>ROUND(I847*H847,2)</f>
        <v>0</v>
      </c>
      <c r="BL847" s="18" t="s">
        <v>314</v>
      </c>
      <c r="BM847" s="150" t="s">
        <v>7751</v>
      </c>
    </row>
    <row r="848" spans="2:65" s="1" customFormat="1" ht="263.25">
      <c r="B848" s="33"/>
      <c r="D848" s="152" t="s">
        <v>316</v>
      </c>
      <c r="F848" s="153" t="s">
        <v>9826</v>
      </c>
      <c r="I848" s="154"/>
      <c r="L848" s="33"/>
      <c r="M848" s="155"/>
      <c r="T848" s="57"/>
      <c r="AT848" s="18" t="s">
        <v>316</v>
      </c>
      <c r="AU848" s="18" t="s">
        <v>163</v>
      </c>
    </row>
    <row r="849" spans="2:65" s="1" customFormat="1" ht="19.5">
      <c r="B849" s="33"/>
      <c r="D849" s="152" t="s">
        <v>357</v>
      </c>
      <c r="F849" s="176" t="s">
        <v>9827</v>
      </c>
      <c r="I849" s="154"/>
      <c r="L849" s="33"/>
      <c r="M849" s="155"/>
      <c r="T849" s="57"/>
      <c r="AT849" s="18" t="s">
        <v>357</v>
      </c>
      <c r="AU849" s="18" t="s">
        <v>163</v>
      </c>
    </row>
    <row r="850" spans="2:65" s="1" customFormat="1" ht="44.25" customHeight="1">
      <c r="B850" s="33"/>
      <c r="C850" s="139" t="s">
        <v>1728</v>
      </c>
      <c r="D850" s="139" t="s">
        <v>309</v>
      </c>
      <c r="E850" s="140" t="s">
        <v>9828</v>
      </c>
      <c r="F850" s="141" t="s">
        <v>9829</v>
      </c>
      <c r="G850" s="142" t="s">
        <v>514</v>
      </c>
      <c r="H850" s="143">
        <v>1</v>
      </c>
      <c r="I850" s="144"/>
      <c r="J850" s="145">
        <f>ROUND(I850*H850,2)</f>
        <v>0</v>
      </c>
      <c r="K850" s="141" t="s">
        <v>1</v>
      </c>
      <c r="L850" s="33"/>
      <c r="M850" s="146" t="s">
        <v>1</v>
      </c>
      <c r="N850" s="147" t="s">
        <v>40</v>
      </c>
      <c r="P850" s="148">
        <f>O850*H850</f>
        <v>0</v>
      </c>
      <c r="Q850" s="148">
        <v>0</v>
      </c>
      <c r="R850" s="148">
        <f>Q850*H850</f>
        <v>0</v>
      </c>
      <c r="S850" s="148">
        <v>0</v>
      </c>
      <c r="T850" s="149">
        <f>S850*H850</f>
        <v>0</v>
      </c>
      <c r="AR850" s="150" t="s">
        <v>314</v>
      </c>
      <c r="AT850" s="150" t="s">
        <v>309</v>
      </c>
      <c r="AU850" s="150" t="s">
        <v>163</v>
      </c>
      <c r="AY850" s="18" t="s">
        <v>307</v>
      </c>
      <c r="BE850" s="151">
        <f>IF(N850="základní",J850,0)</f>
        <v>0</v>
      </c>
      <c r="BF850" s="151">
        <f>IF(N850="snížená",J850,0)</f>
        <v>0</v>
      </c>
      <c r="BG850" s="151">
        <f>IF(N850="zákl. přenesená",J850,0)</f>
        <v>0</v>
      </c>
      <c r="BH850" s="151">
        <f>IF(N850="sníž. přenesená",J850,0)</f>
        <v>0</v>
      </c>
      <c r="BI850" s="151">
        <f>IF(N850="nulová",J850,0)</f>
        <v>0</v>
      </c>
      <c r="BJ850" s="18" t="s">
        <v>82</v>
      </c>
      <c r="BK850" s="151">
        <f>ROUND(I850*H850,2)</f>
        <v>0</v>
      </c>
      <c r="BL850" s="18" t="s">
        <v>314</v>
      </c>
      <c r="BM850" s="150" t="s">
        <v>7753</v>
      </c>
    </row>
    <row r="851" spans="2:65" s="1" customFormat="1" ht="29.25">
      <c r="B851" s="33"/>
      <c r="D851" s="152" t="s">
        <v>316</v>
      </c>
      <c r="F851" s="153" t="s">
        <v>9829</v>
      </c>
      <c r="I851" s="154"/>
      <c r="L851" s="33"/>
      <c r="M851" s="155"/>
      <c r="T851" s="57"/>
      <c r="AT851" s="18" t="s">
        <v>316</v>
      </c>
      <c r="AU851" s="18" t="s">
        <v>163</v>
      </c>
    </row>
    <row r="852" spans="2:65" s="1" customFormat="1" ht="19.5">
      <c r="B852" s="33"/>
      <c r="D852" s="152" t="s">
        <v>357</v>
      </c>
      <c r="F852" s="176" t="s">
        <v>9830</v>
      </c>
      <c r="I852" s="154"/>
      <c r="L852" s="33"/>
      <c r="M852" s="155"/>
      <c r="T852" s="57"/>
      <c r="AT852" s="18" t="s">
        <v>357</v>
      </c>
      <c r="AU852" s="18" t="s">
        <v>163</v>
      </c>
    </row>
    <row r="853" spans="2:65" s="1" customFormat="1" ht="55.5" customHeight="1">
      <c r="B853" s="33"/>
      <c r="C853" s="139" t="s">
        <v>1739</v>
      </c>
      <c r="D853" s="139" t="s">
        <v>309</v>
      </c>
      <c r="E853" s="140" t="s">
        <v>9417</v>
      </c>
      <c r="F853" s="141" t="s">
        <v>9418</v>
      </c>
      <c r="G853" s="142" t="s">
        <v>514</v>
      </c>
      <c r="H853" s="143">
        <v>1</v>
      </c>
      <c r="I853" s="144"/>
      <c r="J853" s="145">
        <f>ROUND(I853*H853,2)</f>
        <v>0</v>
      </c>
      <c r="K853" s="141" t="s">
        <v>1</v>
      </c>
      <c r="L853" s="33"/>
      <c r="M853" s="146" t="s">
        <v>1</v>
      </c>
      <c r="N853" s="147" t="s">
        <v>40</v>
      </c>
      <c r="P853" s="148">
        <f>O853*H853</f>
        <v>0</v>
      </c>
      <c r="Q853" s="148">
        <v>0</v>
      </c>
      <c r="R853" s="148">
        <f>Q853*H853</f>
        <v>0</v>
      </c>
      <c r="S853" s="148">
        <v>0</v>
      </c>
      <c r="T853" s="149">
        <f>S853*H853</f>
        <v>0</v>
      </c>
      <c r="AR853" s="150" t="s">
        <v>314</v>
      </c>
      <c r="AT853" s="150" t="s">
        <v>309</v>
      </c>
      <c r="AU853" s="150" t="s">
        <v>163</v>
      </c>
      <c r="AY853" s="18" t="s">
        <v>307</v>
      </c>
      <c r="BE853" s="151">
        <f>IF(N853="základní",J853,0)</f>
        <v>0</v>
      </c>
      <c r="BF853" s="151">
        <f>IF(N853="snížená",J853,0)</f>
        <v>0</v>
      </c>
      <c r="BG853" s="151">
        <f>IF(N853="zákl. přenesená",J853,0)</f>
        <v>0</v>
      </c>
      <c r="BH853" s="151">
        <f>IF(N853="sníž. přenesená",J853,0)</f>
        <v>0</v>
      </c>
      <c r="BI853" s="151">
        <f>IF(N853="nulová",J853,0)</f>
        <v>0</v>
      </c>
      <c r="BJ853" s="18" t="s">
        <v>82</v>
      </c>
      <c r="BK853" s="151">
        <f>ROUND(I853*H853,2)</f>
        <v>0</v>
      </c>
      <c r="BL853" s="18" t="s">
        <v>314</v>
      </c>
      <c r="BM853" s="150" t="s">
        <v>7757</v>
      </c>
    </row>
    <row r="854" spans="2:65" s="1" customFormat="1" ht="29.25">
      <c r="B854" s="33"/>
      <c r="D854" s="152" t="s">
        <v>316</v>
      </c>
      <c r="F854" s="153" t="s">
        <v>9418</v>
      </c>
      <c r="I854" s="154"/>
      <c r="L854" s="33"/>
      <c r="M854" s="155"/>
      <c r="T854" s="57"/>
      <c r="AT854" s="18" t="s">
        <v>316</v>
      </c>
      <c r="AU854" s="18" t="s">
        <v>163</v>
      </c>
    </row>
    <row r="855" spans="2:65" s="1" customFormat="1" ht="24.2" customHeight="1">
      <c r="B855" s="33"/>
      <c r="C855" s="139" t="s">
        <v>1748</v>
      </c>
      <c r="D855" s="139" t="s">
        <v>309</v>
      </c>
      <c r="E855" s="140" t="s">
        <v>9831</v>
      </c>
      <c r="F855" s="141" t="s">
        <v>9832</v>
      </c>
      <c r="G855" s="142" t="s">
        <v>514</v>
      </c>
      <c r="H855" s="143">
        <v>1</v>
      </c>
      <c r="I855" s="144"/>
      <c r="J855" s="145">
        <f>ROUND(I855*H855,2)</f>
        <v>0</v>
      </c>
      <c r="K855" s="141" t="s">
        <v>1</v>
      </c>
      <c r="L855" s="33"/>
      <c r="M855" s="146" t="s">
        <v>1</v>
      </c>
      <c r="N855" s="147" t="s">
        <v>40</v>
      </c>
      <c r="P855" s="148">
        <f>O855*H855</f>
        <v>0</v>
      </c>
      <c r="Q855" s="148">
        <v>0</v>
      </c>
      <c r="R855" s="148">
        <f>Q855*H855</f>
        <v>0</v>
      </c>
      <c r="S855" s="148">
        <v>0</v>
      </c>
      <c r="T855" s="149">
        <f>S855*H855</f>
        <v>0</v>
      </c>
      <c r="AR855" s="150" t="s">
        <v>314</v>
      </c>
      <c r="AT855" s="150" t="s">
        <v>309</v>
      </c>
      <c r="AU855" s="150" t="s">
        <v>163</v>
      </c>
      <c r="AY855" s="18" t="s">
        <v>307</v>
      </c>
      <c r="BE855" s="151">
        <f>IF(N855="základní",J855,0)</f>
        <v>0</v>
      </c>
      <c r="BF855" s="151">
        <f>IF(N855="snížená",J855,0)</f>
        <v>0</v>
      </c>
      <c r="BG855" s="151">
        <f>IF(N855="zákl. přenesená",J855,0)</f>
        <v>0</v>
      </c>
      <c r="BH855" s="151">
        <f>IF(N855="sníž. přenesená",J855,0)</f>
        <v>0</v>
      </c>
      <c r="BI855" s="151">
        <f>IF(N855="nulová",J855,0)</f>
        <v>0</v>
      </c>
      <c r="BJ855" s="18" t="s">
        <v>82</v>
      </c>
      <c r="BK855" s="151">
        <f>ROUND(I855*H855,2)</f>
        <v>0</v>
      </c>
      <c r="BL855" s="18" t="s">
        <v>314</v>
      </c>
      <c r="BM855" s="150" t="s">
        <v>7759</v>
      </c>
    </row>
    <row r="856" spans="2:65" s="1" customFormat="1" ht="19.5">
      <c r="B856" s="33"/>
      <c r="D856" s="152" t="s">
        <v>316</v>
      </c>
      <c r="F856" s="153" t="s">
        <v>9832</v>
      </c>
      <c r="I856" s="154"/>
      <c r="L856" s="33"/>
      <c r="M856" s="155"/>
      <c r="T856" s="57"/>
      <c r="AT856" s="18" t="s">
        <v>316</v>
      </c>
      <c r="AU856" s="18" t="s">
        <v>163</v>
      </c>
    </row>
    <row r="857" spans="2:65" s="1" customFormat="1" ht="19.5">
      <c r="B857" s="33"/>
      <c r="D857" s="152" t="s">
        <v>357</v>
      </c>
      <c r="F857" s="176" t="s">
        <v>9833</v>
      </c>
      <c r="I857" s="154"/>
      <c r="L857" s="33"/>
      <c r="M857" s="155"/>
      <c r="T857" s="57"/>
      <c r="AT857" s="18" t="s">
        <v>357</v>
      </c>
      <c r="AU857" s="18" t="s">
        <v>163</v>
      </c>
    </row>
    <row r="858" spans="2:65" s="1" customFormat="1" ht="16.5" customHeight="1">
      <c r="B858" s="33"/>
      <c r="C858" s="139" t="s">
        <v>1752</v>
      </c>
      <c r="D858" s="139" t="s">
        <v>309</v>
      </c>
      <c r="E858" s="140" t="s">
        <v>9834</v>
      </c>
      <c r="F858" s="141" t="s">
        <v>9835</v>
      </c>
      <c r="G858" s="142" t="s">
        <v>514</v>
      </c>
      <c r="H858" s="143">
        <v>1</v>
      </c>
      <c r="I858" s="144"/>
      <c r="J858" s="145">
        <f>ROUND(I858*H858,2)</f>
        <v>0</v>
      </c>
      <c r="K858" s="141" t="s">
        <v>1</v>
      </c>
      <c r="L858" s="33"/>
      <c r="M858" s="146" t="s">
        <v>1</v>
      </c>
      <c r="N858" s="147" t="s">
        <v>40</v>
      </c>
      <c r="P858" s="148">
        <f>O858*H858</f>
        <v>0</v>
      </c>
      <c r="Q858" s="148">
        <v>0</v>
      </c>
      <c r="R858" s="148">
        <f>Q858*H858</f>
        <v>0</v>
      </c>
      <c r="S858" s="148">
        <v>0</v>
      </c>
      <c r="T858" s="149">
        <f>S858*H858</f>
        <v>0</v>
      </c>
      <c r="AR858" s="150" t="s">
        <v>314</v>
      </c>
      <c r="AT858" s="150" t="s">
        <v>309</v>
      </c>
      <c r="AU858" s="150" t="s">
        <v>163</v>
      </c>
      <c r="AY858" s="18" t="s">
        <v>307</v>
      </c>
      <c r="BE858" s="151">
        <f>IF(N858="základní",J858,0)</f>
        <v>0</v>
      </c>
      <c r="BF858" s="151">
        <f>IF(N858="snížená",J858,0)</f>
        <v>0</v>
      </c>
      <c r="BG858" s="151">
        <f>IF(N858="zákl. přenesená",J858,0)</f>
        <v>0</v>
      </c>
      <c r="BH858" s="151">
        <f>IF(N858="sníž. přenesená",J858,0)</f>
        <v>0</v>
      </c>
      <c r="BI858" s="151">
        <f>IF(N858="nulová",J858,0)</f>
        <v>0</v>
      </c>
      <c r="BJ858" s="18" t="s">
        <v>82</v>
      </c>
      <c r="BK858" s="151">
        <f>ROUND(I858*H858,2)</f>
        <v>0</v>
      </c>
      <c r="BL858" s="18" t="s">
        <v>314</v>
      </c>
      <c r="BM858" s="150" t="s">
        <v>7763</v>
      </c>
    </row>
    <row r="859" spans="2:65" s="1" customFormat="1" ht="11.25">
      <c r="B859" s="33"/>
      <c r="D859" s="152" t="s">
        <v>316</v>
      </c>
      <c r="F859" s="153" t="s">
        <v>9835</v>
      </c>
      <c r="I859" s="154"/>
      <c r="L859" s="33"/>
      <c r="M859" s="155"/>
      <c r="T859" s="57"/>
      <c r="AT859" s="18" t="s">
        <v>316</v>
      </c>
      <c r="AU859" s="18" t="s">
        <v>163</v>
      </c>
    </row>
    <row r="860" spans="2:65" s="1" customFormat="1" ht="19.5">
      <c r="B860" s="33"/>
      <c r="D860" s="152" t="s">
        <v>357</v>
      </c>
      <c r="F860" s="176" t="s">
        <v>9836</v>
      </c>
      <c r="I860" s="154"/>
      <c r="L860" s="33"/>
      <c r="M860" s="155"/>
      <c r="T860" s="57"/>
      <c r="AT860" s="18" t="s">
        <v>357</v>
      </c>
      <c r="AU860" s="18" t="s">
        <v>163</v>
      </c>
    </row>
    <row r="861" spans="2:65" s="1" customFormat="1" ht="24.2" customHeight="1">
      <c r="B861" s="33"/>
      <c r="C861" s="139" t="s">
        <v>1757</v>
      </c>
      <c r="D861" s="139" t="s">
        <v>309</v>
      </c>
      <c r="E861" s="140" t="s">
        <v>9837</v>
      </c>
      <c r="F861" s="141" t="s">
        <v>9838</v>
      </c>
      <c r="G861" s="142" t="s">
        <v>514</v>
      </c>
      <c r="H861" s="143">
        <v>1</v>
      </c>
      <c r="I861" s="144"/>
      <c r="J861" s="145">
        <f>ROUND(I861*H861,2)</f>
        <v>0</v>
      </c>
      <c r="K861" s="141" t="s">
        <v>1</v>
      </c>
      <c r="L861" s="33"/>
      <c r="M861" s="146" t="s">
        <v>1</v>
      </c>
      <c r="N861" s="147" t="s">
        <v>40</v>
      </c>
      <c r="P861" s="148">
        <f>O861*H861</f>
        <v>0</v>
      </c>
      <c r="Q861" s="148">
        <v>0</v>
      </c>
      <c r="R861" s="148">
        <f>Q861*H861</f>
        <v>0</v>
      </c>
      <c r="S861" s="148">
        <v>0</v>
      </c>
      <c r="T861" s="149">
        <f>S861*H861</f>
        <v>0</v>
      </c>
      <c r="AR861" s="150" t="s">
        <v>314</v>
      </c>
      <c r="AT861" s="150" t="s">
        <v>309</v>
      </c>
      <c r="AU861" s="150" t="s">
        <v>163</v>
      </c>
      <c r="AY861" s="18" t="s">
        <v>307</v>
      </c>
      <c r="BE861" s="151">
        <f>IF(N861="základní",J861,0)</f>
        <v>0</v>
      </c>
      <c r="BF861" s="151">
        <f>IF(N861="snížená",J861,0)</f>
        <v>0</v>
      </c>
      <c r="BG861" s="151">
        <f>IF(N861="zákl. přenesená",J861,0)</f>
        <v>0</v>
      </c>
      <c r="BH861" s="151">
        <f>IF(N861="sníž. přenesená",J861,0)</f>
        <v>0</v>
      </c>
      <c r="BI861" s="151">
        <f>IF(N861="nulová",J861,0)</f>
        <v>0</v>
      </c>
      <c r="BJ861" s="18" t="s">
        <v>82</v>
      </c>
      <c r="BK861" s="151">
        <f>ROUND(I861*H861,2)</f>
        <v>0</v>
      </c>
      <c r="BL861" s="18" t="s">
        <v>314</v>
      </c>
      <c r="BM861" s="150" t="s">
        <v>7767</v>
      </c>
    </row>
    <row r="862" spans="2:65" s="1" customFormat="1" ht="11.25">
      <c r="B862" s="33"/>
      <c r="D862" s="152" t="s">
        <v>316</v>
      </c>
      <c r="F862" s="153" t="s">
        <v>9838</v>
      </c>
      <c r="I862" s="154"/>
      <c r="L862" s="33"/>
      <c r="M862" s="155"/>
      <c r="T862" s="57"/>
      <c r="AT862" s="18" t="s">
        <v>316</v>
      </c>
      <c r="AU862" s="18" t="s">
        <v>163</v>
      </c>
    </row>
    <row r="863" spans="2:65" s="1" customFormat="1" ht="19.5">
      <c r="B863" s="33"/>
      <c r="D863" s="152" t="s">
        <v>357</v>
      </c>
      <c r="F863" s="176" t="s">
        <v>9839</v>
      </c>
      <c r="I863" s="154"/>
      <c r="L863" s="33"/>
      <c r="M863" s="155"/>
      <c r="T863" s="57"/>
      <c r="AT863" s="18" t="s">
        <v>357</v>
      </c>
      <c r="AU863" s="18" t="s">
        <v>163</v>
      </c>
    </row>
    <row r="864" spans="2:65" s="1" customFormat="1" ht="24.2" customHeight="1">
      <c r="B864" s="33"/>
      <c r="C864" s="139" t="s">
        <v>1762</v>
      </c>
      <c r="D864" s="139" t="s">
        <v>309</v>
      </c>
      <c r="E864" s="140" t="s">
        <v>9840</v>
      </c>
      <c r="F864" s="141" t="s">
        <v>9841</v>
      </c>
      <c r="G864" s="142" t="s">
        <v>514</v>
      </c>
      <c r="H864" s="143">
        <v>1</v>
      </c>
      <c r="I864" s="144"/>
      <c r="J864" s="145">
        <f>ROUND(I864*H864,2)</f>
        <v>0</v>
      </c>
      <c r="K864" s="141" t="s">
        <v>1</v>
      </c>
      <c r="L864" s="33"/>
      <c r="M864" s="146" t="s">
        <v>1</v>
      </c>
      <c r="N864" s="147" t="s">
        <v>40</v>
      </c>
      <c r="P864" s="148">
        <f>O864*H864</f>
        <v>0</v>
      </c>
      <c r="Q864" s="148">
        <v>0</v>
      </c>
      <c r="R864" s="148">
        <f>Q864*H864</f>
        <v>0</v>
      </c>
      <c r="S864" s="148">
        <v>0</v>
      </c>
      <c r="T864" s="149">
        <f>S864*H864</f>
        <v>0</v>
      </c>
      <c r="AR864" s="150" t="s">
        <v>314</v>
      </c>
      <c r="AT864" s="150" t="s">
        <v>309</v>
      </c>
      <c r="AU864" s="150" t="s">
        <v>163</v>
      </c>
      <c r="AY864" s="18" t="s">
        <v>307</v>
      </c>
      <c r="BE864" s="151">
        <f>IF(N864="základní",J864,0)</f>
        <v>0</v>
      </c>
      <c r="BF864" s="151">
        <f>IF(N864="snížená",J864,0)</f>
        <v>0</v>
      </c>
      <c r="BG864" s="151">
        <f>IF(N864="zákl. přenesená",J864,0)</f>
        <v>0</v>
      </c>
      <c r="BH864" s="151">
        <f>IF(N864="sníž. přenesená",J864,0)</f>
        <v>0</v>
      </c>
      <c r="BI864" s="151">
        <f>IF(N864="nulová",J864,0)</f>
        <v>0</v>
      </c>
      <c r="BJ864" s="18" t="s">
        <v>82</v>
      </c>
      <c r="BK864" s="151">
        <f>ROUND(I864*H864,2)</f>
        <v>0</v>
      </c>
      <c r="BL864" s="18" t="s">
        <v>314</v>
      </c>
      <c r="BM864" s="150" t="s">
        <v>7769</v>
      </c>
    </row>
    <row r="865" spans="2:65" s="1" customFormat="1" ht="19.5">
      <c r="B865" s="33"/>
      <c r="D865" s="152" t="s">
        <v>316</v>
      </c>
      <c r="F865" s="153" t="s">
        <v>9841</v>
      </c>
      <c r="I865" s="154"/>
      <c r="L865" s="33"/>
      <c r="M865" s="155"/>
      <c r="T865" s="57"/>
      <c r="AT865" s="18" t="s">
        <v>316</v>
      </c>
      <c r="AU865" s="18" t="s">
        <v>163</v>
      </c>
    </row>
    <row r="866" spans="2:65" s="1" customFormat="1" ht="19.5">
      <c r="B866" s="33"/>
      <c r="D866" s="152" t="s">
        <v>357</v>
      </c>
      <c r="F866" s="176" t="s">
        <v>9842</v>
      </c>
      <c r="I866" s="154"/>
      <c r="L866" s="33"/>
      <c r="M866" s="155"/>
      <c r="T866" s="57"/>
      <c r="AT866" s="18" t="s">
        <v>357</v>
      </c>
      <c r="AU866" s="18" t="s">
        <v>163</v>
      </c>
    </row>
    <row r="867" spans="2:65" s="1" customFormat="1" ht="16.5" customHeight="1">
      <c r="B867" s="33"/>
      <c r="C867" s="139" t="s">
        <v>1769</v>
      </c>
      <c r="D867" s="139" t="s">
        <v>309</v>
      </c>
      <c r="E867" s="140" t="s">
        <v>9843</v>
      </c>
      <c r="F867" s="141" t="s">
        <v>9844</v>
      </c>
      <c r="G867" s="142" t="s">
        <v>514</v>
      </c>
      <c r="H867" s="143">
        <v>1</v>
      </c>
      <c r="I867" s="144"/>
      <c r="J867" s="145">
        <f>ROUND(I867*H867,2)</f>
        <v>0</v>
      </c>
      <c r="K867" s="141" t="s">
        <v>1</v>
      </c>
      <c r="L867" s="33"/>
      <c r="M867" s="146" t="s">
        <v>1</v>
      </c>
      <c r="N867" s="147" t="s">
        <v>40</v>
      </c>
      <c r="P867" s="148">
        <f>O867*H867</f>
        <v>0</v>
      </c>
      <c r="Q867" s="148">
        <v>0</v>
      </c>
      <c r="R867" s="148">
        <f>Q867*H867</f>
        <v>0</v>
      </c>
      <c r="S867" s="148">
        <v>0</v>
      </c>
      <c r="T867" s="149">
        <f>S867*H867</f>
        <v>0</v>
      </c>
      <c r="AR867" s="150" t="s">
        <v>314</v>
      </c>
      <c r="AT867" s="150" t="s">
        <v>309</v>
      </c>
      <c r="AU867" s="150" t="s">
        <v>163</v>
      </c>
      <c r="AY867" s="18" t="s">
        <v>307</v>
      </c>
      <c r="BE867" s="151">
        <f>IF(N867="základní",J867,0)</f>
        <v>0</v>
      </c>
      <c r="BF867" s="151">
        <f>IF(N867="snížená",J867,0)</f>
        <v>0</v>
      </c>
      <c r="BG867" s="151">
        <f>IF(N867="zákl. přenesená",J867,0)</f>
        <v>0</v>
      </c>
      <c r="BH867" s="151">
        <f>IF(N867="sníž. přenesená",J867,0)</f>
        <v>0</v>
      </c>
      <c r="BI867" s="151">
        <f>IF(N867="nulová",J867,0)</f>
        <v>0</v>
      </c>
      <c r="BJ867" s="18" t="s">
        <v>82</v>
      </c>
      <c r="BK867" s="151">
        <f>ROUND(I867*H867,2)</f>
        <v>0</v>
      </c>
      <c r="BL867" s="18" t="s">
        <v>314</v>
      </c>
      <c r="BM867" s="150" t="s">
        <v>7771</v>
      </c>
    </row>
    <row r="868" spans="2:65" s="1" customFormat="1" ht="11.25">
      <c r="B868" s="33"/>
      <c r="D868" s="152" t="s">
        <v>316</v>
      </c>
      <c r="F868" s="153" t="s">
        <v>9844</v>
      </c>
      <c r="I868" s="154"/>
      <c r="L868" s="33"/>
      <c r="M868" s="155"/>
      <c r="T868" s="57"/>
      <c r="AT868" s="18" t="s">
        <v>316</v>
      </c>
      <c r="AU868" s="18" t="s">
        <v>163</v>
      </c>
    </row>
    <row r="869" spans="2:65" s="1" customFormat="1" ht="19.5">
      <c r="B869" s="33"/>
      <c r="D869" s="152" t="s">
        <v>357</v>
      </c>
      <c r="F869" s="176" t="s">
        <v>9845</v>
      </c>
      <c r="I869" s="154"/>
      <c r="L869" s="33"/>
      <c r="M869" s="155"/>
      <c r="T869" s="57"/>
      <c r="AT869" s="18" t="s">
        <v>357</v>
      </c>
      <c r="AU869" s="18" t="s">
        <v>163</v>
      </c>
    </row>
    <row r="870" spans="2:65" s="1" customFormat="1" ht="24.2" customHeight="1">
      <c r="B870" s="33"/>
      <c r="C870" s="139" t="s">
        <v>1774</v>
      </c>
      <c r="D870" s="139" t="s">
        <v>309</v>
      </c>
      <c r="E870" s="140" t="s">
        <v>9846</v>
      </c>
      <c r="F870" s="141" t="s">
        <v>9847</v>
      </c>
      <c r="G870" s="142" t="s">
        <v>514</v>
      </c>
      <c r="H870" s="143">
        <v>1</v>
      </c>
      <c r="I870" s="144"/>
      <c r="J870" s="145">
        <f>ROUND(I870*H870,2)</f>
        <v>0</v>
      </c>
      <c r="K870" s="141" t="s">
        <v>1</v>
      </c>
      <c r="L870" s="33"/>
      <c r="M870" s="146" t="s">
        <v>1</v>
      </c>
      <c r="N870" s="147" t="s">
        <v>40</v>
      </c>
      <c r="P870" s="148">
        <f>O870*H870</f>
        <v>0</v>
      </c>
      <c r="Q870" s="148">
        <v>0</v>
      </c>
      <c r="R870" s="148">
        <f>Q870*H870</f>
        <v>0</v>
      </c>
      <c r="S870" s="148">
        <v>0</v>
      </c>
      <c r="T870" s="149">
        <f>S870*H870</f>
        <v>0</v>
      </c>
      <c r="AR870" s="150" t="s">
        <v>314</v>
      </c>
      <c r="AT870" s="150" t="s">
        <v>309</v>
      </c>
      <c r="AU870" s="150" t="s">
        <v>163</v>
      </c>
      <c r="AY870" s="18" t="s">
        <v>307</v>
      </c>
      <c r="BE870" s="151">
        <f>IF(N870="základní",J870,0)</f>
        <v>0</v>
      </c>
      <c r="BF870" s="151">
        <f>IF(N870="snížená",J870,0)</f>
        <v>0</v>
      </c>
      <c r="BG870" s="151">
        <f>IF(N870="zákl. přenesená",J870,0)</f>
        <v>0</v>
      </c>
      <c r="BH870" s="151">
        <f>IF(N870="sníž. přenesená",J870,0)</f>
        <v>0</v>
      </c>
      <c r="BI870" s="151">
        <f>IF(N870="nulová",J870,0)</f>
        <v>0</v>
      </c>
      <c r="BJ870" s="18" t="s">
        <v>82</v>
      </c>
      <c r="BK870" s="151">
        <f>ROUND(I870*H870,2)</f>
        <v>0</v>
      </c>
      <c r="BL870" s="18" t="s">
        <v>314</v>
      </c>
      <c r="BM870" s="150" t="s">
        <v>7775</v>
      </c>
    </row>
    <row r="871" spans="2:65" s="1" customFormat="1" ht="11.25">
      <c r="B871" s="33"/>
      <c r="D871" s="152" t="s">
        <v>316</v>
      </c>
      <c r="F871" s="153" t="s">
        <v>9847</v>
      </c>
      <c r="I871" s="154"/>
      <c r="L871" s="33"/>
      <c r="M871" s="155"/>
      <c r="T871" s="57"/>
      <c r="AT871" s="18" t="s">
        <v>316</v>
      </c>
      <c r="AU871" s="18" t="s">
        <v>163</v>
      </c>
    </row>
    <row r="872" spans="2:65" s="1" customFormat="1" ht="19.5">
      <c r="B872" s="33"/>
      <c r="D872" s="152" t="s">
        <v>357</v>
      </c>
      <c r="F872" s="176" t="s">
        <v>9848</v>
      </c>
      <c r="I872" s="154"/>
      <c r="L872" s="33"/>
      <c r="M872" s="155"/>
      <c r="T872" s="57"/>
      <c r="AT872" s="18" t="s">
        <v>357</v>
      </c>
      <c r="AU872" s="18" t="s">
        <v>163</v>
      </c>
    </row>
    <row r="873" spans="2:65" s="1" customFormat="1" ht="33" customHeight="1">
      <c r="B873" s="33"/>
      <c r="C873" s="139" t="s">
        <v>1779</v>
      </c>
      <c r="D873" s="139" t="s">
        <v>309</v>
      </c>
      <c r="E873" s="140" t="s">
        <v>9849</v>
      </c>
      <c r="F873" s="141" t="s">
        <v>9400</v>
      </c>
      <c r="G873" s="142" t="s">
        <v>514</v>
      </c>
      <c r="H873" s="143">
        <v>1</v>
      </c>
      <c r="I873" s="144"/>
      <c r="J873" s="145">
        <f>ROUND(I873*H873,2)</f>
        <v>0</v>
      </c>
      <c r="K873" s="141" t="s">
        <v>1</v>
      </c>
      <c r="L873" s="33"/>
      <c r="M873" s="146" t="s">
        <v>1</v>
      </c>
      <c r="N873" s="147" t="s">
        <v>40</v>
      </c>
      <c r="P873" s="148">
        <f>O873*H873</f>
        <v>0</v>
      </c>
      <c r="Q873" s="148">
        <v>0</v>
      </c>
      <c r="R873" s="148">
        <f>Q873*H873</f>
        <v>0</v>
      </c>
      <c r="S873" s="148">
        <v>0</v>
      </c>
      <c r="T873" s="149">
        <f>S873*H873</f>
        <v>0</v>
      </c>
      <c r="AR873" s="150" t="s">
        <v>314</v>
      </c>
      <c r="AT873" s="150" t="s">
        <v>309</v>
      </c>
      <c r="AU873" s="150" t="s">
        <v>163</v>
      </c>
      <c r="AY873" s="18" t="s">
        <v>307</v>
      </c>
      <c r="BE873" s="151">
        <f>IF(N873="základní",J873,0)</f>
        <v>0</v>
      </c>
      <c r="BF873" s="151">
        <f>IF(N873="snížená",J873,0)</f>
        <v>0</v>
      </c>
      <c r="BG873" s="151">
        <f>IF(N873="zákl. přenesená",J873,0)</f>
        <v>0</v>
      </c>
      <c r="BH873" s="151">
        <f>IF(N873="sníž. přenesená",J873,0)</f>
        <v>0</v>
      </c>
      <c r="BI873" s="151">
        <f>IF(N873="nulová",J873,0)</f>
        <v>0</v>
      </c>
      <c r="BJ873" s="18" t="s">
        <v>82</v>
      </c>
      <c r="BK873" s="151">
        <f>ROUND(I873*H873,2)</f>
        <v>0</v>
      </c>
      <c r="BL873" s="18" t="s">
        <v>314</v>
      </c>
      <c r="BM873" s="150" t="s">
        <v>7780</v>
      </c>
    </row>
    <row r="874" spans="2:65" s="1" customFormat="1" ht="19.5">
      <c r="B874" s="33"/>
      <c r="D874" s="152" t="s">
        <v>316</v>
      </c>
      <c r="F874" s="153" t="s">
        <v>9400</v>
      </c>
      <c r="I874" s="154"/>
      <c r="L874" s="33"/>
      <c r="M874" s="155"/>
      <c r="T874" s="57"/>
      <c r="AT874" s="18" t="s">
        <v>316</v>
      </c>
      <c r="AU874" s="18" t="s">
        <v>163</v>
      </c>
    </row>
    <row r="875" spans="2:65" s="1" customFormat="1" ht="19.5">
      <c r="B875" s="33"/>
      <c r="D875" s="152" t="s">
        <v>357</v>
      </c>
      <c r="F875" s="176" t="s">
        <v>9850</v>
      </c>
      <c r="I875" s="154"/>
      <c r="L875" s="33"/>
      <c r="M875" s="155"/>
      <c r="T875" s="57"/>
      <c r="AT875" s="18" t="s">
        <v>357</v>
      </c>
      <c r="AU875" s="18" t="s">
        <v>163</v>
      </c>
    </row>
    <row r="876" spans="2:65" s="1" customFormat="1" ht="24.2" customHeight="1">
      <c r="B876" s="33"/>
      <c r="C876" s="139" t="s">
        <v>1784</v>
      </c>
      <c r="D876" s="139" t="s">
        <v>309</v>
      </c>
      <c r="E876" s="140" t="s">
        <v>9851</v>
      </c>
      <c r="F876" s="141" t="s">
        <v>9852</v>
      </c>
      <c r="G876" s="142" t="s">
        <v>514</v>
      </c>
      <c r="H876" s="143">
        <v>2</v>
      </c>
      <c r="I876" s="144"/>
      <c r="J876" s="145">
        <f>ROUND(I876*H876,2)</f>
        <v>0</v>
      </c>
      <c r="K876" s="141" t="s">
        <v>1</v>
      </c>
      <c r="L876" s="33"/>
      <c r="M876" s="146" t="s">
        <v>1</v>
      </c>
      <c r="N876" s="147" t="s">
        <v>40</v>
      </c>
      <c r="P876" s="148">
        <f>O876*H876</f>
        <v>0</v>
      </c>
      <c r="Q876" s="148">
        <v>0</v>
      </c>
      <c r="R876" s="148">
        <f>Q876*H876</f>
        <v>0</v>
      </c>
      <c r="S876" s="148">
        <v>0</v>
      </c>
      <c r="T876" s="149">
        <f>S876*H876</f>
        <v>0</v>
      </c>
      <c r="AR876" s="150" t="s">
        <v>314</v>
      </c>
      <c r="AT876" s="150" t="s">
        <v>309</v>
      </c>
      <c r="AU876" s="150" t="s">
        <v>163</v>
      </c>
      <c r="AY876" s="18" t="s">
        <v>307</v>
      </c>
      <c r="BE876" s="151">
        <f>IF(N876="základní",J876,0)</f>
        <v>0</v>
      </c>
      <c r="BF876" s="151">
        <f>IF(N876="snížená",J876,0)</f>
        <v>0</v>
      </c>
      <c r="BG876" s="151">
        <f>IF(N876="zákl. přenesená",J876,0)</f>
        <v>0</v>
      </c>
      <c r="BH876" s="151">
        <f>IF(N876="sníž. přenesená",J876,0)</f>
        <v>0</v>
      </c>
      <c r="BI876" s="151">
        <f>IF(N876="nulová",J876,0)</f>
        <v>0</v>
      </c>
      <c r="BJ876" s="18" t="s">
        <v>82</v>
      </c>
      <c r="BK876" s="151">
        <f>ROUND(I876*H876,2)</f>
        <v>0</v>
      </c>
      <c r="BL876" s="18" t="s">
        <v>314</v>
      </c>
      <c r="BM876" s="150" t="s">
        <v>7783</v>
      </c>
    </row>
    <row r="877" spans="2:65" s="1" customFormat="1" ht="19.5">
      <c r="B877" s="33"/>
      <c r="D877" s="152" t="s">
        <v>316</v>
      </c>
      <c r="F877" s="153" t="s">
        <v>9852</v>
      </c>
      <c r="I877" s="154"/>
      <c r="L877" s="33"/>
      <c r="M877" s="155"/>
      <c r="T877" s="57"/>
      <c r="AT877" s="18" t="s">
        <v>316</v>
      </c>
      <c r="AU877" s="18" t="s">
        <v>163</v>
      </c>
    </row>
    <row r="878" spans="2:65" s="1" customFormat="1" ht="19.5">
      <c r="B878" s="33"/>
      <c r="D878" s="152" t="s">
        <v>357</v>
      </c>
      <c r="F878" s="176" t="s">
        <v>9853</v>
      </c>
      <c r="I878" s="154"/>
      <c r="L878" s="33"/>
      <c r="M878" s="155"/>
      <c r="T878" s="57"/>
      <c r="AT878" s="18" t="s">
        <v>357</v>
      </c>
      <c r="AU878" s="18" t="s">
        <v>163</v>
      </c>
    </row>
    <row r="879" spans="2:65" s="1" customFormat="1" ht="66.75" customHeight="1">
      <c r="B879" s="33"/>
      <c r="C879" s="139" t="s">
        <v>1789</v>
      </c>
      <c r="D879" s="139" t="s">
        <v>309</v>
      </c>
      <c r="E879" s="140" t="s">
        <v>9460</v>
      </c>
      <c r="F879" s="141" t="s">
        <v>9461</v>
      </c>
      <c r="G879" s="142" t="s">
        <v>514</v>
      </c>
      <c r="H879" s="143">
        <v>1</v>
      </c>
      <c r="I879" s="144"/>
      <c r="J879" s="145">
        <f>ROUND(I879*H879,2)</f>
        <v>0</v>
      </c>
      <c r="K879" s="141" t="s">
        <v>1</v>
      </c>
      <c r="L879" s="33"/>
      <c r="M879" s="146" t="s">
        <v>1</v>
      </c>
      <c r="N879" s="147" t="s">
        <v>40</v>
      </c>
      <c r="P879" s="148">
        <f>O879*H879</f>
        <v>0</v>
      </c>
      <c r="Q879" s="148">
        <v>0</v>
      </c>
      <c r="R879" s="148">
        <f>Q879*H879</f>
        <v>0</v>
      </c>
      <c r="S879" s="148">
        <v>0</v>
      </c>
      <c r="T879" s="149">
        <f>S879*H879</f>
        <v>0</v>
      </c>
      <c r="AR879" s="150" t="s">
        <v>314</v>
      </c>
      <c r="AT879" s="150" t="s">
        <v>309</v>
      </c>
      <c r="AU879" s="150" t="s">
        <v>163</v>
      </c>
      <c r="AY879" s="18" t="s">
        <v>307</v>
      </c>
      <c r="BE879" s="151">
        <f>IF(N879="základní",J879,0)</f>
        <v>0</v>
      </c>
      <c r="BF879" s="151">
        <f>IF(N879="snížená",J879,0)</f>
        <v>0</v>
      </c>
      <c r="BG879" s="151">
        <f>IF(N879="zákl. přenesená",J879,0)</f>
        <v>0</v>
      </c>
      <c r="BH879" s="151">
        <f>IF(N879="sníž. přenesená",J879,0)</f>
        <v>0</v>
      </c>
      <c r="BI879" s="151">
        <f>IF(N879="nulová",J879,0)</f>
        <v>0</v>
      </c>
      <c r="BJ879" s="18" t="s">
        <v>82</v>
      </c>
      <c r="BK879" s="151">
        <f>ROUND(I879*H879,2)</f>
        <v>0</v>
      </c>
      <c r="BL879" s="18" t="s">
        <v>314</v>
      </c>
      <c r="BM879" s="150" t="s">
        <v>7786</v>
      </c>
    </row>
    <row r="880" spans="2:65" s="1" customFormat="1" ht="39">
      <c r="B880" s="33"/>
      <c r="D880" s="152" t="s">
        <v>316</v>
      </c>
      <c r="F880" s="153" t="s">
        <v>9461</v>
      </c>
      <c r="I880" s="154"/>
      <c r="L880" s="33"/>
      <c r="M880" s="155"/>
      <c r="T880" s="57"/>
      <c r="AT880" s="18" t="s">
        <v>316</v>
      </c>
      <c r="AU880" s="18" t="s">
        <v>163</v>
      </c>
    </row>
    <row r="881" spans="2:65" s="1" customFormat="1" ht="19.5">
      <c r="B881" s="33"/>
      <c r="D881" s="152" t="s">
        <v>357</v>
      </c>
      <c r="F881" s="176" t="s">
        <v>9462</v>
      </c>
      <c r="I881" s="154"/>
      <c r="L881" s="33"/>
      <c r="M881" s="155"/>
      <c r="T881" s="57"/>
      <c r="AT881" s="18" t="s">
        <v>357</v>
      </c>
      <c r="AU881" s="18" t="s">
        <v>163</v>
      </c>
    </row>
    <row r="882" spans="2:65" s="1" customFormat="1" ht="55.5" customHeight="1">
      <c r="B882" s="33"/>
      <c r="C882" s="139" t="s">
        <v>1794</v>
      </c>
      <c r="D882" s="139" t="s">
        <v>309</v>
      </c>
      <c r="E882" s="140" t="s">
        <v>9437</v>
      </c>
      <c r="F882" s="141" t="s">
        <v>9438</v>
      </c>
      <c r="G882" s="142" t="s">
        <v>514</v>
      </c>
      <c r="H882" s="143">
        <v>1</v>
      </c>
      <c r="I882" s="144"/>
      <c r="J882" s="145">
        <f>ROUND(I882*H882,2)</f>
        <v>0</v>
      </c>
      <c r="K882" s="141" t="s">
        <v>1</v>
      </c>
      <c r="L882" s="33"/>
      <c r="M882" s="146" t="s">
        <v>1</v>
      </c>
      <c r="N882" s="147" t="s">
        <v>40</v>
      </c>
      <c r="P882" s="148">
        <f>O882*H882</f>
        <v>0</v>
      </c>
      <c r="Q882" s="148">
        <v>0</v>
      </c>
      <c r="R882" s="148">
        <f>Q882*H882</f>
        <v>0</v>
      </c>
      <c r="S882" s="148">
        <v>0</v>
      </c>
      <c r="T882" s="149">
        <f>S882*H882</f>
        <v>0</v>
      </c>
      <c r="AR882" s="150" t="s">
        <v>314</v>
      </c>
      <c r="AT882" s="150" t="s">
        <v>309</v>
      </c>
      <c r="AU882" s="150" t="s">
        <v>163</v>
      </c>
      <c r="AY882" s="18" t="s">
        <v>307</v>
      </c>
      <c r="BE882" s="151">
        <f>IF(N882="základní",J882,0)</f>
        <v>0</v>
      </c>
      <c r="BF882" s="151">
        <f>IF(N882="snížená",J882,0)</f>
        <v>0</v>
      </c>
      <c r="BG882" s="151">
        <f>IF(N882="zákl. přenesená",J882,0)</f>
        <v>0</v>
      </c>
      <c r="BH882" s="151">
        <f>IF(N882="sníž. přenesená",J882,0)</f>
        <v>0</v>
      </c>
      <c r="BI882" s="151">
        <f>IF(N882="nulová",J882,0)</f>
        <v>0</v>
      </c>
      <c r="BJ882" s="18" t="s">
        <v>82</v>
      </c>
      <c r="BK882" s="151">
        <f>ROUND(I882*H882,2)</f>
        <v>0</v>
      </c>
      <c r="BL882" s="18" t="s">
        <v>314</v>
      </c>
      <c r="BM882" s="150" t="s">
        <v>7791</v>
      </c>
    </row>
    <row r="883" spans="2:65" s="1" customFormat="1" ht="39">
      <c r="B883" s="33"/>
      <c r="D883" s="152" t="s">
        <v>316</v>
      </c>
      <c r="F883" s="153" t="s">
        <v>9438</v>
      </c>
      <c r="I883" s="154"/>
      <c r="L883" s="33"/>
      <c r="M883" s="155"/>
      <c r="T883" s="57"/>
      <c r="AT883" s="18" t="s">
        <v>316</v>
      </c>
      <c r="AU883" s="18" t="s">
        <v>163</v>
      </c>
    </row>
    <row r="884" spans="2:65" s="1" customFormat="1" ht="19.5">
      <c r="B884" s="33"/>
      <c r="D884" s="152" t="s">
        <v>357</v>
      </c>
      <c r="F884" s="176" t="s">
        <v>9854</v>
      </c>
      <c r="I884" s="154"/>
      <c r="L884" s="33"/>
      <c r="M884" s="155"/>
      <c r="T884" s="57"/>
      <c r="AT884" s="18" t="s">
        <v>357</v>
      </c>
      <c r="AU884" s="18" t="s">
        <v>163</v>
      </c>
    </row>
    <row r="885" spans="2:65" s="1" customFormat="1" ht="66.75" customHeight="1">
      <c r="B885" s="33"/>
      <c r="C885" s="139" t="s">
        <v>1799</v>
      </c>
      <c r="D885" s="139" t="s">
        <v>309</v>
      </c>
      <c r="E885" s="140" t="s">
        <v>9381</v>
      </c>
      <c r="F885" s="141" t="s">
        <v>9382</v>
      </c>
      <c r="G885" s="142" t="s">
        <v>514</v>
      </c>
      <c r="H885" s="143">
        <v>2</v>
      </c>
      <c r="I885" s="144"/>
      <c r="J885" s="145">
        <f>ROUND(I885*H885,2)</f>
        <v>0</v>
      </c>
      <c r="K885" s="141" t="s">
        <v>1</v>
      </c>
      <c r="L885" s="33"/>
      <c r="M885" s="146" t="s">
        <v>1</v>
      </c>
      <c r="N885" s="147" t="s">
        <v>40</v>
      </c>
      <c r="P885" s="148">
        <f>O885*H885</f>
        <v>0</v>
      </c>
      <c r="Q885" s="148">
        <v>0</v>
      </c>
      <c r="R885" s="148">
        <f>Q885*H885</f>
        <v>0</v>
      </c>
      <c r="S885" s="148">
        <v>0</v>
      </c>
      <c r="T885" s="149">
        <f>S885*H885</f>
        <v>0</v>
      </c>
      <c r="AR885" s="150" t="s">
        <v>314</v>
      </c>
      <c r="AT885" s="150" t="s">
        <v>309</v>
      </c>
      <c r="AU885" s="150" t="s">
        <v>163</v>
      </c>
      <c r="AY885" s="18" t="s">
        <v>307</v>
      </c>
      <c r="BE885" s="151">
        <f>IF(N885="základní",J885,0)</f>
        <v>0</v>
      </c>
      <c r="BF885" s="151">
        <f>IF(N885="snížená",J885,0)</f>
        <v>0</v>
      </c>
      <c r="BG885" s="151">
        <f>IF(N885="zákl. přenesená",J885,0)</f>
        <v>0</v>
      </c>
      <c r="BH885" s="151">
        <f>IF(N885="sníž. přenesená",J885,0)</f>
        <v>0</v>
      </c>
      <c r="BI885" s="151">
        <f>IF(N885="nulová",J885,0)</f>
        <v>0</v>
      </c>
      <c r="BJ885" s="18" t="s">
        <v>82</v>
      </c>
      <c r="BK885" s="151">
        <f>ROUND(I885*H885,2)</f>
        <v>0</v>
      </c>
      <c r="BL885" s="18" t="s">
        <v>314</v>
      </c>
      <c r="BM885" s="150" t="s">
        <v>7794</v>
      </c>
    </row>
    <row r="886" spans="2:65" s="1" customFormat="1" ht="68.25">
      <c r="B886" s="33"/>
      <c r="D886" s="152" t="s">
        <v>316</v>
      </c>
      <c r="F886" s="153" t="s">
        <v>9383</v>
      </c>
      <c r="I886" s="154"/>
      <c r="L886" s="33"/>
      <c r="M886" s="155"/>
      <c r="T886" s="57"/>
      <c r="AT886" s="18" t="s">
        <v>316</v>
      </c>
      <c r="AU886" s="18" t="s">
        <v>163</v>
      </c>
    </row>
    <row r="887" spans="2:65" s="1" customFormat="1" ht="19.5">
      <c r="B887" s="33"/>
      <c r="D887" s="152" t="s">
        <v>357</v>
      </c>
      <c r="F887" s="176" t="s">
        <v>9384</v>
      </c>
      <c r="I887" s="154"/>
      <c r="L887" s="33"/>
      <c r="M887" s="155"/>
      <c r="T887" s="57"/>
      <c r="AT887" s="18" t="s">
        <v>357</v>
      </c>
      <c r="AU887" s="18" t="s">
        <v>163</v>
      </c>
    </row>
    <row r="888" spans="2:65" s="1" customFormat="1" ht="16.5" customHeight="1">
      <c r="B888" s="33"/>
      <c r="C888" s="139" t="s">
        <v>1805</v>
      </c>
      <c r="D888" s="139" t="s">
        <v>309</v>
      </c>
      <c r="E888" s="140" t="s">
        <v>9855</v>
      </c>
      <c r="F888" s="141" t="s">
        <v>9602</v>
      </c>
      <c r="G888" s="142" t="s">
        <v>514</v>
      </c>
      <c r="H888" s="143">
        <v>2</v>
      </c>
      <c r="I888" s="144"/>
      <c r="J888" s="145">
        <f>ROUND(I888*H888,2)</f>
        <v>0</v>
      </c>
      <c r="K888" s="141" t="s">
        <v>1</v>
      </c>
      <c r="L888" s="33"/>
      <c r="M888" s="146" t="s">
        <v>1</v>
      </c>
      <c r="N888" s="147" t="s">
        <v>40</v>
      </c>
      <c r="P888" s="148">
        <f>O888*H888</f>
        <v>0</v>
      </c>
      <c r="Q888" s="148">
        <v>0</v>
      </c>
      <c r="R888" s="148">
        <f>Q888*H888</f>
        <v>0</v>
      </c>
      <c r="S888" s="148">
        <v>0</v>
      </c>
      <c r="T888" s="149">
        <f>S888*H888</f>
        <v>0</v>
      </c>
      <c r="AR888" s="150" t="s">
        <v>314</v>
      </c>
      <c r="AT888" s="150" t="s">
        <v>309</v>
      </c>
      <c r="AU888" s="150" t="s">
        <v>163</v>
      </c>
      <c r="AY888" s="18" t="s">
        <v>307</v>
      </c>
      <c r="BE888" s="151">
        <f>IF(N888="základní",J888,0)</f>
        <v>0</v>
      </c>
      <c r="BF888" s="151">
        <f>IF(N888="snížená",J888,0)</f>
        <v>0</v>
      </c>
      <c r="BG888" s="151">
        <f>IF(N888="zákl. přenesená",J888,0)</f>
        <v>0</v>
      </c>
      <c r="BH888" s="151">
        <f>IF(N888="sníž. přenesená",J888,0)</f>
        <v>0</v>
      </c>
      <c r="BI888" s="151">
        <f>IF(N888="nulová",J888,0)</f>
        <v>0</v>
      </c>
      <c r="BJ888" s="18" t="s">
        <v>82</v>
      </c>
      <c r="BK888" s="151">
        <f>ROUND(I888*H888,2)</f>
        <v>0</v>
      </c>
      <c r="BL888" s="18" t="s">
        <v>314</v>
      </c>
      <c r="BM888" s="150" t="s">
        <v>7797</v>
      </c>
    </row>
    <row r="889" spans="2:65" s="1" customFormat="1" ht="11.25">
      <c r="B889" s="33"/>
      <c r="D889" s="152" t="s">
        <v>316</v>
      </c>
      <c r="F889" s="153" t="s">
        <v>9602</v>
      </c>
      <c r="I889" s="154"/>
      <c r="L889" s="33"/>
      <c r="M889" s="155"/>
      <c r="T889" s="57"/>
      <c r="AT889" s="18" t="s">
        <v>316</v>
      </c>
      <c r="AU889" s="18" t="s">
        <v>163</v>
      </c>
    </row>
    <row r="890" spans="2:65" s="1" customFormat="1" ht="19.5">
      <c r="B890" s="33"/>
      <c r="D890" s="152" t="s">
        <v>357</v>
      </c>
      <c r="F890" s="176" t="s">
        <v>9856</v>
      </c>
      <c r="I890" s="154"/>
      <c r="L890" s="33"/>
      <c r="M890" s="155"/>
      <c r="T890" s="57"/>
      <c r="AT890" s="18" t="s">
        <v>357</v>
      </c>
      <c r="AU890" s="18" t="s">
        <v>163</v>
      </c>
    </row>
    <row r="891" spans="2:65" s="1" customFormat="1" ht="66.75" customHeight="1">
      <c r="B891" s="33"/>
      <c r="C891" s="139" t="s">
        <v>1810</v>
      </c>
      <c r="D891" s="139" t="s">
        <v>309</v>
      </c>
      <c r="E891" s="140" t="s">
        <v>8760</v>
      </c>
      <c r="F891" s="141" t="s">
        <v>9362</v>
      </c>
      <c r="G891" s="142" t="s">
        <v>514</v>
      </c>
      <c r="H891" s="143">
        <v>1</v>
      </c>
      <c r="I891" s="144"/>
      <c r="J891" s="145">
        <f>ROUND(I891*H891,2)</f>
        <v>0</v>
      </c>
      <c r="K891" s="141" t="s">
        <v>1</v>
      </c>
      <c r="L891" s="33"/>
      <c r="M891" s="146" t="s">
        <v>1</v>
      </c>
      <c r="N891" s="147" t="s">
        <v>40</v>
      </c>
      <c r="P891" s="148">
        <f>O891*H891</f>
        <v>0</v>
      </c>
      <c r="Q891" s="148">
        <v>0</v>
      </c>
      <c r="R891" s="148">
        <f>Q891*H891</f>
        <v>0</v>
      </c>
      <c r="S891" s="148">
        <v>0</v>
      </c>
      <c r="T891" s="149">
        <f>S891*H891</f>
        <v>0</v>
      </c>
      <c r="AR891" s="150" t="s">
        <v>314</v>
      </c>
      <c r="AT891" s="150" t="s">
        <v>309</v>
      </c>
      <c r="AU891" s="150" t="s">
        <v>163</v>
      </c>
      <c r="AY891" s="18" t="s">
        <v>307</v>
      </c>
      <c r="BE891" s="151">
        <f>IF(N891="základní",J891,0)</f>
        <v>0</v>
      </c>
      <c r="BF891" s="151">
        <f>IF(N891="snížená",J891,0)</f>
        <v>0</v>
      </c>
      <c r="BG891" s="151">
        <f>IF(N891="zákl. přenesená",J891,0)</f>
        <v>0</v>
      </c>
      <c r="BH891" s="151">
        <f>IF(N891="sníž. přenesená",J891,0)</f>
        <v>0</v>
      </c>
      <c r="BI891" s="151">
        <f>IF(N891="nulová",J891,0)</f>
        <v>0</v>
      </c>
      <c r="BJ891" s="18" t="s">
        <v>82</v>
      </c>
      <c r="BK891" s="151">
        <f>ROUND(I891*H891,2)</f>
        <v>0</v>
      </c>
      <c r="BL891" s="18" t="s">
        <v>314</v>
      </c>
      <c r="BM891" s="150" t="s">
        <v>7802</v>
      </c>
    </row>
    <row r="892" spans="2:65" s="1" customFormat="1" ht="48.75">
      <c r="B892" s="33"/>
      <c r="D892" s="152" t="s">
        <v>316</v>
      </c>
      <c r="F892" s="153" t="s">
        <v>9363</v>
      </c>
      <c r="I892" s="154"/>
      <c r="L892" s="33"/>
      <c r="M892" s="155"/>
      <c r="T892" s="57"/>
      <c r="AT892" s="18" t="s">
        <v>316</v>
      </c>
      <c r="AU892" s="18" t="s">
        <v>163</v>
      </c>
    </row>
    <row r="893" spans="2:65" s="1" customFormat="1" ht="19.5">
      <c r="B893" s="33"/>
      <c r="D893" s="152" t="s">
        <v>357</v>
      </c>
      <c r="F893" s="176" t="s">
        <v>9364</v>
      </c>
      <c r="I893" s="154"/>
      <c r="L893" s="33"/>
      <c r="M893" s="155"/>
      <c r="T893" s="57"/>
      <c r="AT893" s="18" t="s">
        <v>357</v>
      </c>
      <c r="AU893" s="18" t="s">
        <v>163</v>
      </c>
    </row>
    <row r="894" spans="2:65" s="1" customFormat="1" ht="16.5" customHeight="1">
      <c r="B894" s="33"/>
      <c r="C894" s="139" t="s">
        <v>1815</v>
      </c>
      <c r="D894" s="139" t="s">
        <v>309</v>
      </c>
      <c r="E894" s="140" t="s">
        <v>8818</v>
      </c>
      <c r="F894" s="141" t="s">
        <v>9365</v>
      </c>
      <c r="G894" s="142" t="s">
        <v>514</v>
      </c>
      <c r="H894" s="143">
        <v>1</v>
      </c>
      <c r="I894" s="144"/>
      <c r="J894" s="145">
        <f>ROUND(I894*H894,2)</f>
        <v>0</v>
      </c>
      <c r="K894" s="141" t="s">
        <v>1</v>
      </c>
      <c r="L894" s="33"/>
      <c r="M894" s="146" t="s">
        <v>1</v>
      </c>
      <c r="N894" s="147" t="s">
        <v>40</v>
      </c>
      <c r="P894" s="148">
        <f>O894*H894</f>
        <v>0</v>
      </c>
      <c r="Q894" s="148">
        <v>0</v>
      </c>
      <c r="R894" s="148">
        <f>Q894*H894</f>
        <v>0</v>
      </c>
      <c r="S894" s="148">
        <v>0</v>
      </c>
      <c r="T894" s="149">
        <f>S894*H894</f>
        <v>0</v>
      </c>
      <c r="AR894" s="150" t="s">
        <v>314</v>
      </c>
      <c r="AT894" s="150" t="s">
        <v>309</v>
      </c>
      <c r="AU894" s="150" t="s">
        <v>163</v>
      </c>
      <c r="AY894" s="18" t="s">
        <v>307</v>
      </c>
      <c r="BE894" s="151">
        <f>IF(N894="základní",J894,0)</f>
        <v>0</v>
      </c>
      <c r="BF894" s="151">
        <f>IF(N894="snížená",J894,0)</f>
        <v>0</v>
      </c>
      <c r="BG894" s="151">
        <f>IF(N894="zákl. přenesená",J894,0)</f>
        <v>0</v>
      </c>
      <c r="BH894" s="151">
        <f>IF(N894="sníž. přenesená",J894,0)</f>
        <v>0</v>
      </c>
      <c r="BI894" s="151">
        <f>IF(N894="nulová",J894,0)</f>
        <v>0</v>
      </c>
      <c r="BJ894" s="18" t="s">
        <v>82</v>
      </c>
      <c r="BK894" s="151">
        <f>ROUND(I894*H894,2)</f>
        <v>0</v>
      </c>
      <c r="BL894" s="18" t="s">
        <v>314</v>
      </c>
      <c r="BM894" s="150" t="s">
        <v>7805</v>
      </c>
    </row>
    <row r="895" spans="2:65" s="1" customFormat="1" ht="11.25">
      <c r="B895" s="33"/>
      <c r="D895" s="152" t="s">
        <v>316</v>
      </c>
      <c r="F895" s="153" t="s">
        <v>9365</v>
      </c>
      <c r="I895" s="154"/>
      <c r="L895" s="33"/>
      <c r="M895" s="155"/>
      <c r="T895" s="57"/>
      <c r="AT895" s="18" t="s">
        <v>316</v>
      </c>
      <c r="AU895" s="18" t="s">
        <v>163</v>
      </c>
    </row>
    <row r="896" spans="2:65" s="1" customFormat="1" ht="19.5">
      <c r="B896" s="33"/>
      <c r="D896" s="152" t="s">
        <v>357</v>
      </c>
      <c r="F896" s="176" t="s">
        <v>9366</v>
      </c>
      <c r="I896" s="154"/>
      <c r="L896" s="33"/>
      <c r="M896" s="155"/>
      <c r="T896" s="57"/>
      <c r="AT896" s="18" t="s">
        <v>357</v>
      </c>
      <c r="AU896" s="18" t="s">
        <v>163</v>
      </c>
    </row>
    <row r="897" spans="2:65" s="1" customFormat="1" ht="16.5" customHeight="1">
      <c r="B897" s="33"/>
      <c r="C897" s="139" t="s">
        <v>1820</v>
      </c>
      <c r="D897" s="139" t="s">
        <v>309</v>
      </c>
      <c r="E897" s="140" t="s">
        <v>8827</v>
      </c>
      <c r="F897" s="141" t="s">
        <v>9367</v>
      </c>
      <c r="G897" s="142" t="s">
        <v>514</v>
      </c>
      <c r="H897" s="143">
        <v>1</v>
      </c>
      <c r="I897" s="144"/>
      <c r="J897" s="145">
        <f>ROUND(I897*H897,2)</f>
        <v>0</v>
      </c>
      <c r="K897" s="141" t="s">
        <v>1</v>
      </c>
      <c r="L897" s="33"/>
      <c r="M897" s="146" t="s">
        <v>1</v>
      </c>
      <c r="N897" s="147" t="s">
        <v>40</v>
      </c>
      <c r="P897" s="148">
        <f>O897*H897</f>
        <v>0</v>
      </c>
      <c r="Q897" s="148">
        <v>0</v>
      </c>
      <c r="R897" s="148">
        <f>Q897*H897</f>
        <v>0</v>
      </c>
      <c r="S897" s="148">
        <v>0</v>
      </c>
      <c r="T897" s="149">
        <f>S897*H897</f>
        <v>0</v>
      </c>
      <c r="AR897" s="150" t="s">
        <v>314</v>
      </c>
      <c r="AT897" s="150" t="s">
        <v>309</v>
      </c>
      <c r="AU897" s="150" t="s">
        <v>163</v>
      </c>
      <c r="AY897" s="18" t="s">
        <v>307</v>
      </c>
      <c r="BE897" s="151">
        <f>IF(N897="základní",J897,0)</f>
        <v>0</v>
      </c>
      <c r="BF897" s="151">
        <f>IF(N897="snížená",J897,0)</f>
        <v>0</v>
      </c>
      <c r="BG897" s="151">
        <f>IF(N897="zákl. přenesená",J897,0)</f>
        <v>0</v>
      </c>
      <c r="BH897" s="151">
        <f>IF(N897="sníž. přenesená",J897,0)</f>
        <v>0</v>
      </c>
      <c r="BI897" s="151">
        <f>IF(N897="nulová",J897,0)</f>
        <v>0</v>
      </c>
      <c r="BJ897" s="18" t="s">
        <v>82</v>
      </c>
      <c r="BK897" s="151">
        <f>ROUND(I897*H897,2)</f>
        <v>0</v>
      </c>
      <c r="BL897" s="18" t="s">
        <v>314</v>
      </c>
      <c r="BM897" s="150" t="s">
        <v>7808</v>
      </c>
    </row>
    <row r="898" spans="2:65" s="1" customFormat="1" ht="11.25">
      <c r="B898" s="33"/>
      <c r="D898" s="152" t="s">
        <v>316</v>
      </c>
      <c r="F898" s="153" t="s">
        <v>9367</v>
      </c>
      <c r="I898" s="154"/>
      <c r="L898" s="33"/>
      <c r="M898" s="155"/>
      <c r="T898" s="57"/>
      <c r="AT898" s="18" t="s">
        <v>316</v>
      </c>
      <c r="AU898" s="18" t="s">
        <v>163</v>
      </c>
    </row>
    <row r="899" spans="2:65" s="1" customFormat="1" ht="19.5">
      <c r="B899" s="33"/>
      <c r="D899" s="152" t="s">
        <v>357</v>
      </c>
      <c r="F899" s="176" t="s">
        <v>9368</v>
      </c>
      <c r="I899" s="154"/>
      <c r="L899" s="33"/>
      <c r="M899" s="155"/>
      <c r="T899" s="57"/>
      <c r="AT899" s="18" t="s">
        <v>357</v>
      </c>
      <c r="AU899" s="18" t="s">
        <v>163</v>
      </c>
    </row>
    <row r="900" spans="2:65" s="1" customFormat="1" ht="16.5" customHeight="1">
      <c r="B900" s="33"/>
      <c r="C900" s="139" t="s">
        <v>1827</v>
      </c>
      <c r="D900" s="139" t="s">
        <v>309</v>
      </c>
      <c r="E900" s="140" t="s">
        <v>9369</v>
      </c>
      <c r="F900" s="141" t="s">
        <v>9370</v>
      </c>
      <c r="G900" s="142" t="s">
        <v>514</v>
      </c>
      <c r="H900" s="143">
        <v>1</v>
      </c>
      <c r="I900" s="144"/>
      <c r="J900" s="145">
        <f>ROUND(I900*H900,2)</f>
        <v>0</v>
      </c>
      <c r="K900" s="141" t="s">
        <v>1</v>
      </c>
      <c r="L900" s="33"/>
      <c r="M900" s="146" t="s">
        <v>1</v>
      </c>
      <c r="N900" s="147" t="s">
        <v>40</v>
      </c>
      <c r="P900" s="148">
        <f>O900*H900</f>
        <v>0</v>
      </c>
      <c r="Q900" s="148">
        <v>0</v>
      </c>
      <c r="R900" s="148">
        <f>Q900*H900</f>
        <v>0</v>
      </c>
      <c r="S900" s="148">
        <v>0</v>
      </c>
      <c r="T900" s="149">
        <f>S900*H900</f>
        <v>0</v>
      </c>
      <c r="AR900" s="150" t="s">
        <v>314</v>
      </c>
      <c r="AT900" s="150" t="s">
        <v>309</v>
      </c>
      <c r="AU900" s="150" t="s">
        <v>163</v>
      </c>
      <c r="AY900" s="18" t="s">
        <v>307</v>
      </c>
      <c r="BE900" s="151">
        <f>IF(N900="základní",J900,0)</f>
        <v>0</v>
      </c>
      <c r="BF900" s="151">
        <f>IF(N900="snížená",J900,0)</f>
        <v>0</v>
      </c>
      <c r="BG900" s="151">
        <f>IF(N900="zákl. přenesená",J900,0)</f>
        <v>0</v>
      </c>
      <c r="BH900" s="151">
        <f>IF(N900="sníž. přenesená",J900,0)</f>
        <v>0</v>
      </c>
      <c r="BI900" s="151">
        <f>IF(N900="nulová",J900,0)</f>
        <v>0</v>
      </c>
      <c r="BJ900" s="18" t="s">
        <v>82</v>
      </c>
      <c r="BK900" s="151">
        <f>ROUND(I900*H900,2)</f>
        <v>0</v>
      </c>
      <c r="BL900" s="18" t="s">
        <v>314</v>
      </c>
      <c r="BM900" s="150" t="s">
        <v>7811</v>
      </c>
    </row>
    <row r="901" spans="2:65" s="1" customFormat="1" ht="11.25">
      <c r="B901" s="33"/>
      <c r="D901" s="152" t="s">
        <v>316</v>
      </c>
      <c r="F901" s="153" t="s">
        <v>9370</v>
      </c>
      <c r="I901" s="154"/>
      <c r="L901" s="33"/>
      <c r="M901" s="155"/>
      <c r="T901" s="57"/>
      <c r="AT901" s="18" t="s">
        <v>316</v>
      </c>
      <c r="AU901" s="18" t="s">
        <v>163</v>
      </c>
    </row>
    <row r="902" spans="2:65" s="1" customFormat="1" ht="19.5">
      <c r="B902" s="33"/>
      <c r="D902" s="152" t="s">
        <v>357</v>
      </c>
      <c r="F902" s="176" t="s">
        <v>9371</v>
      </c>
      <c r="I902" s="154"/>
      <c r="L902" s="33"/>
      <c r="M902" s="155"/>
      <c r="T902" s="57"/>
      <c r="AT902" s="18" t="s">
        <v>357</v>
      </c>
      <c r="AU902" s="18" t="s">
        <v>163</v>
      </c>
    </row>
    <row r="903" spans="2:65" s="1" customFormat="1" ht="66.75" customHeight="1">
      <c r="B903" s="33"/>
      <c r="C903" s="139" t="s">
        <v>1863</v>
      </c>
      <c r="D903" s="139" t="s">
        <v>309</v>
      </c>
      <c r="E903" s="140" t="s">
        <v>9857</v>
      </c>
      <c r="F903" s="141" t="s">
        <v>9858</v>
      </c>
      <c r="G903" s="142" t="s">
        <v>514</v>
      </c>
      <c r="H903" s="143">
        <v>1</v>
      </c>
      <c r="I903" s="144"/>
      <c r="J903" s="145">
        <f>ROUND(I903*H903,2)</f>
        <v>0</v>
      </c>
      <c r="K903" s="141" t="s">
        <v>1</v>
      </c>
      <c r="L903" s="33"/>
      <c r="M903" s="146" t="s">
        <v>1</v>
      </c>
      <c r="N903" s="147" t="s">
        <v>40</v>
      </c>
      <c r="P903" s="148">
        <f>O903*H903</f>
        <v>0</v>
      </c>
      <c r="Q903" s="148">
        <v>0</v>
      </c>
      <c r="R903" s="148">
        <f>Q903*H903</f>
        <v>0</v>
      </c>
      <c r="S903" s="148">
        <v>0</v>
      </c>
      <c r="T903" s="149">
        <f>S903*H903</f>
        <v>0</v>
      </c>
      <c r="AR903" s="150" t="s">
        <v>314</v>
      </c>
      <c r="AT903" s="150" t="s">
        <v>309</v>
      </c>
      <c r="AU903" s="150" t="s">
        <v>163</v>
      </c>
      <c r="AY903" s="18" t="s">
        <v>307</v>
      </c>
      <c r="BE903" s="151">
        <f>IF(N903="základní",J903,0)</f>
        <v>0</v>
      </c>
      <c r="BF903" s="151">
        <f>IF(N903="snížená",J903,0)</f>
        <v>0</v>
      </c>
      <c r="BG903" s="151">
        <f>IF(N903="zákl. přenesená",J903,0)</f>
        <v>0</v>
      </c>
      <c r="BH903" s="151">
        <f>IF(N903="sníž. přenesená",J903,0)</f>
        <v>0</v>
      </c>
      <c r="BI903" s="151">
        <f>IF(N903="nulová",J903,0)</f>
        <v>0</v>
      </c>
      <c r="BJ903" s="18" t="s">
        <v>82</v>
      </c>
      <c r="BK903" s="151">
        <f>ROUND(I903*H903,2)</f>
        <v>0</v>
      </c>
      <c r="BL903" s="18" t="s">
        <v>314</v>
      </c>
      <c r="BM903" s="150" t="s">
        <v>7813</v>
      </c>
    </row>
    <row r="904" spans="2:65" s="1" customFormat="1" ht="58.5">
      <c r="B904" s="33"/>
      <c r="D904" s="152" t="s">
        <v>316</v>
      </c>
      <c r="F904" s="153" t="s">
        <v>9859</v>
      </c>
      <c r="I904" s="154"/>
      <c r="L904" s="33"/>
      <c r="M904" s="155"/>
      <c r="T904" s="57"/>
      <c r="AT904" s="18" t="s">
        <v>316</v>
      </c>
      <c r="AU904" s="18" t="s">
        <v>163</v>
      </c>
    </row>
    <row r="905" spans="2:65" s="1" customFormat="1" ht="19.5">
      <c r="B905" s="33"/>
      <c r="D905" s="152" t="s">
        <v>357</v>
      </c>
      <c r="F905" s="176" t="s">
        <v>9860</v>
      </c>
      <c r="I905" s="154"/>
      <c r="L905" s="33"/>
      <c r="M905" s="155"/>
      <c r="T905" s="57"/>
      <c r="AT905" s="18" t="s">
        <v>357</v>
      </c>
      <c r="AU905" s="18" t="s">
        <v>163</v>
      </c>
    </row>
    <row r="906" spans="2:65" s="1" customFormat="1" ht="49.15" customHeight="1">
      <c r="B906" s="33"/>
      <c r="C906" s="139" t="s">
        <v>1868</v>
      </c>
      <c r="D906" s="139" t="s">
        <v>309</v>
      </c>
      <c r="E906" s="140" t="s">
        <v>9434</v>
      </c>
      <c r="F906" s="141" t="s">
        <v>9435</v>
      </c>
      <c r="G906" s="142" t="s">
        <v>514</v>
      </c>
      <c r="H906" s="143">
        <v>1</v>
      </c>
      <c r="I906" s="144"/>
      <c r="J906" s="145">
        <f>ROUND(I906*H906,2)</f>
        <v>0</v>
      </c>
      <c r="K906" s="141" t="s">
        <v>1</v>
      </c>
      <c r="L906" s="33"/>
      <c r="M906" s="146" t="s">
        <v>1</v>
      </c>
      <c r="N906" s="147" t="s">
        <v>40</v>
      </c>
      <c r="P906" s="148">
        <f>O906*H906</f>
        <v>0</v>
      </c>
      <c r="Q906" s="148">
        <v>0</v>
      </c>
      <c r="R906" s="148">
        <f>Q906*H906</f>
        <v>0</v>
      </c>
      <c r="S906" s="148">
        <v>0</v>
      </c>
      <c r="T906" s="149">
        <f>S906*H906</f>
        <v>0</v>
      </c>
      <c r="AR906" s="150" t="s">
        <v>314</v>
      </c>
      <c r="AT906" s="150" t="s">
        <v>309</v>
      </c>
      <c r="AU906" s="150" t="s">
        <v>163</v>
      </c>
      <c r="AY906" s="18" t="s">
        <v>307</v>
      </c>
      <c r="BE906" s="151">
        <f>IF(N906="základní",J906,0)</f>
        <v>0</v>
      </c>
      <c r="BF906" s="151">
        <f>IF(N906="snížená",J906,0)</f>
        <v>0</v>
      </c>
      <c r="BG906" s="151">
        <f>IF(N906="zákl. přenesená",J906,0)</f>
        <v>0</v>
      </c>
      <c r="BH906" s="151">
        <f>IF(N906="sníž. přenesená",J906,0)</f>
        <v>0</v>
      </c>
      <c r="BI906" s="151">
        <f>IF(N906="nulová",J906,0)</f>
        <v>0</v>
      </c>
      <c r="BJ906" s="18" t="s">
        <v>82</v>
      </c>
      <c r="BK906" s="151">
        <f>ROUND(I906*H906,2)</f>
        <v>0</v>
      </c>
      <c r="BL906" s="18" t="s">
        <v>314</v>
      </c>
      <c r="BM906" s="150" t="s">
        <v>7815</v>
      </c>
    </row>
    <row r="907" spans="2:65" s="1" customFormat="1" ht="29.25">
      <c r="B907" s="33"/>
      <c r="D907" s="152" t="s">
        <v>316</v>
      </c>
      <c r="F907" s="153" t="s">
        <v>9435</v>
      </c>
      <c r="I907" s="154"/>
      <c r="L907" s="33"/>
      <c r="M907" s="155"/>
      <c r="T907" s="57"/>
      <c r="AT907" s="18" t="s">
        <v>316</v>
      </c>
      <c r="AU907" s="18" t="s">
        <v>163</v>
      </c>
    </row>
    <row r="908" spans="2:65" s="1" customFormat="1" ht="19.5">
      <c r="B908" s="33"/>
      <c r="D908" s="152" t="s">
        <v>357</v>
      </c>
      <c r="F908" s="176" t="s">
        <v>9436</v>
      </c>
      <c r="I908" s="154"/>
      <c r="L908" s="33"/>
      <c r="M908" s="155"/>
      <c r="T908" s="57"/>
      <c r="AT908" s="18" t="s">
        <v>357</v>
      </c>
      <c r="AU908" s="18" t="s">
        <v>163</v>
      </c>
    </row>
    <row r="909" spans="2:65" s="1" customFormat="1" ht="49.15" customHeight="1">
      <c r="B909" s="33"/>
      <c r="C909" s="139" t="s">
        <v>1874</v>
      </c>
      <c r="D909" s="139" t="s">
        <v>309</v>
      </c>
      <c r="E909" s="140" t="s">
        <v>9434</v>
      </c>
      <c r="F909" s="141" t="s">
        <v>9435</v>
      </c>
      <c r="G909" s="142" t="s">
        <v>514</v>
      </c>
      <c r="H909" s="143">
        <v>1</v>
      </c>
      <c r="I909" s="144"/>
      <c r="J909" s="145">
        <f>ROUND(I909*H909,2)</f>
        <v>0</v>
      </c>
      <c r="K909" s="141" t="s">
        <v>1</v>
      </c>
      <c r="L909" s="33"/>
      <c r="M909" s="146" t="s">
        <v>1</v>
      </c>
      <c r="N909" s="147" t="s">
        <v>40</v>
      </c>
      <c r="P909" s="148">
        <f>O909*H909</f>
        <v>0</v>
      </c>
      <c r="Q909" s="148">
        <v>0</v>
      </c>
      <c r="R909" s="148">
        <f>Q909*H909</f>
        <v>0</v>
      </c>
      <c r="S909" s="148">
        <v>0</v>
      </c>
      <c r="T909" s="149">
        <f>S909*H909</f>
        <v>0</v>
      </c>
      <c r="AR909" s="150" t="s">
        <v>314</v>
      </c>
      <c r="AT909" s="150" t="s">
        <v>309</v>
      </c>
      <c r="AU909" s="150" t="s">
        <v>163</v>
      </c>
      <c r="AY909" s="18" t="s">
        <v>307</v>
      </c>
      <c r="BE909" s="151">
        <f>IF(N909="základní",J909,0)</f>
        <v>0</v>
      </c>
      <c r="BF909" s="151">
        <f>IF(N909="snížená",J909,0)</f>
        <v>0</v>
      </c>
      <c r="BG909" s="151">
        <f>IF(N909="zákl. přenesená",J909,0)</f>
        <v>0</v>
      </c>
      <c r="BH909" s="151">
        <f>IF(N909="sníž. přenesená",J909,0)</f>
        <v>0</v>
      </c>
      <c r="BI909" s="151">
        <f>IF(N909="nulová",J909,0)</f>
        <v>0</v>
      </c>
      <c r="BJ909" s="18" t="s">
        <v>82</v>
      </c>
      <c r="BK909" s="151">
        <f>ROUND(I909*H909,2)</f>
        <v>0</v>
      </c>
      <c r="BL909" s="18" t="s">
        <v>314</v>
      </c>
      <c r="BM909" s="150" t="s">
        <v>7817</v>
      </c>
    </row>
    <row r="910" spans="2:65" s="1" customFormat="1" ht="29.25">
      <c r="B910" s="33"/>
      <c r="D910" s="152" t="s">
        <v>316</v>
      </c>
      <c r="F910" s="153" t="s">
        <v>9435</v>
      </c>
      <c r="I910" s="154"/>
      <c r="L910" s="33"/>
      <c r="M910" s="155"/>
      <c r="T910" s="57"/>
      <c r="AT910" s="18" t="s">
        <v>316</v>
      </c>
      <c r="AU910" s="18" t="s">
        <v>163</v>
      </c>
    </row>
    <row r="911" spans="2:65" s="1" customFormat="1" ht="19.5">
      <c r="B911" s="33"/>
      <c r="D911" s="152" t="s">
        <v>357</v>
      </c>
      <c r="F911" s="176" t="s">
        <v>9436</v>
      </c>
      <c r="I911" s="154"/>
      <c r="L911" s="33"/>
      <c r="M911" s="155"/>
      <c r="T911" s="57"/>
      <c r="AT911" s="18" t="s">
        <v>357</v>
      </c>
      <c r="AU911" s="18" t="s">
        <v>163</v>
      </c>
    </row>
    <row r="912" spans="2:65" s="1" customFormat="1" ht="49.15" customHeight="1">
      <c r="B912" s="33"/>
      <c r="C912" s="139" t="s">
        <v>1879</v>
      </c>
      <c r="D912" s="139" t="s">
        <v>309</v>
      </c>
      <c r="E912" s="140" t="s">
        <v>9434</v>
      </c>
      <c r="F912" s="141" t="s">
        <v>9435</v>
      </c>
      <c r="G912" s="142" t="s">
        <v>514</v>
      </c>
      <c r="H912" s="143">
        <v>1</v>
      </c>
      <c r="I912" s="144"/>
      <c r="J912" s="145">
        <f>ROUND(I912*H912,2)</f>
        <v>0</v>
      </c>
      <c r="K912" s="141" t="s">
        <v>1</v>
      </c>
      <c r="L912" s="33"/>
      <c r="M912" s="146" t="s">
        <v>1</v>
      </c>
      <c r="N912" s="147" t="s">
        <v>40</v>
      </c>
      <c r="P912" s="148">
        <f>O912*H912</f>
        <v>0</v>
      </c>
      <c r="Q912" s="148">
        <v>0</v>
      </c>
      <c r="R912" s="148">
        <f>Q912*H912</f>
        <v>0</v>
      </c>
      <c r="S912" s="148">
        <v>0</v>
      </c>
      <c r="T912" s="149">
        <f>S912*H912</f>
        <v>0</v>
      </c>
      <c r="AR912" s="150" t="s">
        <v>314</v>
      </c>
      <c r="AT912" s="150" t="s">
        <v>309</v>
      </c>
      <c r="AU912" s="150" t="s">
        <v>163</v>
      </c>
      <c r="AY912" s="18" t="s">
        <v>307</v>
      </c>
      <c r="BE912" s="151">
        <f>IF(N912="základní",J912,0)</f>
        <v>0</v>
      </c>
      <c r="BF912" s="151">
        <f>IF(N912="snížená",J912,0)</f>
        <v>0</v>
      </c>
      <c r="BG912" s="151">
        <f>IF(N912="zákl. přenesená",J912,0)</f>
        <v>0</v>
      </c>
      <c r="BH912" s="151">
        <f>IF(N912="sníž. přenesená",J912,0)</f>
        <v>0</v>
      </c>
      <c r="BI912" s="151">
        <f>IF(N912="nulová",J912,0)</f>
        <v>0</v>
      </c>
      <c r="BJ912" s="18" t="s">
        <v>82</v>
      </c>
      <c r="BK912" s="151">
        <f>ROUND(I912*H912,2)</f>
        <v>0</v>
      </c>
      <c r="BL912" s="18" t="s">
        <v>314</v>
      </c>
      <c r="BM912" s="150" t="s">
        <v>7819</v>
      </c>
    </row>
    <row r="913" spans="2:65" s="1" customFormat="1" ht="29.25">
      <c r="B913" s="33"/>
      <c r="D913" s="152" t="s">
        <v>316</v>
      </c>
      <c r="F913" s="153" t="s">
        <v>9435</v>
      </c>
      <c r="I913" s="154"/>
      <c r="L913" s="33"/>
      <c r="M913" s="155"/>
      <c r="T913" s="57"/>
      <c r="AT913" s="18" t="s">
        <v>316</v>
      </c>
      <c r="AU913" s="18" t="s">
        <v>163</v>
      </c>
    </row>
    <row r="914" spans="2:65" s="1" customFormat="1" ht="19.5">
      <c r="B914" s="33"/>
      <c r="D914" s="152" t="s">
        <v>357</v>
      </c>
      <c r="F914" s="176" t="s">
        <v>9436</v>
      </c>
      <c r="I914" s="154"/>
      <c r="L914" s="33"/>
      <c r="M914" s="155"/>
      <c r="T914" s="57"/>
      <c r="AT914" s="18" t="s">
        <v>357</v>
      </c>
      <c r="AU914" s="18" t="s">
        <v>163</v>
      </c>
    </row>
    <row r="915" spans="2:65" s="11" customFormat="1" ht="20.85" customHeight="1">
      <c r="B915" s="127"/>
      <c r="D915" s="128" t="s">
        <v>74</v>
      </c>
      <c r="E915" s="137" t="s">
        <v>9861</v>
      </c>
      <c r="F915" s="137" t="s">
        <v>9862</v>
      </c>
      <c r="I915" s="130"/>
      <c r="J915" s="138">
        <f>BK915</f>
        <v>0</v>
      </c>
      <c r="L915" s="127"/>
      <c r="M915" s="132"/>
      <c r="P915" s="133">
        <f>SUM(P916:P940)</f>
        <v>0</v>
      </c>
      <c r="R915" s="133">
        <f>SUM(R916:R940)</f>
        <v>0</v>
      </c>
      <c r="T915" s="134">
        <f>SUM(T916:T940)</f>
        <v>0</v>
      </c>
      <c r="AR915" s="128" t="s">
        <v>82</v>
      </c>
      <c r="AT915" s="135" t="s">
        <v>74</v>
      </c>
      <c r="AU915" s="135" t="s">
        <v>84</v>
      </c>
      <c r="AY915" s="128" t="s">
        <v>307</v>
      </c>
      <c r="BK915" s="136">
        <f>SUM(BK916:BK940)</f>
        <v>0</v>
      </c>
    </row>
    <row r="916" spans="2:65" s="1" customFormat="1" ht="55.5" customHeight="1">
      <c r="B916" s="33"/>
      <c r="C916" s="139" t="s">
        <v>1884</v>
      </c>
      <c r="D916" s="139" t="s">
        <v>309</v>
      </c>
      <c r="E916" s="140" t="s">
        <v>9437</v>
      </c>
      <c r="F916" s="141" t="s">
        <v>9438</v>
      </c>
      <c r="G916" s="142" t="s">
        <v>514</v>
      </c>
      <c r="H916" s="143">
        <v>2</v>
      </c>
      <c r="I916" s="144"/>
      <c r="J916" s="145">
        <f>ROUND(I916*H916,2)</f>
        <v>0</v>
      </c>
      <c r="K916" s="141" t="s">
        <v>1</v>
      </c>
      <c r="L916" s="33"/>
      <c r="M916" s="146" t="s">
        <v>1</v>
      </c>
      <c r="N916" s="147" t="s">
        <v>40</v>
      </c>
      <c r="P916" s="148">
        <f>O916*H916</f>
        <v>0</v>
      </c>
      <c r="Q916" s="148">
        <v>0</v>
      </c>
      <c r="R916" s="148">
        <f>Q916*H916</f>
        <v>0</v>
      </c>
      <c r="S916" s="148">
        <v>0</v>
      </c>
      <c r="T916" s="149">
        <f>S916*H916</f>
        <v>0</v>
      </c>
      <c r="AR916" s="150" t="s">
        <v>314</v>
      </c>
      <c r="AT916" s="150" t="s">
        <v>309</v>
      </c>
      <c r="AU916" s="150" t="s">
        <v>163</v>
      </c>
      <c r="AY916" s="18" t="s">
        <v>307</v>
      </c>
      <c r="BE916" s="151">
        <f>IF(N916="základní",J916,0)</f>
        <v>0</v>
      </c>
      <c r="BF916" s="151">
        <f>IF(N916="snížená",J916,0)</f>
        <v>0</v>
      </c>
      <c r="BG916" s="151">
        <f>IF(N916="zákl. přenesená",J916,0)</f>
        <v>0</v>
      </c>
      <c r="BH916" s="151">
        <f>IF(N916="sníž. přenesená",J916,0)</f>
        <v>0</v>
      </c>
      <c r="BI916" s="151">
        <f>IF(N916="nulová",J916,0)</f>
        <v>0</v>
      </c>
      <c r="BJ916" s="18" t="s">
        <v>82</v>
      </c>
      <c r="BK916" s="151">
        <f>ROUND(I916*H916,2)</f>
        <v>0</v>
      </c>
      <c r="BL916" s="18" t="s">
        <v>314</v>
      </c>
      <c r="BM916" s="150" t="s">
        <v>7821</v>
      </c>
    </row>
    <row r="917" spans="2:65" s="1" customFormat="1" ht="39">
      <c r="B917" s="33"/>
      <c r="D917" s="152" t="s">
        <v>316</v>
      </c>
      <c r="F917" s="153" t="s">
        <v>9438</v>
      </c>
      <c r="I917" s="154"/>
      <c r="L917" s="33"/>
      <c r="M917" s="155"/>
      <c r="T917" s="57"/>
      <c r="AT917" s="18" t="s">
        <v>316</v>
      </c>
      <c r="AU917" s="18" t="s">
        <v>163</v>
      </c>
    </row>
    <row r="918" spans="2:65" s="1" customFormat="1" ht="19.5">
      <c r="B918" s="33"/>
      <c r="D918" s="152" t="s">
        <v>357</v>
      </c>
      <c r="F918" s="176" t="s">
        <v>9439</v>
      </c>
      <c r="I918" s="154"/>
      <c r="L918" s="33"/>
      <c r="M918" s="155"/>
      <c r="T918" s="57"/>
      <c r="AT918" s="18" t="s">
        <v>357</v>
      </c>
      <c r="AU918" s="18" t="s">
        <v>163</v>
      </c>
    </row>
    <row r="919" spans="2:65" s="1" customFormat="1" ht="66.75" customHeight="1">
      <c r="B919" s="33"/>
      <c r="C919" s="139" t="s">
        <v>1890</v>
      </c>
      <c r="D919" s="139" t="s">
        <v>309</v>
      </c>
      <c r="E919" s="140" t="s">
        <v>9460</v>
      </c>
      <c r="F919" s="141" t="s">
        <v>9461</v>
      </c>
      <c r="G919" s="142" t="s">
        <v>514</v>
      </c>
      <c r="H919" s="143">
        <v>2</v>
      </c>
      <c r="I919" s="144"/>
      <c r="J919" s="145">
        <f>ROUND(I919*H919,2)</f>
        <v>0</v>
      </c>
      <c r="K919" s="141" t="s">
        <v>1</v>
      </c>
      <c r="L919" s="33"/>
      <c r="M919" s="146" t="s">
        <v>1</v>
      </c>
      <c r="N919" s="147" t="s">
        <v>40</v>
      </c>
      <c r="P919" s="148">
        <f>O919*H919</f>
        <v>0</v>
      </c>
      <c r="Q919" s="148">
        <v>0</v>
      </c>
      <c r="R919" s="148">
        <f>Q919*H919</f>
        <v>0</v>
      </c>
      <c r="S919" s="148">
        <v>0</v>
      </c>
      <c r="T919" s="149">
        <f>S919*H919</f>
        <v>0</v>
      </c>
      <c r="AR919" s="150" t="s">
        <v>314</v>
      </c>
      <c r="AT919" s="150" t="s">
        <v>309</v>
      </c>
      <c r="AU919" s="150" t="s">
        <v>163</v>
      </c>
      <c r="AY919" s="18" t="s">
        <v>307</v>
      </c>
      <c r="BE919" s="151">
        <f>IF(N919="základní",J919,0)</f>
        <v>0</v>
      </c>
      <c r="BF919" s="151">
        <f>IF(N919="snížená",J919,0)</f>
        <v>0</v>
      </c>
      <c r="BG919" s="151">
        <f>IF(N919="zákl. přenesená",J919,0)</f>
        <v>0</v>
      </c>
      <c r="BH919" s="151">
        <f>IF(N919="sníž. přenesená",J919,0)</f>
        <v>0</v>
      </c>
      <c r="BI919" s="151">
        <f>IF(N919="nulová",J919,0)</f>
        <v>0</v>
      </c>
      <c r="BJ919" s="18" t="s">
        <v>82</v>
      </c>
      <c r="BK919" s="151">
        <f>ROUND(I919*H919,2)</f>
        <v>0</v>
      </c>
      <c r="BL919" s="18" t="s">
        <v>314</v>
      </c>
      <c r="BM919" s="150" t="s">
        <v>7824</v>
      </c>
    </row>
    <row r="920" spans="2:65" s="1" customFormat="1" ht="39">
      <c r="B920" s="33"/>
      <c r="D920" s="152" t="s">
        <v>316</v>
      </c>
      <c r="F920" s="153" t="s">
        <v>9461</v>
      </c>
      <c r="I920" s="154"/>
      <c r="L920" s="33"/>
      <c r="M920" s="155"/>
      <c r="T920" s="57"/>
      <c r="AT920" s="18" t="s">
        <v>316</v>
      </c>
      <c r="AU920" s="18" t="s">
        <v>163</v>
      </c>
    </row>
    <row r="921" spans="2:65" s="1" customFormat="1" ht="19.5">
      <c r="B921" s="33"/>
      <c r="D921" s="152" t="s">
        <v>357</v>
      </c>
      <c r="F921" s="176" t="s">
        <v>9462</v>
      </c>
      <c r="I921" s="154"/>
      <c r="L921" s="33"/>
      <c r="M921" s="155"/>
      <c r="T921" s="57"/>
      <c r="AT921" s="18" t="s">
        <v>357</v>
      </c>
      <c r="AU921" s="18" t="s">
        <v>163</v>
      </c>
    </row>
    <row r="922" spans="2:65" s="1" customFormat="1" ht="37.9" customHeight="1">
      <c r="B922" s="33"/>
      <c r="C922" s="139" t="s">
        <v>1899</v>
      </c>
      <c r="D922" s="139" t="s">
        <v>309</v>
      </c>
      <c r="E922" s="140" t="s">
        <v>9863</v>
      </c>
      <c r="F922" s="141" t="s">
        <v>9864</v>
      </c>
      <c r="G922" s="142" t="s">
        <v>514</v>
      </c>
      <c r="H922" s="143">
        <v>1</v>
      </c>
      <c r="I922" s="144"/>
      <c r="J922" s="145">
        <f>ROUND(I922*H922,2)</f>
        <v>0</v>
      </c>
      <c r="K922" s="141" t="s">
        <v>1</v>
      </c>
      <c r="L922" s="33"/>
      <c r="M922" s="146" t="s">
        <v>1</v>
      </c>
      <c r="N922" s="147" t="s">
        <v>40</v>
      </c>
      <c r="P922" s="148">
        <f>O922*H922</f>
        <v>0</v>
      </c>
      <c r="Q922" s="148">
        <v>0</v>
      </c>
      <c r="R922" s="148">
        <f>Q922*H922</f>
        <v>0</v>
      </c>
      <c r="S922" s="148">
        <v>0</v>
      </c>
      <c r="T922" s="149">
        <f>S922*H922</f>
        <v>0</v>
      </c>
      <c r="AR922" s="150" t="s">
        <v>314</v>
      </c>
      <c r="AT922" s="150" t="s">
        <v>309</v>
      </c>
      <c r="AU922" s="150" t="s">
        <v>163</v>
      </c>
      <c r="AY922" s="18" t="s">
        <v>307</v>
      </c>
      <c r="BE922" s="151">
        <f>IF(N922="základní",J922,0)</f>
        <v>0</v>
      </c>
      <c r="BF922" s="151">
        <f>IF(N922="snížená",J922,0)</f>
        <v>0</v>
      </c>
      <c r="BG922" s="151">
        <f>IF(N922="zákl. přenesená",J922,0)</f>
        <v>0</v>
      </c>
      <c r="BH922" s="151">
        <f>IF(N922="sníž. přenesená",J922,0)</f>
        <v>0</v>
      </c>
      <c r="BI922" s="151">
        <f>IF(N922="nulová",J922,0)</f>
        <v>0</v>
      </c>
      <c r="BJ922" s="18" t="s">
        <v>82</v>
      </c>
      <c r="BK922" s="151">
        <f>ROUND(I922*H922,2)</f>
        <v>0</v>
      </c>
      <c r="BL922" s="18" t="s">
        <v>314</v>
      </c>
      <c r="BM922" s="150" t="s">
        <v>7826</v>
      </c>
    </row>
    <row r="923" spans="2:65" s="1" customFormat="1" ht="19.5">
      <c r="B923" s="33"/>
      <c r="D923" s="152" t="s">
        <v>316</v>
      </c>
      <c r="F923" s="153" t="s">
        <v>9864</v>
      </c>
      <c r="I923" s="154"/>
      <c r="L923" s="33"/>
      <c r="M923" s="155"/>
      <c r="T923" s="57"/>
      <c r="AT923" s="18" t="s">
        <v>316</v>
      </c>
      <c r="AU923" s="18" t="s">
        <v>163</v>
      </c>
    </row>
    <row r="924" spans="2:65" s="1" customFormat="1" ht="19.5">
      <c r="B924" s="33"/>
      <c r="D924" s="152" t="s">
        <v>357</v>
      </c>
      <c r="F924" s="176" t="s">
        <v>9865</v>
      </c>
      <c r="I924" s="154"/>
      <c r="L924" s="33"/>
      <c r="M924" s="155"/>
      <c r="T924" s="57"/>
      <c r="AT924" s="18" t="s">
        <v>357</v>
      </c>
      <c r="AU924" s="18" t="s">
        <v>163</v>
      </c>
    </row>
    <row r="925" spans="2:65" s="1" customFormat="1" ht="66.75" customHeight="1">
      <c r="B925" s="33"/>
      <c r="C925" s="139" t="s">
        <v>1904</v>
      </c>
      <c r="D925" s="139" t="s">
        <v>309</v>
      </c>
      <c r="E925" s="140" t="s">
        <v>9453</v>
      </c>
      <c r="F925" s="141" t="s">
        <v>9454</v>
      </c>
      <c r="G925" s="142" t="s">
        <v>514</v>
      </c>
      <c r="H925" s="143">
        <v>1</v>
      </c>
      <c r="I925" s="144"/>
      <c r="J925" s="145">
        <f>ROUND(I925*H925,2)</f>
        <v>0</v>
      </c>
      <c r="K925" s="141" t="s">
        <v>1</v>
      </c>
      <c r="L925" s="33"/>
      <c r="M925" s="146" t="s">
        <v>1</v>
      </c>
      <c r="N925" s="147" t="s">
        <v>40</v>
      </c>
      <c r="P925" s="148">
        <f>O925*H925</f>
        <v>0</v>
      </c>
      <c r="Q925" s="148">
        <v>0</v>
      </c>
      <c r="R925" s="148">
        <f>Q925*H925</f>
        <v>0</v>
      </c>
      <c r="S925" s="148">
        <v>0</v>
      </c>
      <c r="T925" s="149">
        <f>S925*H925</f>
        <v>0</v>
      </c>
      <c r="AR925" s="150" t="s">
        <v>314</v>
      </c>
      <c r="AT925" s="150" t="s">
        <v>309</v>
      </c>
      <c r="AU925" s="150" t="s">
        <v>163</v>
      </c>
      <c r="AY925" s="18" t="s">
        <v>307</v>
      </c>
      <c r="BE925" s="151">
        <f>IF(N925="základní",J925,0)</f>
        <v>0</v>
      </c>
      <c r="BF925" s="151">
        <f>IF(N925="snížená",J925,0)</f>
        <v>0</v>
      </c>
      <c r="BG925" s="151">
        <f>IF(N925="zákl. přenesená",J925,0)</f>
        <v>0</v>
      </c>
      <c r="BH925" s="151">
        <f>IF(N925="sníž. přenesená",J925,0)</f>
        <v>0</v>
      </c>
      <c r="BI925" s="151">
        <f>IF(N925="nulová",J925,0)</f>
        <v>0</v>
      </c>
      <c r="BJ925" s="18" t="s">
        <v>82</v>
      </c>
      <c r="BK925" s="151">
        <f>ROUND(I925*H925,2)</f>
        <v>0</v>
      </c>
      <c r="BL925" s="18" t="s">
        <v>314</v>
      </c>
      <c r="BM925" s="150" t="s">
        <v>7828</v>
      </c>
    </row>
    <row r="926" spans="2:65" s="1" customFormat="1" ht="39">
      <c r="B926" s="33"/>
      <c r="D926" s="152" t="s">
        <v>316</v>
      </c>
      <c r="F926" s="153" t="s">
        <v>9454</v>
      </c>
      <c r="I926" s="154"/>
      <c r="L926" s="33"/>
      <c r="M926" s="155"/>
      <c r="T926" s="57"/>
      <c r="AT926" s="18" t="s">
        <v>316</v>
      </c>
      <c r="AU926" s="18" t="s">
        <v>163</v>
      </c>
    </row>
    <row r="927" spans="2:65" s="1" customFormat="1" ht="62.65" customHeight="1">
      <c r="B927" s="33"/>
      <c r="C927" s="139" t="s">
        <v>1911</v>
      </c>
      <c r="D927" s="139" t="s">
        <v>309</v>
      </c>
      <c r="E927" s="140" t="s">
        <v>9455</v>
      </c>
      <c r="F927" s="141" t="s">
        <v>9456</v>
      </c>
      <c r="G927" s="142" t="s">
        <v>514</v>
      </c>
      <c r="H927" s="143">
        <v>1</v>
      </c>
      <c r="I927" s="144"/>
      <c r="J927" s="145">
        <f>ROUND(I927*H927,2)</f>
        <v>0</v>
      </c>
      <c r="K927" s="141" t="s">
        <v>1</v>
      </c>
      <c r="L927" s="33"/>
      <c r="M927" s="146" t="s">
        <v>1</v>
      </c>
      <c r="N927" s="147" t="s">
        <v>40</v>
      </c>
      <c r="P927" s="148">
        <f>O927*H927</f>
        <v>0</v>
      </c>
      <c r="Q927" s="148">
        <v>0</v>
      </c>
      <c r="R927" s="148">
        <f>Q927*H927</f>
        <v>0</v>
      </c>
      <c r="S927" s="148">
        <v>0</v>
      </c>
      <c r="T927" s="149">
        <f>S927*H927</f>
        <v>0</v>
      </c>
      <c r="AR927" s="150" t="s">
        <v>314</v>
      </c>
      <c r="AT927" s="150" t="s">
        <v>309</v>
      </c>
      <c r="AU927" s="150" t="s">
        <v>163</v>
      </c>
      <c r="AY927" s="18" t="s">
        <v>307</v>
      </c>
      <c r="BE927" s="151">
        <f>IF(N927="základní",J927,0)</f>
        <v>0</v>
      </c>
      <c r="BF927" s="151">
        <f>IF(N927="snížená",J927,0)</f>
        <v>0</v>
      </c>
      <c r="BG927" s="151">
        <f>IF(N927="zákl. přenesená",J927,0)</f>
        <v>0</v>
      </c>
      <c r="BH927" s="151">
        <f>IF(N927="sníž. přenesená",J927,0)</f>
        <v>0</v>
      </c>
      <c r="BI927" s="151">
        <f>IF(N927="nulová",J927,0)</f>
        <v>0</v>
      </c>
      <c r="BJ927" s="18" t="s">
        <v>82</v>
      </c>
      <c r="BK927" s="151">
        <f>ROUND(I927*H927,2)</f>
        <v>0</v>
      </c>
      <c r="BL927" s="18" t="s">
        <v>314</v>
      </c>
      <c r="BM927" s="150" t="s">
        <v>7831</v>
      </c>
    </row>
    <row r="928" spans="2:65" s="1" customFormat="1" ht="39">
      <c r="B928" s="33"/>
      <c r="D928" s="152" t="s">
        <v>316</v>
      </c>
      <c r="F928" s="153" t="s">
        <v>9456</v>
      </c>
      <c r="I928" s="154"/>
      <c r="L928" s="33"/>
      <c r="M928" s="155"/>
      <c r="T928" s="57"/>
      <c r="AT928" s="18" t="s">
        <v>316</v>
      </c>
      <c r="AU928" s="18" t="s">
        <v>163</v>
      </c>
    </row>
    <row r="929" spans="2:65" s="1" customFormat="1" ht="19.5">
      <c r="B929" s="33"/>
      <c r="D929" s="152" t="s">
        <v>357</v>
      </c>
      <c r="F929" s="176" t="s">
        <v>9457</v>
      </c>
      <c r="I929" s="154"/>
      <c r="L929" s="33"/>
      <c r="M929" s="155"/>
      <c r="T929" s="57"/>
      <c r="AT929" s="18" t="s">
        <v>357</v>
      </c>
      <c r="AU929" s="18" t="s">
        <v>163</v>
      </c>
    </row>
    <row r="930" spans="2:65" s="1" customFormat="1" ht="62.65" customHeight="1">
      <c r="B930" s="33"/>
      <c r="C930" s="139" t="s">
        <v>1938</v>
      </c>
      <c r="D930" s="139" t="s">
        <v>309</v>
      </c>
      <c r="E930" s="140" t="s">
        <v>9458</v>
      </c>
      <c r="F930" s="141" t="s">
        <v>9459</v>
      </c>
      <c r="G930" s="142" t="s">
        <v>514</v>
      </c>
      <c r="H930" s="143">
        <v>1</v>
      </c>
      <c r="I930" s="144"/>
      <c r="J930" s="145">
        <f>ROUND(I930*H930,2)</f>
        <v>0</v>
      </c>
      <c r="K930" s="141" t="s">
        <v>1</v>
      </c>
      <c r="L930" s="33"/>
      <c r="M930" s="146" t="s">
        <v>1</v>
      </c>
      <c r="N930" s="147" t="s">
        <v>40</v>
      </c>
      <c r="P930" s="148">
        <f>O930*H930</f>
        <v>0</v>
      </c>
      <c r="Q930" s="148">
        <v>0</v>
      </c>
      <c r="R930" s="148">
        <f>Q930*H930</f>
        <v>0</v>
      </c>
      <c r="S930" s="148">
        <v>0</v>
      </c>
      <c r="T930" s="149">
        <f>S930*H930</f>
        <v>0</v>
      </c>
      <c r="AR930" s="150" t="s">
        <v>314</v>
      </c>
      <c r="AT930" s="150" t="s">
        <v>309</v>
      </c>
      <c r="AU930" s="150" t="s">
        <v>163</v>
      </c>
      <c r="AY930" s="18" t="s">
        <v>307</v>
      </c>
      <c r="BE930" s="151">
        <f>IF(N930="základní",J930,0)</f>
        <v>0</v>
      </c>
      <c r="BF930" s="151">
        <f>IF(N930="snížená",J930,0)</f>
        <v>0</v>
      </c>
      <c r="BG930" s="151">
        <f>IF(N930="zákl. přenesená",J930,0)</f>
        <v>0</v>
      </c>
      <c r="BH930" s="151">
        <f>IF(N930="sníž. přenesená",J930,0)</f>
        <v>0</v>
      </c>
      <c r="BI930" s="151">
        <f>IF(N930="nulová",J930,0)</f>
        <v>0</v>
      </c>
      <c r="BJ930" s="18" t="s">
        <v>82</v>
      </c>
      <c r="BK930" s="151">
        <f>ROUND(I930*H930,2)</f>
        <v>0</v>
      </c>
      <c r="BL930" s="18" t="s">
        <v>314</v>
      </c>
      <c r="BM930" s="150" t="s">
        <v>7834</v>
      </c>
    </row>
    <row r="931" spans="2:65" s="1" customFormat="1" ht="39">
      <c r="B931" s="33"/>
      <c r="D931" s="152" t="s">
        <v>316</v>
      </c>
      <c r="F931" s="153" t="s">
        <v>9459</v>
      </c>
      <c r="I931" s="154"/>
      <c r="L931" s="33"/>
      <c r="M931" s="155"/>
      <c r="T931" s="57"/>
      <c r="AT931" s="18" t="s">
        <v>316</v>
      </c>
      <c r="AU931" s="18" t="s">
        <v>163</v>
      </c>
    </row>
    <row r="932" spans="2:65" s="1" customFormat="1" ht="19.5">
      <c r="B932" s="33"/>
      <c r="D932" s="152" t="s">
        <v>357</v>
      </c>
      <c r="F932" s="176" t="s">
        <v>9457</v>
      </c>
      <c r="I932" s="154"/>
      <c r="L932" s="33"/>
      <c r="M932" s="155"/>
      <c r="T932" s="57"/>
      <c r="AT932" s="18" t="s">
        <v>357</v>
      </c>
      <c r="AU932" s="18" t="s">
        <v>163</v>
      </c>
    </row>
    <row r="933" spans="2:65" s="1" customFormat="1" ht="33" customHeight="1">
      <c r="B933" s="33"/>
      <c r="C933" s="139" t="s">
        <v>1951</v>
      </c>
      <c r="D933" s="139" t="s">
        <v>309</v>
      </c>
      <c r="E933" s="140" t="s">
        <v>9866</v>
      </c>
      <c r="F933" s="141" t="s">
        <v>9445</v>
      </c>
      <c r="G933" s="142" t="s">
        <v>514</v>
      </c>
      <c r="H933" s="143">
        <v>2</v>
      </c>
      <c r="I933" s="144"/>
      <c r="J933" s="145">
        <f>ROUND(I933*H933,2)</f>
        <v>0</v>
      </c>
      <c r="K933" s="141" t="s">
        <v>1</v>
      </c>
      <c r="L933" s="33"/>
      <c r="M933" s="146" t="s">
        <v>1</v>
      </c>
      <c r="N933" s="147" t="s">
        <v>40</v>
      </c>
      <c r="P933" s="148">
        <f>O933*H933</f>
        <v>0</v>
      </c>
      <c r="Q933" s="148">
        <v>0</v>
      </c>
      <c r="R933" s="148">
        <f>Q933*H933</f>
        <v>0</v>
      </c>
      <c r="S933" s="148">
        <v>0</v>
      </c>
      <c r="T933" s="149">
        <f>S933*H933</f>
        <v>0</v>
      </c>
      <c r="AR933" s="150" t="s">
        <v>314</v>
      </c>
      <c r="AT933" s="150" t="s">
        <v>309</v>
      </c>
      <c r="AU933" s="150" t="s">
        <v>163</v>
      </c>
      <c r="AY933" s="18" t="s">
        <v>307</v>
      </c>
      <c r="BE933" s="151">
        <f>IF(N933="základní",J933,0)</f>
        <v>0</v>
      </c>
      <c r="BF933" s="151">
        <f>IF(N933="snížená",J933,0)</f>
        <v>0</v>
      </c>
      <c r="BG933" s="151">
        <f>IF(N933="zákl. přenesená",J933,0)</f>
        <v>0</v>
      </c>
      <c r="BH933" s="151">
        <f>IF(N933="sníž. přenesená",J933,0)</f>
        <v>0</v>
      </c>
      <c r="BI933" s="151">
        <f>IF(N933="nulová",J933,0)</f>
        <v>0</v>
      </c>
      <c r="BJ933" s="18" t="s">
        <v>82</v>
      </c>
      <c r="BK933" s="151">
        <f>ROUND(I933*H933,2)</f>
        <v>0</v>
      </c>
      <c r="BL933" s="18" t="s">
        <v>314</v>
      </c>
      <c r="BM933" s="150" t="s">
        <v>7836</v>
      </c>
    </row>
    <row r="934" spans="2:65" s="1" customFormat="1" ht="19.5">
      <c r="B934" s="33"/>
      <c r="D934" s="152" t="s">
        <v>316</v>
      </c>
      <c r="F934" s="153" t="s">
        <v>9445</v>
      </c>
      <c r="I934" s="154"/>
      <c r="L934" s="33"/>
      <c r="M934" s="155"/>
      <c r="T934" s="57"/>
      <c r="AT934" s="18" t="s">
        <v>316</v>
      </c>
      <c r="AU934" s="18" t="s">
        <v>163</v>
      </c>
    </row>
    <row r="935" spans="2:65" s="1" customFormat="1" ht="19.5">
      <c r="B935" s="33"/>
      <c r="D935" s="152" t="s">
        <v>357</v>
      </c>
      <c r="F935" s="176" t="s">
        <v>9443</v>
      </c>
      <c r="I935" s="154"/>
      <c r="L935" s="33"/>
      <c r="M935" s="155"/>
      <c r="T935" s="57"/>
      <c r="AT935" s="18" t="s">
        <v>357</v>
      </c>
      <c r="AU935" s="18" t="s">
        <v>163</v>
      </c>
    </row>
    <row r="936" spans="2:65" s="1" customFormat="1" ht="44.25" customHeight="1">
      <c r="B936" s="33"/>
      <c r="C936" s="139" t="s">
        <v>1956</v>
      </c>
      <c r="D936" s="139" t="s">
        <v>309</v>
      </c>
      <c r="E936" s="140" t="s">
        <v>9447</v>
      </c>
      <c r="F936" s="141" t="s">
        <v>9448</v>
      </c>
      <c r="G936" s="142" t="s">
        <v>514</v>
      </c>
      <c r="H936" s="143">
        <v>1</v>
      </c>
      <c r="I936" s="144"/>
      <c r="J936" s="145">
        <f>ROUND(I936*H936,2)</f>
        <v>0</v>
      </c>
      <c r="K936" s="141" t="s">
        <v>1</v>
      </c>
      <c r="L936" s="33"/>
      <c r="M936" s="146" t="s">
        <v>1</v>
      </c>
      <c r="N936" s="147" t="s">
        <v>40</v>
      </c>
      <c r="P936" s="148">
        <f>O936*H936</f>
        <v>0</v>
      </c>
      <c r="Q936" s="148">
        <v>0</v>
      </c>
      <c r="R936" s="148">
        <f>Q936*H936</f>
        <v>0</v>
      </c>
      <c r="S936" s="148">
        <v>0</v>
      </c>
      <c r="T936" s="149">
        <f>S936*H936</f>
        <v>0</v>
      </c>
      <c r="AR936" s="150" t="s">
        <v>314</v>
      </c>
      <c r="AT936" s="150" t="s">
        <v>309</v>
      </c>
      <c r="AU936" s="150" t="s">
        <v>163</v>
      </c>
      <c r="AY936" s="18" t="s">
        <v>307</v>
      </c>
      <c r="BE936" s="151">
        <f>IF(N936="základní",J936,0)</f>
        <v>0</v>
      </c>
      <c r="BF936" s="151">
        <f>IF(N936="snížená",J936,0)</f>
        <v>0</v>
      </c>
      <c r="BG936" s="151">
        <f>IF(N936="zákl. přenesená",J936,0)</f>
        <v>0</v>
      </c>
      <c r="BH936" s="151">
        <f>IF(N936="sníž. přenesená",J936,0)</f>
        <v>0</v>
      </c>
      <c r="BI936" s="151">
        <f>IF(N936="nulová",J936,0)</f>
        <v>0</v>
      </c>
      <c r="BJ936" s="18" t="s">
        <v>82</v>
      </c>
      <c r="BK936" s="151">
        <f>ROUND(I936*H936,2)</f>
        <v>0</v>
      </c>
      <c r="BL936" s="18" t="s">
        <v>314</v>
      </c>
      <c r="BM936" s="150" t="s">
        <v>7839</v>
      </c>
    </row>
    <row r="937" spans="2:65" s="1" customFormat="1" ht="29.25">
      <c r="B937" s="33"/>
      <c r="D937" s="152" t="s">
        <v>316</v>
      </c>
      <c r="F937" s="153" t="s">
        <v>9448</v>
      </c>
      <c r="I937" s="154"/>
      <c r="L937" s="33"/>
      <c r="M937" s="155"/>
      <c r="T937" s="57"/>
      <c r="AT937" s="18" t="s">
        <v>316</v>
      </c>
      <c r="AU937" s="18" t="s">
        <v>163</v>
      </c>
    </row>
    <row r="938" spans="2:65" s="1" customFormat="1" ht="19.5">
      <c r="B938" s="33"/>
      <c r="D938" s="152" t="s">
        <v>357</v>
      </c>
      <c r="F938" s="176" t="s">
        <v>9449</v>
      </c>
      <c r="I938" s="154"/>
      <c r="L938" s="33"/>
      <c r="M938" s="155"/>
      <c r="T938" s="57"/>
      <c r="AT938" s="18" t="s">
        <v>357</v>
      </c>
      <c r="AU938" s="18" t="s">
        <v>163</v>
      </c>
    </row>
    <row r="939" spans="2:65" s="1" customFormat="1" ht="66.75" customHeight="1">
      <c r="B939" s="33"/>
      <c r="C939" s="139" t="s">
        <v>1961</v>
      </c>
      <c r="D939" s="139" t="s">
        <v>309</v>
      </c>
      <c r="E939" s="140" t="s">
        <v>9867</v>
      </c>
      <c r="F939" s="141" t="s">
        <v>9868</v>
      </c>
      <c r="G939" s="142" t="s">
        <v>514</v>
      </c>
      <c r="H939" s="143">
        <v>1</v>
      </c>
      <c r="I939" s="144"/>
      <c r="J939" s="145">
        <f>ROUND(I939*H939,2)</f>
        <v>0</v>
      </c>
      <c r="K939" s="141" t="s">
        <v>1</v>
      </c>
      <c r="L939" s="33"/>
      <c r="M939" s="146" t="s">
        <v>1</v>
      </c>
      <c r="N939" s="147" t="s">
        <v>40</v>
      </c>
      <c r="P939" s="148">
        <f>O939*H939</f>
        <v>0</v>
      </c>
      <c r="Q939" s="148">
        <v>0</v>
      </c>
      <c r="R939" s="148">
        <f>Q939*H939</f>
        <v>0</v>
      </c>
      <c r="S939" s="148">
        <v>0</v>
      </c>
      <c r="T939" s="149">
        <f>S939*H939</f>
        <v>0</v>
      </c>
      <c r="AR939" s="150" t="s">
        <v>314</v>
      </c>
      <c r="AT939" s="150" t="s">
        <v>309</v>
      </c>
      <c r="AU939" s="150" t="s">
        <v>163</v>
      </c>
      <c r="AY939" s="18" t="s">
        <v>307</v>
      </c>
      <c r="BE939" s="151">
        <f>IF(N939="základní",J939,0)</f>
        <v>0</v>
      </c>
      <c r="BF939" s="151">
        <f>IF(N939="snížená",J939,0)</f>
        <v>0</v>
      </c>
      <c r="BG939" s="151">
        <f>IF(N939="zákl. přenesená",J939,0)</f>
        <v>0</v>
      </c>
      <c r="BH939" s="151">
        <f>IF(N939="sníž. přenesená",J939,0)</f>
        <v>0</v>
      </c>
      <c r="BI939" s="151">
        <f>IF(N939="nulová",J939,0)</f>
        <v>0</v>
      </c>
      <c r="BJ939" s="18" t="s">
        <v>82</v>
      </c>
      <c r="BK939" s="151">
        <f>ROUND(I939*H939,2)</f>
        <v>0</v>
      </c>
      <c r="BL939" s="18" t="s">
        <v>314</v>
      </c>
      <c r="BM939" s="150" t="s">
        <v>7841</v>
      </c>
    </row>
    <row r="940" spans="2:65" s="1" customFormat="1" ht="39">
      <c r="B940" s="33"/>
      <c r="D940" s="152" t="s">
        <v>316</v>
      </c>
      <c r="F940" s="153" t="s">
        <v>9868</v>
      </c>
      <c r="I940" s="154"/>
      <c r="L940" s="33"/>
      <c r="M940" s="155"/>
      <c r="T940" s="57"/>
      <c r="AT940" s="18" t="s">
        <v>316</v>
      </c>
      <c r="AU940" s="18" t="s">
        <v>163</v>
      </c>
    </row>
    <row r="941" spans="2:65" s="11" customFormat="1" ht="22.9" customHeight="1">
      <c r="B941" s="127"/>
      <c r="D941" s="128" t="s">
        <v>74</v>
      </c>
      <c r="E941" s="137" t="s">
        <v>9869</v>
      </c>
      <c r="F941" s="137" t="s">
        <v>9870</v>
      </c>
      <c r="I941" s="130"/>
      <c r="J941" s="138">
        <f>BK941</f>
        <v>0</v>
      </c>
      <c r="L941" s="127"/>
      <c r="M941" s="132"/>
      <c r="P941" s="133">
        <f>SUM(P942:P1025)</f>
        <v>0</v>
      </c>
      <c r="R941" s="133">
        <f>SUM(R942:R1025)</f>
        <v>0</v>
      </c>
      <c r="T941" s="134">
        <f>SUM(T942:T1025)</f>
        <v>0</v>
      </c>
      <c r="AR941" s="128" t="s">
        <v>82</v>
      </c>
      <c r="AT941" s="135" t="s">
        <v>74</v>
      </c>
      <c r="AU941" s="135" t="s">
        <v>82</v>
      </c>
      <c r="AY941" s="128" t="s">
        <v>307</v>
      </c>
      <c r="BK941" s="136">
        <f>SUM(BK942:BK1025)</f>
        <v>0</v>
      </c>
    </row>
    <row r="942" spans="2:65" s="1" customFormat="1" ht="16.5" customHeight="1">
      <c r="B942" s="33"/>
      <c r="C942" s="139" t="s">
        <v>1966</v>
      </c>
      <c r="D942" s="139" t="s">
        <v>309</v>
      </c>
      <c r="E942" s="140" t="s">
        <v>9871</v>
      </c>
      <c r="F942" s="141" t="s">
        <v>9872</v>
      </c>
      <c r="G942" s="142" t="s">
        <v>514</v>
      </c>
      <c r="H942" s="143">
        <v>1</v>
      </c>
      <c r="I942" s="144"/>
      <c r="J942" s="145">
        <f>ROUND(I942*H942,2)</f>
        <v>0</v>
      </c>
      <c r="K942" s="141" t="s">
        <v>1</v>
      </c>
      <c r="L942" s="33"/>
      <c r="M942" s="146" t="s">
        <v>1</v>
      </c>
      <c r="N942" s="147" t="s">
        <v>40</v>
      </c>
      <c r="P942" s="148">
        <f>O942*H942</f>
        <v>0</v>
      </c>
      <c r="Q942" s="148">
        <v>0</v>
      </c>
      <c r="R942" s="148">
        <f>Q942*H942</f>
        <v>0</v>
      </c>
      <c r="S942" s="148">
        <v>0</v>
      </c>
      <c r="T942" s="149">
        <f>S942*H942</f>
        <v>0</v>
      </c>
      <c r="AR942" s="150" t="s">
        <v>314</v>
      </c>
      <c r="AT942" s="150" t="s">
        <v>309</v>
      </c>
      <c r="AU942" s="150" t="s">
        <v>84</v>
      </c>
      <c r="AY942" s="18" t="s">
        <v>307</v>
      </c>
      <c r="BE942" s="151">
        <f>IF(N942="základní",J942,0)</f>
        <v>0</v>
      </c>
      <c r="BF942" s="151">
        <f>IF(N942="snížená",J942,0)</f>
        <v>0</v>
      </c>
      <c r="BG942" s="151">
        <f>IF(N942="zákl. přenesená",J942,0)</f>
        <v>0</v>
      </c>
      <c r="BH942" s="151">
        <f>IF(N942="sníž. přenesená",J942,0)</f>
        <v>0</v>
      </c>
      <c r="BI942" s="151">
        <f>IF(N942="nulová",J942,0)</f>
        <v>0</v>
      </c>
      <c r="BJ942" s="18" t="s">
        <v>82</v>
      </c>
      <c r="BK942" s="151">
        <f>ROUND(I942*H942,2)</f>
        <v>0</v>
      </c>
      <c r="BL942" s="18" t="s">
        <v>314</v>
      </c>
      <c r="BM942" s="150" t="s">
        <v>5716</v>
      </c>
    </row>
    <row r="943" spans="2:65" s="1" customFormat="1" ht="11.25">
      <c r="B943" s="33"/>
      <c r="D943" s="152" t="s">
        <v>316</v>
      </c>
      <c r="F943" s="153" t="s">
        <v>9872</v>
      </c>
      <c r="I943" s="154"/>
      <c r="L943" s="33"/>
      <c r="M943" s="155"/>
      <c r="T943" s="57"/>
      <c r="AT943" s="18" t="s">
        <v>316</v>
      </c>
      <c r="AU943" s="18" t="s">
        <v>84</v>
      </c>
    </row>
    <row r="944" spans="2:65" s="1" customFormat="1" ht="16.5" customHeight="1">
      <c r="B944" s="33"/>
      <c r="C944" s="139" t="s">
        <v>1975</v>
      </c>
      <c r="D944" s="139" t="s">
        <v>309</v>
      </c>
      <c r="E944" s="140" t="s">
        <v>9873</v>
      </c>
      <c r="F944" s="141" t="s">
        <v>9874</v>
      </c>
      <c r="G944" s="142" t="s">
        <v>514</v>
      </c>
      <c r="H944" s="143">
        <v>1</v>
      </c>
      <c r="I944" s="144"/>
      <c r="J944" s="145">
        <f>ROUND(I944*H944,2)</f>
        <v>0</v>
      </c>
      <c r="K944" s="141" t="s">
        <v>1</v>
      </c>
      <c r="L944" s="33"/>
      <c r="M944" s="146" t="s">
        <v>1</v>
      </c>
      <c r="N944" s="147" t="s">
        <v>40</v>
      </c>
      <c r="P944" s="148">
        <f>O944*H944</f>
        <v>0</v>
      </c>
      <c r="Q944" s="148">
        <v>0</v>
      </c>
      <c r="R944" s="148">
        <f>Q944*H944</f>
        <v>0</v>
      </c>
      <c r="S944" s="148">
        <v>0</v>
      </c>
      <c r="T944" s="149">
        <f>S944*H944</f>
        <v>0</v>
      </c>
      <c r="AR944" s="150" t="s">
        <v>314</v>
      </c>
      <c r="AT944" s="150" t="s">
        <v>309</v>
      </c>
      <c r="AU944" s="150" t="s">
        <v>84</v>
      </c>
      <c r="AY944" s="18" t="s">
        <v>307</v>
      </c>
      <c r="BE944" s="151">
        <f>IF(N944="základní",J944,0)</f>
        <v>0</v>
      </c>
      <c r="BF944" s="151">
        <f>IF(N944="snížená",J944,0)</f>
        <v>0</v>
      </c>
      <c r="BG944" s="151">
        <f>IF(N944="zákl. přenesená",J944,0)</f>
        <v>0</v>
      </c>
      <c r="BH944" s="151">
        <f>IF(N944="sníž. přenesená",J944,0)</f>
        <v>0</v>
      </c>
      <c r="BI944" s="151">
        <f>IF(N944="nulová",J944,0)</f>
        <v>0</v>
      </c>
      <c r="BJ944" s="18" t="s">
        <v>82</v>
      </c>
      <c r="BK944" s="151">
        <f>ROUND(I944*H944,2)</f>
        <v>0</v>
      </c>
      <c r="BL944" s="18" t="s">
        <v>314</v>
      </c>
      <c r="BM944" s="150" t="s">
        <v>7846</v>
      </c>
    </row>
    <row r="945" spans="2:65" s="1" customFormat="1" ht="11.25">
      <c r="B945" s="33"/>
      <c r="D945" s="152" t="s">
        <v>316</v>
      </c>
      <c r="F945" s="153" t="s">
        <v>9874</v>
      </c>
      <c r="I945" s="154"/>
      <c r="L945" s="33"/>
      <c r="M945" s="155"/>
      <c r="T945" s="57"/>
      <c r="AT945" s="18" t="s">
        <v>316</v>
      </c>
      <c r="AU945" s="18" t="s">
        <v>84</v>
      </c>
    </row>
    <row r="946" spans="2:65" s="1" customFormat="1" ht="16.5" customHeight="1">
      <c r="B946" s="33"/>
      <c r="C946" s="139" t="s">
        <v>1980</v>
      </c>
      <c r="D946" s="139" t="s">
        <v>309</v>
      </c>
      <c r="E946" s="140" t="s">
        <v>9875</v>
      </c>
      <c r="F946" s="141" t="s">
        <v>9876</v>
      </c>
      <c r="G946" s="142" t="s">
        <v>514</v>
      </c>
      <c r="H946" s="143">
        <v>1</v>
      </c>
      <c r="I946" s="144"/>
      <c r="J946" s="145">
        <f>ROUND(I946*H946,2)</f>
        <v>0</v>
      </c>
      <c r="K946" s="141" t="s">
        <v>1</v>
      </c>
      <c r="L946" s="33"/>
      <c r="M946" s="146" t="s">
        <v>1</v>
      </c>
      <c r="N946" s="147" t="s">
        <v>40</v>
      </c>
      <c r="P946" s="148">
        <f>O946*H946</f>
        <v>0</v>
      </c>
      <c r="Q946" s="148">
        <v>0</v>
      </c>
      <c r="R946" s="148">
        <f>Q946*H946</f>
        <v>0</v>
      </c>
      <c r="S946" s="148">
        <v>0</v>
      </c>
      <c r="T946" s="149">
        <f>S946*H946</f>
        <v>0</v>
      </c>
      <c r="AR946" s="150" t="s">
        <v>314</v>
      </c>
      <c r="AT946" s="150" t="s">
        <v>309</v>
      </c>
      <c r="AU946" s="150" t="s">
        <v>84</v>
      </c>
      <c r="AY946" s="18" t="s">
        <v>307</v>
      </c>
      <c r="BE946" s="151">
        <f>IF(N946="základní",J946,0)</f>
        <v>0</v>
      </c>
      <c r="BF946" s="151">
        <f>IF(N946="snížená",J946,0)</f>
        <v>0</v>
      </c>
      <c r="BG946" s="151">
        <f>IF(N946="zákl. přenesená",J946,0)</f>
        <v>0</v>
      </c>
      <c r="BH946" s="151">
        <f>IF(N946="sníž. přenesená",J946,0)</f>
        <v>0</v>
      </c>
      <c r="BI946" s="151">
        <f>IF(N946="nulová",J946,0)</f>
        <v>0</v>
      </c>
      <c r="BJ946" s="18" t="s">
        <v>82</v>
      </c>
      <c r="BK946" s="151">
        <f>ROUND(I946*H946,2)</f>
        <v>0</v>
      </c>
      <c r="BL946" s="18" t="s">
        <v>314</v>
      </c>
      <c r="BM946" s="150" t="s">
        <v>7848</v>
      </c>
    </row>
    <row r="947" spans="2:65" s="1" customFormat="1" ht="11.25">
      <c r="B947" s="33"/>
      <c r="D947" s="152" t="s">
        <v>316</v>
      </c>
      <c r="F947" s="153" t="s">
        <v>9876</v>
      </c>
      <c r="I947" s="154"/>
      <c r="L947" s="33"/>
      <c r="M947" s="155"/>
      <c r="T947" s="57"/>
      <c r="AT947" s="18" t="s">
        <v>316</v>
      </c>
      <c r="AU947" s="18" t="s">
        <v>84</v>
      </c>
    </row>
    <row r="948" spans="2:65" s="1" customFormat="1" ht="16.5" customHeight="1">
      <c r="B948" s="33"/>
      <c r="C948" s="139" t="s">
        <v>1985</v>
      </c>
      <c r="D948" s="139" t="s">
        <v>309</v>
      </c>
      <c r="E948" s="140" t="s">
        <v>9877</v>
      </c>
      <c r="F948" s="141" t="s">
        <v>9878</v>
      </c>
      <c r="G948" s="142" t="s">
        <v>514</v>
      </c>
      <c r="H948" s="143">
        <v>3</v>
      </c>
      <c r="I948" s="144"/>
      <c r="J948" s="145">
        <f>ROUND(I948*H948,2)</f>
        <v>0</v>
      </c>
      <c r="K948" s="141" t="s">
        <v>1</v>
      </c>
      <c r="L948" s="33"/>
      <c r="M948" s="146" t="s">
        <v>1</v>
      </c>
      <c r="N948" s="147" t="s">
        <v>40</v>
      </c>
      <c r="P948" s="148">
        <f>O948*H948</f>
        <v>0</v>
      </c>
      <c r="Q948" s="148">
        <v>0</v>
      </c>
      <c r="R948" s="148">
        <f>Q948*H948</f>
        <v>0</v>
      </c>
      <c r="S948" s="148">
        <v>0</v>
      </c>
      <c r="T948" s="149">
        <f>S948*H948</f>
        <v>0</v>
      </c>
      <c r="AR948" s="150" t="s">
        <v>314</v>
      </c>
      <c r="AT948" s="150" t="s">
        <v>309</v>
      </c>
      <c r="AU948" s="150" t="s">
        <v>84</v>
      </c>
      <c r="AY948" s="18" t="s">
        <v>307</v>
      </c>
      <c r="BE948" s="151">
        <f>IF(N948="základní",J948,0)</f>
        <v>0</v>
      </c>
      <c r="BF948" s="151">
        <f>IF(N948="snížená",J948,0)</f>
        <v>0</v>
      </c>
      <c r="BG948" s="151">
        <f>IF(N948="zákl. přenesená",J948,0)</f>
        <v>0</v>
      </c>
      <c r="BH948" s="151">
        <f>IF(N948="sníž. přenesená",J948,0)</f>
        <v>0</v>
      </c>
      <c r="BI948" s="151">
        <f>IF(N948="nulová",J948,0)</f>
        <v>0</v>
      </c>
      <c r="BJ948" s="18" t="s">
        <v>82</v>
      </c>
      <c r="BK948" s="151">
        <f>ROUND(I948*H948,2)</f>
        <v>0</v>
      </c>
      <c r="BL948" s="18" t="s">
        <v>314</v>
      </c>
      <c r="BM948" s="150" t="s">
        <v>7850</v>
      </c>
    </row>
    <row r="949" spans="2:65" s="1" customFormat="1" ht="11.25">
      <c r="B949" s="33"/>
      <c r="D949" s="152" t="s">
        <v>316</v>
      </c>
      <c r="F949" s="153" t="s">
        <v>9878</v>
      </c>
      <c r="I949" s="154"/>
      <c r="L949" s="33"/>
      <c r="M949" s="155"/>
      <c r="T949" s="57"/>
      <c r="AT949" s="18" t="s">
        <v>316</v>
      </c>
      <c r="AU949" s="18" t="s">
        <v>84</v>
      </c>
    </row>
    <row r="950" spans="2:65" s="1" customFormat="1" ht="16.5" customHeight="1">
      <c r="B950" s="33"/>
      <c r="C950" s="139" t="s">
        <v>1990</v>
      </c>
      <c r="D950" s="139" t="s">
        <v>309</v>
      </c>
      <c r="E950" s="140" t="s">
        <v>9879</v>
      </c>
      <c r="F950" s="141" t="s">
        <v>9880</v>
      </c>
      <c r="G950" s="142" t="s">
        <v>514</v>
      </c>
      <c r="H950" s="143">
        <v>1</v>
      </c>
      <c r="I950" s="144"/>
      <c r="J950" s="145">
        <f>ROUND(I950*H950,2)</f>
        <v>0</v>
      </c>
      <c r="K950" s="141" t="s">
        <v>1</v>
      </c>
      <c r="L950" s="33"/>
      <c r="M950" s="146" t="s">
        <v>1</v>
      </c>
      <c r="N950" s="147" t="s">
        <v>40</v>
      </c>
      <c r="P950" s="148">
        <f>O950*H950</f>
        <v>0</v>
      </c>
      <c r="Q950" s="148">
        <v>0</v>
      </c>
      <c r="R950" s="148">
        <f>Q950*H950</f>
        <v>0</v>
      </c>
      <c r="S950" s="148">
        <v>0</v>
      </c>
      <c r="T950" s="149">
        <f>S950*H950</f>
        <v>0</v>
      </c>
      <c r="AR950" s="150" t="s">
        <v>314</v>
      </c>
      <c r="AT950" s="150" t="s">
        <v>309</v>
      </c>
      <c r="AU950" s="150" t="s">
        <v>84</v>
      </c>
      <c r="AY950" s="18" t="s">
        <v>307</v>
      </c>
      <c r="BE950" s="151">
        <f>IF(N950="základní",J950,0)</f>
        <v>0</v>
      </c>
      <c r="BF950" s="151">
        <f>IF(N950="snížená",J950,0)</f>
        <v>0</v>
      </c>
      <c r="BG950" s="151">
        <f>IF(N950="zákl. přenesená",J950,0)</f>
        <v>0</v>
      </c>
      <c r="BH950" s="151">
        <f>IF(N950="sníž. přenesená",J950,0)</f>
        <v>0</v>
      </c>
      <c r="BI950" s="151">
        <f>IF(N950="nulová",J950,0)</f>
        <v>0</v>
      </c>
      <c r="BJ950" s="18" t="s">
        <v>82</v>
      </c>
      <c r="BK950" s="151">
        <f>ROUND(I950*H950,2)</f>
        <v>0</v>
      </c>
      <c r="BL950" s="18" t="s">
        <v>314</v>
      </c>
      <c r="BM950" s="150" t="s">
        <v>7852</v>
      </c>
    </row>
    <row r="951" spans="2:65" s="1" customFormat="1" ht="11.25">
      <c r="B951" s="33"/>
      <c r="D951" s="152" t="s">
        <v>316</v>
      </c>
      <c r="F951" s="153" t="s">
        <v>9880</v>
      </c>
      <c r="I951" s="154"/>
      <c r="L951" s="33"/>
      <c r="M951" s="155"/>
      <c r="T951" s="57"/>
      <c r="AT951" s="18" t="s">
        <v>316</v>
      </c>
      <c r="AU951" s="18" t="s">
        <v>84</v>
      </c>
    </row>
    <row r="952" spans="2:65" s="1" customFormat="1" ht="24.2" customHeight="1">
      <c r="B952" s="33"/>
      <c r="C952" s="139" t="s">
        <v>1997</v>
      </c>
      <c r="D952" s="139" t="s">
        <v>309</v>
      </c>
      <c r="E952" s="140" t="s">
        <v>9881</v>
      </c>
      <c r="F952" s="141" t="s">
        <v>9882</v>
      </c>
      <c r="G952" s="142" t="s">
        <v>514</v>
      </c>
      <c r="H952" s="143">
        <v>1</v>
      </c>
      <c r="I952" s="144"/>
      <c r="J952" s="145">
        <f>ROUND(I952*H952,2)</f>
        <v>0</v>
      </c>
      <c r="K952" s="141" t="s">
        <v>1</v>
      </c>
      <c r="L952" s="33"/>
      <c r="M952" s="146" t="s">
        <v>1</v>
      </c>
      <c r="N952" s="147" t="s">
        <v>40</v>
      </c>
      <c r="P952" s="148">
        <f>O952*H952</f>
        <v>0</v>
      </c>
      <c r="Q952" s="148">
        <v>0</v>
      </c>
      <c r="R952" s="148">
        <f>Q952*H952</f>
        <v>0</v>
      </c>
      <c r="S952" s="148">
        <v>0</v>
      </c>
      <c r="T952" s="149">
        <f>S952*H952</f>
        <v>0</v>
      </c>
      <c r="AR952" s="150" t="s">
        <v>314</v>
      </c>
      <c r="AT952" s="150" t="s">
        <v>309</v>
      </c>
      <c r="AU952" s="150" t="s">
        <v>84</v>
      </c>
      <c r="AY952" s="18" t="s">
        <v>307</v>
      </c>
      <c r="BE952" s="151">
        <f>IF(N952="základní",J952,0)</f>
        <v>0</v>
      </c>
      <c r="BF952" s="151">
        <f>IF(N952="snížená",J952,0)</f>
        <v>0</v>
      </c>
      <c r="BG952" s="151">
        <f>IF(N952="zákl. přenesená",J952,0)</f>
        <v>0</v>
      </c>
      <c r="BH952" s="151">
        <f>IF(N952="sníž. přenesená",J952,0)</f>
        <v>0</v>
      </c>
      <c r="BI952" s="151">
        <f>IF(N952="nulová",J952,0)</f>
        <v>0</v>
      </c>
      <c r="BJ952" s="18" t="s">
        <v>82</v>
      </c>
      <c r="BK952" s="151">
        <f>ROUND(I952*H952,2)</f>
        <v>0</v>
      </c>
      <c r="BL952" s="18" t="s">
        <v>314</v>
      </c>
      <c r="BM952" s="150" t="s">
        <v>7854</v>
      </c>
    </row>
    <row r="953" spans="2:65" s="1" customFormat="1" ht="19.5">
      <c r="B953" s="33"/>
      <c r="D953" s="152" t="s">
        <v>316</v>
      </c>
      <c r="F953" s="153" t="s">
        <v>9882</v>
      </c>
      <c r="I953" s="154"/>
      <c r="L953" s="33"/>
      <c r="M953" s="155"/>
      <c r="T953" s="57"/>
      <c r="AT953" s="18" t="s">
        <v>316</v>
      </c>
      <c r="AU953" s="18" t="s">
        <v>84</v>
      </c>
    </row>
    <row r="954" spans="2:65" s="1" customFormat="1" ht="16.5" customHeight="1">
      <c r="B954" s="33"/>
      <c r="C954" s="139" t="s">
        <v>2000</v>
      </c>
      <c r="D954" s="139" t="s">
        <v>309</v>
      </c>
      <c r="E954" s="140" t="s">
        <v>9883</v>
      </c>
      <c r="F954" s="141" t="s">
        <v>9884</v>
      </c>
      <c r="G954" s="142" t="s">
        <v>514</v>
      </c>
      <c r="H954" s="143">
        <v>1</v>
      </c>
      <c r="I954" s="144"/>
      <c r="J954" s="145">
        <f>ROUND(I954*H954,2)</f>
        <v>0</v>
      </c>
      <c r="K954" s="141" t="s">
        <v>1</v>
      </c>
      <c r="L954" s="33"/>
      <c r="M954" s="146" t="s">
        <v>1</v>
      </c>
      <c r="N954" s="147" t="s">
        <v>40</v>
      </c>
      <c r="P954" s="148">
        <f>O954*H954</f>
        <v>0</v>
      </c>
      <c r="Q954" s="148">
        <v>0</v>
      </c>
      <c r="R954" s="148">
        <f>Q954*H954</f>
        <v>0</v>
      </c>
      <c r="S954" s="148">
        <v>0</v>
      </c>
      <c r="T954" s="149">
        <f>S954*H954</f>
        <v>0</v>
      </c>
      <c r="AR954" s="150" t="s">
        <v>314</v>
      </c>
      <c r="AT954" s="150" t="s">
        <v>309</v>
      </c>
      <c r="AU954" s="150" t="s">
        <v>84</v>
      </c>
      <c r="AY954" s="18" t="s">
        <v>307</v>
      </c>
      <c r="BE954" s="151">
        <f>IF(N954="základní",J954,0)</f>
        <v>0</v>
      </c>
      <c r="BF954" s="151">
        <f>IF(N954="snížená",J954,0)</f>
        <v>0</v>
      </c>
      <c r="BG954" s="151">
        <f>IF(N954="zákl. přenesená",J954,0)</f>
        <v>0</v>
      </c>
      <c r="BH954" s="151">
        <f>IF(N954="sníž. přenesená",J954,0)</f>
        <v>0</v>
      </c>
      <c r="BI954" s="151">
        <f>IF(N954="nulová",J954,0)</f>
        <v>0</v>
      </c>
      <c r="BJ954" s="18" t="s">
        <v>82</v>
      </c>
      <c r="BK954" s="151">
        <f>ROUND(I954*H954,2)</f>
        <v>0</v>
      </c>
      <c r="BL954" s="18" t="s">
        <v>314</v>
      </c>
      <c r="BM954" s="150" t="s">
        <v>7857</v>
      </c>
    </row>
    <row r="955" spans="2:65" s="1" customFormat="1" ht="11.25">
      <c r="B955" s="33"/>
      <c r="D955" s="152" t="s">
        <v>316</v>
      </c>
      <c r="F955" s="153" t="s">
        <v>9884</v>
      </c>
      <c r="I955" s="154"/>
      <c r="L955" s="33"/>
      <c r="M955" s="155"/>
      <c r="T955" s="57"/>
      <c r="AT955" s="18" t="s">
        <v>316</v>
      </c>
      <c r="AU955" s="18" t="s">
        <v>84</v>
      </c>
    </row>
    <row r="956" spans="2:65" s="1" customFormat="1" ht="24.2" customHeight="1">
      <c r="B956" s="33"/>
      <c r="C956" s="139" t="s">
        <v>2002</v>
      </c>
      <c r="D956" s="139" t="s">
        <v>309</v>
      </c>
      <c r="E956" s="140" t="s">
        <v>9885</v>
      </c>
      <c r="F956" s="141" t="s">
        <v>9886</v>
      </c>
      <c r="G956" s="142" t="s">
        <v>514</v>
      </c>
      <c r="H956" s="143">
        <v>2</v>
      </c>
      <c r="I956" s="144"/>
      <c r="J956" s="145">
        <f>ROUND(I956*H956,2)</f>
        <v>0</v>
      </c>
      <c r="K956" s="141" t="s">
        <v>1</v>
      </c>
      <c r="L956" s="33"/>
      <c r="M956" s="146" t="s">
        <v>1</v>
      </c>
      <c r="N956" s="147" t="s">
        <v>40</v>
      </c>
      <c r="P956" s="148">
        <f>O956*H956</f>
        <v>0</v>
      </c>
      <c r="Q956" s="148">
        <v>0</v>
      </c>
      <c r="R956" s="148">
        <f>Q956*H956</f>
        <v>0</v>
      </c>
      <c r="S956" s="148">
        <v>0</v>
      </c>
      <c r="T956" s="149">
        <f>S956*H956</f>
        <v>0</v>
      </c>
      <c r="AR956" s="150" t="s">
        <v>314</v>
      </c>
      <c r="AT956" s="150" t="s">
        <v>309</v>
      </c>
      <c r="AU956" s="150" t="s">
        <v>84</v>
      </c>
      <c r="AY956" s="18" t="s">
        <v>307</v>
      </c>
      <c r="BE956" s="151">
        <f>IF(N956="základní",J956,0)</f>
        <v>0</v>
      </c>
      <c r="BF956" s="151">
        <f>IF(N956="snížená",J956,0)</f>
        <v>0</v>
      </c>
      <c r="BG956" s="151">
        <f>IF(N956="zákl. přenesená",J956,0)</f>
        <v>0</v>
      </c>
      <c r="BH956" s="151">
        <f>IF(N956="sníž. přenesená",J956,0)</f>
        <v>0</v>
      </c>
      <c r="BI956" s="151">
        <f>IF(N956="nulová",J956,0)</f>
        <v>0</v>
      </c>
      <c r="BJ956" s="18" t="s">
        <v>82</v>
      </c>
      <c r="BK956" s="151">
        <f>ROUND(I956*H956,2)</f>
        <v>0</v>
      </c>
      <c r="BL956" s="18" t="s">
        <v>314</v>
      </c>
      <c r="BM956" s="150" t="s">
        <v>7859</v>
      </c>
    </row>
    <row r="957" spans="2:65" s="1" customFormat="1" ht="11.25">
      <c r="B957" s="33"/>
      <c r="D957" s="152" t="s">
        <v>316</v>
      </c>
      <c r="F957" s="153" t="s">
        <v>9886</v>
      </c>
      <c r="I957" s="154"/>
      <c r="L957" s="33"/>
      <c r="M957" s="155"/>
      <c r="T957" s="57"/>
      <c r="AT957" s="18" t="s">
        <v>316</v>
      </c>
      <c r="AU957" s="18" t="s">
        <v>84</v>
      </c>
    </row>
    <row r="958" spans="2:65" s="1" customFormat="1" ht="16.5" customHeight="1">
      <c r="B958" s="33"/>
      <c r="C958" s="139" t="s">
        <v>2004</v>
      </c>
      <c r="D958" s="139" t="s">
        <v>309</v>
      </c>
      <c r="E958" s="140" t="s">
        <v>9887</v>
      </c>
      <c r="F958" s="141" t="s">
        <v>9888</v>
      </c>
      <c r="G958" s="142" t="s">
        <v>514</v>
      </c>
      <c r="H958" s="143">
        <v>5</v>
      </c>
      <c r="I958" s="144"/>
      <c r="J958" s="145">
        <f>ROUND(I958*H958,2)</f>
        <v>0</v>
      </c>
      <c r="K958" s="141" t="s">
        <v>1</v>
      </c>
      <c r="L958" s="33"/>
      <c r="M958" s="146" t="s">
        <v>1</v>
      </c>
      <c r="N958" s="147" t="s">
        <v>40</v>
      </c>
      <c r="P958" s="148">
        <f>O958*H958</f>
        <v>0</v>
      </c>
      <c r="Q958" s="148">
        <v>0</v>
      </c>
      <c r="R958" s="148">
        <f>Q958*H958</f>
        <v>0</v>
      </c>
      <c r="S958" s="148">
        <v>0</v>
      </c>
      <c r="T958" s="149">
        <f>S958*H958</f>
        <v>0</v>
      </c>
      <c r="AR958" s="150" t="s">
        <v>314</v>
      </c>
      <c r="AT958" s="150" t="s">
        <v>309</v>
      </c>
      <c r="AU958" s="150" t="s">
        <v>84</v>
      </c>
      <c r="AY958" s="18" t="s">
        <v>307</v>
      </c>
      <c r="BE958" s="151">
        <f>IF(N958="základní",J958,0)</f>
        <v>0</v>
      </c>
      <c r="BF958" s="151">
        <f>IF(N958="snížená",J958,0)</f>
        <v>0</v>
      </c>
      <c r="BG958" s="151">
        <f>IF(N958="zákl. přenesená",J958,0)</f>
        <v>0</v>
      </c>
      <c r="BH958" s="151">
        <f>IF(N958="sníž. přenesená",J958,0)</f>
        <v>0</v>
      </c>
      <c r="BI958" s="151">
        <f>IF(N958="nulová",J958,0)</f>
        <v>0</v>
      </c>
      <c r="BJ958" s="18" t="s">
        <v>82</v>
      </c>
      <c r="BK958" s="151">
        <f>ROUND(I958*H958,2)</f>
        <v>0</v>
      </c>
      <c r="BL958" s="18" t="s">
        <v>314</v>
      </c>
      <c r="BM958" s="150" t="s">
        <v>7861</v>
      </c>
    </row>
    <row r="959" spans="2:65" s="1" customFormat="1" ht="11.25">
      <c r="B959" s="33"/>
      <c r="D959" s="152" t="s">
        <v>316</v>
      </c>
      <c r="F959" s="153" t="s">
        <v>9888</v>
      </c>
      <c r="I959" s="154"/>
      <c r="L959" s="33"/>
      <c r="M959" s="155"/>
      <c r="T959" s="57"/>
      <c r="AT959" s="18" t="s">
        <v>316</v>
      </c>
      <c r="AU959" s="18" t="s">
        <v>84</v>
      </c>
    </row>
    <row r="960" spans="2:65" s="1" customFormat="1" ht="24.2" customHeight="1">
      <c r="B960" s="33"/>
      <c r="C960" s="139" t="s">
        <v>2008</v>
      </c>
      <c r="D960" s="139" t="s">
        <v>309</v>
      </c>
      <c r="E960" s="140" t="s">
        <v>9889</v>
      </c>
      <c r="F960" s="141" t="s">
        <v>9890</v>
      </c>
      <c r="G960" s="142" t="s">
        <v>514</v>
      </c>
      <c r="H960" s="143">
        <v>25</v>
      </c>
      <c r="I960" s="144"/>
      <c r="J960" s="145">
        <f>ROUND(I960*H960,2)</f>
        <v>0</v>
      </c>
      <c r="K960" s="141" t="s">
        <v>1</v>
      </c>
      <c r="L960" s="33"/>
      <c r="M960" s="146" t="s">
        <v>1</v>
      </c>
      <c r="N960" s="147" t="s">
        <v>40</v>
      </c>
      <c r="P960" s="148">
        <f>O960*H960</f>
        <v>0</v>
      </c>
      <c r="Q960" s="148">
        <v>0</v>
      </c>
      <c r="R960" s="148">
        <f>Q960*H960</f>
        <v>0</v>
      </c>
      <c r="S960" s="148">
        <v>0</v>
      </c>
      <c r="T960" s="149">
        <f>S960*H960</f>
        <v>0</v>
      </c>
      <c r="AR960" s="150" t="s">
        <v>314</v>
      </c>
      <c r="AT960" s="150" t="s">
        <v>309</v>
      </c>
      <c r="AU960" s="150" t="s">
        <v>84</v>
      </c>
      <c r="AY960" s="18" t="s">
        <v>307</v>
      </c>
      <c r="BE960" s="151">
        <f>IF(N960="základní",J960,0)</f>
        <v>0</v>
      </c>
      <c r="BF960" s="151">
        <f>IF(N960="snížená",J960,0)</f>
        <v>0</v>
      </c>
      <c r="BG960" s="151">
        <f>IF(N960="zákl. přenesená",J960,0)</f>
        <v>0</v>
      </c>
      <c r="BH960" s="151">
        <f>IF(N960="sníž. přenesená",J960,0)</f>
        <v>0</v>
      </c>
      <c r="BI960" s="151">
        <f>IF(N960="nulová",J960,0)</f>
        <v>0</v>
      </c>
      <c r="BJ960" s="18" t="s">
        <v>82</v>
      </c>
      <c r="BK960" s="151">
        <f>ROUND(I960*H960,2)</f>
        <v>0</v>
      </c>
      <c r="BL960" s="18" t="s">
        <v>314</v>
      </c>
      <c r="BM960" s="150" t="s">
        <v>7864</v>
      </c>
    </row>
    <row r="961" spans="2:65" s="1" customFormat="1" ht="11.25">
      <c r="B961" s="33"/>
      <c r="D961" s="152" t="s">
        <v>316</v>
      </c>
      <c r="F961" s="153" t="s">
        <v>9890</v>
      </c>
      <c r="I961" s="154"/>
      <c r="L961" s="33"/>
      <c r="M961" s="155"/>
      <c r="T961" s="57"/>
      <c r="AT961" s="18" t="s">
        <v>316</v>
      </c>
      <c r="AU961" s="18" t="s">
        <v>84</v>
      </c>
    </row>
    <row r="962" spans="2:65" s="1" customFormat="1" ht="16.5" customHeight="1">
      <c r="B962" s="33"/>
      <c r="C962" s="139" t="s">
        <v>2014</v>
      </c>
      <c r="D962" s="139" t="s">
        <v>309</v>
      </c>
      <c r="E962" s="140" t="s">
        <v>9891</v>
      </c>
      <c r="F962" s="141" t="s">
        <v>9892</v>
      </c>
      <c r="G962" s="142" t="s">
        <v>514</v>
      </c>
      <c r="H962" s="143">
        <v>4</v>
      </c>
      <c r="I962" s="144"/>
      <c r="J962" s="145">
        <f>ROUND(I962*H962,2)</f>
        <v>0</v>
      </c>
      <c r="K962" s="141" t="s">
        <v>1</v>
      </c>
      <c r="L962" s="33"/>
      <c r="M962" s="146" t="s">
        <v>1</v>
      </c>
      <c r="N962" s="147" t="s">
        <v>40</v>
      </c>
      <c r="P962" s="148">
        <f>O962*H962</f>
        <v>0</v>
      </c>
      <c r="Q962" s="148">
        <v>0</v>
      </c>
      <c r="R962" s="148">
        <f>Q962*H962</f>
        <v>0</v>
      </c>
      <c r="S962" s="148">
        <v>0</v>
      </c>
      <c r="T962" s="149">
        <f>S962*H962</f>
        <v>0</v>
      </c>
      <c r="AR962" s="150" t="s">
        <v>314</v>
      </c>
      <c r="AT962" s="150" t="s">
        <v>309</v>
      </c>
      <c r="AU962" s="150" t="s">
        <v>84</v>
      </c>
      <c r="AY962" s="18" t="s">
        <v>307</v>
      </c>
      <c r="BE962" s="151">
        <f>IF(N962="základní",J962,0)</f>
        <v>0</v>
      </c>
      <c r="BF962" s="151">
        <f>IF(N962="snížená",J962,0)</f>
        <v>0</v>
      </c>
      <c r="BG962" s="151">
        <f>IF(N962="zákl. přenesená",J962,0)</f>
        <v>0</v>
      </c>
      <c r="BH962" s="151">
        <f>IF(N962="sníž. přenesená",J962,0)</f>
        <v>0</v>
      </c>
      <c r="BI962" s="151">
        <f>IF(N962="nulová",J962,0)</f>
        <v>0</v>
      </c>
      <c r="BJ962" s="18" t="s">
        <v>82</v>
      </c>
      <c r="BK962" s="151">
        <f>ROUND(I962*H962,2)</f>
        <v>0</v>
      </c>
      <c r="BL962" s="18" t="s">
        <v>314</v>
      </c>
      <c r="BM962" s="150" t="s">
        <v>7866</v>
      </c>
    </row>
    <row r="963" spans="2:65" s="1" customFormat="1" ht="11.25">
      <c r="B963" s="33"/>
      <c r="D963" s="152" t="s">
        <v>316</v>
      </c>
      <c r="F963" s="153" t="s">
        <v>9892</v>
      </c>
      <c r="I963" s="154"/>
      <c r="L963" s="33"/>
      <c r="M963" s="155"/>
      <c r="T963" s="57"/>
      <c r="AT963" s="18" t="s">
        <v>316</v>
      </c>
      <c r="AU963" s="18" t="s">
        <v>84</v>
      </c>
    </row>
    <row r="964" spans="2:65" s="1" customFormat="1" ht="16.5" customHeight="1">
      <c r="B964" s="33"/>
      <c r="C964" s="139" t="s">
        <v>2018</v>
      </c>
      <c r="D964" s="139" t="s">
        <v>309</v>
      </c>
      <c r="E964" s="140" t="s">
        <v>9893</v>
      </c>
      <c r="F964" s="141" t="s">
        <v>9894</v>
      </c>
      <c r="G964" s="142" t="s">
        <v>514</v>
      </c>
      <c r="H964" s="143">
        <v>4</v>
      </c>
      <c r="I964" s="144"/>
      <c r="J964" s="145">
        <f>ROUND(I964*H964,2)</f>
        <v>0</v>
      </c>
      <c r="K964" s="141" t="s">
        <v>1</v>
      </c>
      <c r="L964" s="33"/>
      <c r="M964" s="146" t="s">
        <v>1</v>
      </c>
      <c r="N964" s="147" t="s">
        <v>40</v>
      </c>
      <c r="P964" s="148">
        <f>O964*H964</f>
        <v>0</v>
      </c>
      <c r="Q964" s="148">
        <v>0</v>
      </c>
      <c r="R964" s="148">
        <f>Q964*H964</f>
        <v>0</v>
      </c>
      <c r="S964" s="148">
        <v>0</v>
      </c>
      <c r="T964" s="149">
        <f>S964*H964</f>
        <v>0</v>
      </c>
      <c r="AR964" s="150" t="s">
        <v>314</v>
      </c>
      <c r="AT964" s="150" t="s">
        <v>309</v>
      </c>
      <c r="AU964" s="150" t="s">
        <v>84</v>
      </c>
      <c r="AY964" s="18" t="s">
        <v>307</v>
      </c>
      <c r="BE964" s="151">
        <f>IF(N964="základní",J964,0)</f>
        <v>0</v>
      </c>
      <c r="BF964" s="151">
        <f>IF(N964="snížená",J964,0)</f>
        <v>0</v>
      </c>
      <c r="BG964" s="151">
        <f>IF(N964="zákl. přenesená",J964,0)</f>
        <v>0</v>
      </c>
      <c r="BH964" s="151">
        <f>IF(N964="sníž. přenesená",J964,0)</f>
        <v>0</v>
      </c>
      <c r="BI964" s="151">
        <f>IF(N964="nulová",J964,0)</f>
        <v>0</v>
      </c>
      <c r="BJ964" s="18" t="s">
        <v>82</v>
      </c>
      <c r="BK964" s="151">
        <f>ROUND(I964*H964,2)</f>
        <v>0</v>
      </c>
      <c r="BL964" s="18" t="s">
        <v>314</v>
      </c>
      <c r="BM964" s="150" t="s">
        <v>7869</v>
      </c>
    </row>
    <row r="965" spans="2:65" s="1" customFormat="1" ht="11.25">
      <c r="B965" s="33"/>
      <c r="D965" s="152" t="s">
        <v>316</v>
      </c>
      <c r="F965" s="153" t="s">
        <v>9894</v>
      </c>
      <c r="I965" s="154"/>
      <c r="L965" s="33"/>
      <c r="M965" s="155"/>
      <c r="T965" s="57"/>
      <c r="AT965" s="18" t="s">
        <v>316</v>
      </c>
      <c r="AU965" s="18" t="s">
        <v>84</v>
      </c>
    </row>
    <row r="966" spans="2:65" s="1" customFormat="1" ht="24.2" customHeight="1">
      <c r="B966" s="33"/>
      <c r="C966" s="139" t="s">
        <v>2022</v>
      </c>
      <c r="D966" s="139" t="s">
        <v>309</v>
      </c>
      <c r="E966" s="140" t="s">
        <v>9895</v>
      </c>
      <c r="F966" s="141" t="s">
        <v>9896</v>
      </c>
      <c r="G966" s="142" t="s">
        <v>514</v>
      </c>
      <c r="H966" s="143">
        <v>6</v>
      </c>
      <c r="I966" s="144"/>
      <c r="J966" s="145">
        <f>ROUND(I966*H966,2)</f>
        <v>0</v>
      </c>
      <c r="K966" s="141" t="s">
        <v>1</v>
      </c>
      <c r="L966" s="33"/>
      <c r="M966" s="146" t="s">
        <v>1</v>
      </c>
      <c r="N966" s="147" t="s">
        <v>40</v>
      </c>
      <c r="P966" s="148">
        <f>O966*H966</f>
        <v>0</v>
      </c>
      <c r="Q966" s="148">
        <v>0</v>
      </c>
      <c r="R966" s="148">
        <f>Q966*H966</f>
        <v>0</v>
      </c>
      <c r="S966" s="148">
        <v>0</v>
      </c>
      <c r="T966" s="149">
        <f>S966*H966</f>
        <v>0</v>
      </c>
      <c r="AR966" s="150" t="s">
        <v>314</v>
      </c>
      <c r="AT966" s="150" t="s">
        <v>309</v>
      </c>
      <c r="AU966" s="150" t="s">
        <v>84</v>
      </c>
      <c r="AY966" s="18" t="s">
        <v>307</v>
      </c>
      <c r="BE966" s="151">
        <f>IF(N966="základní",J966,0)</f>
        <v>0</v>
      </c>
      <c r="BF966" s="151">
        <f>IF(N966="snížená",J966,0)</f>
        <v>0</v>
      </c>
      <c r="BG966" s="151">
        <f>IF(N966="zákl. přenesená",J966,0)</f>
        <v>0</v>
      </c>
      <c r="BH966" s="151">
        <f>IF(N966="sníž. přenesená",J966,0)</f>
        <v>0</v>
      </c>
      <c r="BI966" s="151">
        <f>IF(N966="nulová",J966,0)</f>
        <v>0</v>
      </c>
      <c r="BJ966" s="18" t="s">
        <v>82</v>
      </c>
      <c r="BK966" s="151">
        <f>ROUND(I966*H966,2)</f>
        <v>0</v>
      </c>
      <c r="BL966" s="18" t="s">
        <v>314</v>
      </c>
      <c r="BM966" s="150" t="s">
        <v>7872</v>
      </c>
    </row>
    <row r="967" spans="2:65" s="1" customFormat="1" ht="19.5">
      <c r="B967" s="33"/>
      <c r="D967" s="152" t="s">
        <v>316</v>
      </c>
      <c r="F967" s="153" t="s">
        <v>9896</v>
      </c>
      <c r="I967" s="154"/>
      <c r="L967" s="33"/>
      <c r="M967" s="155"/>
      <c r="T967" s="57"/>
      <c r="AT967" s="18" t="s">
        <v>316</v>
      </c>
      <c r="AU967" s="18" t="s">
        <v>84</v>
      </c>
    </row>
    <row r="968" spans="2:65" s="1" customFormat="1" ht="16.5" customHeight="1">
      <c r="B968" s="33"/>
      <c r="C968" s="139" t="s">
        <v>2026</v>
      </c>
      <c r="D968" s="139" t="s">
        <v>309</v>
      </c>
      <c r="E968" s="140" t="s">
        <v>9897</v>
      </c>
      <c r="F968" s="141" t="s">
        <v>9898</v>
      </c>
      <c r="G968" s="142" t="s">
        <v>514</v>
      </c>
      <c r="H968" s="143">
        <v>3</v>
      </c>
      <c r="I968" s="144"/>
      <c r="J968" s="145">
        <f>ROUND(I968*H968,2)</f>
        <v>0</v>
      </c>
      <c r="K968" s="141" t="s">
        <v>1</v>
      </c>
      <c r="L968" s="33"/>
      <c r="M968" s="146" t="s">
        <v>1</v>
      </c>
      <c r="N968" s="147" t="s">
        <v>40</v>
      </c>
      <c r="P968" s="148">
        <f>O968*H968</f>
        <v>0</v>
      </c>
      <c r="Q968" s="148">
        <v>0</v>
      </c>
      <c r="R968" s="148">
        <f>Q968*H968</f>
        <v>0</v>
      </c>
      <c r="S968" s="148">
        <v>0</v>
      </c>
      <c r="T968" s="149">
        <f>S968*H968</f>
        <v>0</v>
      </c>
      <c r="AR968" s="150" t="s">
        <v>314</v>
      </c>
      <c r="AT968" s="150" t="s">
        <v>309</v>
      </c>
      <c r="AU968" s="150" t="s">
        <v>84</v>
      </c>
      <c r="AY968" s="18" t="s">
        <v>307</v>
      </c>
      <c r="BE968" s="151">
        <f>IF(N968="základní",J968,0)</f>
        <v>0</v>
      </c>
      <c r="BF968" s="151">
        <f>IF(N968="snížená",J968,0)</f>
        <v>0</v>
      </c>
      <c r="BG968" s="151">
        <f>IF(N968="zákl. přenesená",J968,0)</f>
        <v>0</v>
      </c>
      <c r="BH968" s="151">
        <f>IF(N968="sníž. přenesená",J968,0)</f>
        <v>0</v>
      </c>
      <c r="BI968" s="151">
        <f>IF(N968="nulová",J968,0)</f>
        <v>0</v>
      </c>
      <c r="BJ968" s="18" t="s">
        <v>82</v>
      </c>
      <c r="BK968" s="151">
        <f>ROUND(I968*H968,2)</f>
        <v>0</v>
      </c>
      <c r="BL968" s="18" t="s">
        <v>314</v>
      </c>
      <c r="BM968" s="150" t="s">
        <v>7875</v>
      </c>
    </row>
    <row r="969" spans="2:65" s="1" customFormat="1" ht="11.25">
      <c r="B969" s="33"/>
      <c r="D969" s="152" t="s">
        <v>316</v>
      </c>
      <c r="F969" s="153" t="s">
        <v>9898</v>
      </c>
      <c r="I969" s="154"/>
      <c r="L969" s="33"/>
      <c r="M969" s="155"/>
      <c r="T969" s="57"/>
      <c r="AT969" s="18" t="s">
        <v>316</v>
      </c>
      <c r="AU969" s="18" t="s">
        <v>84</v>
      </c>
    </row>
    <row r="970" spans="2:65" s="1" customFormat="1" ht="16.5" customHeight="1">
      <c r="B970" s="33"/>
      <c r="C970" s="139" t="s">
        <v>2030</v>
      </c>
      <c r="D970" s="139" t="s">
        <v>309</v>
      </c>
      <c r="E970" s="140" t="s">
        <v>9899</v>
      </c>
      <c r="F970" s="141" t="s">
        <v>9900</v>
      </c>
      <c r="G970" s="142" t="s">
        <v>514</v>
      </c>
      <c r="H970" s="143">
        <v>1</v>
      </c>
      <c r="I970" s="144"/>
      <c r="J970" s="145">
        <f>ROUND(I970*H970,2)</f>
        <v>0</v>
      </c>
      <c r="K970" s="141" t="s">
        <v>1</v>
      </c>
      <c r="L970" s="33"/>
      <c r="M970" s="146" t="s">
        <v>1</v>
      </c>
      <c r="N970" s="147" t="s">
        <v>40</v>
      </c>
      <c r="P970" s="148">
        <f>O970*H970</f>
        <v>0</v>
      </c>
      <c r="Q970" s="148">
        <v>0</v>
      </c>
      <c r="R970" s="148">
        <f>Q970*H970</f>
        <v>0</v>
      </c>
      <c r="S970" s="148">
        <v>0</v>
      </c>
      <c r="T970" s="149">
        <f>S970*H970</f>
        <v>0</v>
      </c>
      <c r="AR970" s="150" t="s">
        <v>314</v>
      </c>
      <c r="AT970" s="150" t="s">
        <v>309</v>
      </c>
      <c r="AU970" s="150" t="s">
        <v>84</v>
      </c>
      <c r="AY970" s="18" t="s">
        <v>307</v>
      </c>
      <c r="BE970" s="151">
        <f>IF(N970="základní",J970,0)</f>
        <v>0</v>
      </c>
      <c r="BF970" s="151">
        <f>IF(N970="snížená",J970,0)</f>
        <v>0</v>
      </c>
      <c r="BG970" s="151">
        <f>IF(N970="zákl. přenesená",J970,0)</f>
        <v>0</v>
      </c>
      <c r="BH970" s="151">
        <f>IF(N970="sníž. přenesená",J970,0)</f>
        <v>0</v>
      </c>
      <c r="BI970" s="151">
        <f>IF(N970="nulová",J970,0)</f>
        <v>0</v>
      </c>
      <c r="BJ970" s="18" t="s">
        <v>82</v>
      </c>
      <c r="BK970" s="151">
        <f>ROUND(I970*H970,2)</f>
        <v>0</v>
      </c>
      <c r="BL970" s="18" t="s">
        <v>314</v>
      </c>
      <c r="BM970" s="150" t="s">
        <v>7878</v>
      </c>
    </row>
    <row r="971" spans="2:65" s="1" customFormat="1" ht="11.25">
      <c r="B971" s="33"/>
      <c r="D971" s="152" t="s">
        <v>316</v>
      </c>
      <c r="F971" s="153" t="s">
        <v>9900</v>
      </c>
      <c r="I971" s="154"/>
      <c r="L971" s="33"/>
      <c r="M971" s="155"/>
      <c r="T971" s="57"/>
      <c r="AT971" s="18" t="s">
        <v>316</v>
      </c>
      <c r="AU971" s="18" t="s">
        <v>84</v>
      </c>
    </row>
    <row r="972" spans="2:65" s="1" customFormat="1" ht="16.5" customHeight="1">
      <c r="B972" s="33"/>
      <c r="C972" s="139" t="s">
        <v>2037</v>
      </c>
      <c r="D972" s="139" t="s">
        <v>309</v>
      </c>
      <c r="E972" s="140" t="s">
        <v>9901</v>
      </c>
      <c r="F972" s="141" t="s">
        <v>9902</v>
      </c>
      <c r="G972" s="142" t="s">
        <v>514</v>
      </c>
      <c r="H972" s="143">
        <v>1</v>
      </c>
      <c r="I972" s="144"/>
      <c r="J972" s="145">
        <f>ROUND(I972*H972,2)</f>
        <v>0</v>
      </c>
      <c r="K972" s="141" t="s">
        <v>1</v>
      </c>
      <c r="L972" s="33"/>
      <c r="M972" s="146" t="s">
        <v>1</v>
      </c>
      <c r="N972" s="147" t="s">
        <v>40</v>
      </c>
      <c r="P972" s="148">
        <f>O972*H972</f>
        <v>0</v>
      </c>
      <c r="Q972" s="148">
        <v>0</v>
      </c>
      <c r="R972" s="148">
        <f>Q972*H972</f>
        <v>0</v>
      </c>
      <c r="S972" s="148">
        <v>0</v>
      </c>
      <c r="T972" s="149">
        <f>S972*H972</f>
        <v>0</v>
      </c>
      <c r="AR972" s="150" t="s">
        <v>314</v>
      </c>
      <c r="AT972" s="150" t="s">
        <v>309</v>
      </c>
      <c r="AU972" s="150" t="s">
        <v>84</v>
      </c>
      <c r="AY972" s="18" t="s">
        <v>307</v>
      </c>
      <c r="BE972" s="151">
        <f>IF(N972="základní",J972,0)</f>
        <v>0</v>
      </c>
      <c r="BF972" s="151">
        <f>IF(N972="snížená",J972,0)</f>
        <v>0</v>
      </c>
      <c r="BG972" s="151">
        <f>IF(N972="zákl. přenesená",J972,0)</f>
        <v>0</v>
      </c>
      <c r="BH972" s="151">
        <f>IF(N972="sníž. přenesená",J972,0)</f>
        <v>0</v>
      </c>
      <c r="BI972" s="151">
        <f>IF(N972="nulová",J972,0)</f>
        <v>0</v>
      </c>
      <c r="BJ972" s="18" t="s">
        <v>82</v>
      </c>
      <c r="BK972" s="151">
        <f>ROUND(I972*H972,2)</f>
        <v>0</v>
      </c>
      <c r="BL972" s="18" t="s">
        <v>314</v>
      </c>
      <c r="BM972" s="150" t="s">
        <v>7880</v>
      </c>
    </row>
    <row r="973" spans="2:65" s="1" customFormat="1" ht="11.25">
      <c r="B973" s="33"/>
      <c r="D973" s="152" t="s">
        <v>316</v>
      </c>
      <c r="F973" s="153" t="s">
        <v>9902</v>
      </c>
      <c r="I973" s="154"/>
      <c r="L973" s="33"/>
      <c r="M973" s="155"/>
      <c r="T973" s="57"/>
      <c r="AT973" s="18" t="s">
        <v>316</v>
      </c>
      <c r="AU973" s="18" t="s">
        <v>84</v>
      </c>
    </row>
    <row r="974" spans="2:65" s="1" customFormat="1" ht="16.5" customHeight="1">
      <c r="B974" s="33"/>
      <c r="C974" s="139" t="s">
        <v>2074</v>
      </c>
      <c r="D974" s="139" t="s">
        <v>309</v>
      </c>
      <c r="E974" s="140" t="s">
        <v>9903</v>
      </c>
      <c r="F974" s="141" t="s">
        <v>9904</v>
      </c>
      <c r="G974" s="142" t="s">
        <v>514</v>
      </c>
      <c r="H974" s="143">
        <v>1</v>
      </c>
      <c r="I974" s="144"/>
      <c r="J974" s="145">
        <f>ROUND(I974*H974,2)</f>
        <v>0</v>
      </c>
      <c r="K974" s="141" t="s">
        <v>1</v>
      </c>
      <c r="L974" s="33"/>
      <c r="M974" s="146" t="s">
        <v>1</v>
      </c>
      <c r="N974" s="147" t="s">
        <v>40</v>
      </c>
      <c r="P974" s="148">
        <f>O974*H974</f>
        <v>0</v>
      </c>
      <c r="Q974" s="148">
        <v>0</v>
      </c>
      <c r="R974" s="148">
        <f>Q974*H974</f>
        <v>0</v>
      </c>
      <c r="S974" s="148">
        <v>0</v>
      </c>
      <c r="T974" s="149">
        <f>S974*H974</f>
        <v>0</v>
      </c>
      <c r="AR974" s="150" t="s">
        <v>314</v>
      </c>
      <c r="AT974" s="150" t="s">
        <v>309</v>
      </c>
      <c r="AU974" s="150" t="s">
        <v>84</v>
      </c>
      <c r="AY974" s="18" t="s">
        <v>307</v>
      </c>
      <c r="BE974" s="151">
        <f>IF(N974="základní",J974,0)</f>
        <v>0</v>
      </c>
      <c r="BF974" s="151">
        <f>IF(N974="snížená",J974,0)</f>
        <v>0</v>
      </c>
      <c r="BG974" s="151">
        <f>IF(N974="zákl. přenesená",J974,0)</f>
        <v>0</v>
      </c>
      <c r="BH974" s="151">
        <f>IF(N974="sníž. přenesená",J974,0)</f>
        <v>0</v>
      </c>
      <c r="BI974" s="151">
        <f>IF(N974="nulová",J974,0)</f>
        <v>0</v>
      </c>
      <c r="BJ974" s="18" t="s">
        <v>82</v>
      </c>
      <c r="BK974" s="151">
        <f>ROUND(I974*H974,2)</f>
        <v>0</v>
      </c>
      <c r="BL974" s="18" t="s">
        <v>314</v>
      </c>
      <c r="BM974" s="150" t="s">
        <v>7883</v>
      </c>
    </row>
    <row r="975" spans="2:65" s="1" customFormat="1" ht="11.25">
      <c r="B975" s="33"/>
      <c r="D975" s="152" t="s">
        <v>316</v>
      </c>
      <c r="F975" s="153" t="s">
        <v>9904</v>
      </c>
      <c r="I975" s="154"/>
      <c r="L975" s="33"/>
      <c r="M975" s="155"/>
      <c r="T975" s="57"/>
      <c r="AT975" s="18" t="s">
        <v>316</v>
      </c>
      <c r="AU975" s="18" t="s">
        <v>84</v>
      </c>
    </row>
    <row r="976" spans="2:65" s="1" customFormat="1" ht="24.2" customHeight="1">
      <c r="B976" s="33"/>
      <c r="C976" s="139" t="s">
        <v>2112</v>
      </c>
      <c r="D976" s="139" t="s">
        <v>309</v>
      </c>
      <c r="E976" s="140" t="s">
        <v>9905</v>
      </c>
      <c r="F976" s="141" t="s">
        <v>9906</v>
      </c>
      <c r="G976" s="142" t="s">
        <v>514</v>
      </c>
      <c r="H976" s="143">
        <v>4</v>
      </c>
      <c r="I976" s="144"/>
      <c r="J976" s="145">
        <f>ROUND(I976*H976,2)</f>
        <v>0</v>
      </c>
      <c r="K976" s="141" t="s">
        <v>1</v>
      </c>
      <c r="L976" s="33"/>
      <c r="M976" s="146" t="s">
        <v>1</v>
      </c>
      <c r="N976" s="147" t="s">
        <v>40</v>
      </c>
      <c r="P976" s="148">
        <f>O976*H976</f>
        <v>0</v>
      </c>
      <c r="Q976" s="148">
        <v>0</v>
      </c>
      <c r="R976" s="148">
        <f>Q976*H976</f>
        <v>0</v>
      </c>
      <c r="S976" s="148">
        <v>0</v>
      </c>
      <c r="T976" s="149">
        <f>S976*H976</f>
        <v>0</v>
      </c>
      <c r="AR976" s="150" t="s">
        <v>314</v>
      </c>
      <c r="AT976" s="150" t="s">
        <v>309</v>
      </c>
      <c r="AU976" s="150" t="s">
        <v>84</v>
      </c>
      <c r="AY976" s="18" t="s">
        <v>307</v>
      </c>
      <c r="BE976" s="151">
        <f>IF(N976="základní",J976,0)</f>
        <v>0</v>
      </c>
      <c r="BF976" s="151">
        <f>IF(N976="snížená",J976,0)</f>
        <v>0</v>
      </c>
      <c r="BG976" s="151">
        <f>IF(N976="zákl. přenesená",J976,0)</f>
        <v>0</v>
      </c>
      <c r="BH976" s="151">
        <f>IF(N976="sníž. přenesená",J976,0)</f>
        <v>0</v>
      </c>
      <c r="BI976" s="151">
        <f>IF(N976="nulová",J976,0)</f>
        <v>0</v>
      </c>
      <c r="BJ976" s="18" t="s">
        <v>82</v>
      </c>
      <c r="BK976" s="151">
        <f>ROUND(I976*H976,2)</f>
        <v>0</v>
      </c>
      <c r="BL976" s="18" t="s">
        <v>314</v>
      </c>
      <c r="BM976" s="150" t="s">
        <v>7892</v>
      </c>
    </row>
    <row r="977" spans="2:65" s="1" customFormat="1" ht="19.5">
      <c r="B977" s="33"/>
      <c r="D977" s="152" t="s">
        <v>316</v>
      </c>
      <c r="F977" s="153" t="s">
        <v>9906</v>
      </c>
      <c r="I977" s="154"/>
      <c r="L977" s="33"/>
      <c r="M977" s="155"/>
      <c r="T977" s="57"/>
      <c r="AT977" s="18" t="s">
        <v>316</v>
      </c>
      <c r="AU977" s="18" t="s">
        <v>84</v>
      </c>
    </row>
    <row r="978" spans="2:65" s="1" customFormat="1" ht="16.5" customHeight="1">
      <c r="B978" s="33"/>
      <c r="C978" s="139" t="s">
        <v>2117</v>
      </c>
      <c r="D978" s="139" t="s">
        <v>309</v>
      </c>
      <c r="E978" s="140" t="s">
        <v>9907</v>
      </c>
      <c r="F978" s="141" t="s">
        <v>9908</v>
      </c>
      <c r="G978" s="142" t="s">
        <v>514</v>
      </c>
      <c r="H978" s="143">
        <v>4</v>
      </c>
      <c r="I978" s="144"/>
      <c r="J978" s="145">
        <f>ROUND(I978*H978,2)</f>
        <v>0</v>
      </c>
      <c r="K978" s="141" t="s">
        <v>1</v>
      </c>
      <c r="L978" s="33"/>
      <c r="M978" s="146" t="s">
        <v>1</v>
      </c>
      <c r="N978" s="147" t="s">
        <v>40</v>
      </c>
      <c r="P978" s="148">
        <f>O978*H978</f>
        <v>0</v>
      </c>
      <c r="Q978" s="148">
        <v>0</v>
      </c>
      <c r="R978" s="148">
        <f>Q978*H978</f>
        <v>0</v>
      </c>
      <c r="S978" s="148">
        <v>0</v>
      </c>
      <c r="T978" s="149">
        <f>S978*H978</f>
        <v>0</v>
      </c>
      <c r="AR978" s="150" t="s">
        <v>314</v>
      </c>
      <c r="AT978" s="150" t="s">
        <v>309</v>
      </c>
      <c r="AU978" s="150" t="s">
        <v>84</v>
      </c>
      <c r="AY978" s="18" t="s">
        <v>307</v>
      </c>
      <c r="BE978" s="151">
        <f>IF(N978="základní",J978,0)</f>
        <v>0</v>
      </c>
      <c r="BF978" s="151">
        <f>IF(N978="snížená",J978,0)</f>
        <v>0</v>
      </c>
      <c r="BG978" s="151">
        <f>IF(N978="zákl. přenesená",J978,0)</f>
        <v>0</v>
      </c>
      <c r="BH978" s="151">
        <f>IF(N978="sníž. přenesená",J978,0)</f>
        <v>0</v>
      </c>
      <c r="BI978" s="151">
        <f>IF(N978="nulová",J978,0)</f>
        <v>0</v>
      </c>
      <c r="BJ978" s="18" t="s">
        <v>82</v>
      </c>
      <c r="BK978" s="151">
        <f>ROUND(I978*H978,2)</f>
        <v>0</v>
      </c>
      <c r="BL978" s="18" t="s">
        <v>314</v>
      </c>
      <c r="BM978" s="150" t="s">
        <v>7895</v>
      </c>
    </row>
    <row r="979" spans="2:65" s="1" customFormat="1" ht="11.25">
      <c r="B979" s="33"/>
      <c r="D979" s="152" t="s">
        <v>316</v>
      </c>
      <c r="F979" s="153" t="s">
        <v>9908</v>
      </c>
      <c r="I979" s="154"/>
      <c r="L979" s="33"/>
      <c r="M979" s="155"/>
      <c r="T979" s="57"/>
      <c r="AT979" s="18" t="s">
        <v>316</v>
      </c>
      <c r="AU979" s="18" t="s">
        <v>84</v>
      </c>
    </row>
    <row r="980" spans="2:65" s="1" customFormat="1" ht="24.2" customHeight="1">
      <c r="B980" s="33"/>
      <c r="C980" s="139" t="s">
        <v>2122</v>
      </c>
      <c r="D980" s="139" t="s">
        <v>309</v>
      </c>
      <c r="E980" s="140" t="s">
        <v>9909</v>
      </c>
      <c r="F980" s="141" t="s">
        <v>9910</v>
      </c>
      <c r="G980" s="142" t="s">
        <v>514</v>
      </c>
      <c r="H980" s="143">
        <v>2</v>
      </c>
      <c r="I980" s="144"/>
      <c r="J980" s="145">
        <f>ROUND(I980*H980,2)</f>
        <v>0</v>
      </c>
      <c r="K980" s="141" t="s">
        <v>1</v>
      </c>
      <c r="L980" s="33"/>
      <c r="M980" s="146" t="s">
        <v>1</v>
      </c>
      <c r="N980" s="147" t="s">
        <v>40</v>
      </c>
      <c r="P980" s="148">
        <f>O980*H980</f>
        <v>0</v>
      </c>
      <c r="Q980" s="148">
        <v>0</v>
      </c>
      <c r="R980" s="148">
        <f>Q980*H980</f>
        <v>0</v>
      </c>
      <c r="S980" s="148">
        <v>0</v>
      </c>
      <c r="T980" s="149">
        <f>S980*H980</f>
        <v>0</v>
      </c>
      <c r="AR980" s="150" t="s">
        <v>314</v>
      </c>
      <c r="AT980" s="150" t="s">
        <v>309</v>
      </c>
      <c r="AU980" s="150" t="s">
        <v>84</v>
      </c>
      <c r="AY980" s="18" t="s">
        <v>307</v>
      </c>
      <c r="BE980" s="151">
        <f>IF(N980="základní",J980,0)</f>
        <v>0</v>
      </c>
      <c r="BF980" s="151">
        <f>IF(N980="snížená",J980,0)</f>
        <v>0</v>
      </c>
      <c r="BG980" s="151">
        <f>IF(N980="zákl. přenesená",J980,0)</f>
        <v>0</v>
      </c>
      <c r="BH980" s="151">
        <f>IF(N980="sníž. přenesená",J980,0)</f>
        <v>0</v>
      </c>
      <c r="BI980" s="151">
        <f>IF(N980="nulová",J980,0)</f>
        <v>0</v>
      </c>
      <c r="BJ980" s="18" t="s">
        <v>82</v>
      </c>
      <c r="BK980" s="151">
        <f>ROUND(I980*H980,2)</f>
        <v>0</v>
      </c>
      <c r="BL980" s="18" t="s">
        <v>314</v>
      </c>
      <c r="BM980" s="150" t="s">
        <v>7898</v>
      </c>
    </row>
    <row r="981" spans="2:65" s="1" customFormat="1" ht="19.5">
      <c r="B981" s="33"/>
      <c r="D981" s="152" t="s">
        <v>316</v>
      </c>
      <c r="F981" s="153" t="s">
        <v>9910</v>
      </c>
      <c r="I981" s="154"/>
      <c r="L981" s="33"/>
      <c r="M981" s="155"/>
      <c r="T981" s="57"/>
      <c r="AT981" s="18" t="s">
        <v>316</v>
      </c>
      <c r="AU981" s="18" t="s">
        <v>84</v>
      </c>
    </row>
    <row r="982" spans="2:65" s="1" customFormat="1" ht="21.75" customHeight="1">
      <c r="B982" s="33"/>
      <c r="C982" s="139" t="s">
        <v>2128</v>
      </c>
      <c r="D982" s="139" t="s">
        <v>309</v>
      </c>
      <c r="E982" s="140" t="s">
        <v>9911</v>
      </c>
      <c r="F982" s="141" t="s">
        <v>9912</v>
      </c>
      <c r="G982" s="142" t="s">
        <v>514</v>
      </c>
      <c r="H982" s="143">
        <v>5</v>
      </c>
      <c r="I982" s="144"/>
      <c r="J982" s="145">
        <f>ROUND(I982*H982,2)</f>
        <v>0</v>
      </c>
      <c r="K982" s="141" t="s">
        <v>1</v>
      </c>
      <c r="L982" s="33"/>
      <c r="M982" s="146" t="s">
        <v>1</v>
      </c>
      <c r="N982" s="147" t="s">
        <v>40</v>
      </c>
      <c r="P982" s="148">
        <f>O982*H982</f>
        <v>0</v>
      </c>
      <c r="Q982" s="148">
        <v>0</v>
      </c>
      <c r="R982" s="148">
        <f>Q982*H982</f>
        <v>0</v>
      </c>
      <c r="S982" s="148">
        <v>0</v>
      </c>
      <c r="T982" s="149">
        <f>S982*H982</f>
        <v>0</v>
      </c>
      <c r="AR982" s="150" t="s">
        <v>314</v>
      </c>
      <c r="AT982" s="150" t="s">
        <v>309</v>
      </c>
      <c r="AU982" s="150" t="s">
        <v>84</v>
      </c>
      <c r="AY982" s="18" t="s">
        <v>307</v>
      </c>
      <c r="BE982" s="151">
        <f>IF(N982="základní",J982,0)</f>
        <v>0</v>
      </c>
      <c r="BF982" s="151">
        <f>IF(N982="snížená",J982,0)</f>
        <v>0</v>
      </c>
      <c r="BG982" s="151">
        <f>IF(N982="zákl. přenesená",J982,0)</f>
        <v>0</v>
      </c>
      <c r="BH982" s="151">
        <f>IF(N982="sníž. přenesená",J982,0)</f>
        <v>0</v>
      </c>
      <c r="BI982" s="151">
        <f>IF(N982="nulová",J982,0)</f>
        <v>0</v>
      </c>
      <c r="BJ982" s="18" t="s">
        <v>82</v>
      </c>
      <c r="BK982" s="151">
        <f>ROUND(I982*H982,2)</f>
        <v>0</v>
      </c>
      <c r="BL982" s="18" t="s">
        <v>314</v>
      </c>
      <c r="BM982" s="150" t="s">
        <v>7901</v>
      </c>
    </row>
    <row r="983" spans="2:65" s="1" customFormat="1" ht="11.25">
      <c r="B983" s="33"/>
      <c r="D983" s="152" t="s">
        <v>316</v>
      </c>
      <c r="F983" s="153" t="s">
        <v>9912</v>
      </c>
      <c r="I983" s="154"/>
      <c r="L983" s="33"/>
      <c r="M983" s="155"/>
      <c r="T983" s="57"/>
      <c r="AT983" s="18" t="s">
        <v>316</v>
      </c>
      <c r="AU983" s="18" t="s">
        <v>84</v>
      </c>
    </row>
    <row r="984" spans="2:65" s="1" customFormat="1" ht="24.2" customHeight="1">
      <c r="B984" s="33"/>
      <c r="C984" s="139" t="s">
        <v>2133</v>
      </c>
      <c r="D984" s="139" t="s">
        <v>309</v>
      </c>
      <c r="E984" s="140" t="s">
        <v>9913</v>
      </c>
      <c r="F984" s="141" t="s">
        <v>9914</v>
      </c>
      <c r="G984" s="142" t="s">
        <v>514</v>
      </c>
      <c r="H984" s="143">
        <v>25</v>
      </c>
      <c r="I984" s="144"/>
      <c r="J984" s="145">
        <f>ROUND(I984*H984,2)</f>
        <v>0</v>
      </c>
      <c r="K984" s="141" t="s">
        <v>1</v>
      </c>
      <c r="L984" s="33"/>
      <c r="M984" s="146" t="s">
        <v>1</v>
      </c>
      <c r="N984" s="147" t="s">
        <v>40</v>
      </c>
      <c r="P984" s="148">
        <f>O984*H984</f>
        <v>0</v>
      </c>
      <c r="Q984" s="148">
        <v>0</v>
      </c>
      <c r="R984" s="148">
        <f>Q984*H984</f>
        <v>0</v>
      </c>
      <c r="S984" s="148">
        <v>0</v>
      </c>
      <c r="T984" s="149">
        <f>S984*H984</f>
        <v>0</v>
      </c>
      <c r="AR984" s="150" t="s">
        <v>314</v>
      </c>
      <c r="AT984" s="150" t="s">
        <v>309</v>
      </c>
      <c r="AU984" s="150" t="s">
        <v>84</v>
      </c>
      <c r="AY984" s="18" t="s">
        <v>307</v>
      </c>
      <c r="BE984" s="151">
        <f>IF(N984="základní",J984,0)</f>
        <v>0</v>
      </c>
      <c r="BF984" s="151">
        <f>IF(N984="snížená",J984,0)</f>
        <v>0</v>
      </c>
      <c r="BG984" s="151">
        <f>IF(N984="zákl. přenesená",J984,0)</f>
        <v>0</v>
      </c>
      <c r="BH984" s="151">
        <f>IF(N984="sníž. přenesená",J984,0)</f>
        <v>0</v>
      </c>
      <c r="BI984" s="151">
        <f>IF(N984="nulová",J984,0)</f>
        <v>0</v>
      </c>
      <c r="BJ984" s="18" t="s">
        <v>82</v>
      </c>
      <c r="BK984" s="151">
        <f>ROUND(I984*H984,2)</f>
        <v>0</v>
      </c>
      <c r="BL984" s="18" t="s">
        <v>314</v>
      </c>
      <c r="BM984" s="150" t="s">
        <v>7904</v>
      </c>
    </row>
    <row r="985" spans="2:65" s="1" customFormat="1" ht="19.5">
      <c r="B985" s="33"/>
      <c r="D985" s="152" t="s">
        <v>316</v>
      </c>
      <c r="F985" s="153" t="s">
        <v>9914</v>
      </c>
      <c r="I985" s="154"/>
      <c r="L985" s="33"/>
      <c r="M985" s="155"/>
      <c r="T985" s="57"/>
      <c r="AT985" s="18" t="s">
        <v>316</v>
      </c>
      <c r="AU985" s="18" t="s">
        <v>84</v>
      </c>
    </row>
    <row r="986" spans="2:65" s="1" customFormat="1" ht="16.5" customHeight="1">
      <c r="B986" s="33"/>
      <c r="C986" s="139" t="s">
        <v>2140</v>
      </c>
      <c r="D986" s="139" t="s">
        <v>309</v>
      </c>
      <c r="E986" s="140" t="s">
        <v>9915</v>
      </c>
      <c r="F986" s="141" t="s">
        <v>9916</v>
      </c>
      <c r="G986" s="142" t="s">
        <v>514</v>
      </c>
      <c r="H986" s="143">
        <v>4</v>
      </c>
      <c r="I986" s="144"/>
      <c r="J986" s="145">
        <f>ROUND(I986*H986,2)</f>
        <v>0</v>
      </c>
      <c r="K986" s="141" t="s">
        <v>1</v>
      </c>
      <c r="L986" s="33"/>
      <c r="M986" s="146" t="s">
        <v>1</v>
      </c>
      <c r="N986" s="147" t="s">
        <v>40</v>
      </c>
      <c r="P986" s="148">
        <f>O986*H986</f>
        <v>0</v>
      </c>
      <c r="Q986" s="148">
        <v>0</v>
      </c>
      <c r="R986" s="148">
        <f>Q986*H986</f>
        <v>0</v>
      </c>
      <c r="S986" s="148">
        <v>0</v>
      </c>
      <c r="T986" s="149">
        <f>S986*H986</f>
        <v>0</v>
      </c>
      <c r="AR986" s="150" t="s">
        <v>314</v>
      </c>
      <c r="AT986" s="150" t="s">
        <v>309</v>
      </c>
      <c r="AU986" s="150" t="s">
        <v>84</v>
      </c>
      <c r="AY986" s="18" t="s">
        <v>307</v>
      </c>
      <c r="BE986" s="151">
        <f>IF(N986="základní",J986,0)</f>
        <v>0</v>
      </c>
      <c r="BF986" s="151">
        <f>IF(N986="snížená",J986,0)</f>
        <v>0</v>
      </c>
      <c r="BG986" s="151">
        <f>IF(N986="zákl. přenesená",J986,0)</f>
        <v>0</v>
      </c>
      <c r="BH986" s="151">
        <f>IF(N986="sníž. přenesená",J986,0)</f>
        <v>0</v>
      </c>
      <c r="BI986" s="151">
        <f>IF(N986="nulová",J986,0)</f>
        <v>0</v>
      </c>
      <c r="BJ986" s="18" t="s">
        <v>82</v>
      </c>
      <c r="BK986" s="151">
        <f>ROUND(I986*H986,2)</f>
        <v>0</v>
      </c>
      <c r="BL986" s="18" t="s">
        <v>314</v>
      </c>
      <c r="BM986" s="150" t="s">
        <v>7908</v>
      </c>
    </row>
    <row r="987" spans="2:65" s="1" customFormat="1" ht="11.25">
      <c r="B987" s="33"/>
      <c r="D987" s="152" t="s">
        <v>316</v>
      </c>
      <c r="F987" s="153" t="s">
        <v>9916</v>
      </c>
      <c r="I987" s="154"/>
      <c r="L987" s="33"/>
      <c r="M987" s="155"/>
      <c r="T987" s="57"/>
      <c r="AT987" s="18" t="s">
        <v>316</v>
      </c>
      <c r="AU987" s="18" t="s">
        <v>84</v>
      </c>
    </row>
    <row r="988" spans="2:65" s="1" customFormat="1" ht="16.5" customHeight="1">
      <c r="B988" s="33"/>
      <c r="C988" s="139" t="s">
        <v>2145</v>
      </c>
      <c r="D988" s="139" t="s">
        <v>309</v>
      </c>
      <c r="E988" s="140" t="s">
        <v>9917</v>
      </c>
      <c r="F988" s="141" t="s">
        <v>9918</v>
      </c>
      <c r="G988" s="142" t="s">
        <v>514</v>
      </c>
      <c r="H988" s="143">
        <v>4</v>
      </c>
      <c r="I988" s="144"/>
      <c r="J988" s="145">
        <f>ROUND(I988*H988,2)</f>
        <v>0</v>
      </c>
      <c r="K988" s="141" t="s">
        <v>1</v>
      </c>
      <c r="L988" s="33"/>
      <c r="M988" s="146" t="s">
        <v>1</v>
      </c>
      <c r="N988" s="147" t="s">
        <v>40</v>
      </c>
      <c r="P988" s="148">
        <f>O988*H988</f>
        <v>0</v>
      </c>
      <c r="Q988" s="148">
        <v>0</v>
      </c>
      <c r="R988" s="148">
        <f>Q988*H988</f>
        <v>0</v>
      </c>
      <c r="S988" s="148">
        <v>0</v>
      </c>
      <c r="T988" s="149">
        <f>S988*H988</f>
        <v>0</v>
      </c>
      <c r="AR988" s="150" t="s">
        <v>314</v>
      </c>
      <c r="AT988" s="150" t="s">
        <v>309</v>
      </c>
      <c r="AU988" s="150" t="s">
        <v>84</v>
      </c>
      <c r="AY988" s="18" t="s">
        <v>307</v>
      </c>
      <c r="BE988" s="151">
        <f>IF(N988="základní",J988,0)</f>
        <v>0</v>
      </c>
      <c r="BF988" s="151">
        <f>IF(N988="snížená",J988,0)</f>
        <v>0</v>
      </c>
      <c r="BG988" s="151">
        <f>IF(N988="zákl. přenesená",J988,0)</f>
        <v>0</v>
      </c>
      <c r="BH988" s="151">
        <f>IF(N988="sníž. přenesená",J988,0)</f>
        <v>0</v>
      </c>
      <c r="BI988" s="151">
        <f>IF(N988="nulová",J988,0)</f>
        <v>0</v>
      </c>
      <c r="BJ988" s="18" t="s">
        <v>82</v>
      </c>
      <c r="BK988" s="151">
        <f>ROUND(I988*H988,2)</f>
        <v>0</v>
      </c>
      <c r="BL988" s="18" t="s">
        <v>314</v>
      </c>
      <c r="BM988" s="150" t="s">
        <v>7910</v>
      </c>
    </row>
    <row r="989" spans="2:65" s="1" customFormat="1" ht="11.25">
      <c r="B989" s="33"/>
      <c r="D989" s="152" t="s">
        <v>316</v>
      </c>
      <c r="F989" s="153" t="s">
        <v>9918</v>
      </c>
      <c r="I989" s="154"/>
      <c r="L989" s="33"/>
      <c r="M989" s="155"/>
      <c r="T989" s="57"/>
      <c r="AT989" s="18" t="s">
        <v>316</v>
      </c>
      <c r="AU989" s="18" t="s">
        <v>84</v>
      </c>
    </row>
    <row r="990" spans="2:65" s="1" customFormat="1" ht="16.5" customHeight="1">
      <c r="B990" s="33"/>
      <c r="C990" s="139" t="s">
        <v>2152</v>
      </c>
      <c r="D990" s="139" t="s">
        <v>309</v>
      </c>
      <c r="E990" s="140" t="s">
        <v>9919</v>
      </c>
      <c r="F990" s="141" t="s">
        <v>9920</v>
      </c>
      <c r="G990" s="142" t="s">
        <v>514</v>
      </c>
      <c r="H990" s="143">
        <v>4</v>
      </c>
      <c r="I990" s="144"/>
      <c r="J990" s="145">
        <f>ROUND(I990*H990,2)</f>
        <v>0</v>
      </c>
      <c r="K990" s="141" t="s">
        <v>1</v>
      </c>
      <c r="L990" s="33"/>
      <c r="M990" s="146" t="s">
        <v>1</v>
      </c>
      <c r="N990" s="147" t="s">
        <v>40</v>
      </c>
      <c r="P990" s="148">
        <f>O990*H990</f>
        <v>0</v>
      </c>
      <c r="Q990" s="148">
        <v>0</v>
      </c>
      <c r="R990" s="148">
        <f>Q990*H990</f>
        <v>0</v>
      </c>
      <c r="S990" s="148">
        <v>0</v>
      </c>
      <c r="T990" s="149">
        <f>S990*H990</f>
        <v>0</v>
      </c>
      <c r="AR990" s="150" t="s">
        <v>314</v>
      </c>
      <c r="AT990" s="150" t="s">
        <v>309</v>
      </c>
      <c r="AU990" s="150" t="s">
        <v>84</v>
      </c>
      <c r="AY990" s="18" t="s">
        <v>307</v>
      </c>
      <c r="BE990" s="151">
        <f>IF(N990="základní",J990,0)</f>
        <v>0</v>
      </c>
      <c r="BF990" s="151">
        <f>IF(N990="snížená",J990,0)</f>
        <v>0</v>
      </c>
      <c r="BG990" s="151">
        <f>IF(N990="zákl. přenesená",J990,0)</f>
        <v>0</v>
      </c>
      <c r="BH990" s="151">
        <f>IF(N990="sníž. přenesená",J990,0)</f>
        <v>0</v>
      </c>
      <c r="BI990" s="151">
        <f>IF(N990="nulová",J990,0)</f>
        <v>0</v>
      </c>
      <c r="BJ990" s="18" t="s">
        <v>82</v>
      </c>
      <c r="BK990" s="151">
        <f>ROUND(I990*H990,2)</f>
        <v>0</v>
      </c>
      <c r="BL990" s="18" t="s">
        <v>314</v>
      </c>
      <c r="BM990" s="150" t="s">
        <v>7913</v>
      </c>
    </row>
    <row r="991" spans="2:65" s="1" customFormat="1" ht="11.25">
      <c r="B991" s="33"/>
      <c r="D991" s="152" t="s">
        <v>316</v>
      </c>
      <c r="F991" s="153" t="s">
        <v>9920</v>
      </c>
      <c r="I991" s="154"/>
      <c r="L991" s="33"/>
      <c r="M991" s="155"/>
      <c r="T991" s="57"/>
      <c r="AT991" s="18" t="s">
        <v>316</v>
      </c>
      <c r="AU991" s="18" t="s">
        <v>84</v>
      </c>
    </row>
    <row r="992" spans="2:65" s="1" customFormat="1" ht="24.2" customHeight="1">
      <c r="B992" s="33"/>
      <c r="C992" s="139" t="s">
        <v>2157</v>
      </c>
      <c r="D992" s="139" t="s">
        <v>309</v>
      </c>
      <c r="E992" s="140" t="s">
        <v>9921</v>
      </c>
      <c r="F992" s="141" t="s">
        <v>9922</v>
      </c>
      <c r="G992" s="142" t="s">
        <v>514</v>
      </c>
      <c r="H992" s="143">
        <v>6</v>
      </c>
      <c r="I992" s="144"/>
      <c r="J992" s="145">
        <f>ROUND(I992*H992,2)</f>
        <v>0</v>
      </c>
      <c r="K992" s="141" t="s">
        <v>1</v>
      </c>
      <c r="L992" s="33"/>
      <c r="M992" s="146" t="s">
        <v>1</v>
      </c>
      <c r="N992" s="147" t="s">
        <v>40</v>
      </c>
      <c r="P992" s="148">
        <f>O992*H992</f>
        <v>0</v>
      </c>
      <c r="Q992" s="148">
        <v>0</v>
      </c>
      <c r="R992" s="148">
        <f>Q992*H992</f>
        <v>0</v>
      </c>
      <c r="S992" s="148">
        <v>0</v>
      </c>
      <c r="T992" s="149">
        <f>S992*H992</f>
        <v>0</v>
      </c>
      <c r="AR992" s="150" t="s">
        <v>314</v>
      </c>
      <c r="AT992" s="150" t="s">
        <v>309</v>
      </c>
      <c r="AU992" s="150" t="s">
        <v>84</v>
      </c>
      <c r="AY992" s="18" t="s">
        <v>307</v>
      </c>
      <c r="BE992" s="151">
        <f>IF(N992="základní",J992,0)</f>
        <v>0</v>
      </c>
      <c r="BF992" s="151">
        <f>IF(N992="snížená",J992,0)</f>
        <v>0</v>
      </c>
      <c r="BG992" s="151">
        <f>IF(N992="zákl. přenesená",J992,0)</f>
        <v>0</v>
      </c>
      <c r="BH992" s="151">
        <f>IF(N992="sníž. přenesená",J992,0)</f>
        <v>0</v>
      </c>
      <c r="BI992" s="151">
        <f>IF(N992="nulová",J992,0)</f>
        <v>0</v>
      </c>
      <c r="BJ992" s="18" t="s">
        <v>82</v>
      </c>
      <c r="BK992" s="151">
        <f>ROUND(I992*H992,2)</f>
        <v>0</v>
      </c>
      <c r="BL992" s="18" t="s">
        <v>314</v>
      </c>
      <c r="BM992" s="150" t="s">
        <v>7916</v>
      </c>
    </row>
    <row r="993" spans="2:65" s="1" customFormat="1" ht="19.5">
      <c r="B993" s="33"/>
      <c r="D993" s="152" t="s">
        <v>316</v>
      </c>
      <c r="F993" s="153" t="s">
        <v>9922</v>
      </c>
      <c r="I993" s="154"/>
      <c r="L993" s="33"/>
      <c r="M993" s="155"/>
      <c r="T993" s="57"/>
      <c r="AT993" s="18" t="s">
        <v>316</v>
      </c>
      <c r="AU993" s="18" t="s">
        <v>84</v>
      </c>
    </row>
    <row r="994" spans="2:65" s="1" customFormat="1" ht="16.5" customHeight="1">
      <c r="B994" s="33"/>
      <c r="C994" s="139" t="s">
        <v>2310</v>
      </c>
      <c r="D994" s="139" t="s">
        <v>309</v>
      </c>
      <c r="E994" s="140" t="s">
        <v>9923</v>
      </c>
      <c r="F994" s="141" t="s">
        <v>9924</v>
      </c>
      <c r="G994" s="142" t="s">
        <v>514</v>
      </c>
      <c r="H994" s="143">
        <v>1</v>
      </c>
      <c r="I994" s="144"/>
      <c r="J994" s="145">
        <f>ROUND(I994*H994,2)</f>
        <v>0</v>
      </c>
      <c r="K994" s="141" t="s">
        <v>1</v>
      </c>
      <c r="L994" s="33"/>
      <c r="M994" s="146" t="s">
        <v>1</v>
      </c>
      <c r="N994" s="147" t="s">
        <v>40</v>
      </c>
      <c r="P994" s="148">
        <f>O994*H994</f>
        <v>0</v>
      </c>
      <c r="Q994" s="148">
        <v>0</v>
      </c>
      <c r="R994" s="148">
        <f>Q994*H994</f>
        <v>0</v>
      </c>
      <c r="S994" s="148">
        <v>0</v>
      </c>
      <c r="T994" s="149">
        <f>S994*H994</f>
        <v>0</v>
      </c>
      <c r="AR994" s="150" t="s">
        <v>314</v>
      </c>
      <c r="AT994" s="150" t="s">
        <v>309</v>
      </c>
      <c r="AU994" s="150" t="s">
        <v>84</v>
      </c>
      <c r="AY994" s="18" t="s">
        <v>307</v>
      </c>
      <c r="BE994" s="151">
        <f>IF(N994="základní",J994,0)</f>
        <v>0</v>
      </c>
      <c r="BF994" s="151">
        <f>IF(N994="snížená",J994,0)</f>
        <v>0</v>
      </c>
      <c r="BG994" s="151">
        <f>IF(N994="zákl. přenesená",J994,0)</f>
        <v>0</v>
      </c>
      <c r="BH994" s="151">
        <f>IF(N994="sníž. přenesená",J994,0)</f>
        <v>0</v>
      </c>
      <c r="BI994" s="151">
        <f>IF(N994="nulová",J994,0)</f>
        <v>0</v>
      </c>
      <c r="BJ994" s="18" t="s">
        <v>82</v>
      </c>
      <c r="BK994" s="151">
        <f>ROUND(I994*H994,2)</f>
        <v>0</v>
      </c>
      <c r="BL994" s="18" t="s">
        <v>314</v>
      </c>
      <c r="BM994" s="150" t="s">
        <v>7921</v>
      </c>
    </row>
    <row r="995" spans="2:65" s="1" customFormat="1" ht="11.25">
      <c r="B995" s="33"/>
      <c r="D995" s="152" t="s">
        <v>316</v>
      </c>
      <c r="F995" s="153" t="s">
        <v>9924</v>
      </c>
      <c r="I995" s="154"/>
      <c r="L995" s="33"/>
      <c r="M995" s="155"/>
      <c r="T995" s="57"/>
      <c r="AT995" s="18" t="s">
        <v>316</v>
      </c>
      <c r="AU995" s="18" t="s">
        <v>84</v>
      </c>
    </row>
    <row r="996" spans="2:65" s="1" customFormat="1" ht="16.5" customHeight="1">
      <c r="B996" s="33"/>
      <c r="C996" s="139" t="s">
        <v>2315</v>
      </c>
      <c r="D996" s="139" t="s">
        <v>309</v>
      </c>
      <c r="E996" s="140" t="s">
        <v>9925</v>
      </c>
      <c r="F996" s="141" t="s">
        <v>9926</v>
      </c>
      <c r="G996" s="142" t="s">
        <v>514</v>
      </c>
      <c r="H996" s="143">
        <v>4</v>
      </c>
      <c r="I996" s="144"/>
      <c r="J996" s="145">
        <f>ROUND(I996*H996,2)</f>
        <v>0</v>
      </c>
      <c r="K996" s="141" t="s">
        <v>1</v>
      </c>
      <c r="L996" s="33"/>
      <c r="M996" s="146" t="s">
        <v>1</v>
      </c>
      <c r="N996" s="147" t="s">
        <v>40</v>
      </c>
      <c r="P996" s="148">
        <f>O996*H996</f>
        <v>0</v>
      </c>
      <c r="Q996" s="148">
        <v>0</v>
      </c>
      <c r="R996" s="148">
        <f>Q996*H996</f>
        <v>0</v>
      </c>
      <c r="S996" s="148">
        <v>0</v>
      </c>
      <c r="T996" s="149">
        <f>S996*H996</f>
        <v>0</v>
      </c>
      <c r="AR996" s="150" t="s">
        <v>314</v>
      </c>
      <c r="AT996" s="150" t="s">
        <v>309</v>
      </c>
      <c r="AU996" s="150" t="s">
        <v>84</v>
      </c>
      <c r="AY996" s="18" t="s">
        <v>307</v>
      </c>
      <c r="BE996" s="151">
        <f>IF(N996="základní",J996,0)</f>
        <v>0</v>
      </c>
      <c r="BF996" s="151">
        <f>IF(N996="snížená",J996,0)</f>
        <v>0</v>
      </c>
      <c r="BG996" s="151">
        <f>IF(N996="zákl. přenesená",J996,0)</f>
        <v>0</v>
      </c>
      <c r="BH996" s="151">
        <f>IF(N996="sníž. přenesená",J996,0)</f>
        <v>0</v>
      </c>
      <c r="BI996" s="151">
        <f>IF(N996="nulová",J996,0)</f>
        <v>0</v>
      </c>
      <c r="BJ996" s="18" t="s">
        <v>82</v>
      </c>
      <c r="BK996" s="151">
        <f>ROUND(I996*H996,2)</f>
        <v>0</v>
      </c>
      <c r="BL996" s="18" t="s">
        <v>314</v>
      </c>
      <c r="BM996" s="150" t="s">
        <v>7926</v>
      </c>
    </row>
    <row r="997" spans="2:65" s="1" customFormat="1" ht="11.25">
      <c r="B997" s="33"/>
      <c r="D997" s="152" t="s">
        <v>316</v>
      </c>
      <c r="F997" s="153" t="s">
        <v>9926</v>
      </c>
      <c r="I997" s="154"/>
      <c r="L997" s="33"/>
      <c r="M997" s="155"/>
      <c r="T997" s="57"/>
      <c r="AT997" s="18" t="s">
        <v>316</v>
      </c>
      <c r="AU997" s="18" t="s">
        <v>84</v>
      </c>
    </row>
    <row r="998" spans="2:65" s="1" customFormat="1" ht="16.5" customHeight="1">
      <c r="B998" s="33"/>
      <c r="C998" s="139" t="s">
        <v>2319</v>
      </c>
      <c r="D998" s="139" t="s">
        <v>309</v>
      </c>
      <c r="E998" s="140" t="s">
        <v>9927</v>
      </c>
      <c r="F998" s="141" t="s">
        <v>9928</v>
      </c>
      <c r="G998" s="142" t="s">
        <v>514</v>
      </c>
      <c r="H998" s="143">
        <v>4</v>
      </c>
      <c r="I998" s="144"/>
      <c r="J998" s="145">
        <f>ROUND(I998*H998,2)</f>
        <v>0</v>
      </c>
      <c r="K998" s="141" t="s">
        <v>1</v>
      </c>
      <c r="L998" s="33"/>
      <c r="M998" s="146" t="s">
        <v>1</v>
      </c>
      <c r="N998" s="147" t="s">
        <v>40</v>
      </c>
      <c r="P998" s="148">
        <f>O998*H998</f>
        <v>0</v>
      </c>
      <c r="Q998" s="148">
        <v>0</v>
      </c>
      <c r="R998" s="148">
        <f>Q998*H998</f>
        <v>0</v>
      </c>
      <c r="S998" s="148">
        <v>0</v>
      </c>
      <c r="T998" s="149">
        <f>S998*H998</f>
        <v>0</v>
      </c>
      <c r="AR998" s="150" t="s">
        <v>314</v>
      </c>
      <c r="AT998" s="150" t="s">
        <v>309</v>
      </c>
      <c r="AU998" s="150" t="s">
        <v>84</v>
      </c>
      <c r="AY998" s="18" t="s">
        <v>307</v>
      </c>
      <c r="BE998" s="151">
        <f>IF(N998="základní",J998,0)</f>
        <v>0</v>
      </c>
      <c r="BF998" s="151">
        <f>IF(N998="snížená",J998,0)</f>
        <v>0</v>
      </c>
      <c r="BG998" s="151">
        <f>IF(N998="zákl. přenesená",J998,0)</f>
        <v>0</v>
      </c>
      <c r="BH998" s="151">
        <f>IF(N998="sníž. přenesená",J998,0)</f>
        <v>0</v>
      </c>
      <c r="BI998" s="151">
        <f>IF(N998="nulová",J998,0)</f>
        <v>0</v>
      </c>
      <c r="BJ998" s="18" t="s">
        <v>82</v>
      </c>
      <c r="BK998" s="151">
        <f>ROUND(I998*H998,2)</f>
        <v>0</v>
      </c>
      <c r="BL998" s="18" t="s">
        <v>314</v>
      </c>
      <c r="BM998" s="150" t="s">
        <v>7931</v>
      </c>
    </row>
    <row r="999" spans="2:65" s="1" customFormat="1" ht="11.25">
      <c r="B999" s="33"/>
      <c r="D999" s="152" t="s">
        <v>316</v>
      </c>
      <c r="F999" s="153" t="s">
        <v>9928</v>
      </c>
      <c r="I999" s="154"/>
      <c r="L999" s="33"/>
      <c r="M999" s="155"/>
      <c r="T999" s="57"/>
      <c r="AT999" s="18" t="s">
        <v>316</v>
      </c>
      <c r="AU999" s="18" t="s">
        <v>84</v>
      </c>
    </row>
    <row r="1000" spans="2:65" s="1" customFormat="1" ht="24.2" customHeight="1">
      <c r="B1000" s="33"/>
      <c r="C1000" s="139" t="s">
        <v>2325</v>
      </c>
      <c r="D1000" s="139" t="s">
        <v>309</v>
      </c>
      <c r="E1000" s="140" t="s">
        <v>9929</v>
      </c>
      <c r="F1000" s="141" t="s">
        <v>9930</v>
      </c>
      <c r="G1000" s="142" t="s">
        <v>514</v>
      </c>
      <c r="H1000" s="143">
        <v>1</v>
      </c>
      <c r="I1000" s="144"/>
      <c r="J1000" s="145">
        <f>ROUND(I1000*H1000,2)</f>
        <v>0</v>
      </c>
      <c r="K1000" s="141" t="s">
        <v>1</v>
      </c>
      <c r="L1000" s="33"/>
      <c r="M1000" s="146" t="s">
        <v>1</v>
      </c>
      <c r="N1000" s="147" t="s">
        <v>40</v>
      </c>
      <c r="P1000" s="148">
        <f>O1000*H1000</f>
        <v>0</v>
      </c>
      <c r="Q1000" s="148">
        <v>0</v>
      </c>
      <c r="R1000" s="148">
        <f>Q1000*H1000</f>
        <v>0</v>
      </c>
      <c r="S1000" s="148">
        <v>0</v>
      </c>
      <c r="T1000" s="149">
        <f>S1000*H1000</f>
        <v>0</v>
      </c>
      <c r="AR1000" s="150" t="s">
        <v>314</v>
      </c>
      <c r="AT1000" s="150" t="s">
        <v>309</v>
      </c>
      <c r="AU1000" s="150" t="s">
        <v>84</v>
      </c>
      <c r="AY1000" s="18" t="s">
        <v>307</v>
      </c>
      <c r="BE1000" s="151">
        <f>IF(N1000="základní",J1000,0)</f>
        <v>0</v>
      </c>
      <c r="BF1000" s="151">
        <f>IF(N1000="snížená",J1000,0)</f>
        <v>0</v>
      </c>
      <c r="BG1000" s="151">
        <f>IF(N1000="zákl. přenesená",J1000,0)</f>
        <v>0</v>
      </c>
      <c r="BH1000" s="151">
        <f>IF(N1000="sníž. přenesená",J1000,0)</f>
        <v>0</v>
      </c>
      <c r="BI1000" s="151">
        <f>IF(N1000="nulová",J1000,0)</f>
        <v>0</v>
      </c>
      <c r="BJ1000" s="18" t="s">
        <v>82</v>
      </c>
      <c r="BK1000" s="151">
        <f>ROUND(I1000*H1000,2)</f>
        <v>0</v>
      </c>
      <c r="BL1000" s="18" t="s">
        <v>314</v>
      </c>
      <c r="BM1000" s="150" t="s">
        <v>7936</v>
      </c>
    </row>
    <row r="1001" spans="2:65" s="1" customFormat="1" ht="11.25">
      <c r="B1001" s="33"/>
      <c r="D1001" s="152" t="s">
        <v>316</v>
      </c>
      <c r="F1001" s="153" t="s">
        <v>9930</v>
      </c>
      <c r="I1001" s="154"/>
      <c r="L1001" s="33"/>
      <c r="M1001" s="155"/>
      <c r="T1001" s="57"/>
      <c r="AT1001" s="18" t="s">
        <v>316</v>
      </c>
      <c r="AU1001" s="18" t="s">
        <v>84</v>
      </c>
    </row>
    <row r="1002" spans="2:65" s="1" customFormat="1" ht="24.2" customHeight="1">
      <c r="B1002" s="33"/>
      <c r="C1002" s="139" t="s">
        <v>2336</v>
      </c>
      <c r="D1002" s="139" t="s">
        <v>309</v>
      </c>
      <c r="E1002" s="140" t="s">
        <v>9931</v>
      </c>
      <c r="F1002" s="141" t="s">
        <v>9932</v>
      </c>
      <c r="G1002" s="142" t="s">
        <v>514</v>
      </c>
      <c r="H1002" s="143">
        <v>45</v>
      </c>
      <c r="I1002" s="144"/>
      <c r="J1002" s="145">
        <f>ROUND(I1002*H1002,2)</f>
        <v>0</v>
      </c>
      <c r="K1002" s="141" t="s">
        <v>1</v>
      </c>
      <c r="L1002" s="33"/>
      <c r="M1002" s="146" t="s">
        <v>1</v>
      </c>
      <c r="N1002" s="147" t="s">
        <v>40</v>
      </c>
      <c r="P1002" s="148">
        <f>O1002*H1002</f>
        <v>0</v>
      </c>
      <c r="Q1002" s="148">
        <v>0</v>
      </c>
      <c r="R1002" s="148">
        <f>Q1002*H1002</f>
        <v>0</v>
      </c>
      <c r="S1002" s="148">
        <v>0</v>
      </c>
      <c r="T1002" s="149">
        <f>S1002*H1002</f>
        <v>0</v>
      </c>
      <c r="AR1002" s="150" t="s">
        <v>314</v>
      </c>
      <c r="AT1002" s="150" t="s">
        <v>309</v>
      </c>
      <c r="AU1002" s="150" t="s">
        <v>84</v>
      </c>
      <c r="AY1002" s="18" t="s">
        <v>307</v>
      </c>
      <c r="BE1002" s="151">
        <f>IF(N1002="základní",J1002,0)</f>
        <v>0</v>
      </c>
      <c r="BF1002" s="151">
        <f>IF(N1002="snížená",J1002,0)</f>
        <v>0</v>
      </c>
      <c r="BG1002" s="151">
        <f>IF(N1002="zákl. přenesená",J1002,0)</f>
        <v>0</v>
      </c>
      <c r="BH1002" s="151">
        <f>IF(N1002="sníž. přenesená",J1002,0)</f>
        <v>0</v>
      </c>
      <c r="BI1002" s="151">
        <f>IF(N1002="nulová",J1002,0)</f>
        <v>0</v>
      </c>
      <c r="BJ1002" s="18" t="s">
        <v>82</v>
      </c>
      <c r="BK1002" s="151">
        <f>ROUND(I1002*H1002,2)</f>
        <v>0</v>
      </c>
      <c r="BL1002" s="18" t="s">
        <v>314</v>
      </c>
      <c r="BM1002" s="150" t="s">
        <v>7940</v>
      </c>
    </row>
    <row r="1003" spans="2:65" s="1" customFormat="1" ht="19.5">
      <c r="B1003" s="33"/>
      <c r="D1003" s="152" t="s">
        <v>316</v>
      </c>
      <c r="F1003" s="153" t="s">
        <v>9932</v>
      </c>
      <c r="I1003" s="154"/>
      <c r="L1003" s="33"/>
      <c r="M1003" s="155"/>
      <c r="T1003" s="57"/>
      <c r="AT1003" s="18" t="s">
        <v>316</v>
      </c>
      <c r="AU1003" s="18" t="s">
        <v>84</v>
      </c>
    </row>
    <row r="1004" spans="2:65" s="1" customFormat="1" ht="24.2" customHeight="1">
      <c r="B1004" s="33"/>
      <c r="C1004" s="139" t="s">
        <v>2338</v>
      </c>
      <c r="D1004" s="139" t="s">
        <v>309</v>
      </c>
      <c r="E1004" s="140" t="s">
        <v>9933</v>
      </c>
      <c r="F1004" s="141" t="s">
        <v>9934</v>
      </c>
      <c r="G1004" s="142" t="s">
        <v>514</v>
      </c>
      <c r="H1004" s="143">
        <v>6</v>
      </c>
      <c r="I1004" s="144"/>
      <c r="J1004" s="145">
        <f>ROUND(I1004*H1004,2)</f>
        <v>0</v>
      </c>
      <c r="K1004" s="141" t="s">
        <v>1</v>
      </c>
      <c r="L1004" s="33"/>
      <c r="M1004" s="146" t="s">
        <v>1</v>
      </c>
      <c r="N1004" s="147" t="s">
        <v>40</v>
      </c>
      <c r="P1004" s="148">
        <f>O1004*H1004</f>
        <v>0</v>
      </c>
      <c r="Q1004" s="148">
        <v>0</v>
      </c>
      <c r="R1004" s="148">
        <f>Q1004*H1004</f>
        <v>0</v>
      </c>
      <c r="S1004" s="148">
        <v>0</v>
      </c>
      <c r="T1004" s="149">
        <f>S1004*H1004</f>
        <v>0</v>
      </c>
      <c r="AR1004" s="150" t="s">
        <v>314</v>
      </c>
      <c r="AT1004" s="150" t="s">
        <v>309</v>
      </c>
      <c r="AU1004" s="150" t="s">
        <v>84</v>
      </c>
      <c r="AY1004" s="18" t="s">
        <v>307</v>
      </c>
      <c r="BE1004" s="151">
        <f>IF(N1004="základní",J1004,0)</f>
        <v>0</v>
      </c>
      <c r="BF1004" s="151">
        <f>IF(N1004="snížená",J1004,0)</f>
        <v>0</v>
      </c>
      <c r="BG1004" s="151">
        <f>IF(N1004="zákl. přenesená",J1004,0)</f>
        <v>0</v>
      </c>
      <c r="BH1004" s="151">
        <f>IF(N1004="sníž. přenesená",J1004,0)</f>
        <v>0</v>
      </c>
      <c r="BI1004" s="151">
        <f>IF(N1004="nulová",J1004,0)</f>
        <v>0</v>
      </c>
      <c r="BJ1004" s="18" t="s">
        <v>82</v>
      </c>
      <c r="BK1004" s="151">
        <f>ROUND(I1004*H1004,2)</f>
        <v>0</v>
      </c>
      <c r="BL1004" s="18" t="s">
        <v>314</v>
      </c>
      <c r="BM1004" s="150" t="s">
        <v>7943</v>
      </c>
    </row>
    <row r="1005" spans="2:65" s="1" customFormat="1" ht="19.5">
      <c r="B1005" s="33"/>
      <c r="D1005" s="152" t="s">
        <v>316</v>
      </c>
      <c r="F1005" s="153" t="s">
        <v>9934</v>
      </c>
      <c r="I1005" s="154"/>
      <c r="L1005" s="33"/>
      <c r="M1005" s="155"/>
      <c r="T1005" s="57"/>
      <c r="AT1005" s="18" t="s">
        <v>316</v>
      </c>
      <c r="AU1005" s="18" t="s">
        <v>84</v>
      </c>
    </row>
    <row r="1006" spans="2:65" s="1" customFormat="1" ht="16.5" customHeight="1">
      <c r="B1006" s="33"/>
      <c r="C1006" s="139" t="s">
        <v>2340</v>
      </c>
      <c r="D1006" s="139" t="s">
        <v>309</v>
      </c>
      <c r="E1006" s="140" t="s">
        <v>9935</v>
      </c>
      <c r="F1006" s="141" t="s">
        <v>9936</v>
      </c>
      <c r="G1006" s="142" t="s">
        <v>514</v>
      </c>
      <c r="H1006" s="143">
        <v>4</v>
      </c>
      <c r="I1006" s="144"/>
      <c r="J1006" s="145">
        <f>ROUND(I1006*H1006,2)</f>
        <v>0</v>
      </c>
      <c r="K1006" s="141" t="s">
        <v>1</v>
      </c>
      <c r="L1006" s="33"/>
      <c r="M1006" s="146" t="s">
        <v>1</v>
      </c>
      <c r="N1006" s="147" t="s">
        <v>40</v>
      </c>
      <c r="P1006" s="148">
        <f>O1006*H1006</f>
        <v>0</v>
      </c>
      <c r="Q1006" s="148">
        <v>0</v>
      </c>
      <c r="R1006" s="148">
        <f>Q1006*H1006</f>
        <v>0</v>
      </c>
      <c r="S1006" s="148">
        <v>0</v>
      </c>
      <c r="T1006" s="149">
        <f>S1006*H1006</f>
        <v>0</v>
      </c>
      <c r="AR1006" s="150" t="s">
        <v>314</v>
      </c>
      <c r="AT1006" s="150" t="s">
        <v>309</v>
      </c>
      <c r="AU1006" s="150" t="s">
        <v>84</v>
      </c>
      <c r="AY1006" s="18" t="s">
        <v>307</v>
      </c>
      <c r="BE1006" s="151">
        <f>IF(N1006="základní",J1006,0)</f>
        <v>0</v>
      </c>
      <c r="BF1006" s="151">
        <f>IF(N1006="snížená",J1006,0)</f>
        <v>0</v>
      </c>
      <c r="BG1006" s="151">
        <f>IF(N1006="zákl. přenesená",J1006,0)</f>
        <v>0</v>
      </c>
      <c r="BH1006" s="151">
        <f>IF(N1006="sníž. přenesená",J1006,0)</f>
        <v>0</v>
      </c>
      <c r="BI1006" s="151">
        <f>IF(N1006="nulová",J1006,0)</f>
        <v>0</v>
      </c>
      <c r="BJ1006" s="18" t="s">
        <v>82</v>
      </c>
      <c r="BK1006" s="151">
        <f>ROUND(I1006*H1006,2)</f>
        <v>0</v>
      </c>
      <c r="BL1006" s="18" t="s">
        <v>314</v>
      </c>
      <c r="BM1006" s="150" t="s">
        <v>7946</v>
      </c>
    </row>
    <row r="1007" spans="2:65" s="1" customFormat="1" ht="11.25">
      <c r="B1007" s="33"/>
      <c r="D1007" s="152" t="s">
        <v>316</v>
      </c>
      <c r="F1007" s="153" t="s">
        <v>9936</v>
      </c>
      <c r="I1007" s="154"/>
      <c r="L1007" s="33"/>
      <c r="M1007" s="155"/>
      <c r="T1007" s="57"/>
      <c r="AT1007" s="18" t="s">
        <v>316</v>
      </c>
      <c r="AU1007" s="18" t="s">
        <v>84</v>
      </c>
    </row>
    <row r="1008" spans="2:65" s="1" customFormat="1" ht="16.5" customHeight="1">
      <c r="B1008" s="33"/>
      <c r="C1008" s="139" t="s">
        <v>908</v>
      </c>
      <c r="D1008" s="139" t="s">
        <v>309</v>
      </c>
      <c r="E1008" s="140" t="s">
        <v>9937</v>
      </c>
      <c r="F1008" s="141" t="s">
        <v>9938</v>
      </c>
      <c r="G1008" s="142" t="s">
        <v>514</v>
      </c>
      <c r="H1008" s="143">
        <v>55</v>
      </c>
      <c r="I1008" s="144"/>
      <c r="J1008" s="145">
        <f>ROUND(I1008*H1008,2)</f>
        <v>0</v>
      </c>
      <c r="K1008" s="141" t="s">
        <v>1</v>
      </c>
      <c r="L1008" s="33"/>
      <c r="M1008" s="146" t="s">
        <v>1</v>
      </c>
      <c r="N1008" s="147" t="s">
        <v>40</v>
      </c>
      <c r="P1008" s="148">
        <f>O1008*H1008</f>
        <v>0</v>
      </c>
      <c r="Q1008" s="148">
        <v>0</v>
      </c>
      <c r="R1008" s="148">
        <f>Q1008*H1008</f>
        <v>0</v>
      </c>
      <c r="S1008" s="148">
        <v>0</v>
      </c>
      <c r="T1008" s="149">
        <f>S1008*H1008</f>
        <v>0</v>
      </c>
      <c r="AR1008" s="150" t="s">
        <v>314</v>
      </c>
      <c r="AT1008" s="150" t="s">
        <v>309</v>
      </c>
      <c r="AU1008" s="150" t="s">
        <v>84</v>
      </c>
      <c r="AY1008" s="18" t="s">
        <v>307</v>
      </c>
      <c r="BE1008" s="151">
        <f>IF(N1008="základní",J1008,0)</f>
        <v>0</v>
      </c>
      <c r="BF1008" s="151">
        <f>IF(N1008="snížená",J1008,0)</f>
        <v>0</v>
      </c>
      <c r="BG1008" s="151">
        <f>IF(N1008="zákl. přenesená",J1008,0)</f>
        <v>0</v>
      </c>
      <c r="BH1008" s="151">
        <f>IF(N1008="sníž. přenesená",J1008,0)</f>
        <v>0</v>
      </c>
      <c r="BI1008" s="151">
        <f>IF(N1008="nulová",J1008,0)</f>
        <v>0</v>
      </c>
      <c r="BJ1008" s="18" t="s">
        <v>82</v>
      </c>
      <c r="BK1008" s="151">
        <f>ROUND(I1008*H1008,2)</f>
        <v>0</v>
      </c>
      <c r="BL1008" s="18" t="s">
        <v>314</v>
      </c>
      <c r="BM1008" s="150" t="s">
        <v>7949</v>
      </c>
    </row>
    <row r="1009" spans="2:65" s="1" customFormat="1" ht="11.25">
      <c r="B1009" s="33"/>
      <c r="D1009" s="152" t="s">
        <v>316</v>
      </c>
      <c r="F1009" s="153" t="s">
        <v>9938</v>
      </c>
      <c r="I1009" s="154"/>
      <c r="L1009" s="33"/>
      <c r="M1009" s="155"/>
      <c r="T1009" s="57"/>
      <c r="AT1009" s="18" t="s">
        <v>316</v>
      </c>
      <c r="AU1009" s="18" t="s">
        <v>84</v>
      </c>
    </row>
    <row r="1010" spans="2:65" s="1" customFormat="1" ht="16.5" customHeight="1">
      <c r="B1010" s="33"/>
      <c r="C1010" s="139" t="s">
        <v>913</v>
      </c>
      <c r="D1010" s="139" t="s">
        <v>309</v>
      </c>
      <c r="E1010" s="140" t="s">
        <v>9939</v>
      </c>
      <c r="F1010" s="141" t="s">
        <v>9940</v>
      </c>
      <c r="G1010" s="142" t="s">
        <v>514</v>
      </c>
      <c r="H1010" s="143">
        <v>1</v>
      </c>
      <c r="I1010" s="144"/>
      <c r="J1010" s="145">
        <f>ROUND(I1010*H1010,2)</f>
        <v>0</v>
      </c>
      <c r="K1010" s="141" t="s">
        <v>1</v>
      </c>
      <c r="L1010" s="33"/>
      <c r="M1010" s="146" t="s">
        <v>1</v>
      </c>
      <c r="N1010" s="147" t="s">
        <v>40</v>
      </c>
      <c r="P1010" s="148">
        <f>O1010*H1010</f>
        <v>0</v>
      </c>
      <c r="Q1010" s="148">
        <v>0</v>
      </c>
      <c r="R1010" s="148">
        <f>Q1010*H1010</f>
        <v>0</v>
      </c>
      <c r="S1010" s="148">
        <v>0</v>
      </c>
      <c r="T1010" s="149">
        <f>S1010*H1010</f>
        <v>0</v>
      </c>
      <c r="AR1010" s="150" t="s">
        <v>314</v>
      </c>
      <c r="AT1010" s="150" t="s">
        <v>309</v>
      </c>
      <c r="AU1010" s="150" t="s">
        <v>84</v>
      </c>
      <c r="AY1010" s="18" t="s">
        <v>307</v>
      </c>
      <c r="BE1010" s="151">
        <f>IF(N1010="základní",J1010,0)</f>
        <v>0</v>
      </c>
      <c r="BF1010" s="151">
        <f>IF(N1010="snížená",J1010,0)</f>
        <v>0</v>
      </c>
      <c r="BG1010" s="151">
        <f>IF(N1010="zákl. přenesená",J1010,0)</f>
        <v>0</v>
      </c>
      <c r="BH1010" s="151">
        <f>IF(N1010="sníž. přenesená",J1010,0)</f>
        <v>0</v>
      </c>
      <c r="BI1010" s="151">
        <f>IF(N1010="nulová",J1010,0)</f>
        <v>0</v>
      </c>
      <c r="BJ1010" s="18" t="s">
        <v>82</v>
      </c>
      <c r="BK1010" s="151">
        <f>ROUND(I1010*H1010,2)</f>
        <v>0</v>
      </c>
      <c r="BL1010" s="18" t="s">
        <v>314</v>
      </c>
      <c r="BM1010" s="150" t="s">
        <v>7952</v>
      </c>
    </row>
    <row r="1011" spans="2:65" s="1" customFormat="1" ht="11.25">
      <c r="B1011" s="33"/>
      <c r="D1011" s="152" t="s">
        <v>316</v>
      </c>
      <c r="F1011" s="153" t="s">
        <v>9940</v>
      </c>
      <c r="I1011" s="154"/>
      <c r="L1011" s="33"/>
      <c r="M1011" s="155"/>
      <c r="T1011" s="57"/>
      <c r="AT1011" s="18" t="s">
        <v>316</v>
      </c>
      <c r="AU1011" s="18" t="s">
        <v>84</v>
      </c>
    </row>
    <row r="1012" spans="2:65" s="1" customFormat="1" ht="16.5" customHeight="1">
      <c r="B1012" s="33"/>
      <c r="C1012" s="139" t="s">
        <v>1658</v>
      </c>
      <c r="D1012" s="139" t="s">
        <v>309</v>
      </c>
      <c r="E1012" s="140" t="s">
        <v>9941</v>
      </c>
      <c r="F1012" s="141" t="s">
        <v>9942</v>
      </c>
      <c r="G1012" s="142" t="s">
        <v>514</v>
      </c>
      <c r="H1012" s="143">
        <v>1</v>
      </c>
      <c r="I1012" s="144"/>
      <c r="J1012" s="145">
        <f>ROUND(I1012*H1012,2)</f>
        <v>0</v>
      </c>
      <c r="K1012" s="141" t="s">
        <v>1</v>
      </c>
      <c r="L1012" s="33"/>
      <c r="M1012" s="146" t="s">
        <v>1</v>
      </c>
      <c r="N1012" s="147" t="s">
        <v>40</v>
      </c>
      <c r="P1012" s="148">
        <f>O1012*H1012</f>
        <v>0</v>
      </c>
      <c r="Q1012" s="148">
        <v>0</v>
      </c>
      <c r="R1012" s="148">
        <f>Q1012*H1012</f>
        <v>0</v>
      </c>
      <c r="S1012" s="148">
        <v>0</v>
      </c>
      <c r="T1012" s="149">
        <f>S1012*H1012</f>
        <v>0</v>
      </c>
      <c r="AR1012" s="150" t="s">
        <v>314</v>
      </c>
      <c r="AT1012" s="150" t="s">
        <v>309</v>
      </c>
      <c r="AU1012" s="150" t="s">
        <v>84</v>
      </c>
      <c r="AY1012" s="18" t="s">
        <v>307</v>
      </c>
      <c r="BE1012" s="151">
        <f>IF(N1012="základní",J1012,0)</f>
        <v>0</v>
      </c>
      <c r="BF1012" s="151">
        <f>IF(N1012="snížená",J1012,0)</f>
        <v>0</v>
      </c>
      <c r="BG1012" s="151">
        <f>IF(N1012="zákl. přenesená",J1012,0)</f>
        <v>0</v>
      </c>
      <c r="BH1012" s="151">
        <f>IF(N1012="sníž. přenesená",J1012,0)</f>
        <v>0</v>
      </c>
      <c r="BI1012" s="151">
        <f>IF(N1012="nulová",J1012,0)</f>
        <v>0</v>
      </c>
      <c r="BJ1012" s="18" t="s">
        <v>82</v>
      </c>
      <c r="BK1012" s="151">
        <f>ROUND(I1012*H1012,2)</f>
        <v>0</v>
      </c>
      <c r="BL1012" s="18" t="s">
        <v>314</v>
      </c>
      <c r="BM1012" s="150" t="s">
        <v>7957</v>
      </c>
    </row>
    <row r="1013" spans="2:65" s="1" customFormat="1" ht="11.25">
      <c r="B1013" s="33"/>
      <c r="D1013" s="152" t="s">
        <v>316</v>
      </c>
      <c r="F1013" s="153" t="s">
        <v>9942</v>
      </c>
      <c r="I1013" s="154"/>
      <c r="L1013" s="33"/>
      <c r="M1013" s="155"/>
      <c r="T1013" s="57"/>
      <c r="AT1013" s="18" t="s">
        <v>316</v>
      </c>
      <c r="AU1013" s="18" t="s">
        <v>84</v>
      </c>
    </row>
    <row r="1014" spans="2:65" s="1" customFormat="1" ht="21.75" customHeight="1">
      <c r="B1014" s="33"/>
      <c r="C1014" s="139" t="s">
        <v>1663</v>
      </c>
      <c r="D1014" s="139" t="s">
        <v>309</v>
      </c>
      <c r="E1014" s="140" t="s">
        <v>9943</v>
      </c>
      <c r="F1014" s="141" t="s">
        <v>9944</v>
      </c>
      <c r="G1014" s="142" t="s">
        <v>514</v>
      </c>
      <c r="H1014" s="143">
        <v>2</v>
      </c>
      <c r="I1014" s="144"/>
      <c r="J1014" s="145">
        <f>ROUND(I1014*H1014,2)</f>
        <v>0</v>
      </c>
      <c r="K1014" s="141" t="s">
        <v>1</v>
      </c>
      <c r="L1014" s="33"/>
      <c r="M1014" s="146" t="s">
        <v>1</v>
      </c>
      <c r="N1014" s="147" t="s">
        <v>40</v>
      </c>
      <c r="P1014" s="148">
        <f>O1014*H1014</f>
        <v>0</v>
      </c>
      <c r="Q1014" s="148">
        <v>0</v>
      </c>
      <c r="R1014" s="148">
        <f>Q1014*H1014</f>
        <v>0</v>
      </c>
      <c r="S1014" s="148">
        <v>0</v>
      </c>
      <c r="T1014" s="149">
        <f>S1014*H1014</f>
        <v>0</v>
      </c>
      <c r="AR1014" s="150" t="s">
        <v>314</v>
      </c>
      <c r="AT1014" s="150" t="s">
        <v>309</v>
      </c>
      <c r="AU1014" s="150" t="s">
        <v>84</v>
      </c>
      <c r="AY1014" s="18" t="s">
        <v>307</v>
      </c>
      <c r="BE1014" s="151">
        <f>IF(N1014="základní",J1014,0)</f>
        <v>0</v>
      </c>
      <c r="BF1014" s="151">
        <f>IF(N1014="snížená",J1014,0)</f>
        <v>0</v>
      </c>
      <c r="BG1014" s="151">
        <f>IF(N1014="zákl. přenesená",J1014,0)</f>
        <v>0</v>
      </c>
      <c r="BH1014" s="151">
        <f>IF(N1014="sníž. přenesená",J1014,0)</f>
        <v>0</v>
      </c>
      <c r="BI1014" s="151">
        <f>IF(N1014="nulová",J1014,0)</f>
        <v>0</v>
      </c>
      <c r="BJ1014" s="18" t="s">
        <v>82</v>
      </c>
      <c r="BK1014" s="151">
        <f>ROUND(I1014*H1014,2)</f>
        <v>0</v>
      </c>
      <c r="BL1014" s="18" t="s">
        <v>314</v>
      </c>
      <c r="BM1014" s="150" t="s">
        <v>7960</v>
      </c>
    </row>
    <row r="1015" spans="2:65" s="1" customFormat="1" ht="11.25">
      <c r="B1015" s="33"/>
      <c r="D1015" s="152" t="s">
        <v>316</v>
      </c>
      <c r="F1015" s="153" t="s">
        <v>9944</v>
      </c>
      <c r="I1015" s="154"/>
      <c r="L1015" s="33"/>
      <c r="M1015" s="155"/>
      <c r="T1015" s="57"/>
      <c r="AT1015" s="18" t="s">
        <v>316</v>
      </c>
      <c r="AU1015" s="18" t="s">
        <v>84</v>
      </c>
    </row>
    <row r="1016" spans="2:65" s="1" customFormat="1" ht="24.2" customHeight="1">
      <c r="B1016" s="33"/>
      <c r="C1016" s="139" t="s">
        <v>1619</v>
      </c>
      <c r="D1016" s="139" t="s">
        <v>309</v>
      </c>
      <c r="E1016" s="140" t="s">
        <v>9945</v>
      </c>
      <c r="F1016" s="141" t="s">
        <v>9946</v>
      </c>
      <c r="G1016" s="142" t="s">
        <v>514</v>
      </c>
      <c r="H1016" s="143">
        <v>1</v>
      </c>
      <c r="I1016" s="144"/>
      <c r="J1016" s="145">
        <f>ROUND(I1016*H1016,2)</f>
        <v>0</v>
      </c>
      <c r="K1016" s="141" t="s">
        <v>1</v>
      </c>
      <c r="L1016" s="33"/>
      <c r="M1016" s="146" t="s">
        <v>1</v>
      </c>
      <c r="N1016" s="147" t="s">
        <v>40</v>
      </c>
      <c r="P1016" s="148">
        <f>O1016*H1016</f>
        <v>0</v>
      </c>
      <c r="Q1016" s="148">
        <v>0</v>
      </c>
      <c r="R1016" s="148">
        <f>Q1016*H1016</f>
        <v>0</v>
      </c>
      <c r="S1016" s="148">
        <v>0</v>
      </c>
      <c r="T1016" s="149">
        <f>S1016*H1016</f>
        <v>0</v>
      </c>
      <c r="AR1016" s="150" t="s">
        <v>314</v>
      </c>
      <c r="AT1016" s="150" t="s">
        <v>309</v>
      </c>
      <c r="AU1016" s="150" t="s">
        <v>84</v>
      </c>
      <c r="AY1016" s="18" t="s">
        <v>307</v>
      </c>
      <c r="BE1016" s="151">
        <f>IF(N1016="základní",J1016,0)</f>
        <v>0</v>
      </c>
      <c r="BF1016" s="151">
        <f>IF(N1016="snížená",J1016,0)</f>
        <v>0</v>
      </c>
      <c r="BG1016" s="151">
        <f>IF(N1016="zákl. přenesená",J1016,0)</f>
        <v>0</v>
      </c>
      <c r="BH1016" s="151">
        <f>IF(N1016="sníž. přenesená",J1016,0)</f>
        <v>0</v>
      </c>
      <c r="BI1016" s="151">
        <f>IF(N1016="nulová",J1016,0)</f>
        <v>0</v>
      </c>
      <c r="BJ1016" s="18" t="s">
        <v>82</v>
      </c>
      <c r="BK1016" s="151">
        <f>ROUND(I1016*H1016,2)</f>
        <v>0</v>
      </c>
      <c r="BL1016" s="18" t="s">
        <v>314</v>
      </c>
      <c r="BM1016" s="150" t="s">
        <v>7962</v>
      </c>
    </row>
    <row r="1017" spans="2:65" s="1" customFormat="1" ht="19.5">
      <c r="B1017" s="33"/>
      <c r="D1017" s="152" t="s">
        <v>316</v>
      </c>
      <c r="F1017" s="153" t="s">
        <v>9946</v>
      </c>
      <c r="I1017" s="154"/>
      <c r="L1017" s="33"/>
      <c r="M1017" s="155"/>
      <c r="T1017" s="57"/>
      <c r="AT1017" s="18" t="s">
        <v>316</v>
      </c>
      <c r="AU1017" s="18" t="s">
        <v>84</v>
      </c>
    </row>
    <row r="1018" spans="2:65" s="1" customFormat="1" ht="16.5" customHeight="1">
      <c r="B1018" s="33"/>
      <c r="C1018" s="139" t="s">
        <v>1625</v>
      </c>
      <c r="D1018" s="139" t="s">
        <v>309</v>
      </c>
      <c r="E1018" s="140" t="s">
        <v>9947</v>
      </c>
      <c r="F1018" s="141" t="s">
        <v>9948</v>
      </c>
      <c r="G1018" s="142" t="s">
        <v>514</v>
      </c>
      <c r="H1018" s="143">
        <v>1</v>
      </c>
      <c r="I1018" s="144"/>
      <c r="J1018" s="145">
        <f>ROUND(I1018*H1018,2)</f>
        <v>0</v>
      </c>
      <c r="K1018" s="141" t="s">
        <v>1</v>
      </c>
      <c r="L1018" s="33"/>
      <c r="M1018" s="146" t="s">
        <v>1</v>
      </c>
      <c r="N1018" s="147" t="s">
        <v>40</v>
      </c>
      <c r="P1018" s="148">
        <f>O1018*H1018</f>
        <v>0</v>
      </c>
      <c r="Q1018" s="148">
        <v>0</v>
      </c>
      <c r="R1018" s="148">
        <f>Q1018*H1018</f>
        <v>0</v>
      </c>
      <c r="S1018" s="148">
        <v>0</v>
      </c>
      <c r="T1018" s="149">
        <f>S1018*H1018</f>
        <v>0</v>
      </c>
      <c r="AR1018" s="150" t="s">
        <v>314</v>
      </c>
      <c r="AT1018" s="150" t="s">
        <v>309</v>
      </c>
      <c r="AU1018" s="150" t="s">
        <v>84</v>
      </c>
      <c r="AY1018" s="18" t="s">
        <v>307</v>
      </c>
      <c r="BE1018" s="151">
        <f>IF(N1018="základní",J1018,0)</f>
        <v>0</v>
      </c>
      <c r="BF1018" s="151">
        <f>IF(N1018="snížená",J1018,0)</f>
        <v>0</v>
      </c>
      <c r="BG1018" s="151">
        <f>IF(N1018="zákl. přenesená",J1018,0)</f>
        <v>0</v>
      </c>
      <c r="BH1018" s="151">
        <f>IF(N1018="sníž. přenesená",J1018,0)</f>
        <v>0</v>
      </c>
      <c r="BI1018" s="151">
        <f>IF(N1018="nulová",J1018,0)</f>
        <v>0</v>
      </c>
      <c r="BJ1018" s="18" t="s">
        <v>82</v>
      </c>
      <c r="BK1018" s="151">
        <f>ROUND(I1018*H1018,2)</f>
        <v>0</v>
      </c>
      <c r="BL1018" s="18" t="s">
        <v>314</v>
      </c>
      <c r="BM1018" s="150" t="s">
        <v>7964</v>
      </c>
    </row>
    <row r="1019" spans="2:65" s="1" customFormat="1" ht="11.25">
      <c r="B1019" s="33"/>
      <c r="D1019" s="152" t="s">
        <v>316</v>
      </c>
      <c r="F1019" s="153" t="s">
        <v>9948</v>
      </c>
      <c r="I1019" s="154"/>
      <c r="L1019" s="33"/>
      <c r="M1019" s="155"/>
      <c r="T1019" s="57"/>
      <c r="AT1019" s="18" t="s">
        <v>316</v>
      </c>
      <c r="AU1019" s="18" t="s">
        <v>84</v>
      </c>
    </row>
    <row r="1020" spans="2:65" s="1" customFormat="1" ht="21.75" customHeight="1">
      <c r="B1020" s="33"/>
      <c r="C1020" s="139" t="s">
        <v>1629</v>
      </c>
      <c r="D1020" s="139" t="s">
        <v>309</v>
      </c>
      <c r="E1020" s="140" t="s">
        <v>9949</v>
      </c>
      <c r="F1020" s="141" t="s">
        <v>9950</v>
      </c>
      <c r="G1020" s="142" t="s">
        <v>514</v>
      </c>
      <c r="H1020" s="143">
        <v>1</v>
      </c>
      <c r="I1020" s="144"/>
      <c r="J1020" s="145">
        <f>ROUND(I1020*H1020,2)</f>
        <v>0</v>
      </c>
      <c r="K1020" s="141" t="s">
        <v>1</v>
      </c>
      <c r="L1020" s="33"/>
      <c r="M1020" s="146" t="s">
        <v>1</v>
      </c>
      <c r="N1020" s="147" t="s">
        <v>40</v>
      </c>
      <c r="P1020" s="148">
        <f>O1020*H1020</f>
        <v>0</v>
      </c>
      <c r="Q1020" s="148">
        <v>0</v>
      </c>
      <c r="R1020" s="148">
        <f>Q1020*H1020</f>
        <v>0</v>
      </c>
      <c r="S1020" s="148">
        <v>0</v>
      </c>
      <c r="T1020" s="149">
        <f>S1020*H1020</f>
        <v>0</v>
      </c>
      <c r="AR1020" s="150" t="s">
        <v>314</v>
      </c>
      <c r="AT1020" s="150" t="s">
        <v>309</v>
      </c>
      <c r="AU1020" s="150" t="s">
        <v>84</v>
      </c>
      <c r="AY1020" s="18" t="s">
        <v>307</v>
      </c>
      <c r="BE1020" s="151">
        <f>IF(N1020="základní",J1020,0)</f>
        <v>0</v>
      </c>
      <c r="BF1020" s="151">
        <f>IF(N1020="snížená",J1020,0)</f>
        <v>0</v>
      </c>
      <c r="BG1020" s="151">
        <f>IF(N1020="zákl. přenesená",J1020,0)</f>
        <v>0</v>
      </c>
      <c r="BH1020" s="151">
        <f>IF(N1020="sníž. přenesená",J1020,0)</f>
        <v>0</v>
      </c>
      <c r="BI1020" s="151">
        <f>IF(N1020="nulová",J1020,0)</f>
        <v>0</v>
      </c>
      <c r="BJ1020" s="18" t="s">
        <v>82</v>
      </c>
      <c r="BK1020" s="151">
        <f>ROUND(I1020*H1020,2)</f>
        <v>0</v>
      </c>
      <c r="BL1020" s="18" t="s">
        <v>314</v>
      </c>
      <c r="BM1020" s="150" t="s">
        <v>7966</v>
      </c>
    </row>
    <row r="1021" spans="2:65" s="1" customFormat="1" ht="11.25">
      <c r="B1021" s="33"/>
      <c r="D1021" s="152" t="s">
        <v>316</v>
      </c>
      <c r="F1021" s="153" t="s">
        <v>9950</v>
      </c>
      <c r="I1021" s="154"/>
      <c r="L1021" s="33"/>
      <c r="M1021" s="155"/>
      <c r="T1021" s="57"/>
      <c r="AT1021" s="18" t="s">
        <v>316</v>
      </c>
      <c r="AU1021" s="18" t="s">
        <v>84</v>
      </c>
    </row>
    <row r="1022" spans="2:65" s="1" customFormat="1" ht="16.5" customHeight="1">
      <c r="B1022" s="33"/>
      <c r="C1022" s="139" t="s">
        <v>1632</v>
      </c>
      <c r="D1022" s="139" t="s">
        <v>309</v>
      </c>
      <c r="E1022" s="140" t="s">
        <v>9951</v>
      </c>
      <c r="F1022" s="141" t="s">
        <v>9952</v>
      </c>
      <c r="G1022" s="142" t="s">
        <v>514</v>
      </c>
      <c r="H1022" s="143">
        <v>1</v>
      </c>
      <c r="I1022" s="144"/>
      <c r="J1022" s="145">
        <f>ROUND(I1022*H1022,2)</f>
        <v>0</v>
      </c>
      <c r="K1022" s="141" t="s">
        <v>1</v>
      </c>
      <c r="L1022" s="33"/>
      <c r="M1022" s="146" t="s">
        <v>1</v>
      </c>
      <c r="N1022" s="147" t="s">
        <v>40</v>
      </c>
      <c r="P1022" s="148">
        <f>O1022*H1022</f>
        <v>0</v>
      </c>
      <c r="Q1022" s="148">
        <v>0</v>
      </c>
      <c r="R1022" s="148">
        <f>Q1022*H1022</f>
        <v>0</v>
      </c>
      <c r="S1022" s="148">
        <v>0</v>
      </c>
      <c r="T1022" s="149">
        <f>S1022*H1022</f>
        <v>0</v>
      </c>
      <c r="AR1022" s="150" t="s">
        <v>314</v>
      </c>
      <c r="AT1022" s="150" t="s">
        <v>309</v>
      </c>
      <c r="AU1022" s="150" t="s">
        <v>84</v>
      </c>
      <c r="AY1022" s="18" t="s">
        <v>307</v>
      </c>
      <c r="BE1022" s="151">
        <f>IF(N1022="základní",J1022,0)</f>
        <v>0</v>
      </c>
      <c r="BF1022" s="151">
        <f>IF(N1022="snížená",J1022,0)</f>
        <v>0</v>
      </c>
      <c r="BG1022" s="151">
        <f>IF(N1022="zákl. přenesená",J1022,0)</f>
        <v>0</v>
      </c>
      <c r="BH1022" s="151">
        <f>IF(N1022="sníž. přenesená",J1022,0)</f>
        <v>0</v>
      </c>
      <c r="BI1022" s="151">
        <f>IF(N1022="nulová",J1022,0)</f>
        <v>0</v>
      </c>
      <c r="BJ1022" s="18" t="s">
        <v>82</v>
      </c>
      <c r="BK1022" s="151">
        <f>ROUND(I1022*H1022,2)</f>
        <v>0</v>
      </c>
      <c r="BL1022" s="18" t="s">
        <v>314</v>
      </c>
      <c r="BM1022" s="150" t="s">
        <v>7969</v>
      </c>
    </row>
    <row r="1023" spans="2:65" s="1" customFormat="1" ht="11.25">
      <c r="B1023" s="33"/>
      <c r="D1023" s="152" t="s">
        <v>316</v>
      </c>
      <c r="F1023" s="153" t="s">
        <v>9952</v>
      </c>
      <c r="I1023" s="154"/>
      <c r="L1023" s="33"/>
      <c r="M1023" s="155"/>
      <c r="T1023" s="57"/>
      <c r="AT1023" s="18" t="s">
        <v>316</v>
      </c>
      <c r="AU1023" s="18" t="s">
        <v>84</v>
      </c>
    </row>
    <row r="1024" spans="2:65" s="1" customFormat="1" ht="21.75" customHeight="1">
      <c r="B1024" s="33"/>
      <c r="C1024" s="139" t="s">
        <v>1415</v>
      </c>
      <c r="D1024" s="139" t="s">
        <v>309</v>
      </c>
      <c r="E1024" s="140" t="s">
        <v>9953</v>
      </c>
      <c r="F1024" s="141" t="s">
        <v>9954</v>
      </c>
      <c r="G1024" s="142" t="s">
        <v>514</v>
      </c>
      <c r="H1024" s="143">
        <v>1</v>
      </c>
      <c r="I1024" s="144"/>
      <c r="J1024" s="145">
        <f>ROUND(I1024*H1024,2)</f>
        <v>0</v>
      </c>
      <c r="K1024" s="141" t="s">
        <v>1</v>
      </c>
      <c r="L1024" s="33"/>
      <c r="M1024" s="146" t="s">
        <v>1</v>
      </c>
      <c r="N1024" s="147" t="s">
        <v>40</v>
      </c>
      <c r="P1024" s="148">
        <f>O1024*H1024</f>
        <v>0</v>
      </c>
      <c r="Q1024" s="148">
        <v>0</v>
      </c>
      <c r="R1024" s="148">
        <f>Q1024*H1024</f>
        <v>0</v>
      </c>
      <c r="S1024" s="148">
        <v>0</v>
      </c>
      <c r="T1024" s="149">
        <f>S1024*H1024</f>
        <v>0</v>
      </c>
      <c r="AR1024" s="150" t="s">
        <v>314</v>
      </c>
      <c r="AT1024" s="150" t="s">
        <v>309</v>
      </c>
      <c r="AU1024" s="150" t="s">
        <v>84</v>
      </c>
      <c r="AY1024" s="18" t="s">
        <v>307</v>
      </c>
      <c r="BE1024" s="151">
        <f>IF(N1024="základní",J1024,0)</f>
        <v>0</v>
      </c>
      <c r="BF1024" s="151">
        <f>IF(N1024="snížená",J1024,0)</f>
        <v>0</v>
      </c>
      <c r="BG1024" s="151">
        <f>IF(N1024="zákl. přenesená",J1024,0)</f>
        <v>0</v>
      </c>
      <c r="BH1024" s="151">
        <f>IF(N1024="sníž. přenesená",J1024,0)</f>
        <v>0</v>
      </c>
      <c r="BI1024" s="151">
        <f>IF(N1024="nulová",J1024,0)</f>
        <v>0</v>
      </c>
      <c r="BJ1024" s="18" t="s">
        <v>82</v>
      </c>
      <c r="BK1024" s="151">
        <f>ROUND(I1024*H1024,2)</f>
        <v>0</v>
      </c>
      <c r="BL1024" s="18" t="s">
        <v>314</v>
      </c>
      <c r="BM1024" s="150" t="s">
        <v>7972</v>
      </c>
    </row>
    <row r="1025" spans="2:65" s="1" customFormat="1" ht="11.25">
      <c r="B1025" s="33"/>
      <c r="D1025" s="152" t="s">
        <v>316</v>
      </c>
      <c r="F1025" s="153" t="s">
        <v>9954</v>
      </c>
      <c r="I1025" s="154"/>
      <c r="L1025" s="33"/>
      <c r="M1025" s="155"/>
      <c r="T1025" s="57"/>
      <c r="AT1025" s="18" t="s">
        <v>316</v>
      </c>
      <c r="AU1025" s="18" t="s">
        <v>84</v>
      </c>
    </row>
    <row r="1026" spans="2:65" s="11" customFormat="1" ht="22.9" customHeight="1">
      <c r="B1026" s="127"/>
      <c r="D1026" s="128" t="s">
        <v>74</v>
      </c>
      <c r="E1026" s="137" t="s">
        <v>9955</v>
      </c>
      <c r="F1026" s="137" t="s">
        <v>9956</v>
      </c>
      <c r="I1026" s="130"/>
      <c r="J1026" s="138">
        <f>BK1026</f>
        <v>0</v>
      </c>
      <c r="L1026" s="127"/>
      <c r="M1026" s="132"/>
      <c r="P1026" s="133">
        <f>P1027+P1044+P1047+P1052+P1061+P1082+P1086+P1112</f>
        <v>0</v>
      </c>
      <c r="R1026" s="133">
        <f>R1027+R1044+R1047+R1052+R1061+R1082+R1086+R1112</f>
        <v>0</v>
      </c>
      <c r="T1026" s="134">
        <f>T1027+T1044+T1047+T1052+T1061+T1082+T1086+T1112</f>
        <v>0</v>
      </c>
      <c r="AR1026" s="128" t="s">
        <v>82</v>
      </c>
      <c r="AT1026" s="135" t="s">
        <v>74</v>
      </c>
      <c r="AU1026" s="135" t="s">
        <v>82</v>
      </c>
      <c r="AY1026" s="128" t="s">
        <v>307</v>
      </c>
      <c r="BK1026" s="136">
        <f>BK1027+BK1044+BK1047+BK1052+BK1061+BK1082+BK1086+BK1112</f>
        <v>0</v>
      </c>
    </row>
    <row r="1027" spans="2:65" s="11" customFormat="1" ht="20.85" customHeight="1">
      <c r="B1027" s="127"/>
      <c r="D1027" s="128" t="s">
        <v>74</v>
      </c>
      <c r="E1027" s="137" t="s">
        <v>9957</v>
      </c>
      <c r="F1027" s="137" t="s">
        <v>9958</v>
      </c>
      <c r="I1027" s="130"/>
      <c r="J1027" s="138">
        <f>BK1027</f>
        <v>0</v>
      </c>
      <c r="L1027" s="127"/>
      <c r="M1027" s="132"/>
      <c r="P1027" s="133">
        <f>SUM(P1028:P1043)</f>
        <v>0</v>
      </c>
      <c r="R1027" s="133">
        <f>SUM(R1028:R1043)</f>
        <v>0</v>
      </c>
      <c r="T1027" s="134">
        <f>SUM(T1028:T1043)</f>
        <v>0</v>
      </c>
      <c r="AR1027" s="128" t="s">
        <v>82</v>
      </c>
      <c r="AT1027" s="135" t="s">
        <v>74</v>
      </c>
      <c r="AU1027" s="135" t="s">
        <v>84</v>
      </c>
      <c r="AY1027" s="128" t="s">
        <v>307</v>
      </c>
      <c r="BK1027" s="136">
        <f>SUM(BK1028:BK1043)</f>
        <v>0</v>
      </c>
    </row>
    <row r="1028" spans="2:65" s="1" customFormat="1" ht="16.5" customHeight="1">
      <c r="B1028" s="33"/>
      <c r="C1028" s="139" t="s">
        <v>1420</v>
      </c>
      <c r="D1028" s="139" t="s">
        <v>309</v>
      </c>
      <c r="E1028" s="140" t="s">
        <v>9959</v>
      </c>
      <c r="F1028" s="141" t="s">
        <v>9960</v>
      </c>
      <c r="G1028" s="142" t="s">
        <v>514</v>
      </c>
      <c r="H1028" s="143">
        <v>1</v>
      </c>
      <c r="I1028" s="144"/>
      <c r="J1028" s="145">
        <f>ROUND(I1028*H1028,2)</f>
        <v>0</v>
      </c>
      <c r="K1028" s="141" t="s">
        <v>1</v>
      </c>
      <c r="L1028" s="33"/>
      <c r="M1028" s="146" t="s">
        <v>1</v>
      </c>
      <c r="N1028" s="147" t="s">
        <v>40</v>
      </c>
      <c r="P1028" s="148">
        <f>O1028*H1028</f>
        <v>0</v>
      </c>
      <c r="Q1028" s="148">
        <v>0</v>
      </c>
      <c r="R1028" s="148">
        <f>Q1028*H1028</f>
        <v>0</v>
      </c>
      <c r="S1028" s="148">
        <v>0</v>
      </c>
      <c r="T1028" s="149">
        <f>S1028*H1028</f>
        <v>0</v>
      </c>
      <c r="AR1028" s="150" t="s">
        <v>314</v>
      </c>
      <c r="AT1028" s="150" t="s">
        <v>309</v>
      </c>
      <c r="AU1028" s="150" t="s">
        <v>163</v>
      </c>
      <c r="AY1028" s="18" t="s">
        <v>307</v>
      </c>
      <c r="BE1028" s="151">
        <f>IF(N1028="základní",J1028,0)</f>
        <v>0</v>
      </c>
      <c r="BF1028" s="151">
        <f>IF(N1028="snížená",J1028,0)</f>
        <v>0</v>
      </c>
      <c r="BG1028" s="151">
        <f>IF(N1028="zákl. přenesená",J1028,0)</f>
        <v>0</v>
      </c>
      <c r="BH1028" s="151">
        <f>IF(N1028="sníž. přenesená",J1028,0)</f>
        <v>0</v>
      </c>
      <c r="BI1028" s="151">
        <f>IF(N1028="nulová",J1028,0)</f>
        <v>0</v>
      </c>
      <c r="BJ1028" s="18" t="s">
        <v>82</v>
      </c>
      <c r="BK1028" s="151">
        <f>ROUND(I1028*H1028,2)</f>
        <v>0</v>
      </c>
      <c r="BL1028" s="18" t="s">
        <v>314</v>
      </c>
      <c r="BM1028" s="150" t="s">
        <v>7975</v>
      </c>
    </row>
    <row r="1029" spans="2:65" s="1" customFormat="1" ht="11.25">
      <c r="B1029" s="33"/>
      <c r="D1029" s="152" t="s">
        <v>316</v>
      </c>
      <c r="F1029" s="153" t="s">
        <v>9960</v>
      </c>
      <c r="I1029" s="154"/>
      <c r="L1029" s="33"/>
      <c r="M1029" s="155"/>
      <c r="T1029" s="57"/>
      <c r="AT1029" s="18" t="s">
        <v>316</v>
      </c>
      <c r="AU1029" s="18" t="s">
        <v>163</v>
      </c>
    </row>
    <row r="1030" spans="2:65" s="1" customFormat="1" ht="16.5" customHeight="1">
      <c r="B1030" s="33"/>
      <c r="C1030" s="139" t="s">
        <v>1425</v>
      </c>
      <c r="D1030" s="139" t="s">
        <v>309</v>
      </c>
      <c r="E1030" s="140" t="s">
        <v>9961</v>
      </c>
      <c r="F1030" s="141" t="s">
        <v>9962</v>
      </c>
      <c r="G1030" s="142" t="s">
        <v>514</v>
      </c>
      <c r="H1030" s="143">
        <v>3</v>
      </c>
      <c r="I1030" s="144"/>
      <c r="J1030" s="145">
        <f>ROUND(I1030*H1030,2)</f>
        <v>0</v>
      </c>
      <c r="K1030" s="141" t="s">
        <v>1</v>
      </c>
      <c r="L1030" s="33"/>
      <c r="M1030" s="146" t="s">
        <v>1</v>
      </c>
      <c r="N1030" s="147" t="s">
        <v>40</v>
      </c>
      <c r="P1030" s="148">
        <f>O1030*H1030</f>
        <v>0</v>
      </c>
      <c r="Q1030" s="148">
        <v>0</v>
      </c>
      <c r="R1030" s="148">
        <f>Q1030*H1030</f>
        <v>0</v>
      </c>
      <c r="S1030" s="148">
        <v>0</v>
      </c>
      <c r="T1030" s="149">
        <f>S1030*H1030</f>
        <v>0</v>
      </c>
      <c r="AR1030" s="150" t="s">
        <v>314</v>
      </c>
      <c r="AT1030" s="150" t="s">
        <v>309</v>
      </c>
      <c r="AU1030" s="150" t="s">
        <v>163</v>
      </c>
      <c r="AY1030" s="18" t="s">
        <v>307</v>
      </c>
      <c r="BE1030" s="151">
        <f>IF(N1030="základní",J1030,0)</f>
        <v>0</v>
      </c>
      <c r="BF1030" s="151">
        <f>IF(N1030="snížená",J1030,0)</f>
        <v>0</v>
      </c>
      <c r="BG1030" s="151">
        <f>IF(N1030="zákl. přenesená",J1030,0)</f>
        <v>0</v>
      </c>
      <c r="BH1030" s="151">
        <f>IF(N1030="sníž. přenesená",J1030,0)</f>
        <v>0</v>
      </c>
      <c r="BI1030" s="151">
        <f>IF(N1030="nulová",J1030,0)</f>
        <v>0</v>
      </c>
      <c r="BJ1030" s="18" t="s">
        <v>82</v>
      </c>
      <c r="BK1030" s="151">
        <f>ROUND(I1030*H1030,2)</f>
        <v>0</v>
      </c>
      <c r="BL1030" s="18" t="s">
        <v>314</v>
      </c>
      <c r="BM1030" s="150" t="s">
        <v>7977</v>
      </c>
    </row>
    <row r="1031" spans="2:65" s="1" customFormat="1" ht="11.25">
      <c r="B1031" s="33"/>
      <c r="D1031" s="152" t="s">
        <v>316</v>
      </c>
      <c r="F1031" s="153" t="s">
        <v>9962</v>
      </c>
      <c r="I1031" s="154"/>
      <c r="L1031" s="33"/>
      <c r="M1031" s="155"/>
      <c r="T1031" s="57"/>
      <c r="AT1031" s="18" t="s">
        <v>316</v>
      </c>
      <c r="AU1031" s="18" t="s">
        <v>163</v>
      </c>
    </row>
    <row r="1032" spans="2:65" s="1" customFormat="1" ht="16.5" customHeight="1">
      <c r="B1032" s="33"/>
      <c r="C1032" s="139" t="s">
        <v>3996</v>
      </c>
      <c r="D1032" s="139" t="s">
        <v>309</v>
      </c>
      <c r="E1032" s="140" t="s">
        <v>9963</v>
      </c>
      <c r="F1032" s="141" t="s">
        <v>9964</v>
      </c>
      <c r="G1032" s="142" t="s">
        <v>514</v>
      </c>
      <c r="H1032" s="143">
        <v>3</v>
      </c>
      <c r="I1032" s="144"/>
      <c r="J1032" s="145">
        <f>ROUND(I1032*H1032,2)</f>
        <v>0</v>
      </c>
      <c r="K1032" s="141" t="s">
        <v>1</v>
      </c>
      <c r="L1032" s="33"/>
      <c r="M1032" s="146" t="s">
        <v>1</v>
      </c>
      <c r="N1032" s="147" t="s">
        <v>40</v>
      </c>
      <c r="P1032" s="148">
        <f>O1032*H1032</f>
        <v>0</v>
      </c>
      <c r="Q1032" s="148">
        <v>0</v>
      </c>
      <c r="R1032" s="148">
        <f>Q1032*H1032</f>
        <v>0</v>
      </c>
      <c r="S1032" s="148">
        <v>0</v>
      </c>
      <c r="T1032" s="149">
        <f>S1032*H1032</f>
        <v>0</v>
      </c>
      <c r="AR1032" s="150" t="s">
        <v>314</v>
      </c>
      <c r="AT1032" s="150" t="s">
        <v>309</v>
      </c>
      <c r="AU1032" s="150" t="s">
        <v>163</v>
      </c>
      <c r="AY1032" s="18" t="s">
        <v>307</v>
      </c>
      <c r="BE1032" s="151">
        <f>IF(N1032="základní",J1032,0)</f>
        <v>0</v>
      </c>
      <c r="BF1032" s="151">
        <f>IF(N1032="snížená",J1032,0)</f>
        <v>0</v>
      </c>
      <c r="BG1032" s="151">
        <f>IF(N1032="zákl. přenesená",J1032,0)</f>
        <v>0</v>
      </c>
      <c r="BH1032" s="151">
        <f>IF(N1032="sníž. přenesená",J1032,0)</f>
        <v>0</v>
      </c>
      <c r="BI1032" s="151">
        <f>IF(N1032="nulová",J1032,0)</f>
        <v>0</v>
      </c>
      <c r="BJ1032" s="18" t="s">
        <v>82</v>
      </c>
      <c r="BK1032" s="151">
        <f>ROUND(I1032*H1032,2)</f>
        <v>0</v>
      </c>
      <c r="BL1032" s="18" t="s">
        <v>314</v>
      </c>
      <c r="BM1032" s="150" t="s">
        <v>7982</v>
      </c>
    </row>
    <row r="1033" spans="2:65" s="1" customFormat="1" ht="11.25">
      <c r="B1033" s="33"/>
      <c r="D1033" s="152" t="s">
        <v>316</v>
      </c>
      <c r="F1033" s="153" t="s">
        <v>9964</v>
      </c>
      <c r="I1033" s="154"/>
      <c r="L1033" s="33"/>
      <c r="M1033" s="155"/>
      <c r="T1033" s="57"/>
      <c r="AT1033" s="18" t="s">
        <v>316</v>
      </c>
      <c r="AU1033" s="18" t="s">
        <v>163</v>
      </c>
    </row>
    <row r="1034" spans="2:65" s="1" customFormat="1" ht="16.5" customHeight="1">
      <c r="B1034" s="33"/>
      <c r="C1034" s="139" t="s">
        <v>4000</v>
      </c>
      <c r="D1034" s="139" t="s">
        <v>309</v>
      </c>
      <c r="E1034" s="140" t="s">
        <v>9965</v>
      </c>
      <c r="F1034" s="141" t="s">
        <v>9966</v>
      </c>
      <c r="G1034" s="142" t="s">
        <v>514</v>
      </c>
      <c r="H1034" s="143">
        <v>3</v>
      </c>
      <c r="I1034" s="144"/>
      <c r="J1034" s="145">
        <f>ROUND(I1034*H1034,2)</f>
        <v>0</v>
      </c>
      <c r="K1034" s="141" t="s">
        <v>1</v>
      </c>
      <c r="L1034" s="33"/>
      <c r="M1034" s="146" t="s">
        <v>1</v>
      </c>
      <c r="N1034" s="147" t="s">
        <v>40</v>
      </c>
      <c r="P1034" s="148">
        <f>O1034*H1034</f>
        <v>0</v>
      </c>
      <c r="Q1034" s="148">
        <v>0</v>
      </c>
      <c r="R1034" s="148">
        <f>Q1034*H1034</f>
        <v>0</v>
      </c>
      <c r="S1034" s="148">
        <v>0</v>
      </c>
      <c r="T1034" s="149">
        <f>S1034*H1034</f>
        <v>0</v>
      </c>
      <c r="AR1034" s="150" t="s">
        <v>314</v>
      </c>
      <c r="AT1034" s="150" t="s">
        <v>309</v>
      </c>
      <c r="AU1034" s="150" t="s">
        <v>163</v>
      </c>
      <c r="AY1034" s="18" t="s">
        <v>307</v>
      </c>
      <c r="BE1034" s="151">
        <f>IF(N1034="základní",J1034,0)</f>
        <v>0</v>
      </c>
      <c r="BF1034" s="151">
        <f>IF(N1034="snížená",J1034,0)</f>
        <v>0</v>
      </c>
      <c r="BG1034" s="151">
        <f>IF(N1034="zákl. přenesená",J1034,0)</f>
        <v>0</v>
      </c>
      <c r="BH1034" s="151">
        <f>IF(N1034="sníž. přenesená",J1034,0)</f>
        <v>0</v>
      </c>
      <c r="BI1034" s="151">
        <f>IF(N1034="nulová",J1034,0)</f>
        <v>0</v>
      </c>
      <c r="BJ1034" s="18" t="s">
        <v>82</v>
      </c>
      <c r="BK1034" s="151">
        <f>ROUND(I1034*H1034,2)</f>
        <v>0</v>
      </c>
      <c r="BL1034" s="18" t="s">
        <v>314</v>
      </c>
      <c r="BM1034" s="150" t="s">
        <v>7986</v>
      </c>
    </row>
    <row r="1035" spans="2:65" s="1" customFormat="1" ht="11.25">
      <c r="B1035" s="33"/>
      <c r="D1035" s="152" t="s">
        <v>316</v>
      </c>
      <c r="F1035" s="153" t="s">
        <v>9966</v>
      </c>
      <c r="I1035" s="154"/>
      <c r="L1035" s="33"/>
      <c r="M1035" s="155"/>
      <c r="T1035" s="57"/>
      <c r="AT1035" s="18" t="s">
        <v>316</v>
      </c>
      <c r="AU1035" s="18" t="s">
        <v>163</v>
      </c>
    </row>
    <row r="1036" spans="2:65" s="1" customFormat="1" ht="16.5" customHeight="1">
      <c r="B1036" s="33"/>
      <c r="C1036" s="139" t="s">
        <v>4005</v>
      </c>
      <c r="D1036" s="139" t="s">
        <v>309</v>
      </c>
      <c r="E1036" s="140" t="s">
        <v>9967</v>
      </c>
      <c r="F1036" s="141" t="s">
        <v>9968</v>
      </c>
      <c r="G1036" s="142" t="s">
        <v>514</v>
      </c>
      <c r="H1036" s="143">
        <v>1</v>
      </c>
      <c r="I1036" s="144"/>
      <c r="J1036" s="145">
        <f>ROUND(I1036*H1036,2)</f>
        <v>0</v>
      </c>
      <c r="K1036" s="141" t="s">
        <v>1</v>
      </c>
      <c r="L1036" s="33"/>
      <c r="M1036" s="146" t="s">
        <v>1</v>
      </c>
      <c r="N1036" s="147" t="s">
        <v>40</v>
      </c>
      <c r="P1036" s="148">
        <f>O1036*H1036</f>
        <v>0</v>
      </c>
      <c r="Q1036" s="148">
        <v>0</v>
      </c>
      <c r="R1036" s="148">
        <f>Q1036*H1036</f>
        <v>0</v>
      </c>
      <c r="S1036" s="148">
        <v>0</v>
      </c>
      <c r="T1036" s="149">
        <f>S1036*H1036</f>
        <v>0</v>
      </c>
      <c r="AR1036" s="150" t="s">
        <v>314</v>
      </c>
      <c r="AT1036" s="150" t="s">
        <v>309</v>
      </c>
      <c r="AU1036" s="150" t="s">
        <v>163</v>
      </c>
      <c r="AY1036" s="18" t="s">
        <v>307</v>
      </c>
      <c r="BE1036" s="151">
        <f>IF(N1036="základní",J1036,0)</f>
        <v>0</v>
      </c>
      <c r="BF1036" s="151">
        <f>IF(N1036="snížená",J1036,0)</f>
        <v>0</v>
      </c>
      <c r="BG1036" s="151">
        <f>IF(N1036="zákl. přenesená",J1036,0)</f>
        <v>0</v>
      </c>
      <c r="BH1036" s="151">
        <f>IF(N1036="sníž. přenesená",J1036,0)</f>
        <v>0</v>
      </c>
      <c r="BI1036" s="151">
        <f>IF(N1036="nulová",J1036,0)</f>
        <v>0</v>
      </c>
      <c r="BJ1036" s="18" t="s">
        <v>82</v>
      </c>
      <c r="BK1036" s="151">
        <f>ROUND(I1036*H1036,2)</f>
        <v>0</v>
      </c>
      <c r="BL1036" s="18" t="s">
        <v>314</v>
      </c>
      <c r="BM1036" s="150" t="s">
        <v>7990</v>
      </c>
    </row>
    <row r="1037" spans="2:65" s="1" customFormat="1" ht="11.25">
      <c r="B1037" s="33"/>
      <c r="D1037" s="152" t="s">
        <v>316</v>
      </c>
      <c r="F1037" s="153" t="s">
        <v>9968</v>
      </c>
      <c r="I1037" s="154"/>
      <c r="L1037" s="33"/>
      <c r="M1037" s="155"/>
      <c r="T1037" s="57"/>
      <c r="AT1037" s="18" t="s">
        <v>316</v>
      </c>
      <c r="AU1037" s="18" t="s">
        <v>163</v>
      </c>
    </row>
    <row r="1038" spans="2:65" s="1" customFormat="1" ht="16.5" customHeight="1">
      <c r="B1038" s="33"/>
      <c r="C1038" s="139" t="s">
        <v>4011</v>
      </c>
      <c r="D1038" s="139" t="s">
        <v>309</v>
      </c>
      <c r="E1038" s="140" t="s">
        <v>9969</v>
      </c>
      <c r="F1038" s="141" t="s">
        <v>9970</v>
      </c>
      <c r="G1038" s="142" t="s">
        <v>514</v>
      </c>
      <c r="H1038" s="143">
        <v>1</v>
      </c>
      <c r="I1038" s="144"/>
      <c r="J1038" s="145">
        <f>ROUND(I1038*H1038,2)</f>
        <v>0</v>
      </c>
      <c r="K1038" s="141" t="s">
        <v>1</v>
      </c>
      <c r="L1038" s="33"/>
      <c r="M1038" s="146" t="s">
        <v>1</v>
      </c>
      <c r="N1038" s="147" t="s">
        <v>40</v>
      </c>
      <c r="P1038" s="148">
        <f>O1038*H1038</f>
        <v>0</v>
      </c>
      <c r="Q1038" s="148">
        <v>0</v>
      </c>
      <c r="R1038" s="148">
        <f>Q1038*H1038</f>
        <v>0</v>
      </c>
      <c r="S1038" s="148">
        <v>0</v>
      </c>
      <c r="T1038" s="149">
        <f>S1038*H1038</f>
        <v>0</v>
      </c>
      <c r="AR1038" s="150" t="s">
        <v>314</v>
      </c>
      <c r="AT1038" s="150" t="s">
        <v>309</v>
      </c>
      <c r="AU1038" s="150" t="s">
        <v>163</v>
      </c>
      <c r="AY1038" s="18" t="s">
        <v>307</v>
      </c>
      <c r="BE1038" s="151">
        <f>IF(N1038="základní",J1038,0)</f>
        <v>0</v>
      </c>
      <c r="BF1038" s="151">
        <f>IF(N1038="snížená",J1038,0)</f>
        <v>0</v>
      </c>
      <c r="BG1038" s="151">
        <f>IF(N1038="zákl. přenesená",J1038,0)</f>
        <v>0</v>
      </c>
      <c r="BH1038" s="151">
        <f>IF(N1038="sníž. přenesená",J1038,0)</f>
        <v>0</v>
      </c>
      <c r="BI1038" s="151">
        <f>IF(N1038="nulová",J1038,0)</f>
        <v>0</v>
      </c>
      <c r="BJ1038" s="18" t="s">
        <v>82</v>
      </c>
      <c r="BK1038" s="151">
        <f>ROUND(I1038*H1038,2)</f>
        <v>0</v>
      </c>
      <c r="BL1038" s="18" t="s">
        <v>314</v>
      </c>
      <c r="BM1038" s="150" t="s">
        <v>7993</v>
      </c>
    </row>
    <row r="1039" spans="2:65" s="1" customFormat="1" ht="11.25">
      <c r="B1039" s="33"/>
      <c r="D1039" s="152" t="s">
        <v>316</v>
      </c>
      <c r="F1039" s="153" t="s">
        <v>9970</v>
      </c>
      <c r="I1039" s="154"/>
      <c r="L1039" s="33"/>
      <c r="M1039" s="155"/>
      <c r="T1039" s="57"/>
      <c r="AT1039" s="18" t="s">
        <v>316</v>
      </c>
      <c r="AU1039" s="18" t="s">
        <v>163</v>
      </c>
    </row>
    <row r="1040" spans="2:65" s="1" customFormat="1" ht="16.5" customHeight="1">
      <c r="B1040" s="33"/>
      <c r="C1040" s="139" t="s">
        <v>4013</v>
      </c>
      <c r="D1040" s="139" t="s">
        <v>309</v>
      </c>
      <c r="E1040" s="140" t="s">
        <v>9971</v>
      </c>
      <c r="F1040" s="141" t="s">
        <v>9972</v>
      </c>
      <c r="G1040" s="142" t="s">
        <v>514</v>
      </c>
      <c r="H1040" s="143">
        <v>1</v>
      </c>
      <c r="I1040" s="144"/>
      <c r="J1040" s="145">
        <f>ROUND(I1040*H1040,2)</f>
        <v>0</v>
      </c>
      <c r="K1040" s="141" t="s">
        <v>1</v>
      </c>
      <c r="L1040" s="33"/>
      <c r="M1040" s="146" t="s">
        <v>1</v>
      </c>
      <c r="N1040" s="147" t="s">
        <v>40</v>
      </c>
      <c r="P1040" s="148">
        <f>O1040*H1040</f>
        <v>0</v>
      </c>
      <c r="Q1040" s="148">
        <v>0</v>
      </c>
      <c r="R1040" s="148">
        <f>Q1040*H1040</f>
        <v>0</v>
      </c>
      <c r="S1040" s="148">
        <v>0</v>
      </c>
      <c r="T1040" s="149">
        <f>S1040*H1040</f>
        <v>0</v>
      </c>
      <c r="AR1040" s="150" t="s">
        <v>314</v>
      </c>
      <c r="AT1040" s="150" t="s">
        <v>309</v>
      </c>
      <c r="AU1040" s="150" t="s">
        <v>163</v>
      </c>
      <c r="AY1040" s="18" t="s">
        <v>307</v>
      </c>
      <c r="BE1040" s="151">
        <f>IF(N1040="základní",J1040,0)</f>
        <v>0</v>
      </c>
      <c r="BF1040" s="151">
        <f>IF(N1040="snížená",J1040,0)</f>
        <v>0</v>
      </c>
      <c r="BG1040" s="151">
        <f>IF(N1040="zákl. přenesená",J1040,0)</f>
        <v>0</v>
      </c>
      <c r="BH1040" s="151">
        <f>IF(N1040="sníž. přenesená",J1040,0)</f>
        <v>0</v>
      </c>
      <c r="BI1040" s="151">
        <f>IF(N1040="nulová",J1040,0)</f>
        <v>0</v>
      </c>
      <c r="BJ1040" s="18" t="s">
        <v>82</v>
      </c>
      <c r="BK1040" s="151">
        <f>ROUND(I1040*H1040,2)</f>
        <v>0</v>
      </c>
      <c r="BL1040" s="18" t="s">
        <v>314</v>
      </c>
      <c r="BM1040" s="150" t="s">
        <v>7997</v>
      </c>
    </row>
    <row r="1041" spans="2:65" s="1" customFormat="1" ht="11.25">
      <c r="B1041" s="33"/>
      <c r="D1041" s="152" t="s">
        <v>316</v>
      </c>
      <c r="F1041" s="153" t="s">
        <v>9972</v>
      </c>
      <c r="I1041" s="154"/>
      <c r="L1041" s="33"/>
      <c r="M1041" s="155"/>
      <c r="T1041" s="57"/>
      <c r="AT1041" s="18" t="s">
        <v>316</v>
      </c>
      <c r="AU1041" s="18" t="s">
        <v>163</v>
      </c>
    </row>
    <row r="1042" spans="2:65" s="1" customFormat="1" ht="16.5" customHeight="1">
      <c r="B1042" s="33"/>
      <c r="C1042" s="139" t="s">
        <v>4017</v>
      </c>
      <c r="D1042" s="139" t="s">
        <v>309</v>
      </c>
      <c r="E1042" s="140" t="s">
        <v>9973</v>
      </c>
      <c r="F1042" s="141" t="s">
        <v>9974</v>
      </c>
      <c r="G1042" s="142" t="s">
        <v>514</v>
      </c>
      <c r="H1042" s="143">
        <v>1</v>
      </c>
      <c r="I1042" s="144"/>
      <c r="J1042" s="145">
        <f>ROUND(I1042*H1042,2)</f>
        <v>0</v>
      </c>
      <c r="K1042" s="141" t="s">
        <v>1</v>
      </c>
      <c r="L1042" s="33"/>
      <c r="M1042" s="146" t="s">
        <v>1</v>
      </c>
      <c r="N1042" s="147" t="s">
        <v>40</v>
      </c>
      <c r="P1042" s="148">
        <f>O1042*H1042</f>
        <v>0</v>
      </c>
      <c r="Q1042" s="148">
        <v>0</v>
      </c>
      <c r="R1042" s="148">
        <f>Q1042*H1042</f>
        <v>0</v>
      </c>
      <c r="S1042" s="148">
        <v>0</v>
      </c>
      <c r="T1042" s="149">
        <f>S1042*H1042</f>
        <v>0</v>
      </c>
      <c r="AR1042" s="150" t="s">
        <v>314</v>
      </c>
      <c r="AT1042" s="150" t="s">
        <v>309</v>
      </c>
      <c r="AU1042" s="150" t="s">
        <v>163</v>
      </c>
      <c r="AY1042" s="18" t="s">
        <v>307</v>
      </c>
      <c r="BE1042" s="151">
        <f>IF(N1042="základní",J1042,0)</f>
        <v>0</v>
      </c>
      <c r="BF1042" s="151">
        <f>IF(N1042="snížená",J1042,0)</f>
        <v>0</v>
      </c>
      <c r="BG1042" s="151">
        <f>IF(N1042="zákl. přenesená",J1042,0)</f>
        <v>0</v>
      </c>
      <c r="BH1042" s="151">
        <f>IF(N1042="sníž. přenesená",J1042,0)</f>
        <v>0</v>
      </c>
      <c r="BI1042" s="151">
        <f>IF(N1042="nulová",J1042,0)</f>
        <v>0</v>
      </c>
      <c r="BJ1042" s="18" t="s">
        <v>82</v>
      </c>
      <c r="BK1042" s="151">
        <f>ROUND(I1042*H1042,2)</f>
        <v>0</v>
      </c>
      <c r="BL1042" s="18" t="s">
        <v>314</v>
      </c>
      <c r="BM1042" s="150" t="s">
        <v>8001</v>
      </c>
    </row>
    <row r="1043" spans="2:65" s="1" customFormat="1" ht="11.25">
      <c r="B1043" s="33"/>
      <c r="D1043" s="152" t="s">
        <v>316</v>
      </c>
      <c r="F1043" s="153" t="s">
        <v>9974</v>
      </c>
      <c r="I1043" s="154"/>
      <c r="L1043" s="33"/>
      <c r="M1043" s="155"/>
      <c r="T1043" s="57"/>
      <c r="AT1043" s="18" t="s">
        <v>316</v>
      </c>
      <c r="AU1043" s="18" t="s">
        <v>163</v>
      </c>
    </row>
    <row r="1044" spans="2:65" s="11" customFormat="1" ht="20.85" customHeight="1">
      <c r="B1044" s="127"/>
      <c r="D1044" s="128" t="s">
        <v>74</v>
      </c>
      <c r="E1044" s="137" t="s">
        <v>9975</v>
      </c>
      <c r="F1044" s="137" t="s">
        <v>9976</v>
      </c>
      <c r="I1044" s="130"/>
      <c r="J1044" s="138">
        <f>BK1044</f>
        <v>0</v>
      </c>
      <c r="L1044" s="127"/>
      <c r="M1044" s="132"/>
      <c r="P1044" s="133">
        <f>SUM(P1045:P1046)</f>
        <v>0</v>
      </c>
      <c r="R1044" s="133">
        <f>SUM(R1045:R1046)</f>
        <v>0</v>
      </c>
      <c r="T1044" s="134">
        <f>SUM(T1045:T1046)</f>
        <v>0</v>
      </c>
      <c r="AR1044" s="128" t="s">
        <v>82</v>
      </c>
      <c r="AT1044" s="135" t="s">
        <v>74</v>
      </c>
      <c r="AU1044" s="135" t="s">
        <v>84</v>
      </c>
      <c r="AY1044" s="128" t="s">
        <v>307</v>
      </c>
      <c r="BK1044" s="136">
        <f>SUM(BK1045:BK1046)</f>
        <v>0</v>
      </c>
    </row>
    <row r="1045" spans="2:65" s="1" customFormat="1" ht="16.5" customHeight="1">
      <c r="B1045" s="33"/>
      <c r="C1045" s="139" t="s">
        <v>4021</v>
      </c>
      <c r="D1045" s="139" t="s">
        <v>309</v>
      </c>
      <c r="E1045" s="140" t="s">
        <v>9977</v>
      </c>
      <c r="F1045" s="141" t="s">
        <v>9978</v>
      </c>
      <c r="G1045" s="142" t="s">
        <v>514</v>
      </c>
      <c r="H1045" s="143">
        <v>1</v>
      </c>
      <c r="I1045" s="144"/>
      <c r="J1045" s="145">
        <f>ROUND(I1045*H1045,2)</f>
        <v>0</v>
      </c>
      <c r="K1045" s="141" t="s">
        <v>1</v>
      </c>
      <c r="L1045" s="33"/>
      <c r="M1045" s="146" t="s">
        <v>1</v>
      </c>
      <c r="N1045" s="147" t="s">
        <v>40</v>
      </c>
      <c r="P1045" s="148">
        <f>O1045*H1045</f>
        <v>0</v>
      </c>
      <c r="Q1045" s="148">
        <v>0</v>
      </c>
      <c r="R1045" s="148">
        <f>Q1045*H1045</f>
        <v>0</v>
      </c>
      <c r="S1045" s="148">
        <v>0</v>
      </c>
      <c r="T1045" s="149">
        <f>S1045*H1045</f>
        <v>0</v>
      </c>
      <c r="AR1045" s="150" t="s">
        <v>314</v>
      </c>
      <c r="AT1045" s="150" t="s">
        <v>309</v>
      </c>
      <c r="AU1045" s="150" t="s">
        <v>163</v>
      </c>
      <c r="AY1045" s="18" t="s">
        <v>307</v>
      </c>
      <c r="BE1045" s="151">
        <f>IF(N1045="základní",J1045,0)</f>
        <v>0</v>
      </c>
      <c r="BF1045" s="151">
        <f>IF(N1045="snížená",J1045,0)</f>
        <v>0</v>
      </c>
      <c r="BG1045" s="151">
        <f>IF(N1045="zákl. přenesená",J1045,0)</f>
        <v>0</v>
      </c>
      <c r="BH1045" s="151">
        <f>IF(N1045="sníž. přenesená",J1045,0)</f>
        <v>0</v>
      </c>
      <c r="BI1045" s="151">
        <f>IF(N1045="nulová",J1045,0)</f>
        <v>0</v>
      </c>
      <c r="BJ1045" s="18" t="s">
        <v>82</v>
      </c>
      <c r="BK1045" s="151">
        <f>ROUND(I1045*H1045,2)</f>
        <v>0</v>
      </c>
      <c r="BL1045" s="18" t="s">
        <v>314</v>
      </c>
      <c r="BM1045" s="150" t="s">
        <v>8003</v>
      </c>
    </row>
    <row r="1046" spans="2:65" s="1" customFormat="1" ht="11.25">
      <c r="B1046" s="33"/>
      <c r="D1046" s="152" t="s">
        <v>316</v>
      </c>
      <c r="F1046" s="153" t="s">
        <v>9978</v>
      </c>
      <c r="I1046" s="154"/>
      <c r="L1046" s="33"/>
      <c r="M1046" s="155"/>
      <c r="T1046" s="57"/>
      <c r="AT1046" s="18" t="s">
        <v>316</v>
      </c>
      <c r="AU1046" s="18" t="s">
        <v>163</v>
      </c>
    </row>
    <row r="1047" spans="2:65" s="11" customFormat="1" ht="20.85" customHeight="1">
      <c r="B1047" s="127"/>
      <c r="D1047" s="128" t="s">
        <v>74</v>
      </c>
      <c r="E1047" s="137" t="s">
        <v>9979</v>
      </c>
      <c r="F1047" s="137" t="s">
        <v>9980</v>
      </c>
      <c r="I1047" s="130"/>
      <c r="J1047" s="138">
        <f>BK1047</f>
        <v>0</v>
      </c>
      <c r="L1047" s="127"/>
      <c r="M1047" s="132"/>
      <c r="P1047" s="133">
        <f>SUM(P1048:P1051)</f>
        <v>0</v>
      </c>
      <c r="R1047" s="133">
        <f>SUM(R1048:R1051)</f>
        <v>0</v>
      </c>
      <c r="T1047" s="134">
        <f>SUM(T1048:T1051)</f>
        <v>0</v>
      </c>
      <c r="AR1047" s="128" t="s">
        <v>82</v>
      </c>
      <c r="AT1047" s="135" t="s">
        <v>74</v>
      </c>
      <c r="AU1047" s="135" t="s">
        <v>84</v>
      </c>
      <c r="AY1047" s="128" t="s">
        <v>307</v>
      </c>
      <c r="BK1047" s="136">
        <f>SUM(BK1048:BK1051)</f>
        <v>0</v>
      </c>
    </row>
    <row r="1048" spans="2:65" s="1" customFormat="1" ht="16.5" customHeight="1">
      <c r="B1048" s="33"/>
      <c r="C1048" s="139" t="s">
        <v>4025</v>
      </c>
      <c r="D1048" s="139" t="s">
        <v>309</v>
      </c>
      <c r="E1048" s="140" t="s">
        <v>9981</v>
      </c>
      <c r="F1048" s="141" t="s">
        <v>9982</v>
      </c>
      <c r="G1048" s="142" t="s">
        <v>514</v>
      </c>
      <c r="H1048" s="143">
        <v>1</v>
      </c>
      <c r="I1048" s="144"/>
      <c r="J1048" s="145">
        <f>ROUND(I1048*H1048,2)</f>
        <v>0</v>
      </c>
      <c r="K1048" s="141" t="s">
        <v>1</v>
      </c>
      <c r="L1048" s="33"/>
      <c r="M1048" s="146" t="s">
        <v>1</v>
      </c>
      <c r="N1048" s="147" t="s">
        <v>40</v>
      </c>
      <c r="P1048" s="148">
        <f>O1048*H1048</f>
        <v>0</v>
      </c>
      <c r="Q1048" s="148">
        <v>0</v>
      </c>
      <c r="R1048" s="148">
        <f>Q1048*H1048</f>
        <v>0</v>
      </c>
      <c r="S1048" s="148">
        <v>0</v>
      </c>
      <c r="T1048" s="149">
        <f>S1048*H1048</f>
        <v>0</v>
      </c>
      <c r="AR1048" s="150" t="s">
        <v>314</v>
      </c>
      <c r="AT1048" s="150" t="s">
        <v>309</v>
      </c>
      <c r="AU1048" s="150" t="s">
        <v>163</v>
      </c>
      <c r="AY1048" s="18" t="s">
        <v>307</v>
      </c>
      <c r="BE1048" s="151">
        <f>IF(N1048="základní",J1048,0)</f>
        <v>0</v>
      </c>
      <c r="BF1048" s="151">
        <f>IF(N1048="snížená",J1048,0)</f>
        <v>0</v>
      </c>
      <c r="BG1048" s="151">
        <f>IF(N1048="zákl. přenesená",J1048,0)</f>
        <v>0</v>
      </c>
      <c r="BH1048" s="151">
        <f>IF(N1048="sníž. přenesená",J1048,0)</f>
        <v>0</v>
      </c>
      <c r="BI1048" s="151">
        <f>IF(N1048="nulová",J1048,0)</f>
        <v>0</v>
      </c>
      <c r="BJ1048" s="18" t="s">
        <v>82</v>
      </c>
      <c r="BK1048" s="151">
        <f>ROUND(I1048*H1048,2)</f>
        <v>0</v>
      </c>
      <c r="BL1048" s="18" t="s">
        <v>314</v>
      </c>
      <c r="BM1048" s="150" t="s">
        <v>8008</v>
      </c>
    </row>
    <row r="1049" spans="2:65" s="1" customFormat="1" ht="11.25">
      <c r="B1049" s="33"/>
      <c r="D1049" s="152" t="s">
        <v>316</v>
      </c>
      <c r="F1049" s="153" t="s">
        <v>9982</v>
      </c>
      <c r="I1049" s="154"/>
      <c r="L1049" s="33"/>
      <c r="M1049" s="155"/>
      <c r="T1049" s="57"/>
      <c r="AT1049" s="18" t="s">
        <v>316</v>
      </c>
      <c r="AU1049" s="18" t="s">
        <v>163</v>
      </c>
    </row>
    <row r="1050" spans="2:65" s="1" customFormat="1" ht="16.5" customHeight="1">
      <c r="B1050" s="33"/>
      <c r="C1050" s="139" t="s">
        <v>4030</v>
      </c>
      <c r="D1050" s="139" t="s">
        <v>309</v>
      </c>
      <c r="E1050" s="140" t="s">
        <v>9983</v>
      </c>
      <c r="F1050" s="141" t="s">
        <v>9984</v>
      </c>
      <c r="G1050" s="142" t="s">
        <v>514</v>
      </c>
      <c r="H1050" s="143">
        <v>1</v>
      </c>
      <c r="I1050" s="144"/>
      <c r="J1050" s="145">
        <f>ROUND(I1050*H1050,2)</f>
        <v>0</v>
      </c>
      <c r="K1050" s="141" t="s">
        <v>1</v>
      </c>
      <c r="L1050" s="33"/>
      <c r="M1050" s="146" t="s">
        <v>1</v>
      </c>
      <c r="N1050" s="147" t="s">
        <v>40</v>
      </c>
      <c r="P1050" s="148">
        <f>O1050*H1050</f>
        <v>0</v>
      </c>
      <c r="Q1050" s="148">
        <v>0</v>
      </c>
      <c r="R1050" s="148">
        <f>Q1050*H1050</f>
        <v>0</v>
      </c>
      <c r="S1050" s="148">
        <v>0</v>
      </c>
      <c r="T1050" s="149">
        <f>S1050*H1050</f>
        <v>0</v>
      </c>
      <c r="AR1050" s="150" t="s">
        <v>314</v>
      </c>
      <c r="AT1050" s="150" t="s">
        <v>309</v>
      </c>
      <c r="AU1050" s="150" t="s">
        <v>163</v>
      </c>
      <c r="AY1050" s="18" t="s">
        <v>307</v>
      </c>
      <c r="BE1050" s="151">
        <f>IF(N1050="základní",J1050,0)</f>
        <v>0</v>
      </c>
      <c r="BF1050" s="151">
        <f>IF(N1050="snížená",J1050,0)</f>
        <v>0</v>
      </c>
      <c r="BG1050" s="151">
        <f>IF(N1050="zákl. přenesená",J1050,0)</f>
        <v>0</v>
      </c>
      <c r="BH1050" s="151">
        <f>IF(N1050="sníž. přenesená",J1050,0)</f>
        <v>0</v>
      </c>
      <c r="BI1050" s="151">
        <f>IF(N1050="nulová",J1050,0)</f>
        <v>0</v>
      </c>
      <c r="BJ1050" s="18" t="s">
        <v>82</v>
      </c>
      <c r="BK1050" s="151">
        <f>ROUND(I1050*H1050,2)</f>
        <v>0</v>
      </c>
      <c r="BL1050" s="18" t="s">
        <v>314</v>
      </c>
      <c r="BM1050" s="150" t="s">
        <v>8015</v>
      </c>
    </row>
    <row r="1051" spans="2:65" s="1" customFormat="1" ht="11.25">
      <c r="B1051" s="33"/>
      <c r="D1051" s="152" t="s">
        <v>316</v>
      </c>
      <c r="F1051" s="153" t="s">
        <v>9984</v>
      </c>
      <c r="I1051" s="154"/>
      <c r="L1051" s="33"/>
      <c r="M1051" s="155"/>
      <c r="T1051" s="57"/>
      <c r="AT1051" s="18" t="s">
        <v>316</v>
      </c>
      <c r="AU1051" s="18" t="s">
        <v>163</v>
      </c>
    </row>
    <row r="1052" spans="2:65" s="11" customFormat="1" ht="20.85" customHeight="1">
      <c r="B1052" s="127"/>
      <c r="D1052" s="128" t="s">
        <v>74</v>
      </c>
      <c r="E1052" s="137" t="s">
        <v>9985</v>
      </c>
      <c r="F1052" s="137" t="s">
        <v>9986</v>
      </c>
      <c r="I1052" s="130"/>
      <c r="J1052" s="138">
        <f>BK1052</f>
        <v>0</v>
      </c>
      <c r="L1052" s="127"/>
      <c r="M1052" s="132"/>
      <c r="P1052" s="133">
        <f>SUM(P1053:P1060)</f>
        <v>0</v>
      </c>
      <c r="R1052" s="133">
        <f>SUM(R1053:R1060)</f>
        <v>0</v>
      </c>
      <c r="T1052" s="134">
        <f>SUM(T1053:T1060)</f>
        <v>0</v>
      </c>
      <c r="AR1052" s="128" t="s">
        <v>82</v>
      </c>
      <c r="AT1052" s="135" t="s">
        <v>74</v>
      </c>
      <c r="AU1052" s="135" t="s">
        <v>84</v>
      </c>
      <c r="AY1052" s="128" t="s">
        <v>307</v>
      </c>
      <c r="BK1052" s="136">
        <f>SUM(BK1053:BK1060)</f>
        <v>0</v>
      </c>
    </row>
    <row r="1053" spans="2:65" s="1" customFormat="1" ht="21.75" customHeight="1">
      <c r="B1053" s="33"/>
      <c r="C1053" s="139" t="s">
        <v>4035</v>
      </c>
      <c r="D1053" s="139" t="s">
        <v>309</v>
      </c>
      <c r="E1053" s="140" t="s">
        <v>9987</v>
      </c>
      <c r="F1053" s="141" t="s">
        <v>9988</v>
      </c>
      <c r="G1053" s="142" t="s">
        <v>514</v>
      </c>
      <c r="H1053" s="143">
        <v>4</v>
      </c>
      <c r="I1053" s="144"/>
      <c r="J1053" s="145">
        <f>ROUND(I1053*H1053,2)</f>
        <v>0</v>
      </c>
      <c r="K1053" s="141" t="s">
        <v>1</v>
      </c>
      <c r="L1053" s="33"/>
      <c r="M1053" s="146" t="s">
        <v>1</v>
      </c>
      <c r="N1053" s="147" t="s">
        <v>40</v>
      </c>
      <c r="P1053" s="148">
        <f>O1053*H1053</f>
        <v>0</v>
      </c>
      <c r="Q1053" s="148">
        <v>0</v>
      </c>
      <c r="R1053" s="148">
        <f>Q1053*H1053</f>
        <v>0</v>
      </c>
      <c r="S1053" s="148">
        <v>0</v>
      </c>
      <c r="T1053" s="149">
        <f>S1053*H1053</f>
        <v>0</v>
      </c>
      <c r="AR1053" s="150" t="s">
        <v>314</v>
      </c>
      <c r="AT1053" s="150" t="s">
        <v>309</v>
      </c>
      <c r="AU1053" s="150" t="s">
        <v>163</v>
      </c>
      <c r="AY1053" s="18" t="s">
        <v>307</v>
      </c>
      <c r="BE1053" s="151">
        <f>IF(N1053="základní",J1053,0)</f>
        <v>0</v>
      </c>
      <c r="BF1053" s="151">
        <f>IF(N1053="snížená",J1053,0)</f>
        <v>0</v>
      </c>
      <c r="BG1053" s="151">
        <f>IF(N1053="zákl. přenesená",J1053,0)</f>
        <v>0</v>
      </c>
      <c r="BH1053" s="151">
        <f>IF(N1053="sníž. přenesená",J1053,0)</f>
        <v>0</v>
      </c>
      <c r="BI1053" s="151">
        <f>IF(N1053="nulová",J1053,0)</f>
        <v>0</v>
      </c>
      <c r="BJ1053" s="18" t="s">
        <v>82</v>
      </c>
      <c r="BK1053" s="151">
        <f>ROUND(I1053*H1053,2)</f>
        <v>0</v>
      </c>
      <c r="BL1053" s="18" t="s">
        <v>314</v>
      </c>
      <c r="BM1053" s="150" t="s">
        <v>8018</v>
      </c>
    </row>
    <row r="1054" spans="2:65" s="1" customFormat="1" ht="11.25">
      <c r="B1054" s="33"/>
      <c r="D1054" s="152" t="s">
        <v>316</v>
      </c>
      <c r="F1054" s="153" t="s">
        <v>9988</v>
      </c>
      <c r="I1054" s="154"/>
      <c r="L1054" s="33"/>
      <c r="M1054" s="155"/>
      <c r="T1054" s="57"/>
      <c r="AT1054" s="18" t="s">
        <v>316</v>
      </c>
      <c r="AU1054" s="18" t="s">
        <v>163</v>
      </c>
    </row>
    <row r="1055" spans="2:65" s="1" customFormat="1" ht="19.5">
      <c r="B1055" s="33"/>
      <c r="D1055" s="152" t="s">
        <v>357</v>
      </c>
      <c r="F1055" s="176" t="s">
        <v>9989</v>
      </c>
      <c r="I1055" s="154"/>
      <c r="L1055" s="33"/>
      <c r="M1055" s="155"/>
      <c r="T1055" s="57"/>
      <c r="AT1055" s="18" t="s">
        <v>357</v>
      </c>
      <c r="AU1055" s="18" t="s">
        <v>163</v>
      </c>
    </row>
    <row r="1056" spans="2:65" s="1" customFormat="1" ht="16.5" customHeight="1">
      <c r="B1056" s="33"/>
      <c r="C1056" s="139" t="s">
        <v>4039</v>
      </c>
      <c r="D1056" s="139" t="s">
        <v>309</v>
      </c>
      <c r="E1056" s="140" t="s">
        <v>9990</v>
      </c>
      <c r="F1056" s="141" t="s">
        <v>9991</v>
      </c>
      <c r="G1056" s="142" t="s">
        <v>514</v>
      </c>
      <c r="H1056" s="143">
        <v>1</v>
      </c>
      <c r="I1056" s="144"/>
      <c r="J1056" s="145">
        <f>ROUND(I1056*H1056,2)</f>
        <v>0</v>
      </c>
      <c r="K1056" s="141" t="s">
        <v>1</v>
      </c>
      <c r="L1056" s="33"/>
      <c r="M1056" s="146" t="s">
        <v>1</v>
      </c>
      <c r="N1056" s="147" t="s">
        <v>40</v>
      </c>
      <c r="P1056" s="148">
        <f>O1056*H1056</f>
        <v>0</v>
      </c>
      <c r="Q1056" s="148">
        <v>0</v>
      </c>
      <c r="R1056" s="148">
        <f>Q1056*H1056</f>
        <v>0</v>
      </c>
      <c r="S1056" s="148">
        <v>0</v>
      </c>
      <c r="T1056" s="149">
        <f>S1056*H1056</f>
        <v>0</v>
      </c>
      <c r="AR1056" s="150" t="s">
        <v>314</v>
      </c>
      <c r="AT1056" s="150" t="s">
        <v>309</v>
      </c>
      <c r="AU1056" s="150" t="s">
        <v>163</v>
      </c>
      <c r="AY1056" s="18" t="s">
        <v>307</v>
      </c>
      <c r="BE1056" s="151">
        <f>IF(N1056="základní",J1056,0)</f>
        <v>0</v>
      </c>
      <c r="BF1056" s="151">
        <f>IF(N1056="snížená",J1056,0)</f>
        <v>0</v>
      </c>
      <c r="BG1056" s="151">
        <f>IF(N1056="zákl. přenesená",J1056,0)</f>
        <v>0</v>
      </c>
      <c r="BH1056" s="151">
        <f>IF(N1056="sníž. přenesená",J1056,0)</f>
        <v>0</v>
      </c>
      <c r="BI1056" s="151">
        <f>IF(N1056="nulová",J1056,0)</f>
        <v>0</v>
      </c>
      <c r="BJ1056" s="18" t="s">
        <v>82</v>
      </c>
      <c r="BK1056" s="151">
        <f>ROUND(I1056*H1056,2)</f>
        <v>0</v>
      </c>
      <c r="BL1056" s="18" t="s">
        <v>314</v>
      </c>
      <c r="BM1056" s="150" t="s">
        <v>8021</v>
      </c>
    </row>
    <row r="1057" spans="2:65" s="1" customFormat="1" ht="11.25">
      <c r="B1057" s="33"/>
      <c r="D1057" s="152" t="s">
        <v>316</v>
      </c>
      <c r="F1057" s="153" t="s">
        <v>9991</v>
      </c>
      <c r="I1057" s="154"/>
      <c r="L1057" s="33"/>
      <c r="M1057" s="155"/>
      <c r="T1057" s="57"/>
      <c r="AT1057" s="18" t="s">
        <v>316</v>
      </c>
      <c r="AU1057" s="18" t="s">
        <v>163</v>
      </c>
    </row>
    <row r="1058" spans="2:65" s="1" customFormat="1" ht="76.349999999999994" customHeight="1">
      <c r="B1058" s="33"/>
      <c r="C1058" s="139" t="s">
        <v>4043</v>
      </c>
      <c r="D1058" s="139" t="s">
        <v>309</v>
      </c>
      <c r="E1058" s="140" t="s">
        <v>9992</v>
      </c>
      <c r="F1058" s="141" t="s">
        <v>9993</v>
      </c>
      <c r="G1058" s="142" t="s">
        <v>514</v>
      </c>
      <c r="H1058" s="143">
        <v>3</v>
      </c>
      <c r="I1058" s="144"/>
      <c r="J1058" s="145">
        <f>ROUND(I1058*H1058,2)</f>
        <v>0</v>
      </c>
      <c r="K1058" s="141" t="s">
        <v>1</v>
      </c>
      <c r="L1058" s="33"/>
      <c r="M1058" s="146" t="s">
        <v>1</v>
      </c>
      <c r="N1058" s="147" t="s">
        <v>40</v>
      </c>
      <c r="P1058" s="148">
        <f>O1058*H1058</f>
        <v>0</v>
      </c>
      <c r="Q1058" s="148">
        <v>0</v>
      </c>
      <c r="R1058" s="148">
        <f>Q1058*H1058</f>
        <v>0</v>
      </c>
      <c r="S1058" s="148">
        <v>0</v>
      </c>
      <c r="T1058" s="149">
        <f>S1058*H1058</f>
        <v>0</v>
      </c>
      <c r="AR1058" s="150" t="s">
        <v>314</v>
      </c>
      <c r="AT1058" s="150" t="s">
        <v>309</v>
      </c>
      <c r="AU1058" s="150" t="s">
        <v>163</v>
      </c>
      <c r="AY1058" s="18" t="s">
        <v>307</v>
      </c>
      <c r="BE1058" s="151">
        <f>IF(N1058="základní",J1058,0)</f>
        <v>0</v>
      </c>
      <c r="BF1058" s="151">
        <f>IF(N1058="snížená",J1058,0)</f>
        <v>0</v>
      </c>
      <c r="BG1058" s="151">
        <f>IF(N1058="zákl. přenesená",J1058,0)</f>
        <v>0</v>
      </c>
      <c r="BH1058" s="151">
        <f>IF(N1058="sníž. přenesená",J1058,0)</f>
        <v>0</v>
      </c>
      <c r="BI1058" s="151">
        <f>IF(N1058="nulová",J1058,0)</f>
        <v>0</v>
      </c>
      <c r="BJ1058" s="18" t="s">
        <v>82</v>
      </c>
      <c r="BK1058" s="151">
        <f>ROUND(I1058*H1058,2)</f>
        <v>0</v>
      </c>
      <c r="BL1058" s="18" t="s">
        <v>314</v>
      </c>
      <c r="BM1058" s="150" t="s">
        <v>8024</v>
      </c>
    </row>
    <row r="1059" spans="2:65" s="1" customFormat="1" ht="48.75">
      <c r="B1059" s="33"/>
      <c r="D1059" s="152" t="s">
        <v>316</v>
      </c>
      <c r="F1059" s="153" t="s">
        <v>9994</v>
      </c>
      <c r="I1059" s="154"/>
      <c r="L1059" s="33"/>
      <c r="M1059" s="155"/>
      <c r="T1059" s="57"/>
      <c r="AT1059" s="18" t="s">
        <v>316</v>
      </c>
      <c r="AU1059" s="18" t="s">
        <v>163</v>
      </c>
    </row>
    <row r="1060" spans="2:65" s="1" customFormat="1" ht="19.5">
      <c r="B1060" s="33"/>
      <c r="D1060" s="152" t="s">
        <v>357</v>
      </c>
      <c r="F1060" s="176" t="s">
        <v>9995</v>
      </c>
      <c r="I1060" s="154"/>
      <c r="L1060" s="33"/>
      <c r="M1060" s="155"/>
      <c r="T1060" s="57"/>
      <c r="AT1060" s="18" t="s">
        <v>357</v>
      </c>
      <c r="AU1060" s="18" t="s">
        <v>163</v>
      </c>
    </row>
    <row r="1061" spans="2:65" s="11" customFormat="1" ht="20.85" customHeight="1">
      <c r="B1061" s="127"/>
      <c r="D1061" s="128" t="s">
        <v>74</v>
      </c>
      <c r="E1061" s="137" t="s">
        <v>9996</v>
      </c>
      <c r="F1061" s="137" t="s">
        <v>9997</v>
      </c>
      <c r="I1061" s="130"/>
      <c r="J1061" s="138">
        <f>BK1061</f>
        <v>0</v>
      </c>
      <c r="L1061" s="127"/>
      <c r="M1061" s="132"/>
      <c r="P1061" s="133">
        <f>SUM(P1062:P1081)</f>
        <v>0</v>
      </c>
      <c r="R1061" s="133">
        <f>SUM(R1062:R1081)</f>
        <v>0</v>
      </c>
      <c r="T1061" s="134">
        <f>SUM(T1062:T1081)</f>
        <v>0</v>
      </c>
      <c r="AR1061" s="128" t="s">
        <v>82</v>
      </c>
      <c r="AT1061" s="135" t="s">
        <v>74</v>
      </c>
      <c r="AU1061" s="135" t="s">
        <v>84</v>
      </c>
      <c r="AY1061" s="128" t="s">
        <v>307</v>
      </c>
      <c r="BK1061" s="136">
        <f>SUM(BK1062:BK1081)</f>
        <v>0</v>
      </c>
    </row>
    <row r="1062" spans="2:65" s="1" customFormat="1" ht="16.5" customHeight="1">
      <c r="B1062" s="33"/>
      <c r="C1062" s="139" t="s">
        <v>4051</v>
      </c>
      <c r="D1062" s="139" t="s">
        <v>309</v>
      </c>
      <c r="E1062" s="140" t="s">
        <v>9998</v>
      </c>
      <c r="F1062" s="141" t="s">
        <v>9999</v>
      </c>
      <c r="G1062" s="142" t="s">
        <v>514</v>
      </c>
      <c r="H1062" s="143">
        <v>1</v>
      </c>
      <c r="I1062" s="144"/>
      <c r="J1062" s="145">
        <f>ROUND(I1062*H1062,2)</f>
        <v>0</v>
      </c>
      <c r="K1062" s="141" t="s">
        <v>1</v>
      </c>
      <c r="L1062" s="33"/>
      <c r="M1062" s="146" t="s">
        <v>1</v>
      </c>
      <c r="N1062" s="147" t="s">
        <v>40</v>
      </c>
      <c r="P1062" s="148">
        <f>O1062*H1062</f>
        <v>0</v>
      </c>
      <c r="Q1062" s="148">
        <v>0</v>
      </c>
      <c r="R1062" s="148">
        <f>Q1062*H1062</f>
        <v>0</v>
      </c>
      <c r="S1062" s="148">
        <v>0</v>
      </c>
      <c r="T1062" s="149">
        <f>S1062*H1062</f>
        <v>0</v>
      </c>
      <c r="AR1062" s="150" t="s">
        <v>314</v>
      </c>
      <c r="AT1062" s="150" t="s">
        <v>309</v>
      </c>
      <c r="AU1062" s="150" t="s">
        <v>163</v>
      </c>
      <c r="AY1062" s="18" t="s">
        <v>307</v>
      </c>
      <c r="BE1062" s="151">
        <f>IF(N1062="základní",J1062,0)</f>
        <v>0</v>
      </c>
      <c r="BF1062" s="151">
        <f>IF(N1062="snížená",J1062,0)</f>
        <v>0</v>
      </c>
      <c r="BG1062" s="151">
        <f>IF(N1062="zákl. přenesená",J1062,0)</f>
        <v>0</v>
      </c>
      <c r="BH1062" s="151">
        <f>IF(N1062="sníž. přenesená",J1062,0)</f>
        <v>0</v>
      </c>
      <c r="BI1062" s="151">
        <f>IF(N1062="nulová",J1062,0)</f>
        <v>0</v>
      </c>
      <c r="BJ1062" s="18" t="s">
        <v>82</v>
      </c>
      <c r="BK1062" s="151">
        <f>ROUND(I1062*H1062,2)</f>
        <v>0</v>
      </c>
      <c r="BL1062" s="18" t="s">
        <v>314</v>
      </c>
      <c r="BM1062" s="150" t="s">
        <v>8027</v>
      </c>
    </row>
    <row r="1063" spans="2:65" s="1" customFormat="1" ht="11.25">
      <c r="B1063" s="33"/>
      <c r="D1063" s="152" t="s">
        <v>316</v>
      </c>
      <c r="F1063" s="153" t="s">
        <v>9999</v>
      </c>
      <c r="I1063" s="154"/>
      <c r="L1063" s="33"/>
      <c r="M1063" s="155"/>
      <c r="T1063" s="57"/>
      <c r="AT1063" s="18" t="s">
        <v>316</v>
      </c>
      <c r="AU1063" s="18" t="s">
        <v>163</v>
      </c>
    </row>
    <row r="1064" spans="2:65" s="1" customFormat="1" ht="16.5" customHeight="1">
      <c r="B1064" s="33"/>
      <c r="C1064" s="139" t="s">
        <v>4056</v>
      </c>
      <c r="D1064" s="139" t="s">
        <v>309</v>
      </c>
      <c r="E1064" s="140" t="s">
        <v>10000</v>
      </c>
      <c r="F1064" s="141" t="s">
        <v>10001</v>
      </c>
      <c r="G1064" s="142" t="s">
        <v>514</v>
      </c>
      <c r="H1064" s="143">
        <v>1</v>
      </c>
      <c r="I1064" s="144"/>
      <c r="J1064" s="145">
        <f>ROUND(I1064*H1064,2)</f>
        <v>0</v>
      </c>
      <c r="K1064" s="141" t="s">
        <v>1</v>
      </c>
      <c r="L1064" s="33"/>
      <c r="M1064" s="146" t="s">
        <v>1</v>
      </c>
      <c r="N1064" s="147" t="s">
        <v>40</v>
      </c>
      <c r="P1064" s="148">
        <f>O1064*H1064</f>
        <v>0</v>
      </c>
      <c r="Q1064" s="148">
        <v>0</v>
      </c>
      <c r="R1064" s="148">
        <f>Q1064*H1064</f>
        <v>0</v>
      </c>
      <c r="S1064" s="148">
        <v>0</v>
      </c>
      <c r="T1064" s="149">
        <f>S1064*H1064</f>
        <v>0</v>
      </c>
      <c r="AR1064" s="150" t="s">
        <v>314</v>
      </c>
      <c r="AT1064" s="150" t="s">
        <v>309</v>
      </c>
      <c r="AU1064" s="150" t="s">
        <v>163</v>
      </c>
      <c r="AY1064" s="18" t="s">
        <v>307</v>
      </c>
      <c r="BE1064" s="151">
        <f>IF(N1064="základní",J1064,0)</f>
        <v>0</v>
      </c>
      <c r="BF1064" s="151">
        <f>IF(N1064="snížená",J1064,0)</f>
        <v>0</v>
      </c>
      <c r="BG1064" s="151">
        <f>IF(N1064="zákl. přenesená",J1064,0)</f>
        <v>0</v>
      </c>
      <c r="BH1064" s="151">
        <f>IF(N1064="sníž. přenesená",J1064,0)</f>
        <v>0</v>
      </c>
      <c r="BI1064" s="151">
        <f>IF(N1064="nulová",J1064,0)</f>
        <v>0</v>
      </c>
      <c r="BJ1064" s="18" t="s">
        <v>82</v>
      </c>
      <c r="BK1064" s="151">
        <f>ROUND(I1064*H1064,2)</f>
        <v>0</v>
      </c>
      <c r="BL1064" s="18" t="s">
        <v>314</v>
      </c>
      <c r="BM1064" s="150" t="s">
        <v>8030</v>
      </c>
    </row>
    <row r="1065" spans="2:65" s="1" customFormat="1" ht="11.25">
      <c r="B1065" s="33"/>
      <c r="D1065" s="152" t="s">
        <v>316</v>
      </c>
      <c r="F1065" s="153" t="s">
        <v>10001</v>
      </c>
      <c r="I1065" s="154"/>
      <c r="L1065" s="33"/>
      <c r="M1065" s="155"/>
      <c r="T1065" s="57"/>
      <c r="AT1065" s="18" t="s">
        <v>316</v>
      </c>
      <c r="AU1065" s="18" t="s">
        <v>163</v>
      </c>
    </row>
    <row r="1066" spans="2:65" s="1" customFormat="1" ht="16.5" customHeight="1">
      <c r="B1066" s="33"/>
      <c r="C1066" s="139" t="s">
        <v>4061</v>
      </c>
      <c r="D1066" s="139" t="s">
        <v>309</v>
      </c>
      <c r="E1066" s="140" t="s">
        <v>10002</v>
      </c>
      <c r="F1066" s="141" t="s">
        <v>10003</v>
      </c>
      <c r="G1066" s="142" t="s">
        <v>514</v>
      </c>
      <c r="H1066" s="143">
        <v>10</v>
      </c>
      <c r="I1066" s="144"/>
      <c r="J1066" s="145">
        <f>ROUND(I1066*H1066,2)</f>
        <v>0</v>
      </c>
      <c r="K1066" s="141" t="s">
        <v>1</v>
      </c>
      <c r="L1066" s="33"/>
      <c r="M1066" s="146" t="s">
        <v>1</v>
      </c>
      <c r="N1066" s="147" t="s">
        <v>40</v>
      </c>
      <c r="P1066" s="148">
        <f>O1066*H1066</f>
        <v>0</v>
      </c>
      <c r="Q1066" s="148">
        <v>0</v>
      </c>
      <c r="R1066" s="148">
        <f>Q1066*H1066</f>
        <v>0</v>
      </c>
      <c r="S1066" s="148">
        <v>0</v>
      </c>
      <c r="T1066" s="149">
        <f>S1066*H1066</f>
        <v>0</v>
      </c>
      <c r="AR1066" s="150" t="s">
        <v>314</v>
      </c>
      <c r="AT1066" s="150" t="s">
        <v>309</v>
      </c>
      <c r="AU1066" s="150" t="s">
        <v>163</v>
      </c>
      <c r="AY1066" s="18" t="s">
        <v>307</v>
      </c>
      <c r="BE1066" s="151">
        <f>IF(N1066="základní",J1066,0)</f>
        <v>0</v>
      </c>
      <c r="BF1066" s="151">
        <f>IF(N1066="snížená",J1066,0)</f>
        <v>0</v>
      </c>
      <c r="BG1066" s="151">
        <f>IF(N1066="zákl. přenesená",J1066,0)</f>
        <v>0</v>
      </c>
      <c r="BH1066" s="151">
        <f>IF(N1066="sníž. přenesená",J1066,0)</f>
        <v>0</v>
      </c>
      <c r="BI1066" s="151">
        <f>IF(N1066="nulová",J1066,0)</f>
        <v>0</v>
      </c>
      <c r="BJ1066" s="18" t="s">
        <v>82</v>
      </c>
      <c r="BK1066" s="151">
        <f>ROUND(I1066*H1066,2)</f>
        <v>0</v>
      </c>
      <c r="BL1066" s="18" t="s">
        <v>314</v>
      </c>
      <c r="BM1066" s="150" t="s">
        <v>8033</v>
      </c>
    </row>
    <row r="1067" spans="2:65" s="1" customFormat="1" ht="11.25">
      <c r="B1067" s="33"/>
      <c r="D1067" s="152" t="s">
        <v>316</v>
      </c>
      <c r="F1067" s="153" t="s">
        <v>10003</v>
      </c>
      <c r="I1067" s="154"/>
      <c r="L1067" s="33"/>
      <c r="M1067" s="155"/>
      <c r="T1067" s="57"/>
      <c r="AT1067" s="18" t="s">
        <v>316</v>
      </c>
      <c r="AU1067" s="18" t="s">
        <v>163</v>
      </c>
    </row>
    <row r="1068" spans="2:65" s="1" customFormat="1" ht="19.5">
      <c r="B1068" s="33"/>
      <c r="D1068" s="152" t="s">
        <v>357</v>
      </c>
      <c r="F1068" s="176" t="s">
        <v>10004</v>
      </c>
      <c r="I1068" s="154"/>
      <c r="L1068" s="33"/>
      <c r="M1068" s="155"/>
      <c r="T1068" s="57"/>
      <c r="AT1068" s="18" t="s">
        <v>357</v>
      </c>
      <c r="AU1068" s="18" t="s">
        <v>163</v>
      </c>
    </row>
    <row r="1069" spans="2:65" s="1" customFormat="1" ht="16.5" customHeight="1">
      <c r="B1069" s="33"/>
      <c r="C1069" s="139" t="s">
        <v>4067</v>
      </c>
      <c r="D1069" s="139" t="s">
        <v>309</v>
      </c>
      <c r="E1069" s="140" t="s">
        <v>10005</v>
      </c>
      <c r="F1069" s="141" t="s">
        <v>10006</v>
      </c>
      <c r="G1069" s="142" t="s">
        <v>514</v>
      </c>
      <c r="H1069" s="143">
        <v>10</v>
      </c>
      <c r="I1069" s="144"/>
      <c r="J1069" s="145">
        <f>ROUND(I1069*H1069,2)</f>
        <v>0</v>
      </c>
      <c r="K1069" s="141" t="s">
        <v>1</v>
      </c>
      <c r="L1069" s="33"/>
      <c r="M1069" s="146" t="s">
        <v>1</v>
      </c>
      <c r="N1069" s="147" t="s">
        <v>40</v>
      </c>
      <c r="P1069" s="148">
        <f>O1069*H1069</f>
        <v>0</v>
      </c>
      <c r="Q1069" s="148">
        <v>0</v>
      </c>
      <c r="R1069" s="148">
        <f>Q1069*H1069</f>
        <v>0</v>
      </c>
      <c r="S1069" s="148">
        <v>0</v>
      </c>
      <c r="T1069" s="149">
        <f>S1069*H1069</f>
        <v>0</v>
      </c>
      <c r="AR1069" s="150" t="s">
        <v>314</v>
      </c>
      <c r="AT1069" s="150" t="s">
        <v>309</v>
      </c>
      <c r="AU1069" s="150" t="s">
        <v>163</v>
      </c>
      <c r="AY1069" s="18" t="s">
        <v>307</v>
      </c>
      <c r="BE1069" s="151">
        <f>IF(N1069="základní",J1069,0)</f>
        <v>0</v>
      </c>
      <c r="BF1069" s="151">
        <f>IF(N1069="snížená",J1069,0)</f>
        <v>0</v>
      </c>
      <c r="BG1069" s="151">
        <f>IF(N1069="zákl. přenesená",J1069,0)</f>
        <v>0</v>
      </c>
      <c r="BH1069" s="151">
        <f>IF(N1069="sníž. přenesená",J1069,0)</f>
        <v>0</v>
      </c>
      <c r="BI1069" s="151">
        <f>IF(N1069="nulová",J1069,0)</f>
        <v>0</v>
      </c>
      <c r="BJ1069" s="18" t="s">
        <v>82</v>
      </c>
      <c r="BK1069" s="151">
        <f>ROUND(I1069*H1069,2)</f>
        <v>0</v>
      </c>
      <c r="BL1069" s="18" t="s">
        <v>314</v>
      </c>
      <c r="BM1069" s="150" t="s">
        <v>8038</v>
      </c>
    </row>
    <row r="1070" spans="2:65" s="1" customFormat="1" ht="11.25">
      <c r="B1070" s="33"/>
      <c r="D1070" s="152" t="s">
        <v>316</v>
      </c>
      <c r="F1070" s="153" t="s">
        <v>10006</v>
      </c>
      <c r="I1070" s="154"/>
      <c r="L1070" s="33"/>
      <c r="M1070" s="155"/>
      <c r="T1070" s="57"/>
      <c r="AT1070" s="18" t="s">
        <v>316</v>
      </c>
      <c r="AU1070" s="18" t="s">
        <v>163</v>
      </c>
    </row>
    <row r="1071" spans="2:65" s="1" customFormat="1" ht="19.5">
      <c r="B1071" s="33"/>
      <c r="D1071" s="152" t="s">
        <v>357</v>
      </c>
      <c r="F1071" s="176" t="s">
        <v>10004</v>
      </c>
      <c r="I1071" s="154"/>
      <c r="L1071" s="33"/>
      <c r="M1071" s="155"/>
      <c r="T1071" s="57"/>
      <c r="AT1071" s="18" t="s">
        <v>357</v>
      </c>
      <c r="AU1071" s="18" t="s">
        <v>163</v>
      </c>
    </row>
    <row r="1072" spans="2:65" s="1" customFormat="1" ht="16.5" customHeight="1">
      <c r="B1072" s="33"/>
      <c r="C1072" s="139" t="s">
        <v>4072</v>
      </c>
      <c r="D1072" s="139" t="s">
        <v>309</v>
      </c>
      <c r="E1072" s="140" t="s">
        <v>10007</v>
      </c>
      <c r="F1072" s="141" t="s">
        <v>10008</v>
      </c>
      <c r="G1072" s="142" t="s">
        <v>514</v>
      </c>
      <c r="H1072" s="143">
        <v>4</v>
      </c>
      <c r="I1072" s="144"/>
      <c r="J1072" s="145">
        <f>ROUND(I1072*H1072,2)</f>
        <v>0</v>
      </c>
      <c r="K1072" s="141" t="s">
        <v>1</v>
      </c>
      <c r="L1072" s="33"/>
      <c r="M1072" s="146" t="s">
        <v>1</v>
      </c>
      <c r="N1072" s="147" t="s">
        <v>40</v>
      </c>
      <c r="P1072" s="148">
        <f>O1072*H1072</f>
        <v>0</v>
      </c>
      <c r="Q1072" s="148">
        <v>0</v>
      </c>
      <c r="R1072" s="148">
        <f>Q1072*H1072</f>
        <v>0</v>
      </c>
      <c r="S1072" s="148">
        <v>0</v>
      </c>
      <c r="T1072" s="149">
        <f>S1072*H1072</f>
        <v>0</v>
      </c>
      <c r="AR1072" s="150" t="s">
        <v>314</v>
      </c>
      <c r="AT1072" s="150" t="s">
        <v>309</v>
      </c>
      <c r="AU1072" s="150" t="s">
        <v>163</v>
      </c>
      <c r="AY1072" s="18" t="s">
        <v>307</v>
      </c>
      <c r="BE1072" s="151">
        <f>IF(N1072="základní",J1072,0)</f>
        <v>0</v>
      </c>
      <c r="BF1072" s="151">
        <f>IF(N1072="snížená",J1072,0)</f>
        <v>0</v>
      </c>
      <c r="BG1072" s="151">
        <f>IF(N1072="zákl. přenesená",J1072,0)</f>
        <v>0</v>
      </c>
      <c r="BH1072" s="151">
        <f>IF(N1072="sníž. přenesená",J1072,0)</f>
        <v>0</v>
      </c>
      <c r="BI1072" s="151">
        <f>IF(N1072="nulová",J1072,0)</f>
        <v>0</v>
      </c>
      <c r="BJ1072" s="18" t="s">
        <v>82</v>
      </c>
      <c r="BK1072" s="151">
        <f>ROUND(I1072*H1072,2)</f>
        <v>0</v>
      </c>
      <c r="BL1072" s="18" t="s">
        <v>314</v>
      </c>
      <c r="BM1072" s="150" t="s">
        <v>8043</v>
      </c>
    </row>
    <row r="1073" spans="2:65" s="1" customFormat="1" ht="11.25">
      <c r="B1073" s="33"/>
      <c r="D1073" s="152" t="s">
        <v>316</v>
      </c>
      <c r="F1073" s="153" t="s">
        <v>10008</v>
      </c>
      <c r="I1073" s="154"/>
      <c r="L1073" s="33"/>
      <c r="M1073" s="155"/>
      <c r="T1073" s="57"/>
      <c r="AT1073" s="18" t="s">
        <v>316</v>
      </c>
      <c r="AU1073" s="18" t="s">
        <v>163</v>
      </c>
    </row>
    <row r="1074" spans="2:65" s="1" customFormat="1" ht="16.5" customHeight="1">
      <c r="B1074" s="33"/>
      <c r="C1074" s="139" t="s">
        <v>4077</v>
      </c>
      <c r="D1074" s="139" t="s">
        <v>309</v>
      </c>
      <c r="E1074" s="140" t="s">
        <v>10009</v>
      </c>
      <c r="F1074" s="141" t="s">
        <v>10010</v>
      </c>
      <c r="G1074" s="142" t="s">
        <v>514</v>
      </c>
      <c r="H1074" s="143">
        <v>4</v>
      </c>
      <c r="I1074" s="144"/>
      <c r="J1074" s="145">
        <f>ROUND(I1074*H1074,2)</f>
        <v>0</v>
      </c>
      <c r="K1074" s="141" t="s">
        <v>1</v>
      </c>
      <c r="L1074" s="33"/>
      <c r="M1074" s="146" t="s">
        <v>1</v>
      </c>
      <c r="N1074" s="147" t="s">
        <v>40</v>
      </c>
      <c r="P1074" s="148">
        <f>O1074*H1074</f>
        <v>0</v>
      </c>
      <c r="Q1074" s="148">
        <v>0</v>
      </c>
      <c r="R1074" s="148">
        <f>Q1074*H1074</f>
        <v>0</v>
      </c>
      <c r="S1074" s="148">
        <v>0</v>
      </c>
      <c r="T1074" s="149">
        <f>S1074*H1074</f>
        <v>0</v>
      </c>
      <c r="AR1074" s="150" t="s">
        <v>314</v>
      </c>
      <c r="AT1074" s="150" t="s">
        <v>309</v>
      </c>
      <c r="AU1074" s="150" t="s">
        <v>163</v>
      </c>
      <c r="AY1074" s="18" t="s">
        <v>307</v>
      </c>
      <c r="BE1074" s="151">
        <f>IF(N1074="základní",J1074,0)</f>
        <v>0</v>
      </c>
      <c r="BF1074" s="151">
        <f>IF(N1074="snížená",J1074,0)</f>
        <v>0</v>
      </c>
      <c r="BG1074" s="151">
        <f>IF(N1074="zákl. přenesená",J1074,0)</f>
        <v>0</v>
      </c>
      <c r="BH1074" s="151">
        <f>IF(N1074="sníž. přenesená",J1074,0)</f>
        <v>0</v>
      </c>
      <c r="BI1074" s="151">
        <f>IF(N1074="nulová",J1074,0)</f>
        <v>0</v>
      </c>
      <c r="BJ1074" s="18" t="s">
        <v>82</v>
      </c>
      <c r="BK1074" s="151">
        <f>ROUND(I1074*H1074,2)</f>
        <v>0</v>
      </c>
      <c r="BL1074" s="18" t="s">
        <v>314</v>
      </c>
      <c r="BM1074" s="150" t="s">
        <v>8046</v>
      </c>
    </row>
    <row r="1075" spans="2:65" s="1" customFormat="1" ht="11.25">
      <c r="B1075" s="33"/>
      <c r="D1075" s="152" t="s">
        <v>316</v>
      </c>
      <c r="F1075" s="153" t="s">
        <v>10010</v>
      </c>
      <c r="I1075" s="154"/>
      <c r="L1075" s="33"/>
      <c r="M1075" s="155"/>
      <c r="T1075" s="57"/>
      <c r="AT1075" s="18" t="s">
        <v>316</v>
      </c>
      <c r="AU1075" s="18" t="s">
        <v>163</v>
      </c>
    </row>
    <row r="1076" spans="2:65" s="1" customFormat="1" ht="16.5" customHeight="1">
      <c r="B1076" s="33"/>
      <c r="C1076" s="139" t="s">
        <v>4082</v>
      </c>
      <c r="D1076" s="139" t="s">
        <v>309</v>
      </c>
      <c r="E1076" s="140" t="s">
        <v>10011</v>
      </c>
      <c r="F1076" s="141" t="s">
        <v>10012</v>
      </c>
      <c r="G1076" s="142" t="s">
        <v>514</v>
      </c>
      <c r="H1076" s="143">
        <v>2</v>
      </c>
      <c r="I1076" s="144"/>
      <c r="J1076" s="145">
        <f>ROUND(I1076*H1076,2)</f>
        <v>0</v>
      </c>
      <c r="K1076" s="141" t="s">
        <v>1</v>
      </c>
      <c r="L1076" s="33"/>
      <c r="M1076" s="146" t="s">
        <v>1</v>
      </c>
      <c r="N1076" s="147" t="s">
        <v>40</v>
      </c>
      <c r="P1076" s="148">
        <f>O1076*H1076</f>
        <v>0</v>
      </c>
      <c r="Q1076" s="148">
        <v>0</v>
      </c>
      <c r="R1076" s="148">
        <f>Q1076*H1076</f>
        <v>0</v>
      </c>
      <c r="S1076" s="148">
        <v>0</v>
      </c>
      <c r="T1076" s="149">
        <f>S1076*H1076</f>
        <v>0</v>
      </c>
      <c r="AR1076" s="150" t="s">
        <v>314</v>
      </c>
      <c r="AT1076" s="150" t="s">
        <v>309</v>
      </c>
      <c r="AU1076" s="150" t="s">
        <v>163</v>
      </c>
      <c r="AY1076" s="18" t="s">
        <v>307</v>
      </c>
      <c r="BE1076" s="151">
        <f>IF(N1076="základní",J1076,0)</f>
        <v>0</v>
      </c>
      <c r="BF1076" s="151">
        <f>IF(N1076="snížená",J1076,0)</f>
        <v>0</v>
      </c>
      <c r="BG1076" s="151">
        <f>IF(N1076="zákl. přenesená",J1076,0)</f>
        <v>0</v>
      </c>
      <c r="BH1076" s="151">
        <f>IF(N1076="sníž. přenesená",J1076,0)</f>
        <v>0</v>
      </c>
      <c r="BI1076" s="151">
        <f>IF(N1076="nulová",J1076,0)</f>
        <v>0</v>
      </c>
      <c r="BJ1076" s="18" t="s">
        <v>82</v>
      </c>
      <c r="BK1076" s="151">
        <f>ROUND(I1076*H1076,2)</f>
        <v>0</v>
      </c>
      <c r="BL1076" s="18" t="s">
        <v>314</v>
      </c>
      <c r="BM1076" s="150" t="s">
        <v>8051</v>
      </c>
    </row>
    <row r="1077" spans="2:65" s="1" customFormat="1" ht="11.25">
      <c r="B1077" s="33"/>
      <c r="D1077" s="152" t="s">
        <v>316</v>
      </c>
      <c r="F1077" s="153" t="s">
        <v>10012</v>
      </c>
      <c r="I1077" s="154"/>
      <c r="L1077" s="33"/>
      <c r="M1077" s="155"/>
      <c r="T1077" s="57"/>
      <c r="AT1077" s="18" t="s">
        <v>316</v>
      </c>
      <c r="AU1077" s="18" t="s">
        <v>163</v>
      </c>
    </row>
    <row r="1078" spans="2:65" s="1" customFormat="1" ht="16.5" customHeight="1">
      <c r="B1078" s="33"/>
      <c r="C1078" s="139" t="s">
        <v>4087</v>
      </c>
      <c r="D1078" s="139" t="s">
        <v>309</v>
      </c>
      <c r="E1078" s="140" t="s">
        <v>10013</v>
      </c>
      <c r="F1078" s="141" t="s">
        <v>10014</v>
      </c>
      <c r="G1078" s="142" t="s">
        <v>514</v>
      </c>
      <c r="H1078" s="143">
        <v>4</v>
      </c>
      <c r="I1078" s="144"/>
      <c r="J1078" s="145">
        <f>ROUND(I1078*H1078,2)</f>
        <v>0</v>
      </c>
      <c r="K1078" s="141" t="s">
        <v>1</v>
      </c>
      <c r="L1078" s="33"/>
      <c r="M1078" s="146" t="s">
        <v>1</v>
      </c>
      <c r="N1078" s="147" t="s">
        <v>40</v>
      </c>
      <c r="P1078" s="148">
        <f>O1078*H1078</f>
        <v>0</v>
      </c>
      <c r="Q1078" s="148">
        <v>0</v>
      </c>
      <c r="R1078" s="148">
        <f>Q1078*H1078</f>
        <v>0</v>
      </c>
      <c r="S1078" s="148">
        <v>0</v>
      </c>
      <c r="T1078" s="149">
        <f>S1078*H1078</f>
        <v>0</v>
      </c>
      <c r="AR1078" s="150" t="s">
        <v>314</v>
      </c>
      <c r="AT1078" s="150" t="s">
        <v>309</v>
      </c>
      <c r="AU1078" s="150" t="s">
        <v>163</v>
      </c>
      <c r="AY1078" s="18" t="s">
        <v>307</v>
      </c>
      <c r="BE1078" s="151">
        <f>IF(N1078="základní",J1078,0)</f>
        <v>0</v>
      </c>
      <c r="BF1078" s="151">
        <f>IF(N1078="snížená",J1078,0)</f>
        <v>0</v>
      </c>
      <c r="BG1078" s="151">
        <f>IF(N1078="zákl. přenesená",J1078,0)</f>
        <v>0</v>
      </c>
      <c r="BH1078" s="151">
        <f>IF(N1078="sníž. přenesená",J1078,0)</f>
        <v>0</v>
      </c>
      <c r="BI1078" s="151">
        <f>IF(N1078="nulová",J1078,0)</f>
        <v>0</v>
      </c>
      <c r="BJ1078" s="18" t="s">
        <v>82</v>
      </c>
      <c r="BK1078" s="151">
        <f>ROUND(I1078*H1078,2)</f>
        <v>0</v>
      </c>
      <c r="BL1078" s="18" t="s">
        <v>314</v>
      </c>
      <c r="BM1078" s="150" t="s">
        <v>8054</v>
      </c>
    </row>
    <row r="1079" spans="2:65" s="1" customFormat="1" ht="11.25">
      <c r="B1079" s="33"/>
      <c r="D1079" s="152" t="s">
        <v>316</v>
      </c>
      <c r="F1079" s="153" t="s">
        <v>10014</v>
      </c>
      <c r="I1079" s="154"/>
      <c r="L1079" s="33"/>
      <c r="M1079" s="155"/>
      <c r="T1079" s="57"/>
      <c r="AT1079" s="18" t="s">
        <v>316</v>
      </c>
      <c r="AU1079" s="18" t="s">
        <v>163</v>
      </c>
    </row>
    <row r="1080" spans="2:65" s="1" customFormat="1" ht="16.5" customHeight="1">
      <c r="B1080" s="33"/>
      <c r="C1080" s="139" t="s">
        <v>4092</v>
      </c>
      <c r="D1080" s="139" t="s">
        <v>309</v>
      </c>
      <c r="E1080" s="140" t="s">
        <v>10015</v>
      </c>
      <c r="F1080" s="141" t="s">
        <v>10016</v>
      </c>
      <c r="G1080" s="142" t="s">
        <v>514</v>
      </c>
      <c r="H1080" s="143">
        <v>4</v>
      </c>
      <c r="I1080" s="144"/>
      <c r="J1080" s="145">
        <f>ROUND(I1080*H1080,2)</f>
        <v>0</v>
      </c>
      <c r="K1080" s="141" t="s">
        <v>1</v>
      </c>
      <c r="L1080" s="33"/>
      <c r="M1080" s="146" t="s">
        <v>1</v>
      </c>
      <c r="N1080" s="147" t="s">
        <v>40</v>
      </c>
      <c r="P1080" s="148">
        <f>O1080*H1080</f>
        <v>0</v>
      </c>
      <c r="Q1080" s="148">
        <v>0</v>
      </c>
      <c r="R1080" s="148">
        <f>Q1080*H1080</f>
        <v>0</v>
      </c>
      <c r="S1080" s="148">
        <v>0</v>
      </c>
      <c r="T1080" s="149">
        <f>S1080*H1080</f>
        <v>0</v>
      </c>
      <c r="AR1080" s="150" t="s">
        <v>314</v>
      </c>
      <c r="AT1080" s="150" t="s">
        <v>309</v>
      </c>
      <c r="AU1080" s="150" t="s">
        <v>163</v>
      </c>
      <c r="AY1080" s="18" t="s">
        <v>307</v>
      </c>
      <c r="BE1080" s="151">
        <f>IF(N1080="základní",J1080,0)</f>
        <v>0</v>
      </c>
      <c r="BF1080" s="151">
        <f>IF(N1080="snížená",J1080,0)</f>
        <v>0</v>
      </c>
      <c r="BG1080" s="151">
        <f>IF(N1080="zákl. přenesená",J1080,0)</f>
        <v>0</v>
      </c>
      <c r="BH1080" s="151">
        <f>IF(N1080="sníž. přenesená",J1080,0)</f>
        <v>0</v>
      </c>
      <c r="BI1080" s="151">
        <f>IF(N1080="nulová",J1080,0)</f>
        <v>0</v>
      </c>
      <c r="BJ1080" s="18" t="s">
        <v>82</v>
      </c>
      <c r="BK1080" s="151">
        <f>ROUND(I1080*H1080,2)</f>
        <v>0</v>
      </c>
      <c r="BL1080" s="18" t="s">
        <v>314</v>
      </c>
      <c r="BM1080" s="150" t="s">
        <v>8057</v>
      </c>
    </row>
    <row r="1081" spans="2:65" s="1" customFormat="1" ht="11.25">
      <c r="B1081" s="33"/>
      <c r="D1081" s="152" t="s">
        <v>316</v>
      </c>
      <c r="F1081" s="153" t="s">
        <v>10016</v>
      </c>
      <c r="I1081" s="154"/>
      <c r="L1081" s="33"/>
      <c r="M1081" s="155"/>
      <c r="T1081" s="57"/>
      <c r="AT1081" s="18" t="s">
        <v>316</v>
      </c>
      <c r="AU1081" s="18" t="s">
        <v>163</v>
      </c>
    </row>
    <row r="1082" spans="2:65" s="11" customFormat="1" ht="20.85" customHeight="1">
      <c r="B1082" s="127"/>
      <c r="D1082" s="128" t="s">
        <v>74</v>
      </c>
      <c r="E1082" s="137" t="s">
        <v>10017</v>
      </c>
      <c r="F1082" s="137" t="s">
        <v>10018</v>
      </c>
      <c r="I1082" s="130"/>
      <c r="J1082" s="138">
        <f>BK1082</f>
        <v>0</v>
      </c>
      <c r="L1082" s="127"/>
      <c r="M1082" s="132"/>
      <c r="P1082" s="133">
        <f>SUM(P1083:P1085)</f>
        <v>0</v>
      </c>
      <c r="R1082" s="133">
        <f>SUM(R1083:R1085)</f>
        <v>0</v>
      </c>
      <c r="T1082" s="134">
        <f>SUM(T1083:T1085)</f>
        <v>0</v>
      </c>
      <c r="AR1082" s="128" t="s">
        <v>82</v>
      </c>
      <c r="AT1082" s="135" t="s">
        <v>74</v>
      </c>
      <c r="AU1082" s="135" t="s">
        <v>84</v>
      </c>
      <c r="AY1082" s="128" t="s">
        <v>307</v>
      </c>
      <c r="BK1082" s="136">
        <f>SUM(BK1083:BK1085)</f>
        <v>0</v>
      </c>
    </row>
    <row r="1083" spans="2:65" s="1" customFormat="1" ht="16.5" customHeight="1">
      <c r="B1083" s="33"/>
      <c r="C1083" s="139" t="s">
        <v>4097</v>
      </c>
      <c r="D1083" s="139" t="s">
        <v>309</v>
      </c>
      <c r="E1083" s="140" t="s">
        <v>10019</v>
      </c>
      <c r="F1083" s="141" t="s">
        <v>10020</v>
      </c>
      <c r="G1083" s="142" t="s">
        <v>514</v>
      </c>
      <c r="H1083" s="143">
        <v>20</v>
      </c>
      <c r="I1083" s="144"/>
      <c r="J1083" s="145">
        <f>ROUND(I1083*H1083,2)</f>
        <v>0</v>
      </c>
      <c r="K1083" s="141" t="s">
        <v>1</v>
      </c>
      <c r="L1083" s="33"/>
      <c r="M1083" s="146" t="s">
        <v>1</v>
      </c>
      <c r="N1083" s="147" t="s">
        <v>40</v>
      </c>
      <c r="P1083" s="148">
        <f>O1083*H1083</f>
        <v>0</v>
      </c>
      <c r="Q1083" s="148">
        <v>0</v>
      </c>
      <c r="R1083" s="148">
        <f>Q1083*H1083</f>
        <v>0</v>
      </c>
      <c r="S1083" s="148">
        <v>0</v>
      </c>
      <c r="T1083" s="149">
        <f>S1083*H1083</f>
        <v>0</v>
      </c>
      <c r="AR1083" s="150" t="s">
        <v>314</v>
      </c>
      <c r="AT1083" s="150" t="s">
        <v>309</v>
      </c>
      <c r="AU1083" s="150" t="s">
        <v>163</v>
      </c>
      <c r="AY1083" s="18" t="s">
        <v>307</v>
      </c>
      <c r="BE1083" s="151">
        <f>IF(N1083="základní",J1083,0)</f>
        <v>0</v>
      </c>
      <c r="BF1083" s="151">
        <f>IF(N1083="snížená",J1083,0)</f>
        <v>0</v>
      </c>
      <c r="BG1083" s="151">
        <f>IF(N1083="zákl. přenesená",J1083,0)</f>
        <v>0</v>
      </c>
      <c r="BH1083" s="151">
        <f>IF(N1083="sníž. přenesená",J1083,0)</f>
        <v>0</v>
      </c>
      <c r="BI1083" s="151">
        <f>IF(N1083="nulová",J1083,0)</f>
        <v>0</v>
      </c>
      <c r="BJ1083" s="18" t="s">
        <v>82</v>
      </c>
      <c r="BK1083" s="151">
        <f>ROUND(I1083*H1083,2)</f>
        <v>0</v>
      </c>
      <c r="BL1083" s="18" t="s">
        <v>314</v>
      </c>
      <c r="BM1083" s="150" t="s">
        <v>8062</v>
      </c>
    </row>
    <row r="1084" spans="2:65" s="1" customFormat="1" ht="11.25">
      <c r="B1084" s="33"/>
      <c r="D1084" s="152" t="s">
        <v>316</v>
      </c>
      <c r="F1084" s="153" t="s">
        <v>10020</v>
      </c>
      <c r="I1084" s="154"/>
      <c r="L1084" s="33"/>
      <c r="M1084" s="155"/>
      <c r="T1084" s="57"/>
      <c r="AT1084" s="18" t="s">
        <v>316</v>
      </c>
      <c r="AU1084" s="18" t="s">
        <v>163</v>
      </c>
    </row>
    <row r="1085" spans="2:65" s="1" customFormat="1" ht="19.5">
      <c r="B1085" s="33"/>
      <c r="D1085" s="152" t="s">
        <v>357</v>
      </c>
      <c r="F1085" s="176" t="s">
        <v>10021</v>
      </c>
      <c r="I1085" s="154"/>
      <c r="L1085" s="33"/>
      <c r="M1085" s="155"/>
      <c r="T1085" s="57"/>
      <c r="AT1085" s="18" t="s">
        <v>357</v>
      </c>
      <c r="AU1085" s="18" t="s">
        <v>163</v>
      </c>
    </row>
    <row r="1086" spans="2:65" s="11" customFormat="1" ht="20.85" customHeight="1">
      <c r="B1086" s="127"/>
      <c r="D1086" s="128" t="s">
        <v>74</v>
      </c>
      <c r="E1086" s="137" t="s">
        <v>10022</v>
      </c>
      <c r="F1086" s="137" t="s">
        <v>10023</v>
      </c>
      <c r="I1086" s="130"/>
      <c r="J1086" s="138">
        <f>BK1086</f>
        <v>0</v>
      </c>
      <c r="L1086" s="127"/>
      <c r="M1086" s="132"/>
      <c r="P1086" s="133">
        <f>SUM(P1087:P1111)</f>
        <v>0</v>
      </c>
      <c r="R1086" s="133">
        <f>SUM(R1087:R1111)</f>
        <v>0</v>
      </c>
      <c r="T1086" s="134">
        <f>SUM(T1087:T1111)</f>
        <v>0</v>
      </c>
      <c r="AR1086" s="128" t="s">
        <v>82</v>
      </c>
      <c r="AT1086" s="135" t="s">
        <v>74</v>
      </c>
      <c r="AU1086" s="135" t="s">
        <v>84</v>
      </c>
      <c r="AY1086" s="128" t="s">
        <v>307</v>
      </c>
      <c r="BK1086" s="136">
        <f>SUM(BK1087:BK1111)</f>
        <v>0</v>
      </c>
    </row>
    <row r="1087" spans="2:65" s="1" customFormat="1" ht="16.5" customHeight="1">
      <c r="B1087" s="33"/>
      <c r="C1087" s="139" t="s">
        <v>4102</v>
      </c>
      <c r="D1087" s="139" t="s">
        <v>309</v>
      </c>
      <c r="E1087" s="140" t="s">
        <v>10024</v>
      </c>
      <c r="F1087" s="141" t="s">
        <v>10025</v>
      </c>
      <c r="G1087" s="142" t="s">
        <v>514</v>
      </c>
      <c r="H1087" s="143">
        <v>20</v>
      </c>
      <c r="I1087" s="144"/>
      <c r="J1087" s="145">
        <f>ROUND(I1087*H1087,2)</f>
        <v>0</v>
      </c>
      <c r="K1087" s="141" t="s">
        <v>1</v>
      </c>
      <c r="L1087" s="33"/>
      <c r="M1087" s="146" t="s">
        <v>1</v>
      </c>
      <c r="N1087" s="147" t="s">
        <v>40</v>
      </c>
      <c r="P1087" s="148">
        <f>O1087*H1087</f>
        <v>0</v>
      </c>
      <c r="Q1087" s="148">
        <v>0</v>
      </c>
      <c r="R1087" s="148">
        <f>Q1087*H1087</f>
        <v>0</v>
      </c>
      <c r="S1087" s="148">
        <v>0</v>
      </c>
      <c r="T1087" s="149">
        <f>S1087*H1087</f>
        <v>0</v>
      </c>
      <c r="AR1087" s="150" t="s">
        <v>314</v>
      </c>
      <c r="AT1087" s="150" t="s">
        <v>309</v>
      </c>
      <c r="AU1087" s="150" t="s">
        <v>163</v>
      </c>
      <c r="AY1087" s="18" t="s">
        <v>307</v>
      </c>
      <c r="BE1087" s="151">
        <f>IF(N1087="základní",J1087,0)</f>
        <v>0</v>
      </c>
      <c r="BF1087" s="151">
        <f>IF(N1087="snížená",J1087,0)</f>
        <v>0</v>
      </c>
      <c r="BG1087" s="151">
        <f>IF(N1087="zákl. přenesená",J1087,0)</f>
        <v>0</v>
      </c>
      <c r="BH1087" s="151">
        <f>IF(N1087="sníž. přenesená",J1087,0)</f>
        <v>0</v>
      </c>
      <c r="BI1087" s="151">
        <f>IF(N1087="nulová",J1087,0)</f>
        <v>0</v>
      </c>
      <c r="BJ1087" s="18" t="s">
        <v>82</v>
      </c>
      <c r="BK1087" s="151">
        <f>ROUND(I1087*H1087,2)</f>
        <v>0</v>
      </c>
      <c r="BL1087" s="18" t="s">
        <v>314</v>
      </c>
      <c r="BM1087" s="150" t="s">
        <v>8065</v>
      </c>
    </row>
    <row r="1088" spans="2:65" s="1" customFormat="1" ht="11.25">
      <c r="B1088" s="33"/>
      <c r="D1088" s="152" t="s">
        <v>316</v>
      </c>
      <c r="F1088" s="153" t="s">
        <v>10025</v>
      </c>
      <c r="I1088" s="154"/>
      <c r="L1088" s="33"/>
      <c r="M1088" s="155"/>
      <c r="T1088" s="57"/>
      <c r="AT1088" s="18" t="s">
        <v>316</v>
      </c>
      <c r="AU1088" s="18" t="s">
        <v>163</v>
      </c>
    </row>
    <row r="1089" spans="2:65" s="1" customFormat="1" ht="19.5">
      <c r="B1089" s="33"/>
      <c r="D1089" s="152" t="s">
        <v>357</v>
      </c>
      <c r="F1089" s="176" t="s">
        <v>10021</v>
      </c>
      <c r="I1089" s="154"/>
      <c r="L1089" s="33"/>
      <c r="M1089" s="155"/>
      <c r="T1089" s="57"/>
      <c r="AT1089" s="18" t="s">
        <v>357</v>
      </c>
      <c r="AU1089" s="18" t="s">
        <v>163</v>
      </c>
    </row>
    <row r="1090" spans="2:65" s="1" customFormat="1" ht="16.5" customHeight="1">
      <c r="B1090" s="33"/>
      <c r="C1090" s="139" t="s">
        <v>4108</v>
      </c>
      <c r="D1090" s="139" t="s">
        <v>309</v>
      </c>
      <c r="E1090" s="140" t="s">
        <v>10026</v>
      </c>
      <c r="F1090" s="141" t="s">
        <v>10027</v>
      </c>
      <c r="G1090" s="142" t="s">
        <v>514</v>
      </c>
      <c r="H1090" s="143">
        <v>20</v>
      </c>
      <c r="I1090" s="144"/>
      <c r="J1090" s="145">
        <f>ROUND(I1090*H1090,2)</f>
        <v>0</v>
      </c>
      <c r="K1090" s="141" t="s">
        <v>1</v>
      </c>
      <c r="L1090" s="33"/>
      <c r="M1090" s="146" t="s">
        <v>1</v>
      </c>
      <c r="N1090" s="147" t="s">
        <v>40</v>
      </c>
      <c r="P1090" s="148">
        <f>O1090*H1090</f>
        <v>0</v>
      </c>
      <c r="Q1090" s="148">
        <v>0</v>
      </c>
      <c r="R1090" s="148">
        <f>Q1090*H1090</f>
        <v>0</v>
      </c>
      <c r="S1090" s="148">
        <v>0</v>
      </c>
      <c r="T1090" s="149">
        <f>S1090*H1090</f>
        <v>0</v>
      </c>
      <c r="AR1090" s="150" t="s">
        <v>314</v>
      </c>
      <c r="AT1090" s="150" t="s">
        <v>309</v>
      </c>
      <c r="AU1090" s="150" t="s">
        <v>163</v>
      </c>
      <c r="AY1090" s="18" t="s">
        <v>307</v>
      </c>
      <c r="BE1090" s="151">
        <f>IF(N1090="základní",J1090,0)</f>
        <v>0</v>
      </c>
      <c r="BF1090" s="151">
        <f>IF(N1090="snížená",J1090,0)</f>
        <v>0</v>
      </c>
      <c r="BG1090" s="151">
        <f>IF(N1090="zákl. přenesená",J1090,0)</f>
        <v>0</v>
      </c>
      <c r="BH1090" s="151">
        <f>IF(N1090="sníž. přenesená",J1090,0)</f>
        <v>0</v>
      </c>
      <c r="BI1090" s="151">
        <f>IF(N1090="nulová",J1090,0)</f>
        <v>0</v>
      </c>
      <c r="BJ1090" s="18" t="s">
        <v>82</v>
      </c>
      <c r="BK1090" s="151">
        <f>ROUND(I1090*H1090,2)</f>
        <v>0</v>
      </c>
      <c r="BL1090" s="18" t="s">
        <v>314</v>
      </c>
      <c r="BM1090" s="150" t="s">
        <v>8070</v>
      </c>
    </row>
    <row r="1091" spans="2:65" s="1" customFormat="1" ht="11.25">
      <c r="B1091" s="33"/>
      <c r="D1091" s="152" t="s">
        <v>316</v>
      </c>
      <c r="F1091" s="153" t="s">
        <v>10027</v>
      </c>
      <c r="I1091" s="154"/>
      <c r="L1091" s="33"/>
      <c r="M1091" s="155"/>
      <c r="T1091" s="57"/>
      <c r="AT1091" s="18" t="s">
        <v>316</v>
      </c>
      <c r="AU1091" s="18" t="s">
        <v>163</v>
      </c>
    </row>
    <row r="1092" spans="2:65" s="1" customFormat="1" ht="19.5">
      <c r="B1092" s="33"/>
      <c r="D1092" s="152" t="s">
        <v>357</v>
      </c>
      <c r="F1092" s="176" t="s">
        <v>10028</v>
      </c>
      <c r="I1092" s="154"/>
      <c r="L1092" s="33"/>
      <c r="M1092" s="155"/>
      <c r="T1092" s="57"/>
      <c r="AT1092" s="18" t="s">
        <v>357</v>
      </c>
      <c r="AU1092" s="18" t="s">
        <v>163</v>
      </c>
    </row>
    <row r="1093" spans="2:65" s="1" customFormat="1" ht="16.5" customHeight="1">
      <c r="B1093" s="33"/>
      <c r="C1093" s="139" t="s">
        <v>4113</v>
      </c>
      <c r="D1093" s="139" t="s">
        <v>309</v>
      </c>
      <c r="E1093" s="140" t="s">
        <v>10029</v>
      </c>
      <c r="F1093" s="141" t="s">
        <v>10030</v>
      </c>
      <c r="G1093" s="142" t="s">
        <v>514</v>
      </c>
      <c r="H1093" s="143">
        <v>20</v>
      </c>
      <c r="I1093" s="144"/>
      <c r="J1093" s="145">
        <f>ROUND(I1093*H1093,2)</f>
        <v>0</v>
      </c>
      <c r="K1093" s="141" t="s">
        <v>1</v>
      </c>
      <c r="L1093" s="33"/>
      <c r="M1093" s="146" t="s">
        <v>1</v>
      </c>
      <c r="N1093" s="147" t="s">
        <v>40</v>
      </c>
      <c r="P1093" s="148">
        <f>O1093*H1093</f>
        <v>0</v>
      </c>
      <c r="Q1093" s="148">
        <v>0</v>
      </c>
      <c r="R1093" s="148">
        <f>Q1093*H1093</f>
        <v>0</v>
      </c>
      <c r="S1093" s="148">
        <v>0</v>
      </c>
      <c r="T1093" s="149">
        <f>S1093*H1093</f>
        <v>0</v>
      </c>
      <c r="AR1093" s="150" t="s">
        <v>314</v>
      </c>
      <c r="AT1093" s="150" t="s">
        <v>309</v>
      </c>
      <c r="AU1093" s="150" t="s">
        <v>163</v>
      </c>
      <c r="AY1093" s="18" t="s">
        <v>307</v>
      </c>
      <c r="BE1093" s="151">
        <f>IF(N1093="základní",J1093,0)</f>
        <v>0</v>
      </c>
      <c r="BF1093" s="151">
        <f>IF(N1093="snížená",J1093,0)</f>
        <v>0</v>
      </c>
      <c r="BG1093" s="151">
        <f>IF(N1093="zákl. přenesená",J1093,0)</f>
        <v>0</v>
      </c>
      <c r="BH1093" s="151">
        <f>IF(N1093="sníž. přenesená",J1093,0)</f>
        <v>0</v>
      </c>
      <c r="BI1093" s="151">
        <f>IF(N1093="nulová",J1093,0)</f>
        <v>0</v>
      </c>
      <c r="BJ1093" s="18" t="s">
        <v>82</v>
      </c>
      <c r="BK1093" s="151">
        <f>ROUND(I1093*H1093,2)</f>
        <v>0</v>
      </c>
      <c r="BL1093" s="18" t="s">
        <v>314</v>
      </c>
      <c r="BM1093" s="150" t="s">
        <v>8075</v>
      </c>
    </row>
    <row r="1094" spans="2:65" s="1" customFormat="1" ht="11.25">
      <c r="B1094" s="33"/>
      <c r="D1094" s="152" t="s">
        <v>316</v>
      </c>
      <c r="F1094" s="153" t="s">
        <v>10030</v>
      </c>
      <c r="I1094" s="154"/>
      <c r="L1094" s="33"/>
      <c r="M1094" s="155"/>
      <c r="T1094" s="57"/>
      <c r="AT1094" s="18" t="s">
        <v>316</v>
      </c>
      <c r="AU1094" s="18" t="s">
        <v>163</v>
      </c>
    </row>
    <row r="1095" spans="2:65" s="1" customFormat="1" ht="19.5">
      <c r="B1095" s="33"/>
      <c r="D1095" s="152" t="s">
        <v>357</v>
      </c>
      <c r="F1095" s="176" t="s">
        <v>10031</v>
      </c>
      <c r="I1095" s="154"/>
      <c r="L1095" s="33"/>
      <c r="M1095" s="155"/>
      <c r="T1095" s="57"/>
      <c r="AT1095" s="18" t="s">
        <v>357</v>
      </c>
      <c r="AU1095" s="18" t="s">
        <v>163</v>
      </c>
    </row>
    <row r="1096" spans="2:65" s="1" customFormat="1" ht="16.5" customHeight="1">
      <c r="B1096" s="33"/>
      <c r="C1096" s="139" t="s">
        <v>4118</v>
      </c>
      <c r="D1096" s="139" t="s">
        <v>309</v>
      </c>
      <c r="E1096" s="140" t="s">
        <v>10032</v>
      </c>
      <c r="F1096" s="141" t="s">
        <v>10033</v>
      </c>
      <c r="G1096" s="142" t="s">
        <v>514</v>
      </c>
      <c r="H1096" s="143">
        <v>20</v>
      </c>
      <c r="I1096" s="144"/>
      <c r="J1096" s="145">
        <f>ROUND(I1096*H1096,2)</f>
        <v>0</v>
      </c>
      <c r="K1096" s="141" t="s">
        <v>1</v>
      </c>
      <c r="L1096" s="33"/>
      <c r="M1096" s="146" t="s">
        <v>1</v>
      </c>
      <c r="N1096" s="147" t="s">
        <v>40</v>
      </c>
      <c r="P1096" s="148">
        <f>O1096*H1096</f>
        <v>0</v>
      </c>
      <c r="Q1096" s="148">
        <v>0</v>
      </c>
      <c r="R1096" s="148">
        <f>Q1096*H1096</f>
        <v>0</v>
      </c>
      <c r="S1096" s="148">
        <v>0</v>
      </c>
      <c r="T1096" s="149">
        <f>S1096*H1096</f>
        <v>0</v>
      </c>
      <c r="AR1096" s="150" t="s">
        <v>314</v>
      </c>
      <c r="AT1096" s="150" t="s">
        <v>309</v>
      </c>
      <c r="AU1096" s="150" t="s">
        <v>163</v>
      </c>
      <c r="AY1096" s="18" t="s">
        <v>307</v>
      </c>
      <c r="BE1096" s="151">
        <f>IF(N1096="základní",J1096,0)</f>
        <v>0</v>
      </c>
      <c r="BF1096" s="151">
        <f>IF(N1096="snížená",J1096,0)</f>
        <v>0</v>
      </c>
      <c r="BG1096" s="151">
        <f>IF(N1096="zákl. přenesená",J1096,0)</f>
        <v>0</v>
      </c>
      <c r="BH1096" s="151">
        <f>IF(N1096="sníž. přenesená",J1096,0)</f>
        <v>0</v>
      </c>
      <c r="BI1096" s="151">
        <f>IF(N1096="nulová",J1096,0)</f>
        <v>0</v>
      </c>
      <c r="BJ1096" s="18" t="s">
        <v>82</v>
      </c>
      <c r="BK1096" s="151">
        <f>ROUND(I1096*H1096,2)</f>
        <v>0</v>
      </c>
      <c r="BL1096" s="18" t="s">
        <v>314</v>
      </c>
      <c r="BM1096" s="150" t="s">
        <v>8079</v>
      </c>
    </row>
    <row r="1097" spans="2:65" s="1" customFormat="1" ht="11.25">
      <c r="B1097" s="33"/>
      <c r="D1097" s="152" t="s">
        <v>316</v>
      </c>
      <c r="F1097" s="153" t="s">
        <v>10033</v>
      </c>
      <c r="I1097" s="154"/>
      <c r="L1097" s="33"/>
      <c r="M1097" s="155"/>
      <c r="T1097" s="57"/>
      <c r="AT1097" s="18" t="s">
        <v>316</v>
      </c>
      <c r="AU1097" s="18" t="s">
        <v>163</v>
      </c>
    </row>
    <row r="1098" spans="2:65" s="1" customFormat="1" ht="19.5">
      <c r="B1098" s="33"/>
      <c r="D1098" s="152" t="s">
        <v>357</v>
      </c>
      <c r="F1098" s="176" t="s">
        <v>10034</v>
      </c>
      <c r="I1098" s="154"/>
      <c r="L1098" s="33"/>
      <c r="M1098" s="155"/>
      <c r="T1098" s="57"/>
      <c r="AT1098" s="18" t="s">
        <v>357</v>
      </c>
      <c r="AU1098" s="18" t="s">
        <v>163</v>
      </c>
    </row>
    <row r="1099" spans="2:65" s="1" customFormat="1" ht="16.5" customHeight="1">
      <c r="B1099" s="33"/>
      <c r="C1099" s="139" t="s">
        <v>4123</v>
      </c>
      <c r="D1099" s="139" t="s">
        <v>309</v>
      </c>
      <c r="E1099" s="140" t="s">
        <v>10035</v>
      </c>
      <c r="F1099" s="141" t="s">
        <v>10036</v>
      </c>
      <c r="G1099" s="142" t="s">
        <v>514</v>
      </c>
      <c r="H1099" s="143">
        <v>10</v>
      </c>
      <c r="I1099" s="144"/>
      <c r="J1099" s="145">
        <f>ROUND(I1099*H1099,2)</f>
        <v>0</v>
      </c>
      <c r="K1099" s="141" t="s">
        <v>1</v>
      </c>
      <c r="L1099" s="33"/>
      <c r="M1099" s="146" t="s">
        <v>1</v>
      </c>
      <c r="N1099" s="147" t="s">
        <v>40</v>
      </c>
      <c r="P1099" s="148">
        <f>O1099*H1099</f>
        <v>0</v>
      </c>
      <c r="Q1099" s="148">
        <v>0</v>
      </c>
      <c r="R1099" s="148">
        <f>Q1099*H1099</f>
        <v>0</v>
      </c>
      <c r="S1099" s="148">
        <v>0</v>
      </c>
      <c r="T1099" s="149">
        <f>S1099*H1099</f>
        <v>0</v>
      </c>
      <c r="AR1099" s="150" t="s">
        <v>314</v>
      </c>
      <c r="AT1099" s="150" t="s">
        <v>309</v>
      </c>
      <c r="AU1099" s="150" t="s">
        <v>163</v>
      </c>
      <c r="AY1099" s="18" t="s">
        <v>307</v>
      </c>
      <c r="BE1099" s="151">
        <f>IF(N1099="základní",J1099,0)</f>
        <v>0</v>
      </c>
      <c r="BF1099" s="151">
        <f>IF(N1099="snížená",J1099,0)</f>
        <v>0</v>
      </c>
      <c r="BG1099" s="151">
        <f>IF(N1099="zákl. přenesená",J1099,0)</f>
        <v>0</v>
      </c>
      <c r="BH1099" s="151">
        <f>IF(N1099="sníž. přenesená",J1099,0)</f>
        <v>0</v>
      </c>
      <c r="BI1099" s="151">
        <f>IF(N1099="nulová",J1099,0)</f>
        <v>0</v>
      </c>
      <c r="BJ1099" s="18" t="s">
        <v>82</v>
      </c>
      <c r="BK1099" s="151">
        <f>ROUND(I1099*H1099,2)</f>
        <v>0</v>
      </c>
      <c r="BL1099" s="18" t="s">
        <v>314</v>
      </c>
      <c r="BM1099" s="150" t="s">
        <v>8081</v>
      </c>
    </row>
    <row r="1100" spans="2:65" s="1" customFormat="1" ht="11.25">
      <c r="B1100" s="33"/>
      <c r="D1100" s="152" t="s">
        <v>316</v>
      </c>
      <c r="F1100" s="153" t="s">
        <v>10036</v>
      </c>
      <c r="I1100" s="154"/>
      <c r="L1100" s="33"/>
      <c r="M1100" s="155"/>
      <c r="T1100" s="57"/>
      <c r="AT1100" s="18" t="s">
        <v>316</v>
      </c>
      <c r="AU1100" s="18" t="s">
        <v>163</v>
      </c>
    </row>
    <row r="1101" spans="2:65" s="1" customFormat="1" ht="19.5">
      <c r="B1101" s="33"/>
      <c r="D1101" s="152" t="s">
        <v>357</v>
      </c>
      <c r="F1101" s="176" t="s">
        <v>10037</v>
      </c>
      <c r="I1101" s="154"/>
      <c r="L1101" s="33"/>
      <c r="M1101" s="155"/>
      <c r="T1101" s="57"/>
      <c r="AT1101" s="18" t="s">
        <v>357</v>
      </c>
      <c r="AU1101" s="18" t="s">
        <v>163</v>
      </c>
    </row>
    <row r="1102" spans="2:65" s="1" customFormat="1" ht="16.5" customHeight="1">
      <c r="B1102" s="33"/>
      <c r="C1102" s="139" t="s">
        <v>4126</v>
      </c>
      <c r="D1102" s="139" t="s">
        <v>309</v>
      </c>
      <c r="E1102" s="140" t="s">
        <v>10038</v>
      </c>
      <c r="F1102" s="141" t="s">
        <v>10039</v>
      </c>
      <c r="G1102" s="142" t="s">
        <v>514</v>
      </c>
      <c r="H1102" s="143">
        <v>10</v>
      </c>
      <c r="I1102" s="144"/>
      <c r="J1102" s="145">
        <f>ROUND(I1102*H1102,2)</f>
        <v>0</v>
      </c>
      <c r="K1102" s="141" t="s">
        <v>1</v>
      </c>
      <c r="L1102" s="33"/>
      <c r="M1102" s="146" t="s">
        <v>1</v>
      </c>
      <c r="N1102" s="147" t="s">
        <v>40</v>
      </c>
      <c r="P1102" s="148">
        <f>O1102*H1102</f>
        <v>0</v>
      </c>
      <c r="Q1102" s="148">
        <v>0</v>
      </c>
      <c r="R1102" s="148">
        <f>Q1102*H1102</f>
        <v>0</v>
      </c>
      <c r="S1102" s="148">
        <v>0</v>
      </c>
      <c r="T1102" s="149">
        <f>S1102*H1102</f>
        <v>0</v>
      </c>
      <c r="AR1102" s="150" t="s">
        <v>314</v>
      </c>
      <c r="AT1102" s="150" t="s">
        <v>309</v>
      </c>
      <c r="AU1102" s="150" t="s">
        <v>163</v>
      </c>
      <c r="AY1102" s="18" t="s">
        <v>307</v>
      </c>
      <c r="BE1102" s="151">
        <f>IF(N1102="základní",J1102,0)</f>
        <v>0</v>
      </c>
      <c r="BF1102" s="151">
        <f>IF(N1102="snížená",J1102,0)</f>
        <v>0</v>
      </c>
      <c r="BG1102" s="151">
        <f>IF(N1102="zákl. přenesená",J1102,0)</f>
        <v>0</v>
      </c>
      <c r="BH1102" s="151">
        <f>IF(N1102="sníž. přenesená",J1102,0)</f>
        <v>0</v>
      </c>
      <c r="BI1102" s="151">
        <f>IF(N1102="nulová",J1102,0)</f>
        <v>0</v>
      </c>
      <c r="BJ1102" s="18" t="s">
        <v>82</v>
      </c>
      <c r="BK1102" s="151">
        <f>ROUND(I1102*H1102,2)</f>
        <v>0</v>
      </c>
      <c r="BL1102" s="18" t="s">
        <v>314</v>
      </c>
      <c r="BM1102" s="150" t="s">
        <v>8084</v>
      </c>
    </row>
    <row r="1103" spans="2:65" s="1" customFormat="1" ht="11.25">
      <c r="B1103" s="33"/>
      <c r="D1103" s="152" t="s">
        <v>316</v>
      </c>
      <c r="F1103" s="153" t="s">
        <v>10039</v>
      </c>
      <c r="I1103" s="154"/>
      <c r="L1103" s="33"/>
      <c r="M1103" s="155"/>
      <c r="T1103" s="57"/>
      <c r="AT1103" s="18" t="s">
        <v>316</v>
      </c>
      <c r="AU1103" s="18" t="s">
        <v>163</v>
      </c>
    </row>
    <row r="1104" spans="2:65" s="1" customFormat="1" ht="19.5">
      <c r="B1104" s="33"/>
      <c r="D1104" s="152" t="s">
        <v>357</v>
      </c>
      <c r="F1104" s="176" t="s">
        <v>10040</v>
      </c>
      <c r="I1104" s="154"/>
      <c r="L1104" s="33"/>
      <c r="M1104" s="155"/>
      <c r="T1104" s="57"/>
      <c r="AT1104" s="18" t="s">
        <v>357</v>
      </c>
      <c r="AU1104" s="18" t="s">
        <v>163</v>
      </c>
    </row>
    <row r="1105" spans="2:65" s="1" customFormat="1" ht="16.5" customHeight="1">
      <c r="B1105" s="33"/>
      <c r="C1105" s="139" t="s">
        <v>4132</v>
      </c>
      <c r="D1105" s="139" t="s">
        <v>309</v>
      </c>
      <c r="E1105" s="140" t="s">
        <v>10041</v>
      </c>
      <c r="F1105" s="141" t="s">
        <v>10042</v>
      </c>
      <c r="G1105" s="142" t="s">
        <v>514</v>
      </c>
      <c r="H1105" s="143">
        <v>20</v>
      </c>
      <c r="I1105" s="144"/>
      <c r="J1105" s="145">
        <f>ROUND(I1105*H1105,2)</f>
        <v>0</v>
      </c>
      <c r="K1105" s="141" t="s">
        <v>1</v>
      </c>
      <c r="L1105" s="33"/>
      <c r="M1105" s="146" t="s">
        <v>1</v>
      </c>
      <c r="N1105" s="147" t="s">
        <v>40</v>
      </c>
      <c r="P1105" s="148">
        <f>O1105*H1105</f>
        <v>0</v>
      </c>
      <c r="Q1105" s="148">
        <v>0</v>
      </c>
      <c r="R1105" s="148">
        <f>Q1105*H1105</f>
        <v>0</v>
      </c>
      <c r="S1105" s="148">
        <v>0</v>
      </c>
      <c r="T1105" s="149">
        <f>S1105*H1105</f>
        <v>0</v>
      </c>
      <c r="AR1105" s="150" t="s">
        <v>314</v>
      </c>
      <c r="AT1105" s="150" t="s">
        <v>309</v>
      </c>
      <c r="AU1105" s="150" t="s">
        <v>163</v>
      </c>
      <c r="AY1105" s="18" t="s">
        <v>307</v>
      </c>
      <c r="BE1105" s="151">
        <f>IF(N1105="základní",J1105,0)</f>
        <v>0</v>
      </c>
      <c r="BF1105" s="151">
        <f>IF(N1105="snížená",J1105,0)</f>
        <v>0</v>
      </c>
      <c r="BG1105" s="151">
        <f>IF(N1105="zákl. přenesená",J1105,0)</f>
        <v>0</v>
      </c>
      <c r="BH1105" s="151">
        <f>IF(N1105="sníž. přenesená",J1105,0)</f>
        <v>0</v>
      </c>
      <c r="BI1105" s="151">
        <f>IF(N1105="nulová",J1105,0)</f>
        <v>0</v>
      </c>
      <c r="BJ1105" s="18" t="s">
        <v>82</v>
      </c>
      <c r="BK1105" s="151">
        <f>ROUND(I1105*H1105,2)</f>
        <v>0</v>
      </c>
      <c r="BL1105" s="18" t="s">
        <v>314</v>
      </c>
      <c r="BM1105" s="150" t="s">
        <v>8089</v>
      </c>
    </row>
    <row r="1106" spans="2:65" s="1" customFormat="1" ht="11.25">
      <c r="B1106" s="33"/>
      <c r="D1106" s="152" t="s">
        <v>316</v>
      </c>
      <c r="F1106" s="153" t="s">
        <v>10042</v>
      </c>
      <c r="I1106" s="154"/>
      <c r="L1106" s="33"/>
      <c r="M1106" s="155"/>
      <c r="T1106" s="57"/>
      <c r="AT1106" s="18" t="s">
        <v>316</v>
      </c>
      <c r="AU1106" s="18" t="s">
        <v>163</v>
      </c>
    </row>
    <row r="1107" spans="2:65" s="1" customFormat="1" ht="19.5">
      <c r="B1107" s="33"/>
      <c r="D1107" s="152" t="s">
        <v>357</v>
      </c>
      <c r="F1107" s="176" t="s">
        <v>10043</v>
      </c>
      <c r="I1107" s="154"/>
      <c r="L1107" s="33"/>
      <c r="M1107" s="155"/>
      <c r="T1107" s="57"/>
      <c r="AT1107" s="18" t="s">
        <v>357</v>
      </c>
      <c r="AU1107" s="18" t="s">
        <v>163</v>
      </c>
    </row>
    <row r="1108" spans="2:65" s="1" customFormat="1" ht="16.5" customHeight="1">
      <c r="B1108" s="33"/>
      <c r="C1108" s="139" t="s">
        <v>4137</v>
      </c>
      <c r="D1108" s="139" t="s">
        <v>309</v>
      </c>
      <c r="E1108" s="140" t="s">
        <v>10044</v>
      </c>
      <c r="F1108" s="141" t="s">
        <v>10045</v>
      </c>
      <c r="G1108" s="142" t="s">
        <v>514</v>
      </c>
      <c r="H1108" s="143">
        <v>10</v>
      </c>
      <c r="I1108" s="144"/>
      <c r="J1108" s="145">
        <f>ROUND(I1108*H1108,2)</f>
        <v>0</v>
      </c>
      <c r="K1108" s="141" t="s">
        <v>1</v>
      </c>
      <c r="L1108" s="33"/>
      <c r="M1108" s="146" t="s">
        <v>1</v>
      </c>
      <c r="N1108" s="147" t="s">
        <v>40</v>
      </c>
      <c r="P1108" s="148">
        <f>O1108*H1108</f>
        <v>0</v>
      </c>
      <c r="Q1108" s="148">
        <v>0</v>
      </c>
      <c r="R1108" s="148">
        <f>Q1108*H1108</f>
        <v>0</v>
      </c>
      <c r="S1108" s="148">
        <v>0</v>
      </c>
      <c r="T1108" s="149">
        <f>S1108*H1108</f>
        <v>0</v>
      </c>
      <c r="AR1108" s="150" t="s">
        <v>314</v>
      </c>
      <c r="AT1108" s="150" t="s">
        <v>309</v>
      </c>
      <c r="AU1108" s="150" t="s">
        <v>163</v>
      </c>
      <c r="AY1108" s="18" t="s">
        <v>307</v>
      </c>
      <c r="BE1108" s="151">
        <f>IF(N1108="základní",J1108,0)</f>
        <v>0</v>
      </c>
      <c r="BF1108" s="151">
        <f>IF(N1108="snížená",J1108,0)</f>
        <v>0</v>
      </c>
      <c r="BG1108" s="151">
        <f>IF(N1108="zákl. přenesená",J1108,0)</f>
        <v>0</v>
      </c>
      <c r="BH1108" s="151">
        <f>IF(N1108="sníž. přenesená",J1108,0)</f>
        <v>0</v>
      </c>
      <c r="BI1108" s="151">
        <f>IF(N1108="nulová",J1108,0)</f>
        <v>0</v>
      </c>
      <c r="BJ1108" s="18" t="s">
        <v>82</v>
      </c>
      <c r="BK1108" s="151">
        <f>ROUND(I1108*H1108,2)</f>
        <v>0</v>
      </c>
      <c r="BL1108" s="18" t="s">
        <v>314</v>
      </c>
      <c r="BM1108" s="150" t="s">
        <v>8092</v>
      </c>
    </row>
    <row r="1109" spans="2:65" s="1" customFormat="1" ht="11.25">
      <c r="B1109" s="33"/>
      <c r="D1109" s="152" t="s">
        <v>316</v>
      </c>
      <c r="F1109" s="153" t="s">
        <v>10045</v>
      </c>
      <c r="I1109" s="154"/>
      <c r="L1109" s="33"/>
      <c r="M1109" s="155"/>
      <c r="T1109" s="57"/>
      <c r="AT1109" s="18" t="s">
        <v>316</v>
      </c>
      <c r="AU1109" s="18" t="s">
        <v>163</v>
      </c>
    </row>
    <row r="1110" spans="2:65" s="1" customFormat="1" ht="16.5" customHeight="1">
      <c r="B1110" s="33"/>
      <c r="C1110" s="139" t="s">
        <v>4142</v>
      </c>
      <c r="D1110" s="139" t="s">
        <v>309</v>
      </c>
      <c r="E1110" s="140" t="s">
        <v>10046</v>
      </c>
      <c r="F1110" s="141" t="s">
        <v>10047</v>
      </c>
      <c r="G1110" s="142" t="s">
        <v>514</v>
      </c>
      <c r="H1110" s="143">
        <v>10</v>
      </c>
      <c r="I1110" s="144"/>
      <c r="J1110" s="145">
        <f>ROUND(I1110*H1110,2)</f>
        <v>0</v>
      </c>
      <c r="K1110" s="141" t="s">
        <v>1</v>
      </c>
      <c r="L1110" s="33"/>
      <c r="M1110" s="146" t="s">
        <v>1</v>
      </c>
      <c r="N1110" s="147" t="s">
        <v>40</v>
      </c>
      <c r="P1110" s="148">
        <f>O1110*H1110</f>
        <v>0</v>
      </c>
      <c r="Q1110" s="148">
        <v>0</v>
      </c>
      <c r="R1110" s="148">
        <f>Q1110*H1110</f>
        <v>0</v>
      </c>
      <c r="S1110" s="148">
        <v>0</v>
      </c>
      <c r="T1110" s="149">
        <f>S1110*H1110</f>
        <v>0</v>
      </c>
      <c r="AR1110" s="150" t="s">
        <v>314</v>
      </c>
      <c r="AT1110" s="150" t="s">
        <v>309</v>
      </c>
      <c r="AU1110" s="150" t="s">
        <v>163</v>
      </c>
      <c r="AY1110" s="18" t="s">
        <v>307</v>
      </c>
      <c r="BE1110" s="151">
        <f>IF(N1110="základní",J1110,0)</f>
        <v>0</v>
      </c>
      <c r="BF1110" s="151">
        <f>IF(N1110="snížená",J1110,0)</f>
        <v>0</v>
      </c>
      <c r="BG1110" s="151">
        <f>IF(N1110="zákl. přenesená",J1110,0)</f>
        <v>0</v>
      </c>
      <c r="BH1110" s="151">
        <f>IF(N1110="sníž. přenesená",J1110,0)</f>
        <v>0</v>
      </c>
      <c r="BI1110" s="151">
        <f>IF(N1110="nulová",J1110,0)</f>
        <v>0</v>
      </c>
      <c r="BJ1110" s="18" t="s">
        <v>82</v>
      </c>
      <c r="BK1110" s="151">
        <f>ROUND(I1110*H1110,2)</f>
        <v>0</v>
      </c>
      <c r="BL1110" s="18" t="s">
        <v>314</v>
      </c>
      <c r="BM1110" s="150" t="s">
        <v>8097</v>
      </c>
    </row>
    <row r="1111" spans="2:65" s="1" customFormat="1" ht="11.25">
      <c r="B1111" s="33"/>
      <c r="D1111" s="152" t="s">
        <v>316</v>
      </c>
      <c r="F1111" s="153" t="s">
        <v>10047</v>
      </c>
      <c r="I1111" s="154"/>
      <c r="L1111" s="33"/>
      <c r="M1111" s="155"/>
      <c r="T1111" s="57"/>
      <c r="AT1111" s="18" t="s">
        <v>316</v>
      </c>
      <c r="AU1111" s="18" t="s">
        <v>163</v>
      </c>
    </row>
    <row r="1112" spans="2:65" s="11" customFormat="1" ht="20.85" customHeight="1">
      <c r="B1112" s="127"/>
      <c r="D1112" s="128" t="s">
        <v>74</v>
      </c>
      <c r="E1112" s="137" t="s">
        <v>10048</v>
      </c>
      <c r="F1112" s="137" t="s">
        <v>10049</v>
      </c>
      <c r="I1112" s="130"/>
      <c r="J1112" s="138">
        <f>BK1112</f>
        <v>0</v>
      </c>
      <c r="L1112" s="127"/>
      <c r="M1112" s="132"/>
      <c r="P1112" s="133">
        <f>SUM(P1113:P1142)</f>
        <v>0</v>
      </c>
      <c r="R1112" s="133">
        <f>SUM(R1113:R1142)</f>
        <v>0</v>
      </c>
      <c r="T1112" s="134">
        <f>SUM(T1113:T1142)</f>
        <v>0</v>
      </c>
      <c r="AR1112" s="128" t="s">
        <v>82</v>
      </c>
      <c r="AT1112" s="135" t="s">
        <v>74</v>
      </c>
      <c r="AU1112" s="135" t="s">
        <v>84</v>
      </c>
      <c r="AY1112" s="128" t="s">
        <v>307</v>
      </c>
      <c r="BK1112" s="136">
        <f>SUM(BK1113:BK1142)</f>
        <v>0</v>
      </c>
    </row>
    <row r="1113" spans="2:65" s="1" customFormat="1" ht="21.75" customHeight="1">
      <c r="B1113" s="33"/>
      <c r="C1113" s="139" t="s">
        <v>4153</v>
      </c>
      <c r="D1113" s="139" t="s">
        <v>309</v>
      </c>
      <c r="E1113" s="140" t="s">
        <v>10050</v>
      </c>
      <c r="F1113" s="141" t="s">
        <v>10051</v>
      </c>
      <c r="G1113" s="142" t="s">
        <v>514</v>
      </c>
      <c r="H1113" s="143">
        <v>20</v>
      </c>
      <c r="I1113" s="144"/>
      <c r="J1113" s="145">
        <f>ROUND(I1113*H1113,2)</f>
        <v>0</v>
      </c>
      <c r="K1113" s="141" t="s">
        <v>1</v>
      </c>
      <c r="L1113" s="33"/>
      <c r="M1113" s="146" t="s">
        <v>1</v>
      </c>
      <c r="N1113" s="147" t="s">
        <v>40</v>
      </c>
      <c r="P1113" s="148">
        <f>O1113*H1113</f>
        <v>0</v>
      </c>
      <c r="Q1113" s="148">
        <v>0</v>
      </c>
      <c r="R1113" s="148">
        <f>Q1113*H1113</f>
        <v>0</v>
      </c>
      <c r="S1113" s="148">
        <v>0</v>
      </c>
      <c r="T1113" s="149">
        <f>S1113*H1113</f>
        <v>0</v>
      </c>
      <c r="AR1113" s="150" t="s">
        <v>314</v>
      </c>
      <c r="AT1113" s="150" t="s">
        <v>309</v>
      </c>
      <c r="AU1113" s="150" t="s">
        <v>163</v>
      </c>
      <c r="AY1113" s="18" t="s">
        <v>307</v>
      </c>
      <c r="BE1113" s="151">
        <f>IF(N1113="základní",J1113,0)</f>
        <v>0</v>
      </c>
      <c r="BF1113" s="151">
        <f>IF(N1113="snížená",J1113,0)</f>
        <v>0</v>
      </c>
      <c r="BG1113" s="151">
        <f>IF(N1113="zákl. přenesená",J1113,0)</f>
        <v>0</v>
      </c>
      <c r="BH1113" s="151">
        <f>IF(N1113="sníž. přenesená",J1113,0)</f>
        <v>0</v>
      </c>
      <c r="BI1113" s="151">
        <f>IF(N1113="nulová",J1113,0)</f>
        <v>0</v>
      </c>
      <c r="BJ1113" s="18" t="s">
        <v>82</v>
      </c>
      <c r="BK1113" s="151">
        <f>ROUND(I1113*H1113,2)</f>
        <v>0</v>
      </c>
      <c r="BL1113" s="18" t="s">
        <v>314</v>
      </c>
      <c r="BM1113" s="150" t="s">
        <v>8102</v>
      </c>
    </row>
    <row r="1114" spans="2:65" s="1" customFormat="1" ht="11.25">
      <c r="B1114" s="33"/>
      <c r="D1114" s="152" t="s">
        <v>316</v>
      </c>
      <c r="F1114" s="153" t="s">
        <v>10051</v>
      </c>
      <c r="I1114" s="154"/>
      <c r="L1114" s="33"/>
      <c r="M1114" s="155"/>
      <c r="T1114" s="57"/>
      <c r="AT1114" s="18" t="s">
        <v>316</v>
      </c>
      <c r="AU1114" s="18" t="s">
        <v>163</v>
      </c>
    </row>
    <row r="1115" spans="2:65" s="1" customFormat="1" ht="19.5">
      <c r="B1115" s="33"/>
      <c r="D1115" s="152" t="s">
        <v>357</v>
      </c>
      <c r="F1115" s="176" t="s">
        <v>10021</v>
      </c>
      <c r="I1115" s="154"/>
      <c r="L1115" s="33"/>
      <c r="M1115" s="155"/>
      <c r="T1115" s="57"/>
      <c r="AT1115" s="18" t="s">
        <v>357</v>
      </c>
      <c r="AU1115" s="18" t="s">
        <v>163</v>
      </c>
    </row>
    <row r="1116" spans="2:65" s="1" customFormat="1" ht="21.75" customHeight="1">
      <c r="B1116" s="33"/>
      <c r="C1116" s="139" t="s">
        <v>4161</v>
      </c>
      <c r="D1116" s="139" t="s">
        <v>309</v>
      </c>
      <c r="E1116" s="140" t="s">
        <v>10052</v>
      </c>
      <c r="F1116" s="141" t="s">
        <v>10053</v>
      </c>
      <c r="G1116" s="142" t="s">
        <v>514</v>
      </c>
      <c r="H1116" s="143">
        <v>20</v>
      </c>
      <c r="I1116" s="144"/>
      <c r="J1116" s="145">
        <f>ROUND(I1116*H1116,2)</f>
        <v>0</v>
      </c>
      <c r="K1116" s="141" t="s">
        <v>1</v>
      </c>
      <c r="L1116" s="33"/>
      <c r="M1116" s="146" t="s">
        <v>1</v>
      </c>
      <c r="N1116" s="147" t="s">
        <v>40</v>
      </c>
      <c r="P1116" s="148">
        <f>O1116*H1116</f>
        <v>0</v>
      </c>
      <c r="Q1116" s="148">
        <v>0</v>
      </c>
      <c r="R1116" s="148">
        <f>Q1116*H1116</f>
        <v>0</v>
      </c>
      <c r="S1116" s="148">
        <v>0</v>
      </c>
      <c r="T1116" s="149">
        <f>S1116*H1116</f>
        <v>0</v>
      </c>
      <c r="AR1116" s="150" t="s">
        <v>314</v>
      </c>
      <c r="AT1116" s="150" t="s">
        <v>309</v>
      </c>
      <c r="AU1116" s="150" t="s">
        <v>163</v>
      </c>
      <c r="AY1116" s="18" t="s">
        <v>307</v>
      </c>
      <c r="BE1116" s="151">
        <f>IF(N1116="základní",J1116,0)</f>
        <v>0</v>
      </c>
      <c r="BF1116" s="151">
        <f>IF(N1116="snížená",J1116,0)</f>
        <v>0</v>
      </c>
      <c r="BG1116" s="151">
        <f>IF(N1116="zákl. přenesená",J1116,0)</f>
        <v>0</v>
      </c>
      <c r="BH1116" s="151">
        <f>IF(N1116="sníž. přenesená",J1116,0)</f>
        <v>0</v>
      </c>
      <c r="BI1116" s="151">
        <f>IF(N1116="nulová",J1116,0)</f>
        <v>0</v>
      </c>
      <c r="BJ1116" s="18" t="s">
        <v>82</v>
      </c>
      <c r="BK1116" s="151">
        <f>ROUND(I1116*H1116,2)</f>
        <v>0</v>
      </c>
      <c r="BL1116" s="18" t="s">
        <v>314</v>
      </c>
      <c r="BM1116" s="150" t="s">
        <v>8105</v>
      </c>
    </row>
    <row r="1117" spans="2:65" s="1" customFormat="1" ht="11.25">
      <c r="B1117" s="33"/>
      <c r="D1117" s="152" t="s">
        <v>316</v>
      </c>
      <c r="F1117" s="153" t="s">
        <v>10053</v>
      </c>
      <c r="I1117" s="154"/>
      <c r="L1117" s="33"/>
      <c r="M1117" s="155"/>
      <c r="T1117" s="57"/>
      <c r="AT1117" s="18" t="s">
        <v>316</v>
      </c>
      <c r="AU1117" s="18" t="s">
        <v>163</v>
      </c>
    </row>
    <row r="1118" spans="2:65" s="1" customFormat="1" ht="19.5">
      <c r="B1118" s="33"/>
      <c r="D1118" s="152" t="s">
        <v>357</v>
      </c>
      <c r="F1118" s="176" t="s">
        <v>10028</v>
      </c>
      <c r="I1118" s="154"/>
      <c r="L1118" s="33"/>
      <c r="M1118" s="155"/>
      <c r="T1118" s="57"/>
      <c r="AT1118" s="18" t="s">
        <v>357</v>
      </c>
      <c r="AU1118" s="18" t="s">
        <v>163</v>
      </c>
    </row>
    <row r="1119" spans="2:65" s="1" customFormat="1" ht="21.75" customHeight="1">
      <c r="B1119" s="33"/>
      <c r="C1119" s="139" t="s">
        <v>4165</v>
      </c>
      <c r="D1119" s="139" t="s">
        <v>309</v>
      </c>
      <c r="E1119" s="140" t="s">
        <v>10054</v>
      </c>
      <c r="F1119" s="141" t="s">
        <v>10055</v>
      </c>
      <c r="G1119" s="142" t="s">
        <v>514</v>
      </c>
      <c r="H1119" s="143">
        <v>20</v>
      </c>
      <c r="I1119" s="144"/>
      <c r="J1119" s="145">
        <f>ROUND(I1119*H1119,2)</f>
        <v>0</v>
      </c>
      <c r="K1119" s="141" t="s">
        <v>1</v>
      </c>
      <c r="L1119" s="33"/>
      <c r="M1119" s="146" t="s">
        <v>1</v>
      </c>
      <c r="N1119" s="147" t="s">
        <v>40</v>
      </c>
      <c r="P1119" s="148">
        <f>O1119*H1119</f>
        <v>0</v>
      </c>
      <c r="Q1119" s="148">
        <v>0</v>
      </c>
      <c r="R1119" s="148">
        <f>Q1119*H1119</f>
        <v>0</v>
      </c>
      <c r="S1119" s="148">
        <v>0</v>
      </c>
      <c r="T1119" s="149">
        <f>S1119*H1119</f>
        <v>0</v>
      </c>
      <c r="AR1119" s="150" t="s">
        <v>314</v>
      </c>
      <c r="AT1119" s="150" t="s">
        <v>309</v>
      </c>
      <c r="AU1119" s="150" t="s">
        <v>163</v>
      </c>
      <c r="AY1119" s="18" t="s">
        <v>307</v>
      </c>
      <c r="BE1119" s="151">
        <f>IF(N1119="základní",J1119,0)</f>
        <v>0</v>
      </c>
      <c r="BF1119" s="151">
        <f>IF(N1119="snížená",J1119,0)</f>
        <v>0</v>
      </c>
      <c r="BG1119" s="151">
        <f>IF(N1119="zákl. přenesená",J1119,0)</f>
        <v>0</v>
      </c>
      <c r="BH1119" s="151">
        <f>IF(N1119="sníž. přenesená",J1119,0)</f>
        <v>0</v>
      </c>
      <c r="BI1119" s="151">
        <f>IF(N1119="nulová",J1119,0)</f>
        <v>0</v>
      </c>
      <c r="BJ1119" s="18" t="s">
        <v>82</v>
      </c>
      <c r="BK1119" s="151">
        <f>ROUND(I1119*H1119,2)</f>
        <v>0</v>
      </c>
      <c r="BL1119" s="18" t="s">
        <v>314</v>
      </c>
      <c r="BM1119" s="150" t="s">
        <v>8108</v>
      </c>
    </row>
    <row r="1120" spans="2:65" s="1" customFormat="1" ht="11.25">
      <c r="B1120" s="33"/>
      <c r="D1120" s="152" t="s">
        <v>316</v>
      </c>
      <c r="F1120" s="153" t="s">
        <v>10055</v>
      </c>
      <c r="I1120" s="154"/>
      <c r="L1120" s="33"/>
      <c r="M1120" s="155"/>
      <c r="T1120" s="57"/>
      <c r="AT1120" s="18" t="s">
        <v>316</v>
      </c>
      <c r="AU1120" s="18" t="s">
        <v>163</v>
      </c>
    </row>
    <row r="1121" spans="2:65" s="1" customFormat="1" ht="19.5">
      <c r="B1121" s="33"/>
      <c r="D1121" s="152" t="s">
        <v>357</v>
      </c>
      <c r="F1121" s="176" t="s">
        <v>10056</v>
      </c>
      <c r="I1121" s="154"/>
      <c r="L1121" s="33"/>
      <c r="M1121" s="155"/>
      <c r="T1121" s="57"/>
      <c r="AT1121" s="18" t="s">
        <v>357</v>
      </c>
      <c r="AU1121" s="18" t="s">
        <v>163</v>
      </c>
    </row>
    <row r="1122" spans="2:65" s="1" customFormat="1" ht="16.5" customHeight="1">
      <c r="B1122" s="33"/>
      <c r="C1122" s="139" t="s">
        <v>4169</v>
      </c>
      <c r="D1122" s="139" t="s">
        <v>309</v>
      </c>
      <c r="E1122" s="140" t="s">
        <v>10057</v>
      </c>
      <c r="F1122" s="141" t="s">
        <v>10058</v>
      </c>
      <c r="G1122" s="142" t="s">
        <v>514</v>
      </c>
      <c r="H1122" s="143">
        <v>10</v>
      </c>
      <c r="I1122" s="144"/>
      <c r="J1122" s="145">
        <f>ROUND(I1122*H1122,2)</f>
        <v>0</v>
      </c>
      <c r="K1122" s="141" t="s">
        <v>1</v>
      </c>
      <c r="L1122" s="33"/>
      <c r="M1122" s="146" t="s">
        <v>1</v>
      </c>
      <c r="N1122" s="147" t="s">
        <v>40</v>
      </c>
      <c r="P1122" s="148">
        <f>O1122*H1122</f>
        <v>0</v>
      </c>
      <c r="Q1122" s="148">
        <v>0</v>
      </c>
      <c r="R1122" s="148">
        <f>Q1122*H1122</f>
        <v>0</v>
      </c>
      <c r="S1122" s="148">
        <v>0</v>
      </c>
      <c r="T1122" s="149">
        <f>S1122*H1122</f>
        <v>0</v>
      </c>
      <c r="AR1122" s="150" t="s">
        <v>314</v>
      </c>
      <c r="AT1122" s="150" t="s">
        <v>309</v>
      </c>
      <c r="AU1122" s="150" t="s">
        <v>163</v>
      </c>
      <c r="AY1122" s="18" t="s">
        <v>307</v>
      </c>
      <c r="BE1122" s="151">
        <f>IF(N1122="základní",J1122,0)</f>
        <v>0</v>
      </c>
      <c r="BF1122" s="151">
        <f>IF(N1122="snížená",J1122,0)</f>
        <v>0</v>
      </c>
      <c r="BG1122" s="151">
        <f>IF(N1122="zákl. přenesená",J1122,0)</f>
        <v>0</v>
      </c>
      <c r="BH1122" s="151">
        <f>IF(N1122="sníž. přenesená",J1122,0)</f>
        <v>0</v>
      </c>
      <c r="BI1122" s="151">
        <f>IF(N1122="nulová",J1122,0)</f>
        <v>0</v>
      </c>
      <c r="BJ1122" s="18" t="s">
        <v>82</v>
      </c>
      <c r="BK1122" s="151">
        <f>ROUND(I1122*H1122,2)</f>
        <v>0</v>
      </c>
      <c r="BL1122" s="18" t="s">
        <v>314</v>
      </c>
      <c r="BM1122" s="150" t="s">
        <v>8111</v>
      </c>
    </row>
    <row r="1123" spans="2:65" s="1" customFormat="1" ht="11.25">
      <c r="B1123" s="33"/>
      <c r="D1123" s="152" t="s">
        <v>316</v>
      </c>
      <c r="F1123" s="153" t="s">
        <v>10058</v>
      </c>
      <c r="I1123" s="154"/>
      <c r="L1123" s="33"/>
      <c r="M1123" s="155"/>
      <c r="T1123" s="57"/>
      <c r="AT1123" s="18" t="s">
        <v>316</v>
      </c>
      <c r="AU1123" s="18" t="s">
        <v>163</v>
      </c>
    </row>
    <row r="1124" spans="2:65" s="1" customFormat="1" ht="19.5">
      <c r="B1124" s="33"/>
      <c r="D1124" s="152" t="s">
        <v>357</v>
      </c>
      <c r="F1124" s="176" t="s">
        <v>10059</v>
      </c>
      <c r="I1124" s="154"/>
      <c r="L1124" s="33"/>
      <c r="M1124" s="155"/>
      <c r="T1124" s="57"/>
      <c r="AT1124" s="18" t="s">
        <v>357</v>
      </c>
      <c r="AU1124" s="18" t="s">
        <v>163</v>
      </c>
    </row>
    <row r="1125" spans="2:65" s="1" customFormat="1" ht="24.2" customHeight="1">
      <c r="B1125" s="33"/>
      <c r="C1125" s="139" t="s">
        <v>4171</v>
      </c>
      <c r="D1125" s="139" t="s">
        <v>309</v>
      </c>
      <c r="E1125" s="140" t="s">
        <v>10060</v>
      </c>
      <c r="F1125" s="141" t="s">
        <v>10061</v>
      </c>
      <c r="G1125" s="142" t="s">
        <v>514</v>
      </c>
      <c r="H1125" s="143">
        <v>30</v>
      </c>
      <c r="I1125" s="144"/>
      <c r="J1125" s="145">
        <f>ROUND(I1125*H1125,2)</f>
        <v>0</v>
      </c>
      <c r="K1125" s="141" t="s">
        <v>1</v>
      </c>
      <c r="L1125" s="33"/>
      <c r="M1125" s="146" t="s">
        <v>1</v>
      </c>
      <c r="N1125" s="147" t="s">
        <v>40</v>
      </c>
      <c r="P1125" s="148">
        <f>O1125*H1125</f>
        <v>0</v>
      </c>
      <c r="Q1125" s="148">
        <v>0</v>
      </c>
      <c r="R1125" s="148">
        <f>Q1125*H1125</f>
        <v>0</v>
      </c>
      <c r="S1125" s="148">
        <v>0</v>
      </c>
      <c r="T1125" s="149">
        <f>S1125*H1125</f>
        <v>0</v>
      </c>
      <c r="AR1125" s="150" t="s">
        <v>314</v>
      </c>
      <c r="AT1125" s="150" t="s">
        <v>309</v>
      </c>
      <c r="AU1125" s="150" t="s">
        <v>163</v>
      </c>
      <c r="AY1125" s="18" t="s">
        <v>307</v>
      </c>
      <c r="BE1125" s="151">
        <f>IF(N1125="základní",J1125,0)</f>
        <v>0</v>
      </c>
      <c r="BF1125" s="151">
        <f>IF(N1125="snížená",J1125,0)</f>
        <v>0</v>
      </c>
      <c r="BG1125" s="151">
        <f>IF(N1125="zákl. přenesená",J1125,0)</f>
        <v>0</v>
      </c>
      <c r="BH1125" s="151">
        <f>IF(N1125="sníž. přenesená",J1125,0)</f>
        <v>0</v>
      </c>
      <c r="BI1125" s="151">
        <f>IF(N1125="nulová",J1125,0)</f>
        <v>0</v>
      </c>
      <c r="BJ1125" s="18" t="s">
        <v>82</v>
      </c>
      <c r="BK1125" s="151">
        <f>ROUND(I1125*H1125,2)</f>
        <v>0</v>
      </c>
      <c r="BL1125" s="18" t="s">
        <v>314</v>
      </c>
      <c r="BM1125" s="150" t="s">
        <v>8116</v>
      </c>
    </row>
    <row r="1126" spans="2:65" s="1" customFormat="1" ht="11.25">
      <c r="B1126" s="33"/>
      <c r="D1126" s="152" t="s">
        <v>316</v>
      </c>
      <c r="F1126" s="153" t="s">
        <v>10061</v>
      </c>
      <c r="I1126" s="154"/>
      <c r="L1126" s="33"/>
      <c r="M1126" s="155"/>
      <c r="T1126" s="57"/>
      <c r="AT1126" s="18" t="s">
        <v>316</v>
      </c>
      <c r="AU1126" s="18" t="s">
        <v>163</v>
      </c>
    </row>
    <row r="1127" spans="2:65" s="1" customFormat="1" ht="19.5">
      <c r="B1127" s="33"/>
      <c r="D1127" s="152" t="s">
        <v>357</v>
      </c>
      <c r="F1127" s="176" t="s">
        <v>10056</v>
      </c>
      <c r="I1127" s="154"/>
      <c r="L1127" s="33"/>
      <c r="M1127" s="155"/>
      <c r="T1127" s="57"/>
      <c r="AT1127" s="18" t="s">
        <v>357</v>
      </c>
      <c r="AU1127" s="18" t="s">
        <v>163</v>
      </c>
    </row>
    <row r="1128" spans="2:65" s="1" customFormat="1" ht="24.2" customHeight="1">
      <c r="B1128" s="33"/>
      <c r="C1128" s="139" t="s">
        <v>4173</v>
      </c>
      <c r="D1128" s="139" t="s">
        <v>309</v>
      </c>
      <c r="E1128" s="140" t="s">
        <v>10062</v>
      </c>
      <c r="F1128" s="141" t="s">
        <v>10063</v>
      </c>
      <c r="G1128" s="142" t="s">
        <v>514</v>
      </c>
      <c r="H1128" s="143">
        <v>40</v>
      </c>
      <c r="I1128" s="144"/>
      <c r="J1128" s="145">
        <f>ROUND(I1128*H1128,2)</f>
        <v>0</v>
      </c>
      <c r="K1128" s="141" t="s">
        <v>1</v>
      </c>
      <c r="L1128" s="33"/>
      <c r="M1128" s="146" t="s">
        <v>1</v>
      </c>
      <c r="N1128" s="147" t="s">
        <v>40</v>
      </c>
      <c r="P1128" s="148">
        <f>O1128*H1128</f>
        <v>0</v>
      </c>
      <c r="Q1128" s="148">
        <v>0</v>
      </c>
      <c r="R1128" s="148">
        <f>Q1128*H1128</f>
        <v>0</v>
      </c>
      <c r="S1128" s="148">
        <v>0</v>
      </c>
      <c r="T1128" s="149">
        <f>S1128*H1128</f>
        <v>0</v>
      </c>
      <c r="AR1128" s="150" t="s">
        <v>314</v>
      </c>
      <c r="AT1128" s="150" t="s">
        <v>309</v>
      </c>
      <c r="AU1128" s="150" t="s">
        <v>163</v>
      </c>
      <c r="AY1128" s="18" t="s">
        <v>307</v>
      </c>
      <c r="BE1128" s="151">
        <f>IF(N1128="základní",J1128,0)</f>
        <v>0</v>
      </c>
      <c r="BF1128" s="151">
        <f>IF(N1128="snížená",J1128,0)</f>
        <v>0</v>
      </c>
      <c r="BG1128" s="151">
        <f>IF(N1128="zákl. přenesená",J1128,0)</f>
        <v>0</v>
      </c>
      <c r="BH1128" s="151">
        <f>IF(N1128="sníž. přenesená",J1128,0)</f>
        <v>0</v>
      </c>
      <c r="BI1128" s="151">
        <f>IF(N1128="nulová",J1128,0)</f>
        <v>0</v>
      </c>
      <c r="BJ1128" s="18" t="s">
        <v>82</v>
      </c>
      <c r="BK1128" s="151">
        <f>ROUND(I1128*H1128,2)</f>
        <v>0</v>
      </c>
      <c r="BL1128" s="18" t="s">
        <v>314</v>
      </c>
      <c r="BM1128" s="150" t="s">
        <v>8122</v>
      </c>
    </row>
    <row r="1129" spans="2:65" s="1" customFormat="1" ht="11.25">
      <c r="B1129" s="33"/>
      <c r="D1129" s="152" t="s">
        <v>316</v>
      </c>
      <c r="F1129" s="153" t="s">
        <v>10063</v>
      </c>
      <c r="I1129" s="154"/>
      <c r="L1129" s="33"/>
      <c r="M1129" s="155"/>
      <c r="T1129" s="57"/>
      <c r="AT1129" s="18" t="s">
        <v>316</v>
      </c>
      <c r="AU1129" s="18" t="s">
        <v>163</v>
      </c>
    </row>
    <row r="1130" spans="2:65" s="1" customFormat="1" ht="19.5">
      <c r="B1130" s="33"/>
      <c r="D1130" s="152" t="s">
        <v>357</v>
      </c>
      <c r="F1130" s="176" t="s">
        <v>10064</v>
      </c>
      <c r="I1130" s="154"/>
      <c r="L1130" s="33"/>
      <c r="M1130" s="155"/>
      <c r="T1130" s="57"/>
      <c r="AT1130" s="18" t="s">
        <v>357</v>
      </c>
      <c r="AU1130" s="18" t="s">
        <v>163</v>
      </c>
    </row>
    <row r="1131" spans="2:65" s="1" customFormat="1" ht="16.5" customHeight="1">
      <c r="B1131" s="33"/>
      <c r="C1131" s="139" t="s">
        <v>4178</v>
      </c>
      <c r="D1131" s="139" t="s">
        <v>309</v>
      </c>
      <c r="E1131" s="140" t="s">
        <v>10065</v>
      </c>
      <c r="F1131" s="141" t="s">
        <v>10066</v>
      </c>
      <c r="G1131" s="142" t="s">
        <v>514</v>
      </c>
      <c r="H1131" s="143">
        <v>60</v>
      </c>
      <c r="I1131" s="144"/>
      <c r="J1131" s="145">
        <f>ROUND(I1131*H1131,2)</f>
        <v>0</v>
      </c>
      <c r="K1131" s="141" t="s">
        <v>1</v>
      </c>
      <c r="L1131" s="33"/>
      <c r="M1131" s="146" t="s">
        <v>1</v>
      </c>
      <c r="N1131" s="147" t="s">
        <v>40</v>
      </c>
      <c r="P1131" s="148">
        <f>O1131*H1131</f>
        <v>0</v>
      </c>
      <c r="Q1131" s="148">
        <v>0</v>
      </c>
      <c r="R1131" s="148">
        <f>Q1131*H1131</f>
        <v>0</v>
      </c>
      <c r="S1131" s="148">
        <v>0</v>
      </c>
      <c r="T1131" s="149">
        <f>S1131*H1131</f>
        <v>0</v>
      </c>
      <c r="AR1131" s="150" t="s">
        <v>314</v>
      </c>
      <c r="AT1131" s="150" t="s">
        <v>309</v>
      </c>
      <c r="AU1131" s="150" t="s">
        <v>163</v>
      </c>
      <c r="AY1131" s="18" t="s">
        <v>307</v>
      </c>
      <c r="BE1131" s="151">
        <f>IF(N1131="základní",J1131,0)</f>
        <v>0</v>
      </c>
      <c r="BF1131" s="151">
        <f>IF(N1131="snížená",J1131,0)</f>
        <v>0</v>
      </c>
      <c r="BG1131" s="151">
        <f>IF(N1131="zákl. přenesená",J1131,0)</f>
        <v>0</v>
      </c>
      <c r="BH1131" s="151">
        <f>IF(N1131="sníž. přenesená",J1131,0)</f>
        <v>0</v>
      </c>
      <c r="BI1131" s="151">
        <f>IF(N1131="nulová",J1131,0)</f>
        <v>0</v>
      </c>
      <c r="BJ1131" s="18" t="s">
        <v>82</v>
      </c>
      <c r="BK1131" s="151">
        <f>ROUND(I1131*H1131,2)</f>
        <v>0</v>
      </c>
      <c r="BL1131" s="18" t="s">
        <v>314</v>
      </c>
      <c r="BM1131" s="150" t="s">
        <v>8125</v>
      </c>
    </row>
    <row r="1132" spans="2:65" s="1" customFormat="1" ht="11.25">
      <c r="B1132" s="33"/>
      <c r="D1132" s="152" t="s">
        <v>316</v>
      </c>
      <c r="F1132" s="153" t="s">
        <v>10066</v>
      </c>
      <c r="I1132" s="154"/>
      <c r="L1132" s="33"/>
      <c r="M1132" s="155"/>
      <c r="T1132" s="57"/>
      <c r="AT1132" s="18" t="s">
        <v>316</v>
      </c>
      <c r="AU1132" s="18" t="s">
        <v>163</v>
      </c>
    </row>
    <row r="1133" spans="2:65" s="1" customFormat="1" ht="19.5">
      <c r="B1133" s="33"/>
      <c r="D1133" s="152" t="s">
        <v>357</v>
      </c>
      <c r="F1133" s="176" t="s">
        <v>10059</v>
      </c>
      <c r="I1133" s="154"/>
      <c r="L1133" s="33"/>
      <c r="M1133" s="155"/>
      <c r="T1133" s="57"/>
      <c r="AT1133" s="18" t="s">
        <v>357</v>
      </c>
      <c r="AU1133" s="18" t="s">
        <v>163</v>
      </c>
    </row>
    <row r="1134" spans="2:65" s="1" customFormat="1" ht="16.5" customHeight="1">
      <c r="B1134" s="33"/>
      <c r="C1134" s="139" t="s">
        <v>4181</v>
      </c>
      <c r="D1134" s="139" t="s">
        <v>309</v>
      </c>
      <c r="E1134" s="140" t="s">
        <v>10067</v>
      </c>
      <c r="F1134" s="141" t="s">
        <v>10068</v>
      </c>
      <c r="G1134" s="142" t="s">
        <v>514</v>
      </c>
      <c r="H1134" s="143">
        <v>20</v>
      </c>
      <c r="I1134" s="144"/>
      <c r="J1134" s="145">
        <f>ROUND(I1134*H1134,2)</f>
        <v>0</v>
      </c>
      <c r="K1134" s="141" t="s">
        <v>1</v>
      </c>
      <c r="L1134" s="33"/>
      <c r="M1134" s="146" t="s">
        <v>1</v>
      </c>
      <c r="N1134" s="147" t="s">
        <v>40</v>
      </c>
      <c r="P1134" s="148">
        <f>O1134*H1134</f>
        <v>0</v>
      </c>
      <c r="Q1134" s="148">
        <v>0</v>
      </c>
      <c r="R1134" s="148">
        <f>Q1134*H1134</f>
        <v>0</v>
      </c>
      <c r="S1134" s="148">
        <v>0</v>
      </c>
      <c r="T1134" s="149">
        <f>S1134*H1134</f>
        <v>0</v>
      </c>
      <c r="AR1134" s="150" t="s">
        <v>314</v>
      </c>
      <c r="AT1134" s="150" t="s">
        <v>309</v>
      </c>
      <c r="AU1134" s="150" t="s">
        <v>163</v>
      </c>
      <c r="AY1134" s="18" t="s">
        <v>307</v>
      </c>
      <c r="BE1134" s="151">
        <f>IF(N1134="základní",J1134,0)</f>
        <v>0</v>
      </c>
      <c r="BF1134" s="151">
        <f>IF(N1134="snížená",J1134,0)</f>
        <v>0</v>
      </c>
      <c r="BG1134" s="151">
        <f>IF(N1134="zákl. přenesená",J1134,0)</f>
        <v>0</v>
      </c>
      <c r="BH1134" s="151">
        <f>IF(N1134="sníž. přenesená",J1134,0)</f>
        <v>0</v>
      </c>
      <c r="BI1134" s="151">
        <f>IF(N1134="nulová",J1134,0)</f>
        <v>0</v>
      </c>
      <c r="BJ1134" s="18" t="s">
        <v>82</v>
      </c>
      <c r="BK1134" s="151">
        <f>ROUND(I1134*H1134,2)</f>
        <v>0</v>
      </c>
      <c r="BL1134" s="18" t="s">
        <v>314</v>
      </c>
      <c r="BM1134" s="150" t="s">
        <v>8127</v>
      </c>
    </row>
    <row r="1135" spans="2:65" s="1" customFormat="1" ht="11.25">
      <c r="B1135" s="33"/>
      <c r="D1135" s="152" t="s">
        <v>316</v>
      </c>
      <c r="F1135" s="153" t="s">
        <v>10068</v>
      </c>
      <c r="I1135" s="154"/>
      <c r="L1135" s="33"/>
      <c r="M1135" s="155"/>
      <c r="T1135" s="57"/>
      <c r="AT1135" s="18" t="s">
        <v>316</v>
      </c>
      <c r="AU1135" s="18" t="s">
        <v>163</v>
      </c>
    </row>
    <row r="1136" spans="2:65" s="1" customFormat="1" ht="19.5">
      <c r="B1136" s="33"/>
      <c r="D1136" s="152" t="s">
        <v>357</v>
      </c>
      <c r="F1136" s="176" t="s">
        <v>10069</v>
      </c>
      <c r="I1136" s="154"/>
      <c r="L1136" s="33"/>
      <c r="M1136" s="155"/>
      <c r="T1136" s="57"/>
      <c r="AT1136" s="18" t="s">
        <v>357</v>
      </c>
      <c r="AU1136" s="18" t="s">
        <v>163</v>
      </c>
    </row>
    <row r="1137" spans="2:65" s="1" customFormat="1" ht="16.5" customHeight="1">
      <c r="B1137" s="33"/>
      <c r="C1137" s="139" t="s">
        <v>4183</v>
      </c>
      <c r="D1137" s="139" t="s">
        <v>309</v>
      </c>
      <c r="E1137" s="140" t="s">
        <v>10070</v>
      </c>
      <c r="F1137" s="141" t="s">
        <v>10071</v>
      </c>
      <c r="G1137" s="142" t="s">
        <v>514</v>
      </c>
      <c r="H1137" s="143">
        <v>20</v>
      </c>
      <c r="I1137" s="144"/>
      <c r="J1137" s="145">
        <f>ROUND(I1137*H1137,2)</f>
        <v>0</v>
      </c>
      <c r="K1137" s="141" t="s">
        <v>1</v>
      </c>
      <c r="L1137" s="33"/>
      <c r="M1137" s="146" t="s">
        <v>1</v>
      </c>
      <c r="N1137" s="147" t="s">
        <v>40</v>
      </c>
      <c r="P1137" s="148">
        <f>O1137*H1137</f>
        <v>0</v>
      </c>
      <c r="Q1137" s="148">
        <v>0</v>
      </c>
      <c r="R1137" s="148">
        <f>Q1137*H1137</f>
        <v>0</v>
      </c>
      <c r="S1137" s="148">
        <v>0</v>
      </c>
      <c r="T1137" s="149">
        <f>S1137*H1137</f>
        <v>0</v>
      </c>
      <c r="AR1137" s="150" t="s">
        <v>314</v>
      </c>
      <c r="AT1137" s="150" t="s">
        <v>309</v>
      </c>
      <c r="AU1137" s="150" t="s">
        <v>163</v>
      </c>
      <c r="AY1137" s="18" t="s">
        <v>307</v>
      </c>
      <c r="BE1137" s="151">
        <f>IF(N1137="základní",J1137,0)</f>
        <v>0</v>
      </c>
      <c r="BF1137" s="151">
        <f>IF(N1137="snížená",J1137,0)</f>
        <v>0</v>
      </c>
      <c r="BG1137" s="151">
        <f>IF(N1137="zákl. přenesená",J1137,0)</f>
        <v>0</v>
      </c>
      <c r="BH1137" s="151">
        <f>IF(N1137="sníž. přenesená",J1137,0)</f>
        <v>0</v>
      </c>
      <c r="BI1137" s="151">
        <f>IF(N1137="nulová",J1137,0)</f>
        <v>0</v>
      </c>
      <c r="BJ1137" s="18" t="s">
        <v>82</v>
      </c>
      <c r="BK1137" s="151">
        <f>ROUND(I1137*H1137,2)</f>
        <v>0</v>
      </c>
      <c r="BL1137" s="18" t="s">
        <v>314</v>
      </c>
      <c r="BM1137" s="150" t="s">
        <v>8129</v>
      </c>
    </row>
    <row r="1138" spans="2:65" s="1" customFormat="1" ht="11.25">
      <c r="B1138" s="33"/>
      <c r="D1138" s="152" t="s">
        <v>316</v>
      </c>
      <c r="F1138" s="153" t="s">
        <v>10071</v>
      </c>
      <c r="I1138" s="154"/>
      <c r="L1138" s="33"/>
      <c r="M1138" s="155"/>
      <c r="T1138" s="57"/>
      <c r="AT1138" s="18" t="s">
        <v>316</v>
      </c>
      <c r="AU1138" s="18" t="s">
        <v>163</v>
      </c>
    </row>
    <row r="1139" spans="2:65" s="1" customFormat="1" ht="19.5">
      <c r="B1139" s="33"/>
      <c r="D1139" s="152" t="s">
        <v>357</v>
      </c>
      <c r="F1139" s="176" t="s">
        <v>10072</v>
      </c>
      <c r="I1139" s="154"/>
      <c r="L1139" s="33"/>
      <c r="M1139" s="155"/>
      <c r="T1139" s="57"/>
      <c r="AT1139" s="18" t="s">
        <v>357</v>
      </c>
      <c r="AU1139" s="18" t="s">
        <v>163</v>
      </c>
    </row>
    <row r="1140" spans="2:65" s="1" customFormat="1" ht="16.5" customHeight="1">
      <c r="B1140" s="33"/>
      <c r="C1140" s="139" t="s">
        <v>4185</v>
      </c>
      <c r="D1140" s="139" t="s">
        <v>309</v>
      </c>
      <c r="E1140" s="140" t="s">
        <v>10073</v>
      </c>
      <c r="F1140" s="141" t="s">
        <v>10074</v>
      </c>
      <c r="G1140" s="142" t="s">
        <v>514</v>
      </c>
      <c r="H1140" s="143">
        <v>30</v>
      </c>
      <c r="I1140" s="144"/>
      <c r="J1140" s="145">
        <f>ROUND(I1140*H1140,2)</f>
        <v>0</v>
      </c>
      <c r="K1140" s="141" t="s">
        <v>1</v>
      </c>
      <c r="L1140" s="33"/>
      <c r="M1140" s="146" t="s">
        <v>1</v>
      </c>
      <c r="N1140" s="147" t="s">
        <v>40</v>
      </c>
      <c r="P1140" s="148">
        <f>O1140*H1140</f>
        <v>0</v>
      </c>
      <c r="Q1140" s="148">
        <v>0</v>
      </c>
      <c r="R1140" s="148">
        <f>Q1140*H1140</f>
        <v>0</v>
      </c>
      <c r="S1140" s="148">
        <v>0</v>
      </c>
      <c r="T1140" s="149">
        <f>S1140*H1140</f>
        <v>0</v>
      </c>
      <c r="AR1140" s="150" t="s">
        <v>314</v>
      </c>
      <c r="AT1140" s="150" t="s">
        <v>309</v>
      </c>
      <c r="AU1140" s="150" t="s">
        <v>163</v>
      </c>
      <c r="AY1140" s="18" t="s">
        <v>307</v>
      </c>
      <c r="BE1140" s="151">
        <f>IF(N1140="základní",J1140,0)</f>
        <v>0</v>
      </c>
      <c r="BF1140" s="151">
        <f>IF(N1140="snížená",J1140,0)</f>
        <v>0</v>
      </c>
      <c r="BG1140" s="151">
        <f>IF(N1140="zákl. přenesená",J1140,0)</f>
        <v>0</v>
      </c>
      <c r="BH1140" s="151">
        <f>IF(N1140="sníž. přenesená",J1140,0)</f>
        <v>0</v>
      </c>
      <c r="BI1140" s="151">
        <f>IF(N1140="nulová",J1140,0)</f>
        <v>0</v>
      </c>
      <c r="BJ1140" s="18" t="s">
        <v>82</v>
      </c>
      <c r="BK1140" s="151">
        <f>ROUND(I1140*H1140,2)</f>
        <v>0</v>
      </c>
      <c r="BL1140" s="18" t="s">
        <v>314</v>
      </c>
      <c r="BM1140" s="150" t="s">
        <v>8132</v>
      </c>
    </row>
    <row r="1141" spans="2:65" s="1" customFormat="1" ht="11.25">
      <c r="B1141" s="33"/>
      <c r="D1141" s="152" t="s">
        <v>316</v>
      </c>
      <c r="F1141" s="153" t="s">
        <v>10074</v>
      </c>
      <c r="I1141" s="154"/>
      <c r="L1141" s="33"/>
      <c r="M1141" s="155"/>
      <c r="T1141" s="57"/>
      <c r="AT1141" s="18" t="s">
        <v>316</v>
      </c>
      <c r="AU1141" s="18" t="s">
        <v>163</v>
      </c>
    </row>
    <row r="1142" spans="2:65" s="1" customFormat="1" ht="19.5">
      <c r="B1142" s="33"/>
      <c r="D1142" s="152" t="s">
        <v>357</v>
      </c>
      <c r="F1142" s="176" t="s">
        <v>10075</v>
      </c>
      <c r="I1142" s="154"/>
      <c r="L1142" s="33"/>
      <c r="M1142" s="155"/>
      <c r="T1142" s="57"/>
      <c r="AT1142" s="18" t="s">
        <v>357</v>
      </c>
      <c r="AU1142" s="18" t="s">
        <v>163</v>
      </c>
    </row>
    <row r="1143" spans="2:65" s="11" customFormat="1" ht="22.9" customHeight="1">
      <c r="B1143" s="127"/>
      <c r="D1143" s="128" t="s">
        <v>74</v>
      </c>
      <c r="E1143" s="137" t="s">
        <v>10076</v>
      </c>
      <c r="F1143" s="137" t="s">
        <v>10077</v>
      </c>
      <c r="I1143" s="130"/>
      <c r="J1143" s="138">
        <f>BK1143</f>
        <v>0</v>
      </c>
      <c r="L1143" s="127"/>
      <c r="M1143" s="132"/>
      <c r="P1143" s="133">
        <f>SUM(P1144:P1171)</f>
        <v>0</v>
      </c>
      <c r="R1143" s="133">
        <f>SUM(R1144:R1171)</f>
        <v>0</v>
      </c>
      <c r="T1143" s="134">
        <f>SUM(T1144:T1171)</f>
        <v>0</v>
      </c>
      <c r="AR1143" s="128" t="s">
        <v>82</v>
      </c>
      <c r="AT1143" s="135" t="s">
        <v>74</v>
      </c>
      <c r="AU1143" s="135" t="s">
        <v>82</v>
      </c>
      <c r="AY1143" s="128" t="s">
        <v>307</v>
      </c>
      <c r="BK1143" s="136">
        <f>SUM(BK1144:BK1171)</f>
        <v>0</v>
      </c>
    </row>
    <row r="1144" spans="2:65" s="1" customFormat="1" ht="16.5" customHeight="1">
      <c r="B1144" s="33"/>
      <c r="C1144" s="139" t="s">
        <v>4190</v>
      </c>
      <c r="D1144" s="139" t="s">
        <v>309</v>
      </c>
      <c r="E1144" s="140" t="s">
        <v>10078</v>
      </c>
      <c r="F1144" s="141" t="s">
        <v>10079</v>
      </c>
      <c r="G1144" s="142" t="s">
        <v>398</v>
      </c>
      <c r="H1144" s="143">
        <v>1100</v>
      </c>
      <c r="I1144" s="144"/>
      <c r="J1144" s="145">
        <f>ROUND(I1144*H1144,2)</f>
        <v>0</v>
      </c>
      <c r="K1144" s="141" t="s">
        <v>1</v>
      </c>
      <c r="L1144" s="33"/>
      <c r="M1144" s="146" t="s">
        <v>1</v>
      </c>
      <c r="N1144" s="147" t="s">
        <v>40</v>
      </c>
      <c r="P1144" s="148">
        <f>O1144*H1144</f>
        <v>0</v>
      </c>
      <c r="Q1144" s="148">
        <v>0</v>
      </c>
      <c r="R1144" s="148">
        <f>Q1144*H1144</f>
        <v>0</v>
      </c>
      <c r="S1144" s="148">
        <v>0</v>
      </c>
      <c r="T1144" s="149">
        <f>S1144*H1144</f>
        <v>0</v>
      </c>
      <c r="AR1144" s="150" t="s">
        <v>314</v>
      </c>
      <c r="AT1144" s="150" t="s">
        <v>309</v>
      </c>
      <c r="AU1144" s="150" t="s">
        <v>84</v>
      </c>
      <c r="AY1144" s="18" t="s">
        <v>307</v>
      </c>
      <c r="BE1144" s="151">
        <f>IF(N1144="základní",J1144,0)</f>
        <v>0</v>
      </c>
      <c r="BF1144" s="151">
        <f>IF(N1144="snížená",J1144,0)</f>
        <v>0</v>
      </c>
      <c r="BG1144" s="151">
        <f>IF(N1144="zákl. přenesená",J1144,0)</f>
        <v>0</v>
      </c>
      <c r="BH1144" s="151">
        <f>IF(N1144="sníž. přenesená",J1144,0)</f>
        <v>0</v>
      </c>
      <c r="BI1144" s="151">
        <f>IF(N1144="nulová",J1144,0)</f>
        <v>0</v>
      </c>
      <c r="BJ1144" s="18" t="s">
        <v>82</v>
      </c>
      <c r="BK1144" s="151">
        <f>ROUND(I1144*H1144,2)</f>
        <v>0</v>
      </c>
      <c r="BL1144" s="18" t="s">
        <v>314</v>
      </c>
      <c r="BM1144" s="150" t="s">
        <v>10080</v>
      </c>
    </row>
    <row r="1145" spans="2:65" s="1" customFormat="1" ht="11.25">
      <c r="B1145" s="33"/>
      <c r="D1145" s="152" t="s">
        <v>316</v>
      </c>
      <c r="F1145" s="153" t="s">
        <v>10079</v>
      </c>
      <c r="I1145" s="154"/>
      <c r="L1145" s="33"/>
      <c r="M1145" s="155"/>
      <c r="T1145" s="57"/>
      <c r="AT1145" s="18" t="s">
        <v>316</v>
      </c>
      <c r="AU1145" s="18" t="s">
        <v>84</v>
      </c>
    </row>
    <row r="1146" spans="2:65" s="1" customFormat="1" ht="55.5" customHeight="1">
      <c r="B1146" s="33"/>
      <c r="C1146" s="139" t="s">
        <v>4195</v>
      </c>
      <c r="D1146" s="139" t="s">
        <v>309</v>
      </c>
      <c r="E1146" s="140" t="s">
        <v>10081</v>
      </c>
      <c r="F1146" s="141" t="s">
        <v>10082</v>
      </c>
      <c r="G1146" s="142" t="s">
        <v>398</v>
      </c>
      <c r="H1146" s="143">
        <v>100</v>
      </c>
      <c r="I1146" s="144"/>
      <c r="J1146" s="145">
        <f>ROUND(I1146*H1146,2)</f>
        <v>0</v>
      </c>
      <c r="K1146" s="141" t="s">
        <v>1</v>
      </c>
      <c r="L1146" s="33"/>
      <c r="M1146" s="146" t="s">
        <v>1</v>
      </c>
      <c r="N1146" s="147" t="s">
        <v>40</v>
      </c>
      <c r="P1146" s="148">
        <f>O1146*H1146</f>
        <v>0</v>
      </c>
      <c r="Q1146" s="148">
        <v>0</v>
      </c>
      <c r="R1146" s="148">
        <f>Q1146*H1146</f>
        <v>0</v>
      </c>
      <c r="S1146" s="148">
        <v>0</v>
      </c>
      <c r="T1146" s="149">
        <f>S1146*H1146</f>
        <v>0</v>
      </c>
      <c r="AR1146" s="150" t="s">
        <v>314</v>
      </c>
      <c r="AT1146" s="150" t="s">
        <v>309</v>
      </c>
      <c r="AU1146" s="150" t="s">
        <v>84</v>
      </c>
      <c r="AY1146" s="18" t="s">
        <v>307</v>
      </c>
      <c r="BE1146" s="151">
        <f>IF(N1146="základní",J1146,0)</f>
        <v>0</v>
      </c>
      <c r="BF1146" s="151">
        <f>IF(N1146="snížená",J1146,0)</f>
        <v>0</v>
      </c>
      <c r="BG1146" s="151">
        <f>IF(N1146="zákl. přenesená",J1146,0)</f>
        <v>0</v>
      </c>
      <c r="BH1146" s="151">
        <f>IF(N1146="sníž. přenesená",J1146,0)</f>
        <v>0</v>
      </c>
      <c r="BI1146" s="151">
        <f>IF(N1146="nulová",J1146,0)</f>
        <v>0</v>
      </c>
      <c r="BJ1146" s="18" t="s">
        <v>82</v>
      </c>
      <c r="BK1146" s="151">
        <f>ROUND(I1146*H1146,2)</f>
        <v>0</v>
      </c>
      <c r="BL1146" s="18" t="s">
        <v>314</v>
      </c>
      <c r="BM1146" s="150" t="s">
        <v>10083</v>
      </c>
    </row>
    <row r="1147" spans="2:65" s="1" customFormat="1" ht="39">
      <c r="B1147" s="33"/>
      <c r="D1147" s="152" t="s">
        <v>316</v>
      </c>
      <c r="F1147" s="153" t="s">
        <v>10082</v>
      </c>
      <c r="I1147" s="154"/>
      <c r="L1147" s="33"/>
      <c r="M1147" s="155"/>
      <c r="T1147" s="57"/>
      <c r="AT1147" s="18" t="s">
        <v>316</v>
      </c>
      <c r="AU1147" s="18" t="s">
        <v>84</v>
      </c>
    </row>
    <row r="1148" spans="2:65" s="1" customFormat="1" ht="24.2" customHeight="1">
      <c r="B1148" s="33"/>
      <c r="C1148" s="139" t="s">
        <v>4200</v>
      </c>
      <c r="D1148" s="139" t="s">
        <v>309</v>
      </c>
      <c r="E1148" s="140" t="s">
        <v>10084</v>
      </c>
      <c r="F1148" s="141" t="s">
        <v>10085</v>
      </c>
      <c r="G1148" s="142" t="s">
        <v>514</v>
      </c>
      <c r="H1148" s="143">
        <v>23</v>
      </c>
      <c r="I1148" s="144"/>
      <c r="J1148" s="145">
        <f>ROUND(I1148*H1148,2)</f>
        <v>0</v>
      </c>
      <c r="K1148" s="141" t="s">
        <v>1</v>
      </c>
      <c r="L1148" s="33"/>
      <c r="M1148" s="146" t="s">
        <v>1</v>
      </c>
      <c r="N1148" s="147" t="s">
        <v>40</v>
      </c>
      <c r="P1148" s="148">
        <f>O1148*H1148</f>
        <v>0</v>
      </c>
      <c r="Q1148" s="148">
        <v>0</v>
      </c>
      <c r="R1148" s="148">
        <f>Q1148*H1148</f>
        <v>0</v>
      </c>
      <c r="S1148" s="148">
        <v>0</v>
      </c>
      <c r="T1148" s="149">
        <f>S1148*H1148</f>
        <v>0</v>
      </c>
      <c r="AR1148" s="150" t="s">
        <v>314</v>
      </c>
      <c r="AT1148" s="150" t="s">
        <v>309</v>
      </c>
      <c r="AU1148" s="150" t="s">
        <v>84</v>
      </c>
      <c r="AY1148" s="18" t="s">
        <v>307</v>
      </c>
      <c r="BE1148" s="151">
        <f>IF(N1148="základní",J1148,0)</f>
        <v>0</v>
      </c>
      <c r="BF1148" s="151">
        <f>IF(N1148="snížená",J1148,0)</f>
        <v>0</v>
      </c>
      <c r="BG1148" s="151">
        <f>IF(N1148="zákl. přenesená",J1148,0)</f>
        <v>0</v>
      </c>
      <c r="BH1148" s="151">
        <f>IF(N1148="sníž. přenesená",J1148,0)</f>
        <v>0</v>
      </c>
      <c r="BI1148" s="151">
        <f>IF(N1148="nulová",J1148,0)</f>
        <v>0</v>
      </c>
      <c r="BJ1148" s="18" t="s">
        <v>82</v>
      </c>
      <c r="BK1148" s="151">
        <f>ROUND(I1148*H1148,2)</f>
        <v>0</v>
      </c>
      <c r="BL1148" s="18" t="s">
        <v>314</v>
      </c>
      <c r="BM1148" s="150" t="s">
        <v>10086</v>
      </c>
    </row>
    <row r="1149" spans="2:65" s="1" customFormat="1" ht="19.5">
      <c r="B1149" s="33"/>
      <c r="D1149" s="152" t="s">
        <v>316</v>
      </c>
      <c r="F1149" s="153" t="s">
        <v>10085</v>
      </c>
      <c r="I1149" s="154"/>
      <c r="L1149" s="33"/>
      <c r="M1149" s="155"/>
      <c r="T1149" s="57"/>
      <c r="AT1149" s="18" t="s">
        <v>316</v>
      </c>
      <c r="AU1149" s="18" t="s">
        <v>84</v>
      </c>
    </row>
    <row r="1150" spans="2:65" s="1" customFormat="1" ht="66.75" customHeight="1">
      <c r="B1150" s="33"/>
      <c r="C1150" s="139" t="s">
        <v>4205</v>
      </c>
      <c r="D1150" s="139" t="s">
        <v>309</v>
      </c>
      <c r="E1150" s="140" t="s">
        <v>10087</v>
      </c>
      <c r="F1150" s="141" t="s">
        <v>10088</v>
      </c>
      <c r="G1150" s="142" t="s">
        <v>514</v>
      </c>
      <c r="H1150" s="143">
        <v>11</v>
      </c>
      <c r="I1150" s="144"/>
      <c r="J1150" s="145">
        <f>ROUND(I1150*H1150,2)</f>
        <v>0</v>
      </c>
      <c r="K1150" s="141" t="s">
        <v>1</v>
      </c>
      <c r="L1150" s="33"/>
      <c r="M1150" s="146" t="s">
        <v>1</v>
      </c>
      <c r="N1150" s="147" t="s">
        <v>40</v>
      </c>
      <c r="P1150" s="148">
        <f>O1150*H1150</f>
        <v>0</v>
      </c>
      <c r="Q1150" s="148">
        <v>0</v>
      </c>
      <c r="R1150" s="148">
        <f>Q1150*H1150</f>
        <v>0</v>
      </c>
      <c r="S1150" s="148">
        <v>0</v>
      </c>
      <c r="T1150" s="149">
        <f>S1150*H1150</f>
        <v>0</v>
      </c>
      <c r="AR1150" s="150" t="s">
        <v>314</v>
      </c>
      <c r="AT1150" s="150" t="s">
        <v>309</v>
      </c>
      <c r="AU1150" s="150" t="s">
        <v>84</v>
      </c>
      <c r="AY1150" s="18" t="s">
        <v>307</v>
      </c>
      <c r="BE1150" s="151">
        <f>IF(N1150="základní",J1150,0)</f>
        <v>0</v>
      </c>
      <c r="BF1150" s="151">
        <f>IF(N1150="snížená",J1150,0)</f>
        <v>0</v>
      </c>
      <c r="BG1150" s="151">
        <f>IF(N1150="zákl. přenesená",J1150,0)</f>
        <v>0</v>
      </c>
      <c r="BH1150" s="151">
        <f>IF(N1150="sníž. přenesená",J1150,0)</f>
        <v>0</v>
      </c>
      <c r="BI1150" s="151">
        <f>IF(N1150="nulová",J1150,0)</f>
        <v>0</v>
      </c>
      <c r="BJ1150" s="18" t="s">
        <v>82</v>
      </c>
      <c r="BK1150" s="151">
        <f>ROUND(I1150*H1150,2)</f>
        <v>0</v>
      </c>
      <c r="BL1150" s="18" t="s">
        <v>314</v>
      </c>
      <c r="BM1150" s="150" t="s">
        <v>10089</v>
      </c>
    </row>
    <row r="1151" spans="2:65" s="1" customFormat="1" ht="39">
      <c r="B1151" s="33"/>
      <c r="D1151" s="152" t="s">
        <v>316</v>
      </c>
      <c r="F1151" s="153" t="s">
        <v>10090</v>
      </c>
      <c r="I1151" s="154"/>
      <c r="L1151" s="33"/>
      <c r="M1151" s="155"/>
      <c r="T1151" s="57"/>
      <c r="AT1151" s="18" t="s">
        <v>316</v>
      </c>
      <c r="AU1151" s="18" t="s">
        <v>84</v>
      </c>
    </row>
    <row r="1152" spans="2:65" s="1" customFormat="1" ht="33" customHeight="1">
      <c r="B1152" s="33"/>
      <c r="C1152" s="139" t="s">
        <v>4210</v>
      </c>
      <c r="D1152" s="139" t="s">
        <v>309</v>
      </c>
      <c r="E1152" s="140" t="s">
        <v>10091</v>
      </c>
      <c r="F1152" s="141" t="s">
        <v>10092</v>
      </c>
      <c r="G1152" s="142" t="s">
        <v>398</v>
      </c>
      <c r="H1152" s="143">
        <v>300</v>
      </c>
      <c r="I1152" s="144"/>
      <c r="J1152" s="145">
        <f>ROUND(I1152*H1152,2)</f>
        <v>0</v>
      </c>
      <c r="K1152" s="141" t="s">
        <v>1</v>
      </c>
      <c r="L1152" s="33"/>
      <c r="M1152" s="146" t="s">
        <v>1</v>
      </c>
      <c r="N1152" s="147" t="s">
        <v>40</v>
      </c>
      <c r="P1152" s="148">
        <f>O1152*H1152</f>
        <v>0</v>
      </c>
      <c r="Q1152" s="148">
        <v>0</v>
      </c>
      <c r="R1152" s="148">
        <f>Q1152*H1152</f>
        <v>0</v>
      </c>
      <c r="S1152" s="148">
        <v>0</v>
      </c>
      <c r="T1152" s="149">
        <f>S1152*H1152</f>
        <v>0</v>
      </c>
      <c r="AR1152" s="150" t="s">
        <v>314</v>
      </c>
      <c r="AT1152" s="150" t="s">
        <v>309</v>
      </c>
      <c r="AU1152" s="150" t="s">
        <v>84</v>
      </c>
      <c r="AY1152" s="18" t="s">
        <v>307</v>
      </c>
      <c r="BE1152" s="151">
        <f>IF(N1152="základní",J1152,0)</f>
        <v>0</v>
      </c>
      <c r="BF1152" s="151">
        <f>IF(N1152="snížená",J1152,0)</f>
        <v>0</v>
      </c>
      <c r="BG1152" s="151">
        <f>IF(N1152="zákl. přenesená",J1152,0)</f>
        <v>0</v>
      </c>
      <c r="BH1152" s="151">
        <f>IF(N1152="sníž. přenesená",J1152,0)</f>
        <v>0</v>
      </c>
      <c r="BI1152" s="151">
        <f>IF(N1152="nulová",J1152,0)</f>
        <v>0</v>
      </c>
      <c r="BJ1152" s="18" t="s">
        <v>82</v>
      </c>
      <c r="BK1152" s="151">
        <f>ROUND(I1152*H1152,2)</f>
        <v>0</v>
      </c>
      <c r="BL1152" s="18" t="s">
        <v>314</v>
      </c>
      <c r="BM1152" s="150" t="s">
        <v>10093</v>
      </c>
    </row>
    <row r="1153" spans="2:65" s="1" customFormat="1" ht="19.5">
      <c r="B1153" s="33"/>
      <c r="D1153" s="152" t="s">
        <v>316</v>
      </c>
      <c r="F1153" s="153" t="s">
        <v>10092</v>
      </c>
      <c r="I1153" s="154"/>
      <c r="L1153" s="33"/>
      <c r="M1153" s="155"/>
      <c r="T1153" s="57"/>
      <c r="AT1153" s="18" t="s">
        <v>316</v>
      </c>
      <c r="AU1153" s="18" t="s">
        <v>84</v>
      </c>
    </row>
    <row r="1154" spans="2:65" s="1" customFormat="1" ht="24.2" customHeight="1">
      <c r="B1154" s="33"/>
      <c r="C1154" s="139" t="s">
        <v>4216</v>
      </c>
      <c r="D1154" s="139" t="s">
        <v>309</v>
      </c>
      <c r="E1154" s="140" t="s">
        <v>10094</v>
      </c>
      <c r="F1154" s="141" t="s">
        <v>10095</v>
      </c>
      <c r="G1154" s="142" t="s">
        <v>398</v>
      </c>
      <c r="H1154" s="143">
        <v>4</v>
      </c>
      <c r="I1154" s="144"/>
      <c r="J1154" s="145">
        <f>ROUND(I1154*H1154,2)</f>
        <v>0</v>
      </c>
      <c r="K1154" s="141" t="s">
        <v>1</v>
      </c>
      <c r="L1154" s="33"/>
      <c r="M1154" s="146" t="s">
        <v>1</v>
      </c>
      <c r="N1154" s="147" t="s">
        <v>40</v>
      </c>
      <c r="P1154" s="148">
        <f>O1154*H1154</f>
        <v>0</v>
      </c>
      <c r="Q1154" s="148">
        <v>0</v>
      </c>
      <c r="R1154" s="148">
        <f>Q1154*H1154</f>
        <v>0</v>
      </c>
      <c r="S1154" s="148">
        <v>0</v>
      </c>
      <c r="T1154" s="149">
        <f>S1154*H1154</f>
        <v>0</v>
      </c>
      <c r="AR1154" s="150" t="s">
        <v>314</v>
      </c>
      <c r="AT1154" s="150" t="s">
        <v>309</v>
      </c>
      <c r="AU1154" s="150" t="s">
        <v>84</v>
      </c>
      <c r="AY1154" s="18" t="s">
        <v>307</v>
      </c>
      <c r="BE1154" s="151">
        <f>IF(N1154="základní",J1154,0)</f>
        <v>0</v>
      </c>
      <c r="BF1154" s="151">
        <f>IF(N1154="snížená",J1154,0)</f>
        <v>0</v>
      </c>
      <c r="BG1154" s="151">
        <f>IF(N1154="zákl. přenesená",J1154,0)</f>
        <v>0</v>
      </c>
      <c r="BH1154" s="151">
        <f>IF(N1154="sníž. přenesená",J1154,0)</f>
        <v>0</v>
      </c>
      <c r="BI1154" s="151">
        <f>IF(N1154="nulová",J1154,0)</f>
        <v>0</v>
      </c>
      <c r="BJ1154" s="18" t="s">
        <v>82</v>
      </c>
      <c r="BK1154" s="151">
        <f>ROUND(I1154*H1154,2)</f>
        <v>0</v>
      </c>
      <c r="BL1154" s="18" t="s">
        <v>314</v>
      </c>
      <c r="BM1154" s="150" t="s">
        <v>10096</v>
      </c>
    </row>
    <row r="1155" spans="2:65" s="1" customFormat="1" ht="19.5">
      <c r="B1155" s="33"/>
      <c r="D1155" s="152" t="s">
        <v>316</v>
      </c>
      <c r="F1155" s="153" t="s">
        <v>10095</v>
      </c>
      <c r="I1155" s="154"/>
      <c r="L1155" s="33"/>
      <c r="M1155" s="155"/>
      <c r="T1155" s="57"/>
      <c r="AT1155" s="18" t="s">
        <v>316</v>
      </c>
      <c r="AU1155" s="18" t="s">
        <v>84</v>
      </c>
    </row>
    <row r="1156" spans="2:65" s="1" customFormat="1" ht="24.2" customHeight="1">
      <c r="B1156" s="33"/>
      <c r="C1156" s="139" t="s">
        <v>4235</v>
      </c>
      <c r="D1156" s="139" t="s">
        <v>309</v>
      </c>
      <c r="E1156" s="140" t="s">
        <v>10097</v>
      </c>
      <c r="F1156" s="141" t="s">
        <v>10098</v>
      </c>
      <c r="G1156" s="142" t="s">
        <v>398</v>
      </c>
      <c r="H1156" s="143">
        <v>60</v>
      </c>
      <c r="I1156" s="144"/>
      <c r="J1156" s="145">
        <f>ROUND(I1156*H1156,2)</f>
        <v>0</v>
      </c>
      <c r="K1156" s="141" t="s">
        <v>1</v>
      </c>
      <c r="L1156" s="33"/>
      <c r="M1156" s="146" t="s">
        <v>1</v>
      </c>
      <c r="N1156" s="147" t="s">
        <v>40</v>
      </c>
      <c r="P1156" s="148">
        <f>O1156*H1156</f>
        <v>0</v>
      </c>
      <c r="Q1156" s="148">
        <v>0</v>
      </c>
      <c r="R1156" s="148">
        <f>Q1156*H1156</f>
        <v>0</v>
      </c>
      <c r="S1156" s="148">
        <v>0</v>
      </c>
      <c r="T1156" s="149">
        <f>S1156*H1156</f>
        <v>0</v>
      </c>
      <c r="AR1156" s="150" t="s">
        <v>314</v>
      </c>
      <c r="AT1156" s="150" t="s">
        <v>309</v>
      </c>
      <c r="AU1156" s="150" t="s">
        <v>84</v>
      </c>
      <c r="AY1156" s="18" t="s">
        <v>307</v>
      </c>
      <c r="BE1156" s="151">
        <f>IF(N1156="základní",J1156,0)</f>
        <v>0</v>
      </c>
      <c r="BF1156" s="151">
        <f>IF(N1156="snížená",J1156,0)</f>
        <v>0</v>
      </c>
      <c r="BG1156" s="151">
        <f>IF(N1156="zákl. přenesená",J1156,0)</f>
        <v>0</v>
      </c>
      <c r="BH1156" s="151">
        <f>IF(N1156="sníž. přenesená",J1156,0)</f>
        <v>0</v>
      </c>
      <c r="BI1156" s="151">
        <f>IF(N1156="nulová",J1156,0)</f>
        <v>0</v>
      </c>
      <c r="BJ1156" s="18" t="s">
        <v>82</v>
      </c>
      <c r="BK1156" s="151">
        <f>ROUND(I1156*H1156,2)</f>
        <v>0</v>
      </c>
      <c r="BL1156" s="18" t="s">
        <v>314</v>
      </c>
      <c r="BM1156" s="150" t="s">
        <v>10099</v>
      </c>
    </row>
    <row r="1157" spans="2:65" s="1" customFormat="1" ht="19.5">
      <c r="B1157" s="33"/>
      <c r="D1157" s="152" t="s">
        <v>316</v>
      </c>
      <c r="F1157" s="153" t="s">
        <v>10098</v>
      </c>
      <c r="I1157" s="154"/>
      <c r="L1157" s="33"/>
      <c r="M1157" s="155"/>
      <c r="T1157" s="57"/>
      <c r="AT1157" s="18" t="s">
        <v>316</v>
      </c>
      <c r="AU1157" s="18" t="s">
        <v>84</v>
      </c>
    </row>
    <row r="1158" spans="2:65" s="1" customFormat="1" ht="24.2" customHeight="1">
      <c r="B1158" s="33"/>
      <c r="C1158" s="139" t="s">
        <v>4242</v>
      </c>
      <c r="D1158" s="139" t="s">
        <v>309</v>
      </c>
      <c r="E1158" s="140" t="s">
        <v>10100</v>
      </c>
      <c r="F1158" s="141" t="s">
        <v>10101</v>
      </c>
      <c r="G1158" s="142" t="s">
        <v>514</v>
      </c>
      <c r="H1158" s="143">
        <v>50</v>
      </c>
      <c r="I1158" s="144"/>
      <c r="J1158" s="145">
        <f>ROUND(I1158*H1158,2)</f>
        <v>0</v>
      </c>
      <c r="K1158" s="141" t="s">
        <v>1</v>
      </c>
      <c r="L1158" s="33"/>
      <c r="M1158" s="146" t="s">
        <v>1</v>
      </c>
      <c r="N1158" s="147" t="s">
        <v>40</v>
      </c>
      <c r="P1158" s="148">
        <f>O1158*H1158</f>
        <v>0</v>
      </c>
      <c r="Q1158" s="148">
        <v>0</v>
      </c>
      <c r="R1158" s="148">
        <f>Q1158*H1158</f>
        <v>0</v>
      </c>
      <c r="S1158" s="148">
        <v>0</v>
      </c>
      <c r="T1158" s="149">
        <f>S1158*H1158</f>
        <v>0</v>
      </c>
      <c r="AR1158" s="150" t="s">
        <v>314</v>
      </c>
      <c r="AT1158" s="150" t="s">
        <v>309</v>
      </c>
      <c r="AU1158" s="150" t="s">
        <v>84</v>
      </c>
      <c r="AY1158" s="18" t="s">
        <v>307</v>
      </c>
      <c r="BE1158" s="151">
        <f>IF(N1158="základní",J1158,0)</f>
        <v>0</v>
      </c>
      <c r="BF1158" s="151">
        <f>IF(N1158="snížená",J1158,0)</f>
        <v>0</v>
      </c>
      <c r="BG1158" s="151">
        <f>IF(N1158="zákl. přenesená",J1158,0)</f>
        <v>0</v>
      </c>
      <c r="BH1158" s="151">
        <f>IF(N1158="sníž. přenesená",J1158,0)</f>
        <v>0</v>
      </c>
      <c r="BI1158" s="151">
        <f>IF(N1158="nulová",J1158,0)</f>
        <v>0</v>
      </c>
      <c r="BJ1158" s="18" t="s">
        <v>82</v>
      </c>
      <c r="BK1158" s="151">
        <f>ROUND(I1158*H1158,2)</f>
        <v>0</v>
      </c>
      <c r="BL1158" s="18" t="s">
        <v>314</v>
      </c>
      <c r="BM1158" s="150" t="s">
        <v>10102</v>
      </c>
    </row>
    <row r="1159" spans="2:65" s="1" customFormat="1" ht="19.5">
      <c r="B1159" s="33"/>
      <c r="D1159" s="152" t="s">
        <v>316</v>
      </c>
      <c r="F1159" s="153" t="s">
        <v>10101</v>
      </c>
      <c r="I1159" s="154"/>
      <c r="L1159" s="33"/>
      <c r="M1159" s="155"/>
      <c r="T1159" s="57"/>
      <c r="AT1159" s="18" t="s">
        <v>316</v>
      </c>
      <c r="AU1159" s="18" t="s">
        <v>84</v>
      </c>
    </row>
    <row r="1160" spans="2:65" s="1" customFormat="1" ht="55.5" customHeight="1">
      <c r="B1160" s="33"/>
      <c r="C1160" s="139" t="s">
        <v>4247</v>
      </c>
      <c r="D1160" s="139" t="s">
        <v>309</v>
      </c>
      <c r="E1160" s="140" t="s">
        <v>10103</v>
      </c>
      <c r="F1160" s="141" t="s">
        <v>10104</v>
      </c>
      <c r="G1160" s="142" t="s">
        <v>514</v>
      </c>
      <c r="H1160" s="143">
        <v>6</v>
      </c>
      <c r="I1160" s="144"/>
      <c r="J1160" s="145">
        <f>ROUND(I1160*H1160,2)</f>
        <v>0</v>
      </c>
      <c r="K1160" s="141" t="s">
        <v>1</v>
      </c>
      <c r="L1160" s="33"/>
      <c r="M1160" s="146" t="s">
        <v>1</v>
      </c>
      <c r="N1160" s="147" t="s">
        <v>40</v>
      </c>
      <c r="P1160" s="148">
        <f>O1160*H1160</f>
        <v>0</v>
      </c>
      <c r="Q1160" s="148">
        <v>0</v>
      </c>
      <c r="R1160" s="148">
        <f>Q1160*H1160</f>
        <v>0</v>
      </c>
      <c r="S1160" s="148">
        <v>0</v>
      </c>
      <c r="T1160" s="149">
        <f>S1160*H1160</f>
        <v>0</v>
      </c>
      <c r="AR1160" s="150" t="s">
        <v>314</v>
      </c>
      <c r="AT1160" s="150" t="s">
        <v>309</v>
      </c>
      <c r="AU1160" s="150" t="s">
        <v>84</v>
      </c>
      <c r="AY1160" s="18" t="s">
        <v>307</v>
      </c>
      <c r="BE1160" s="151">
        <f>IF(N1160="základní",J1160,0)</f>
        <v>0</v>
      </c>
      <c r="BF1160" s="151">
        <f>IF(N1160="snížená",J1160,0)</f>
        <v>0</v>
      </c>
      <c r="BG1160" s="151">
        <f>IF(N1160="zákl. přenesená",J1160,0)</f>
        <v>0</v>
      </c>
      <c r="BH1160" s="151">
        <f>IF(N1160="sníž. přenesená",J1160,0)</f>
        <v>0</v>
      </c>
      <c r="BI1160" s="151">
        <f>IF(N1160="nulová",J1160,0)</f>
        <v>0</v>
      </c>
      <c r="BJ1160" s="18" t="s">
        <v>82</v>
      </c>
      <c r="BK1160" s="151">
        <f>ROUND(I1160*H1160,2)</f>
        <v>0</v>
      </c>
      <c r="BL1160" s="18" t="s">
        <v>314</v>
      </c>
      <c r="BM1160" s="150" t="s">
        <v>10105</v>
      </c>
    </row>
    <row r="1161" spans="2:65" s="1" customFormat="1" ht="39">
      <c r="B1161" s="33"/>
      <c r="D1161" s="152" t="s">
        <v>316</v>
      </c>
      <c r="F1161" s="153" t="s">
        <v>10104</v>
      </c>
      <c r="I1161" s="154"/>
      <c r="L1161" s="33"/>
      <c r="M1161" s="155"/>
      <c r="T1161" s="57"/>
      <c r="AT1161" s="18" t="s">
        <v>316</v>
      </c>
      <c r="AU1161" s="18" t="s">
        <v>84</v>
      </c>
    </row>
    <row r="1162" spans="2:65" s="1" customFormat="1" ht="33" customHeight="1">
      <c r="B1162" s="33"/>
      <c r="C1162" s="139" t="s">
        <v>4252</v>
      </c>
      <c r="D1162" s="139" t="s">
        <v>309</v>
      </c>
      <c r="E1162" s="140" t="s">
        <v>10106</v>
      </c>
      <c r="F1162" s="141" t="s">
        <v>10107</v>
      </c>
      <c r="G1162" s="142" t="s">
        <v>514</v>
      </c>
      <c r="H1162" s="143">
        <v>3</v>
      </c>
      <c r="I1162" s="144"/>
      <c r="J1162" s="145">
        <f>ROUND(I1162*H1162,2)</f>
        <v>0</v>
      </c>
      <c r="K1162" s="141" t="s">
        <v>1</v>
      </c>
      <c r="L1162" s="33"/>
      <c r="M1162" s="146" t="s">
        <v>1</v>
      </c>
      <c r="N1162" s="147" t="s">
        <v>40</v>
      </c>
      <c r="P1162" s="148">
        <f>O1162*H1162</f>
        <v>0</v>
      </c>
      <c r="Q1162" s="148">
        <v>0</v>
      </c>
      <c r="R1162" s="148">
        <f>Q1162*H1162</f>
        <v>0</v>
      </c>
      <c r="S1162" s="148">
        <v>0</v>
      </c>
      <c r="T1162" s="149">
        <f>S1162*H1162</f>
        <v>0</v>
      </c>
      <c r="AR1162" s="150" t="s">
        <v>314</v>
      </c>
      <c r="AT1162" s="150" t="s">
        <v>309</v>
      </c>
      <c r="AU1162" s="150" t="s">
        <v>84</v>
      </c>
      <c r="AY1162" s="18" t="s">
        <v>307</v>
      </c>
      <c r="BE1162" s="151">
        <f>IF(N1162="základní",J1162,0)</f>
        <v>0</v>
      </c>
      <c r="BF1162" s="151">
        <f>IF(N1162="snížená",J1162,0)</f>
        <v>0</v>
      </c>
      <c r="BG1162" s="151">
        <f>IF(N1162="zákl. přenesená",J1162,0)</f>
        <v>0</v>
      </c>
      <c r="BH1162" s="151">
        <f>IF(N1162="sníž. přenesená",J1162,0)</f>
        <v>0</v>
      </c>
      <c r="BI1162" s="151">
        <f>IF(N1162="nulová",J1162,0)</f>
        <v>0</v>
      </c>
      <c r="BJ1162" s="18" t="s">
        <v>82</v>
      </c>
      <c r="BK1162" s="151">
        <f>ROUND(I1162*H1162,2)</f>
        <v>0</v>
      </c>
      <c r="BL1162" s="18" t="s">
        <v>314</v>
      </c>
      <c r="BM1162" s="150" t="s">
        <v>10108</v>
      </c>
    </row>
    <row r="1163" spans="2:65" s="1" customFormat="1" ht="19.5">
      <c r="B1163" s="33"/>
      <c r="D1163" s="152" t="s">
        <v>316</v>
      </c>
      <c r="F1163" s="153" t="s">
        <v>10107</v>
      </c>
      <c r="I1163" s="154"/>
      <c r="L1163" s="33"/>
      <c r="M1163" s="155"/>
      <c r="T1163" s="57"/>
      <c r="AT1163" s="18" t="s">
        <v>316</v>
      </c>
      <c r="AU1163" s="18" t="s">
        <v>84</v>
      </c>
    </row>
    <row r="1164" spans="2:65" s="1" customFormat="1" ht="44.25" customHeight="1">
      <c r="B1164" s="33"/>
      <c r="C1164" s="139" t="s">
        <v>4257</v>
      </c>
      <c r="D1164" s="139" t="s">
        <v>309</v>
      </c>
      <c r="E1164" s="140" t="s">
        <v>10109</v>
      </c>
      <c r="F1164" s="141" t="s">
        <v>10110</v>
      </c>
      <c r="G1164" s="142" t="s">
        <v>514</v>
      </c>
      <c r="H1164" s="143">
        <v>3</v>
      </c>
      <c r="I1164" s="144"/>
      <c r="J1164" s="145">
        <f>ROUND(I1164*H1164,2)</f>
        <v>0</v>
      </c>
      <c r="K1164" s="141" t="s">
        <v>1</v>
      </c>
      <c r="L1164" s="33"/>
      <c r="M1164" s="146" t="s">
        <v>1</v>
      </c>
      <c r="N1164" s="147" t="s">
        <v>40</v>
      </c>
      <c r="P1164" s="148">
        <f>O1164*H1164</f>
        <v>0</v>
      </c>
      <c r="Q1164" s="148">
        <v>0</v>
      </c>
      <c r="R1164" s="148">
        <f>Q1164*H1164</f>
        <v>0</v>
      </c>
      <c r="S1164" s="148">
        <v>0</v>
      </c>
      <c r="T1164" s="149">
        <f>S1164*H1164</f>
        <v>0</v>
      </c>
      <c r="AR1164" s="150" t="s">
        <v>314</v>
      </c>
      <c r="AT1164" s="150" t="s">
        <v>309</v>
      </c>
      <c r="AU1164" s="150" t="s">
        <v>84</v>
      </c>
      <c r="AY1164" s="18" t="s">
        <v>307</v>
      </c>
      <c r="BE1164" s="151">
        <f>IF(N1164="základní",J1164,0)</f>
        <v>0</v>
      </c>
      <c r="BF1164" s="151">
        <f>IF(N1164="snížená",J1164,0)</f>
        <v>0</v>
      </c>
      <c r="BG1164" s="151">
        <f>IF(N1164="zákl. přenesená",J1164,0)</f>
        <v>0</v>
      </c>
      <c r="BH1164" s="151">
        <f>IF(N1164="sníž. přenesená",J1164,0)</f>
        <v>0</v>
      </c>
      <c r="BI1164" s="151">
        <f>IF(N1164="nulová",J1164,0)</f>
        <v>0</v>
      </c>
      <c r="BJ1164" s="18" t="s">
        <v>82</v>
      </c>
      <c r="BK1164" s="151">
        <f>ROUND(I1164*H1164,2)</f>
        <v>0</v>
      </c>
      <c r="BL1164" s="18" t="s">
        <v>314</v>
      </c>
      <c r="BM1164" s="150" t="s">
        <v>10111</v>
      </c>
    </row>
    <row r="1165" spans="2:65" s="1" customFormat="1" ht="29.25">
      <c r="B1165" s="33"/>
      <c r="D1165" s="152" t="s">
        <v>316</v>
      </c>
      <c r="F1165" s="153" t="s">
        <v>10110</v>
      </c>
      <c r="I1165" s="154"/>
      <c r="L1165" s="33"/>
      <c r="M1165" s="155"/>
      <c r="T1165" s="57"/>
      <c r="AT1165" s="18" t="s">
        <v>316</v>
      </c>
      <c r="AU1165" s="18" t="s">
        <v>84</v>
      </c>
    </row>
    <row r="1166" spans="2:65" s="1" customFormat="1" ht="37.9" customHeight="1">
      <c r="B1166" s="33"/>
      <c r="C1166" s="139" t="s">
        <v>4262</v>
      </c>
      <c r="D1166" s="139" t="s">
        <v>309</v>
      </c>
      <c r="E1166" s="140" t="s">
        <v>10112</v>
      </c>
      <c r="F1166" s="141" t="s">
        <v>10113</v>
      </c>
      <c r="G1166" s="142" t="s">
        <v>514</v>
      </c>
      <c r="H1166" s="143">
        <v>3</v>
      </c>
      <c r="I1166" s="144"/>
      <c r="J1166" s="145">
        <f>ROUND(I1166*H1166,2)</f>
        <v>0</v>
      </c>
      <c r="K1166" s="141" t="s">
        <v>1</v>
      </c>
      <c r="L1166" s="33"/>
      <c r="M1166" s="146" t="s">
        <v>1</v>
      </c>
      <c r="N1166" s="147" t="s">
        <v>40</v>
      </c>
      <c r="P1166" s="148">
        <f>O1166*H1166</f>
        <v>0</v>
      </c>
      <c r="Q1166" s="148">
        <v>0</v>
      </c>
      <c r="R1166" s="148">
        <f>Q1166*H1166</f>
        <v>0</v>
      </c>
      <c r="S1166" s="148">
        <v>0</v>
      </c>
      <c r="T1166" s="149">
        <f>S1166*H1166</f>
        <v>0</v>
      </c>
      <c r="AR1166" s="150" t="s">
        <v>314</v>
      </c>
      <c r="AT1166" s="150" t="s">
        <v>309</v>
      </c>
      <c r="AU1166" s="150" t="s">
        <v>84</v>
      </c>
      <c r="AY1166" s="18" t="s">
        <v>307</v>
      </c>
      <c r="BE1166" s="151">
        <f>IF(N1166="základní",J1166,0)</f>
        <v>0</v>
      </c>
      <c r="BF1166" s="151">
        <f>IF(N1166="snížená",J1166,0)</f>
        <v>0</v>
      </c>
      <c r="BG1166" s="151">
        <f>IF(N1166="zákl. přenesená",J1166,0)</f>
        <v>0</v>
      </c>
      <c r="BH1166" s="151">
        <f>IF(N1166="sníž. přenesená",J1166,0)</f>
        <v>0</v>
      </c>
      <c r="BI1166" s="151">
        <f>IF(N1166="nulová",J1166,0)</f>
        <v>0</v>
      </c>
      <c r="BJ1166" s="18" t="s">
        <v>82</v>
      </c>
      <c r="BK1166" s="151">
        <f>ROUND(I1166*H1166,2)</f>
        <v>0</v>
      </c>
      <c r="BL1166" s="18" t="s">
        <v>314</v>
      </c>
      <c r="BM1166" s="150" t="s">
        <v>10114</v>
      </c>
    </row>
    <row r="1167" spans="2:65" s="1" customFormat="1" ht="19.5">
      <c r="B1167" s="33"/>
      <c r="D1167" s="152" t="s">
        <v>316</v>
      </c>
      <c r="F1167" s="153" t="s">
        <v>10113</v>
      </c>
      <c r="I1167" s="154"/>
      <c r="L1167" s="33"/>
      <c r="M1167" s="155"/>
      <c r="T1167" s="57"/>
      <c r="AT1167" s="18" t="s">
        <v>316</v>
      </c>
      <c r="AU1167" s="18" t="s">
        <v>84</v>
      </c>
    </row>
    <row r="1168" spans="2:65" s="1" customFormat="1" ht="24.2" customHeight="1">
      <c r="B1168" s="33"/>
      <c r="C1168" s="139" t="s">
        <v>4267</v>
      </c>
      <c r="D1168" s="139" t="s">
        <v>309</v>
      </c>
      <c r="E1168" s="140" t="s">
        <v>10115</v>
      </c>
      <c r="F1168" s="141" t="s">
        <v>10116</v>
      </c>
      <c r="G1168" s="142" t="s">
        <v>5228</v>
      </c>
      <c r="H1168" s="143">
        <v>1</v>
      </c>
      <c r="I1168" s="144"/>
      <c r="J1168" s="145">
        <f>ROUND(I1168*H1168,2)</f>
        <v>0</v>
      </c>
      <c r="K1168" s="141" t="s">
        <v>1</v>
      </c>
      <c r="L1168" s="33"/>
      <c r="M1168" s="146" t="s">
        <v>1</v>
      </c>
      <c r="N1168" s="147" t="s">
        <v>40</v>
      </c>
      <c r="P1168" s="148">
        <f>O1168*H1168</f>
        <v>0</v>
      </c>
      <c r="Q1168" s="148">
        <v>0</v>
      </c>
      <c r="R1168" s="148">
        <f>Q1168*H1168</f>
        <v>0</v>
      </c>
      <c r="S1168" s="148">
        <v>0</v>
      </c>
      <c r="T1168" s="149">
        <f>S1168*H1168</f>
        <v>0</v>
      </c>
      <c r="AR1168" s="150" t="s">
        <v>314</v>
      </c>
      <c r="AT1168" s="150" t="s">
        <v>309</v>
      </c>
      <c r="AU1168" s="150" t="s">
        <v>84</v>
      </c>
      <c r="AY1168" s="18" t="s">
        <v>307</v>
      </c>
      <c r="BE1168" s="151">
        <f>IF(N1168="základní",J1168,0)</f>
        <v>0</v>
      </c>
      <c r="BF1168" s="151">
        <f>IF(N1168="snížená",J1168,0)</f>
        <v>0</v>
      </c>
      <c r="BG1168" s="151">
        <f>IF(N1168="zákl. přenesená",J1168,0)</f>
        <v>0</v>
      </c>
      <c r="BH1168" s="151">
        <f>IF(N1168="sníž. přenesená",J1168,0)</f>
        <v>0</v>
      </c>
      <c r="BI1168" s="151">
        <f>IF(N1168="nulová",J1168,0)</f>
        <v>0</v>
      </c>
      <c r="BJ1168" s="18" t="s">
        <v>82</v>
      </c>
      <c r="BK1168" s="151">
        <f>ROUND(I1168*H1168,2)</f>
        <v>0</v>
      </c>
      <c r="BL1168" s="18" t="s">
        <v>314</v>
      </c>
      <c r="BM1168" s="150" t="s">
        <v>10117</v>
      </c>
    </row>
    <row r="1169" spans="2:65" s="1" customFormat="1" ht="19.5">
      <c r="B1169" s="33"/>
      <c r="D1169" s="152" t="s">
        <v>316</v>
      </c>
      <c r="F1169" s="153" t="s">
        <v>10116</v>
      </c>
      <c r="I1169" s="154"/>
      <c r="L1169" s="33"/>
      <c r="M1169" s="155"/>
      <c r="T1169" s="57"/>
      <c r="AT1169" s="18" t="s">
        <v>316</v>
      </c>
      <c r="AU1169" s="18" t="s">
        <v>84</v>
      </c>
    </row>
    <row r="1170" spans="2:65" s="1" customFormat="1" ht="16.5" customHeight="1">
      <c r="B1170" s="33"/>
      <c r="C1170" s="139" t="s">
        <v>4272</v>
      </c>
      <c r="D1170" s="139" t="s">
        <v>309</v>
      </c>
      <c r="E1170" s="140" t="s">
        <v>10118</v>
      </c>
      <c r="F1170" s="141" t="s">
        <v>10119</v>
      </c>
      <c r="G1170" s="142" t="s">
        <v>5228</v>
      </c>
      <c r="H1170" s="143">
        <v>1</v>
      </c>
      <c r="I1170" s="144"/>
      <c r="J1170" s="145">
        <f>ROUND(I1170*H1170,2)</f>
        <v>0</v>
      </c>
      <c r="K1170" s="141" t="s">
        <v>1</v>
      </c>
      <c r="L1170" s="33"/>
      <c r="M1170" s="146" t="s">
        <v>1</v>
      </c>
      <c r="N1170" s="147" t="s">
        <v>40</v>
      </c>
      <c r="P1170" s="148">
        <f>O1170*H1170</f>
        <v>0</v>
      </c>
      <c r="Q1170" s="148">
        <v>0</v>
      </c>
      <c r="R1170" s="148">
        <f>Q1170*H1170</f>
        <v>0</v>
      </c>
      <c r="S1170" s="148">
        <v>0</v>
      </c>
      <c r="T1170" s="149">
        <f>S1170*H1170</f>
        <v>0</v>
      </c>
      <c r="AR1170" s="150" t="s">
        <v>314</v>
      </c>
      <c r="AT1170" s="150" t="s">
        <v>309</v>
      </c>
      <c r="AU1170" s="150" t="s">
        <v>84</v>
      </c>
      <c r="AY1170" s="18" t="s">
        <v>307</v>
      </c>
      <c r="BE1170" s="151">
        <f>IF(N1170="základní",J1170,0)</f>
        <v>0</v>
      </c>
      <c r="BF1170" s="151">
        <f>IF(N1170="snížená",J1170,0)</f>
        <v>0</v>
      </c>
      <c r="BG1170" s="151">
        <f>IF(N1170="zákl. přenesená",J1170,0)</f>
        <v>0</v>
      </c>
      <c r="BH1170" s="151">
        <f>IF(N1170="sníž. přenesená",J1170,0)</f>
        <v>0</v>
      </c>
      <c r="BI1170" s="151">
        <f>IF(N1170="nulová",J1170,0)</f>
        <v>0</v>
      </c>
      <c r="BJ1170" s="18" t="s">
        <v>82</v>
      </c>
      <c r="BK1170" s="151">
        <f>ROUND(I1170*H1170,2)</f>
        <v>0</v>
      </c>
      <c r="BL1170" s="18" t="s">
        <v>314</v>
      </c>
      <c r="BM1170" s="150" t="s">
        <v>10120</v>
      </c>
    </row>
    <row r="1171" spans="2:65" s="1" customFormat="1" ht="11.25">
      <c r="B1171" s="33"/>
      <c r="D1171" s="152" t="s">
        <v>316</v>
      </c>
      <c r="F1171" s="153" t="s">
        <v>10119</v>
      </c>
      <c r="I1171" s="154"/>
      <c r="L1171" s="33"/>
      <c r="M1171" s="204"/>
      <c r="N1171" s="205"/>
      <c r="O1171" s="205"/>
      <c r="P1171" s="205"/>
      <c r="Q1171" s="205"/>
      <c r="R1171" s="205"/>
      <c r="S1171" s="205"/>
      <c r="T1171" s="206"/>
      <c r="AT1171" s="18" t="s">
        <v>316</v>
      </c>
      <c r="AU1171" s="18" t="s">
        <v>84</v>
      </c>
    </row>
    <row r="1172" spans="2:65" s="1" customFormat="1" ht="6.95" customHeight="1">
      <c r="B1172" s="45"/>
      <c r="C1172" s="46"/>
      <c r="D1172" s="46"/>
      <c r="E1172" s="46"/>
      <c r="F1172" s="46"/>
      <c r="G1172" s="46"/>
      <c r="H1172" s="46"/>
      <c r="I1172" s="46"/>
      <c r="J1172" s="46"/>
      <c r="K1172" s="46"/>
      <c r="L1172" s="33"/>
    </row>
  </sheetData>
  <sheetProtection algorithmName="SHA-512" hashValue="utzoeDN1t93w00VROsTPdIE/uGN8Z3TOB5l9+idI5P3hj8+iuLFSHpqvCeR/bti9iMGLdRgSmHWkakl+nA26Bw==" saltValue="igEmX1zgkkyxoQDBldhwpw==" spinCount="100000" sheet="1" objects="1" scenarios="1" formatColumns="0" formatRows="0" autoFilter="0"/>
  <autoFilter ref="C164:K1171" xr:uid="{00000000-0009-0000-0000-00000F000000}"/>
  <mergeCells count="9">
    <mergeCell ref="E87:H87"/>
    <mergeCell ref="E155:H155"/>
    <mergeCell ref="E157:H157"/>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2:BM351"/>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56"/>
      <c r="M2" s="256"/>
      <c r="N2" s="256"/>
      <c r="O2" s="256"/>
      <c r="P2" s="256"/>
      <c r="Q2" s="256"/>
      <c r="R2" s="256"/>
      <c r="S2" s="256"/>
      <c r="T2" s="256"/>
      <c r="U2" s="256"/>
      <c r="V2" s="256"/>
      <c r="AT2" s="18" t="s">
        <v>146</v>
      </c>
    </row>
    <row r="3" spans="2:46" ht="6.95" customHeight="1">
      <c r="B3" s="19"/>
      <c r="C3" s="20"/>
      <c r="D3" s="20"/>
      <c r="E3" s="20"/>
      <c r="F3" s="20"/>
      <c r="G3" s="20"/>
      <c r="H3" s="20"/>
      <c r="I3" s="20"/>
      <c r="J3" s="20"/>
      <c r="K3" s="20"/>
      <c r="L3" s="21"/>
      <c r="AT3" s="18" t="s">
        <v>84</v>
      </c>
    </row>
    <row r="4" spans="2:46" ht="24.95" customHeight="1">
      <c r="B4" s="21"/>
      <c r="D4" s="22" t="s">
        <v>164</v>
      </c>
      <c r="L4" s="21"/>
      <c r="M4" s="95" t="s">
        <v>10</v>
      </c>
      <c r="AT4" s="18" t="s">
        <v>4</v>
      </c>
    </row>
    <row r="5" spans="2:46" ht="6.95" customHeight="1">
      <c r="B5" s="21"/>
      <c r="L5" s="21"/>
    </row>
    <row r="6" spans="2:46" ht="12" customHeight="1">
      <c r="B6" s="21"/>
      <c r="D6" s="28" t="s">
        <v>16</v>
      </c>
      <c r="L6" s="21"/>
    </row>
    <row r="7" spans="2:46" ht="16.5" customHeight="1">
      <c r="B7" s="21"/>
      <c r="E7" s="271" t="str">
        <f>'Rekapitulace stavby'!K6</f>
        <v>ZŠ Dědina - nástavba - REVIZE č. 2</v>
      </c>
      <c r="F7" s="272"/>
      <c r="G7" s="272"/>
      <c r="H7" s="272"/>
      <c r="L7" s="21"/>
    </row>
    <row r="8" spans="2:46" s="1" customFormat="1" ht="12" customHeight="1">
      <c r="B8" s="33"/>
      <c r="D8" s="28" t="s">
        <v>173</v>
      </c>
      <c r="L8" s="33"/>
    </row>
    <row r="9" spans="2:46" s="1" customFormat="1" ht="16.5" customHeight="1">
      <c r="B9" s="33"/>
      <c r="E9" s="236" t="s">
        <v>10121</v>
      </c>
      <c r="F9" s="273"/>
      <c r="G9" s="273"/>
      <c r="H9" s="273"/>
      <c r="L9" s="33"/>
    </row>
    <row r="10" spans="2:46" s="1" customFormat="1" ht="11.25">
      <c r="B10" s="33"/>
      <c r="L10" s="33"/>
    </row>
    <row r="11" spans="2:46" s="1" customFormat="1" ht="12" customHeight="1">
      <c r="B11" s="33"/>
      <c r="D11" s="28" t="s">
        <v>18</v>
      </c>
      <c r="F11" s="26" t="s">
        <v>1</v>
      </c>
      <c r="I11" s="28" t="s">
        <v>19</v>
      </c>
      <c r="J11" s="26" t="s">
        <v>1</v>
      </c>
      <c r="L11" s="33"/>
    </row>
    <row r="12" spans="2:46" s="1" customFormat="1" ht="12" customHeight="1">
      <c r="B12" s="33"/>
      <c r="D12" s="28" t="s">
        <v>20</v>
      </c>
      <c r="F12" s="26" t="s">
        <v>21</v>
      </c>
      <c r="I12" s="28" t="s">
        <v>22</v>
      </c>
      <c r="J12" s="53" t="str">
        <f>'Rekapitulace stavby'!AN8</f>
        <v>15. 9. 2025</v>
      </c>
      <c r="L12" s="33"/>
    </row>
    <row r="13" spans="2:46" s="1" customFormat="1" ht="10.9" customHeight="1">
      <c r="B13" s="33"/>
      <c r="L13" s="33"/>
    </row>
    <row r="14" spans="2:46" s="1" customFormat="1" ht="12" customHeight="1">
      <c r="B14" s="33"/>
      <c r="D14" s="28" t="s">
        <v>24</v>
      </c>
      <c r="I14" s="28" t="s">
        <v>25</v>
      </c>
      <c r="J14" s="26" t="str">
        <f>IF('Rekapitulace stavby'!AN10="","",'Rekapitulace stavby'!AN10)</f>
        <v/>
      </c>
      <c r="L14" s="33"/>
    </row>
    <row r="15" spans="2:46" s="1" customFormat="1" ht="18" customHeight="1">
      <c r="B15" s="33"/>
      <c r="E15" s="26" t="str">
        <f>IF('Rekapitulace stavby'!E11="","",'Rekapitulace stavby'!E11)</f>
        <v xml:space="preserve"> </v>
      </c>
      <c r="I15" s="28" t="s">
        <v>27</v>
      </c>
      <c r="J15" s="26" t="str">
        <f>IF('Rekapitulace stavby'!AN11="","",'Rekapitulace stavby'!AN11)</f>
        <v/>
      </c>
      <c r="L15" s="33"/>
    </row>
    <row r="16" spans="2:46" s="1" customFormat="1" ht="6.95" customHeight="1">
      <c r="B16" s="33"/>
      <c r="L16" s="33"/>
    </row>
    <row r="17" spans="2:12" s="1" customFormat="1" ht="12" customHeight="1">
      <c r="B17" s="33"/>
      <c r="D17" s="28" t="s">
        <v>28</v>
      </c>
      <c r="I17" s="28" t="s">
        <v>25</v>
      </c>
      <c r="J17" s="29" t="str">
        <f>'Rekapitulace stavby'!AN13</f>
        <v>Vyplň údaj</v>
      </c>
      <c r="L17" s="33"/>
    </row>
    <row r="18" spans="2:12" s="1" customFormat="1" ht="18" customHeight="1">
      <c r="B18" s="33"/>
      <c r="E18" s="274" t="str">
        <f>'Rekapitulace stavby'!E14</f>
        <v>Vyplň údaj</v>
      </c>
      <c r="F18" s="255"/>
      <c r="G18" s="255"/>
      <c r="H18" s="255"/>
      <c r="I18" s="28" t="s">
        <v>27</v>
      </c>
      <c r="J18" s="29" t="str">
        <f>'Rekapitulace stavby'!AN14</f>
        <v>Vyplň údaj</v>
      </c>
      <c r="L18" s="33"/>
    </row>
    <row r="19" spans="2:12" s="1" customFormat="1" ht="6.95" customHeight="1">
      <c r="B19" s="33"/>
      <c r="L19" s="33"/>
    </row>
    <row r="20" spans="2:12" s="1" customFormat="1" ht="12" customHeight="1">
      <c r="B20" s="33"/>
      <c r="D20" s="28" t="s">
        <v>30</v>
      </c>
      <c r="I20" s="28" t="s">
        <v>25</v>
      </c>
      <c r="J20" s="26" t="s">
        <v>1</v>
      </c>
      <c r="L20" s="33"/>
    </row>
    <row r="21" spans="2:12" s="1" customFormat="1" ht="18" customHeight="1">
      <c r="B21" s="33"/>
      <c r="E21" s="26" t="s">
        <v>31</v>
      </c>
      <c r="I21" s="28" t="s">
        <v>27</v>
      </c>
      <c r="J21" s="26" t="s">
        <v>1</v>
      </c>
      <c r="L21" s="33"/>
    </row>
    <row r="22" spans="2:12" s="1" customFormat="1" ht="6.95" customHeight="1">
      <c r="B22" s="33"/>
      <c r="L22" s="33"/>
    </row>
    <row r="23" spans="2:12" s="1" customFormat="1" ht="12" customHeight="1">
      <c r="B23" s="33"/>
      <c r="D23" s="28" t="s">
        <v>33</v>
      </c>
      <c r="I23" s="28" t="s">
        <v>25</v>
      </c>
      <c r="J23" s="26" t="str">
        <f>IF('Rekapitulace stavby'!AN19="","",'Rekapitulace stavby'!AN19)</f>
        <v/>
      </c>
      <c r="L23" s="33"/>
    </row>
    <row r="24" spans="2:12" s="1" customFormat="1" ht="18" customHeight="1">
      <c r="B24" s="33"/>
      <c r="E24" s="26" t="str">
        <f>IF('Rekapitulace stavby'!E20="","",'Rekapitulace stavby'!E20)</f>
        <v xml:space="preserve"> </v>
      </c>
      <c r="I24" s="28" t="s">
        <v>27</v>
      </c>
      <c r="J24" s="26" t="str">
        <f>IF('Rekapitulace stavby'!AN20="","",'Rekapitulace stavby'!AN20)</f>
        <v/>
      </c>
      <c r="L24" s="33"/>
    </row>
    <row r="25" spans="2:12" s="1" customFormat="1" ht="6.95" customHeight="1">
      <c r="B25" s="33"/>
      <c r="L25" s="33"/>
    </row>
    <row r="26" spans="2:12" s="1" customFormat="1" ht="12" customHeight="1">
      <c r="B26" s="33"/>
      <c r="D26" s="28" t="s">
        <v>34</v>
      </c>
      <c r="L26" s="33"/>
    </row>
    <row r="27" spans="2:12" s="7" customFormat="1" ht="16.5" customHeight="1">
      <c r="B27" s="96"/>
      <c r="E27" s="260" t="s">
        <v>1</v>
      </c>
      <c r="F27" s="260"/>
      <c r="G27" s="260"/>
      <c r="H27" s="260"/>
      <c r="L27" s="96"/>
    </row>
    <row r="28" spans="2:12" s="1" customFormat="1" ht="6.95" customHeight="1">
      <c r="B28" s="33"/>
      <c r="L28" s="33"/>
    </row>
    <row r="29" spans="2:12" s="1" customFormat="1" ht="6.95" customHeight="1">
      <c r="B29" s="33"/>
      <c r="D29" s="54"/>
      <c r="E29" s="54"/>
      <c r="F29" s="54"/>
      <c r="G29" s="54"/>
      <c r="H29" s="54"/>
      <c r="I29" s="54"/>
      <c r="J29" s="54"/>
      <c r="K29" s="54"/>
      <c r="L29" s="33"/>
    </row>
    <row r="30" spans="2:12" s="1" customFormat="1" ht="25.35" customHeight="1">
      <c r="B30" s="33"/>
      <c r="D30" s="98" t="s">
        <v>35</v>
      </c>
      <c r="J30" s="67">
        <f>ROUND(J136, 2)</f>
        <v>0</v>
      </c>
      <c r="L30" s="33"/>
    </row>
    <row r="31" spans="2:12" s="1" customFormat="1" ht="6.95" customHeight="1">
      <c r="B31" s="33"/>
      <c r="D31" s="54"/>
      <c r="E31" s="54"/>
      <c r="F31" s="54"/>
      <c r="G31" s="54"/>
      <c r="H31" s="54"/>
      <c r="I31" s="54"/>
      <c r="J31" s="54"/>
      <c r="K31" s="54"/>
      <c r="L31" s="33"/>
    </row>
    <row r="32" spans="2:12" s="1" customFormat="1" ht="14.45" customHeight="1">
      <c r="B32" s="33"/>
      <c r="F32" s="36" t="s">
        <v>37</v>
      </c>
      <c r="I32" s="36" t="s">
        <v>36</v>
      </c>
      <c r="J32" s="36" t="s">
        <v>38</v>
      </c>
      <c r="L32" s="33"/>
    </row>
    <row r="33" spans="2:12" s="1" customFormat="1" ht="14.45" customHeight="1">
      <c r="B33" s="33"/>
      <c r="D33" s="56" t="s">
        <v>39</v>
      </c>
      <c r="E33" s="28" t="s">
        <v>40</v>
      </c>
      <c r="F33" s="87">
        <f>ROUND((SUM(BE136:BE350)),  2)</f>
        <v>0</v>
      </c>
      <c r="I33" s="99">
        <v>0.21</v>
      </c>
      <c r="J33" s="87">
        <f>ROUND(((SUM(BE136:BE350))*I33),  2)</f>
        <v>0</v>
      </c>
      <c r="L33" s="33"/>
    </row>
    <row r="34" spans="2:12" s="1" customFormat="1" ht="14.45" customHeight="1">
      <c r="B34" s="33"/>
      <c r="E34" s="28" t="s">
        <v>41</v>
      </c>
      <c r="F34" s="87">
        <f>ROUND((SUM(BF136:BF350)),  2)</f>
        <v>0</v>
      </c>
      <c r="I34" s="99">
        <v>0.12</v>
      </c>
      <c r="J34" s="87">
        <f>ROUND(((SUM(BF136:BF350))*I34),  2)</f>
        <v>0</v>
      </c>
      <c r="L34" s="33"/>
    </row>
    <row r="35" spans="2:12" s="1" customFormat="1" ht="14.45" hidden="1" customHeight="1">
      <c r="B35" s="33"/>
      <c r="E35" s="28" t="s">
        <v>42</v>
      </c>
      <c r="F35" s="87">
        <f>ROUND((SUM(BG136:BG350)),  2)</f>
        <v>0</v>
      </c>
      <c r="I35" s="99">
        <v>0.21</v>
      </c>
      <c r="J35" s="87">
        <f>0</f>
        <v>0</v>
      </c>
      <c r="L35" s="33"/>
    </row>
    <row r="36" spans="2:12" s="1" customFormat="1" ht="14.45" hidden="1" customHeight="1">
      <c r="B36" s="33"/>
      <c r="E36" s="28" t="s">
        <v>43</v>
      </c>
      <c r="F36" s="87">
        <f>ROUND((SUM(BH136:BH350)),  2)</f>
        <v>0</v>
      </c>
      <c r="I36" s="99">
        <v>0.12</v>
      </c>
      <c r="J36" s="87">
        <f>0</f>
        <v>0</v>
      </c>
      <c r="L36" s="33"/>
    </row>
    <row r="37" spans="2:12" s="1" customFormat="1" ht="14.45" hidden="1" customHeight="1">
      <c r="B37" s="33"/>
      <c r="E37" s="28" t="s">
        <v>44</v>
      </c>
      <c r="F37" s="87">
        <f>ROUND((SUM(BI136:BI350)),  2)</f>
        <v>0</v>
      </c>
      <c r="I37" s="99">
        <v>0</v>
      </c>
      <c r="J37" s="87">
        <f>0</f>
        <v>0</v>
      </c>
      <c r="L37" s="33"/>
    </row>
    <row r="38" spans="2:12" s="1" customFormat="1" ht="6.95" customHeight="1">
      <c r="B38" s="33"/>
      <c r="L38" s="33"/>
    </row>
    <row r="39" spans="2:12" s="1" customFormat="1" ht="25.35" customHeight="1">
      <c r="B39" s="33"/>
      <c r="C39" s="100"/>
      <c r="D39" s="101" t="s">
        <v>45</v>
      </c>
      <c r="E39" s="58"/>
      <c r="F39" s="58"/>
      <c r="G39" s="102" t="s">
        <v>46</v>
      </c>
      <c r="H39" s="103" t="s">
        <v>47</v>
      </c>
      <c r="I39" s="58"/>
      <c r="J39" s="104">
        <f>SUM(J30:J37)</f>
        <v>0</v>
      </c>
      <c r="K39" s="105"/>
      <c r="L39" s="33"/>
    </row>
    <row r="40" spans="2:12" s="1" customFormat="1" ht="14.45" customHeight="1">
      <c r="B40" s="33"/>
      <c r="L40" s="33"/>
    </row>
    <row r="41" spans="2:12" ht="14.45" customHeight="1">
      <c r="B41" s="21"/>
      <c r="L41" s="21"/>
    </row>
    <row r="42" spans="2:12" ht="14.45" customHeight="1">
      <c r="B42" s="21"/>
      <c r="L42" s="21"/>
    </row>
    <row r="43" spans="2:12" ht="14.45" customHeight="1">
      <c r="B43" s="21"/>
      <c r="L43" s="21"/>
    </row>
    <row r="44" spans="2:12" ht="14.45" customHeight="1">
      <c r="B44" s="21"/>
      <c r="L44" s="21"/>
    </row>
    <row r="45" spans="2:12" ht="14.45" customHeight="1">
      <c r="B45" s="21"/>
      <c r="L45" s="21"/>
    </row>
    <row r="46" spans="2:12" ht="14.45" customHeight="1">
      <c r="B46" s="21"/>
      <c r="L46" s="21"/>
    </row>
    <row r="47" spans="2:12" ht="14.45" customHeight="1">
      <c r="B47" s="21"/>
      <c r="L47" s="21"/>
    </row>
    <row r="48" spans="2:12" ht="14.45" customHeight="1">
      <c r="B48" s="21"/>
      <c r="L48" s="21"/>
    </row>
    <row r="49" spans="2:12" ht="14.45" customHeight="1">
      <c r="B49" s="21"/>
      <c r="L49" s="21"/>
    </row>
    <row r="50" spans="2:12" s="1" customFormat="1" ht="14.45" customHeight="1">
      <c r="B50" s="33"/>
      <c r="D50" s="42" t="s">
        <v>48</v>
      </c>
      <c r="E50" s="43"/>
      <c r="F50" s="43"/>
      <c r="G50" s="42" t="s">
        <v>49</v>
      </c>
      <c r="H50" s="43"/>
      <c r="I50" s="43"/>
      <c r="J50" s="43"/>
      <c r="K50" s="43"/>
      <c r="L50" s="33"/>
    </row>
    <row r="51" spans="2:12" ht="11.25">
      <c r="B51" s="21"/>
      <c r="L51" s="21"/>
    </row>
    <row r="52" spans="2:12" ht="11.25">
      <c r="B52" s="21"/>
      <c r="L52" s="21"/>
    </row>
    <row r="53" spans="2:12" ht="11.25">
      <c r="B53" s="21"/>
      <c r="L53" s="21"/>
    </row>
    <row r="54" spans="2:12" ht="11.25">
      <c r="B54" s="21"/>
      <c r="L54" s="21"/>
    </row>
    <row r="55" spans="2:12" ht="11.25">
      <c r="B55" s="21"/>
      <c r="L55" s="21"/>
    </row>
    <row r="56" spans="2:12" ht="11.25">
      <c r="B56" s="21"/>
      <c r="L56" s="21"/>
    </row>
    <row r="57" spans="2:12" ht="11.25">
      <c r="B57" s="21"/>
      <c r="L57" s="21"/>
    </row>
    <row r="58" spans="2:12" ht="11.25">
      <c r="B58" s="21"/>
      <c r="L58" s="21"/>
    </row>
    <row r="59" spans="2:12" ht="11.25">
      <c r="B59" s="21"/>
      <c r="L59" s="21"/>
    </row>
    <row r="60" spans="2:12" ht="11.25">
      <c r="B60" s="21"/>
      <c r="L60" s="21"/>
    </row>
    <row r="61" spans="2:12" s="1" customFormat="1" ht="12.75">
      <c r="B61" s="33"/>
      <c r="D61" s="44" t="s">
        <v>50</v>
      </c>
      <c r="E61" s="35"/>
      <c r="F61" s="106" t="s">
        <v>51</v>
      </c>
      <c r="G61" s="44" t="s">
        <v>50</v>
      </c>
      <c r="H61" s="35"/>
      <c r="I61" s="35"/>
      <c r="J61" s="107" t="s">
        <v>51</v>
      </c>
      <c r="K61" s="35"/>
      <c r="L61" s="33"/>
    </row>
    <row r="62" spans="2:12" ht="11.25">
      <c r="B62" s="21"/>
      <c r="L62" s="21"/>
    </row>
    <row r="63" spans="2:12" ht="11.25">
      <c r="B63" s="21"/>
      <c r="L63" s="21"/>
    </row>
    <row r="64" spans="2:12" ht="11.25">
      <c r="B64" s="21"/>
      <c r="L64" s="21"/>
    </row>
    <row r="65" spans="2:12" s="1" customFormat="1" ht="12.75">
      <c r="B65" s="33"/>
      <c r="D65" s="42" t="s">
        <v>52</v>
      </c>
      <c r="E65" s="43"/>
      <c r="F65" s="43"/>
      <c r="G65" s="42" t="s">
        <v>53</v>
      </c>
      <c r="H65" s="43"/>
      <c r="I65" s="43"/>
      <c r="J65" s="43"/>
      <c r="K65" s="43"/>
      <c r="L65" s="33"/>
    </row>
    <row r="66" spans="2:12" ht="11.25">
      <c r="B66" s="21"/>
      <c r="L66" s="21"/>
    </row>
    <row r="67" spans="2:12" ht="11.25">
      <c r="B67" s="21"/>
      <c r="L67" s="21"/>
    </row>
    <row r="68" spans="2:12" ht="11.25">
      <c r="B68" s="21"/>
      <c r="L68" s="21"/>
    </row>
    <row r="69" spans="2:12" ht="11.25">
      <c r="B69" s="21"/>
      <c r="L69" s="21"/>
    </row>
    <row r="70" spans="2:12" ht="11.25">
      <c r="B70" s="21"/>
      <c r="L70" s="21"/>
    </row>
    <row r="71" spans="2:12" ht="11.25">
      <c r="B71" s="21"/>
      <c r="L71" s="21"/>
    </row>
    <row r="72" spans="2:12" ht="11.25">
      <c r="B72" s="21"/>
      <c r="L72" s="21"/>
    </row>
    <row r="73" spans="2:12" ht="11.25">
      <c r="B73" s="21"/>
      <c r="L73" s="21"/>
    </row>
    <row r="74" spans="2:12" ht="11.25">
      <c r="B74" s="21"/>
      <c r="L74" s="21"/>
    </row>
    <row r="75" spans="2:12" ht="11.25">
      <c r="B75" s="21"/>
      <c r="L75" s="21"/>
    </row>
    <row r="76" spans="2:12" s="1" customFormat="1" ht="12.75">
      <c r="B76" s="33"/>
      <c r="D76" s="44" t="s">
        <v>50</v>
      </c>
      <c r="E76" s="35"/>
      <c r="F76" s="106" t="s">
        <v>51</v>
      </c>
      <c r="G76" s="44" t="s">
        <v>50</v>
      </c>
      <c r="H76" s="35"/>
      <c r="I76" s="35"/>
      <c r="J76" s="107" t="s">
        <v>51</v>
      </c>
      <c r="K76" s="35"/>
      <c r="L76" s="33"/>
    </row>
    <row r="77" spans="2:12" s="1" customFormat="1" ht="14.45" customHeight="1">
      <c r="B77" s="45"/>
      <c r="C77" s="46"/>
      <c r="D77" s="46"/>
      <c r="E77" s="46"/>
      <c r="F77" s="46"/>
      <c r="G77" s="46"/>
      <c r="H77" s="46"/>
      <c r="I77" s="46"/>
      <c r="J77" s="46"/>
      <c r="K77" s="46"/>
      <c r="L77" s="33"/>
    </row>
    <row r="81" spans="2:47" s="1" customFormat="1" ht="6.95" customHeight="1">
      <c r="B81" s="47"/>
      <c r="C81" s="48"/>
      <c r="D81" s="48"/>
      <c r="E81" s="48"/>
      <c r="F81" s="48"/>
      <c r="G81" s="48"/>
      <c r="H81" s="48"/>
      <c r="I81" s="48"/>
      <c r="J81" s="48"/>
      <c r="K81" s="48"/>
      <c r="L81" s="33"/>
    </row>
    <row r="82" spans="2:47" s="1" customFormat="1" ht="24.95" customHeight="1">
      <c r="B82" s="33"/>
      <c r="C82" s="22" t="s">
        <v>260</v>
      </c>
      <c r="L82" s="33"/>
    </row>
    <row r="83" spans="2:47" s="1" customFormat="1" ht="6.95" customHeight="1">
      <c r="B83" s="33"/>
      <c r="L83" s="33"/>
    </row>
    <row r="84" spans="2:47" s="1" customFormat="1" ht="12" customHeight="1">
      <c r="B84" s="33"/>
      <c r="C84" s="28" t="s">
        <v>16</v>
      </c>
      <c r="L84" s="33"/>
    </row>
    <row r="85" spans="2:47" s="1" customFormat="1" ht="16.5" customHeight="1">
      <c r="B85" s="33"/>
      <c r="E85" s="271" t="str">
        <f>E7</f>
        <v>ZŠ Dědina - nástavba - REVIZE č. 2</v>
      </c>
      <c r="F85" s="272"/>
      <c r="G85" s="272"/>
      <c r="H85" s="272"/>
      <c r="L85" s="33"/>
    </row>
    <row r="86" spans="2:47" s="1" customFormat="1" ht="12" customHeight="1">
      <c r="B86" s="33"/>
      <c r="C86" s="28" t="s">
        <v>173</v>
      </c>
      <c r="L86" s="33"/>
    </row>
    <row r="87" spans="2:47" s="1" customFormat="1" ht="16.5" customHeight="1">
      <c r="B87" s="33"/>
      <c r="E87" s="236" t="str">
        <f>E9</f>
        <v>D.1.4.L - AV Technika</v>
      </c>
      <c r="F87" s="273"/>
      <c r="G87" s="273"/>
      <c r="H87" s="273"/>
      <c r="L87" s="33"/>
    </row>
    <row r="88" spans="2:47" s="1" customFormat="1" ht="6.95" customHeight="1">
      <c r="B88" s="33"/>
      <c r="L88" s="33"/>
    </row>
    <row r="89" spans="2:47" s="1" customFormat="1" ht="12" customHeight="1">
      <c r="B89" s="33"/>
      <c r="C89" s="28" t="s">
        <v>20</v>
      </c>
      <c r="F89" s="26" t="str">
        <f>F12</f>
        <v>Žukovského 580, Praha 6</v>
      </c>
      <c r="I89" s="28" t="s">
        <v>22</v>
      </c>
      <c r="J89" s="53" t="str">
        <f>IF(J12="","",J12)</f>
        <v>15. 9. 2025</v>
      </c>
      <c r="L89" s="33"/>
    </row>
    <row r="90" spans="2:47" s="1" customFormat="1" ht="6.95" customHeight="1">
      <c r="B90" s="33"/>
      <c r="L90" s="33"/>
    </row>
    <row r="91" spans="2:47" s="1" customFormat="1" ht="15.2" customHeight="1">
      <c r="B91" s="33"/>
      <c r="C91" s="28" t="s">
        <v>24</v>
      </c>
      <c r="F91" s="26" t="str">
        <f>E15</f>
        <v xml:space="preserve"> </v>
      </c>
      <c r="I91" s="28" t="s">
        <v>30</v>
      </c>
      <c r="J91" s="31" t="str">
        <f>E21</f>
        <v>Digitronic CZ s.r.o.</v>
      </c>
      <c r="L91" s="33"/>
    </row>
    <row r="92" spans="2:47" s="1" customFormat="1" ht="15.2" customHeight="1">
      <c r="B92" s="33"/>
      <c r="C92" s="28" t="s">
        <v>28</v>
      </c>
      <c r="F92" s="26" t="str">
        <f>IF(E18="","",E18)</f>
        <v>Vyplň údaj</v>
      </c>
      <c r="I92" s="28" t="s">
        <v>33</v>
      </c>
      <c r="J92" s="31" t="str">
        <f>E24</f>
        <v xml:space="preserve"> </v>
      </c>
      <c r="L92" s="33"/>
    </row>
    <row r="93" spans="2:47" s="1" customFormat="1" ht="10.35" customHeight="1">
      <c r="B93" s="33"/>
      <c r="L93" s="33"/>
    </row>
    <row r="94" spans="2:47" s="1" customFormat="1" ht="29.25" customHeight="1">
      <c r="B94" s="33"/>
      <c r="C94" s="108" t="s">
        <v>261</v>
      </c>
      <c r="D94" s="100"/>
      <c r="E94" s="100"/>
      <c r="F94" s="100"/>
      <c r="G94" s="100"/>
      <c r="H94" s="100"/>
      <c r="I94" s="100"/>
      <c r="J94" s="109" t="s">
        <v>262</v>
      </c>
      <c r="K94" s="100"/>
      <c r="L94" s="33"/>
    </row>
    <row r="95" spans="2:47" s="1" customFormat="1" ht="10.35" customHeight="1">
      <c r="B95" s="33"/>
      <c r="L95" s="33"/>
    </row>
    <row r="96" spans="2:47" s="1" customFormat="1" ht="22.9" customHeight="1">
      <c r="B96" s="33"/>
      <c r="C96" s="110" t="s">
        <v>263</v>
      </c>
      <c r="J96" s="67">
        <f>J136</f>
        <v>0</v>
      </c>
      <c r="L96" s="33"/>
      <c r="AU96" s="18" t="s">
        <v>264</v>
      </c>
    </row>
    <row r="97" spans="2:12" s="8" customFormat="1" ht="24.95" customHeight="1">
      <c r="B97" s="111"/>
      <c r="D97" s="112" t="s">
        <v>10122</v>
      </c>
      <c r="E97" s="113"/>
      <c r="F97" s="113"/>
      <c r="G97" s="113"/>
      <c r="H97" s="113"/>
      <c r="I97" s="113"/>
      <c r="J97" s="114">
        <f>J137</f>
        <v>0</v>
      </c>
      <c r="L97" s="111"/>
    </row>
    <row r="98" spans="2:12" s="9" customFormat="1" ht="19.899999999999999" customHeight="1">
      <c r="B98" s="115"/>
      <c r="D98" s="116" t="s">
        <v>10123</v>
      </c>
      <c r="E98" s="117"/>
      <c r="F98" s="117"/>
      <c r="G98" s="117"/>
      <c r="H98" s="117"/>
      <c r="I98" s="117"/>
      <c r="J98" s="118">
        <f>J138</f>
        <v>0</v>
      </c>
      <c r="L98" s="115"/>
    </row>
    <row r="99" spans="2:12" s="9" customFormat="1" ht="14.85" customHeight="1">
      <c r="B99" s="115"/>
      <c r="D99" s="116" t="s">
        <v>10124</v>
      </c>
      <c r="E99" s="117"/>
      <c r="F99" s="117"/>
      <c r="G99" s="117"/>
      <c r="H99" s="117"/>
      <c r="I99" s="117"/>
      <c r="J99" s="118">
        <f>J139</f>
        <v>0</v>
      </c>
      <c r="L99" s="115"/>
    </row>
    <row r="100" spans="2:12" s="9" customFormat="1" ht="21.75" customHeight="1">
      <c r="B100" s="115"/>
      <c r="D100" s="116" t="s">
        <v>10125</v>
      </c>
      <c r="E100" s="117"/>
      <c r="F100" s="117"/>
      <c r="G100" s="117"/>
      <c r="H100" s="117"/>
      <c r="I100" s="117"/>
      <c r="J100" s="118">
        <f>J152</f>
        <v>0</v>
      </c>
      <c r="L100" s="115"/>
    </row>
    <row r="101" spans="2:12" s="9" customFormat="1" ht="14.85" customHeight="1">
      <c r="B101" s="115"/>
      <c r="D101" s="116" t="s">
        <v>10126</v>
      </c>
      <c r="E101" s="117"/>
      <c r="F101" s="117"/>
      <c r="G101" s="117"/>
      <c r="H101" s="117"/>
      <c r="I101" s="117"/>
      <c r="J101" s="118">
        <f>J159</f>
        <v>0</v>
      </c>
      <c r="L101" s="115"/>
    </row>
    <row r="102" spans="2:12" s="9" customFormat="1" ht="14.85" customHeight="1">
      <c r="B102" s="115"/>
      <c r="D102" s="116" t="s">
        <v>10127</v>
      </c>
      <c r="E102" s="117"/>
      <c r="F102" s="117"/>
      <c r="G102" s="117"/>
      <c r="H102" s="117"/>
      <c r="I102" s="117"/>
      <c r="J102" s="118">
        <f>J182</f>
        <v>0</v>
      </c>
      <c r="L102" s="115"/>
    </row>
    <row r="103" spans="2:12" s="9" customFormat="1" ht="14.85" customHeight="1">
      <c r="B103" s="115"/>
      <c r="D103" s="116" t="s">
        <v>10128</v>
      </c>
      <c r="E103" s="117"/>
      <c r="F103" s="117"/>
      <c r="G103" s="117"/>
      <c r="H103" s="117"/>
      <c r="I103" s="117"/>
      <c r="J103" s="118">
        <f>J205</f>
        <v>0</v>
      </c>
      <c r="L103" s="115"/>
    </row>
    <row r="104" spans="2:12" s="9" customFormat="1" ht="14.85" customHeight="1">
      <c r="B104" s="115"/>
      <c r="D104" s="116" t="s">
        <v>10129</v>
      </c>
      <c r="E104" s="117"/>
      <c r="F104" s="117"/>
      <c r="G104" s="117"/>
      <c r="H104" s="117"/>
      <c r="I104" s="117"/>
      <c r="J104" s="118">
        <f>J216</f>
        <v>0</v>
      </c>
      <c r="L104" s="115"/>
    </row>
    <row r="105" spans="2:12" s="9" customFormat="1" ht="19.899999999999999" customHeight="1">
      <c r="B105" s="115"/>
      <c r="D105" s="116" t="s">
        <v>10130</v>
      </c>
      <c r="E105" s="117"/>
      <c r="F105" s="117"/>
      <c r="G105" s="117"/>
      <c r="H105" s="117"/>
      <c r="I105" s="117"/>
      <c r="J105" s="118">
        <f>J235</f>
        <v>0</v>
      </c>
      <c r="L105" s="115"/>
    </row>
    <row r="106" spans="2:12" s="9" customFormat="1" ht="14.85" customHeight="1">
      <c r="B106" s="115"/>
      <c r="D106" s="116" t="s">
        <v>10131</v>
      </c>
      <c r="E106" s="117"/>
      <c r="F106" s="117"/>
      <c r="G106" s="117"/>
      <c r="H106" s="117"/>
      <c r="I106" s="117"/>
      <c r="J106" s="118">
        <f>J236</f>
        <v>0</v>
      </c>
      <c r="L106" s="115"/>
    </row>
    <row r="107" spans="2:12" s="9" customFormat="1" ht="14.85" customHeight="1">
      <c r="B107" s="115"/>
      <c r="D107" s="116" t="s">
        <v>10132</v>
      </c>
      <c r="E107" s="117"/>
      <c r="F107" s="117"/>
      <c r="G107" s="117"/>
      <c r="H107" s="117"/>
      <c r="I107" s="117"/>
      <c r="J107" s="118">
        <f>J255</f>
        <v>0</v>
      </c>
      <c r="L107" s="115"/>
    </row>
    <row r="108" spans="2:12" s="9" customFormat="1" ht="19.899999999999999" customHeight="1">
      <c r="B108" s="115"/>
      <c r="D108" s="116" t="s">
        <v>10133</v>
      </c>
      <c r="E108" s="117"/>
      <c r="F108" s="117"/>
      <c r="G108" s="117"/>
      <c r="H108" s="117"/>
      <c r="I108" s="117"/>
      <c r="J108" s="118">
        <f>J264</f>
        <v>0</v>
      </c>
      <c r="L108" s="115"/>
    </row>
    <row r="109" spans="2:12" s="9" customFormat="1" ht="14.85" customHeight="1">
      <c r="B109" s="115"/>
      <c r="D109" s="116" t="s">
        <v>10134</v>
      </c>
      <c r="E109" s="117"/>
      <c r="F109" s="117"/>
      <c r="G109" s="117"/>
      <c r="H109" s="117"/>
      <c r="I109" s="117"/>
      <c r="J109" s="118">
        <f>J265</f>
        <v>0</v>
      </c>
      <c r="L109" s="115"/>
    </row>
    <row r="110" spans="2:12" s="9" customFormat="1" ht="14.85" customHeight="1">
      <c r="B110" s="115"/>
      <c r="D110" s="116" t="s">
        <v>10135</v>
      </c>
      <c r="E110" s="117"/>
      <c r="F110" s="117"/>
      <c r="G110" s="117"/>
      <c r="H110" s="117"/>
      <c r="I110" s="117"/>
      <c r="J110" s="118">
        <f>J284</f>
        <v>0</v>
      </c>
      <c r="L110" s="115"/>
    </row>
    <row r="111" spans="2:12" s="9" customFormat="1" ht="19.899999999999999" customHeight="1">
      <c r="B111" s="115"/>
      <c r="D111" s="116" t="s">
        <v>10136</v>
      </c>
      <c r="E111" s="117"/>
      <c r="F111" s="117"/>
      <c r="G111" s="117"/>
      <c r="H111" s="117"/>
      <c r="I111" s="117"/>
      <c r="J111" s="118">
        <f>J293</f>
        <v>0</v>
      </c>
      <c r="L111" s="115"/>
    </row>
    <row r="112" spans="2:12" s="9" customFormat="1" ht="14.85" customHeight="1">
      <c r="B112" s="115"/>
      <c r="D112" s="116" t="s">
        <v>10137</v>
      </c>
      <c r="E112" s="117"/>
      <c r="F112" s="117"/>
      <c r="G112" s="117"/>
      <c r="H112" s="117"/>
      <c r="I112" s="117"/>
      <c r="J112" s="118">
        <f>J294</f>
        <v>0</v>
      </c>
      <c r="L112" s="115"/>
    </row>
    <row r="113" spans="2:12" s="9" customFormat="1" ht="14.85" customHeight="1">
      <c r="B113" s="115"/>
      <c r="D113" s="116" t="s">
        <v>10138</v>
      </c>
      <c r="E113" s="117"/>
      <c r="F113" s="117"/>
      <c r="G113" s="117"/>
      <c r="H113" s="117"/>
      <c r="I113" s="117"/>
      <c r="J113" s="118">
        <f>J313</f>
        <v>0</v>
      </c>
      <c r="L113" s="115"/>
    </row>
    <row r="114" spans="2:12" s="9" customFormat="1" ht="19.899999999999999" customHeight="1">
      <c r="B114" s="115"/>
      <c r="D114" s="116" t="s">
        <v>10139</v>
      </c>
      <c r="E114" s="117"/>
      <c r="F114" s="117"/>
      <c r="G114" s="117"/>
      <c r="H114" s="117"/>
      <c r="I114" s="117"/>
      <c r="J114" s="118">
        <f>J322</f>
        <v>0</v>
      </c>
      <c r="L114" s="115"/>
    </row>
    <row r="115" spans="2:12" s="9" customFormat="1" ht="14.85" customHeight="1">
      <c r="B115" s="115"/>
      <c r="D115" s="116" t="s">
        <v>10140</v>
      </c>
      <c r="E115" s="117"/>
      <c r="F115" s="117"/>
      <c r="G115" s="117"/>
      <c r="H115" s="117"/>
      <c r="I115" s="117"/>
      <c r="J115" s="118">
        <f>J323</f>
        <v>0</v>
      </c>
      <c r="L115" s="115"/>
    </row>
    <row r="116" spans="2:12" s="9" customFormat="1" ht="14.85" customHeight="1">
      <c r="B116" s="115"/>
      <c r="D116" s="116" t="s">
        <v>10141</v>
      </c>
      <c r="E116" s="117"/>
      <c r="F116" s="117"/>
      <c r="G116" s="117"/>
      <c r="H116" s="117"/>
      <c r="I116" s="117"/>
      <c r="J116" s="118">
        <f>J342</f>
        <v>0</v>
      </c>
      <c r="L116" s="115"/>
    </row>
    <row r="117" spans="2:12" s="1" customFormat="1" ht="21.75" customHeight="1">
      <c r="B117" s="33"/>
      <c r="L117" s="33"/>
    </row>
    <row r="118" spans="2:12" s="1" customFormat="1" ht="6.95" customHeight="1">
      <c r="B118" s="45"/>
      <c r="C118" s="46"/>
      <c r="D118" s="46"/>
      <c r="E118" s="46"/>
      <c r="F118" s="46"/>
      <c r="G118" s="46"/>
      <c r="H118" s="46"/>
      <c r="I118" s="46"/>
      <c r="J118" s="46"/>
      <c r="K118" s="46"/>
      <c r="L118" s="33"/>
    </row>
    <row r="122" spans="2:12" s="1" customFormat="1" ht="6.95" customHeight="1">
      <c r="B122" s="47"/>
      <c r="C122" s="48"/>
      <c r="D122" s="48"/>
      <c r="E122" s="48"/>
      <c r="F122" s="48"/>
      <c r="G122" s="48"/>
      <c r="H122" s="48"/>
      <c r="I122" s="48"/>
      <c r="J122" s="48"/>
      <c r="K122" s="48"/>
      <c r="L122" s="33"/>
    </row>
    <row r="123" spans="2:12" s="1" customFormat="1" ht="24.95" customHeight="1">
      <c r="B123" s="33"/>
      <c r="C123" s="22" t="s">
        <v>292</v>
      </c>
      <c r="L123" s="33"/>
    </row>
    <row r="124" spans="2:12" s="1" customFormat="1" ht="6.95" customHeight="1">
      <c r="B124" s="33"/>
      <c r="L124" s="33"/>
    </row>
    <row r="125" spans="2:12" s="1" customFormat="1" ht="12" customHeight="1">
      <c r="B125" s="33"/>
      <c r="C125" s="28" t="s">
        <v>16</v>
      </c>
      <c r="L125" s="33"/>
    </row>
    <row r="126" spans="2:12" s="1" customFormat="1" ht="16.5" customHeight="1">
      <c r="B126" s="33"/>
      <c r="E126" s="271" t="str">
        <f>E7</f>
        <v>ZŠ Dědina - nástavba - REVIZE č. 2</v>
      </c>
      <c r="F126" s="272"/>
      <c r="G126" s="272"/>
      <c r="H126" s="272"/>
      <c r="L126" s="33"/>
    </row>
    <row r="127" spans="2:12" s="1" customFormat="1" ht="12" customHeight="1">
      <c r="B127" s="33"/>
      <c r="C127" s="28" t="s">
        <v>173</v>
      </c>
      <c r="L127" s="33"/>
    </row>
    <row r="128" spans="2:12" s="1" customFormat="1" ht="16.5" customHeight="1">
      <c r="B128" s="33"/>
      <c r="E128" s="236" t="str">
        <f>E9</f>
        <v>D.1.4.L - AV Technika</v>
      </c>
      <c r="F128" s="273"/>
      <c r="G128" s="273"/>
      <c r="H128" s="273"/>
      <c r="L128" s="33"/>
    </row>
    <row r="129" spans="2:65" s="1" customFormat="1" ht="6.95" customHeight="1">
      <c r="B129" s="33"/>
      <c r="L129" s="33"/>
    </row>
    <row r="130" spans="2:65" s="1" customFormat="1" ht="12" customHeight="1">
      <c r="B130" s="33"/>
      <c r="C130" s="28" t="s">
        <v>20</v>
      </c>
      <c r="F130" s="26" t="str">
        <f>F12</f>
        <v>Žukovského 580, Praha 6</v>
      </c>
      <c r="I130" s="28" t="s">
        <v>22</v>
      </c>
      <c r="J130" s="53" t="str">
        <f>IF(J12="","",J12)</f>
        <v>15. 9. 2025</v>
      </c>
      <c r="L130" s="33"/>
    </row>
    <row r="131" spans="2:65" s="1" customFormat="1" ht="6.95" customHeight="1">
      <c r="B131" s="33"/>
      <c r="L131" s="33"/>
    </row>
    <row r="132" spans="2:65" s="1" customFormat="1" ht="15.2" customHeight="1">
      <c r="B132" s="33"/>
      <c r="C132" s="28" t="s">
        <v>24</v>
      </c>
      <c r="F132" s="26" t="str">
        <f>E15</f>
        <v xml:space="preserve"> </v>
      </c>
      <c r="I132" s="28" t="s">
        <v>30</v>
      </c>
      <c r="J132" s="31" t="str">
        <f>E21</f>
        <v>Digitronic CZ s.r.o.</v>
      </c>
      <c r="L132" s="33"/>
    </row>
    <row r="133" spans="2:65" s="1" customFormat="1" ht="15.2" customHeight="1">
      <c r="B133" s="33"/>
      <c r="C133" s="28" t="s">
        <v>28</v>
      </c>
      <c r="F133" s="26" t="str">
        <f>IF(E18="","",E18)</f>
        <v>Vyplň údaj</v>
      </c>
      <c r="I133" s="28" t="s">
        <v>33</v>
      </c>
      <c r="J133" s="31" t="str">
        <f>E24</f>
        <v xml:space="preserve"> </v>
      </c>
      <c r="L133" s="33"/>
    </row>
    <row r="134" spans="2:65" s="1" customFormat="1" ht="10.35" customHeight="1">
      <c r="B134" s="33"/>
      <c r="L134" s="33"/>
    </row>
    <row r="135" spans="2:65" s="10" customFormat="1" ht="29.25" customHeight="1">
      <c r="B135" s="119"/>
      <c r="C135" s="120" t="s">
        <v>293</v>
      </c>
      <c r="D135" s="121" t="s">
        <v>60</v>
      </c>
      <c r="E135" s="121" t="s">
        <v>56</v>
      </c>
      <c r="F135" s="121" t="s">
        <v>57</v>
      </c>
      <c r="G135" s="121" t="s">
        <v>294</v>
      </c>
      <c r="H135" s="121" t="s">
        <v>295</v>
      </c>
      <c r="I135" s="121" t="s">
        <v>296</v>
      </c>
      <c r="J135" s="121" t="s">
        <v>262</v>
      </c>
      <c r="K135" s="122" t="s">
        <v>297</v>
      </c>
      <c r="L135" s="119"/>
      <c r="M135" s="60" t="s">
        <v>1</v>
      </c>
      <c r="N135" s="61" t="s">
        <v>39</v>
      </c>
      <c r="O135" s="61" t="s">
        <v>298</v>
      </c>
      <c r="P135" s="61" t="s">
        <v>299</v>
      </c>
      <c r="Q135" s="61" t="s">
        <v>300</v>
      </c>
      <c r="R135" s="61" t="s">
        <v>301</v>
      </c>
      <c r="S135" s="61" t="s">
        <v>302</v>
      </c>
      <c r="T135" s="62" t="s">
        <v>303</v>
      </c>
    </row>
    <row r="136" spans="2:65" s="1" customFormat="1" ht="22.9" customHeight="1">
      <c r="B136" s="33"/>
      <c r="C136" s="65" t="s">
        <v>304</v>
      </c>
      <c r="J136" s="123">
        <f>BK136</f>
        <v>0</v>
      </c>
      <c r="L136" s="33"/>
      <c r="M136" s="63"/>
      <c r="N136" s="54"/>
      <c r="O136" s="54"/>
      <c r="P136" s="124">
        <f>P137</f>
        <v>0</v>
      </c>
      <c r="Q136" s="54"/>
      <c r="R136" s="124">
        <f>R137</f>
        <v>0</v>
      </c>
      <c r="S136" s="54"/>
      <c r="T136" s="125">
        <f>T137</f>
        <v>0</v>
      </c>
      <c r="AT136" s="18" t="s">
        <v>74</v>
      </c>
      <c r="AU136" s="18" t="s">
        <v>264</v>
      </c>
      <c r="BK136" s="126">
        <f>BK137</f>
        <v>0</v>
      </c>
    </row>
    <row r="137" spans="2:65" s="11" customFormat="1" ht="25.9" customHeight="1">
      <c r="B137" s="127"/>
      <c r="D137" s="128" t="s">
        <v>74</v>
      </c>
      <c r="E137" s="129" t="s">
        <v>10142</v>
      </c>
      <c r="F137" s="129" t="s">
        <v>145</v>
      </c>
      <c r="I137" s="130"/>
      <c r="J137" s="131">
        <f>BK137</f>
        <v>0</v>
      </c>
      <c r="L137" s="127"/>
      <c r="M137" s="132"/>
      <c r="P137" s="133">
        <f>P138+P235+P264+P293+P322</f>
        <v>0</v>
      </c>
      <c r="R137" s="133">
        <f>R138+R235+R264+R293+R322</f>
        <v>0</v>
      </c>
      <c r="T137" s="134">
        <f>T138+T235+T264+T293+T322</f>
        <v>0</v>
      </c>
      <c r="AR137" s="128" t="s">
        <v>82</v>
      </c>
      <c r="AT137" s="135" t="s">
        <v>74</v>
      </c>
      <c r="AU137" s="135" t="s">
        <v>75</v>
      </c>
      <c r="AY137" s="128" t="s">
        <v>307</v>
      </c>
      <c r="BK137" s="136">
        <f>BK138+BK235+BK264+BK293+BK322</f>
        <v>0</v>
      </c>
    </row>
    <row r="138" spans="2:65" s="11" customFormat="1" ht="22.9" customHeight="1">
      <c r="B138" s="127"/>
      <c r="D138" s="128" t="s">
        <v>74</v>
      </c>
      <c r="E138" s="137" t="s">
        <v>10143</v>
      </c>
      <c r="F138" s="137" t="s">
        <v>10144</v>
      </c>
      <c r="I138" s="130"/>
      <c r="J138" s="138">
        <f>BK138</f>
        <v>0</v>
      </c>
      <c r="L138" s="127"/>
      <c r="M138" s="132"/>
      <c r="P138" s="133">
        <f>P139+P159+P182+P205+P216</f>
        <v>0</v>
      </c>
      <c r="R138" s="133">
        <f>R139+R159+R182+R205+R216</f>
        <v>0</v>
      </c>
      <c r="T138" s="134">
        <f>T139+T159+T182+T205+T216</f>
        <v>0</v>
      </c>
      <c r="AR138" s="128" t="s">
        <v>82</v>
      </c>
      <c r="AT138" s="135" t="s">
        <v>74</v>
      </c>
      <c r="AU138" s="135" t="s">
        <v>82</v>
      </c>
      <c r="AY138" s="128" t="s">
        <v>307</v>
      </c>
      <c r="BK138" s="136">
        <f>BK139+BK159+BK182+BK205+BK216</f>
        <v>0</v>
      </c>
    </row>
    <row r="139" spans="2:65" s="11" customFormat="1" ht="20.85" customHeight="1">
      <c r="B139" s="127"/>
      <c r="D139" s="128" t="s">
        <v>74</v>
      </c>
      <c r="E139" s="137" t="s">
        <v>10145</v>
      </c>
      <c r="F139" s="137" t="s">
        <v>10146</v>
      </c>
      <c r="I139" s="130"/>
      <c r="J139" s="138">
        <f>BK139</f>
        <v>0</v>
      </c>
      <c r="L139" s="127"/>
      <c r="M139" s="132"/>
      <c r="P139" s="133">
        <f>P140+SUM(P141:P152)</f>
        <v>0</v>
      </c>
      <c r="R139" s="133">
        <f>R140+SUM(R141:R152)</f>
        <v>0</v>
      </c>
      <c r="T139" s="134">
        <f>T140+SUM(T141:T152)</f>
        <v>0</v>
      </c>
      <c r="AR139" s="128" t="s">
        <v>82</v>
      </c>
      <c r="AT139" s="135" t="s">
        <v>74</v>
      </c>
      <c r="AU139" s="135" t="s">
        <v>84</v>
      </c>
      <c r="AY139" s="128" t="s">
        <v>307</v>
      </c>
      <c r="BK139" s="136">
        <f>BK140+SUM(BK141:BK152)</f>
        <v>0</v>
      </c>
    </row>
    <row r="140" spans="2:65" s="1" customFormat="1" ht="16.5" customHeight="1">
      <c r="B140" s="33"/>
      <c r="C140" s="139" t="s">
        <v>82</v>
      </c>
      <c r="D140" s="139" t="s">
        <v>309</v>
      </c>
      <c r="E140" s="140" t="s">
        <v>10147</v>
      </c>
      <c r="F140" s="141" t="s">
        <v>10148</v>
      </c>
      <c r="G140" s="142" t="s">
        <v>405</v>
      </c>
      <c r="H140" s="143">
        <v>1</v>
      </c>
      <c r="I140" s="144"/>
      <c r="J140" s="145">
        <f>ROUND(I140*H140,2)</f>
        <v>0</v>
      </c>
      <c r="K140" s="141" t="s">
        <v>1</v>
      </c>
      <c r="L140" s="33"/>
      <c r="M140" s="146" t="s">
        <v>1</v>
      </c>
      <c r="N140" s="147" t="s">
        <v>40</v>
      </c>
      <c r="P140" s="148">
        <f>O140*H140</f>
        <v>0</v>
      </c>
      <c r="Q140" s="148">
        <v>0</v>
      </c>
      <c r="R140" s="148">
        <f>Q140*H140</f>
        <v>0</v>
      </c>
      <c r="S140" s="148">
        <v>0</v>
      </c>
      <c r="T140" s="149">
        <f>S140*H140</f>
        <v>0</v>
      </c>
      <c r="AR140" s="150" t="s">
        <v>314</v>
      </c>
      <c r="AT140" s="150" t="s">
        <v>309</v>
      </c>
      <c r="AU140" s="150" t="s">
        <v>163</v>
      </c>
      <c r="AY140" s="18" t="s">
        <v>307</v>
      </c>
      <c r="BE140" s="151">
        <f>IF(N140="základní",J140,0)</f>
        <v>0</v>
      </c>
      <c r="BF140" s="151">
        <f>IF(N140="snížená",J140,0)</f>
        <v>0</v>
      </c>
      <c r="BG140" s="151">
        <f>IF(N140="zákl. přenesená",J140,0)</f>
        <v>0</v>
      </c>
      <c r="BH140" s="151">
        <f>IF(N140="sníž. přenesená",J140,0)</f>
        <v>0</v>
      </c>
      <c r="BI140" s="151">
        <f>IF(N140="nulová",J140,0)</f>
        <v>0</v>
      </c>
      <c r="BJ140" s="18" t="s">
        <v>82</v>
      </c>
      <c r="BK140" s="151">
        <f>ROUND(I140*H140,2)</f>
        <v>0</v>
      </c>
      <c r="BL140" s="18" t="s">
        <v>314</v>
      </c>
      <c r="BM140" s="150" t="s">
        <v>84</v>
      </c>
    </row>
    <row r="141" spans="2:65" s="1" customFormat="1" ht="48.75">
      <c r="B141" s="33"/>
      <c r="D141" s="152" t="s">
        <v>316</v>
      </c>
      <c r="F141" s="153" t="s">
        <v>10149</v>
      </c>
      <c r="I141" s="154"/>
      <c r="L141" s="33"/>
      <c r="M141" s="155"/>
      <c r="T141" s="57"/>
      <c r="AT141" s="18" t="s">
        <v>316</v>
      </c>
      <c r="AU141" s="18" t="s">
        <v>163</v>
      </c>
    </row>
    <row r="142" spans="2:65" s="1" customFormat="1" ht="16.5" customHeight="1">
      <c r="B142" s="33"/>
      <c r="C142" s="139" t="s">
        <v>84</v>
      </c>
      <c r="D142" s="139" t="s">
        <v>309</v>
      </c>
      <c r="E142" s="140" t="s">
        <v>10150</v>
      </c>
      <c r="F142" s="141" t="s">
        <v>10151</v>
      </c>
      <c r="G142" s="142" t="s">
        <v>405</v>
      </c>
      <c r="H142" s="143">
        <v>1</v>
      </c>
      <c r="I142" s="144"/>
      <c r="J142" s="145">
        <f>ROUND(I142*H142,2)</f>
        <v>0</v>
      </c>
      <c r="K142" s="141" t="s">
        <v>1</v>
      </c>
      <c r="L142" s="33"/>
      <c r="M142" s="146" t="s">
        <v>1</v>
      </c>
      <c r="N142" s="147" t="s">
        <v>40</v>
      </c>
      <c r="P142" s="148">
        <f>O142*H142</f>
        <v>0</v>
      </c>
      <c r="Q142" s="148">
        <v>0</v>
      </c>
      <c r="R142" s="148">
        <f>Q142*H142</f>
        <v>0</v>
      </c>
      <c r="S142" s="148">
        <v>0</v>
      </c>
      <c r="T142" s="149">
        <f>S142*H142</f>
        <v>0</v>
      </c>
      <c r="AR142" s="150" t="s">
        <v>314</v>
      </c>
      <c r="AT142" s="150" t="s">
        <v>309</v>
      </c>
      <c r="AU142" s="150" t="s">
        <v>163</v>
      </c>
      <c r="AY142" s="18" t="s">
        <v>307</v>
      </c>
      <c r="BE142" s="151">
        <f>IF(N142="základní",J142,0)</f>
        <v>0</v>
      </c>
      <c r="BF142" s="151">
        <f>IF(N142="snížená",J142,0)</f>
        <v>0</v>
      </c>
      <c r="BG142" s="151">
        <f>IF(N142="zákl. přenesená",J142,0)</f>
        <v>0</v>
      </c>
      <c r="BH142" s="151">
        <f>IF(N142="sníž. přenesená",J142,0)</f>
        <v>0</v>
      </c>
      <c r="BI142" s="151">
        <f>IF(N142="nulová",J142,0)</f>
        <v>0</v>
      </c>
      <c r="BJ142" s="18" t="s">
        <v>82</v>
      </c>
      <c r="BK142" s="151">
        <f>ROUND(I142*H142,2)</f>
        <v>0</v>
      </c>
      <c r="BL142" s="18" t="s">
        <v>314</v>
      </c>
      <c r="BM142" s="150" t="s">
        <v>314</v>
      </c>
    </row>
    <row r="143" spans="2:65" s="1" customFormat="1" ht="19.5">
      <c r="B143" s="33"/>
      <c r="D143" s="152" t="s">
        <v>316</v>
      </c>
      <c r="F143" s="153" t="s">
        <v>10152</v>
      </c>
      <c r="I143" s="154"/>
      <c r="L143" s="33"/>
      <c r="M143" s="155"/>
      <c r="T143" s="57"/>
      <c r="AT143" s="18" t="s">
        <v>316</v>
      </c>
      <c r="AU143" s="18" t="s">
        <v>163</v>
      </c>
    </row>
    <row r="144" spans="2:65" s="1" customFormat="1" ht="16.5" customHeight="1">
      <c r="B144" s="33"/>
      <c r="C144" s="139" t="s">
        <v>163</v>
      </c>
      <c r="D144" s="139" t="s">
        <v>309</v>
      </c>
      <c r="E144" s="140" t="s">
        <v>10153</v>
      </c>
      <c r="F144" s="141" t="s">
        <v>10154</v>
      </c>
      <c r="G144" s="142" t="s">
        <v>405</v>
      </c>
      <c r="H144" s="143">
        <v>1</v>
      </c>
      <c r="I144" s="144"/>
      <c r="J144" s="145">
        <f>ROUND(I144*H144,2)</f>
        <v>0</v>
      </c>
      <c r="K144" s="141" t="s">
        <v>1</v>
      </c>
      <c r="L144" s="33"/>
      <c r="M144" s="146" t="s">
        <v>1</v>
      </c>
      <c r="N144" s="147" t="s">
        <v>40</v>
      </c>
      <c r="P144" s="148">
        <f>O144*H144</f>
        <v>0</v>
      </c>
      <c r="Q144" s="148">
        <v>0</v>
      </c>
      <c r="R144" s="148">
        <f>Q144*H144</f>
        <v>0</v>
      </c>
      <c r="S144" s="148">
        <v>0</v>
      </c>
      <c r="T144" s="149">
        <f>S144*H144</f>
        <v>0</v>
      </c>
      <c r="AR144" s="150" t="s">
        <v>314</v>
      </c>
      <c r="AT144" s="150" t="s">
        <v>309</v>
      </c>
      <c r="AU144" s="150" t="s">
        <v>163</v>
      </c>
      <c r="AY144" s="18" t="s">
        <v>307</v>
      </c>
      <c r="BE144" s="151">
        <f>IF(N144="základní",J144,0)</f>
        <v>0</v>
      </c>
      <c r="BF144" s="151">
        <f>IF(N144="snížená",J144,0)</f>
        <v>0</v>
      </c>
      <c r="BG144" s="151">
        <f>IF(N144="zákl. přenesená",J144,0)</f>
        <v>0</v>
      </c>
      <c r="BH144" s="151">
        <f>IF(N144="sníž. přenesená",J144,0)</f>
        <v>0</v>
      </c>
      <c r="BI144" s="151">
        <f>IF(N144="nulová",J144,0)</f>
        <v>0</v>
      </c>
      <c r="BJ144" s="18" t="s">
        <v>82</v>
      </c>
      <c r="BK144" s="151">
        <f>ROUND(I144*H144,2)</f>
        <v>0</v>
      </c>
      <c r="BL144" s="18" t="s">
        <v>314</v>
      </c>
      <c r="BM144" s="150" t="s">
        <v>352</v>
      </c>
    </row>
    <row r="145" spans="2:65" s="1" customFormat="1" ht="29.25">
      <c r="B145" s="33"/>
      <c r="D145" s="152" t="s">
        <v>316</v>
      </c>
      <c r="F145" s="153" t="s">
        <v>10155</v>
      </c>
      <c r="I145" s="154"/>
      <c r="L145" s="33"/>
      <c r="M145" s="155"/>
      <c r="T145" s="57"/>
      <c r="AT145" s="18" t="s">
        <v>316</v>
      </c>
      <c r="AU145" s="18" t="s">
        <v>163</v>
      </c>
    </row>
    <row r="146" spans="2:65" s="1" customFormat="1" ht="16.5" customHeight="1">
      <c r="B146" s="33"/>
      <c r="C146" s="139" t="s">
        <v>314</v>
      </c>
      <c r="D146" s="139" t="s">
        <v>309</v>
      </c>
      <c r="E146" s="140" t="s">
        <v>10156</v>
      </c>
      <c r="F146" s="141" t="s">
        <v>10157</v>
      </c>
      <c r="G146" s="142" t="s">
        <v>405</v>
      </c>
      <c r="H146" s="143">
        <v>1</v>
      </c>
      <c r="I146" s="144"/>
      <c r="J146" s="145">
        <f>ROUND(I146*H146,2)</f>
        <v>0</v>
      </c>
      <c r="K146" s="141" t="s">
        <v>1</v>
      </c>
      <c r="L146" s="33"/>
      <c r="M146" s="146" t="s">
        <v>1</v>
      </c>
      <c r="N146" s="147" t="s">
        <v>40</v>
      </c>
      <c r="P146" s="148">
        <f>O146*H146</f>
        <v>0</v>
      </c>
      <c r="Q146" s="148">
        <v>0</v>
      </c>
      <c r="R146" s="148">
        <f>Q146*H146</f>
        <v>0</v>
      </c>
      <c r="S146" s="148">
        <v>0</v>
      </c>
      <c r="T146" s="149">
        <f>S146*H146</f>
        <v>0</v>
      </c>
      <c r="AR146" s="150" t="s">
        <v>314</v>
      </c>
      <c r="AT146" s="150" t="s">
        <v>309</v>
      </c>
      <c r="AU146" s="150" t="s">
        <v>163</v>
      </c>
      <c r="AY146" s="18" t="s">
        <v>307</v>
      </c>
      <c r="BE146" s="151">
        <f>IF(N146="základní",J146,0)</f>
        <v>0</v>
      </c>
      <c r="BF146" s="151">
        <f>IF(N146="snížená",J146,0)</f>
        <v>0</v>
      </c>
      <c r="BG146" s="151">
        <f>IF(N146="zákl. přenesená",J146,0)</f>
        <v>0</v>
      </c>
      <c r="BH146" s="151">
        <f>IF(N146="sníž. přenesená",J146,0)</f>
        <v>0</v>
      </c>
      <c r="BI146" s="151">
        <f>IF(N146="nulová",J146,0)</f>
        <v>0</v>
      </c>
      <c r="BJ146" s="18" t="s">
        <v>82</v>
      </c>
      <c r="BK146" s="151">
        <f>ROUND(I146*H146,2)</f>
        <v>0</v>
      </c>
      <c r="BL146" s="18" t="s">
        <v>314</v>
      </c>
      <c r="BM146" s="150" t="s">
        <v>369</v>
      </c>
    </row>
    <row r="147" spans="2:65" s="1" customFormat="1" ht="29.25">
      <c r="B147" s="33"/>
      <c r="D147" s="152" t="s">
        <v>316</v>
      </c>
      <c r="F147" s="153" t="s">
        <v>10158</v>
      </c>
      <c r="I147" s="154"/>
      <c r="L147" s="33"/>
      <c r="M147" s="155"/>
      <c r="T147" s="57"/>
      <c r="AT147" s="18" t="s">
        <v>316</v>
      </c>
      <c r="AU147" s="18" t="s">
        <v>163</v>
      </c>
    </row>
    <row r="148" spans="2:65" s="1" customFormat="1" ht="16.5" customHeight="1">
      <c r="B148" s="33"/>
      <c r="C148" s="139" t="s">
        <v>345</v>
      </c>
      <c r="D148" s="139" t="s">
        <v>309</v>
      </c>
      <c r="E148" s="140" t="s">
        <v>10159</v>
      </c>
      <c r="F148" s="141" t="s">
        <v>10160</v>
      </c>
      <c r="G148" s="142" t="s">
        <v>405</v>
      </c>
      <c r="H148" s="143">
        <v>1</v>
      </c>
      <c r="I148" s="144"/>
      <c r="J148" s="145">
        <f>ROUND(I148*H148,2)</f>
        <v>0</v>
      </c>
      <c r="K148" s="141" t="s">
        <v>1</v>
      </c>
      <c r="L148" s="33"/>
      <c r="M148" s="146" t="s">
        <v>1</v>
      </c>
      <c r="N148" s="147" t="s">
        <v>40</v>
      </c>
      <c r="P148" s="148">
        <f>O148*H148</f>
        <v>0</v>
      </c>
      <c r="Q148" s="148">
        <v>0</v>
      </c>
      <c r="R148" s="148">
        <f>Q148*H148</f>
        <v>0</v>
      </c>
      <c r="S148" s="148">
        <v>0</v>
      </c>
      <c r="T148" s="149">
        <f>S148*H148</f>
        <v>0</v>
      </c>
      <c r="AR148" s="150" t="s">
        <v>314</v>
      </c>
      <c r="AT148" s="150" t="s">
        <v>309</v>
      </c>
      <c r="AU148" s="150" t="s">
        <v>163</v>
      </c>
      <c r="AY148" s="18" t="s">
        <v>307</v>
      </c>
      <c r="BE148" s="151">
        <f>IF(N148="základní",J148,0)</f>
        <v>0</v>
      </c>
      <c r="BF148" s="151">
        <f>IF(N148="snížená",J148,0)</f>
        <v>0</v>
      </c>
      <c r="BG148" s="151">
        <f>IF(N148="zákl. přenesená",J148,0)</f>
        <v>0</v>
      </c>
      <c r="BH148" s="151">
        <f>IF(N148="sníž. přenesená",J148,0)</f>
        <v>0</v>
      </c>
      <c r="BI148" s="151">
        <f>IF(N148="nulová",J148,0)</f>
        <v>0</v>
      </c>
      <c r="BJ148" s="18" t="s">
        <v>82</v>
      </c>
      <c r="BK148" s="151">
        <f>ROUND(I148*H148,2)</f>
        <v>0</v>
      </c>
      <c r="BL148" s="18" t="s">
        <v>314</v>
      </c>
      <c r="BM148" s="150" t="s">
        <v>380</v>
      </c>
    </row>
    <row r="149" spans="2:65" s="1" customFormat="1" ht="19.5">
      <c r="B149" s="33"/>
      <c r="D149" s="152" t="s">
        <v>316</v>
      </c>
      <c r="F149" s="153" t="s">
        <v>10161</v>
      </c>
      <c r="I149" s="154"/>
      <c r="L149" s="33"/>
      <c r="M149" s="155"/>
      <c r="T149" s="57"/>
      <c r="AT149" s="18" t="s">
        <v>316</v>
      </c>
      <c r="AU149" s="18" t="s">
        <v>163</v>
      </c>
    </row>
    <row r="150" spans="2:65" s="1" customFormat="1" ht="16.5" customHeight="1">
      <c r="B150" s="33"/>
      <c r="C150" s="139" t="s">
        <v>352</v>
      </c>
      <c r="D150" s="139" t="s">
        <v>309</v>
      </c>
      <c r="E150" s="140" t="s">
        <v>10162</v>
      </c>
      <c r="F150" s="141" t="s">
        <v>10163</v>
      </c>
      <c r="G150" s="142" t="s">
        <v>405</v>
      </c>
      <c r="H150" s="143">
        <v>1</v>
      </c>
      <c r="I150" s="144"/>
      <c r="J150" s="145">
        <f>ROUND(I150*H150,2)</f>
        <v>0</v>
      </c>
      <c r="K150" s="141" t="s">
        <v>1</v>
      </c>
      <c r="L150" s="33"/>
      <c r="M150" s="146" t="s">
        <v>1</v>
      </c>
      <c r="N150" s="147" t="s">
        <v>40</v>
      </c>
      <c r="P150" s="148">
        <f>O150*H150</f>
        <v>0</v>
      </c>
      <c r="Q150" s="148">
        <v>0</v>
      </c>
      <c r="R150" s="148">
        <f>Q150*H150</f>
        <v>0</v>
      </c>
      <c r="S150" s="148">
        <v>0</v>
      </c>
      <c r="T150" s="149">
        <f>S150*H150</f>
        <v>0</v>
      </c>
      <c r="AR150" s="150" t="s">
        <v>314</v>
      </c>
      <c r="AT150" s="150" t="s">
        <v>309</v>
      </c>
      <c r="AU150" s="150" t="s">
        <v>163</v>
      </c>
      <c r="AY150" s="18" t="s">
        <v>307</v>
      </c>
      <c r="BE150" s="151">
        <f>IF(N150="základní",J150,0)</f>
        <v>0</v>
      </c>
      <c r="BF150" s="151">
        <f>IF(N150="snížená",J150,0)</f>
        <v>0</v>
      </c>
      <c r="BG150" s="151">
        <f>IF(N150="zákl. přenesená",J150,0)</f>
        <v>0</v>
      </c>
      <c r="BH150" s="151">
        <f>IF(N150="sníž. přenesená",J150,0)</f>
        <v>0</v>
      </c>
      <c r="BI150" s="151">
        <f>IF(N150="nulová",J150,0)</f>
        <v>0</v>
      </c>
      <c r="BJ150" s="18" t="s">
        <v>82</v>
      </c>
      <c r="BK150" s="151">
        <f>ROUND(I150*H150,2)</f>
        <v>0</v>
      </c>
      <c r="BL150" s="18" t="s">
        <v>314</v>
      </c>
      <c r="BM150" s="150" t="s">
        <v>8</v>
      </c>
    </row>
    <row r="151" spans="2:65" s="1" customFormat="1" ht="19.5">
      <c r="B151" s="33"/>
      <c r="D151" s="152" t="s">
        <v>316</v>
      </c>
      <c r="F151" s="153" t="s">
        <v>10164</v>
      </c>
      <c r="I151" s="154"/>
      <c r="L151" s="33"/>
      <c r="M151" s="155"/>
      <c r="T151" s="57"/>
      <c r="AT151" s="18" t="s">
        <v>316</v>
      </c>
      <c r="AU151" s="18" t="s">
        <v>163</v>
      </c>
    </row>
    <row r="152" spans="2:65" s="16" customFormat="1" ht="20.85" customHeight="1">
      <c r="B152" s="207"/>
      <c r="D152" s="208" t="s">
        <v>74</v>
      </c>
      <c r="E152" s="208" t="s">
        <v>10165</v>
      </c>
      <c r="F152" s="208" t="s">
        <v>10166</v>
      </c>
      <c r="I152" s="209"/>
      <c r="J152" s="210">
        <f>BK152</f>
        <v>0</v>
      </c>
      <c r="L152" s="207"/>
      <c r="M152" s="211"/>
      <c r="P152" s="212">
        <f>SUM(P153:P158)</f>
        <v>0</v>
      </c>
      <c r="R152" s="212">
        <f>SUM(R153:R158)</f>
        <v>0</v>
      </c>
      <c r="T152" s="213">
        <f>SUM(T153:T158)</f>
        <v>0</v>
      </c>
      <c r="AR152" s="208" t="s">
        <v>82</v>
      </c>
      <c r="AT152" s="214" t="s">
        <v>74</v>
      </c>
      <c r="AU152" s="214" t="s">
        <v>163</v>
      </c>
      <c r="AY152" s="208" t="s">
        <v>307</v>
      </c>
      <c r="BK152" s="215">
        <f>SUM(BK153:BK158)</f>
        <v>0</v>
      </c>
    </row>
    <row r="153" spans="2:65" s="1" customFormat="1" ht="16.5" customHeight="1">
      <c r="B153" s="33"/>
      <c r="C153" s="139" t="s">
        <v>361</v>
      </c>
      <c r="D153" s="139" t="s">
        <v>309</v>
      </c>
      <c r="E153" s="140" t="s">
        <v>10167</v>
      </c>
      <c r="F153" s="141" t="s">
        <v>10168</v>
      </c>
      <c r="G153" s="142" t="s">
        <v>405</v>
      </c>
      <c r="H153" s="143">
        <v>8</v>
      </c>
      <c r="I153" s="144"/>
      <c r="J153" s="145">
        <f>ROUND(I153*H153,2)</f>
        <v>0</v>
      </c>
      <c r="K153" s="141" t="s">
        <v>1</v>
      </c>
      <c r="L153" s="33"/>
      <c r="M153" s="146" t="s">
        <v>1</v>
      </c>
      <c r="N153" s="147" t="s">
        <v>40</v>
      </c>
      <c r="P153" s="148">
        <f>O153*H153</f>
        <v>0</v>
      </c>
      <c r="Q153" s="148">
        <v>0</v>
      </c>
      <c r="R153" s="148">
        <f>Q153*H153</f>
        <v>0</v>
      </c>
      <c r="S153" s="148">
        <v>0</v>
      </c>
      <c r="T153" s="149">
        <f>S153*H153</f>
        <v>0</v>
      </c>
      <c r="AR153" s="150" t="s">
        <v>314</v>
      </c>
      <c r="AT153" s="150" t="s">
        <v>309</v>
      </c>
      <c r="AU153" s="150" t="s">
        <v>314</v>
      </c>
      <c r="AY153" s="18" t="s">
        <v>307</v>
      </c>
      <c r="BE153" s="151">
        <f>IF(N153="základní",J153,0)</f>
        <v>0</v>
      </c>
      <c r="BF153" s="151">
        <f>IF(N153="snížená",J153,0)</f>
        <v>0</v>
      </c>
      <c r="BG153" s="151">
        <f>IF(N153="zákl. přenesená",J153,0)</f>
        <v>0</v>
      </c>
      <c r="BH153" s="151">
        <f>IF(N153="sníž. přenesená",J153,0)</f>
        <v>0</v>
      </c>
      <c r="BI153" s="151">
        <f>IF(N153="nulová",J153,0)</f>
        <v>0</v>
      </c>
      <c r="BJ153" s="18" t="s">
        <v>82</v>
      </c>
      <c r="BK153" s="151">
        <f>ROUND(I153*H153,2)</f>
        <v>0</v>
      </c>
      <c r="BL153" s="18" t="s">
        <v>314</v>
      </c>
      <c r="BM153" s="150" t="s">
        <v>402</v>
      </c>
    </row>
    <row r="154" spans="2:65" s="1" customFormat="1" ht="29.25">
      <c r="B154" s="33"/>
      <c r="D154" s="152" t="s">
        <v>316</v>
      </c>
      <c r="F154" s="153" t="s">
        <v>10169</v>
      </c>
      <c r="I154" s="154"/>
      <c r="L154" s="33"/>
      <c r="M154" s="155"/>
      <c r="T154" s="57"/>
      <c r="AT154" s="18" t="s">
        <v>316</v>
      </c>
      <c r="AU154" s="18" t="s">
        <v>314</v>
      </c>
    </row>
    <row r="155" spans="2:65" s="1" customFormat="1" ht="16.5" customHeight="1">
      <c r="B155" s="33"/>
      <c r="C155" s="139" t="s">
        <v>369</v>
      </c>
      <c r="D155" s="139" t="s">
        <v>309</v>
      </c>
      <c r="E155" s="140" t="s">
        <v>10170</v>
      </c>
      <c r="F155" s="141" t="s">
        <v>10171</v>
      </c>
      <c r="G155" s="142" t="s">
        <v>405</v>
      </c>
      <c r="H155" s="143">
        <v>1</v>
      </c>
      <c r="I155" s="144"/>
      <c r="J155" s="145">
        <f>ROUND(I155*H155,2)</f>
        <v>0</v>
      </c>
      <c r="K155" s="141" t="s">
        <v>1</v>
      </c>
      <c r="L155" s="33"/>
      <c r="M155" s="146" t="s">
        <v>1</v>
      </c>
      <c r="N155" s="147" t="s">
        <v>40</v>
      </c>
      <c r="P155" s="148">
        <f>O155*H155</f>
        <v>0</v>
      </c>
      <c r="Q155" s="148">
        <v>0</v>
      </c>
      <c r="R155" s="148">
        <f>Q155*H155</f>
        <v>0</v>
      </c>
      <c r="S155" s="148">
        <v>0</v>
      </c>
      <c r="T155" s="149">
        <f>S155*H155</f>
        <v>0</v>
      </c>
      <c r="AR155" s="150" t="s">
        <v>314</v>
      </c>
      <c r="AT155" s="150" t="s">
        <v>309</v>
      </c>
      <c r="AU155" s="150" t="s">
        <v>314</v>
      </c>
      <c r="AY155" s="18" t="s">
        <v>307</v>
      </c>
      <c r="BE155" s="151">
        <f>IF(N155="základní",J155,0)</f>
        <v>0</v>
      </c>
      <c r="BF155" s="151">
        <f>IF(N155="snížená",J155,0)</f>
        <v>0</v>
      </c>
      <c r="BG155" s="151">
        <f>IF(N155="zákl. přenesená",J155,0)</f>
        <v>0</v>
      </c>
      <c r="BH155" s="151">
        <f>IF(N155="sníž. přenesená",J155,0)</f>
        <v>0</v>
      </c>
      <c r="BI155" s="151">
        <f>IF(N155="nulová",J155,0)</f>
        <v>0</v>
      </c>
      <c r="BJ155" s="18" t="s">
        <v>82</v>
      </c>
      <c r="BK155" s="151">
        <f>ROUND(I155*H155,2)</f>
        <v>0</v>
      </c>
      <c r="BL155" s="18" t="s">
        <v>314</v>
      </c>
      <c r="BM155" s="150" t="s">
        <v>417</v>
      </c>
    </row>
    <row r="156" spans="2:65" s="1" customFormat="1" ht="48.75">
      <c r="B156" s="33"/>
      <c r="D156" s="152" t="s">
        <v>316</v>
      </c>
      <c r="F156" s="153" t="s">
        <v>10172</v>
      </c>
      <c r="I156" s="154"/>
      <c r="L156" s="33"/>
      <c r="M156" s="155"/>
      <c r="T156" s="57"/>
      <c r="AT156" s="18" t="s">
        <v>316</v>
      </c>
      <c r="AU156" s="18" t="s">
        <v>314</v>
      </c>
    </row>
    <row r="157" spans="2:65" s="1" customFormat="1" ht="16.5" customHeight="1">
      <c r="B157" s="33"/>
      <c r="C157" s="139" t="s">
        <v>374</v>
      </c>
      <c r="D157" s="139" t="s">
        <v>309</v>
      </c>
      <c r="E157" s="140" t="s">
        <v>10173</v>
      </c>
      <c r="F157" s="141" t="s">
        <v>10174</v>
      </c>
      <c r="G157" s="142" t="s">
        <v>405</v>
      </c>
      <c r="H157" s="143">
        <v>1</v>
      </c>
      <c r="I157" s="144"/>
      <c r="J157" s="145">
        <f>ROUND(I157*H157,2)</f>
        <v>0</v>
      </c>
      <c r="K157" s="141" t="s">
        <v>1</v>
      </c>
      <c r="L157" s="33"/>
      <c r="M157" s="146" t="s">
        <v>1</v>
      </c>
      <c r="N157" s="147" t="s">
        <v>40</v>
      </c>
      <c r="P157" s="148">
        <f>O157*H157</f>
        <v>0</v>
      </c>
      <c r="Q157" s="148">
        <v>0</v>
      </c>
      <c r="R157" s="148">
        <f>Q157*H157</f>
        <v>0</v>
      </c>
      <c r="S157" s="148">
        <v>0</v>
      </c>
      <c r="T157" s="149">
        <f>S157*H157</f>
        <v>0</v>
      </c>
      <c r="AR157" s="150" t="s">
        <v>314</v>
      </c>
      <c r="AT157" s="150" t="s">
        <v>309</v>
      </c>
      <c r="AU157" s="150" t="s">
        <v>314</v>
      </c>
      <c r="AY157" s="18" t="s">
        <v>307</v>
      </c>
      <c r="BE157" s="151">
        <f>IF(N157="základní",J157,0)</f>
        <v>0</v>
      </c>
      <c r="BF157" s="151">
        <f>IF(N157="snížená",J157,0)</f>
        <v>0</v>
      </c>
      <c r="BG157" s="151">
        <f>IF(N157="zákl. přenesená",J157,0)</f>
        <v>0</v>
      </c>
      <c r="BH157" s="151">
        <f>IF(N157="sníž. přenesená",J157,0)</f>
        <v>0</v>
      </c>
      <c r="BI157" s="151">
        <f>IF(N157="nulová",J157,0)</f>
        <v>0</v>
      </c>
      <c r="BJ157" s="18" t="s">
        <v>82</v>
      </c>
      <c r="BK157" s="151">
        <f>ROUND(I157*H157,2)</f>
        <v>0</v>
      </c>
      <c r="BL157" s="18" t="s">
        <v>314</v>
      </c>
      <c r="BM157" s="150" t="s">
        <v>433</v>
      </c>
    </row>
    <row r="158" spans="2:65" s="1" customFormat="1" ht="39">
      <c r="B158" s="33"/>
      <c r="D158" s="152" t="s">
        <v>316</v>
      </c>
      <c r="F158" s="153" t="s">
        <v>10175</v>
      </c>
      <c r="I158" s="154"/>
      <c r="L158" s="33"/>
      <c r="M158" s="155"/>
      <c r="T158" s="57"/>
      <c r="AT158" s="18" t="s">
        <v>316</v>
      </c>
      <c r="AU158" s="18" t="s">
        <v>314</v>
      </c>
    </row>
    <row r="159" spans="2:65" s="11" customFormat="1" ht="20.85" customHeight="1">
      <c r="B159" s="127"/>
      <c r="D159" s="128" t="s">
        <v>74</v>
      </c>
      <c r="E159" s="137" t="s">
        <v>10176</v>
      </c>
      <c r="F159" s="137" t="s">
        <v>10177</v>
      </c>
      <c r="I159" s="130"/>
      <c r="J159" s="138">
        <f>BK159</f>
        <v>0</v>
      </c>
      <c r="L159" s="127"/>
      <c r="M159" s="132"/>
      <c r="P159" s="133">
        <f>SUM(P160:P181)</f>
        <v>0</v>
      </c>
      <c r="R159" s="133">
        <f>SUM(R160:R181)</f>
        <v>0</v>
      </c>
      <c r="T159" s="134">
        <f>SUM(T160:T181)</f>
        <v>0</v>
      </c>
      <c r="AR159" s="128" t="s">
        <v>82</v>
      </c>
      <c r="AT159" s="135" t="s">
        <v>74</v>
      </c>
      <c r="AU159" s="135" t="s">
        <v>84</v>
      </c>
      <c r="AY159" s="128" t="s">
        <v>307</v>
      </c>
      <c r="BK159" s="136">
        <f>SUM(BK160:BK181)</f>
        <v>0</v>
      </c>
    </row>
    <row r="160" spans="2:65" s="1" customFormat="1" ht="16.5" customHeight="1">
      <c r="B160" s="33"/>
      <c r="C160" s="139" t="s">
        <v>380</v>
      </c>
      <c r="D160" s="139" t="s">
        <v>309</v>
      </c>
      <c r="E160" s="140" t="s">
        <v>10178</v>
      </c>
      <c r="F160" s="141" t="s">
        <v>10179</v>
      </c>
      <c r="G160" s="142" t="s">
        <v>405</v>
      </c>
      <c r="H160" s="143">
        <v>1</v>
      </c>
      <c r="I160" s="144"/>
      <c r="J160" s="145">
        <f>ROUND(I160*H160,2)</f>
        <v>0</v>
      </c>
      <c r="K160" s="141" t="s">
        <v>1</v>
      </c>
      <c r="L160" s="33"/>
      <c r="M160" s="146" t="s">
        <v>1</v>
      </c>
      <c r="N160" s="147" t="s">
        <v>40</v>
      </c>
      <c r="P160" s="148">
        <f>O160*H160</f>
        <v>0</v>
      </c>
      <c r="Q160" s="148">
        <v>0</v>
      </c>
      <c r="R160" s="148">
        <f>Q160*H160</f>
        <v>0</v>
      </c>
      <c r="S160" s="148">
        <v>0</v>
      </c>
      <c r="T160" s="149">
        <f>S160*H160</f>
        <v>0</v>
      </c>
      <c r="AR160" s="150" t="s">
        <v>314</v>
      </c>
      <c r="AT160" s="150" t="s">
        <v>309</v>
      </c>
      <c r="AU160" s="150" t="s">
        <v>163</v>
      </c>
      <c r="AY160" s="18" t="s">
        <v>307</v>
      </c>
      <c r="BE160" s="151">
        <f>IF(N160="základní",J160,0)</f>
        <v>0</v>
      </c>
      <c r="BF160" s="151">
        <f>IF(N160="snížená",J160,0)</f>
        <v>0</v>
      </c>
      <c r="BG160" s="151">
        <f>IF(N160="zákl. přenesená",J160,0)</f>
        <v>0</v>
      </c>
      <c r="BH160" s="151">
        <f>IF(N160="sníž. přenesená",J160,0)</f>
        <v>0</v>
      </c>
      <c r="BI160" s="151">
        <f>IF(N160="nulová",J160,0)</f>
        <v>0</v>
      </c>
      <c r="BJ160" s="18" t="s">
        <v>82</v>
      </c>
      <c r="BK160" s="151">
        <f>ROUND(I160*H160,2)</f>
        <v>0</v>
      </c>
      <c r="BL160" s="18" t="s">
        <v>314</v>
      </c>
      <c r="BM160" s="150" t="s">
        <v>448</v>
      </c>
    </row>
    <row r="161" spans="2:65" s="1" customFormat="1" ht="68.25">
      <c r="B161" s="33"/>
      <c r="D161" s="152" t="s">
        <v>316</v>
      </c>
      <c r="F161" s="153" t="s">
        <v>10180</v>
      </c>
      <c r="I161" s="154"/>
      <c r="L161" s="33"/>
      <c r="M161" s="155"/>
      <c r="T161" s="57"/>
      <c r="AT161" s="18" t="s">
        <v>316</v>
      </c>
      <c r="AU161" s="18" t="s">
        <v>163</v>
      </c>
    </row>
    <row r="162" spans="2:65" s="1" customFormat="1" ht="16.5" customHeight="1">
      <c r="B162" s="33"/>
      <c r="C162" s="139" t="s">
        <v>385</v>
      </c>
      <c r="D162" s="139" t="s">
        <v>309</v>
      </c>
      <c r="E162" s="140" t="s">
        <v>10181</v>
      </c>
      <c r="F162" s="141" t="s">
        <v>10182</v>
      </c>
      <c r="G162" s="142" t="s">
        <v>405</v>
      </c>
      <c r="H162" s="143">
        <v>2</v>
      </c>
      <c r="I162" s="144"/>
      <c r="J162" s="145">
        <f>ROUND(I162*H162,2)</f>
        <v>0</v>
      </c>
      <c r="K162" s="141" t="s">
        <v>1</v>
      </c>
      <c r="L162" s="33"/>
      <c r="M162" s="146" t="s">
        <v>1</v>
      </c>
      <c r="N162" s="147" t="s">
        <v>40</v>
      </c>
      <c r="P162" s="148">
        <f>O162*H162</f>
        <v>0</v>
      </c>
      <c r="Q162" s="148">
        <v>0</v>
      </c>
      <c r="R162" s="148">
        <f>Q162*H162</f>
        <v>0</v>
      </c>
      <c r="S162" s="148">
        <v>0</v>
      </c>
      <c r="T162" s="149">
        <f>S162*H162</f>
        <v>0</v>
      </c>
      <c r="AR162" s="150" t="s">
        <v>314</v>
      </c>
      <c r="AT162" s="150" t="s">
        <v>309</v>
      </c>
      <c r="AU162" s="150" t="s">
        <v>163</v>
      </c>
      <c r="AY162" s="18" t="s">
        <v>307</v>
      </c>
      <c r="BE162" s="151">
        <f>IF(N162="základní",J162,0)</f>
        <v>0</v>
      </c>
      <c r="BF162" s="151">
        <f>IF(N162="snížená",J162,0)</f>
        <v>0</v>
      </c>
      <c r="BG162" s="151">
        <f>IF(N162="zákl. přenesená",J162,0)</f>
        <v>0</v>
      </c>
      <c r="BH162" s="151">
        <f>IF(N162="sníž. přenesená",J162,0)</f>
        <v>0</v>
      </c>
      <c r="BI162" s="151">
        <f>IF(N162="nulová",J162,0)</f>
        <v>0</v>
      </c>
      <c r="BJ162" s="18" t="s">
        <v>82</v>
      </c>
      <c r="BK162" s="151">
        <f>ROUND(I162*H162,2)</f>
        <v>0</v>
      </c>
      <c r="BL162" s="18" t="s">
        <v>314</v>
      </c>
      <c r="BM162" s="150" t="s">
        <v>459</v>
      </c>
    </row>
    <row r="163" spans="2:65" s="1" customFormat="1" ht="68.25">
      <c r="B163" s="33"/>
      <c r="D163" s="152" t="s">
        <v>316</v>
      </c>
      <c r="F163" s="153" t="s">
        <v>10183</v>
      </c>
      <c r="I163" s="154"/>
      <c r="L163" s="33"/>
      <c r="M163" s="155"/>
      <c r="T163" s="57"/>
      <c r="AT163" s="18" t="s">
        <v>316</v>
      </c>
      <c r="AU163" s="18" t="s">
        <v>163</v>
      </c>
    </row>
    <row r="164" spans="2:65" s="1" customFormat="1" ht="16.5" customHeight="1">
      <c r="B164" s="33"/>
      <c r="C164" s="139" t="s">
        <v>8</v>
      </c>
      <c r="D164" s="139" t="s">
        <v>309</v>
      </c>
      <c r="E164" s="140" t="s">
        <v>10184</v>
      </c>
      <c r="F164" s="141" t="s">
        <v>10185</v>
      </c>
      <c r="G164" s="142" t="s">
        <v>405</v>
      </c>
      <c r="H164" s="143">
        <v>1</v>
      </c>
      <c r="I164" s="144"/>
      <c r="J164" s="145">
        <f>ROUND(I164*H164,2)</f>
        <v>0</v>
      </c>
      <c r="K164" s="141" t="s">
        <v>1</v>
      </c>
      <c r="L164" s="33"/>
      <c r="M164" s="146" t="s">
        <v>1</v>
      </c>
      <c r="N164" s="147" t="s">
        <v>40</v>
      </c>
      <c r="P164" s="148">
        <f>O164*H164</f>
        <v>0</v>
      </c>
      <c r="Q164" s="148">
        <v>0</v>
      </c>
      <c r="R164" s="148">
        <f>Q164*H164</f>
        <v>0</v>
      </c>
      <c r="S164" s="148">
        <v>0</v>
      </c>
      <c r="T164" s="149">
        <f>S164*H164</f>
        <v>0</v>
      </c>
      <c r="AR164" s="150" t="s">
        <v>314</v>
      </c>
      <c r="AT164" s="150" t="s">
        <v>309</v>
      </c>
      <c r="AU164" s="150" t="s">
        <v>163</v>
      </c>
      <c r="AY164" s="18" t="s">
        <v>307</v>
      </c>
      <c r="BE164" s="151">
        <f>IF(N164="základní",J164,0)</f>
        <v>0</v>
      </c>
      <c r="BF164" s="151">
        <f>IF(N164="snížená",J164,0)</f>
        <v>0</v>
      </c>
      <c r="BG164" s="151">
        <f>IF(N164="zákl. přenesená",J164,0)</f>
        <v>0</v>
      </c>
      <c r="BH164" s="151">
        <f>IF(N164="sníž. přenesená",J164,0)</f>
        <v>0</v>
      </c>
      <c r="BI164" s="151">
        <f>IF(N164="nulová",J164,0)</f>
        <v>0</v>
      </c>
      <c r="BJ164" s="18" t="s">
        <v>82</v>
      </c>
      <c r="BK164" s="151">
        <f>ROUND(I164*H164,2)</f>
        <v>0</v>
      </c>
      <c r="BL164" s="18" t="s">
        <v>314</v>
      </c>
      <c r="BM164" s="150" t="s">
        <v>472</v>
      </c>
    </row>
    <row r="165" spans="2:65" s="1" customFormat="1" ht="19.5">
      <c r="B165" s="33"/>
      <c r="D165" s="152" t="s">
        <v>316</v>
      </c>
      <c r="F165" s="153" t="s">
        <v>10186</v>
      </c>
      <c r="I165" s="154"/>
      <c r="L165" s="33"/>
      <c r="M165" s="155"/>
      <c r="T165" s="57"/>
      <c r="AT165" s="18" t="s">
        <v>316</v>
      </c>
      <c r="AU165" s="18" t="s">
        <v>163</v>
      </c>
    </row>
    <row r="166" spans="2:65" s="1" customFormat="1" ht="16.5" customHeight="1">
      <c r="B166" s="33"/>
      <c r="C166" s="139" t="s">
        <v>395</v>
      </c>
      <c r="D166" s="139" t="s">
        <v>309</v>
      </c>
      <c r="E166" s="140" t="s">
        <v>10187</v>
      </c>
      <c r="F166" s="141" t="s">
        <v>10188</v>
      </c>
      <c r="G166" s="142" t="s">
        <v>405</v>
      </c>
      <c r="H166" s="143">
        <v>1</v>
      </c>
      <c r="I166" s="144"/>
      <c r="J166" s="145">
        <f>ROUND(I166*H166,2)</f>
        <v>0</v>
      </c>
      <c r="K166" s="141" t="s">
        <v>1</v>
      </c>
      <c r="L166" s="33"/>
      <c r="M166" s="146" t="s">
        <v>1</v>
      </c>
      <c r="N166" s="147" t="s">
        <v>40</v>
      </c>
      <c r="P166" s="148">
        <f>O166*H166</f>
        <v>0</v>
      </c>
      <c r="Q166" s="148">
        <v>0</v>
      </c>
      <c r="R166" s="148">
        <f>Q166*H166</f>
        <v>0</v>
      </c>
      <c r="S166" s="148">
        <v>0</v>
      </c>
      <c r="T166" s="149">
        <f>S166*H166</f>
        <v>0</v>
      </c>
      <c r="AR166" s="150" t="s">
        <v>314</v>
      </c>
      <c r="AT166" s="150" t="s">
        <v>309</v>
      </c>
      <c r="AU166" s="150" t="s">
        <v>163</v>
      </c>
      <c r="AY166" s="18" t="s">
        <v>307</v>
      </c>
      <c r="BE166" s="151">
        <f>IF(N166="základní",J166,0)</f>
        <v>0</v>
      </c>
      <c r="BF166" s="151">
        <f>IF(N166="snížená",J166,0)</f>
        <v>0</v>
      </c>
      <c r="BG166" s="151">
        <f>IF(N166="zákl. přenesená",J166,0)</f>
        <v>0</v>
      </c>
      <c r="BH166" s="151">
        <f>IF(N166="sníž. přenesená",J166,0)</f>
        <v>0</v>
      </c>
      <c r="BI166" s="151">
        <f>IF(N166="nulová",J166,0)</f>
        <v>0</v>
      </c>
      <c r="BJ166" s="18" t="s">
        <v>82</v>
      </c>
      <c r="BK166" s="151">
        <f>ROUND(I166*H166,2)</f>
        <v>0</v>
      </c>
      <c r="BL166" s="18" t="s">
        <v>314</v>
      </c>
      <c r="BM166" s="150" t="s">
        <v>488</v>
      </c>
    </row>
    <row r="167" spans="2:65" s="1" customFormat="1" ht="29.25">
      <c r="B167" s="33"/>
      <c r="D167" s="152" t="s">
        <v>316</v>
      </c>
      <c r="F167" s="153" t="s">
        <v>10189</v>
      </c>
      <c r="I167" s="154"/>
      <c r="L167" s="33"/>
      <c r="M167" s="155"/>
      <c r="T167" s="57"/>
      <c r="AT167" s="18" t="s">
        <v>316</v>
      </c>
      <c r="AU167" s="18" t="s">
        <v>163</v>
      </c>
    </row>
    <row r="168" spans="2:65" s="1" customFormat="1" ht="16.5" customHeight="1">
      <c r="B168" s="33"/>
      <c r="C168" s="139" t="s">
        <v>402</v>
      </c>
      <c r="D168" s="139" t="s">
        <v>309</v>
      </c>
      <c r="E168" s="140" t="s">
        <v>10190</v>
      </c>
      <c r="F168" s="141" t="s">
        <v>10191</v>
      </c>
      <c r="G168" s="142" t="s">
        <v>405</v>
      </c>
      <c r="H168" s="143">
        <v>2</v>
      </c>
      <c r="I168" s="144"/>
      <c r="J168" s="145">
        <f>ROUND(I168*H168,2)</f>
        <v>0</v>
      </c>
      <c r="K168" s="141" t="s">
        <v>1</v>
      </c>
      <c r="L168" s="33"/>
      <c r="M168" s="146" t="s">
        <v>1</v>
      </c>
      <c r="N168" s="147" t="s">
        <v>40</v>
      </c>
      <c r="P168" s="148">
        <f>O168*H168</f>
        <v>0</v>
      </c>
      <c r="Q168" s="148">
        <v>0</v>
      </c>
      <c r="R168" s="148">
        <f>Q168*H168</f>
        <v>0</v>
      </c>
      <c r="S168" s="148">
        <v>0</v>
      </c>
      <c r="T168" s="149">
        <f>S168*H168</f>
        <v>0</v>
      </c>
      <c r="AR168" s="150" t="s">
        <v>314</v>
      </c>
      <c r="AT168" s="150" t="s">
        <v>309</v>
      </c>
      <c r="AU168" s="150" t="s">
        <v>163</v>
      </c>
      <c r="AY168" s="18" t="s">
        <v>307</v>
      </c>
      <c r="BE168" s="151">
        <f>IF(N168="základní",J168,0)</f>
        <v>0</v>
      </c>
      <c r="BF168" s="151">
        <f>IF(N168="snížená",J168,0)</f>
        <v>0</v>
      </c>
      <c r="BG168" s="151">
        <f>IF(N168="zákl. přenesená",J168,0)</f>
        <v>0</v>
      </c>
      <c r="BH168" s="151">
        <f>IF(N168="sníž. přenesená",J168,0)</f>
        <v>0</v>
      </c>
      <c r="BI168" s="151">
        <f>IF(N168="nulová",J168,0)</f>
        <v>0</v>
      </c>
      <c r="BJ168" s="18" t="s">
        <v>82</v>
      </c>
      <c r="BK168" s="151">
        <f>ROUND(I168*H168,2)</f>
        <v>0</v>
      </c>
      <c r="BL168" s="18" t="s">
        <v>314</v>
      </c>
      <c r="BM168" s="150" t="s">
        <v>499</v>
      </c>
    </row>
    <row r="169" spans="2:65" s="1" customFormat="1" ht="19.5">
      <c r="B169" s="33"/>
      <c r="D169" s="152" t="s">
        <v>316</v>
      </c>
      <c r="F169" s="153" t="s">
        <v>10192</v>
      </c>
      <c r="I169" s="154"/>
      <c r="L169" s="33"/>
      <c r="M169" s="155"/>
      <c r="T169" s="57"/>
      <c r="AT169" s="18" t="s">
        <v>316</v>
      </c>
      <c r="AU169" s="18" t="s">
        <v>163</v>
      </c>
    </row>
    <row r="170" spans="2:65" s="1" customFormat="1" ht="16.5" customHeight="1">
      <c r="B170" s="33"/>
      <c r="C170" s="139" t="s">
        <v>409</v>
      </c>
      <c r="D170" s="139" t="s">
        <v>309</v>
      </c>
      <c r="E170" s="140" t="s">
        <v>10193</v>
      </c>
      <c r="F170" s="141" t="s">
        <v>10194</v>
      </c>
      <c r="G170" s="142" t="s">
        <v>405</v>
      </c>
      <c r="H170" s="143">
        <v>6</v>
      </c>
      <c r="I170" s="144"/>
      <c r="J170" s="145">
        <f>ROUND(I170*H170,2)</f>
        <v>0</v>
      </c>
      <c r="K170" s="141" t="s">
        <v>1</v>
      </c>
      <c r="L170" s="33"/>
      <c r="M170" s="146" t="s">
        <v>1</v>
      </c>
      <c r="N170" s="147" t="s">
        <v>40</v>
      </c>
      <c r="P170" s="148">
        <f>O170*H170</f>
        <v>0</v>
      </c>
      <c r="Q170" s="148">
        <v>0</v>
      </c>
      <c r="R170" s="148">
        <f>Q170*H170</f>
        <v>0</v>
      </c>
      <c r="S170" s="148">
        <v>0</v>
      </c>
      <c r="T170" s="149">
        <f>S170*H170</f>
        <v>0</v>
      </c>
      <c r="AR170" s="150" t="s">
        <v>314</v>
      </c>
      <c r="AT170" s="150" t="s">
        <v>309</v>
      </c>
      <c r="AU170" s="150" t="s">
        <v>163</v>
      </c>
      <c r="AY170" s="18" t="s">
        <v>307</v>
      </c>
      <c r="BE170" s="151">
        <f>IF(N170="základní",J170,0)</f>
        <v>0</v>
      </c>
      <c r="BF170" s="151">
        <f>IF(N170="snížená",J170,0)</f>
        <v>0</v>
      </c>
      <c r="BG170" s="151">
        <f>IF(N170="zákl. přenesená",J170,0)</f>
        <v>0</v>
      </c>
      <c r="BH170" s="151">
        <f>IF(N170="sníž. přenesená",J170,0)</f>
        <v>0</v>
      </c>
      <c r="BI170" s="151">
        <f>IF(N170="nulová",J170,0)</f>
        <v>0</v>
      </c>
      <c r="BJ170" s="18" t="s">
        <v>82</v>
      </c>
      <c r="BK170" s="151">
        <f>ROUND(I170*H170,2)</f>
        <v>0</v>
      </c>
      <c r="BL170" s="18" t="s">
        <v>314</v>
      </c>
      <c r="BM170" s="150" t="s">
        <v>511</v>
      </c>
    </row>
    <row r="171" spans="2:65" s="1" customFormat="1" ht="11.25">
      <c r="B171" s="33"/>
      <c r="D171" s="152" t="s">
        <v>316</v>
      </c>
      <c r="F171" s="153" t="s">
        <v>10195</v>
      </c>
      <c r="I171" s="154"/>
      <c r="L171" s="33"/>
      <c r="M171" s="155"/>
      <c r="T171" s="57"/>
      <c r="AT171" s="18" t="s">
        <v>316</v>
      </c>
      <c r="AU171" s="18" t="s">
        <v>163</v>
      </c>
    </row>
    <row r="172" spans="2:65" s="1" customFormat="1" ht="16.5" customHeight="1">
      <c r="B172" s="33"/>
      <c r="C172" s="139" t="s">
        <v>417</v>
      </c>
      <c r="D172" s="139" t="s">
        <v>309</v>
      </c>
      <c r="E172" s="140" t="s">
        <v>10196</v>
      </c>
      <c r="F172" s="141" t="s">
        <v>10197</v>
      </c>
      <c r="G172" s="142" t="s">
        <v>405</v>
      </c>
      <c r="H172" s="143">
        <v>1</v>
      </c>
      <c r="I172" s="144"/>
      <c r="J172" s="145">
        <f>ROUND(I172*H172,2)</f>
        <v>0</v>
      </c>
      <c r="K172" s="141" t="s">
        <v>1</v>
      </c>
      <c r="L172" s="33"/>
      <c r="M172" s="146" t="s">
        <v>1</v>
      </c>
      <c r="N172" s="147" t="s">
        <v>40</v>
      </c>
      <c r="P172" s="148">
        <f>O172*H172</f>
        <v>0</v>
      </c>
      <c r="Q172" s="148">
        <v>0</v>
      </c>
      <c r="R172" s="148">
        <f>Q172*H172</f>
        <v>0</v>
      </c>
      <c r="S172" s="148">
        <v>0</v>
      </c>
      <c r="T172" s="149">
        <f>S172*H172</f>
        <v>0</v>
      </c>
      <c r="AR172" s="150" t="s">
        <v>314</v>
      </c>
      <c r="AT172" s="150" t="s">
        <v>309</v>
      </c>
      <c r="AU172" s="150" t="s">
        <v>163</v>
      </c>
      <c r="AY172" s="18" t="s">
        <v>307</v>
      </c>
      <c r="BE172" s="151">
        <f>IF(N172="základní",J172,0)</f>
        <v>0</v>
      </c>
      <c r="BF172" s="151">
        <f>IF(N172="snížená",J172,0)</f>
        <v>0</v>
      </c>
      <c r="BG172" s="151">
        <f>IF(N172="zákl. přenesená",J172,0)</f>
        <v>0</v>
      </c>
      <c r="BH172" s="151">
        <f>IF(N172="sníž. přenesená",J172,0)</f>
        <v>0</v>
      </c>
      <c r="BI172" s="151">
        <f>IF(N172="nulová",J172,0)</f>
        <v>0</v>
      </c>
      <c r="BJ172" s="18" t="s">
        <v>82</v>
      </c>
      <c r="BK172" s="151">
        <f>ROUND(I172*H172,2)</f>
        <v>0</v>
      </c>
      <c r="BL172" s="18" t="s">
        <v>314</v>
      </c>
      <c r="BM172" s="150" t="s">
        <v>524</v>
      </c>
    </row>
    <row r="173" spans="2:65" s="1" customFormat="1" ht="19.5">
      <c r="B173" s="33"/>
      <c r="D173" s="152" t="s">
        <v>316</v>
      </c>
      <c r="F173" s="153" t="s">
        <v>10198</v>
      </c>
      <c r="I173" s="154"/>
      <c r="L173" s="33"/>
      <c r="M173" s="155"/>
      <c r="T173" s="57"/>
      <c r="AT173" s="18" t="s">
        <v>316</v>
      </c>
      <c r="AU173" s="18" t="s">
        <v>163</v>
      </c>
    </row>
    <row r="174" spans="2:65" s="1" customFormat="1" ht="16.5" customHeight="1">
      <c r="B174" s="33"/>
      <c r="C174" s="139" t="s">
        <v>426</v>
      </c>
      <c r="D174" s="139" t="s">
        <v>309</v>
      </c>
      <c r="E174" s="140" t="s">
        <v>10199</v>
      </c>
      <c r="F174" s="141" t="s">
        <v>10200</v>
      </c>
      <c r="G174" s="142" t="s">
        <v>405</v>
      </c>
      <c r="H174" s="143">
        <v>22</v>
      </c>
      <c r="I174" s="144"/>
      <c r="J174" s="145">
        <f>ROUND(I174*H174,2)</f>
        <v>0</v>
      </c>
      <c r="K174" s="141" t="s">
        <v>1</v>
      </c>
      <c r="L174" s="33"/>
      <c r="M174" s="146" t="s">
        <v>1</v>
      </c>
      <c r="N174" s="147" t="s">
        <v>40</v>
      </c>
      <c r="P174" s="148">
        <f>O174*H174</f>
        <v>0</v>
      </c>
      <c r="Q174" s="148">
        <v>0</v>
      </c>
      <c r="R174" s="148">
        <f>Q174*H174</f>
        <v>0</v>
      </c>
      <c r="S174" s="148">
        <v>0</v>
      </c>
      <c r="T174" s="149">
        <f>S174*H174</f>
        <v>0</v>
      </c>
      <c r="AR174" s="150" t="s">
        <v>314</v>
      </c>
      <c r="AT174" s="150" t="s">
        <v>309</v>
      </c>
      <c r="AU174" s="150" t="s">
        <v>163</v>
      </c>
      <c r="AY174" s="18" t="s">
        <v>307</v>
      </c>
      <c r="BE174" s="151">
        <f>IF(N174="základní",J174,0)</f>
        <v>0</v>
      </c>
      <c r="BF174" s="151">
        <f>IF(N174="snížená",J174,0)</f>
        <v>0</v>
      </c>
      <c r="BG174" s="151">
        <f>IF(N174="zákl. přenesená",J174,0)</f>
        <v>0</v>
      </c>
      <c r="BH174" s="151">
        <f>IF(N174="sníž. přenesená",J174,0)</f>
        <v>0</v>
      </c>
      <c r="BI174" s="151">
        <f>IF(N174="nulová",J174,0)</f>
        <v>0</v>
      </c>
      <c r="BJ174" s="18" t="s">
        <v>82</v>
      </c>
      <c r="BK174" s="151">
        <f>ROUND(I174*H174,2)</f>
        <v>0</v>
      </c>
      <c r="BL174" s="18" t="s">
        <v>314</v>
      </c>
      <c r="BM174" s="150" t="s">
        <v>560</v>
      </c>
    </row>
    <row r="175" spans="2:65" s="1" customFormat="1" ht="19.5">
      <c r="B175" s="33"/>
      <c r="D175" s="152" t="s">
        <v>316</v>
      </c>
      <c r="F175" s="153" t="s">
        <v>10201</v>
      </c>
      <c r="I175" s="154"/>
      <c r="L175" s="33"/>
      <c r="M175" s="155"/>
      <c r="T175" s="57"/>
      <c r="AT175" s="18" t="s">
        <v>316</v>
      </c>
      <c r="AU175" s="18" t="s">
        <v>163</v>
      </c>
    </row>
    <row r="176" spans="2:65" s="1" customFormat="1" ht="16.5" customHeight="1">
      <c r="B176" s="33"/>
      <c r="C176" s="139" t="s">
        <v>433</v>
      </c>
      <c r="D176" s="139" t="s">
        <v>309</v>
      </c>
      <c r="E176" s="140" t="s">
        <v>10202</v>
      </c>
      <c r="F176" s="141" t="s">
        <v>10203</v>
      </c>
      <c r="G176" s="142" t="s">
        <v>405</v>
      </c>
      <c r="H176" s="143">
        <v>1</v>
      </c>
      <c r="I176" s="144"/>
      <c r="J176" s="145">
        <f>ROUND(I176*H176,2)</f>
        <v>0</v>
      </c>
      <c r="K176" s="141" t="s">
        <v>1</v>
      </c>
      <c r="L176" s="33"/>
      <c r="M176" s="146" t="s">
        <v>1</v>
      </c>
      <c r="N176" s="147" t="s">
        <v>40</v>
      </c>
      <c r="P176" s="148">
        <f>O176*H176</f>
        <v>0</v>
      </c>
      <c r="Q176" s="148">
        <v>0</v>
      </c>
      <c r="R176" s="148">
        <f>Q176*H176</f>
        <v>0</v>
      </c>
      <c r="S176" s="148">
        <v>0</v>
      </c>
      <c r="T176" s="149">
        <f>S176*H176</f>
        <v>0</v>
      </c>
      <c r="AR176" s="150" t="s">
        <v>314</v>
      </c>
      <c r="AT176" s="150" t="s">
        <v>309</v>
      </c>
      <c r="AU176" s="150" t="s">
        <v>163</v>
      </c>
      <c r="AY176" s="18" t="s">
        <v>307</v>
      </c>
      <c r="BE176" s="151">
        <f>IF(N176="základní",J176,0)</f>
        <v>0</v>
      </c>
      <c r="BF176" s="151">
        <f>IF(N176="snížená",J176,0)</f>
        <v>0</v>
      </c>
      <c r="BG176" s="151">
        <f>IF(N176="zákl. přenesená",J176,0)</f>
        <v>0</v>
      </c>
      <c r="BH176" s="151">
        <f>IF(N176="sníž. přenesená",J176,0)</f>
        <v>0</v>
      </c>
      <c r="BI176" s="151">
        <f>IF(N176="nulová",J176,0)</f>
        <v>0</v>
      </c>
      <c r="BJ176" s="18" t="s">
        <v>82</v>
      </c>
      <c r="BK176" s="151">
        <f>ROUND(I176*H176,2)</f>
        <v>0</v>
      </c>
      <c r="BL176" s="18" t="s">
        <v>314</v>
      </c>
      <c r="BM176" s="150" t="s">
        <v>576</v>
      </c>
    </row>
    <row r="177" spans="2:65" s="1" customFormat="1" ht="19.5">
      <c r="B177" s="33"/>
      <c r="D177" s="152" t="s">
        <v>316</v>
      </c>
      <c r="F177" s="153" t="s">
        <v>10204</v>
      </c>
      <c r="I177" s="154"/>
      <c r="L177" s="33"/>
      <c r="M177" s="155"/>
      <c r="T177" s="57"/>
      <c r="AT177" s="18" t="s">
        <v>316</v>
      </c>
      <c r="AU177" s="18" t="s">
        <v>163</v>
      </c>
    </row>
    <row r="178" spans="2:65" s="1" customFormat="1" ht="16.5" customHeight="1">
      <c r="B178" s="33"/>
      <c r="C178" s="139" t="s">
        <v>438</v>
      </c>
      <c r="D178" s="139" t="s">
        <v>309</v>
      </c>
      <c r="E178" s="140" t="s">
        <v>10205</v>
      </c>
      <c r="F178" s="141" t="s">
        <v>10206</v>
      </c>
      <c r="G178" s="142" t="s">
        <v>405</v>
      </c>
      <c r="H178" s="143">
        <v>3</v>
      </c>
      <c r="I178" s="144"/>
      <c r="J178" s="145">
        <f>ROUND(I178*H178,2)</f>
        <v>0</v>
      </c>
      <c r="K178" s="141" t="s">
        <v>1</v>
      </c>
      <c r="L178" s="33"/>
      <c r="M178" s="146" t="s">
        <v>1</v>
      </c>
      <c r="N178" s="147" t="s">
        <v>40</v>
      </c>
      <c r="P178" s="148">
        <f>O178*H178</f>
        <v>0</v>
      </c>
      <c r="Q178" s="148">
        <v>0</v>
      </c>
      <c r="R178" s="148">
        <f>Q178*H178</f>
        <v>0</v>
      </c>
      <c r="S178" s="148">
        <v>0</v>
      </c>
      <c r="T178" s="149">
        <f>S178*H178</f>
        <v>0</v>
      </c>
      <c r="AR178" s="150" t="s">
        <v>314</v>
      </c>
      <c r="AT178" s="150" t="s">
        <v>309</v>
      </c>
      <c r="AU178" s="150" t="s">
        <v>163</v>
      </c>
      <c r="AY178" s="18" t="s">
        <v>307</v>
      </c>
      <c r="BE178" s="151">
        <f>IF(N178="základní",J178,0)</f>
        <v>0</v>
      </c>
      <c r="BF178" s="151">
        <f>IF(N178="snížená",J178,0)</f>
        <v>0</v>
      </c>
      <c r="BG178" s="151">
        <f>IF(N178="zákl. přenesená",J178,0)</f>
        <v>0</v>
      </c>
      <c r="BH178" s="151">
        <f>IF(N178="sníž. přenesená",J178,0)</f>
        <v>0</v>
      </c>
      <c r="BI178" s="151">
        <f>IF(N178="nulová",J178,0)</f>
        <v>0</v>
      </c>
      <c r="BJ178" s="18" t="s">
        <v>82</v>
      </c>
      <c r="BK178" s="151">
        <f>ROUND(I178*H178,2)</f>
        <v>0</v>
      </c>
      <c r="BL178" s="18" t="s">
        <v>314</v>
      </c>
      <c r="BM178" s="150" t="s">
        <v>588</v>
      </c>
    </row>
    <row r="179" spans="2:65" s="1" customFormat="1" ht="19.5">
      <c r="B179" s="33"/>
      <c r="D179" s="152" t="s">
        <v>316</v>
      </c>
      <c r="F179" s="153" t="s">
        <v>10207</v>
      </c>
      <c r="I179" s="154"/>
      <c r="L179" s="33"/>
      <c r="M179" s="155"/>
      <c r="T179" s="57"/>
      <c r="AT179" s="18" t="s">
        <v>316</v>
      </c>
      <c r="AU179" s="18" t="s">
        <v>163</v>
      </c>
    </row>
    <row r="180" spans="2:65" s="1" customFormat="1" ht="16.5" customHeight="1">
      <c r="B180" s="33"/>
      <c r="C180" s="139" t="s">
        <v>448</v>
      </c>
      <c r="D180" s="139" t="s">
        <v>309</v>
      </c>
      <c r="E180" s="140" t="s">
        <v>10208</v>
      </c>
      <c r="F180" s="141" t="s">
        <v>10209</v>
      </c>
      <c r="G180" s="142" t="s">
        <v>405</v>
      </c>
      <c r="H180" s="143">
        <v>1</v>
      </c>
      <c r="I180" s="144"/>
      <c r="J180" s="145">
        <f>ROUND(I180*H180,2)</f>
        <v>0</v>
      </c>
      <c r="K180" s="141" t="s">
        <v>1</v>
      </c>
      <c r="L180" s="33"/>
      <c r="M180" s="146" t="s">
        <v>1</v>
      </c>
      <c r="N180" s="147" t="s">
        <v>40</v>
      </c>
      <c r="P180" s="148">
        <f>O180*H180</f>
        <v>0</v>
      </c>
      <c r="Q180" s="148">
        <v>0</v>
      </c>
      <c r="R180" s="148">
        <f>Q180*H180</f>
        <v>0</v>
      </c>
      <c r="S180" s="148">
        <v>0</v>
      </c>
      <c r="T180" s="149">
        <f>S180*H180</f>
        <v>0</v>
      </c>
      <c r="AR180" s="150" t="s">
        <v>314</v>
      </c>
      <c r="AT180" s="150" t="s">
        <v>309</v>
      </c>
      <c r="AU180" s="150" t="s">
        <v>163</v>
      </c>
      <c r="AY180" s="18" t="s">
        <v>307</v>
      </c>
      <c r="BE180" s="151">
        <f>IF(N180="základní",J180,0)</f>
        <v>0</v>
      </c>
      <c r="BF180" s="151">
        <f>IF(N180="snížená",J180,0)</f>
        <v>0</v>
      </c>
      <c r="BG180" s="151">
        <f>IF(N180="zákl. přenesená",J180,0)</f>
        <v>0</v>
      </c>
      <c r="BH180" s="151">
        <f>IF(N180="sníž. přenesená",J180,0)</f>
        <v>0</v>
      </c>
      <c r="BI180" s="151">
        <f>IF(N180="nulová",J180,0)</f>
        <v>0</v>
      </c>
      <c r="BJ180" s="18" t="s">
        <v>82</v>
      </c>
      <c r="BK180" s="151">
        <f>ROUND(I180*H180,2)</f>
        <v>0</v>
      </c>
      <c r="BL180" s="18" t="s">
        <v>314</v>
      </c>
      <c r="BM180" s="150" t="s">
        <v>603</v>
      </c>
    </row>
    <row r="181" spans="2:65" s="1" customFormat="1" ht="19.5">
      <c r="B181" s="33"/>
      <c r="D181" s="152" t="s">
        <v>316</v>
      </c>
      <c r="F181" s="153" t="s">
        <v>10210</v>
      </c>
      <c r="I181" s="154"/>
      <c r="L181" s="33"/>
      <c r="M181" s="155"/>
      <c r="T181" s="57"/>
      <c r="AT181" s="18" t="s">
        <v>316</v>
      </c>
      <c r="AU181" s="18" t="s">
        <v>163</v>
      </c>
    </row>
    <row r="182" spans="2:65" s="11" customFormat="1" ht="20.85" customHeight="1">
      <c r="B182" s="127"/>
      <c r="D182" s="128" t="s">
        <v>74</v>
      </c>
      <c r="E182" s="137" t="s">
        <v>10211</v>
      </c>
      <c r="F182" s="137" t="s">
        <v>10212</v>
      </c>
      <c r="I182" s="130"/>
      <c r="J182" s="138">
        <f>BK182</f>
        <v>0</v>
      </c>
      <c r="L182" s="127"/>
      <c r="M182" s="132"/>
      <c r="P182" s="133">
        <f>SUM(P183:P204)</f>
        <v>0</v>
      </c>
      <c r="R182" s="133">
        <f>SUM(R183:R204)</f>
        <v>0</v>
      </c>
      <c r="T182" s="134">
        <f>SUM(T183:T204)</f>
        <v>0</v>
      </c>
      <c r="AR182" s="128" t="s">
        <v>82</v>
      </c>
      <c r="AT182" s="135" t="s">
        <v>74</v>
      </c>
      <c r="AU182" s="135" t="s">
        <v>84</v>
      </c>
      <c r="AY182" s="128" t="s">
        <v>307</v>
      </c>
      <c r="BK182" s="136">
        <f>SUM(BK183:BK204)</f>
        <v>0</v>
      </c>
    </row>
    <row r="183" spans="2:65" s="1" customFormat="1" ht="16.5" customHeight="1">
      <c r="B183" s="33"/>
      <c r="C183" s="139" t="s">
        <v>7</v>
      </c>
      <c r="D183" s="139" t="s">
        <v>309</v>
      </c>
      <c r="E183" s="140" t="s">
        <v>10213</v>
      </c>
      <c r="F183" s="141" t="s">
        <v>10212</v>
      </c>
      <c r="G183" s="142" t="s">
        <v>405</v>
      </c>
      <c r="H183" s="143">
        <v>1</v>
      </c>
      <c r="I183" s="144"/>
      <c r="J183" s="145">
        <f>ROUND(I183*H183,2)</f>
        <v>0</v>
      </c>
      <c r="K183" s="141" t="s">
        <v>1</v>
      </c>
      <c r="L183" s="33"/>
      <c r="M183" s="146" t="s">
        <v>1</v>
      </c>
      <c r="N183" s="147" t="s">
        <v>40</v>
      </c>
      <c r="P183" s="148">
        <f>O183*H183</f>
        <v>0</v>
      </c>
      <c r="Q183" s="148">
        <v>0</v>
      </c>
      <c r="R183" s="148">
        <f>Q183*H183</f>
        <v>0</v>
      </c>
      <c r="S183" s="148">
        <v>0</v>
      </c>
      <c r="T183" s="149">
        <f>S183*H183</f>
        <v>0</v>
      </c>
      <c r="AR183" s="150" t="s">
        <v>314</v>
      </c>
      <c r="AT183" s="150" t="s">
        <v>309</v>
      </c>
      <c r="AU183" s="150" t="s">
        <v>163</v>
      </c>
      <c r="AY183" s="18" t="s">
        <v>307</v>
      </c>
      <c r="BE183" s="151">
        <f>IF(N183="základní",J183,0)</f>
        <v>0</v>
      </c>
      <c r="BF183" s="151">
        <f>IF(N183="snížená",J183,0)</f>
        <v>0</v>
      </c>
      <c r="BG183" s="151">
        <f>IF(N183="zákl. přenesená",J183,0)</f>
        <v>0</v>
      </c>
      <c r="BH183" s="151">
        <f>IF(N183="sníž. přenesená",J183,0)</f>
        <v>0</v>
      </c>
      <c r="BI183" s="151">
        <f>IF(N183="nulová",J183,0)</f>
        <v>0</v>
      </c>
      <c r="BJ183" s="18" t="s">
        <v>82</v>
      </c>
      <c r="BK183" s="151">
        <f>ROUND(I183*H183,2)</f>
        <v>0</v>
      </c>
      <c r="BL183" s="18" t="s">
        <v>314</v>
      </c>
      <c r="BM183" s="150" t="s">
        <v>615</v>
      </c>
    </row>
    <row r="184" spans="2:65" s="1" customFormat="1" ht="39">
      <c r="B184" s="33"/>
      <c r="D184" s="152" t="s">
        <v>316</v>
      </c>
      <c r="F184" s="153" t="s">
        <v>10214</v>
      </c>
      <c r="I184" s="154"/>
      <c r="L184" s="33"/>
      <c r="M184" s="155"/>
      <c r="T184" s="57"/>
      <c r="AT184" s="18" t="s">
        <v>316</v>
      </c>
      <c r="AU184" s="18" t="s">
        <v>163</v>
      </c>
    </row>
    <row r="185" spans="2:65" s="1" customFormat="1" ht="16.5" customHeight="1">
      <c r="B185" s="33"/>
      <c r="C185" s="139" t="s">
        <v>459</v>
      </c>
      <c r="D185" s="139" t="s">
        <v>309</v>
      </c>
      <c r="E185" s="140" t="s">
        <v>10215</v>
      </c>
      <c r="F185" s="141" t="s">
        <v>10216</v>
      </c>
      <c r="G185" s="142" t="s">
        <v>405</v>
      </c>
      <c r="H185" s="143">
        <v>1</v>
      </c>
      <c r="I185" s="144"/>
      <c r="J185" s="145">
        <f>ROUND(I185*H185,2)</f>
        <v>0</v>
      </c>
      <c r="K185" s="141" t="s">
        <v>1</v>
      </c>
      <c r="L185" s="33"/>
      <c r="M185" s="146" t="s">
        <v>1</v>
      </c>
      <c r="N185" s="147" t="s">
        <v>40</v>
      </c>
      <c r="P185" s="148">
        <f>O185*H185</f>
        <v>0</v>
      </c>
      <c r="Q185" s="148">
        <v>0</v>
      </c>
      <c r="R185" s="148">
        <f>Q185*H185</f>
        <v>0</v>
      </c>
      <c r="S185" s="148">
        <v>0</v>
      </c>
      <c r="T185" s="149">
        <f>S185*H185</f>
        <v>0</v>
      </c>
      <c r="AR185" s="150" t="s">
        <v>314</v>
      </c>
      <c r="AT185" s="150" t="s">
        <v>309</v>
      </c>
      <c r="AU185" s="150" t="s">
        <v>163</v>
      </c>
      <c r="AY185" s="18" t="s">
        <v>307</v>
      </c>
      <c r="BE185" s="151">
        <f>IF(N185="základní",J185,0)</f>
        <v>0</v>
      </c>
      <c r="BF185" s="151">
        <f>IF(N185="snížená",J185,0)</f>
        <v>0</v>
      </c>
      <c r="BG185" s="151">
        <f>IF(N185="zákl. přenesená",J185,0)</f>
        <v>0</v>
      </c>
      <c r="BH185" s="151">
        <f>IF(N185="sníž. přenesená",J185,0)</f>
        <v>0</v>
      </c>
      <c r="BI185" s="151">
        <f>IF(N185="nulová",J185,0)</f>
        <v>0</v>
      </c>
      <c r="BJ185" s="18" t="s">
        <v>82</v>
      </c>
      <c r="BK185" s="151">
        <f>ROUND(I185*H185,2)</f>
        <v>0</v>
      </c>
      <c r="BL185" s="18" t="s">
        <v>314</v>
      </c>
      <c r="BM185" s="150" t="s">
        <v>627</v>
      </c>
    </row>
    <row r="186" spans="2:65" s="1" customFormat="1" ht="11.25">
      <c r="B186" s="33"/>
      <c r="D186" s="152" t="s">
        <v>316</v>
      </c>
      <c r="F186" s="153" t="s">
        <v>10217</v>
      </c>
      <c r="I186" s="154"/>
      <c r="L186" s="33"/>
      <c r="M186" s="155"/>
      <c r="T186" s="57"/>
      <c r="AT186" s="18" t="s">
        <v>316</v>
      </c>
      <c r="AU186" s="18" t="s">
        <v>163</v>
      </c>
    </row>
    <row r="187" spans="2:65" s="1" customFormat="1" ht="16.5" customHeight="1">
      <c r="B187" s="33"/>
      <c r="C187" s="139" t="s">
        <v>464</v>
      </c>
      <c r="D187" s="139" t="s">
        <v>309</v>
      </c>
      <c r="E187" s="140" t="s">
        <v>10218</v>
      </c>
      <c r="F187" s="141" t="s">
        <v>10219</v>
      </c>
      <c r="G187" s="142" t="s">
        <v>405</v>
      </c>
      <c r="H187" s="143">
        <v>2</v>
      </c>
      <c r="I187" s="144"/>
      <c r="J187" s="145">
        <f>ROUND(I187*H187,2)</f>
        <v>0</v>
      </c>
      <c r="K187" s="141" t="s">
        <v>1</v>
      </c>
      <c r="L187" s="33"/>
      <c r="M187" s="146" t="s">
        <v>1</v>
      </c>
      <c r="N187" s="147" t="s">
        <v>40</v>
      </c>
      <c r="P187" s="148">
        <f>O187*H187</f>
        <v>0</v>
      </c>
      <c r="Q187" s="148">
        <v>0</v>
      </c>
      <c r="R187" s="148">
        <f>Q187*H187</f>
        <v>0</v>
      </c>
      <c r="S187" s="148">
        <v>0</v>
      </c>
      <c r="T187" s="149">
        <f>S187*H187</f>
        <v>0</v>
      </c>
      <c r="AR187" s="150" t="s">
        <v>314</v>
      </c>
      <c r="AT187" s="150" t="s">
        <v>309</v>
      </c>
      <c r="AU187" s="150" t="s">
        <v>163</v>
      </c>
      <c r="AY187" s="18" t="s">
        <v>307</v>
      </c>
      <c r="BE187" s="151">
        <f>IF(N187="základní",J187,0)</f>
        <v>0</v>
      </c>
      <c r="BF187" s="151">
        <f>IF(N187="snížená",J187,0)</f>
        <v>0</v>
      </c>
      <c r="BG187" s="151">
        <f>IF(N187="zákl. přenesená",J187,0)</f>
        <v>0</v>
      </c>
      <c r="BH187" s="151">
        <f>IF(N187="sníž. přenesená",J187,0)</f>
        <v>0</v>
      </c>
      <c r="BI187" s="151">
        <f>IF(N187="nulová",J187,0)</f>
        <v>0</v>
      </c>
      <c r="BJ187" s="18" t="s">
        <v>82</v>
      </c>
      <c r="BK187" s="151">
        <f>ROUND(I187*H187,2)</f>
        <v>0</v>
      </c>
      <c r="BL187" s="18" t="s">
        <v>314</v>
      </c>
      <c r="BM187" s="150" t="s">
        <v>637</v>
      </c>
    </row>
    <row r="188" spans="2:65" s="1" customFormat="1" ht="58.5">
      <c r="B188" s="33"/>
      <c r="D188" s="152" t="s">
        <v>316</v>
      </c>
      <c r="F188" s="153" t="s">
        <v>10220</v>
      </c>
      <c r="I188" s="154"/>
      <c r="L188" s="33"/>
      <c r="M188" s="155"/>
      <c r="T188" s="57"/>
      <c r="AT188" s="18" t="s">
        <v>316</v>
      </c>
      <c r="AU188" s="18" t="s">
        <v>163</v>
      </c>
    </row>
    <row r="189" spans="2:65" s="1" customFormat="1" ht="16.5" customHeight="1">
      <c r="B189" s="33"/>
      <c r="C189" s="139" t="s">
        <v>472</v>
      </c>
      <c r="D189" s="139" t="s">
        <v>309</v>
      </c>
      <c r="E189" s="140" t="s">
        <v>10221</v>
      </c>
      <c r="F189" s="141" t="s">
        <v>10222</v>
      </c>
      <c r="G189" s="142" t="s">
        <v>405</v>
      </c>
      <c r="H189" s="143">
        <v>1</v>
      </c>
      <c r="I189" s="144"/>
      <c r="J189" s="145">
        <f>ROUND(I189*H189,2)</f>
        <v>0</v>
      </c>
      <c r="K189" s="141" t="s">
        <v>1</v>
      </c>
      <c r="L189" s="33"/>
      <c r="M189" s="146" t="s">
        <v>1</v>
      </c>
      <c r="N189" s="147" t="s">
        <v>40</v>
      </c>
      <c r="P189" s="148">
        <f>O189*H189</f>
        <v>0</v>
      </c>
      <c r="Q189" s="148">
        <v>0</v>
      </c>
      <c r="R189" s="148">
        <f>Q189*H189</f>
        <v>0</v>
      </c>
      <c r="S189" s="148">
        <v>0</v>
      </c>
      <c r="T189" s="149">
        <f>S189*H189</f>
        <v>0</v>
      </c>
      <c r="AR189" s="150" t="s">
        <v>314</v>
      </c>
      <c r="AT189" s="150" t="s">
        <v>309</v>
      </c>
      <c r="AU189" s="150" t="s">
        <v>163</v>
      </c>
      <c r="AY189" s="18" t="s">
        <v>307</v>
      </c>
      <c r="BE189" s="151">
        <f>IF(N189="základní",J189,0)</f>
        <v>0</v>
      </c>
      <c r="BF189" s="151">
        <f>IF(N189="snížená",J189,0)</f>
        <v>0</v>
      </c>
      <c r="BG189" s="151">
        <f>IF(N189="zákl. přenesená",J189,0)</f>
        <v>0</v>
      </c>
      <c r="BH189" s="151">
        <f>IF(N189="sníž. přenesená",J189,0)</f>
        <v>0</v>
      </c>
      <c r="BI189" s="151">
        <f>IF(N189="nulová",J189,0)</f>
        <v>0</v>
      </c>
      <c r="BJ189" s="18" t="s">
        <v>82</v>
      </c>
      <c r="BK189" s="151">
        <f>ROUND(I189*H189,2)</f>
        <v>0</v>
      </c>
      <c r="BL189" s="18" t="s">
        <v>314</v>
      </c>
      <c r="BM189" s="150" t="s">
        <v>659</v>
      </c>
    </row>
    <row r="190" spans="2:65" s="1" customFormat="1" ht="39">
      <c r="B190" s="33"/>
      <c r="D190" s="152" t="s">
        <v>316</v>
      </c>
      <c r="F190" s="153" t="s">
        <v>10223</v>
      </c>
      <c r="I190" s="154"/>
      <c r="L190" s="33"/>
      <c r="M190" s="155"/>
      <c r="T190" s="57"/>
      <c r="AT190" s="18" t="s">
        <v>316</v>
      </c>
      <c r="AU190" s="18" t="s">
        <v>163</v>
      </c>
    </row>
    <row r="191" spans="2:65" s="1" customFormat="1" ht="16.5" customHeight="1">
      <c r="B191" s="33"/>
      <c r="C191" s="139" t="s">
        <v>480</v>
      </c>
      <c r="D191" s="139" t="s">
        <v>309</v>
      </c>
      <c r="E191" s="140" t="s">
        <v>10224</v>
      </c>
      <c r="F191" s="141" t="s">
        <v>10225</v>
      </c>
      <c r="G191" s="142" t="s">
        <v>405</v>
      </c>
      <c r="H191" s="143">
        <v>1</v>
      </c>
      <c r="I191" s="144"/>
      <c r="J191" s="145">
        <f>ROUND(I191*H191,2)</f>
        <v>0</v>
      </c>
      <c r="K191" s="141" t="s">
        <v>1</v>
      </c>
      <c r="L191" s="33"/>
      <c r="M191" s="146" t="s">
        <v>1</v>
      </c>
      <c r="N191" s="147" t="s">
        <v>40</v>
      </c>
      <c r="P191" s="148">
        <f>O191*H191</f>
        <v>0</v>
      </c>
      <c r="Q191" s="148">
        <v>0</v>
      </c>
      <c r="R191" s="148">
        <f>Q191*H191</f>
        <v>0</v>
      </c>
      <c r="S191" s="148">
        <v>0</v>
      </c>
      <c r="T191" s="149">
        <f>S191*H191</f>
        <v>0</v>
      </c>
      <c r="AR191" s="150" t="s">
        <v>314</v>
      </c>
      <c r="AT191" s="150" t="s">
        <v>309</v>
      </c>
      <c r="AU191" s="150" t="s">
        <v>163</v>
      </c>
      <c r="AY191" s="18" t="s">
        <v>307</v>
      </c>
      <c r="BE191" s="151">
        <f>IF(N191="základní",J191,0)</f>
        <v>0</v>
      </c>
      <c r="BF191" s="151">
        <f>IF(N191="snížená",J191,0)</f>
        <v>0</v>
      </c>
      <c r="BG191" s="151">
        <f>IF(N191="zákl. přenesená",J191,0)</f>
        <v>0</v>
      </c>
      <c r="BH191" s="151">
        <f>IF(N191="sníž. přenesená",J191,0)</f>
        <v>0</v>
      </c>
      <c r="BI191" s="151">
        <f>IF(N191="nulová",J191,0)</f>
        <v>0</v>
      </c>
      <c r="BJ191" s="18" t="s">
        <v>82</v>
      </c>
      <c r="BK191" s="151">
        <f>ROUND(I191*H191,2)</f>
        <v>0</v>
      </c>
      <c r="BL191" s="18" t="s">
        <v>314</v>
      </c>
      <c r="BM191" s="150" t="s">
        <v>675</v>
      </c>
    </row>
    <row r="192" spans="2:65" s="1" customFormat="1" ht="78">
      <c r="B192" s="33"/>
      <c r="D192" s="152" t="s">
        <v>316</v>
      </c>
      <c r="F192" s="153" t="s">
        <v>10226</v>
      </c>
      <c r="I192" s="154"/>
      <c r="L192" s="33"/>
      <c r="M192" s="155"/>
      <c r="T192" s="57"/>
      <c r="AT192" s="18" t="s">
        <v>316</v>
      </c>
      <c r="AU192" s="18" t="s">
        <v>163</v>
      </c>
    </row>
    <row r="193" spans="2:65" s="1" customFormat="1" ht="16.5" customHeight="1">
      <c r="B193" s="33"/>
      <c r="C193" s="139" t="s">
        <v>488</v>
      </c>
      <c r="D193" s="139" t="s">
        <v>309</v>
      </c>
      <c r="E193" s="140" t="s">
        <v>10227</v>
      </c>
      <c r="F193" s="141" t="s">
        <v>10228</v>
      </c>
      <c r="G193" s="142" t="s">
        <v>405</v>
      </c>
      <c r="H193" s="143">
        <v>1</v>
      </c>
      <c r="I193" s="144"/>
      <c r="J193" s="145">
        <f>ROUND(I193*H193,2)</f>
        <v>0</v>
      </c>
      <c r="K193" s="141" t="s">
        <v>1</v>
      </c>
      <c r="L193" s="33"/>
      <c r="M193" s="146" t="s">
        <v>1</v>
      </c>
      <c r="N193" s="147" t="s">
        <v>40</v>
      </c>
      <c r="P193" s="148">
        <f>O193*H193</f>
        <v>0</v>
      </c>
      <c r="Q193" s="148">
        <v>0</v>
      </c>
      <c r="R193" s="148">
        <f>Q193*H193</f>
        <v>0</v>
      </c>
      <c r="S193" s="148">
        <v>0</v>
      </c>
      <c r="T193" s="149">
        <f>S193*H193</f>
        <v>0</v>
      </c>
      <c r="AR193" s="150" t="s">
        <v>314</v>
      </c>
      <c r="AT193" s="150" t="s">
        <v>309</v>
      </c>
      <c r="AU193" s="150" t="s">
        <v>163</v>
      </c>
      <c r="AY193" s="18" t="s">
        <v>307</v>
      </c>
      <c r="BE193" s="151">
        <f>IF(N193="základní",J193,0)</f>
        <v>0</v>
      </c>
      <c r="BF193" s="151">
        <f>IF(N193="snížená",J193,0)</f>
        <v>0</v>
      </c>
      <c r="BG193" s="151">
        <f>IF(N193="zákl. přenesená",J193,0)</f>
        <v>0</v>
      </c>
      <c r="BH193" s="151">
        <f>IF(N193="sníž. přenesená",J193,0)</f>
        <v>0</v>
      </c>
      <c r="BI193" s="151">
        <f>IF(N193="nulová",J193,0)</f>
        <v>0</v>
      </c>
      <c r="BJ193" s="18" t="s">
        <v>82</v>
      </c>
      <c r="BK193" s="151">
        <f>ROUND(I193*H193,2)</f>
        <v>0</v>
      </c>
      <c r="BL193" s="18" t="s">
        <v>314</v>
      </c>
      <c r="BM193" s="150" t="s">
        <v>687</v>
      </c>
    </row>
    <row r="194" spans="2:65" s="1" customFormat="1" ht="39">
      <c r="B194" s="33"/>
      <c r="D194" s="152" t="s">
        <v>316</v>
      </c>
      <c r="F194" s="153" t="s">
        <v>10229</v>
      </c>
      <c r="I194" s="154"/>
      <c r="L194" s="33"/>
      <c r="M194" s="155"/>
      <c r="T194" s="57"/>
      <c r="AT194" s="18" t="s">
        <v>316</v>
      </c>
      <c r="AU194" s="18" t="s">
        <v>163</v>
      </c>
    </row>
    <row r="195" spans="2:65" s="1" customFormat="1" ht="16.5" customHeight="1">
      <c r="B195" s="33"/>
      <c r="C195" s="139" t="s">
        <v>493</v>
      </c>
      <c r="D195" s="139" t="s">
        <v>309</v>
      </c>
      <c r="E195" s="140" t="s">
        <v>10230</v>
      </c>
      <c r="F195" s="141" t="s">
        <v>10231</v>
      </c>
      <c r="G195" s="142" t="s">
        <v>405</v>
      </c>
      <c r="H195" s="143">
        <v>1</v>
      </c>
      <c r="I195" s="144"/>
      <c r="J195" s="145">
        <f>ROUND(I195*H195,2)</f>
        <v>0</v>
      </c>
      <c r="K195" s="141" t="s">
        <v>1</v>
      </c>
      <c r="L195" s="33"/>
      <c r="M195" s="146" t="s">
        <v>1</v>
      </c>
      <c r="N195" s="147" t="s">
        <v>40</v>
      </c>
      <c r="P195" s="148">
        <f>O195*H195</f>
        <v>0</v>
      </c>
      <c r="Q195" s="148">
        <v>0</v>
      </c>
      <c r="R195" s="148">
        <f>Q195*H195</f>
        <v>0</v>
      </c>
      <c r="S195" s="148">
        <v>0</v>
      </c>
      <c r="T195" s="149">
        <f>S195*H195</f>
        <v>0</v>
      </c>
      <c r="AR195" s="150" t="s">
        <v>314</v>
      </c>
      <c r="AT195" s="150" t="s">
        <v>309</v>
      </c>
      <c r="AU195" s="150" t="s">
        <v>163</v>
      </c>
      <c r="AY195" s="18" t="s">
        <v>307</v>
      </c>
      <c r="BE195" s="151">
        <f>IF(N195="základní",J195,0)</f>
        <v>0</v>
      </c>
      <c r="BF195" s="151">
        <f>IF(N195="snížená",J195,0)</f>
        <v>0</v>
      </c>
      <c r="BG195" s="151">
        <f>IF(N195="zákl. přenesená",J195,0)</f>
        <v>0</v>
      </c>
      <c r="BH195" s="151">
        <f>IF(N195="sníž. přenesená",J195,0)</f>
        <v>0</v>
      </c>
      <c r="BI195" s="151">
        <f>IF(N195="nulová",J195,0)</f>
        <v>0</v>
      </c>
      <c r="BJ195" s="18" t="s">
        <v>82</v>
      </c>
      <c r="BK195" s="151">
        <f>ROUND(I195*H195,2)</f>
        <v>0</v>
      </c>
      <c r="BL195" s="18" t="s">
        <v>314</v>
      </c>
      <c r="BM195" s="150" t="s">
        <v>697</v>
      </c>
    </row>
    <row r="196" spans="2:65" s="1" customFormat="1" ht="19.5">
      <c r="B196" s="33"/>
      <c r="D196" s="152" t="s">
        <v>316</v>
      </c>
      <c r="F196" s="153" t="s">
        <v>10232</v>
      </c>
      <c r="I196" s="154"/>
      <c r="L196" s="33"/>
      <c r="M196" s="155"/>
      <c r="T196" s="57"/>
      <c r="AT196" s="18" t="s">
        <v>316</v>
      </c>
      <c r="AU196" s="18" t="s">
        <v>163</v>
      </c>
    </row>
    <row r="197" spans="2:65" s="1" customFormat="1" ht="16.5" customHeight="1">
      <c r="B197" s="33"/>
      <c r="C197" s="139" t="s">
        <v>499</v>
      </c>
      <c r="D197" s="139" t="s">
        <v>309</v>
      </c>
      <c r="E197" s="140" t="s">
        <v>10233</v>
      </c>
      <c r="F197" s="141" t="s">
        <v>10234</v>
      </c>
      <c r="G197" s="142" t="s">
        <v>405</v>
      </c>
      <c r="H197" s="143">
        <v>1</v>
      </c>
      <c r="I197" s="144"/>
      <c r="J197" s="145">
        <f>ROUND(I197*H197,2)</f>
        <v>0</v>
      </c>
      <c r="K197" s="141" t="s">
        <v>1</v>
      </c>
      <c r="L197" s="33"/>
      <c r="M197" s="146" t="s">
        <v>1</v>
      </c>
      <c r="N197" s="147" t="s">
        <v>40</v>
      </c>
      <c r="P197" s="148">
        <f>O197*H197</f>
        <v>0</v>
      </c>
      <c r="Q197" s="148">
        <v>0</v>
      </c>
      <c r="R197" s="148">
        <f>Q197*H197</f>
        <v>0</v>
      </c>
      <c r="S197" s="148">
        <v>0</v>
      </c>
      <c r="T197" s="149">
        <f>S197*H197</f>
        <v>0</v>
      </c>
      <c r="AR197" s="150" t="s">
        <v>314</v>
      </c>
      <c r="AT197" s="150" t="s">
        <v>309</v>
      </c>
      <c r="AU197" s="150" t="s">
        <v>163</v>
      </c>
      <c r="AY197" s="18" t="s">
        <v>307</v>
      </c>
      <c r="BE197" s="151">
        <f>IF(N197="základní",J197,0)</f>
        <v>0</v>
      </c>
      <c r="BF197" s="151">
        <f>IF(N197="snížená",J197,0)</f>
        <v>0</v>
      </c>
      <c r="BG197" s="151">
        <f>IF(N197="zákl. přenesená",J197,0)</f>
        <v>0</v>
      </c>
      <c r="BH197" s="151">
        <f>IF(N197="sníž. přenesená",J197,0)</f>
        <v>0</v>
      </c>
      <c r="BI197" s="151">
        <f>IF(N197="nulová",J197,0)</f>
        <v>0</v>
      </c>
      <c r="BJ197" s="18" t="s">
        <v>82</v>
      </c>
      <c r="BK197" s="151">
        <f>ROUND(I197*H197,2)</f>
        <v>0</v>
      </c>
      <c r="BL197" s="18" t="s">
        <v>314</v>
      </c>
      <c r="BM197" s="150" t="s">
        <v>707</v>
      </c>
    </row>
    <row r="198" spans="2:65" s="1" customFormat="1" ht="39">
      <c r="B198" s="33"/>
      <c r="D198" s="152" t="s">
        <v>316</v>
      </c>
      <c r="F198" s="153" t="s">
        <v>10235</v>
      </c>
      <c r="I198" s="154"/>
      <c r="L198" s="33"/>
      <c r="M198" s="155"/>
      <c r="T198" s="57"/>
      <c r="AT198" s="18" t="s">
        <v>316</v>
      </c>
      <c r="AU198" s="18" t="s">
        <v>163</v>
      </c>
    </row>
    <row r="199" spans="2:65" s="1" customFormat="1" ht="16.5" customHeight="1">
      <c r="B199" s="33"/>
      <c r="C199" s="139" t="s">
        <v>506</v>
      </c>
      <c r="D199" s="139" t="s">
        <v>309</v>
      </c>
      <c r="E199" s="140" t="s">
        <v>10236</v>
      </c>
      <c r="F199" s="141" t="s">
        <v>10237</v>
      </c>
      <c r="G199" s="142" t="s">
        <v>405</v>
      </c>
      <c r="H199" s="143">
        <v>1</v>
      </c>
      <c r="I199" s="144"/>
      <c r="J199" s="145">
        <f>ROUND(I199*H199,2)</f>
        <v>0</v>
      </c>
      <c r="K199" s="141" t="s">
        <v>1</v>
      </c>
      <c r="L199" s="33"/>
      <c r="M199" s="146" t="s">
        <v>1</v>
      </c>
      <c r="N199" s="147" t="s">
        <v>40</v>
      </c>
      <c r="P199" s="148">
        <f>O199*H199</f>
        <v>0</v>
      </c>
      <c r="Q199" s="148">
        <v>0</v>
      </c>
      <c r="R199" s="148">
        <f>Q199*H199</f>
        <v>0</v>
      </c>
      <c r="S199" s="148">
        <v>0</v>
      </c>
      <c r="T199" s="149">
        <f>S199*H199</f>
        <v>0</v>
      </c>
      <c r="AR199" s="150" t="s">
        <v>314</v>
      </c>
      <c r="AT199" s="150" t="s">
        <v>309</v>
      </c>
      <c r="AU199" s="150" t="s">
        <v>163</v>
      </c>
      <c r="AY199" s="18" t="s">
        <v>307</v>
      </c>
      <c r="BE199" s="151">
        <f>IF(N199="základní",J199,0)</f>
        <v>0</v>
      </c>
      <c r="BF199" s="151">
        <f>IF(N199="snížená",J199,0)</f>
        <v>0</v>
      </c>
      <c r="BG199" s="151">
        <f>IF(N199="zákl. přenesená",J199,0)</f>
        <v>0</v>
      </c>
      <c r="BH199" s="151">
        <f>IF(N199="sníž. přenesená",J199,0)</f>
        <v>0</v>
      </c>
      <c r="BI199" s="151">
        <f>IF(N199="nulová",J199,0)</f>
        <v>0</v>
      </c>
      <c r="BJ199" s="18" t="s">
        <v>82</v>
      </c>
      <c r="BK199" s="151">
        <f>ROUND(I199*H199,2)</f>
        <v>0</v>
      </c>
      <c r="BL199" s="18" t="s">
        <v>314</v>
      </c>
      <c r="BM199" s="150" t="s">
        <v>717</v>
      </c>
    </row>
    <row r="200" spans="2:65" s="1" customFormat="1" ht="58.5">
      <c r="B200" s="33"/>
      <c r="D200" s="152" t="s">
        <v>316</v>
      </c>
      <c r="F200" s="153" t="s">
        <v>10238</v>
      </c>
      <c r="I200" s="154"/>
      <c r="L200" s="33"/>
      <c r="M200" s="155"/>
      <c r="T200" s="57"/>
      <c r="AT200" s="18" t="s">
        <v>316</v>
      </c>
      <c r="AU200" s="18" t="s">
        <v>163</v>
      </c>
    </row>
    <row r="201" spans="2:65" s="1" customFormat="1" ht="16.5" customHeight="1">
      <c r="B201" s="33"/>
      <c r="C201" s="139" t="s">
        <v>511</v>
      </c>
      <c r="D201" s="139" t="s">
        <v>309</v>
      </c>
      <c r="E201" s="140" t="s">
        <v>10239</v>
      </c>
      <c r="F201" s="141" t="s">
        <v>10240</v>
      </c>
      <c r="G201" s="142" t="s">
        <v>405</v>
      </c>
      <c r="H201" s="143">
        <v>2</v>
      </c>
      <c r="I201" s="144"/>
      <c r="J201" s="145">
        <f>ROUND(I201*H201,2)</f>
        <v>0</v>
      </c>
      <c r="K201" s="141" t="s">
        <v>1</v>
      </c>
      <c r="L201" s="33"/>
      <c r="M201" s="146" t="s">
        <v>1</v>
      </c>
      <c r="N201" s="147" t="s">
        <v>40</v>
      </c>
      <c r="P201" s="148">
        <f>O201*H201</f>
        <v>0</v>
      </c>
      <c r="Q201" s="148">
        <v>0</v>
      </c>
      <c r="R201" s="148">
        <f>Q201*H201</f>
        <v>0</v>
      </c>
      <c r="S201" s="148">
        <v>0</v>
      </c>
      <c r="T201" s="149">
        <f>S201*H201</f>
        <v>0</v>
      </c>
      <c r="AR201" s="150" t="s">
        <v>314</v>
      </c>
      <c r="AT201" s="150" t="s">
        <v>309</v>
      </c>
      <c r="AU201" s="150" t="s">
        <v>163</v>
      </c>
      <c r="AY201" s="18" t="s">
        <v>307</v>
      </c>
      <c r="BE201" s="151">
        <f>IF(N201="základní",J201,0)</f>
        <v>0</v>
      </c>
      <c r="BF201" s="151">
        <f>IF(N201="snížená",J201,0)</f>
        <v>0</v>
      </c>
      <c r="BG201" s="151">
        <f>IF(N201="zákl. přenesená",J201,0)</f>
        <v>0</v>
      </c>
      <c r="BH201" s="151">
        <f>IF(N201="sníž. přenesená",J201,0)</f>
        <v>0</v>
      </c>
      <c r="BI201" s="151">
        <f>IF(N201="nulová",J201,0)</f>
        <v>0</v>
      </c>
      <c r="BJ201" s="18" t="s">
        <v>82</v>
      </c>
      <c r="BK201" s="151">
        <f>ROUND(I201*H201,2)</f>
        <v>0</v>
      </c>
      <c r="BL201" s="18" t="s">
        <v>314</v>
      </c>
      <c r="BM201" s="150" t="s">
        <v>736</v>
      </c>
    </row>
    <row r="202" spans="2:65" s="1" customFormat="1" ht="29.25">
      <c r="B202" s="33"/>
      <c r="D202" s="152" t="s">
        <v>316</v>
      </c>
      <c r="F202" s="153" t="s">
        <v>10241</v>
      </c>
      <c r="I202" s="154"/>
      <c r="L202" s="33"/>
      <c r="M202" s="155"/>
      <c r="T202" s="57"/>
      <c r="AT202" s="18" t="s">
        <v>316</v>
      </c>
      <c r="AU202" s="18" t="s">
        <v>163</v>
      </c>
    </row>
    <row r="203" spans="2:65" s="1" customFormat="1" ht="16.5" customHeight="1">
      <c r="B203" s="33"/>
      <c r="C203" s="139" t="s">
        <v>518</v>
      </c>
      <c r="D203" s="139" t="s">
        <v>309</v>
      </c>
      <c r="E203" s="140" t="s">
        <v>10242</v>
      </c>
      <c r="F203" s="141" t="s">
        <v>10243</v>
      </c>
      <c r="G203" s="142" t="s">
        <v>405</v>
      </c>
      <c r="H203" s="143">
        <v>1</v>
      </c>
      <c r="I203" s="144"/>
      <c r="J203" s="145">
        <f>ROUND(I203*H203,2)</f>
        <v>0</v>
      </c>
      <c r="K203" s="141" t="s">
        <v>1</v>
      </c>
      <c r="L203" s="33"/>
      <c r="M203" s="146" t="s">
        <v>1</v>
      </c>
      <c r="N203" s="147" t="s">
        <v>40</v>
      </c>
      <c r="P203" s="148">
        <f>O203*H203</f>
        <v>0</v>
      </c>
      <c r="Q203" s="148">
        <v>0</v>
      </c>
      <c r="R203" s="148">
        <f>Q203*H203</f>
        <v>0</v>
      </c>
      <c r="S203" s="148">
        <v>0</v>
      </c>
      <c r="T203" s="149">
        <f>S203*H203</f>
        <v>0</v>
      </c>
      <c r="AR203" s="150" t="s">
        <v>314</v>
      </c>
      <c r="AT203" s="150" t="s">
        <v>309</v>
      </c>
      <c r="AU203" s="150" t="s">
        <v>163</v>
      </c>
      <c r="AY203" s="18" t="s">
        <v>307</v>
      </c>
      <c r="BE203" s="151">
        <f>IF(N203="základní",J203,0)</f>
        <v>0</v>
      </c>
      <c r="BF203" s="151">
        <f>IF(N203="snížená",J203,0)</f>
        <v>0</v>
      </c>
      <c r="BG203" s="151">
        <f>IF(N203="zákl. přenesená",J203,0)</f>
        <v>0</v>
      </c>
      <c r="BH203" s="151">
        <f>IF(N203="sníž. přenesená",J203,0)</f>
        <v>0</v>
      </c>
      <c r="BI203" s="151">
        <f>IF(N203="nulová",J203,0)</f>
        <v>0</v>
      </c>
      <c r="BJ203" s="18" t="s">
        <v>82</v>
      </c>
      <c r="BK203" s="151">
        <f>ROUND(I203*H203,2)</f>
        <v>0</v>
      </c>
      <c r="BL203" s="18" t="s">
        <v>314</v>
      </c>
      <c r="BM203" s="150" t="s">
        <v>752</v>
      </c>
    </row>
    <row r="204" spans="2:65" s="1" customFormat="1" ht="39">
      <c r="B204" s="33"/>
      <c r="D204" s="152" t="s">
        <v>316</v>
      </c>
      <c r="F204" s="153" t="s">
        <v>10244</v>
      </c>
      <c r="I204" s="154"/>
      <c r="L204" s="33"/>
      <c r="M204" s="155"/>
      <c r="T204" s="57"/>
      <c r="AT204" s="18" t="s">
        <v>316</v>
      </c>
      <c r="AU204" s="18" t="s">
        <v>163</v>
      </c>
    </row>
    <row r="205" spans="2:65" s="11" customFormat="1" ht="20.85" customHeight="1">
      <c r="B205" s="127"/>
      <c r="D205" s="128" t="s">
        <v>74</v>
      </c>
      <c r="E205" s="137" t="s">
        <v>10245</v>
      </c>
      <c r="F205" s="137" t="s">
        <v>10246</v>
      </c>
      <c r="I205" s="130"/>
      <c r="J205" s="138">
        <f>BK205</f>
        <v>0</v>
      </c>
      <c r="L205" s="127"/>
      <c r="M205" s="132"/>
      <c r="P205" s="133">
        <f>SUM(P206:P215)</f>
        <v>0</v>
      </c>
      <c r="R205" s="133">
        <f>SUM(R206:R215)</f>
        <v>0</v>
      </c>
      <c r="T205" s="134">
        <f>SUM(T206:T215)</f>
        <v>0</v>
      </c>
      <c r="AR205" s="128" t="s">
        <v>82</v>
      </c>
      <c r="AT205" s="135" t="s">
        <v>74</v>
      </c>
      <c r="AU205" s="135" t="s">
        <v>84</v>
      </c>
      <c r="AY205" s="128" t="s">
        <v>307</v>
      </c>
      <c r="BK205" s="136">
        <f>SUM(BK206:BK215)</f>
        <v>0</v>
      </c>
    </row>
    <row r="206" spans="2:65" s="1" customFormat="1" ht="16.5" customHeight="1">
      <c r="B206" s="33"/>
      <c r="C206" s="139" t="s">
        <v>524</v>
      </c>
      <c r="D206" s="139" t="s">
        <v>309</v>
      </c>
      <c r="E206" s="140" t="s">
        <v>10247</v>
      </c>
      <c r="F206" s="141" t="s">
        <v>10248</v>
      </c>
      <c r="G206" s="142" t="s">
        <v>405</v>
      </c>
      <c r="H206" s="143">
        <v>1</v>
      </c>
      <c r="I206" s="144"/>
      <c r="J206" s="145">
        <f>ROUND(I206*H206,2)</f>
        <v>0</v>
      </c>
      <c r="K206" s="141" t="s">
        <v>1</v>
      </c>
      <c r="L206" s="33"/>
      <c r="M206" s="146" t="s">
        <v>1</v>
      </c>
      <c r="N206" s="147" t="s">
        <v>40</v>
      </c>
      <c r="P206" s="148">
        <f>O206*H206</f>
        <v>0</v>
      </c>
      <c r="Q206" s="148">
        <v>0</v>
      </c>
      <c r="R206" s="148">
        <f>Q206*H206</f>
        <v>0</v>
      </c>
      <c r="S206" s="148">
        <v>0</v>
      </c>
      <c r="T206" s="149">
        <f>S206*H206</f>
        <v>0</v>
      </c>
      <c r="AR206" s="150" t="s">
        <v>314</v>
      </c>
      <c r="AT206" s="150" t="s">
        <v>309</v>
      </c>
      <c r="AU206" s="150" t="s">
        <v>163</v>
      </c>
      <c r="AY206" s="18" t="s">
        <v>307</v>
      </c>
      <c r="BE206" s="151">
        <f>IF(N206="základní",J206,0)</f>
        <v>0</v>
      </c>
      <c r="BF206" s="151">
        <f>IF(N206="snížená",J206,0)</f>
        <v>0</v>
      </c>
      <c r="BG206" s="151">
        <f>IF(N206="zákl. přenesená",J206,0)</f>
        <v>0</v>
      </c>
      <c r="BH206" s="151">
        <f>IF(N206="sníž. přenesená",J206,0)</f>
        <v>0</v>
      </c>
      <c r="BI206" s="151">
        <f>IF(N206="nulová",J206,0)</f>
        <v>0</v>
      </c>
      <c r="BJ206" s="18" t="s">
        <v>82</v>
      </c>
      <c r="BK206" s="151">
        <f>ROUND(I206*H206,2)</f>
        <v>0</v>
      </c>
      <c r="BL206" s="18" t="s">
        <v>314</v>
      </c>
      <c r="BM206" s="150" t="s">
        <v>766</v>
      </c>
    </row>
    <row r="207" spans="2:65" s="1" customFormat="1" ht="107.25">
      <c r="B207" s="33"/>
      <c r="D207" s="152" t="s">
        <v>316</v>
      </c>
      <c r="F207" s="153" t="s">
        <v>10249</v>
      </c>
      <c r="I207" s="154"/>
      <c r="L207" s="33"/>
      <c r="M207" s="155"/>
      <c r="T207" s="57"/>
      <c r="AT207" s="18" t="s">
        <v>316</v>
      </c>
      <c r="AU207" s="18" t="s">
        <v>163</v>
      </c>
    </row>
    <row r="208" spans="2:65" s="1" customFormat="1" ht="16.5" customHeight="1">
      <c r="B208" s="33"/>
      <c r="C208" s="139" t="s">
        <v>533</v>
      </c>
      <c r="D208" s="139" t="s">
        <v>309</v>
      </c>
      <c r="E208" s="140" t="s">
        <v>10250</v>
      </c>
      <c r="F208" s="141" t="s">
        <v>10251</v>
      </c>
      <c r="G208" s="142" t="s">
        <v>405</v>
      </c>
      <c r="H208" s="143">
        <v>1</v>
      </c>
      <c r="I208" s="144"/>
      <c r="J208" s="145">
        <f>ROUND(I208*H208,2)</f>
        <v>0</v>
      </c>
      <c r="K208" s="141" t="s">
        <v>1</v>
      </c>
      <c r="L208" s="33"/>
      <c r="M208" s="146" t="s">
        <v>1</v>
      </c>
      <c r="N208" s="147" t="s">
        <v>40</v>
      </c>
      <c r="P208" s="148">
        <f>O208*H208</f>
        <v>0</v>
      </c>
      <c r="Q208" s="148">
        <v>0</v>
      </c>
      <c r="R208" s="148">
        <f>Q208*H208</f>
        <v>0</v>
      </c>
      <c r="S208" s="148">
        <v>0</v>
      </c>
      <c r="T208" s="149">
        <f>S208*H208</f>
        <v>0</v>
      </c>
      <c r="AR208" s="150" t="s">
        <v>314</v>
      </c>
      <c r="AT208" s="150" t="s">
        <v>309</v>
      </c>
      <c r="AU208" s="150" t="s">
        <v>163</v>
      </c>
      <c r="AY208" s="18" t="s">
        <v>307</v>
      </c>
      <c r="BE208" s="151">
        <f>IF(N208="základní",J208,0)</f>
        <v>0</v>
      </c>
      <c r="BF208" s="151">
        <f>IF(N208="snížená",J208,0)</f>
        <v>0</v>
      </c>
      <c r="BG208" s="151">
        <f>IF(N208="zákl. přenesená",J208,0)</f>
        <v>0</v>
      </c>
      <c r="BH208" s="151">
        <f>IF(N208="sníž. přenesená",J208,0)</f>
        <v>0</v>
      </c>
      <c r="BI208" s="151">
        <f>IF(N208="nulová",J208,0)</f>
        <v>0</v>
      </c>
      <c r="BJ208" s="18" t="s">
        <v>82</v>
      </c>
      <c r="BK208" s="151">
        <f>ROUND(I208*H208,2)</f>
        <v>0</v>
      </c>
      <c r="BL208" s="18" t="s">
        <v>314</v>
      </c>
      <c r="BM208" s="150" t="s">
        <v>783</v>
      </c>
    </row>
    <row r="209" spans="2:65" s="1" customFormat="1" ht="68.25">
      <c r="B209" s="33"/>
      <c r="D209" s="152" t="s">
        <v>316</v>
      </c>
      <c r="F209" s="153" t="s">
        <v>10252</v>
      </c>
      <c r="I209" s="154"/>
      <c r="L209" s="33"/>
      <c r="M209" s="155"/>
      <c r="T209" s="57"/>
      <c r="AT209" s="18" t="s">
        <v>316</v>
      </c>
      <c r="AU209" s="18" t="s">
        <v>163</v>
      </c>
    </row>
    <row r="210" spans="2:65" s="1" customFormat="1" ht="16.5" customHeight="1">
      <c r="B210" s="33"/>
      <c r="C210" s="139" t="s">
        <v>560</v>
      </c>
      <c r="D210" s="139" t="s">
        <v>309</v>
      </c>
      <c r="E210" s="140" t="s">
        <v>10253</v>
      </c>
      <c r="F210" s="141" t="s">
        <v>10254</v>
      </c>
      <c r="G210" s="142" t="s">
        <v>405</v>
      </c>
      <c r="H210" s="143">
        <v>1</v>
      </c>
      <c r="I210" s="144"/>
      <c r="J210" s="145">
        <f>ROUND(I210*H210,2)</f>
        <v>0</v>
      </c>
      <c r="K210" s="141" t="s">
        <v>1</v>
      </c>
      <c r="L210" s="33"/>
      <c r="M210" s="146" t="s">
        <v>1</v>
      </c>
      <c r="N210" s="147" t="s">
        <v>40</v>
      </c>
      <c r="P210" s="148">
        <f>O210*H210</f>
        <v>0</v>
      </c>
      <c r="Q210" s="148">
        <v>0</v>
      </c>
      <c r="R210" s="148">
        <f>Q210*H210</f>
        <v>0</v>
      </c>
      <c r="S210" s="148">
        <v>0</v>
      </c>
      <c r="T210" s="149">
        <f>S210*H210</f>
        <v>0</v>
      </c>
      <c r="AR210" s="150" t="s">
        <v>314</v>
      </c>
      <c r="AT210" s="150" t="s">
        <v>309</v>
      </c>
      <c r="AU210" s="150" t="s">
        <v>163</v>
      </c>
      <c r="AY210" s="18" t="s">
        <v>307</v>
      </c>
      <c r="BE210" s="151">
        <f>IF(N210="základní",J210,0)</f>
        <v>0</v>
      </c>
      <c r="BF210" s="151">
        <f>IF(N210="snížená",J210,0)</f>
        <v>0</v>
      </c>
      <c r="BG210" s="151">
        <f>IF(N210="zákl. přenesená",J210,0)</f>
        <v>0</v>
      </c>
      <c r="BH210" s="151">
        <f>IF(N210="sníž. přenesená",J210,0)</f>
        <v>0</v>
      </c>
      <c r="BI210" s="151">
        <f>IF(N210="nulová",J210,0)</f>
        <v>0</v>
      </c>
      <c r="BJ210" s="18" t="s">
        <v>82</v>
      </c>
      <c r="BK210" s="151">
        <f>ROUND(I210*H210,2)</f>
        <v>0</v>
      </c>
      <c r="BL210" s="18" t="s">
        <v>314</v>
      </c>
      <c r="BM210" s="150" t="s">
        <v>797</v>
      </c>
    </row>
    <row r="211" spans="2:65" s="1" customFormat="1" ht="58.5">
      <c r="B211" s="33"/>
      <c r="D211" s="152" t="s">
        <v>316</v>
      </c>
      <c r="F211" s="153" t="s">
        <v>10255</v>
      </c>
      <c r="I211" s="154"/>
      <c r="L211" s="33"/>
      <c r="M211" s="155"/>
      <c r="T211" s="57"/>
      <c r="AT211" s="18" t="s">
        <v>316</v>
      </c>
      <c r="AU211" s="18" t="s">
        <v>163</v>
      </c>
    </row>
    <row r="212" spans="2:65" s="1" customFormat="1" ht="16.5" customHeight="1">
      <c r="B212" s="33"/>
      <c r="C212" s="139" t="s">
        <v>571</v>
      </c>
      <c r="D212" s="139" t="s">
        <v>309</v>
      </c>
      <c r="E212" s="140" t="s">
        <v>10256</v>
      </c>
      <c r="F212" s="141" t="s">
        <v>10257</v>
      </c>
      <c r="G212" s="142" t="s">
        <v>405</v>
      </c>
      <c r="H212" s="143">
        <v>1</v>
      </c>
      <c r="I212" s="144"/>
      <c r="J212" s="145">
        <f>ROUND(I212*H212,2)</f>
        <v>0</v>
      </c>
      <c r="K212" s="141" t="s">
        <v>1</v>
      </c>
      <c r="L212" s="33"/>
      <c r="M212" s="146" t="s">
        <v>1</v>
      </c>
      <c r="N212" s="147" t="s">
        <v>40</v>
      </c>
      <c r="P212" s="148">
        <f>O212*H212</f>
        <v>0</v>
      </c>
      <c r="Q212" s="148">
        <v>0</v>
      </c>
      <c r="R212" s="148">
        <f>Q212*H212</f>
        <v>0</v>
      </c>
      <c r="S212" s="148">
        <v>0</v>
      </c>
      <c r="T212" s="149">
        <f>S212*H212</f>
        <v>0</v>
      </c>
      <c r="AR212" s="150" t="s">
        <v>314</v>
      </c>
      <c r="AT212" s="150" t="s">
        <v>309</v>
      </c>
      <c r="AU212" s="150" t="s">
        <v>163</v>
      </c>
      <c r="AY212" s="18" t="s">
        <v>307</v>
      </c>
      <c r="BE212" s="151">
        <f>IF(N212="základní",J212,0)</f>
        <v>0</v>
      </c>
      <c r="BF212" s="151">
        <f>IF(N212="snížená",J212,0)</f>
        <v>0</v>
      </c>
      <c r="BG212" s="151">
        <f>IF(N212="zákl. přenesená",J212,0)</f>
        <v>0</v>
      </c>
      <c r="BH212" s="151">
        <f>IF(N212="sníž. přenesená",J212,0)</f>
        <v>0</v>
      </c>
      <c r="BI212" s="151">
        <f>IF(N212="nulová",J212,0)</f>
        <v>0</v>
      </c>
      <c r="BJ212" s="18" t="s">
        <v>82</v>
      </c>
      <c r="BK212" s="151">
        <f>ROUND(I212*H212,2)</f>
        <v>0</v>
      </c>
      <c r="BL212" s="18" t="s">
        <v>314</v>
      </c>
      <c r="BM212" s="150" t="s">
        <v>813</v>
      </c>
    </row>
    <row r="213" spans="2:65" s="1" customFormat="1" ht="19.5">
      <c r="B213" s="33"/>
      <c r="D213" s="152" t="s">
        <v>316</v>
      </c>
      <c r="F213" s="153" t="s">
        <v>10258</v>
      </c>
      <c r="I213" s="154"/>
      <c r="L213" s="33"/>
      <c r="M213" s="155"/>
      <c r="T213" s="57"/>
      <c r="AT213" s="18" t="s">
        <v>316</v>
      </c>
      <c r="AU213" s="18" t="s">
        <v>163</v>
      </c>
    </row>
    <row r="214" spans="2:65" s="1" customFormat="1" ht="16.5" customHeight="1">
      <c r="B214" s="33"/>
      <c r="C214" s="139" t="s">
        <v>576</v>
      </c>
      <c r="D214" s="139" t="s">
        <v>309</v>
      </c>
      <c r="E214" s="140" t="s">
        <v>10259</v>
      </c>
      <c r="F214" s="141" t="s">
        <v>10260</v>
      </c>
      <c r="G214" s="142" t="s">
        <v>405</v>
      </c>
      <c r="H214" s="143">
        <v>1</v>
      </c>
      <c r="I214" s="144"/>
      <c r="J214" s="145">
        <f>ROUND(I214*H214,2)</f>
        <v>0</v>
      </c>
      <c r="K214" s="141" t="s">
        <v>1</v>
      </c>
      <c r="L214" s="33"/>
      <c r="M214" s="146" t="s">
        <v>1</v>
      </c>
      <c r="N214" s="147" t="s">
        <v>40</v>
      </c>
      <c r="P214" s="148">
        <f>O214*H214</f>
        <v>0</v>
      </c>
      <c r="Q214" s="148">
        <v>0</v>
      </c>
      <c r="R214" s="148">
        <f>Q214*H214</f>
        <v>0</v>
      </c>
      <c r="S214" s="148">
        <v>0</v>
      </c>
      <c r="T214" s="149">
        <f>S214*H214</f>
        <v>0</v>
      </c>
      <c r="AR214" s="150" t="s">
        <v>314</v>
      </c>
      <c r="AT214" s="150" t="s">
        <v>309</v>
      </c>
      <c r="AU214" s="150" t="s">
        <v>163</v>
      </c>
      <c r="AY214" s="18" t="s">
        <v>307</v>
      </c>
      <c r="BE214" s="151">
        <f>IF(N214="základní",J214,0)</f>
        <v>0</v>
      </c>
      <c r="BF214" s="151">
        <f>IF(N214="snížená",J214,0)</f>
        <v>0</v>
      </c>
      <c r="BG214" s="151">
        <f>IF(N214="zákl. přenesená",J214,0)</f>
        <v>0</v>
      </c>
      <c r="BH214" s="151">
        <f>IF(N214="sníž. přenesená",J214,0)</f>
        <v>0</v>
      </c>
      <c r="BI214" s="151">
        <f>IF(N214="nulová",J214,0)</f>
        <v>0</v>
      </c>
      <c r="BJ214" s="18" t="s">
        <v>82</v>
      </c>
      <c r="BK214" s="151">
        <f>ROUND(I214*H214,2)</f>
        <v>0</v>
      </c>
      <c r="BL214" s="18" t="s">
        <v>314</v>
      </c>
      <c r="BM214" s="150" t="s">
        <v>824</v>
      </c>
    </row>
    <row r="215" spans="2:65" s="1" customFormat="1" ht="19.5">
      <c r="B215" s="33"/>
      <c r="D215" s="152" t="s">
        <v>316</v>
      </c>
      <c r="F215" s="153" t="s">
        <v>10261</v>
      </c>
      <c r="I215" s="154"/>
      <c r="L215" s="33"/>
      <c r="M215" s="155"/>
      <c r="T215" s="57"/>
      <c r="AT215" s="18" t="s">
        <v>316</v>
      </c>
      <c r="AU215" s="18" t="s">
        <v>163</v>
      </c>
    </row>
    <row r="216" spans="2:65" s="11" customFormat="1" ht="20.85" customHeight="1">
      <c r="B216" s="127"/>
      <c r="D216" s="128" t="s">
        <v>74</v>
      </c>
      <c r="E216" s="137" t="s">
        <v>10262</v>
      </c>
      <c r="F216" s="137" t="s">
        <v>10263</v>
      </c>
      <c r="I216" s="130"/>
      <c r="J216" s="138">
        <f>BK216</f>
        <v>0</v>
      </c>
      <c r="L216" s="127"/>
      <c r="M216" s="132"/>
      <c r="P216" s="133">
        <f>SUM(P217:P234)</f>
        <v>0</v>
      </c>
      <c r="R216" s="133">
        <f>SUM(R217:R234)</f>
        <v>0</v>
      </c>
      <c r="T216" s="134">
        <f>SUM(T217:T234)</f>
        <v>0</v>
      </c>
      <c r="AR216" s="128" t="s">
        <v>82</v>
      </c>
      <c r="AT216" s="135" t="s">
        <v>74</v>
      </c>
      <c r="AU216" s="135" t="s">
        <v>84</v>
      </c>
      <c r="AY216" s="128" t="s">
        <v>307</v>
      </c>
      <c r="BK216" s="136">
        <f>SUM(BK217:BK234)</f>
        <v>0</v>
      </c>
    </row>
    <row r="217" spans="2:65" s="1" customFormat="1" ht="16.5" customHeight="1">
      <c r="B217" s="33"/>
      <c r="C217" s="139" t="s">
        <v>581</v>
      </c>
      <c r="D217" s="139" t="s">
        <v>309</v>
      </c>
      <c r="E217" s="140" t="s">
        <v>10264</v>
      </c>
      <c r="F217" s="141" t="s">
        <v>10265</v>
      </c>
      <c r="G217" s="142" t="s">
        <v>405</v>
      </c>
      <c r="H217" s="143">
        <v>2</v>
      </c>
      <c r="I217" s="144"/>
      <c r="J217" s="145">
        <f>ROUND(I217*H217,2)</f>
        <v>0</v>
      </c>
      <c r="K217" s="141" t="s">
        <v>1</v>
      </c>
      <c r="L217" s="33"/>
      <c r="M217" s="146" t="s">
        <v>1</v>
      </c>
      <c r="N217" s="147" t="s">
        <v>40</v>
      </c>
      <c r="P217" s="148">
        <f>O217*H217</f>
        <v>0</v>
      </c>
      <c r="Q217" s="148">
        <v>0</v>
      </c>
      <c r="R217" s="148">
        <f>Q217*H217</f>
        <v>0</v>
      </c>
      <c r="S217" s="148">
        <v>0</v>
      </c>
      <c r="T217" s="149">
        <f>S217*H217</f>
        <v>0</v>
      </c>
      <c r="AR217" s="150" t="s">
        <v>314</v>
      </c>
      <c r="AT217" s="150" t="s">
        <v>309</v>
      </c>
      <c r="AU217" s="150" t="s">
        <v>163</v>
      </c>
      <c r="AY217" s="18" t="s">
        <v>307</v>
      </c>
      <c r="BE217" s="151">
        <f>IF(N217="základní",J217,0)</f>
        <v>0</v>
      </c>
      <c r="BF217" s="151">
        <f>IF(N217="snížená",J217,0)</f>
        <v>0</v>
      </c>
      <c r="BG217" s="151">
        <f>IF(N217="zákl. přenesená",J217,0)</f>
        <v>0</v>
      </c>
      <c r="BH217" s="151">
        <f>IF(N217="sníž. přenesená",J217,0)</f>
        <v>0</v>
      </c>
      <c r="BI217" s="151">
        <f>IF(N217="nulová",J217,0)</f>
        <v>0</v>
      </c>
      <c r="BJ217" s="18" t="s">
        <v>82</v>
      </c>
      <c r="BK217" s="151">
        <f>ROUND(I217*H217,2)</f>
        <v>0</v>
      </c>
      <c r="BL217" s="18" t="s">
        <v>314</v>
      </c>
      <c r="BM217" s="150" t="s">
        <v>837</v>
      </c>
    </row>
    <row r="218" spans="2:65" s="1" customFormat="1" ht="19.5">
      <c r="B218" s="33"/>
      <c r="D218" s="152" t="s">
        <v>316</v>
      </c>
      <c r="F218" s="153" t="s">
        <v>10266</v>
      </c>
      <c r="I218" s="154"/>
      <c r="L218" s="33"/>
      <c r="M218" s="155"/>
      <c r="T218" s="57"/>
      <c r="AT218" s="18" t="s">
        <v>316</v>
      </c>
      <c r="AU218" s="18" t="s">
        <v>163</v>
      </c>
    </row>
    <row r="219" spans="2:65" s="1" customFormat="1" ht="16.5" customHeight="1">
      <c r="B219" s="33"/>
      <c r="C219" s="139" t="s">
        <v>588</v>
      </c>
      <c r="D219" s="139" t="s">
        <v>309</v>
      </c>
      <c r="E219" s="140" t="s">
        <v>10267</v>
      </c>
      <c r="F219" s="141" t="s">
        <v>10265</v>
      </c>
      <c r="G219" s="142" t="s">
        <v>405</v>
      </c>
      <c r="H219" s="143">
        <v>3</v>
      </c>
      <c r="I219" s="144"/>
      <c r="J219" s="145">
        <f>ROUND(I219*H219,2)</f>
        <v>0</v>
      </c>
      <c r="K219" s="141" t="s">
        <v>1</v>
      </c>
      <c r="L219" s="33"/>
      <c r="M219" s="146" t="s">
        <v>1</v>
      </c>
      <c r="N219" s="147" t="s">
        <v>40</v>
      </c>
      <c r="P219" s="148">
        <f>O219*H219</f>
        <v>0</v>
      </c>
      <c r="Q219" s="148">
        <v>0</v>
      </c>
      <c r="R219" s="148">
        <f>Q219*H219</f>
        <v>0</v>
      </c>
      <c r="S219" s="148">
        <v>0</v>
      </c>
      <c r="T219" s="149">
        <f>S219*H219</f>
        <v>0</v>
      </c>
      <c r="AR219" s="150" t="s">
        <v>314</v>
      </c>
      <c r="AT219" s="150" t="s">
        <v>309</v>
      </c>
      <c r="AU219" s="150" t="s">
        <v>163</v>
      </c>
      <c r="AY219" s="18" t="s">
        <v>307</v>
      </c>
      <c r="BE219" s="151">
        <f>IF(N219="základní",J219,0)</f>
        <v>0</v>
      </c>
      <c r="BF219" s="151">
        <f>IF(N219="snížená",J219,0)</f>
        <v>0</v>
      </c>
      <c r="BG219" s="151">
        <f>IF(N219="zákl. přenesená",J219,0)</f>
        <v>0</v>
      </c>
      <c r="BH219" s="151">
        <f>IF(N219="sníž. přenesená",J219,0)</f>
        <v>0</v>
      </c>
      <c r="BI219" s="151">
        <f>IF(N219="nulová",J219,0)</f>
        <v>0</v>
      </c>
      <c r="BJ219" s="18" t="s">
        <v>82</v>
      </c>
      <c r="BK219" s="151">
        <f>ROUND(I219*H219,2)</f>
        <v>0</v>
      </c>
      <c r="BL219" s="18" t="s">
        <v>314</v>
      </c>
      <c r="BM219" s="150" t="s">
        <v>852</v>
      </c>
    </row>
    <row r="220" spans="2:65" s="1" customFormat="1" ht="19.5">
      <c r="B220" s="33"/>
      <c r="D220" s="152" t="s">
        <v>316</v>
      </c>
      <c r="F220" s="153" t="s">
        <v>10268</v>
      </c>
      <c r="I220" s="154"/>
      <c r="L220" s="33"/>
      <c r="M220" s="155"/>
      <c r="T220" s="57"/>
      <c r="AT220" s="18" t="s">
        <v>316</v>
      </c>
      <c r="AU220" s="18" t="s">
        <v>163</v>
      </c>
    </row>
    <row r="221" spans="2:65" s="1" customFormat="1" ht="16.5" customHeight="1">
      <c r="B221" s="33"/>
      <c r="C221" s="139" t="s">
        <v>596</v>
      </c>
      <c r="D221" s="139" t="s">
        <v>309</v>
      </c>
      <c r="E221" s="140" t="s">
        <v>10269</v>
      </c>
      <c r="F221" s="141" t="s">
        <v>10270</v>
      </c>
      <c r="G221" s="142" t="s">
        <v>405</v>
      </c>
      <c r="H221" s="143">
        <v>1</v>
      </c>
      <c r="I221" s="144"/>
      <c r="J221" s="145">
        <f>ROUND(I221*H221,2)</f>
        <v>0</v>
      </c>
      <c r="K221" s="141" t="s">
        <v>1</v>
      </c>
      <c r="L221" s="33"/>
      <c r="M221" s="146" t="s">
        <v>1</v>
      </c>
      <c r="N221" s="147" t="s">
        <v>40</v>
      </c>
      <c r="P221" s="148">
        <f>O221*H221</f>
        <v>0</v>
      </c>
      <c r="Q221" s="148">
        <v>0</v>
      </c>
      <c r="R221" s="148">
        <f>Q221*H221</f>
        <v>0</v>
      </c>
      <c r="S221" s="148">
        <v>0</v>
      </c>
      <c r="T221" s="149">
        <f>S221*H221</f>
        <v>0</v>
      </c>
      <c r="AR221" s="150" t="s">
        <v>314</v>
      </c>
      <c r="AT221" s="150" t="s">
        <v>309</v>
      </c>
      <c r="AU221" s="150" t="s">
        <v>163</v>
      </c>
      <c r="AY221" s="18" t="s">
        <v>307</v>
      </c>
      <c r="BE221" s="151">
        <f>IF(N221="základní",J221,0)</f>
        <v>0</v>
      </c>
      <c r="BF221" s="151">
        <f>IF(N221="snížená",J221,0)</f>
        <v>0</v>
      </c>
      <c r="BG221" s="151">
        <f>IF(N221="zákl. přenesená",J221,0)</f>
        <v>0</v>
      </c>
      <c r="BH221" s="151">
        <f>IF(N221="sníž. přenesená",J221,0)</f>
        <v>0</v>
      </c>
      <c r="BI221" s="151">
        <f>IF(N221="nulová",J221,0)</f>
        <v>0</v>
      </c>
      <c r="BJ221" s="18" t="s">
        <v>82</v>
      </c>
      <c r="BK221" s="151">
        <f>ROUND(I221*H221,2)</f>
        <v>0</v>
      </c>
      <c r="BL221" s="18" t="s">
        <v>314</v>
      </c>
      <c r="BM221" s="150" t="s">
        <v>867</v>
      </c>
    </row>
    <row r="222" spans="2:65" s="1" customFormat="1" ht="19.5">
      <c r="B222" s="33"/>
      <c r="D222" s="152" t="s">
        <v>316</v>
      </c>
      <c r="F222" s="153" t="s">
        <v>10271</v>
      </c>
      <c r="I222" s="154"/>
      <c r="L222" s="33"/>
      <c r="M222" s="155"/>
      <c r="T222" s="57"/>
      <c r="AT222" s="18" t="s">
        <v>316</v>
      </c>
      <c r="AU222" s="18" t="s">
        <v>163</v>
      </c>
    </row>
    <row r="223" spans="2:65" s="1" customFormat="1" ht="16.5" customHeight="1">
      <c r="B223" s="33"/>
      <c r="C223" s="139" t="s">
        <v>603</v>
      </c>
      <c r="D223" s="139" t="s">
        <v>309</v>
      </c>
      <c r="E223" s="140" t="s">
        <v>10272</v>
      </c>
      <c r="F223" s="141" t="s">
        <v>10273</v>
      </c>
      <c r="G223" s="142" t="s">
        <v>398</v>
      </c>
      <c r="H223" s="143">
        <v>5</v>
      </c>
      <c r="I223" s="144"/>
      <c r="J223" s="145">
        <f>ROUND(I223*H223,2)</f>
        <v>0</v>
      </c>
      <c r="K223" s="141" t="s">
        <v>1</v>
      </c>
      <c r="L223" s="33"/>
      <c r="M223" s="146" t="s">
        <v>1</v>
      </c>
      <c r="N223" s="147" t="s">
        <v>40</v>
      </c>
      <c r="P223" s="148">
        <f>O223*H223</f>
        <v>0</v>
      </c>
      <c r="Q223" s="148">
        <v>0</v>
      </c>
      <c r="R223" s="148">
        <f>Q223*H223</f>
        <v>0</v>
      </c>
      <c r="S223" s="148">
        <v>0</v>
      </c>
      <c r="T223" s="149">
        <f>S223*H223</f>
        <v>0</v>
      </c>
      <c r="AR223" s="150" t="s">
        <v>314</v>
      </c>
      <c r="AT223" s="150" t="s">
        <v>309</v>
      </c>
      <c r="AU223" s="150" t="s">
        <v>163</v>
      </c>
      <c r="AY223" s="18" t="s">
        <v>307</v>
      </c>
      <c r="BE223" s="151">
        <f>IF(N223="základní",J223,0)</f>
        <v>0</v>
      </c>
      <c r="BF223" s="151">
        <f>IF(N223="snížená",J223,0)</f>
        <v>0</v>
      </c>
      <c r="BG223" s="151">
        <f>IF(N223="zákl. přenesená",J223,0)</f>
        <v>0</v>
      </c>
      <c r="BH223" s="151">
        <f>IF(N223="sníž. přenesená",J223,0)</f>
        <v>0</v>
      </c>
      <c r="BI223" s="151">
        <f>IF(N223="nulová",J223,0)</f>
        <v>0</v>
      </c>
      <c r="BJ223" s="18" t="s">
        <v>82</v>
      </c>
      <c r="BK223" s="151">
        <f>ROUND(I223*H223,2)</f>
        <v>0</v>
      </c>
      <c r="BL223" s="18" t="s">
        <v>314</v>
      </c>
      <c r="BM223" s="150" t="s">
        <v>881</v>
      </c>
    </row>
    <row r="224" spans="2:65" s="1" customFormat="1" ht="19.5">
      <c r="B224" s="33"/>
      <c r="D224" s="152" t="s">
        <v>316</v>
      </c>
      <c r="F224" s="153" t="s">
        <v>10274</v>
      </c>
      <c r="I224" s="154"/>
      <c r="L224" s="33"/>
      <c r="M224" s="155"/>
      <c r="T224" s="57"/>
      <c r="AT224" s="18" t="s">
        <v>316</v>
      </c>
      <c r="AU224" s="18" t="s">
        <v>163</v>
      </c>
    </row>
    <row r="225" spans="2:65" s="1" customFormat="1" ht="16.5" customHeight="1">
      <c r="B225" s="33"/>
      <c r="C225" s="139" t="s">
        <v>586</v>
      </c>
      <c r="D225" s="139" t="s">
        <v>309</v>
      </c>
      <c r="E225" s="140" t="s">
        <v>10275</v>
      </c>
      <c r="F225" s="141" t="s">
        <v>10273</v>
      </c>
      <c r="G225" s="142" t="s">
        <v>398</v>
      </c>
      <c r="H225" s="143">
        <v>3</v>
      </c>
      <c r="I225" s="144"/>
      <c r="J225" s="145">
        <f>ROUND(I225*H225,2)</f>
        <v>0</v>
      </c>
      <c r="K225" s="141" t="s">
        <v>1</v>
      </c>
      <c r="L225" s="33"/>
      <c r="M225" s="146" t="s">
        <v>1</v>
      </c>
      <c r="N225" s="147" t="s">
        <v>40</v>
      </c>
      <c r="P225" s="148">
        <f>O225*H225</f>
        <v>0</v>
      </c>
      <c r="Q225" s="148">
        <v>0</v>
      </c>
      <c r="R225" s="148">
        <f>Q225*H225</f>
        <v>0</v>
      </c>
      <c r="S225" s="148">
        <v>0</v>
      </c>
      <c r="T225" s="149">
        <f>S225*H225</f>
        <v>0</v>
      </c>
      <c r="AR225" s="150" t="s">
        <v>314</v>
      </c>
      <c r="AT225" s="150" t="s">
        <v>309</v>
      </c>
      <c r="AU225" s="150" t="s">
        <v>163</v>
      </c>
      <c r="AY225" s="18" t="s">
        <v>307</v>
      </c>
      <c r="BE225" s="151">
        <f>IF(N225="základní",J225,0)</f>
        <v>0</v>
      </c>
      <c r="BF225" s="151">
        <f>IF(N225="snížená",J225,0)</f>
        <v>0</v>
      </c>
      <c r="BG225" s="151">
        <f>IF(N225="zákl. přenesená",J225,0)</f>
        <v>0</v>
      </c>
      <c r="BH225" s="151">
        <f>IF(N225="sníž. přenesená",J225,0)</f>
        <v>0</v>
      </c>
      <c r="BI225" s="151">
        <f>IF(N225="nulová",J225,0)</f>
        <v>0</v>
      </c>
      <c r="BJ225" s="18" t="s">
        <v>82</v>
      </c>
      <c r="BK225" s="151">
        <f>ROUND(I225*H225,2)</f>
        <v>0</v>
      </c>
      <c r="BL225" s="18" t="s">
        <v>314</v>
      </c>
      <c r="BM225" s="150" t="s">
        <v>893</v>
      </c>
    </row>
    <row r="226" spans="2:65" s="1" customFormat="1" ht="29.25">
      <c r="B226" s="33"/>
      <c r="D226" s="152" t="s">
        <v>316</v>
      </c>
      <c r="F226" s="153" t="s">
        <v>10276</v>
      </c>
      <c r="I226" s="154"/>
      <c r="L226" s="33"/>
      <c r="M226" s="155"/>
      <c r="T226" s="57"/>
      <c r="AT226" s="18" t="s">
        <v>316</v>
      </c>
      <c r="AU226" s="18" t="s">
        <v>163</v>
      </c>
    </row>
    <row r="227" spans="2:65" s="1" customFormat="1" ht="16.5" customHeight="1">
      <c r="B227" s="33"/>
      <c r="C227" s="139" t="s">
        <v>615</v>
      </c>
      <c r="D227" s="139" t="s">
        <v>309</v>
      </c>
      <c r="E227" s="140" t="s">
        <v>10277</v>
      </c>
      <c r="F227" s="141" t="s">
        <v>10278</v>
      </c>
      <c r="G227" s="142" t="s">
        <v>398</v>
      </c>
      <c r="H227" s="143">
        <v>50</v>
      </c>
      <c r="I227" s="144"/>
      <c r="J227" s="145">
        <f>ROUND(I227*H227,2)</f>
        <v>0</v>
      </c>
      <c r="K227" s="141" t="s">
        <v>1</v>
      </c>
      <c r="L227" s="33"/>
      <c r="M227" s="146" t="s">
        <v>1</v>
      </c>
      <c r="N227" s="147" t="s">
        <v>40</v>
      </c>
      <c r="P227" s="148">
        <f>O227*H227</f>
        <v>0</v>
      </c>
      <c r="Q227" s="148">
        <v>0</v>
      </c>
      <c r="R227" s="148">
        <f>Q227*H227</f>
        <v>0</v>
      </c>
      <c r="S227" s="148">
        <v>0</v>
      </c>
      <c r="T227" s="149">
        <f>S227*H227</f>
        <v>0</v>
      </c>
      <c r="AR227" s="150" t="s">
        <v>314</v>
      </c>
      <c r="AT227" s="150" t="s">
        <v>309</v>
      </c>
      <c r="AU227" s="150" t="s">
        <v>163</v>
      </c>
      <c r="AY227" s="18" t="s">
        <v>307</v>
      </c>
      <c r="BE227" s="151">
        <f>IF(N227="základní",J227,0)</f>
        <v>0</v>
      </c>
      <c r="BF227" s="151">
        <f>IF(N227="snížená",J227,0)</f>
        <v>0</v>
      </c>
      <c r="BG227" s="151">
        <f>IF(N227="zákl. přenesená",J227,0)</f>
        <v>0</v>
      </c>
      <c r="BH227" s="151">
        <f>IF(N227="sníž. přenesená",J227,0)</f>
        <v>0</v>
      </c>
      <c r="BI227" s="151">
        <f>IF(N227="nulová",J227,0)</f>
        <v>0</v>
      </c>
      <c r="BJ227" s="18" t="s">
        <v>82</v>
      </c>
      <c r="BK227" s="151">
        <f>ROUND(I227*H227,2)</f>
        <v>0</v>
      </c>
      <c r="BL227" s="18" t="s">
        <v>314</v>
      </c>
      <c r="BM227" s="150" t="s">
        <v>903</v>
      </c>
    </row>
    <row r="228" spans="2:65" s="1" customFormat="1" ht="19.5">
      <c r="B228" s="33"/>
      <c r="D228" s="152" t="s">
        <v>316</v>
      </c>
      <c r="F228" s="153" t="s">
        <v>10279</v>
      </c>
      <c r="I228" s="154"/>
      <c r="L228" s="33"/>
      <c r="M228" s="155"/>
      <c r="T228" s="57"/>
      <c r="AT228" s="18" t="s">
        <v>316</v>
      </c>
      <c r="AU228" s="18" t="s">
        <v>163</v>
      </c>
    </row>
    <row r="229" spans="2:65" s="1" customFormat="1" ht="16.5" customHeight="1">
      <c r="B229" s="33"/>
      <c r="C229" s="139" t="s">
        <v>621</v>
      </c>
      <c r="D229" s="139" t="s">
        <v>309</v>
      </c>
      <c r="E229" s="140" t="s">
        <v>10280</v>
      </c>
      <c r="F229" s="141" t="s">
        <v>10281</v>
      </c>
      <c r="G229" s="142" t="s">
        <v>405</v>
      </c>
      <c r="H229" s="143">
        <v>18</v>
      </c>
      <c r="I229" s="144"/>
      <c r="J229" s="145">
        <f>ROUND(I229*H229,2)</f>
        <v>0</v>
      </c>
      <c r="K229" s="141" t="s">
        <v>1</v>
      </c>
      <c r="L229" s="33"/>
      <c r="M229" s="146" t="s">
        <v>1</v>
      </c>
      <c r="N229" s="147" t="s">
        <v>40</v>
      </c>
      <c r="P229" s="148">
        <f>O229*H229</f>
        <v>0</v>
      </c>
      <c r="Q229" s="148">
        <v>0</v>
      </c>
      <c r="R229" s="148">
        <f>Q229*H229</f>
        <v>0</v>
      </c>
      <c r="S229" s="148">
        <v>0</v>
      </c>
      <c r="T229" s="149">
        <f>S229*H229</f>
        <v>0</v>
      </c>
      <c r="AR229" s="150" t="s">
        <v>314</v>
      </c>
      <c r="AT229" s="150" t="s">
        <v>309</v>
      </c>
      <c r="AU229" s="150" t="s">
        <v>163</v>
      </c>
      <c r="AY229" s="18" t="s">
        <v>307</v>
      </c>
      <c r="BE229" s="151">
        <f>IF(N229="základní",J229,0)</f>
        <v>0</v>
      </c>
      <c r="BF229" s="151">
        <f>IF(N229="snížená",J229,0)</f>
        <v>0</v>
      </c>
      <c r="BG229" s="151">
        <f>IF(N229="zákl. přenesená",J229,0)</f>
        <v>0</v>
      </c>
      <c r="BH229" s="151">
        <f>IF(N229="sníž. přenesená",J229,0)</f>
        <v>0</v>
      </c>
      <c r="BI229" s="151">
        <f>IF(N229="nulová",J229,0)</f>
        <v>0</v>
      </c>
      <c r="BJ229" s="18" t="s">
        <v>82</v>
      </c>
      <c r="BK229" s="151">
        <f>ROUND(I229*H229,2)</f>
        <v>0</v>
      </c>
      <c r="BL229" s="18" t="s">
        <v>314</v>
      </c>
      <c r="BM229" s="150" t="s">
        <v>930</v>
      </c>
    </row>
    <row r="230" spans="2:65" s="1" customFormat="1" ht="19.5">
      <c r="B230" s="33"/>
      <c r="D230" s="152" t="s">
        <v>316</v>
      </c>
      <c r="F230" s="153" t="s">
        <v>10282</v>
      </c>
      <c r="I230" s="154"/>
      <c r="L230" s="33"/>
      <c r="M230" s="155"/>
      <c r="T230" s="57"/>
      <c r="AT230" s="18" t="s">
        <v>316</v>
      </c>
      <c r="AU230" s="18" t="s">
        <v>163</v>
      </c>
    </row>
    <row r="231" spans="2:65" s="1" customFormat="1" ht="16.5" customHeight="1">
      <c r="B231" s="33"/>
      <c r="C231" s="139" t="s">
        <v>627</v>
      </c>
      <c r="D231" s="139" t="s">
        <v>309</v>
      </c>
      <c r="E231" s="140" t="s">
        <v>10283</v>
      </c>
      <c r="F231" s="141" t="s">
        <v>10281</v>
      </c>
      <c r="G231" s="142" t="s">
        <v>405</v>
      </c>
      <c r="H231" s="143">
        <v>11</v>
      </c>
      <c r="I231" s="144"/>
      <c r="J231" s="145">
        <f>ROUND(I231*H231,2)</f>
        <v>0</v>
      </c>
      <c r="K231" s="141" t="s">
        <v>1</v>
      </c>
      <c r="L231" s="33"/>
      <c r="M231" s="146" t="s">
        <v>1</v>
      </c>
      <c r="N231" s="147" t="s">
        <v>40</v>
      </c>
      <c r="P231" s="148">
        <f>O231*H231</f>
        <v>0</v>
      </c>
      <c r="Q231" s="148">
        <v>0</v>
      </c>
      <c r="R231" s="148">
        <f>Q231*H231</f>
        <v>0</v>
      </c>
      <c r="S231" s="148">
        <v>0</v>
      </c>
      <c r="T231" s="149">
        <f>S231*H231</f>
        <v>0</v>
      </c>
      <c r="AR231" s="150" t="s">
        <v>314</v>
      </c>
      <c r="AT231" s="150" t="s">
        <v>309</v>
      </c>
      <c r="AU231" s="150" t="s">
        <v>163</v>
      </c>
      <c r="AY231" s="18" t="s">
        <v>307</v>
      </c>
      <c r="BE231" s="151">
        <f>IF(N231="základní",J231,0)</f>
        <v>0</v>
      </c>
      <c r="BF231" s="151">
        <f>IF(N231="snížená",J231,0)</f>
        <v>0</v>
      </c>
      <c r="BG231" s="151">
        <f>IF(N231="zákl. přenesená",J231,0)</f>
        <v>0</v>
      </c>
      <c r="BH231" s="151">
        <f>IF(N231="sníž. přenesená",J231,0)</f>
        <v>0</v>
      </c>
      <c r="BI231" s="151">
        <f>IF(N231="nulová",J231,0)</f>
        <v>0</v>
      </c>
      <c r="BJ231" s="18" t="s">
        <v>82</v>
      </c>
      <c r="BK231" s="151">
        <f>ROUND(I231*H231,2)</f>
        <v>0</v>
      </c>
      <c r="BL231" s="18" t="s">
        <v>314</v>
      </c>
      <c r="BM231" s="150" t="s">
        <v>946</v>
      </c>
    </row>
    <row r="232" spans="2:65" s="1" customFormat="1" ht="19.5">
      <c r="B232" s="33"/>
      <c r="D232" s="152" t="s">
        <v>316</v>
      </c>
      <c r="F232" s="153" t="s">
        <v>10284</v>
      </c>
      <c r="I232" s="154"/>
      <c r="L232" s="33"/>
      <c r="M232" s="155"/>
      <c r="T232" s="57"/>
      <c r="AT232" s="18" t="s">
        <v>316</v>
      </c>
      <c r="AU232" s="18" t="s">
        <v>163</v>
      </c>
    </row>
    <row r="233" spans="2:65" s="1" customFormat="1" ht="16.5" customHeight="1">
      <c r="B233" s="33"/>
      <c r="C233" s="139" t="s">
        <v>632</v>
      </c>
      <c r="D233" s="139" t="s">
        <v>309</v>
      </c>
      <c r="E233" s="140" t="s">
        <v>10285</v>
      </c>
      <c r="F233" s="141" t="s">
        <v>10286</v>
      </c>
      <c r="G233" s="142" t="s">
        <v>4786</v>
      </c>
      <c r="H233" s="143">
        <v>1</v>
      </c>
      <c r="I233" s="144"/>
      <c r="J233" s="145">
        <f>ROUND(I233*H233,2)</f>
        <v>0</v>
      </c>
      <c r="K233" s="141" t="s">
        <v>1</v>
      </c>
      <c r="L233" s="33"/>
      <c r="M233" s="146" t="s">
        <v>1</v>
      </c>
      <c r="N233" s="147" t="s">
        <v>40</v>
      </c>
      <c r="P233" s="148">
        <f>O233*H233</f>
        <v>0</v>
      </c>
      <c r="Q233" s="148">
        <v>0</v>
      </c>
      <c r="R233" s="148">
        <f>Q233*H233</f>
        <v>0</v>
      </c>
      <c r="S233" s="148">
        <v>0</v>
      </c>
      <c r="T233" s="149">
        <f>S233*H233</f>
        <v>0</v>
      </c>
      <c r="AR233" s="150" t="s">
        <v>314</v>
      </c>
      <c r="AT233" s="150" t="s">
        <v>309</v>
      </c>
      <c r="AU233" s="150" t="s">
        <v>163</v>
      </c>
      <c r="AY233" s="18" t="s">
        <v>307</v>
      </c>
      <c r="BE233" s="151">
        <f>IF(N233="základní",J233,0)</f>
        <v>0</v>
      </c>
      <c r="BF233" s="151">
        <f>IF(N233="snížená",J233,0)</f>
        <v>0</v>
      </c>
      <c r="BG233" s="151">
        <f>IF(N233="zákl. přenesená",J233,0)</f>
        <v>0</v>
      </c>
      <c r="BH233" s="151">
        <f>IF(N233="sníž. přenesená",J233,0)</f>
        <v>0</v>
      </c>
      <c r="BI233" s="151">
        <f>IF(N233="nulová",J233,0)</f>
        <v>0</v>
      </c>
      <c r="BJ233" s="18" t="s">
        <v>82</v>
      </c>
      <c r="BK233" s="151">
        <f>ROUND(I233*H233,2)</f>
        <v>0</v>
      </c>
      <c r="BL233" s="18" t="s">
        <v>314</v>
      </c>
      <c r="BM233" s="150" t="s">
        <v>956</v>
      </c>
    </row>
    <row r="234" spans="2:65" s="1" customFormat="1" ht="39">
      <c r="B234" s="33"/>
      <c r="D234" s="152" t="s">
        <v>316</v>
      </c>
      <c r="F234" s="153" t="s">
        <v>10287</v>
      </c>
      <c r="I234" s="154"/>
      <c r="L234" s="33"/>
      <c r="M234" s="155"/>
      <c r="T234" s="57"/>
      <c r="AT234" s="18" t="s">
        <v>316</v>
      </c>
      <c r="AU234" s="18" t="s">
        <v>163</v>
      </c>
    </row>
    <row r="235" spans="2:65" s="11" customFormat="1" ht="22.9" customHeight="1">
      <c r="B235" s="127"/>
      <c r="D235" s="128" t="s">
        <v>74</v>
      </c>
      <c r="E235" s="137" t="s">
        <v>3147</v>
      </c>
      <c r="F235" s="137" t="s">
        <v>10288</v>
      </c>
      <c r="I235" s="130"/>
      <c r="J235" s="138">
        <f>BK235</f>
        <v>0</v>
      </c>
      <c r="L235" s="127"/>
      <c r="M235" s="132"/>
      <c r="P235" s="133">
        <f>P236+P255</f>
        <v>0</v>
      </c>
      <c r="R235" s="133">
        <f>R236+R255</f>
        <v>0</v>
      </c>
      <c r="T235" s="134">
        <f>T236+T255</f>
        <v>0</v>
      </c>
      <c r="AR235" s="128" t="s">
        <v>82</v>
      </c>
      <c r="AT235" s="135" t="s">
        <v>74</v>
      </c>
      <c r="AU235" s="135" t="s">
        <v>82</v>
      </c>
      <c r="AY235" s="128" t="s">
        <v>307</v>
      </c>
      <c r="BK235" s="136">
        <f>BK236+BK255</f>
        <v>0</v>
      </c>
    </row>
    <row r="236" spans="2:65" s="11" customFormat="1" ht="20.85" customHeight="1">
      <c r="B236" s="127"/>
      <c r="D236" s="128" t="s">
        <v>74</v>
      </c>
      <c r="E236" s="137" t="s">
        <v>10289</v>
      </c>
      <c r="F236" s="137" t="s">
        <v>10290</v>
      </c>
      <c r="I236" s="130"/>
      <c r="J236" s="138">
        <f>BK236</f>
        <v>0</v>
      </c>
      <c r="L236" s="127"/>
      <c r="M236" s="132"/>
      <c r="P236" s="133">
        <f>SUM(P237:P254)</f>
        <v>0</v>
      </c>
      <c r="R236" s="133">
        <f>SUM(R237:R254)</f>
        <v>0</v>
      </c>
      <c r="T236" s="134">
        <f>SUM(T237:T254)</f>
        <v>0</v>
      </c>
      <c r="AR236" s="128" t="s">
        <v>82</v>
      </c>
      <c r="AT236" s="135" t="s">
        <v>74</v>
      </c>
      <c r="AU236" s="135" t="s">
        <v>84</v>
      </c>
      <c r="AY236" s="128" t="s">
        <v>307</v>
      </c>
      <c r="BK236" s="136">
        <f>SUM(BK237:BK254)</f>
        <v>0</v>
      </c>
    </row>
    <row r="237" spans="2:65" s="1" customFormat="1" ht="16.5" customHeight="1">
      <c r="B237" s="33"/>
      <c r="C237" s="139" t="s">
        <v>637</v>
      </c>
      <c r="D237" s="139" t="s">
        <v>309</v>
      </c>
      <c r="E237" s="140" t="s">
        <v>10291</v>
      </c>
      <c r="F237" s="141" t="s">
        <v>10292</v>
      </c>
      <c r="G237" s="142" t="s">
        <v>405</v>
      </c>
      <c r="H237" s="143">
        <v>1</v>
      </c>
      <c r="I237" s="144"/>
      <c r="J237" s="145">
        <f>ROUND(I237*H237,2)</f>
        <v>0</v>
      </c>
      <c r="K237" s="141" t="s">
        <v>1</v>
      </c>
      <c r="L237" s="33"/>
      <c r="M237" s="146" t="s">
        <v>1</v>
      </c>
      <c r="N237" s="147" t="s">
        <v>40</v>
      </c>
      <c r="P237" s="148">
        <f>O237*H237</f>
        <v>0</v>
      </c>
      <c r="Q237" s="148">
        <v>0</v>
      </c>
      <c r="R237" s="148">
        <f>Q237*H237</f>
        <v>0</v>
      </c>
      <c r="S237" s="148">
        <v>0</v>
      </c>
      <c r="T237" s="149">
        <f>S237*H237</f>
        <v>0</v>
      </c>
      <c r="AR237" s="150" t="s">
        <v>314</v>
      </c>
      <c r="AT237" s="150" t="s">
        <v>309</v>
      </c>
      <c r="AU237" s="150" t="s">
        <v>163</v>
      </c>
      <c r="AY237" s="18" t="s">
        <v>307</v>
      </c>
      <c r="BE237" s="151">
        <f>IF(N237="základní",J237,0)</f>
        <v>0</v>
      </c>
      <c r="BF237" s="151">
        <f>IF(N237="snížená",J237,0)</f>
        <v>0</v>
      </c>
      <c r="BG237" s="151">
        <f>IF(N237="zákl. přenesená",J237,0)</f>
        <v>0</v>
      </c>
      <c r="BH237" s="151">
        <f>IF(N237="sníž. přenesená",J237,0)</f>
        <v>0</v>
      </c>
      <c r="BI237" s="151">
        <f>IF(N237="nulová",J237,0)</f>
        <v>0</v>
      </c>
      <c r="BJ237" s="18" t="s">
        <v>82</v>
      </c>
      <c r="BK237" s="151">
        <f>ROUND(I237*H237,2)</f>
        <v>0</v>
      </c>
      <c r="BL237" s="18" t="s">
        <v>314</v>
      </c>
      <c r="BM237" s="150" t="s">
        <v>10293</v>
      </c>
    </row>
    <row r="238" spans="2:65" s="1" customFormat="1" ht="117">
      <c r="B238" s="33"/>
      <c r="D238" s="152" t="s">
        <v>316</v>
      </c>
      <c r="F238" s="153" t="s">
        <v>10294</v>
      </c>
      <c r="I238" s="154"/>
      <c r="L238" s="33"/>
      <c r="M238" s="155"/>
      <c r="T238" s="57"/>
      <c r="AT238" s="18" t="s">
        <v>316</v>
      </c>
      <c r="AU238" s="18" t="s">
        <v>163</v>
      </c>
    </row>
    <row r="239" spans="2:65" s="1" customFormat="1" ht="16.5" customHeight="1">
      <c r="B239" s="33"/>
      <c r="C239" s="139" t="s">
        <v>653</v>
      </c>
      <c r="D239" s="139" t="s">
        <v>309</v>
      </c>
      <c r="E239" s="140" t="s">
        <v>10295</v>
      </c>
      <c r="F239" s="141" t="s">
        <v>10296</v>
      </c>
      <c r="G239" s="142" t="s">
        <v>405</v>
      </c>
      <c r="H239" s="143">
        <v>1</v>
      </c>
      <c r="I239" s="144"/>
      <c r="J239" s="145">
        <f>ROUND(I239*H239,2)</f>
        <v>0</v>
      </c>
      <c r="K239" s="141" t="s">
        <v>1</v>
      </c>
      <c r="L239" s="33"/>
      <c r="M239" s="146" t="s">
        <v>1</v>
      </c>
      <c r="N239" s="147" t="s">
        <v>40</v>
      </c>
      <c r="P239" s="148">
        <f>O239*H239</f>
        <v>0</v>
      </c>
      <c r="Q239" s="148">
        <v>0</v>
      </c>
      <c r="R239" s="148">
        <f>Q239*H239</f>
        <v>0</v>
      </c>
      <c r="S239" s="148">
        <v>0</v>
      </c>
      <c r="T239" s="149">
        <f>S239*H239</f>
        <v>0</v>
      </c>
      <c r="AR239" s="150" t="s">
        <v>314</v>
      </c>
      <c r="AT239" s="150" t="s">
        <v>309</v>
      </c>
      <c r="AU239" s="150" t="s">
        <v>163</v>
      </c>
      <c r="AY239" s="18" t="s">
        <v>307</v>
      </c>
      <c r="BE239" s="151">
        <f>IF(N239="základní",J239,0)</f>
        <v>0</v>
      </c>
      <c r="BF239" s="151">
        <f>IF(N239="snížená",J239,0)</f>
        <v>0</v>
      </c>
      <c r="BG239" s="151">
        <f>IF(N239="zákl. přenesená",J239,0)</f>
        <v>0</v>
      </c>
      <c r="BH239" s="151">
        <f>IF(N239="sníž. přenesená",J239,0)</f>
        <v>0</v>
      </c>
      <c r="BI239" s="151">
        <f>IF(N239="nulová",J239,0)</f>
        <v>0</v>
      </c>
      <c r="BJ239" s="18" t="s">
        <v>82</v>
      </c>
      <c r="BK239" s="151">
        <f>ROUND(I239*H239,2)</f>
        <v>0</v>
      </c>
      <c r="BL239" s="18" t="s">
        <v>314</v>
      </c>
      <c r="BM239" s="150" t="s">
        <v>10297</v>
      </c>
    </row>
    <row r="240" spans="2:65" s="1" customFormat="1" ht="87.75">
      <c r="B240" s="33"/>
      <c r="D240" s="152" t="s">
        <v>316</v>
      </c>
      <c r="F240" s="153" t="s">
        <v>10298</v>
      </c>
      <c r="I240" s="154"/>
      <c r="L240" s="33"/>
      <c r="M240" s="155"/>
      <c r="T240" s="57"/>
      <c r="AT240" s="18" t="s">
        <v>316</v>
      </c>
      <c r="AU240" s="18" t="s">
        <v>163</v>
      </c>
    </row>
    <row r="241" spans="2:65" s="1" customFormat="1" ht="16.5" customHeight="1">
      <c r="B241" s="33"/>
      <c r="C241" s="139" t="s">
        <v>659</v>
      </c>
      <c r="D241" s="139" t="s">
        <v>309</v>
      </c>
      <c r="E241" s="140" t="s">
        <v>10299</v>
      </c>
      <c r="F241" s="141" t="s">
        <v>10300</v>
      </c>
      <c r="G241" s="142" t="s">
        <v>405</v>
      </c>
      <c r="H241" s="143">
        <v>1</v>
      </c>
      <c r="I241" s="144"/>
      <c r="J241" s="145">
        <f>ROUND(I241*H241,2)</f>
        <v>0</v>
      </c>
      <c r="K241" s="141" t="s">
        <v>1</v>
      </c>
      <c r="L241" s="33"/>
      <c r="M241" s="146" t="s">
        <v>1</v>
      </c>
      <c r="N241" s="147" t="s">
        <v>40</v>
      </c>
      <c r="P241" s="148">
        <f>O241*H241</f>
        <v>0</v>
      </c>
      <c r="Q241" s="148">
        <v>0</v>
      </c>
      <c r="R241" s="148">
        <f>Q241*H241</f>
        <v>0</v>
      </c>
      <c r="S241" s="148">
        <v>0</v>
      </c>
      <c r="T241" s="149">
        <f>S241*H241</f>
        <v>0</v>
      </c>
      <c r="AR241" s="150" t="s">
        <v>314</v>
      </c>
      <c r="AT241" s="150" t="s">
        <v>309</v>
      </c>
      <c r="AU241" s="150" t="s">
        <v>163</v>
      </c>
      <c r="AY241" s="18" t="s">
        <v>307</v>
      </c>
      <c r="BE241" s="151">
        <f>IF(N241="základní",J241,0)</f>
        <v>0</v>
      </c>
      <c r="BF241" s="151">
        <f>IF(N241="snížená",J241,0)</f>
        <v>0</v>
      </c>
      <c r="BG241" s="151">
        <f>IF(N241="zákl. přenesená",J241,0)</f>
        <v>0</v>
      </c>
      <c r="BH241" s="151">
        <f>IF(N241="sníž. přenesená",J241,0)</f>
        <v>0</v>
      </c>
      <c r="BI241" s="151">
        <f>IF(N241="nulová",J241,0)</f>
        <v>0</v>
      </c>
      <c r="BJ241" s="18" t="s">
        <v>82</v>
      </c>
      <c r="BK241" s="151">
        <f>ROUND(I241*H241,2)</f>
        <v>0</v>
      </c>
      <c r="BL241" s="18" t="s">
        <v>314</v>
      </c>
      <c r="BM241" s="150" t="s">
        <v>10301</v>
      </c>
    </row>
    <row r="242" spans="2:65" s="1" customFormat="1" ht="39">
      <c r="B242" s="33"/>
      <c r="D242" s="152" t="s">
        <v>316</v>
      </c>
      <c r="F242" s="153" t="s">
        <v>10302</v>
      </c>
      <c r="I242" s="154"/>
      <c r="L242" s="33"/>
      <c r="M242" s="155"/>
      <c r="T242" s="57"/>
      <c r="AT242" s="18" t="s">
        <v>316</v>
      </c>
      <c r="AU242" s="18" t="s">
        <v>163</v>
      </c>
    </row>
    <row r="243" spans="2:65" s="1" customFormat="1" ht="16.5" customHeight="1">
      <c r="B243" s="33"/>
      <c r="C243" s="139" t="s">
        <v>664</v>
      </c>
      <c r="D243" s="139" t="s">
        <v>309</v>
      </c>
      <c r="E243" s="140" t="s">
        <v>10303</v>
      </c>
      <c r="F243" s="141" t="s">
        <v>10265</v>
      </c>
      <c r="G243" s="142" t="s">
        <v>405</v>
      </c>
      <c r="H243" s="143">
        <v>1</v>
      </c>
      <c r="I243" s="144"/>
      <c r="J243" s="145">
        <f>ROUND(I243*H243,2)</f>
        <v>0</v>
      </c>
      <c r="K243" s="141" t="s">
        <v>1</v>
      </c>
      <c r="L243" s="33"/>
      <c r="M243" s="146" t="s">
        <v>1</v>
      </c>
      <c r="N243" s="147" t="s">
        <v>40</v>
      </c>
      <c r="P243" s="148">
        <f>O243*H243</f>
        <v>0</v>
      </c>
      <c r="Q243" s="148">
        <v>0</v>
      </c>
      <c r="R243" s="148">
        <f>Q243*H243</f>
        <v>0</v>
      </c>
      <c r="S243" s="148">
        <v>0</v>
      </c>
      <c r="T243" s="149">
        <f>S243*H243</f>
        <v>0</v>
      </c>
      <c r="AR243" s="150" t="s">
        <v>314</v>
      </c>
      <c r="AT243" s="150" t="s">
        <v>309</v>
      </c>
      <c r="AU243" s="150" t="s">
        <v>163</v>
      </c>
      <c r="AY243" s="18" t="s">
        <v>307</v>
      </c>
      <c r="BE243" s="151">
        <f>IF(N243="základní",J243,0)</f>
        <v>0</v>
      </c>
      <c r="BF243" s="151">
        <f>IF(N243="snížená",J243,0)</f>
        <v>0</v>
      </c>
      <c r="BG243" s="151">
        <f>IF(N243="zákl. přenesená",J243,0)</f>
        <v>0</v>
      </c>
      <c r="BH243" s="151">
        <f>IF(N243="sníž. přenesená",J243,0)</f>
        <v>0</v>
      </c>
      <c r="BI243" s="151">
        <f>IF(N243="nulová",J243,0)</f>
        <v>0</v>
      </c>
      <c r="BJ243" s="18" t="s">
        <v>82</v>
      </c>
      <c r="BK243" s="151">
        <f>ROUND(I243*H243,2)</f>
        <v>0</v>
      </c>
      <c r="BL243" s="18" t="s">
        <v>314</v>
      </c>
      <c r="BM243" s="150" t="s">
        <v>10304</v>
      </c>
    </row>
    <row r="244" spans="2:65" s="1" customFormat="1" ht="19.5">
      <c r="B244" s="33"/>
      <c r="D244" s="152" t="s">
        <v>316</v>
      </c>
      <c r="F244" s="153" t="s">
        <v>10305</v>
      </c>
      <c r="I244" s="154"/>
      <c r="L244" s="33"/>
      <c r="M244" s="155"/>
      <c r="T244" s="57"/>
      <c r="AT244" s="18" t="s">
        <v>316</v>
      </c>
      <c r="AU244" s="18" t="s">
        <v>163</v>
      </c>
    </row>
    <row r="245" spans="2:65" s="1" customFormat="1" ht="16.5" customHeight="1">
      <c r="B245" s="33"/>
      <c r="C245" s="139" t="s">
        <v>675</v>
      </c>
      <c r="D245" s="139" t="s">
        <v>309</v>
      </c>
      <c r="E245" s="140" t="s">
        <v>10306</v>
      </c>
      <c r="F245" s="141" t="s">
        <v>10307</v>
      </c>
      <c r="G245" s="142" t="s">
        <v>405</v>
      </c>
      <c r="H245" s="143">
        <v>1</v>
      </c>
      <c r="I245" s="144"/>
      <c r="J245" s="145">
        <f>ROUND(I245*H245,2)</f>
        <v>0</v>
      </c>
      <c r="K245" s="141" t="s">
        <v>1</v>
      </c>
      <c r="L245" s="33"/>
      <c r="M245" s="146" t="s">
        <v>1</v>
      </c>
      <c r="N245" s="147" t="s">
        <v>40</v>
      </c>
      <c r="P245" s="148">
        <f>O245*H245</f>
        <v>0</v>
      </c>
      <c r="Q245" s="148">
        <v>0</v>
      </c>
      <c r="R245" s="148">
        <f>Q245*H245</f>
        <v>0</v>
      </c>
      <c r="S245" s="148">
        <v>0</v>
      </c>
      <c r="T245" s="149">
        <f>S245*H245</f>
        <v>0</v>
      </c>
      <c r="AR245" s="150" t="s">
        <v>314</v>
      </c>
      <c r="AT245" s="150" t="s">
        <v>309</v>
      </c>
      <c r="AU245" s="150" t="s">
        <v>163</v>
      </c>
      <c r="AY245" s="18" t="s">
        <v>307</v>
      </c>
      <c r="BE245" s="151">
        <f>IF(N245="základní",J245,0)</f>
        <v>0</v>
      </c>
      <c r="BF245" s="151">
        <f>IF(N245="snížená",J245,0)</f>
        <v>0</v>
      </c>
      <c r="BG245" s="151">
        <f>IF(N245="zákl. přenesená",J245,0)</f>
        <v>0</v>
      </c>
      <c r="BH245" s="151">
        <f>IF(N245="sníž. přenesená",J245,0)</f>
        <v>0</v>
      </c>
      <c r="BI245" s="151">
        <f>IF(N245="nulová",J245,0)</f>
        <v>0</v>
      </c>
      <c r="BJ245" s="18" t="s">
        <v>82</v>
      </c>
      <c r="BK245" s="151">
        <f>ROUND(I245*H245,2)</f>
        <v>0</v>
      </c>
      <c r="BL245" s="18" t="s">
        <v>314</v>
      </c>
      <c r="BM245" s="150" t="s">
        <v>10308</v>
      </c>
    </row>
    <row r="246" spans="2:65" s="1" customFormat="1" ht="29.25">
      <c r="B246" s="33"/>
      <c r="D246" s="152" t="s">
        <v>316</v>
      </c>
      <c r="F246" s="153" t="s">
        <v>10309</v>
      </c>
      <c r="I246" s="154"/>
      <c r="L246" s="33"/>
      <c r="M246" s="155"/>
      <c r="T246" s="57"/>
      <c r="AT246" s="18" t="s">
        <v>316</v>
      </c>
      <c r="AU246" s="18" t="s">
        <v>163</v>
      </c>
    </row>
    <row r="247" spans="2:65" s="1" customFormat="1" ht="16.5" customHeight="1">
      <c r="B247" s="33"/>
      <c r="C247" s="139" t="s">
        <v>680</v>
      </c>
      <c r="D247" s="139" t="s">
        <v>309</v>
      </c>
      <c r="E247" s="140" t="s">
        <v>10310</v>
      </c>
      <c r="F247" s="141" t="s">
        <v>10265</v>
      </c>
      <c r="G247" s="142" t="s">
        <v>405</v>
      </c>
      <c r="H247" s="143">
        <v>1</v>
      </c>
      <c r="I247" s="144"/>
      <c r="J247" s="145">
        <f>ROUND(I247*H247,2)</f>
        <v>0</v>
      </c>
      <c r="K247" s="141" t="s">
        <v>1</v>
      </c>
      <c r="L247" s="33"/>
      <c r="M247" s="146" t="s">
        <v>1</v>
      </c>
      <c r="N247" s="147" t="s">
        <v>40</v>
      </c>
      <c r="P247" s="148">
        <f>O247*H247</f>
        <v>0</v>
      </c>
      <c r="Q247" s="148">
        <v>0</v>
      </c>
      <c r="R247" s="148">
        <f>Q247*H247</f>
        <v>0</v>
      </c>
      <c r="S247" s="148">
        <v>0</v>
      </c>
      <c r="T247" s="149">
        <f>S247*H247</f>
        <v>0</v>
      </c>
      <c r="AR247" s="150" t="s">
        <v>314</v>
      </c>
      <c r="AT247" s="150" t="s">
        <v>309</v>
      </c>
      <c r="AU247" s="150" t="s">
        <v>163</v>
      </c>
      <c r="AY247" s="18" t="s">
        <v>307</v>
      </c>
      <c r="BE247" s="151">
        <f>IF(N247="základní",J247,0)</f>
        <v>0</v>
      </c>
      <c r="BF247" s="151">
        <f>IF(N247="snížená",J247,0)</f>
        <v>0</v>
      </c>
      <c r="BG247" s="151">
        <f>IF(N247="zákl. přenesená",J247,0)</f>
        <v>0</v>
      </c>
      <c r="BH247" s="151">
        <f>IF(N247="sníž. přenesená",J247,0)</f>
        <v>0</v>
      </c>
      <c r="BI247" s="151">
        <f>IF(N247="nulová",J247,0)</f>
        <v>0</v>
      </c>
      <c r="BJ247" s="18" t="s">
        <v>82</v>
      </c>
      <c r="BK247" s="151">
        <f>ROUND(I247*H247,2)</f>
        <v>0</v>
      </c>
      <c r="BL247" s="18" t="s">
        <v>314</v>
      </c>
      <c r="BM247" s="150" t="s">
        <v>10311</v>
      </c>
    </row>
    <row r="248" spans="2:65" s="1" customFormat="1" ht="19.5">
      <c r="B248" s="33"/>
      <c r="D248" s="152" t="s">
        <v>316</v>
      </c>
      <c r="F248" s="153" t="s">
        <v>10312</v>
      </c>
      <c r="I248" s="154"/>
      <c r="L248" s="33"/>
      <c r="M248" s="155"/>
      <c r="T248" s="57"/>
      <c r="AT248" s="18" t="s">
        <v>316</v>
      </c>
      <c r="AU248" s="18" t="s">
        <v>163</v>
      </c>
    </row>
    <row r="249" spans="2:65" s="1" customFormat="1" ht="16.5" customHeight="1">
      <c r="B249" s="33"/>
      <c r="C249" s="139" t="s">
        <v>687</v>
      </c>
      <c r="D249" s="139" t="s">
        <v>309</v>
      </c>
      <c r="E249" s="140" t="s">
        <v>10313</v>
      </c>
      <c r="F249" s="141" t="s">
        <v>10314</v>
      </c>
      <c r="G249" s="142" t="s">
        <v>405</v>
      </c>
      <c r="H249" s="143">
        <v>1</v>
      </c>
      <c r="I249" s="144"/>
      <c r="J249" s="145">
        <f>ROUND(I249*H249,2)</f>
        <v>0</v>
      </c>
      <c r="K249" s="141" t="s">
        <v>1</v>
      </c>
      <c r="L249" s="33"/>
      <c r="M249" s="146" t="s">
        <v>1</v>
      </c>
      <c r="N249" s="147" t="s">
        <v>40</v>
      </c>
      <c r="P249" s="148">
        <f>O249*H249</f>
        <v>0</v>
      </c>
      <c r="Q249" s="148">
        <v>0</v>
      </c>
      <c r="R249" s="148">
        <f>Q249*H249</f>
        <v>0</v>
      </c>
      <c r="S249" s="148">
        <v>0</v>
      </c>
      <c r="T249" s="149">
        <f>S249*H249</f>
        <v>0</v>
      </c>
      <c r="AR249" s="150" t="s">
        <v>314</v>
      </c>
      <c r="AT249" s="150" t="s">
        <v>309</v>
      </c>
      <c r="AU249" s="150" t="s">
        <v>163</v>
      </c>
      <c r="AY249" s="18" t="s">
        <v>307</v>
      </c>
      <c r="BE249" s="151">
        <f>IF(N249="základní",J249,0)</f>
        <v>0</v>
      </c>
      <c r="BF249" s="151">
        <f>IF(N249="snížená",J249,0)</f>
        <v>0</v>
      </c>
      <c r="BG249" s="151">
        <f>IF(N249="zákl. přenesená",J249,0)</f>
        <v>0</v>
      </c>
      <c r="BH249" s="151">
        <f>IF(N249="sníž. přenesená",J249,0)</f>
        <v>0</v>
      </c>
      <c r="BI249" s="151">
        <f>IF(N249="nulová",J249,0)</f>
        <v>0</v>
      </c>
      <c r="BJ249" s="18" t="s">
        <v>82</v>
      </c>
      <c r="BK249" s="151">
        <f>ROUND(I249*H249,2)</f>
        <v>0</v>
      </c>
      <c r="BL249" s="18" t="s">
        <v>314</v>
      </c>
      <c r="BM249" s="150" t="s">
        <v>10315</v>
      </c>
    </row>
    <row r="250" spans="2:65" s="1" customFormat="1" ht="19.5">
      <c r="B250" s="33"/>
      <c r="D250" s="152" t="s">
        <v>316</v>
      </c>
      <c r="F250" s="153" t="s">
        <v>10316</v>
      </c>
      <c r="I250" s="154"/>
      <c r="L250" s="33"/>
      <c r="M250" s="155"/>
      <c r="T250" s="57"/>
      <c r="AT250" s="18" t="s">
        <v>316</v>
      </c>
      <c r="AU250" s="18" t="s">
        <v>163</v>
      </c>
    </row>
    <row r="251" spans="2:65" s="1" customFormat="1" ht="16.5" customHeight="1">
      <c r="B251" s="33"/>
      <c r="C251" s="139" t="s">
        <v>692</v>
      </c>
      <c r="D251" s="139" t="s">
        <v>309</v>
      </c>
      <c r="E251" s="140" t="s">
        <v>10317</v>
      </c>
      <c r="F251" s="141" t="s">
        <v>10318</v>
      </c>
      <c r="G251" s="142" t="s">
        <v>405</v>
      </c>
      <c r="H251" s="143">
        <v>1</v>
      </c>
      <c r="I251" s="144"/>
      <c r="J251" s="145">
        <f>ROUND(I251*H251,2)</f>
        <v>0</v>
      </c>
      <c r="K251" s="141" t="s">
        <v>1</v>
      </c>
      <c r="L251" s="33"/>
      <c r="M251" s="146" t="s">
        <v>1</v>
      </c>
      <c r="N251" s="147" t="s">
        <v>40</v>
      </c>
      <c r="P251" s="148">
        <f>O251*H251</f>
        <v>0</v>
      </c>
      <c r="Q251" s="148">
        <v>0</v>
      </c>
      <c r="R251" s="148">
        <f>Q251*H251</f>
        <v>0</v>
      </c>
      <c r="S251" s="148">
        <v>0</v>
      </c>
      <c r="T251" s="149">
        <f>S251*H251</f>
        <v>0</v>
      </c>
      <c r="AR251" s="150" t="s">
        <v>314</v>
      </c>
      <c r="AT251" s="150" t="s">
        <v>309</v>
      </c>
      <c r="AU251" s="150" t="s">
        <v>163</v>
      </c>
      <c r="AY251" s="18" t="s">
        <v>307</v>
      </c>
      <c r="BE251" s="151">
        <f>IF(N251="základní",J251,0)</f>
        <v>0</v>
      </c>
      <c r="BF251" s="151">
        <f>IF(N251="snížená",J251,0)</f>
        <v>0</v>
      </c>
      <c r="BG251" s="151">
        <f>IF(N251="zákl. přenesená",J251,0)</f>
        <v>0</v>
      </c>
      <c r="BH251" s="151">
        <f>IF(N251="sníž. přenesená",J251,0)</f>
        <v>0</v>
      </c>
      <c r="BI251" s="151">
        <f>IF(N251="nulová",J251,0)</f>
        <v>0</v>
      </c>
      <c r="BJ251" s="18" t="s">
        <v>82</v>
      </c>
      <c r="BK251" s="151">
        <f>ROUND(I251*H251,2)</f>
        <v>0</v>
      </c>
      <c r="BL251" s="18" t="s">
        <v>314</v>
      </c>
      <c r="BM251" s="150" t="s">
        <v>10319</v>
      </c>
    </row>
    <row r="252" spans="2:65" s="1" customFormat="1" ht="48.75">
      <c r="B252" s="33"/>
      <c r="D252" s="152" t="s">
        <v>316</v>
      </c>
      <c r="F252" s="153" t="s">
        <v>10320</v>
      </c>
      <c r="I252" s="154"/>
      <c r="L252" s="33"/>
      <c r="M252" s="155"/>
      <c r="T252" s="57"/>
      <c r="AT252" s="18" t="s">
        <v>316</v>
      </c>
      <c r="AU252" s="18" t="s">
        <v>163</v>
      </c>
    </row>
    <row r="253" spans="2:65" s="1" customFormat="1" ht="16.5" customHeight="1">
      <c r="B253" s="33"/>
      <c r="C253" s="139" t="s">
        <v>697</v>
      </c>
      <c r="D253" s="139" t="s">
        <v>309</v>
      </c>
      <c r="E253" s="140" t="s">
        <v>10321</v>
      </c>
      <c r="F253" s="141" t="s">
        <v>10322</v>
      </c>
      <c r="G253" s="142" t="s">
        <v>405</v>
      </c>
      <c r="H253" s="143">
        <v>1</v>
      </c>
      <c r="I253" s="144"/>
      <c r="J253" s="145">
        <f>ROUND(I253*H253,2)</f>
        <v>0</v>
      </c>
      <c r="K253" s="141" t="s">
        <v>1</v>
      </c>
      <c r="L253" s="33"/>
      <c r="M253" s="146" t="s">
        <v>1</v>
      </c>
      <c r="N253" s="147" t="s">
        <v>40</v>
      </c>
      <c r="P253" s="148">
        <f>O253*H253</f>
        <v>0</v>
      </c>
      <c r="Q253" s="148">
        <v>0</v>
      </c>
      <c r="R253" s="148">
        <f>Q253*H253</f>
        <v>0</v>
      </c>
      <c r="S253" s="148">
        <v>0</v>
      </c>
      <c r="T253" s="149">
        <f>S253*H253</f>
        <v>0</v>
      </c>
      <c r="AR253" s="150" t="s">
        <v>314</v>
      </c>
      <c r="AT253" s="150" t="s">
        <v>309</v>
      </c>
      <c r="AU253" s="150" t="s">
        <v>163</v>
      </c>
      <c r="AY253" s="18" t="s">
        <v>307</v>
      </c>
      <c r="BE253" s="151">
        <f>IF(N253="základní",J253,0)</f>
        <v>0</v>
      </c>
      <c r="BF253" s="151">
        <f>IF(N253="snížená",J253,0)</f>
        <v>0</v>
      </c>
      <c r="BG253" s="151">
        <f>IF(N253="zákl. přenesená",J253,0)</f>
        <v>0</v>
      </c>
      <c r="BH253" s="151">
        <f>IF(N253="sníž. přenesená",J253,0)</f>
        <v>0</v>
      </c>
      <c r="BI253" s="151">
        <f>IF(N253="nulová",J253,0)</f>
        <v>0</v>
      </c>
      <c r="BJ253" s="18" t="s">
        <v>82</v>
      </c>
      <c r="BK253" s="151">
        <f>ROUND(I253*H253,2)</f>
        <v>0</v>
      </c>
      <c r="BL253" s="18" t="s">
        <v>314</v>
      </c>
      <c r="BM253" s="150" t="s">
        <v>10323</v>
      </c>
    </row>
    <row r="254" spans="2:65" s="1" customFormat="1" ht="48.75">
      <c r="B254" s="33"/>
      <c r="D254" s="152" t="s">
        <v>316</v>
      </c>
      <c r="F254" s="153" t="s">
        <v>10324</v>
      </c>
      <c r="I254" s="154"/>
      <c r="L254" s="33"/>
      <c r="M254" s="155"/>
      <c r="T254" s="57"/>
      <c r="AT254" s="18" t="s">
        <v>316</v>
      </c>
      <c r="AU254" s="18" t="s">
        <v>163</v>
      </c>
    </row>
    <row r="255" spans="2:65" s="11" customFormat="1" ht="20.85" customHeight="1">
      <c r="B255" s="127"/>
      <c r="D255" s="128" t="s">
        <v>74</v>
      </c>
      <c r="E255" s="137" t="s">
        <v>10325</v>
      </c>
      <c r="F255" s="137" t="s">
        <v>10326</v>
      </c>
      <c r="I255" s="130"/>
      <c r="J255" s="138">
        <f>BK255</f>
        <v>0</v>
      </c>
      <c r="L255" s="127"/>
      <c r="M255" s="132"/>
      <c r="P255" s="133">
        <f>SUM(P256:P263)</f>
        <v>0</v>
      </c>
      <c r="R255" s="133">
        <f>SUM(R256:R263)</f>
        <v>0</v>
      </c>
      <c r="T255" s="134">
        <f>SUM(T256:T263)</f>
        <v>0</v>
      </c>
      <c r="AR255" s="128" t="s">
        <v>82</v>
      </c>
      <c r="AT255" s="135" t="s">
        <v>74</v>
      </c>
      <c r="AU255" s="135" t="s">
        <v>84</v>
      </c>
      <c r="AY255" s="128" t="s">
        <v>307</v>
      </c>
      <c r="BK255" s="136">
        <f>SUM(BK256:BK263)</f>
        <v>0</v>
      </c>
    </row>
    <row r="256" spans="2:65" s="1" customFormat="1" ht="16.5" customHeight="1">
      <c r="B256" s="33"/>
      <c r="C256" s="139" t="s">
        <v>702</v>
      </c>
      <c r="D256" s="139" t="s">
        <v>309</v>
      </c>
      <c r="E256" s="140" t="s">
        <v>10327</v>
      </c>
      <c r="F256" s="141" t="s">
        <v>10248</v>
      </c>
      <c r="G256" s="142" t="s">
        <v>405</v>
      </c>
      <c r="H256" s="143">
        <v>1</v>
      </c>
      <c r="I256" s="144"/>
      <c r="J256" s="145">
        <f>ROUND(I256*H256,2)</f>
        <v>0</v>
      </c>
      <c r="K256" s="141" t="s">
        <v>1</v>
      </c>
      <c r="L256" s="33"/>
      <c r="M256" s="146" t="s">
        <v>1</v>
      </c>
      <c r="N256" s="147" t="s">
        <v>40</v>
      </c>
      <c r="P256" s="148">
        <f>O256*H256</f>
        <v>0</v>
      </c>
      <c r="Q256" s="148">
        <v>0</v>
      </c>
      <c r="R256" s="148">
        <f>Q256*H256</f>
        <v>0</v>
      </c>
      <c r="S256" s="148">
        <v>0</v>
      </c>
      <c r="T256" s="149">
        <f>S256*H256</f>
        <v>0</v>
      </c>
      <c r="AR256" s="150" t="s">
        <v>314</v>
      </c>
      <c r="AT256" s="150" t="s">
        <v>309</v>
      </c>
      <c r="AU256" s="150" t="s">
        <v>163</v>
      </c>
      <c r="AY256" s="18" t="s">
        <v>307</v>
      </c>
      <c r="BE256" s="151">
        <f>IF(N256="základní",J256,0)</f>
        <v>0</v>
      </c>
      <c r="BF256" s="151">
        <f>IF(N256="snížená",J256,0)</f>
        <v>0</v>
      </c>
      <c r="BG256" s="151">
        <f>IF(N256="zákl. přenesená",J256,0)</f>
        <v>0</v>
      </c>
      <c r="BH256" s="151">
        <f>IF(N256="sníž. přenesená",J256,0)</f>
        <v>0</v>
      </c>
      <c r="BI256" s="151">
        <f>IF(N256="nulová",J256,0)</f>
        <v>0</v>
      </c>
      <c r="BJ256" s="18" t="s">
        <v>82</v>
      </c>
      <c r="BK256" s="151">
        <f>ROUND(I256*H256,2)</f>
        <v>0</v>
      </c>
      <c r="BL256" s="18" t="s">
        <v>314</v>
      </c>
      <c r="BM256" s="150" t="s">
        <v>10328</v>
      </c>
    </row>
    <row r="257" spans="2:65" s="1" customFormat="1" ht="107.25">
      <c r="B257" s="33"/>
      <c r="D257" s="152" t="s">
        <v>316</v>
      </c>
      <c r="F257" s="153" t="s">
        <v>10249</v>
      </c>
      <c r="I257" s="154"/>
      <c r="L257" s="33"/>
      <c r="M257" s="155"/>
      <c r="T257" s="57"/>
      <c r="AT257" s="18" t="s">
        <v>316</v>
      </c>
      <c r="AU257" s="18" t="s">
        <v>163</v>
      </c>
    </row>
    <row r="258" spans="2:65" s="1" customFormat="1" ht="16.5" customHeight="1">
      <c r="B258" s="33"/>
      <c r="C258" s="139" t="s">
        <v>707</v>
      </c>
      <c r="D258" s="139" t="s">
        <v>309</v>
      </c>
      <c r="E258" s="140" t="s">
        <v>10329</v>
      </c>
      <c r="F258" s="141" t="s">
        <v>10251</v>
      </c>
      <c r="G258" s="142" t="s">
        <v>405</v>
      </c>
      <c r="H258" s="143">
        <v>1</v>
      </c>
      <c r="I258" s="144"/>
      <c r="J258" s="145">
        <f>ROUND(I258*H258,2)</f>
        <v>0</v>
      </c>
      <c r="K258" s="141" t="s">
        <v>1</v>
      </c>
      <c r="L258" s="33"/>
      <c r="M258" s="146" t="s">
        <v>1</v>
      </c>
      <c r="N258" s="147" t="s">
        <v>40</v>
      </c>
      <c r="P258" s="148">
        <f>O258*H258</f>
        <v>0</v>
      </c>
      <c r="Q258" s="148">
        <v>0</v>
      </c>
      <c r="R258" s="148">
        <f>Q258*H258</f>
        <v>0</v>
      </c>
      <c r="S258" s="148">
        <v>0</v>
      </c>
      <c r="T258" s="149">
        <f>S258*H258</f>
        <v>0</v>
      </c>
      <c r="AR258" s="150" t="s">
        <v>314</v>
      </c>
      <c r="AT258" s="150" t="s">
        <v>309</v>
      </c>
      <c r="AU258" s="150" t="s">
        <v>163</v>
      </c>
      <c r="AY258" s="18" t="s">
        <v>307</v>
      </c>
      <c r="BE258" s="151">
        <f>IF(N258="základní",J258,0)</f>
        <v>0</v>
      </c>
      <c r="BF258" s="151">
        <f>IF(N258="snížená",J258,0)</f>
        <v>0</v>
      </c>
      <c r="BG258" s="151">
        <f>IF(N258="zákl. přenesená",J258,0)</f>
        <v>0</v>
      </c>
      <c r="BH258" s="151">
        <f>IF(N258="sníž. přenesená",J258,0)</f>
        <v>0</v>
      </c>
      <c r="BI258" s="151">
        <f>IF(N258="nulová",J258,0)</f>
        <v>0</v>
      </c>
      <c r="BJ258" s="18" t="s">
        <v>82</v>
      </c>
      <c r="BK258" s="151">
        <f>ROUND(I258*H258,2)</f>
        <v>0</v>
      </c>
      <c r="BL258" s="18" t="s">
        <v>314</v>
      </c>
      <c r="BM258" s="150" t="s">
        <v>10330</v>
      </c>
    </row>
    <row r="259" spans="2:65" s="1" customFormat="1" ht="68.25">
      <c r="B259" s="33"/>
      <c r="D259" s="152" t="s">
        <v>316</v>
      </c>
      <c r="F259" s="153" t="s">
        <v>10252</v>
      </c>
      <c r="I259" s="154"/>
      <c r="L259" s="33"/>
      <c r="M259" s="155"/>
      <c r="T259" s="57"/>
      <c r="AT259" s="18" t="s">
        <v>316</v>
      </c>
      <c r="AU259" s="18" t="s">
        <v>163</v>
      </c>
    </row>
    <row r="260" spans="2:65" s="1" customFormat="1" ht="16.5" customHeight="1">
      <c r="B260" s="33"/>
      <c r="C260" s="139" t="s">
        <v>712</v>
      </c>
      <c r="D260" s="139" t="s">
        <v>309</v>
      </c>
      <c r="E260" s="140" t="s">
        <v>10331</v>
      </c>
      <c r="F260" s="141" t="s">
        <v>10270</v>
      </c>
      <c r="G260" s="142" t="s">
        <v>405</v>
      </c>
      <c r="H260" s="143">
        <v>1</v>
      </c>
      <c r="I260" s="144"/>
      <c r="J260" s="145">
        <f>ROUND(I260*H260,2)</f>
        <v>0</v>
      </c>
      <c r="K260" s="141" t="s">
        <v>1</v>
      </c>
      <c r="L260" s="33"/>
      <c r="M260" s="146" t="s">
        <v>1</v>
      </c>
      <c r="N260" s="147" t="s">
        <v>40</v>
      </c>
      <c r="P260" s="148">
        <f>O260*H260</f>
        <v>0</v>
      </c>
      <c r="Q260" s="148">
        <v>0</v>
      </c>
      <c r="R260" s="148">
        <f>Q260*H260</f>
        <v>0</v>
      </c>
      <c r="S260" s="148">
        <v>0</v>
      </c>
      <c r="T260" s="149">
        <f>S260*H260</f>
        <v>0</v>
      </c>
      <c r="AR260" s="150" t="s">
        <v>314</v>
      </c>
      <c r="AT260" s="150" t="s">
        <v>309</v>
      </c>
      <c r="AU260" s="150" t="s">
        <v>163</v>
      </c>
      <c r="AY260" s="18" t="s">
        <v>307</v>
      </c>
      <c r="BE260" s="151">
        <f>IF(N260="základní",J260,0)</f>
        <v>0</v>
      </c>
      <c r="BF260" s="151">
        <f>IF(N260="snížená",J260,0)</f>
        <v>0</v>
      </c>
      <c r="BG260" s="151">
        <f>IF(N260="zákl. přenesená",J260,0)</f>
        <v>0</v>
      </c>
      <c r="BH260" s="151">
        <f>IF(N260="sníž. přenesená",J260,0)</f>
        <v>0</v>
      </c>
      <c r="BI260" s="151">
        <f>IF(N260="nulová",J260,0)</f>
        <v>0</v>
      </c>
      <c r="BJ260" s="18" t="s">
        <v>82</v>
      </c>
      <c r="BK260" s="151">
        <f>ROUND(I260*H260,2)</f>
        <v>0</v>
      </c>
      <c r="BL260" s="18" t="s">
        <v>314</v>
      </c>
      <c r="BM260" s="150" t="s">
        <v>10332</v>
      </c>
    </row>
    <row r="261" spans="2:65" s="1" customFormat="1" ht="19.5">
      <c r="B261" s="33"/>
      <c r="D261" s="152" t="s">
        <v>316</v>
      </c>
      <c r="F261" s="153" t="s">
        <v>10271</v>
      </c>
      <c r="I261" s="154"/>
      <c r="L261" s="33"/>
      <c r="M261" s="155"/>
      <c r="T261" s="57"/>
      <c r="AT261" s="18" t="s">
        <v>316</v>
      </c>
      <c r="AU261" s="18" t="s">
        <v>163</v>
      </c>
    </row>
    <row r="262" spans="2:65" s="1" customFormat="1" ht="16.5" customHeight="1">
      <c r="B262" s="33"/>
      <c r="C262" s="139" t="s">
        <v>717</v>
      </c>
      <c r="D262" s="139" t="s">
        <v>309</v>
      </c>
      <c r="E262" s="140" t="s">
        <v>10333</v>
      </c>
      <c r="F262" s="141" t="s">
        <v>10334</v>
      </c>
      <c r="G262" s="142" t="s">
        <v>405</v>
      </c>
      <c r="H262" s="143">
        <v>1</v>
      </c>
      <c r="I262" s="144"/>
      <c r="J262" s="145">
        <f>ROUND(I262*H262,2)</f>
        <v>0</v>
      </c>
      <c r="K262" s="141" t="s">
        <v>1</v>
      </c>
      <c r="L262" s="33"/>
      <c r="M262" s="146" t="s">
        <v>1</v>
      </c>
      <c r="N262" s="147" t="s">
        <v>40</v>
      </c>
      <c r="P262" s="148">
        <f>O262*H262</f>
        <v>0</v>
      </c>
      <c r="Q262" s="148">
        <v>0</v>
      </c>
      <c r="R262" s="148">
        <f>Q262*H262</f>
        <v>0</v>
      </c>
      <c r="S262" s="148">
        <v>0</v>
      </c>
      <c r="T262" s="149">
        <f>S262*H262</f>
        <v>0</v>
      </c>
      <c r="AR262" s="150" t="s">
        <v>314</v>
      </c>
      <c r="AT262" s="150" t="s">
        <v>309</v>
      </c>
      <c r="AU262" s="150" t="s">
        <v>163</v>
      </c>
      <c r="AY262" s="18" t="s">
        <v>307</v>
      </c>
      <c r="BE262" s="151">
        <f>IF(N262="základní",J262,0)</f>
        <v>0</v>
      </c>
      <c r="BF262" s="151">
        <f>IF(N262="snížená",J262,0)</f>
        <v>0</v>
      </c>
      <c r="BG262" s="151">
        <f>IF(N262="zákl. přenesená",J262,0)</f>
        <v>0</v>
      </c>
      <c r="BH262" s="151">
        <f>IF(N262="sníž. přenesená",J262,0)</f>
        <v>0</v>
      </c>
      <c r="BI262" s="151">
        <f>IF(N262="nulová",J262,0)</f>
        <v>0</v>
      </c>
      <c r="BJ262" s="18" t="s">
        <v>82</v>
      </c>
      <c r="BK262" s="151">
        <f>ROUND(I262*H262,2)</f>
        <v>0</v>
      </c>
      <c r="BL262" s="18" t="s">
        <v>314</v>
      </c>
      <c r="BM262" s="150" t="s">
        <v>10335</v>
      </c>
    </row>
    <row r="263" spans="2:65" s="1" customFormat="1" ht="19.5">
      <c r="B263" s="33"/>
      <c r="D263" s="152" t="s">
        <v>316</v>
      </c>
      <c r="F263" s="153" t="s">
        <v>10336</v>
      </c>
      <c r="I263" s="154"/>
      <c r="L263" s="33"/>
      <c r="M263" s="155"/>
      <c r="T263" s="57"/>
      <c r="AT263" s="18" t="s">
        <v>316</v>
      </c>
      <c r="AU263" s="18" t="s">
        <v>163</v>
      </c>
    </row>
    <row r="264" spans="2:65" s="11" customFormat="1" ht="22.9" customHeight="1">
      <c r="B264" s="127"/>
      <c r="D264" s="128" t="s">
        <v>74</v>
      </c>
      <c r="E264" s="137" t="s">
        <v>3149</v>
      </c>
      <c r="F264" s="137" t="s">
        <v>10337</v>
      </c>
      <c r="I264" s="130"/>
      <c r="J264" s="138">
        <f>BK264</f>
        <v>0</v>
      </c>
      <c r="L264" s="127"/>
      <c r="M264" s="132"/>
      <c r="P264" s="133">
        <f>P265+P284</f>
        <v>0</v>
      </c>
      <c r="R264" s="133">
        <f>R265+R284</f>
        <v>0</v>
      </c>
      <c r="T264" s="134">
        <f>T265+T284</f>
        <v>0</v>
      </c>
      <c r="AR264" s="128" t="s">
        <v>82</v>
      </c>
      <c r="AT264" s="135" t="s">
        <v>74</v>
      </c>
      <c r="AU264" s="135" t="s">
        <v>82</v>
      </c>
      <c r="AY264" s="128" t="s">
        <v>307</v>
      </c>
      <c r="BK264" s="136">
        <f>BK265+BK284</f>
        <v>0</v>
      </c>
    </row>
    <row r="265" spans="2:65" s="11" customFormat="1" ht="20.85" customHeight="1">
      <c r="B265" s="127"/>
      <c r="D265" s="128" t="s">
        <v>74</v>
      </c>
      <c r="E265" s="137" t="s">
        <v>10338</v>
      </c>
      <c r="F265" s="137" t="s">
        <v>10290</v>
      </c>
      <c r="I265" s="130"/>
      <c r="J265" s="138">
        <f>BK265</f>
        <v>0</v>
      </c>
      <c r="L265" s="127"/>
      <c r="M265" s="132"/>
      <c r="P265" s="133">
        <f>SUM(P266:P283)</f>
        <v>0</v>
      </c>
      <c r="R265" s="133">
        <f>SUM(R266:R283)</f>
        <v>0</v>
      </c>
      <c r="T265" s="134">
        <f>SUM(T266:T283)</f>
        <v>0</v>
      </c>
      <c r="AR265" s="128" t="s">
        <v>82</v>
      </c>
      <c r="AT265" s="135" t="s">
        <v>74</v>
      </c>
      <c r="AU265" s="135" t="s">
        <v>84</v>
      </c>
      <c r="AY265" s="128" t="s">
        <v>307</v>
      </c>
      <c r="BK265" s="136">
        <f>SUM(BK266:BK283)</f>
        <v>0</v>
      </c>
    </row>
    <row r="266" spans="2:65" s="1" customFormat="1" ht="16.5" customHeight="1">
      <c r="B266" s="33"/>
      <c r="C266" s="139" t="s">
        <v>722</v>
      </c>
      <c r="D266" s="139" t="s">
        <v>309</v>
      </c>
      <c r="E266" s="140" t="s">
        <v>10291</v>
      </c>
      <c r="F266" s="141" t="s">
        <v>10292</v>
      </c>
      <c r="G266" s="142" t="s">
        <v>405</v>
      </c>
      <c r="H266" s="143">
        <v>1</v>
      </c>
      <c r="I266" s="144"/>
      <c r="J266" s="145">
        <f>ROUND(I266*H266,2)</f>
        <v>0</v>
      </c>
      <c r="K266" s="141" t="s">
        <v>1</v>
      </c>
      <c r="L266" s="33"/>
      <c r="M266" s="146" t="s">
        <v>1</v>
      </c>
      <c r="N266" s="147" t="s">
        <v>40</v>
      </c>
      <c r="P266" s="148">
        <f>O266*H266</f>
        <v>0</v>
      </c>
      <c r="Q266" s="148">
        <v>0</v>
      </c>
      <c r="R266" s="148">
        <f>Q266*H266</f>
        <v>0</v>
      </c>
      <c r="S266" s="148">
        <v>0</v>
      </c>
      <c r="T266" s="149">
        <f>S266*H266</f>
        <v>0</v>
      </c>
      <c r="AR266" s="150" t="s">
        <v>314</v>
      </c>
      <c r="AT266" s="150" t="s">
        <v>309</v>
      </c>
      <c r="AU266" s="150" t="s">
        <v>163</v>
      </c>
      <c r="AY266" s="18" t="s">
        <v>307</v>
      </c>
      <c r="BE266" s="151">
        <f>IF(N266="základní",J266,0)</f>
        <v>0</v>
      </c>
      <c r="BF266" s="151">
        <f>IF(N266="snížená",J266,0)</f>
        <v>0</v>
      </c>
      <c r="BG266" s="151">
        <f>IF(N266="zákl. přenesená",J266,0)</f>
        <v>0</v>
      </c>
      <c r="BH266" s="151">
        <f>IF(N266="sníž. přenesená",J266,0)</f>
        <v>0</v>
      </c>
      <c r="BI266" s="151">
        <f>IF(N266="nulová",J266,0)</f>
        <v>0</v>
      </c>
      <c r="BJ266" s="18" t="s">
        <v>82</v>
      </c>
      <c r="BK266" s="151">
        <f>ROUND(I266*H266,2)</f>
        <v>0</v>
      </c>
      <c r="BL266" s="18" t="s">
        <v>314</v>
      </c>
      <c r="BM266" s="150" t="s">
        <v>10339</v>
      </c>
    </row>
    <row r="267" spans="2:65" s="1" customFormat="1" ht="117">
      <c r="B267" s="33"/>
      <c r="D267" s="152" t="s">
        <v>316</v>
      </c>
      <c r="F267" s="153" t="s">
        <v>10294</v>
      </c>
      <c r="I267" s="154"/>
      <c r="L267" s="33"/>
      <c r="M267" s="155"/>
      <c r="T267" s="57"/>
      <c r="AT267" s="18" t="s">
        <v>316</v>
      </c>
      <c r="AU267" s="18" t="s">
        <v>163</v>
      </c>
    </row>
    <row r="268" spans="2:65" s="1" customFormat="1" ht="16.5" customHeight="1">
      <c r="B268" s="33"/>
      <c r="C268" s="139" t="s">
        <v>736</v>
      </c>
      <c r="D268" s="139" t="s">
        <v>309</v>
      </c>
      <c r="E268" s="140" t="s">
        <v>10295</v>
      </c>
      <c r="F268" s="141" t="s">
        <v>10296</v>
      </c>
      <c r="G268" s="142" t="s">
        <v>405</v>
      </c>
      <c r="H268" s="143">
        <v>1</v>
      </c>
      <c r="I268" s="144"/>
      <c r="J268" s="145">
        <f>ROUND(I268*H268,2)</f>
        <v>0</v>
      </c>
      <c r="K268" s="141" t="s">
        <v>1</v>
      </c>
      <c r="L268" s="33"/>
      <c r="M268" s="146" t="s">
        <v>1</v>
      </c>
      <c r="N268" s="147" t="s">
        <v>40</v>
      </c>
      <c r="P268" s="148">
        <f>O268*H268</f>
        <v>0</v>
      </c>
      <c r="Q268" s="148">
        <v>0</v>
      </c>
      <c r="R268" s="148">
        <f>Q268*H268</f>
        <v>0</v>
      </c>
      <c r="S268" s="148">
        <v>0</v>
      </c>
      <c r="T268" s="149">
        <f>S268*H268</f>
        <v>0</v>
      </c>
      <c r="AR268" s="150" t="s">
        <v>314</v>
      </c>
      <c r="AT268" s="150" t="s">
        <v>309</v>
      </c>
      <c r="AU268" s="150" t="s">
        <v>163</v>
      </c>
      <c r="AY268" s="18" t="s">
        <v>307</v>
      </c>
      <c r="BE268" s="151">
        <f>IF(N268="základní",J268,0)</f>
        <v>0</v>
      </c>
      <c r="BF268" s="151">
        <f>IF(N268="snížená",J268,0)</f>
        <v>0</v>
      </c>
      <c r="BG268" s="151">
        <f>IF(N268="zákl. přenesená",J268,0)</f>
        <v>0</v>
      </c>
      <c r="BH268" s="151">
        <f>IF(N268="sníž. přenesená",J268,0)</f>
        <v>0</v>
      </c>
      <c r="BI268" s="151">
        <f>IF(N268="nulová",J268,0)</f>
        <v>0</v>
      </c>
      <c r="BJ268" s="18" t="s">
        <v>82</v>
      </c>
      <c r="BK268" s="151">
        <f>ROUND(I268*H268,2)</f>
        <v>0</v>
      </c>
      <c r="BL268" s="18" t="s">
        <v>314</v>
      </c>
      <c r="BM268" s="150" t="s">
        <v>10340</v>
      </c>
    </row>
    <row r="269" spans="2:65" s="1" customFormat="1" ht="87.75">
      <c r="B269" s="33"/>
      <c r="D269" s="152" t="s">
        <v>316</v>
      </c>
      <c r="F269" s="153" t="s">
        <v>10298</v>
      </c>
      <c r="I269" s="154"/>
      <c r="L269" s="33"/>
      <c r="M269" s="155"/>
      <c r="T269" s="57"/>
      <c r="AT269" s="18" t="s">
        <v>316</v>
      </c>
      <c r="AU269" s="18" t="s">
        <v>163</v>
      </c>
    </row>
    <row r="270" spans="2:65" s="1" customFormat="1" ht="16.5" customHeight="1">
      <c r="B270" s="33"/>
      <c r="C270" s="139" t="s">
        <v>741</v>
      </c>
      <c r="D270" s="139" t="s">
        <v>309</v>
      </c>
      <c r="E270" s="140" t="s">
        <v>10299</v>
      </c>
      <c r="F270" s="141" t="s">
        <v>10300</v>
      </c>
      <c r="G270" s="142" t="s">
        <v>405</v>
      </c>
      <c r="H270" s="143">
        <v>1</v>
      </c>
      <c r="I270" s="144"/>
      <c r="J270" s="145">
        <f>ROUND(I270*H270,2)</f>
        <v>0</v>
      </c>
      <c r="K270" s="141" t="s">
        <v>1</v>
      </c>
      <c r="L270" s="33"/>
      <c r="M270" s="146" t="s">
        <v>1</v>
      </c>
      <c r="N270" s="147" t="s">
        <v>40</v>
      </c>
      <c r="P270" s="148">
        <f>O270*H270</f>
        <v>0</v>
      </c>
      <c r="Q270" s="148">
        <v>0</v>
      </c>
      <c r="R270" s="148">
        <f>Q270*H270</f>
        <v>0</v>
      </c>
      <c r="S270" s="148">
        <v>0</v>
      </c>
      <c r="T270" s="149">
        <f>S270*H270</f>
        <v>0</v>
      </c>
      <c r="AR270" s="150" t="s">
        <v>314</v>
      </c>
      <c r="AT270" s="150" t="s">
        <v>309</v>
      </c>
      <c r="AU270" s="150" t="s">
        <v>163</v>
      </c>
      <c r="AY270" s="18" t="s">
        <v>307</v>
      </c>
      <c r="BE270" s="151">
        <f>IF(N270="základní",J270,0)</f>
        <v>0</v>
      </c>
      <c r="BF270" s="151">
        <f>IF(N270="snížená",J270,0)</f>
        <v>0</v>
      </c>
      <c r="BG270" s="151">
        <f>IF(N270="zákl. přenesená",J270,0)</f>
        <v>0</v>
      </c>
      <c r="BH270" s="151">
        <f>IF(N270="sníž. přenesená",J270,0)</f>
        <v>0</v>
      </c>
      <c r="BI270" s="151">
        <f>IF(N270="nulová",J270,0)</f>
        <v>0</v>
      </c>
      <c r="BJ270" s="18" t="s">
        <v>82</v>
      </c>
      <c r="BK270" s="151">
        <f>ROUND(I270*H270,2)</f>
        <v>0</v>
      </c>
      <c r="BL270" s="18" t="s">
        <v>314</v>
      </c>
      <c r="BM270" s="150" t="s">
        <v>10341</v>
      </c>
    </row>
    <row r="271" spans="2:65" s="1" customFormat="1" ht="39">
      <c r="B271" s="33"/>
      <c r="D271" s="152" t="s">
        <v>316</v>
      </c>
      <c r="F271" s="153" t="s">
        <v>10302</v>
      </c>
      <c r="I271" s="154"/>
      <c r="L271" s="33"/>
      <c r="M271" s="155"/>
      <c r="T271" s="57"/>
      <c r="AT271" s="18" t="s">
        <v>316</v>
      </c>
      <c r="AU271" s="18" t="s">
        <v>163</v>
      </c>
    </row>
    <row r="272" spans="2:65" s="1" customFormat="1" ht="16.5" customHeight="1">
      <c r="B272" s="33"/>
      <c r="C272" s="139" t="s">
        <v>752</v>
      </c>
      <c r="D272" s="139" t="s">
        <v>309</v>
      </c>
      <c r="E272" s="140" t="s">
        <v>10303</v>
      </c>
      <c r="F272" s="141" t="s">
        <v>10265</v>
      </c>
      <c r="G272" s="142" t="s">
        <v>405</v>
      </c>
      <c r="H272" s="143">
        <v>1</v>
      </c>
      <c r="I272" s="144"/>
      <c r="J272" s="145">
        <f>ROUND(I272*H272,2)</f>
        <v>0</v>
      </c>
      <c r="K272" s="141" t="s">
        <v>1</v>
      </c>
      <c r="L272" s="33"/>
      <c r="M272" s="146" t="s">
        <v>1</v>
      </c>
      <c r="N272" s="147" t="s">
        <v>40</v>
      </c>
      <c r="P272" s="148">
        <f>O272*H272</f>
        <v>0</v>
      </c>
      <c r="Q272" s="148">
        <v>0</v>
      </c>
      <c r="R272" s="148">
        <f>Q272*H272</f>
        <v>0</v>
      </c>
      <c r="S272" s="148">
        <v>0</v>
      </c>
      <c r="T272" s="149">
        <f>S272*H272</f>
        <v>0</v>
      </c>
      <c r="AR272" s="150" t="s">
        <v>314</v>
      </c>
      <c r="AT272" s="150" t="s">
        <v>309</v>
      </c>
      <c r="AU272" s="150" t="s">
        <v>163</v>
      </c>
      <c r="AY272" s="18" t="s">
        <v>307</v>
      </c>
      <c r="BE272" s="151">
        <f>IF(N272="základní",J272,0)</f>
        <v>0</v>
      </c>
      <c r="BF272" s="151">
        <f>IF(N272="snížená",J272,0)</f>
        <v>0</v>
      </c>
      <c r="BG272" s="151">
        <f>IF(N272="zákl. přenesená",J272,0)</f>
        <v>0</v>
      </c>
      <c r="BH272" s="151">
        <f>IF(N272="sníž. přenesená",J272,0)</f>
        <v>0</v>
      </c>
      <c r="BI272" s="151">
        <f>IF(N272="nulová",J272,0)</f>
        <v>0</v>
      </c>
      <c r="BJ272" s="18" t="s">
        <v>82</v>
      </c>
      <c r="BK272" s="151">
        <f>ROUND(I272*H272,2)</f>
        <v>0</v>
      </c>
      <c r="BL272" s="18" t="s">
        <v>314</v>
      </c>
      <c r="BM272" s="150" t="s">
        <v>10342</v>
      </c>
    </row>
    <row r="273" spans="2:65" s="1" customFormat="1" ht="19.5">
      <c r="B273" s="33"/>
      <c r="D273" s="152" t="s">
        <v>316</v>
      </c>
      <c r="F273" s="153" t="s">
        <v>10305</v>
      </c>
      <c r="I273" s="154"/>
      <c r="L273" s="33"/>
      <c r="M273" s="155"/>
      <c r="T273" s="57"/>
      <c r="AT273" s="18" t="s">
        <v>316</v>
      </c>
      <c r="AU273" s="18" t="s">
        <v>163</v>
      </c>
    </row>
    <row r="274" spans="2:65" s="1" customFormat="1" ht="16.5" customHeight="1">
      <c r="B274" s="33"/>
      <c r="C274" s="139" t="s">
        <v>759</v>
      </c>
      <c r="D274" s="139" t="s">
        <v>309</v>
      </c>
      <c r="E274" s="140" t="s">
        <v>10306</v>
      </c>
      <c r="F274" s="141" t="s">
        <v>10307</v>
      </c>
      <c r="G274" s="142" t="s">
        <v>405</v>
      </c>
      <c r="H274" s="143">
        <v>1</v>
      </c>
      <c r="I274" s="144"/>
      <c r="J274" s="145">
        <f>ROUND(I274*H274,2)</f>
        <v>0</v>
      </c>
      <c r="K274" s="141" t="s">
        <v>1</v>
      </c>
      <c r="L274" s="33"/>
      <c r="M274" s="146" t="s">
        <v>1</v>
      </c>
      <c r="N274" s="147" t="s">
        <v>40</v>
      </c>
      <c r="P274" s="148">
        <f>O274*H274</f>
        <v>0</v>
      </c>
      <c r="Q274" s="148">
        <v>0</v>
      </c>
      <c r="R274" s="148">
        <f>Q274*H274</f>
        <v>0</v>
      </c>
      <c r="S274" s="148">
        <v>0</v>
      </c>
      <c r="T274" s="149">
        <f>S274*H274</f>
        <v>0</v>
      </c>
      <c r="AR274" s="150" t="s">
        <v>314</v>
      </c>
      <c r="AT274" s="150" t="s">
        <v>309</v>
      </c>
      <c r="AU274" s="150" t="s">
        <v>163</v>
      </c>
      <c r="AY274" s="18" t="s">
        <v>307</v>
      </c>
      <c r="BE274" s="151">
        <f>IF(N274="základní",J274,0)</f>
        <v>0</v>
      </c>
      <c r="BF274" s="151">
        <f>IF(N274="snížená",J274,0)</f>
        <v>0</v>
      </c>
      <c r="BG274" s="151">
        <f>IF(N274="zákl. přenesená",J274,0)</f>
        <v>0</v>
      </c>
      <c r="BH274" s="151">
        <f>IF(N274="sníž. přenesená",J274,0)</f>
        <v>0</v>
      </c>
      <c r="BI274" s="151">
        <f>IF(N274="nulová",J274,0)</f>
        <v>0</v>
      </c>
      <c r="BJ274" s="18" t="s">
        <v>82</v>
      </c>
      <c r="BK274" s="151">
        <f>ROUND(I274*H274,2)</f>
        <v>0</v>
      </c>
      <c r="BL274" s="18" t="s">
        <v>314</v>
      </c>
      <c r="BM274" s="150" t="s">
        <v>10343</v>
      </c>
    </row>
    <row r="275" spans="2:65" s="1" customFormat="1" ht="29.25">
      <c r="B275" s="33"/>
      <c r="D275" s="152" t="s">
        <v>316</v>
      </c>
      <c r="F275" s="153" t="s">
        <v>10309</v>
      </c>
      <c r="I275" s="154"/>
      <c r="L275" s="33"/>
      <c r="M275" s="155"/>
      <c r="T275" s="57"/>
      <c r="AT275" s="18" t="s">
        <v>316</v>
      </c>
      <c r="AU275" s="18" t="s">
        <v>163</v>
      </c>
    </row>
    <row r="276" spans="2:65" s="1" customFormat="1" ht="16.5" customHeight="1">
      <c r="B276" s="33"/>
      <c r="C276" s="139" t="s">
        <v>766</v>
      </c>
      <c r="D276" s="139" t="s">
        <v>309</v>
      </c>
      <c r="E276" s="140" t="s">
        <v>10310</v>
      </c>
      <c r="F276" s="141" t="s">
        <v>10265</v>
      </c>
      <c r="G276" s="142" t="s">
        <v>405</v>
      </c>
      <c r="H276" s="143">
        <v>1</v>
      </c>
      <c r="I276" s="144"/>
      <c r="J276" s="145">
        <f>ROUND(I276*H276,2)</f>
        <v>0</v>
      </c>
      <c r="K276" s="141" t="s">
        <v>1</v>
      </c>
      <c r="L276" s="33"/>
      <c r="M276" s="146" t="s">
        <v>1</v>
      </c>
      <c r="N276" s="147" t="s">
        <v>40</v>
      </c>
      <c r="P276" s="148">
        <f>O276*H276</f>
        <v>0</v>
      </c>
      <c r="Q276" s="148">
        <v>0</v>
      </c>
      <c r="R276" s="148">
        <f>Q276*H276</f>
        <v>0</v>
      </c>
      <c r="S276" s="148">
        <v>0</v>
      </c>
      <c r="T276" s="149">
        <f>S276*H276</f>
        <v>0</v>
      </c>
      <c r="AR276" s="150" t="s">
        <v>314</v>
      </c>
      <c r="AT276" s="150" t="s">
        <v>309</v>
      </c>
      <c r="AU276" s="150" t="s">
        <v>163</v>
      </c>
      <c r="AY276" s="18" t="s">
        <v>307</v>
      </c>
      <c r="BE276" s="151">
        <f>IF(N276="základní",J276,0)</f>
        <v>0</v>
      </c>
      <c r="BF276" s="151">
        <f>IF(N276="snížená",J276,0)</f>
        <v>0</v>
      </c>
      <c r="BG276" s="151">
        <f>IF(N276="zákl. přenesená",J276,0)</f>
        <v>0</v>
      </c>
      <c r="BH276" s="151">
        <f>IF(N276="sníž. přenesená",J276,0)</f>
        <v>0</v>
      </c>
      <c r="BI276" s="151">
        <f>IF(N276="nulová",J276,0)</f>
        <v>0</v>
      </c>
      <c r="BJ276" s="18" t="s">
        <v>82</v>
      </c>
      <c r="BK276" s="151">
        <f>ROUND(I276*H276,2)</f>
        <v>0</v>
      </c>
      <c r="BL276" s="18" t="s">
        <v>314</v>
      </c>
      <c r="BM276" s="150" t="s">
        <v>10344</v>
      </c>
    </row>
    <row r="277" spans="2:65" s="1" customFormat="1" ht="19.5">
      <c r="B277" s="33"/>
      <c r="D277" s="152" t="s">
        <v>316</v>
      </c>
      <c r="F277" s="153" t="s">
        <v>10312</v>
      </c>
      <c r="I277" s="154"/>
      <c r="L277" s="33"/>
      <c r="M277" s="155"/>
      <c r="T277" s="57"/>
      <c r="AT277" s="18" t="s">
        <v>316</v>
      </c>
      <c r="AU277" s="18" t="s">
        <v>163</v>
      </c>
    </row>
    <row r="278" spans="2:65" s="1" customFormat="1" ht="16.5" customHeight="1">
      <c r="B278" s="33"/>
      <c r="C278" s="139" t="s">
        <v>772</v>
      </c>
      <c r="D278" s="139" t="s">
        <v>309</v>
      </c>
      <c r="E278" s="140" t="s">
        <v>10313</v>
      </c>
      <c r="F278" s="141" t="s">
        <v>10314</v>
      </c>
      <c r="G278" s="142" t="s">
        <v>405</v>
      </c>
      <c r="H278" s="143">
        <v>1</v>
      </c>
      <c r="I278" s="144"/>
      <c r="J278" s="145">
        <f>ROUND(I278*H278,2)</f>
        <v>0</v>
      </c>
      <c r="K278" s="141" t="s">
        <v>1</v>
      </c>
      <c r="L278" s="33"/>
      <c r="M278" s="146" t="s">
        <v>1</v>
      </c>
      <c r="N278" s="147" t="s">
        <v>40</v>
      </c>
      <c r="P278" s="148">
        <f>O278*H278</f>
        <v>0</v>
      </c>
      <c r="Q278" s="148">
        <v>0</v>
      </c>
      <c r="R278" s="148">
        <f>Q278*H278</f>
        <v>0</v>
      </c>
      <c r="S278" s="148">
        <v>0</v>
      </c>
      <c r="T278" s="149">
        <f>S278*H278</f>
        <v>0</v>
      </c>
      <c r="AR278" s="150" t="s">
        <v>314</v>
      </c>
      <c r="AT278" s="150" t="s">
        <v>309</v>
      </c>
      <c r="AU278" s="150" t="s">
        <v>163</v>
      </c>
      <c r="AY278" s="18" t="s">
        <v>307</v>
      </c>
      <c r="BE278" s="151">
        <f>IF(N278="základní",J278,0)</f>
        <v>0</v>
      </c>
      <c r="BF278" s="151">
        <f>IF(N278="snížená",J278,0)</f>
        <v>0</v>
      </c>
      <c r="BG278" s="151">
        <f>IF(N278="zákl. přenesená",J278,0)</f>
        <v>0</v>
      </c>
      <c r="BH278" s="151">
        <f>IF(N278="sníž. přenesená",J278,0)</f>
        <v>0</v>
      </c>
      <c r="BI278" s="151">
        <f>IF(N278="nulová",J278,0)</f>
        <v>0</v>
      </c>
      <c r="BJ278" s="18" t="s">
        <v>82</v>
      </c>
      <c r="BK278" s="151">
        <f>ROUND(I278*H278,2)</f>
        <v>0</v>
      </c>
      <c r="BL278" s="18" t="s">
        <v>314</v>
      </c>
      <c r="BM278" s="150" t="s">
        <v>10345</v>
      </c>
    </row>
    <row r="279" spans="2:65" s="1" customFormat="1" ht="19.5">
      <c r="B279" s="33"/>
      <c r="D279" s="152" t="s">
        <v>316</v>
      </c>
      <c r="F279" s="153" t="s">
        <v>10316</v>
      </c>
      <c r="I279" s="154"/>
      <c r="L279" s="33"/>
      <c r="M279" s="155"/>
      <c r="T279" s="57"/>
      <c r="AT279" s="18" t="s">
        <v>316</v>
      </c>
      <c r="AU279" s="18" t="s">
        <v>163</v>
      </c>
    </row>
    <row r="280" spans="2:65" s="1" customFormat="1" ht="16.5" customHeight="1">
      <c r="B280" s="33"/>
      <c r="C280" s="139" t="s">
        <v>783</v>
      </c>
      <c r="D280" s="139" t="s">
        <v>309</v>
      </c>
      <c r="E280" s="140" t="s">
        <v>10317</v>
      </c>
      <c r="F280" s="141" t="s">
        <v>10318</v>
      </c>
      <c r="G280" s="142" t="s">
        <v>405</v>
      </c>
      <c r="H280" s="143">
        <v>1</v>
      </c>
      <c r="I280" s="144"/>
      <c r="J280" s="145">
        <f>ROUND(I280*H280,2)</f>
        <v>0</v>
      </c>
      <c r="K280" s="141" t="s">
        <v>1</v>
      </c>
      <c r="L280" s="33"/>
      <c r="M280" s="146" t="s">
        <v>1</v>
      </c>
      <c r="N280" s="147" t="s">
        <v>40</v>
      </c>
      <c r="P280" s="148">
        <f>O280*H280</f>
        <v>0</v>
      </c>
      <c r="Q280" s="148">
        <v>0</v>
      </c>
      <c r="R280" s="148">
        <f>Q280*H280</f>
        <v>0</v>
      </c>
      <c r="S280" s="148">
        <v>0</v>
      </c>
      <c r="T280" s="149">
        <f>S280*H280</f>
        <v>0</v>
      </c>
      <c r="AR280" s="150" t="s">
        <v>314</v>
      </c>
      <c r="AT280" s="150" t="s">
        <v>309</v>
      </c>
      <c r="AU280" s="150" t="s">
        <v>163</v>
      </c>
      <c r="AY280" s="18" t="s">
        <v>307</v>
      </c>
      <c r="BE280" s="151">
        <f>IF(N280="základní",J280,0)</f>
        <v>0</v>
      </c>
      <c r="BF280" s="151">
        <f>IF(N280="snížená",J280,0)</f>
        <v>0</v>
      </c>
      <c r="BG280" s="151">
        <f>IF(N280="zákl. přenesená",J280,0)</f>
        <v>0</v>
      </c>
      <c r="BH280" s="151">
        <f>IF(N280="sníž. přenesená",J280,0)</f>
        <v>0</v>
      </c>
      <c r="BI280" s="151">
        <f>IF(N280="nulová",J280,0)</f>
        <v>0</v>
      </c>
      <c r="BJ280" s="18" t="s">
        <v>82</v>
      </c>
      <c r="BK280" s="151">
        <f>ROUND(I280*H280,2)</f>
        <v>0</v>
      </c>
      <c r="BL280" s="18" t="s">
        <v>314</v>
      </c>
      <c r="BM280" s="150" t="s">
        <v>10346</v>
      </c>
    </row>
    <row r="281" spans="2:65" s="1" customFormat="1" ht="48.75">
      <c r="B281" s="33"/>
      <c r="D281" s="152" t="s">
        <v>316</v>
      </c>
      <c r="F281" s="153" t="s">
        <v>10320</v>
      </c>
      <c r="I281" s="154"/>
      <c r="L281" s="33"/>
      <c r="M281" s="155"/>
      <c r="T281" s="57"/>
      <c r="AT281" s="18" t="s">
        <v>316</v>
      </c>
      <c r="AU281" s="18" t="s">
        <v>163</v>
      </c>
    </row>
    <row r="282" spans="2:65" s="1" customFormat="1" ht="16.5" customHeight="1">
      <c r="B282" s="33"/>
      <c r="C282" s="139" t="s">
        <v>791</v>
      </c>
      <c r="D282" s="139" t="s">
        <v>309</v>
      </c>
      <c r="E282" s="140" t="s">
        <v>10321</v>
      </c>
      <c r="F282" s="141" t="s">
        <v>10322</v>
      </c>
      <c r="G282" s="142" t="s">
        <v>405</v>
      </c>
      <c r="H282" s="143">
        <v>1</v>
      </c>
      <c r="I282" s="144"/>
      <c r="J282" s="145">
        <f>ROUND(I282*H282,2)</f>
        <v>0</v>
      </c>
      <c r="K282" s="141" t="s">
        <v>1</v>
      </c>
      <c r="L282" s="33"/>
      <c r="M282" s="146" t="s">
        <v>1</v>
      </c>
      <c r="N282" s="147" t="s">
        <v>40</v>
      </c>
      <c r="P282" s="148">
        <f>O282*H282</f>
        <v>0</v>
      </c>
      <c r="Q282" s="148">
        <v>0</v>
      </c>
      <c r="R282" s="148">
        <f>Q282*H282</f>
        <v>0</v>
      </c>
      <c r="S282" s="148">
        <v>0</v>
      </c>
      <c r="T282" s="149">
        <f>S282*H282</f>
        <v>0</v>
      </c>
      <c r="AR282" s="150" t="s">
        <v>314</v>
      </c>
      <c r="AT282" s="150" t="s">
        <v>309</v>
      </c>
      <c r="AU282" s="150" t="s">
        <v>163</v>
      </c>
      <c r="AY282" s="18" t="s">
        <v>307</v>
      </c>
      <c r="BE282" s="151">
        <f>IF(N282="základní",J282,0)</f>
        <v>0</v>
      </c>
      <c r="BF282" s="151">
        <f>IF(N282="snížená",J282,0)</f>
        <v>0</v>
      </c>
      <c r="BG282" s="151">
        <f>IF(N282="zákl. přenesená",J282,0)</f>
        <v>0</v>
      </c>
      <c r="BH282" s="151">
        <f>IF(N282="sníž. přenesená",J282,0)</f>
        <v>0</v>
      </c>
      <c r="BI282" s="151">
        <f>IF(N282="nulová",J282,0)</f>
        <v>0</v>
      </c>
      <c r="BJ282" s="18" t="s">
        <v>82</v>
      </c>
      <c r="BK282" s="151">
        <f>ROUND(I282*H282,2)</f>
        <v>0</v>
      </c>
      <c r="BL282" s="18" t="s">
        <v>314</v>
      </c>
      <c r="BM282" s="150" t="s">
        <v>10347</v>
      </c>
    </row>
    <row r="283" spans="2:65" s="1" customFormat="1" ht="48.75">
      <c r="B283" s="33"/>
      <c r="D283" s="152" t="s">
        <v>316</v>
      </c>
      <c r="F283" s="153" t="s">
        <v>10324</v>
      </c>
      <c r="I283" s="154"/>
      <c r="L283" s="33"/>
      <c r="M283" s="155"/>
      <c r="T283" s="57"/>
      <c r="AT283" s="18" t="s">
        <v>316</v>
      </c>
      <c r="AU283" s="18" t="s">
        <v>163</v>
      </c>
    </row>
    <row r="284" spans="2:65" s="11" customFormat="1" ht="20.85" customHeight="1">
      <c r="B284" s="127"/>
      <c r="D284" s="128" t="s">
        <v>74</v>
      </c>
      <c r="E284" s="137" t="s">
        <v>10348</v>
      </c>
      <c r="F284" s="137" t="s">
        <v>10326</v>
      </c>
      <c r="I284" s="130"/>
      <c r="J284" s="138">
        <f>BK284</f>
        <v>0</v>
      </c>
      <c r="L284" s="127"/>
      <c r="M284" s="132"/>
      <c r="P284" s="133">
        <f>SUM(P285:P292)</f>
        <v>0</v>
      </c>
      <c r="R284" s="133">
        <f>SUM(R285:R292)</f>
        <v>0</v>
      </c>
      <c r="T284" s="134">
        <f>SUM(T285:T292)</f>
        <v>0</v>
      </c>
      <c r="AR284" s="128" t="s">
        <v>82</v>
      </c>
      <c r="AT284" s="135" t="s">
        <v>74</v>
      </c>
      <c r="AU284" s="135" t="s">
        <v>84</v>
      </c>
      <c r="AY284" s="128" t="s">
        <v>307</v>
      </c>
      <c r="BK284" s="136">
        <f>SUM(BK285:BK292)</f>
        <v>0</v>
      </c>
    </row>
    <row r="285" spans="2:65" s="1" customFormat="1" ht="16.5" customHeight="1">
      <c r="B285" s="33"/>
      <c r="C285" s="139" t="s">
        <v>797</v>
      </c>
      <c r="D285" s="139" t="s">
        <v>309</v>
      </c>
      <c r="E285" s="140" t="s">
        <v>10327</v>
      </c>
      <c r="F285" s="141" t="s">
        <v>10248</v>
      </c>
      <c r="G285" s="142" t="s">
        <v>405</v>
      </c>
      <c r="H285" s="143">
        <v>1</v>
      </c>
      <c r="I285" s="144"/>
      <c r="J285" s="145">
        <f>ROUND(I285*H285,2)</f>
        <v>0</v>
      </c>
      <c r="K285" s="141" t="s">
        <v>1</v>
      </c>
      <c r="L285" s="33"/>
      <c r="M285" s="146" t="s">
        <v>1</v>
      </c>
      <c r="N285" s="147" t="s">
        <v>40</v>
      </c>
      <c r="P285" s="148">
        <f>O285*H285</f>
        <v>0</v>
      </c>
      <c r="Q285" s="148">
        <v>0</v>
      </c>
      <c r="R285" s="148">
        <f>Q285*H285</f>
        <v>0</v>
      </c>
      <c r="S285" s="148">
        <v>0</v>
      </c>
      <c r="T285" s="149">
        <f>S285*H285</f>
        <v>0</v>
      </c>
      <c r="AR285" s="150" t="s">
        <v>314</v>
      </c>
      <c r="AT285" s="150" t="s">
        <v>309</v>
      </c>
      <c r="AU285" s="150" t="s">
        <v>163</v>
      </c>
      <c r="AY285" s="18" t="s">
        <v>307</v>
      </c>
      <c r="BE285" s="151">
        <f>IF(N285="základní",J285,0)</f>
        <v>0</v>
      </c>
      <c r="BF285" s="151">
        <f>IF(N285="snížená",J285,0)</f>
        <v>0</v>
      </c>
      <c r="BG285" s="151">
        <f>IF(N285="zákl. přenesená",J285,0)</f>
        <v>0</v>
      </c>
      <c r="BH285" s="151">
        <f>IF(N285="sníž. přenesená",J285,0)</f>
        <v>0</v>
      </c>
      <c r="BI285" s="151">
        <f>IF(N285="nulová",J285,0)</f>
        <v>0</v>
      </c>
      <c r="BJ285" s="18" t="s">
        <v>82</v>
      </c>
      <c r="BK285" s="151">
        <f>ROUND(I285*H285,2)</f>
        <v>0</v>
      </c>
      <c r="BL285" s="18" t="s">
        <v>314</v>
      </c>
      <c r="BM285" s="150" t="s">
        <v>10349</v>
      </c>
    </row>
    <row r="286" spans="2:65" s="1" customFormat="1" ht="107.25">
      <c r="B286" s="33"/>
      <c r="D286" s="152" t="s">
        <v>316</v>
      </c>
      <c r="F286" s="153" t="s">
        <v>10249</v>
      </c>
      <c r="I286" s="154"/>
      <c r="L286" s="33"/>
      <c r="M286" s="155"/>
      <c r="T286" s="57"/>
      <c r="AT286" s="18" t="s">
        <v>316</v>
      </c>
      <c r="AU286" s="18" t="s">
        <v>163</v>
      </c>
    </row>
    <row r="287" spans="2:65" s="1" customFormat="1" ht="16.5" customHeight="1">
      <c r="B287" s="33"/>
      <c r="C287" s="139" t="s">
        <v>806</v>
      </c>
      <c r="D287" s="139" t="s">
        <v>309</v>
      </c>
      <c r="E287" s="140" t="s">
        <v>10329</v>
      </c>
      <c r="F287" s="141" t="s">
        <v>10251</v>
      </c>
      <c r="G287" s="142" t="s">
        <v>405</v>
      </c>
      <c r="H287" s="143">
        <v>1</v>
      </c>
      <c r="I287" s="144"/>
      <c r="J287" s="145">
        <f>ROUND(I287*H287,2)</f>
        <v>0</v>
      </c>
      <c r="K287" s="141" t="s">
        <v>1</v>
      </c>
      <c r="L287" s="33"/>
      <c r="M287" s="146" t="s">
        <v>1</v>
      </c>
      <c r="N287" s="147" t="s">
        <v>40</v>
      </c>
      <c r="P287" s="148">
        <f>O287*H287</f>
        <v>0</v>
      </c>
      <c r="Q287" s="148">
        <v>0</v>
      </c>
      <c r="R287" s="148">
        <f>Q287*H287</f>
        <v>0</v>
      </c>
      <c r="S287" s="148">
        <v>0</v>
      </c>
      <c r="T287" s="149">
        <f>S287*H287</f>
        <v>0</v>
      </c>
      <c r="AR287" s="150" t="s">
        <v>314</v>
      </c>
      <c r="AT287" s="150" t="s">
        <v>309</v>
      </c>
      <c r="AU287" s="150" t="s">
        <v>163</v>
      </c>
      <c r="AY287" s="18" t="s">
        <v>307</v>
      </c>
      <c r="BE287" s="151">
        <f>IF(N287="základní",J287,0)</f>
        <v>0</v>
      </c>
      <c r="BF287" s="151">
        <f>IF(N287="snížená",J287,0)</f>
        <v>0</v>
      </c>
      <c r="BG287" s="151">
        <f>IF(N287="zákl. přenesená",J287,0)</f>
        <v>0</v>
      </c>
      <c r="BH287" s="151">
        <f>IF(N287="sníž. přenesená",J287,0)</f>
        <v>0</v>
      </c>
      <c r="BI287" s="151">
        <f>IF(N287="nulová",J287,0)</f>
        <v>0</v>
      </c>
      <c r="BJ287" s="18" t="s">
        <v>82</v>
      </c>
      <c r="BK287" s="151">
        <f>ROUND(I287*H287,2)</f>
        <v>0</v>
      </c>
      <c r="BL287" s="18" t="s">
        <v>314</v>
      </c>
      <c r="BM287" s="150" t="s">
        <v>10350</v>
      </c>
    </row>
    <row r="288" spans="2:65" s="1" customFormat="1" ht="68.25">
      <c r="B288" s="33"/>
      <c r="D288" s="152" t="s">
        <v>316</v>
      </c>
      <c r="F288" s="153" t="s">
        <v>10252</v>
      </c>
      <c r="I288" s="154"/>
      <c r="L288" s="33"/>
      <c r="M288" s="155"/>
      <c r="T288" s="57"/>
      <c r="AT288" s="18" t="s">
        <v>316</v>
      </c>
      <c r="AU288" s="18" t="s">
        <v>163</v>
      </c>
    </row>
    <row r="289" spans="2:65" s="1" customFormat="1" ht="16.5" customHeight="1">
      <c r="B289" s="33"/>
      <c r="C289" s="139" t="s">
        <v>813</v>
      </c>
      <c r="D289" s="139" t="s">
        <v>309</v>
      </c>
      <c r="E289" s="140" t="s">
        <v>10331</v>
      </c>
      <c r="F289" s="141" t="s">
        <v>10270</v>
      </c>
      <c r="G289" s="142" t="s">
        <v>405</v>
      </c>
      <c r="H289" s="143">
        <v>1</v>
      </c>
      <c r="I289" s="144"/>
      <c r="J289" s="145">
        <f>ROUND(I289*H289,2)</f>
        <v>0</v>
      </c>
      <c r="K289" s="141" t="s">
        <v>1</v>
      </c>
      <c r="L289" s="33"/>
      <c r="M289" s="146" t="s">
        <v>1</v>
      </c>
      <c r="N289" s="147" t="s">
        <v>40</v>
      </c>
      <c r="P289" s="148">
        <f>O289*H289</f>
        <v>0</v>
      </c>
      <c r="Q289" s="148">
        <v>0</v>
      </c>
      <c r="R289" s="148">
        <f>Q289*H289</f>
        <v>0</v>
      </c>
      <c r="S289" s="148">
        <v>0</v>
      </c>
      <c r="T289" s="149">
        <f>S289*H289</f>
        <v>0</v>
      </c>
      <c r="AR289" s="150" t="s">
        <v>314</v>
      </c>
      <c r="AT289" s="150" t="s">
        <v>309</v>
      </c>
      <c r="AU289" s="150" t="s">
        <v>163</v>
      </c>
      <c r="AY289" s="18" t="s">
        <v>307</v>
      </c>
      <c r="BE289" s="151">
        <f>IF(N289="základní",J289,0)</f>
        <v>0</v>
      </c>
      <c r="BF289" s="151">
        <f>IF(N289="snížená",J289,0)</f>
        <v>0</v>
      </c>
      <c r="BG289" s="151">
        <f>IF(N289="zákl. přenesená",J289,0)</f>
        <v>0</v>
      </c>
      <c r="BH289" s="151">
        <f>IF(N289="sníž. přenesená",J289,0)</f>
        <v>0</v>
      </c>
      <c r="BI289" s="151">
        <f>IF(N289="nulová",J289,0)</f>
        <v>0</v>
      </c>
      <c r="BJ289" s="18" t="s">
        <v>82</v>
      </c>
      <c r="BK289" s="151">
        <f>ROUND(I289*H289,2)</f>
        <v>0</v>
      </c>
      <c r="BL289" s="18" t="s">
        <v>314</v>
      </c>
      <c r="BM289" s="150" t="s">
        <v>10351</v>
      </c>
    </row>
    <row r="290" spans="2:65" s="1" customFormat="1" ht="19.5">
      <c r="B290" s="33"/>
      <c r="D290" s="152" t="s">
        <v>316</v>
      </c>
      <c r="F290" s="153" t="s">
        <v>10271</v>
      </c>
      <c r="I290" s="154"/>
      <c r="L290" s="33"/>
      <c r="M290" s="155"/>
      <c r="T290" s="57"/>
      <c r="AT290" s="18" t="s">
        <v>316</v>
      </c>
      <c r="AU290" s="18" t="s">
        <v>163</v>
      </c>
    </row>
    <row r="291" spans="2:65" s="1" customFormat="1" ht="16.5" customHeight="1">
      <c r="B291" s="33"/>
      <c r="C291" s="139" t="s">
        <v>819</v>
      </c>
      <c r="D291" s="139" t="s">
        <v>309</v>
      </c>
      <c r="E291" s="140" t="s">
        <v>10333</v>
      </c>
      <c r="F291" s="141" t="s">
        <v>10334</v>
      </c>
      <c r="G291" s="142" t="s">
        <v>405</v>
      </c>
      <c r="H291" s="143">
        <v>1</v>
      </c>
      <c r="I291" s="144"/>
      <c r="J291" s="145">
        <f>ROUND(I291*H291,2)</f>
        <v>0</v>
      </c>
      <c r="K291" s="141" t="s">
        <v>1</v>
      </c>
      <c r="L291" s="33"/>
      <c r="M291" s="146" t="s">
        <v>1</v>
      </c>
      <c r="N291" s="147" t="s">
        <v>40</v>
      </c>
      <c r="P291" s="148">
        <f>O291*H291</f>
        <v>0</v>
      </c>
      <c r="Q291" s="148">
        <v>0</v>
      </c>
      <c r="R291" s="148">
        <f>Q291*H291</f>
        <v>0</v>
      </c>
      <c r="S291" s="148">
        <v>0</v>
      </c>
      <c r="T291" s="149">
        <f>S291*H291</f>
        <v>0</v>
      </c>
      <c r="AR291" s="150" t="s">
        <v>314</v>
      </c>
      <c r="AT291" s="150" t="s">
        <v>309</v>
      </c>
      <c r="AU291" s="150" t="s">
        <v>163</v>
      </c>
      <c r="AY291" s="18" t="s">
        <v>307</v>
      </c>
      <c r="BE291" s="151">
        <f>IF(N291="základní",J291,0)</f>
        <v>0</v>
      </c>
      <c r="BF291" s="151">
        <f>IF(N291="snížená",J291,0)</f>
        <v>0</v>
      </c>
      <c r="BG291" s="151">
        <f>IF(N291="zákl. přenesená",J291,0)</f>
        <v>0</v>
      </c>
      <c r="BH291" s="151">
        <f>IF(N291="sníž. přenesená",J291,0)</f>
        <v>0</v>
      </c>
      <c r="BI291" s="151">
        <f>IF(N291="nulová",J291,0)</f>
        <v>0</v>
      </c>
      <c r="BJ291" s="18" t="s">
        <v>82</v>
      </c>
      <c r="BK291" s="151">
        <f>ROUND(I291*H291,2)</f>
        <v>0</v>
      </c>
      <c r="BL291" s="18" t="s">
        <v>314</v>
      </c>
      <c r="BM291" s="150" t="s">
        <v>10352</v>
      </c>
    </row>
    <row r="292" spans="2:65" s="1" customFormat="1" ht="19.5">
      <c r="B292" s="33"/>
      <c r="D292" s="152" t="s">
        <v>316</v>
      </c>
      <c r="F292" s="153" t="s">
        <v>10336</v>
      </c>
      <c r="I292" s="154"/>
      <c r="L292" s="33"/>
      <c r="M292" s="155"/>
      <c r="T292" s="57"/>
      <c r="AT292" s="18" t="s">
        <v>316</v>
      </c>
      <c r="AU292" s="18" t="s">
        <v>163</v>
      </c>
    </row>
    <row r="293" spans="2:65" s="11" customFormat="1" ht="22.9" customHeight="1">
      <c r="B293" s="127"/>
      <c r="D293" s="128" t="s">
        <v>74</v>
      </c>
      <c r="E293" s="137" t="s">
        <v>3151</v>
      </c>
      <c r="F293" s="137" t="s">
        <v>10353</v>
      </c>
      <c r="I293" s="130"/>
      <c r="J293" s="138">
        <f>BK293</f>
        <v>0</v>
      </c>
      <c r="L293" s="127"/>
      <c r="M293" s="132"/>
      <c r="P293" s="133">
        <f>P294+P313</f>
        <v>0</v>
      </c>
      <c r="R293" s="133">
        <f>R294+R313</f>
        <v>0</v>
      </c>
      <c r="T293" s="134">
        <f>T294+T313</f>
        <v>0</v>
      </c>
      <c r="AR293" s="128" t="s">
        <v>82</v>
      </c>
      <c r="AT293" s="135" t="s">
        <v>74</v>
      </c>
      <c r="AU293" s="135" t="s">
        <v>82</v>
      </c>
      <c r="AY293" s="128" t="s">
        <v>307</v>
      </c>
      <c r="BK293" s="136">
        <f>BK294+BK313</f>
        <v>0</v>
      </c>
    </row>
    <row r="294" spans="2:65" s="11" customFormat="1" ht="20.85" customHeight="1">
      <c r="B294" s="127"/>
      <c r="D294" s="128" t="s">
        <v>74</v>
      </c>
      <c r="E294" s="137" t="s">
        <v>10354</v>
      </c>
      <c r="F294" s="137" t="s">
        <v>10290</v>
      </c>
      <c r="I294" s="130"/>
      <c r="J294" s="138">
        <f>BK294</f>
        <v>0</v>
      </c>
      <c r="L294" s="127"/>
      <c r="M294" s="132"/>
      <c r="P294" s="133">
        <f>SUM(P295:P312)</f>
        <v>0</v>
      </c>
      <c r="R294" s="133">
        <f>SUM(R295:R312)</f>
        <v>0</v>
      </c>
      <c r="T294" s="134">
        <f>SUM(T295:T312)</f>
        <v>0</v>
      </c>
      <c r="AR294" s="128" t="s">
        <v>82</v>
      </c>
      <c r="AT294" s="135" t="s">
        <v>74</v>
      </c>
      <c r="AU294" s="135" t="s">
        <v>84</v>
      </c>
      <c r="AY294" s="128" t="s">
        <v>307</v>
      </c>
      <c r="BK294" s="136">
        <f>SUM(BK295:BK312)</f>
        <v>0</v>
      </c>
    </row>
    <row r="295" spans="2:65" s="1" customFormat="1" ht="16.5" customHeight="1">
      <c r="B295" s="33"/>
      <c r="C295" s="139" t="s">
        <v>824</v>
      </c>
      <c r="D295" s="139" t="s">
        <v>309</v>
      </c>
      <c r="E295" s="140" t="s">
        <v>10291</v>
      </c>
      <c r="F295" s="141" t="s">
        <v>10292</v>
      </c>
      <c r="G295" s="142" t="s">
        <v>405</v>
      </c>
      <c r="H295" s="143">
        <v>1</v>
      </c>
      <c r="I295" s="144"/>
      <c r="J295" s="145">
        <f>ROUND(I295*H295,2)</f>
        <v>0</v>
      </c>
      <c r="K295" s="141" t="s">
        <v>1</v>
      </c>
      <c r="L295" s="33"/>
      <c r="M295" s="146" t="s">
        <v>1</v>
      </c>
      <c r="N295" s="147" t="s">
        <v>40</v>
      </c>
      <c r="P295" s="148">
        <f>O295*H295</f>
        <v>0</v>
      </c>
      <c r="Q295" s="148">
        <v>0</v>
      </c>
      <c r="R295" s="148">
        <f>Q295*H295</f>
        <v>0</v>
      </c>
      <c r="S295" s="148">
        <v>0</v>
      </c>
      <c r="T295" s="149">
        <f>S295*H295</f>
        <v>0</v>
      </c>
      <c r="AR295" s="150" t="s">
        <v>314</v>
      </c>
      <c r="AT295" s="150" t="s">
        <v>309</v>
      </c>
      <c r="AU295" s="150" t="s">
        <v>163</v>
      </c>
      <c r="AY295" s="18" t="s">
        <v>307</v>
      </c>
      <c r="BE295" s="151">
        <f>IF(N295="základní",J295,0)</f>
        <v>0</v>
      </c>
      <c r="BF295" s="151">
        <f>IF(N295="snížená",J295,0)</f>
        <v>0</v>
      </c>
      <c r="BG295" s="151">
        <f>IF(N295="zákl. přenesená",J295,0)</f>
        <v>0</v>
      </c>
      <c r="BH295" s="151">
        <f>IF(N295="sníž. přenesená",J295,0)</f>
        <v>0</v>
      </c>
      <c r="BI295" s="151">
        <f>IF(N295="nulová",J295,0)</f>
        <v>0</v>
      </c>
      <c r="BJ295" s="18" t="s">
        <v>82</v>
      </c>
      <c r="BK295" s="151">
        <f>ROUND(I295*H295,2)</f>
        <v>0</v>
      </c>
      <c r="BL295" s="18" t="s">
        <v>314</v>
      </c>
      <c r="BM295" s="150" t="s">
        <v>10355</v>
      </c>
    </row>
    <row r="296" spans="2:65" s="1" customFormat="1" ht="117">
      <c r="B296" s="33"/>
      <c r="D296" s="152" t="s">
        <v>316</v>
      </c>
      <c r="F296" s="153" t="s">
        <v>10294</v>
      </c>
      <c r="I296" s="154"/>
      <c r="L296" s="33"/>
      <c r="M296" s="155"/>
      <c r="T296" s="57"/>
      <c r="AT296" s="18" t="s">
        <v>316</v>
      </c>
      <c r="AU296" s="18" t="s">
        <v>163</v>
      </c>
    </row>
    <row r="297" spans="2:65" s="1" customFormat="1" ht="16.5" customHeight="1">
      <c r="B297" s="33"/>
      <c r="C297" s="139" t="s">
        <v>831</v>
      </c>
      <c r="D297" s="139" t="s">
        <v>309</v>
      </c>
      <c r="E297" s="140" t="s">
        <v>10295</v>
      </c>
      <c r="F297" s="141" t="s">
        <v>10296</v>
      </c>
      <c r="G297" s="142" t="s">
        <v>405</v>
      </c>
      <c r="H297" s="143">
        <v>1</v>
      </c>
      <c r="I297" s="144"/>
      <c r="J297" s="145">
        <f>ROUND(I297*H297,2)</f>
        <v>0</v>
      </c>
      <c r="K297" s="141" t="s">
        <v>1</v>
      </c>
      <c r="L297" s="33"/>
      <c r="M297" s="146" t="s">
        <v>1</v>
      </c>
      <c r="N297" s="147" t="s">
        <v>40</v>
      </c>
      <c r="P297" s="148">
        <f>O297*H297</f>
        <v>0</v>
      </c>
      <c r="Q297" s="148">
        <v>0</v>
      </c>
      <c r="R297" s="148">
        <f>Q297*H297</f>
        <v>0</v>
      </c>
      <c r="S297" s="148">
        <v>0</v>
      </c>
      <c r="T297" s="149">
        <f>S297*H297</f>
        <v>0</v>
      </c>
      <c r="AR297" s="150" t="s">
        <v>314</v>
      </c>
      <c r="AT297" s="150" t="s">
        <v>309</v>
      </c>
      <c r="AU297" s="150" t="s">
        <v>163</v>
      </c>
      <c r="AY297" s="18" t="s">
        <v>307</v>
      </c>
      <c r="BE297" s="151">
        <f>IF(N297="základní",J297,0)</f>
        <v>0</v>
      </c>
      <c r="BF297" s="151">
        <f>IF(N297="snížená",J297,0)</f>
        <v>0</v>
      </c>
      <c r="BG297" s="151">
        <f>IF(N297="zákl. přenesená",J297,0)</f>
        <v>0</v>
      </c>
      <c r="BH297" s="151">
        <f>IF(N297="sníž. přenesená",J297,0)</f>
        <v>0</v>
      </c>
      <c r="BI297" s="151">
        <f>IF(N297="nulová",J297,0)</f>
        <v>0</v>
      </c>
      <c r="BJ297" s="18" t="s">
        <v>82</v>
      </c>
      <c r="BK297" s="151">
        <f>ROUND(I297*H297,2)</f>
        <v>0</v>
      </c>
      <c r="BL297" s="18" t="s">
        <v>314</v>
      </c>
      <c r="BM297" s="150" t="s">
        <v>10356</v>
      </c>
    </row>
    <row r="298" spans="2:65" s="1" customFormat="1" ht="87.75">
      <c r="B298" s="33"/>
      <c r="D298" s="152" t="s">
        <v>316</v>
      </c>
      <c r="F298" s="153" t="s">
        <v>10298</v>
      </c>
      <c r="I298" s="154"/>
      <c r="L298" s="33"/>
      <c r="M298" s="155"/>
      <c r="T298" s="57"/>
      <c r="AT298" s="18" t="s">
        <v>316</v>
      </c>
      <c r="AU298" s="18" t="s">
        <v>163</v>
      </c>
    </row>
    <row r="299" spans="2:65" s="1" customFormat="1" ht="16.5" customHeight="1">
      <c r="B299" s="33"/>
      <c r="C299" s="139" t="s">
        <v>837</v>
      </c>
      <c r="D299" s="139" t="s">
        <v>309</v>
      </c>
      <c r="E299" s="140" t="s">
        <v>10299</v>
      </c>
      <c r="F299" s="141" t="s">
        <v>10300</v>
      </c>
      <c r="G299" s="142" t="s">
        <v>405</v>
      </c>
      <c r="H299" s="143">
        <v>1</v>
      </c>
      <c r="I299" s="144"/>
      <c r="J299" s="145">
        <f>ROUND(I299*H299,2)</f>
        <v>0</v>
      </c>
      <c r="K299" s="141" t="s">
        <v>1</v>
      </c>
      <c r="L299" s="33"/>
      <c r="M299" s="146" t="s">
        <v>1</v>
      </c>
      <c r="N299" s="147" t="s">
        <v>40</v>
      </c>
      <c r="P299" s="148">
        <f>O299*H299</f>
        <v>0</v>
      </c>
      <c r="Q299" s="148">
        <v>0</v>
      </c>
      <c r="R299" s="148">
        <f>Q299*H299</f>
        <v>0</v>
      </c>
      <c r="S299" s="148">
        <v>0</v>
      </c>
      <c r="T299" s="149">
        <f>S299*H299</f>
        <v>0</v>
      </c>
      <c r="AR299" s="150" t="s">
        <v>314</v>
      </c>
      <c r="AT299" s="150" t="s">
        <v>309</v>
      </c>
      <c r="AU299" s="150" t="s">
        <v>163</v>
      </c>
      <c r="AY299" s="18" t="s">
        <v>307</v>
      </c>
      <c r="BE299" s="151">
        <f>IF(N299="základní",J299,0)</f>
        <v>0</v>
      </c>
      <c r="BF299" s="151">
        <f>IF(N299="snížená",J299,0)</f>
        <v>0</v>
      </c>
      <c r="BG299" s="151">
        <f>IF(N299="zákl. přenesená",J299,0)</f>
        <v>0</v>
      </c>
      <c r="BH299" s="151">
        <f>IF(N299="sníž. přenesená",J299,0)</f>
        <v>0</v>
      </c>
      <c r="BI299" s="151">
        <f>IF(N299="nulová",J299,0)</f>
        <v>0</v>
      </c>
      <c r="BJ299" s="18" t="s">
        <v>82</v>
      </c>
      <c r="BK299" s="151">
        <f>ROUND(I299*H299,2)</f>
        <v>0</v>
      </c>
      <c r="BL299" s="18" t="s">
        <v>314</v>
      </c>
      <c r="BM299" s="150" t="s">
        <v>10357</v>
      </c>
    </row>
    <row r="300" spans="2:65" s="1" customFormat="1" ht="39">
      <c r="B300" s="33"/>
      <c r="D300" s="152" t="s">
        <v>316</v>
      </c>
      <c r="F300" s="153" t="s">
        <v>10302</v>
      </c>
      <c r="I300" s="154"/>
      <c r="L300" s="33"/>
      <c r="M300" s="155"/>
      <c r="T300" s="57"/>
      <c r="AT300" s="18" t="s">
        <v>316</v>
      </c>
      <c r="AU300" s="18" t="s">
        <v>163</v>
      </c>
    </row>
    <row r="301" spans="2:65" s="1" customFormat="1" ht="16.5" customHeight="1">
      <c r="B301" s="33"/>
      <c r="C301" s="139" t="s">
        <v>845</v>
      </c>
      <c r="D301" s="139" t="s">
        <v>309</v>
      </c>
      <c r="E301" s="140" t="s">
        <v>10303</v>
      </c>
      <c r="F301" s="141" t="s">
        <v>10265</v>
      </c>
      <c r="G301" s="142" t="s">
        <v>405</v>
      </c>
      <c r="H301" s="143">
        <v>1</v>
      </c>
      <c r="I301" s="144"/>
      <c r="J301" s="145">
        <f>ROUND(I301*H301,2)</f>
        <v>0</v>
      </c>
      <c r="K301" s="141" t="s">
        <v>1</v>
      </c>
      <c r="L301" s="33"/>
      <c r="M301" s="146" t="s">
        <v>1</v>
      </c>
      <c r="N301" s="147" t="s">
        <v>40</v>
      </c>
      <c r="P301" s="148">
        <f>O301*H301</f>
        <v>0</v>
      </c>
      <c r="Q301" s="148">
        <v>0</v>
      </c>
      <c r="R301" s="148">
        <f>Q301*H301</f>
        <v>0</v>
      </c>
      <c r="S301" s="148">
        <v>0</v>
      </c>
      <c r="T301" s="149">
        <f>S301*H301</f>
        <v>0</v>
      </c>
      <c r="AR301" s="150" t="s">
        <v>314</v>
      </c>
      <c r="AT301" s="150" t="s">
        <v>309</v>
      </c>
      <c r="AU301" s="150" t="s">
        <v>163</v>
      </c>
      <c r="AY301" s="18" t="s">
        <v>307</v>
      </c>
      <c r="BE301" s="151">
        <f>IF(N301="základní",J301,0)</f>
        <v>0</v>
      </c>
      <c r="BF301" s="151">
        <f>IF(N301="snížená",J301,0)</f>
        <v>0</v>
      </c>
      <c r="BG301" s="151">
        <f>IF(N301="zákl. přenesená",J301,0)</f>
        <v>0</v>
      </c>
      <c r="BH301" s="151">
        <f>IF(N301="sníž. přenesená",J301,0)</f>
        <v>0</v>
      </c>
      <c r="BI301" s="151">
        <f>IF(N301="nulová",J301,0)</f>
        <v>0</v>
      </c>
      <c r="BJ301" s="18" t="s">
        <v>82</v>
      </c>
      <c r="BK301" s="151">
        <f>ROUND(I301*H301,2)</f>
        <v>0</v>
      </c>
      <c r="BL301" s="18" t="s">
        <v>314</v>
      </c>
      <c r="BM301" s="150" t="s">
        <v>10358</v>
      </c>
    </row>
    <row r="302" spans="2:65" s="1" customFormat="1" ht="19.5">
      <c r="B302" s="33"/>
      <c r="D302" s="152" t="s">
        <v>316</v>
      </c>
      <c r="F302" s="153" t="s">
        <v>10305</v>
      </c>
      <c r="I302" s="154"/>
      <c r="L302" s="33"/>
      <c r="M302" s="155"/>
      <c r="T302" s="57"/>
      <c r="AT302" s="18" t="s">
        <v>316</v>
      </c>
      <c r="AU302" s="18" t="s">
        <v>163</v>
      </c>
    </row>
    <row r="303" spans="2:65" s="1" customFormat="1" ht="16.5" customHeight="1">
      <c r="B303" s="33"/>
      <c r="C303" s="139" t="s">
        <v>852</v>
      </c>
      <c r="D303" s="139" t="s">
        <v>309</v>
      </c>
      <c r="E303" s="140" t="s">
        <v>10306</v>
      </c>
      <c r="F303" s="141" t="s">
        <v>10307</v>
      </c>
      <c r="G303" s="142" t="s">
        <v>405</v>
      </c>
      <c r="H303" s="143">
        <v>1</v>
      </c>
      <c r="I303" s="144"/>
      <c r="J303" s="145">
        <f>ROUND(I303*H303,2)</f>
        <v>0</v>
      </c>
      <c r="K303" s="141" t="s">
        <v>1</v>
      </c>
      <c r="L303" s="33"/>
      <c r="M303" s="146" t="s">
        <v>1</v>
      </c>
      <c r="N303" s="147" t="s">
        <v>40</v>
      </c>
      <c r="P303" s="148">
        <f>O303*H303</f>
        <v>0</v>
      </c>
      <c r="Q303" s="148">
        <v>0</v>
      </c>
      <c r="R303" s="148">
        <f>Q303*H303</f>
        <v>0</v>
      </c>
      <c r="S303" s="148">
        <v>0</v>
      </c>
      <c r="T303" s="149">
        <f>S303*H303</f>
        <v>0</v>
      </c>
      <c r="AR303" s="150" t="s">
        <v>314</v>
      </c>
      <c r="AT303" s="150" t="s">
        <v>309</v>
      </c>
      <c r="AU303" s="150" t="s">
        <v>163</v>
      </c>
      <c r="AY303" s="18" t="s">
        <v>307</v>
      </c>
      <c r="BE303" s="151">
        <f>IF(N303="základní",J303,0)</f>
        <v>0</v>
      </c>
      <c r="BF303" s="151">
        <f>IF(N303="snížená",J303,0)</f>
        <v>0</v>
      </c>
      <c r="BG303" s="151">
        <f>IF(N303="zákl. přenesená",J303,0)</f>
        <v>0</v>
      </c>
      <c r="BH303" s="151">
        <f>IF(N303="sníž. přenesená",J303,0)</f>
        <v>0</v>
      </c>
      <c r="BI303" s="151">
        <f>IF(N303="nulová",J303,0)</f>
        <v>0</v>
      </c>
      <c r="BJ303" s="18" t="s">
        <v>82</v>
      </c>
      <c r="BK303" s="151">
        <f>ROUND(I303*H303,2)</f>
        <v>0</v>
      </c>
      <c r="BL303" s="18" t="s">
        <v>314</v>
      </c>
      <c r="BM303" s="150" t="s">
        <v>10359</v>
      </c>
    </row>
    <row r="304" spans="2:65" s="1" customFormat="1" ht="29.25">
      <c r="B304" s="33"/>
      <c r="D304" s="152" t="s">
        <v>316</v>
      </c>
      <c r="F304" s="153" t="s">
        <v>10309</v>
      </c>
      <c r="I304" s="154"/>
      <c r="L304" s="33"/>
      <c r="M304" s="155"/>
      <c r="T304" s="57"/>
      <c r="AT304" s="18" t="s">
        <v>316</v>
      </c>
      <c r="AU304" s="18" t="s">
        <v>163</v>
      </c>
    </row>
    <row r="305" spans="2:65" s="1" customFormat="1" ht="16.5" customHeight="1">
      <c r="B305" s="33"/>
      <c r="C305" s="139" t="s">
        <v>860</v>
      </c>
      <c r="D305" s="139" t="s">
        <v>309</v>
      </c>
      <c r="E305" s="140" t="s">
        <v>10310</v>
      </c>
      <c r="F305" s="141" t="s">
        <v>10265</v>
      </c>
      <c r="G305" s="142" t="s">
        <v>405</v>
      </c>
      <c r="H305" s="143">
        <v>1</v>
      </c>
      <c r="I305" s="144"/>
      <c r="J305" s="145">
        <f>ROUND(I305*H305,2)</f>
        <v>0</v>
      </c>
      <c r="K305" s="141" t="s">
        <v>1</v>
      </c>
      <c r="L305" s="33"/>
      <c r="M305" s="146" t="s">
        <v>1</v>
      </c>
      <c r="N305" s="147" t="s">
        <v>40</v>
      </c>
      <c r="P305" s="148">
        <f>O305*H305</f>
        <v>0</v>
      </c>
      <c r="Q305" s="148">
        <v>0</v>
      </c>
      <c r="R305" s="148">
        <f>Q305*H305</f>
        <v>0</v>
      </c>
      <c r="S305" s="148">
        <v>0</v>
      </c>
      <c r="T305" s="149">
        <f>S305*H305</f>
        <v>0</v>
      </c>
      <c r="AR305" s="150" t="s">
        <v>314</v>
      </c>
      <c r="AT305" s="150" t="s">
        <v>309</v>
      </c>
      <c r="AU305" s="150" t="s">
        <v>163</v>
      </c>
      <c r="AY305" s="18" t="s">
        <v>307</v>
      </c>
      <c r="BE305" s="151">
        <f>IF(N305="základní",J305,0)</f>
        <v>0</v>
      </c>
      <c r="BF305" s="151">
        <f>IF(N305="snížená",J305,0)</f>
        <v>0</v>
      </c>
      <c r="BG305" s="151">
        <f>IF(N305="zákl. přenesená",J305,0)</f>
        <v>0</v>
      </c>
      <c r="BH305" s="151">
        <f>IF(N305="sníž. přenesená",J305,0)</f>
        <v>0</v>
      </c>
      <c r="BI305" s="151">
        <f>IF(N305="nulová",J305,0)</f>
        <v>0</v>
      </c>
      <c r="BJ305" s="18" t="s">
        <v>82</v>
      </c>
      <c r="BK305" s="151">
        <f>ROUND(I305*H305,2)</f>
        <v>0</v>
      </c>
      <c r="BL305" s="18" t="s">
        <v>314</v>
      </c>
      <c r="BM305" s="150" t="s">
        <v>10360</v>
      </c>
    </row>
    <row r="306" spans="2:65" s="1" customFormat="1" ht="19.5">
      <c r="B306" s="33"/>
      <c r="D306" s="152" t="s">
        <v>316</v>
      </c>
      <c r="F306" s="153" t="s">
        <v>10312</v>
      </c>
      <c r="I306" s="154"/>
      <c r="L306" s="33"/>
      <c r="M306" s="155"/>
      <c r="T306" s="57"/>
      <c r="AT306" s="18" t="s">
        <v>316</v>
      </c>
      <c r="AU306" s="18" t="s">
        <v>163</v>
      </c>
    </row>
    <row r="307" spans="2:65" s="1" customFormat="1" ht="16.5" customHeight="1">
      <c r="B307" s="33"/>
      <c r="C307" s="139" t="s">
        <v>867</v>
      </c>
      <c r="D307" s="139" t="s">
        <v>309</v>
      </c>
      <c r="E307" s="140" t="s">
        <v>10313</v>
      </c>
      <c r="F307" s="141" t="s">
        <v>10314</v>
      </c>
      <c r="G307" s="142" t="s">
        <v>405</v>
      </c>
      <c r="H307" s="143">
        <v>1</v>
      </c>
      <c r="I307" s="144"/>
      <c r="J307" s="145">
        <f>ROUND(I307*H307,2)</f>
        <v>0</v>
      </c>
      <c r="K307" s="141" t="s">
        <v>1</v>
      </c>
      <c r="L307" s="33"/>
      <c r="M307" s="146" t="s">
        <v>1</v>
      </c>
      <c r="N307" s="147" t="s">
        <v>40</v>
      </c>
      <c r="P307" s="148">
        <f>O307*H307</f>
        <v>0</v>
      </c>
      <c r="Q307" s="148">
        <v>0</v>
      </c>
      <c r="R307" s="148">
        <f>Q307*H307</f>
        <v>0</v>
      </c>
      <c r="S307" s="148">
        <v>0</v>
      </c>
      <c r="T307" s="149">
        <f>S307*H307</f>
        <v>0</v>
      </c>
      <c r="AR307" s="150" t="s">
        <v>314</v>
      </c>
      <c r="AT307" s="150" t="s">
        <v>309</v>
      </c>
      <c r="AU307" s="150" t="s">
        <v>163</v>
      </c>
      <c r="AY307" s="18" t="s">
        <v>307</v>
      </c>
      <c r="BE307" s="151">
        <f>IF(N307="základní",J307,0)</f>
        <v>0</v>
      </c>
      <c r="BF307" s="151">
        <f>IF(N307="snížená",J307,0)</f>
        <v>0</v>
      </c>
      <c r="BG307" s="151">
        <f>IF(N307="zákl. přenesená",J307,0)</f>
        <v>0</v>
      </c>
      <c r="BH307" s="151">
        <f>IF(N307="sníž. přenesená",J307,0)</f>
        <v>0</v>
      </c>
      <c r="BI307" s="151">
        <f>IF(N307="nulová",J307,0)</f>
        <v>0</v>
      </c>
      <c r="BJ307" s="18" t="s">
        <v>82</v>
      </c>
      <c r="BK307" s="151">
        <f>ROUND(I307*H307,2)</f>
        <v>0</v>
      </c>
      <c r="BL307" s="18" t="s">
        <v>314</v>
      </c>
      <c r="BM307" s="150" t="s">
        <v>10361</v>
      </c>
    </row>
    <row r="308" spans="2:65" s="1" customFormat="1" ht="19.5">
      <c r="B308" s="33"/>
      <c r="D308" s="152" t="s">
        <v>316</v>
      </c>
      <c r="F308" s="153" t="s">
        <v>10316</v>
      </c>
      <c r="I308" s="154"/>
      <c r="L308" s="33"/>
      <c r="M308" s="155"/>
      <c r="T308" s="57"/>
      <c r="AT308" s="18" t="s">
        <v>316</v>
      </c>
      <c r="AU308" s="18" t="s">
        <v>163</v>
      </c>
    </row>
    <row r="309" spans="2:65" s="1" customFormat="1" ht="16.5" customHeight="1">
      <c r="B309" s="33"/>
      <c r="C309" s="139" t="s">
        <v>875</v>
      </c>
      <c r="D309" s="139" t="s">
        <v>309</v>
      </c>
      <c r="E309" s="140" t="s">
        <v>10317</v>
      </c>
      <c r="F309" s="141" t="s">
        <v>10318</v>
      </c>
      <c r="G309" s="142" t="s">
        <v>405</v>
      </c>
      <c r="H309" s="143">
        <v>1</v>
      </c>
      <c r="I309" s="144"/>
      <c r="J309" s="145">
        <f>ROUND(I309*H309,2)</f>
        <v>0</v>
      </c>
      <c r="K309" s="141" t="s">
        <v>1</v>
      </c>
      <c r="L309" s="33"/>
      <c r="M309" s="146" t="s">
        <v>1</v>
      </c>
      <c r="N309" s="147" t="s">
        <v>40</v>
      </c>
      <c r="P309" s="148">
        <f>O309*H309</f>
        <v>0</v>
      </c>
      <c r="Q309" s="148">
        <v>0</v>
      </c>
      <c r="R309" s="148">
        <f>Q309*H309</f>
        <v>0</v>
      </c>
      <c r="S309" s="148">
        <v>0</v>
      </c>
      <c r="T309" s="149">
        <f>S309*H309</f>
        <v>0</v>
      </c>
      <c r="AR309" s="150" t="s">
        <v>314</v>
      </c>
      <c r="AT309" s="150" t="s">
        <v>309</v>
      </c>
      <c r="AU309" s="150" t="s">
        <v>163</v>
      </c>
      <c r="AY309" s="18" t="s">
        <v>307</v>
      </c>
      <c r="BE309" s="151">
        <f>IF(N309="základní",J309,0)</f>
        <v>0</v>
      </c>
      <c r="BF309" s="151">
        <f>IF(N309="snížená",J309,0)</f>
        <v>0</v>
      </c>
      <c r="BG309" s="151">
        <f>IF(N309="zákl. přenesená",J309,0)</f>
        <v>0</v>
      </c>
      <c r="BH309" s="151">
        <f>IF(N309="sníž. přenesená",J309,0)</f>
        <v>0</v>
      </c>
      <c r="BI309" s="151">
        <f>IF(N309="nulová",J309,0)</f>
        <v>0</v>
      </c>
      <c r="BJ309" s="18" t="s">
        <v>82</v>
      </c>
      <c r="BK309" s="151">
        <f>ROUND(I309*H309,2)</f>
        <v>0</v>
      </c>
      <c r="BL309" s="18" t="s">
        <v>314</v>
      </c>
      <c r="BM309" s="150" t="s">
        <v>10362</v>
      </c>
    </row>
    <row r="310" spans="2:65" s="1" customFormat="1" ht="48.75">
      <c r="B310" s="33"/>
      <c r="D310" s="152" t="s">
        <v>316</v>
      </c>
      <c r="F310" s="153" t="s">
        <v>10320</v>
      </c>
      <c r="I310" s="154"/>
      <c r="L310" s="33"/>
      <c r="M310" s="155"/>
      <c r="T310" s="57"/>
      <c r="AT310" s="18" t="s">
        <v>316</v>
      </c>
      <c r="AU310" s="18" t="s">
        <v>163</v>
      </c>
    </row>
    <row r="311" spans="2:65" s="1" customFormat="1" ht="16.5" customHeight="1">
      <c r="B311" s="33"/>
      <c r="C311" s="139" t="s">
        <v>881</v>
      </c>
      <c r="D311" s="139" t="s">
        <v>309</v>
      </c>
      <c r="E311" s="140" t="s">
        <v>10321</v>
      </c>
      <c r="F311" s="141" t="s">
        <v>10322</v>
      </c>
      <c r="G311" s="142" t="s">
        <v>405</v>
      </c>
      <c r="H311" s="143">
        <v>1</v>
      </c>
      <c r="I311" s="144"/>
      <c r="J311" s="145">
        <f>ROUND(I311*H311,2)</f>
        <v>0</v>
      </c>
      <c r="K311" s="141" t="s">
        <v>1</v>
      </c>
      <c r="L311" s="33"/>
      <c r="M311" s="146" t="s">
        <v>1</v>
      </c>
      <c r="N311" s="147" t="s">
        <v>40</v>
      </c>
      <c r="P311" s="148">
        <f>O311*H311</f>
        <v>0</v>
      </c>
      <c r="Q311" s="148">
        <v>0</v>
      </c>
      <c r="R311" s="148">
        <f>Q311*H311</f>
        <v>0</v>
      </c>
      <c r="S311" s="148">
        <v>0</v>
      </c>
      <c r="T311" s="149">
        <f>S311*H311</f>
        <v>0</v>
      </c>
      <c r="AR311" s="150" t="s">
        <v>314</v>
      </c>
      <c r="AT311" s="150" t="s">
        <v>309</v>
      </c>
      <c r="AU311" s="150" t="s">
        <v>163</v>
      </c>
      <c r="AY311" s="18" t="s">
        <v>307</v>
      </c>
      <c r="BE311" s="151">
        <f>IF(N311="základní",J311,0)</f>
        <v>0</v>
      </c>
      <c r="BF311" s="151">
        <f>IF(N311="snížená",J311,0)</f>
        <v>0</v>
      </c>
      <c r="BG311" s="151">
        <f>IF(N311="zákl. přenesená",J311,0)</f>
        <v>0</v>
      </c>
      <c r="BH311" s="151">
        <f>IF(N311="sníž. přenesená",J311,0)</f>
        <v>0</v>
      </c>
      <c r="BI311" s="151">
        <f>IF(N311="nulová",J311,0)</f>
        <v>0</v>
      </c>
      <c r="BJ311" s="18" t="s">
        <v>82</v>
      </c>
      <c r="BK311" s="151">
        <f>ROUND(I311*H311,2)</f>
        <v>0</v>
      </c>
      <c r="BL311" s="18" t="s">
        <v>314</v>
      </c>
      <c r="BM311" s="150" t="s">
        <v>10363</v>
      </c>
    </row>
    <row r="312" spans="2:65" s="1" customFormat="1" ht="48.75">
      <c r="B312" s="33"/>
      <c r="D312" s="152" t="s">
        <v>316</v>
      </c>
      <c r="F312" s="153" t="s">
        <v>10324</v>
      </c>
      <c r="I312" s="154"/>
      <c r="L312" s="33"/>
      <c r="M312" s="155"/>
      <c r="T312" s="57"/>
      <c r="AT312" s="18" t="s">
        <v>316</v>
      </c>
      <c r="AU312" s="18" t="s">
        <v>163</v>
      </c>
    </row>
    <row r="313" spans="2:65" s="11" customFormat="1" ht="20.85" customHeight="1">
      <c r="B313" s="127"/>
      <c r="D313" s="128" t="s">
        <v>74</v>
      </c>
      <c r="E313" s="137" t="s">
        <v>10364</v>
      </c>
      <c r="F313" s="137" t="s">
        <v>10326</v>
      </c>
      <c r="I313" s="130"/>
      <c r="J313" s="138">
        <f>BK313</f>
        <v>0</v>
      </c>
      <c r="L313" s="127"/>
      <c r="M313" s="132"/>
      <c r="P313" s="133">
        <f>SUM(P314:P321)</f>
        <v>0</v>
      </c>
      <c r="R313" s="133">
        <f>SUM(R314:R321)</f>
        <v>0</v>
      </c>
      <c r="T313" s="134">
        <f>SUM(T314:T321)</f>
        <v>0</v>
      </c>
      <c r="AR313" s="128" t="s">
        <v>82</v>
      </c>
      <c r="AT313" s="135" t="s">
        <v>74</v>
      </c>
      <c r="AU313" s="135" t="s">
        <v>84</v>
      </c>
      <c r="AY313" s="128" t="s">
        <v>307</v>
      </c>
      <c r="BK313" s="136">
        <f>SUM(BK314:BK321)</f>
        <v>0</v>
      </c>
    </row>
    <row r="314" spans="2:65" s="1" customFormat="1" ht="16.5" customHeight="1">
      <c r="B314" s="33"/>
      <c r="C314" s="139" t="s">
        <v>887</v>
      </c>
      <c r="D314" s="139" t="s">
        <v>309</v>
      </c>
      <c r="E314" s="140" t="s">
        <v>10327</v>
      </c>
      <c r="F314" s="141" t="s">
        <v>10248</v>
      </c>
      <c r="G314" s="142" t="s">
        <v>405</v>
      </c>
      <c r="H314" s="143">
        <v>1</v>
      </c>
      <c r="I314" s="144"/>
      <c r="J314" s="145">
        <f>ROUND(I314*H314,2)</f>
        <v>0</v>
      </c>
      <c r="K314" s="141" t="s">
        <v>1</v>
      </c>
      <c r="L314" s="33"/>
      <c r="M314" s="146" t="s">
        <v>1</v>
      </c>
      <c r="N314" s="147" t="s">
        <v>40</v>
      </c>
      <c r="P314" s="148">
        <f>O314*H314</f>
        <v>0</v>
      </c>
      <c r="Q314" s="148">
        <v>0</v>
      </c>
      <c r="R314" s="148">
        <f>Q314*H314</f>
        <v>0</v>
      </c>
      <c r="S314" s="148">
        <v>0</v>
      </c>
      <c r="T314" s="149">
        <f>S314*H314</f>
        <v>0</v>
      </c>
      <c r="AR314" s="150" t="s">
        <v>314</v>
      </c>
      <c r="AT314" s="150" t="s">
        <v>309</v>
      </c>
      <c r="AU314" s="150" t="s">
        <v>163</v>
      </c>
      <c r="AY314" s="18" t="s">
        <v>307</v>
      </c>
      <c r="BE314" s="151">
        <f>IF(N314="základní",J314,0)</f>
        <v>0</v>
      </c>
      <c r="BF314" s="151">
        <f>IF(N314="snížená",J314,0)</f>
        <v>0</v>
      </c>
      <c r="BG314" s="151">
        <f>IF(N314="zákl. přenesená",J314,0)</f>
        <v>0</v>
      </c>
      <c r="BH314" s="151">
        <f>IF(N314="sníž. přenesená",J314,0)</f>
        <v>0</v>
      </c>
      <c r="BI314" s="151">
        <f>IF(N314="nulová",J314,0)</f>
        <v>0</v>
      </c>
      <c r="BJ314" s="18" t="s">
        <v>82</v>
      </c>
      <c r="BK314" s="151">
        <f>ROUND(I314*H314,2)</f>
        <v>0</v>
      </c>
      <c r="BL314" s="18" t="s">
        <v>314</v>
      </c>
      <c r="BM314" s="150" t="s">
        <v>10365</v>
      </c>
    </row>
    <row r="315" spans="2:65" s="1" customFormat="1" ht="107.25">
      <c r="B315" s="33"/>
      <c r="D315" s="152" t="s">
        <v>316</v>
      </c>
      <c r="F315" s="153" t="s">
        <v>10249</v>
      </c>
      <c r="I315" s="154"/>
      <c r="L315" s="33"/>
      <c r="M315" s="155"/>
      <c r="T315" s="57"/>
      <c r="AT315" s="18" t="s">
        <v>316</v>
      </c>
      <c r="AU315" s="18" t="s">
        <v>163</v>
      </c>
    </row>
    <row r="316" spans="2:65" s="1" customFormat="1" ht="16.5" customHeight="1">
      <c r="B316" s="33"/>
      <c r="C316" s="139" t="s">
        <v>893</v>
      </c>
      <c r="D316" s="139" t="s">
        <v>309</v>
      </c>
      <c r="E316" s="140" t="s">
        <v>10329</v>
      </c>
      <c r="F316" s="141" t="s">
        <v>10251</v>
      </c>
      <c r="G316" s="142" t="s">
        <v>405</v>
      </c>
      <c r="H316" s="143">
        <v>1</v>
      </c>
      <c r="I316" s="144"/>
      <c r="J316" s="145">
        <f>ROUND(I316*H316,2)</f>
        <v>0</v>
      </c>
      <c r="K316" s="141" t="s">
        <v>1</v>
      </c>
      <c r="L316" s="33"/>
      <c r="M316" s="146" t="s">
        <v>1</v>
      </c>
      <c r="N316" s="147" t="s">
        <v>40</v>
      </c>
      <c r="P316" s="148">
        <f>O316*H316</f>
        <v>0</v>
      </c>
      <c r="Q316" s="148">
        <v>0</v>
      </c>
      <c r="R316" s="148">
        <f>Q316*H316</f>
        <v>0</v>
      </c>
      <c r="S316" s="148">
        <v>0</v>
      </c>
      <c r="T316" s="149">
        <f>S316*H316</f>
        <v>0</v>
      </c>
      <c r="AR316" s="150" t="s">
        <v>314</v>
      </c>
      <c r="AT316" s="150" t="s">
        <v>309</v>
      </c>
      <c r="AU316" s="150" t="s">
        <v>163</v>
      </c>
      <c r="AY316" s="18" t="s">
        <v>307</v>
      </c>
      <c r="BE316" s="151">
        <f>IF(N316="základní",J316,0)</f>
        <v>0</v>
      </c>
      <c r="BF316" s="151">
        <f>IF(N316="snížená",J316,0)</f>
        <v>0</v>
      </c>
      <c r="BG316" s="151">
        <f>IF(N316="zákl. přenesená",J316,0)</f>
        <v>0</v>
      </c>
      <c r="BH316" s="151">
        <f>IF(N316="sníž. přenesená",J316,0)</f>
        <v>0</v>
      </c>
      <c r="BI316" s="151">
        <f>IF(N316="nulová",J316,0)</f>
        <v>0</v>
      </c>
      <c r="BJ316" s="18" t="s">
        <v>82</v>
      </c>
      <c r="BK316" s="151">
        <f>ROUND(I316*H316,2)</f>
        <v>0</v>
      </c>
      <c r="BL316" s="18" t="s">
        <v>314</v>
      </c>
      <c r="BM316" s="150" t="s">
        <v>10366</v>
      </c>
    </row>
    <row r="317" spans="2:65" s="1" customFormat="1" ht="68.25">
      <c r="B317" s="33"/>
      <c r="D317" s="152" t="s">
        <v>316</v>
      </c>
      <c r="F317" s="153" t="s">
        <v>10252</v>
      </c>
      <c r="I317" s="154"/>
      <c r="L317" s="33"/>
      <c r="M317" s="155"/>
      <c r="T317" s="57"/>
      <c r="AT317" s="18" t="s">
        <v>316</v>
      </c>
      <c r="AU317" s="18" t="s">
        <v>163</v>
      </c>
    </row>
    <row r="318" spans="2:65" s="1" customFormat="1" ht="16.5" customHeight="1">
      <c r="B318" s="33"/>
      <c r="C318" s="139" t="s">
        <v>899</v>
      </c>
      <c r="D318" s="139" t="s">
        <v>309</v>
      </c>
      <c r="E318" s="140" t="s">
        <v>10331</v>
      </c>
      <c r="F318" s="141" t="s">
        <v>10270</v>
      </c>
      <c r="G318" s="142" t="s">
        <v>405</v>
      </c>
      <c r="H318" s="143">
        <v>1</v>
      </c>
      <c r="I318" s="144"/>
      <c r="J318" s="145">
        <f>ROUND(I318*H318,2)</f>
        <v>0</v>
      </c>
      <c r="K318" s="141" t="s">
        <v>1</v>
      </c>
      <c r="L318" s="33"/>
      <c r="M318" s="146" t="s">
        <v>1</v>
      </c>
      <c r="N318" s="147" t="s">
        <v>40</v>
      </c>
      <c r="P318" s="148">
        <f>O318*H318</f>
        <v>0</v>
      </c>
      <c r="Q318" s="148">
        <v>0</v>
      </c>
      <c r="R318" s="148">
        <f>Q318*H318</f>
        <v>0</v>
      </c>
      <c r="S318" s="148">
        <v>0</v>
      </c>
      <c r="T318" s="149">
        <f>S318*H318</f>
        <v>0</v>
      </c>
      <c r="AR318" s="150" t="s">
        <v>314</v>
      </c>
      <c r="AT318" s="150" t="s">
        <v>309</v>
      </c>
      <c r="AU318" s="150" t="s">
        <v>163</v>
      </c>
      <c r="AY318" s="18" t="s">
        <v>307</v>
      </c>
      <c r="BE318" s="151">
        <f>IF(N318="základní",J318,0)</f>
        <v>0</v>
      </c>
      <c r="BF318" s="151">
        <f>IF(N318="snížená",J318,0)</f>
        <v>0</v>
      </c>
      <c r="BG318" s="151">
        <f>IF(N318="zákl. přenesená",J318,0)</f>
        <v>0</v>
      </c>
      <c r="BH318" s="151">
        <f>IF(N318="sníž. přenesená",J318,0)</f>
        <v>0</v>
      </c>
      <c r="BI318" s="151">
        <f>IF(N318="nulová",J318,0)</f>
        <v>0</v>
      </c>
      <c r="BJ318" s="18" t="s">
        <v>82</v>
      </c>
      <c r="BK318" s="151">
        <f>ROUND(I318*H318,2)</f>
        <v>0</v>
      </c>
      <c r="BL318" s="18" t="s">
        <v>314</v>
      </c>
      <c r="BM318" s="150" t="s">
        <v>10367</v>
      </c>
    </row>
    <row r="319" spans="2:65" s="1" customFormat="1" ht="19.5">
      <c r="B319" s="33"/>
      <c r="D319" s="152" t="s">
        <v>316</v>
      </c>
      <c r="F319" s="153" t="s">
        <v>10271</v>
      </c>
      <c r="I319" s="154"/>
      <c r="L319" s="33"/>
      <c r="M319" s="155"/>
      <c r="T319" s="57"/>
      <c r="AT319" s="18" t="s">
        <v>316</v>
      </c>
      <c r="AU319" s="18" t="s">
        <v>163</v>
      </c>
    </row>
    <row r="320" spans="2:65" s="1" customFormat="1" ht="16.5" customHeight="1">
      <c r="B320" s="33"/>
      <c r="C320" s="139" t="s">
        <v>903</v>
      </c>
      <c r="D320" s="139" t="s">
        <v>309</v>
      </c>
      <c r="E320" s="140" t="s">
        <v>10333</v>
      </c>
      <c r="F320" s="141" t="s">
        <v>10334</v>
      </c>
      <c r="G320" s="142" t="s">
        <v>405</v>
      </c>
      <c r="H320" s="143">
        <v>1</v>
      </c>
      <c r="I320" s="144"/>
      <c r="J320" s="145">
        <f>ROUND(I320*H320,2)</f>
        <v>0</v>
      </c>
      <c r="K320" s="141" t="s">
        <v>1</v>
      </c>
      <c r="L320" s="33"/>
      <c r="M320" s="146" t="s">
        <v>1</v>
      </c>
      <c r="N320" s="147" t="s">
        <v>40</v>
      </c>
      <c r="P320" s="148">
        <f>O320*H320</f>
        <v>0</v>
      </c>
      <c r="Q320" s="148">
        <v>0</v>
      </c>
      <c r="R320" s="148">
        <f>Q320*H320</f>
        <v>0</v>
      </c>
      <c r="S320" s="148">
        <v>0</v>
      </c>
      <c r="T320" s="149">
        <f>S320*H320</f>
        <v>0</v>
      </c>
      <c r="AR320" s="150" t="s">
        <v>314</v>
      </c>
      <c r="AT320" s="150" t="s">
        <v>309</v>
      </c>
      <c r="AU320" s="150" t="s">
        <v>163</v>
      </c>
      <c r="AY320" s="18" t="s">
        <v>307</v>
      </c>
      <c r="BE320" s="151">
        <f>IF(N320="základní",J320,0)</f>
        <v>0</v>
      </c>
      <c r="BF320" s="151">
        <f>IF(N320="snížená",J320,0)</f>
        <v>0</v>
      </c>
      <c r="BG320" s="151">
        <f>IF(N320="zákl. přenesená",J320,0)</f>
        <v>0</v>
      </c>
      <c r="BH320" s="151">
        <f>IF(N320="sníž. přenesená",J320,0)</f>
        <v>0</v>
      </c>
      <c r="BI320" s="151">
        <f>IF(N320="nulová",J320,0)</f>
        <v>0</v>
      </c>
      <c r="BJ320" s="18" t="s">
        <v>82</v>
      </c>
      <c r="BK320" s="151">
        <f>ROUND(I320*H320,2)</f>
        <v>0</v>
      </c>
      <c r="BL320" s="18" t="s">
        <v>314</v>
      </c>
      <c r="BM320" s="150" t="s">
        <v>10368</v>
      </c>
    </row>
    <row r="321" spans="2:65" s="1" customFormat="1" ht="19.5">
      <c r="B321" s="33"/>
      <c r="D321" s="152" t="s">
        <v>316</v>
      </c>
      <c r="F321" s="153" t="s">
        <v>10336</v>
      </c>
      <c r="I321" s="154"/>
      <c r="L321" s="33"/>
      <c r="M321" s="155"/>
      <c r="T321" s="57"/>
      <c r="AT321" s="18" t="s">
        <v>316</v>
      </c>
      <c r="AU321" s="18" t="s">
        <v>163</v>
      </c>
    </row>
    <row r="322" spans="2:65" s="11" customFormat="1" ht="22.9" customHeight="1">
      <c r="B322" s="127"/>
      <c r="D322" s="128" t="s">
        <v>74</v>
      </c>
      <c r="E322" s="137" t="s">
        <v>3153</v>
      </c>
      <c r="F322" s="137" t="s">
        <v>10369</v>
      </c>
      <c r="I322" s="130"/>
      <c r="J322" s="138">
        <f>BK322</f>
        <v>0</v>
      </c>
      <c r="L322" s="127"/>
      <c r="M322" s="132"/>
      <c r="P322" s="133">
        <f>P323+P342</f>
        <v>0</v>
      </c>
      <c r="R322" s="133">
        <f>R323+R342</f>
        <v>0</v>
      </c>
      <c r="T322" s="134">
        <f>T323+T342</f>
        <v>0</v>
      </c>
      <c r="AR322" s="128" t="s">
        <v>82</v>
      </c>
      <c r="AT322" s="135" t="s">
        <v>74</v>
      </c>
      <c r="AU322" s="135" t="s">
        <v>82</v>
      </c>
      <c r="AY322" s="128" t="s">
        <v>307</v>
      </c>
      <c r="BK322" s="136">
        <f>BK323+BK342</f>
        <v>0</v>
      </c>
    </row>
    <row r="323" spans="2:65" s="11" customFormat="1" ht="20.85" customHeight="1">
      <c r="B323" s="127"/>
      <c r="D323" s="128" t="s">
        <v>74</v>
      </c>
      <c r="E323" s="137" t="s">
        <v>10370</v>
      </c>
      <c r="F323" s="137" t="s">
        <v>10290</v>
      </c>
      <c r="I323" s="130"/>
      <c r="J323" s="138">
        <f>BK323</f>
        <v>0</v>
      </c>
      <c r="L323" s="127"/>
      <c r="M323" s="132"/>
      <c r="P323" s="133">
        <f>SUM(P324:P341)</f>
        <v>0</v>
      </c>
      <c r="R323" s="133">
        <f>SUM(R324:R341)</f>
        <v>0</v>
      </c>
      <c r="T323" s="134">
        <f>SUM(T324:T341)</f>
        <v>0</v>
      </c>
      <c r="AR323" s="128" t="s">
        <v>82</v>
      </c>
      <c r="AT323" s="135" t="s">
        <v>74</v>
      </c>
      <c r="AU323" s="135" t="s">
        <v>84</v>
      </c>
      <c r="AY323" s="128" t="s">
        <v>307</v>
      </c>
      <c r="BK323" s="136">
        <f>SUM(BK324:BK341)</f>
        <v>0</v>
      </c>
    </row>
    <row r="324" spans="2:65" s="1" customFormat="1" ht="16.5" customHeight="1">
      <c r="B324" s="33"/>
      <c r="C324" s="139" t="s">
        <v>918</v>
      </c>
      <c r="D324" s="139" t="s">
        <v>309</v>
      </c>
      <c r="E324" s="140" t="s">
        <v>10291</v>
      </c>
      <c r="F324" s="141" t="s">
        <v>10292</v>
      </c>
      <c r="G324" s="142" t="s">
        <v>405</v>
      </c>
      <c r="H324" s="143">
        <v>1</v>
      </c>
      <c r="I324" s="144"/>
      <c r="J324" s="145">
        <f>ROUND(I324*H324,2)</f>
        <v>0</v>
      </c>
      <c r="K324" s="141" t="s">
        <v>1</v>
      </c>
      <c r="L324" s="33"/>
      <c r="M324" s="146" t="s">
        <v>1</v>
      </c>
      <c r="N324" s="147" t="s">
        <v>40</v>
      </c>
      <c r="P324" s="148">
        <f>O324*H324</f>
        <v>0</v>
      </c>
      <c r="Q324" s="148">
        <v>0</v>
      </c>
      <c r="R324" s="148">
        <f>Q324*H324</f>
        <v>0</v>
      </c>
      <c r="S324" s="148">
        <v>0</v>
      </c>
      <c r="T324" s="149">
        <f>S324*H324</f>
        <v>0</v>
      </c>
      <c r="AR324" s="150" t="s">
        <v>314</v>
      </c>
      <c r="AT324" s="150" t="s">
        <v>309</v>
      </c>
      <c r="AU324" s="150" t="s">
        <v>163</v>
      </c>
      <c r="AY324" s="18" t="s">
        <v>307</v>
      </c>
      <c r="BE324" s="151">
        <f>IF(N324="základní",J324,0)</f>
        <v>0</v>
      </c>
      <c r="BF324" s="151">
        <f>IF(N324="snížená",J324,0)</f>
        <v>0</v>
      </c>
      <c r="BG324" s="151">
        <f>IF(N324="zákl. přenesená",J324,0)</f>
        <v>0</v>
      </c>
      <c r="BH324" s="151">
        <f>IF(N324="sníž. přenesená",J324,0)</f>
        <v>0</v>
      </c>
      <c r="BI324" s="151">
        <f>IF(N324="nulová",J324,0)</f>
        <v>0</v>
      </c>
      <c r="BJ324" s="18" t="s">
        <v>82</v>
      </c>
      <c r="BK324" s="151">
        <f>ROUND(I324*H324,2)</f>
        <v>0</v>
      </c>
      <c r="BL324" s="18" t="s">
        <v>314</v>
      </c>
      <c r="BM324" s="150" t="s">
        <v>10371</v>
      </c>
    </row>
    <row r="325" spans="2:65" s="1" customFormat="1" ht="117">
      <c r="B325" s="33"/>
      <c r="D325" s="152" t="s">
        <v>316</v>
      </c>
      <c r="F325" s="153" t="s">
        <v>10294</v>
      </c>
      <c r="I325" s="154"/>
      <c r="L325" s="33"/>
      <c r="M325" s="155"/>
      <c r="T325" s="57"/>
      <c r="AT325" s="18" t="s">
        <v>316</v>
      </c>
      <c r="AU325" s="18" t="s">
        <v>163</v>
      </c>
    </row>
    <row r="326" spans="2:65" s="1" customFormat="1" ht="16.5" customHeight="1">
      <c r="B326" s="33"/>
      <c r="C326" s="139" t="s">
        <v>930</v>
      </c>
      <c r="D326" s="139" t="s">
        <v>309</v>
      </c>
      <c r="E326" s="140" t="s">
        <v>10295</v>
      </c>
      <c r="F326" s="141" t="s">
        <v>10296</v>
      </c>
      <c r="G326" s="142" t="s">
        <v>405</v>
      </c>
      <c r="H326" s="143">
        <v>1</v>
      </c>
      <c r="I326" s="144"/>
      <c r="J326" s="145">
        <f>ROUND(I326*H326,2)</f>
        <v>0</v>
      </c>
      <c r="K326" s="141" t="s">
        <v>1</v>
      </c>
      <c r="L326" s="33"/>
      <c r="M326" s="146" t="s">
        <v>1</v>
      </c>
      <c r="N326" s="147" t="s">
        <v>40</v>
      </c>
      <c r="P326" s="148">
        <f>O326*H326</f>
        <v>0</v>
      </c>
      <c r="Q326" s="148">
        <v>0</v>
      </c>
      <c r="R326" s="148">
        <f>Q326*H326</f>
        <v>0</v>
      </c>
      <c r="S326" s="148">
        <v>0</v>
      </c>
      <c r="T326" s="149">
        <f>S326*H326</f>
        <v>0</v>
      </c>
      <c r="AR326" s="150" t="s">
        <v>314</v>
      </c>
      <c r="AT326" s="150" t="s">
        <v>309</v>
      </c>
      <c r="AU326" s="150" t="s">
        <v>163</v>
      </c>
      <c r="AY326" s="18" t="s">
        <v>307</v>
      </c>
      <c r="BE326" s="151">
        <f>IF(N326="základní",J326,0)</f>
        <v>0</v>
      </c>
      <c r="BF326" s="151">
        <f>IF(N326="snížená",J326,0)</f>
        <v>0</v>
      </c>
      <c r="BG326" s="151">
        <f>IF(N326="zákl. přenesená",J326,0)</f>
        <v>0</v>
      </c>
      <c r="BH326" s="151">
        <f>IF(N326="sníž. přenesená",J326,0)</f>
        <v>0</v>
      </c>
      <c r="BI326" s="151">
        <f>IF(N326="nulová",J326,0)</f>
        <v>0</v>
      </c>
      <c r="BJ326" s="18" t="s">
        <v>82</v>
      </c>
      <c r="BK326" s="151">
        <f>ROUND(I326*H326,2)</f>
        <v>0</v>
      </c>
      <c r="BL326" s="18" t="s">
        <v>314</v>
      </c>
      <c r="BM326" s="150" t="s">
        <v>10372</v>
      </c>
    </row>
    <row r="327" spans="2:65" s="1" customFormat="1" ht="87.75">
      <c r="B327" s="33"/>
      <c r="D327" s="152" t="s">
        <v>316</v>
      </c>
      <c r="F327" s="153" t="s">
        <v>10298</v>
      </c>
      <c r="I327" s="154"/>
      <c r="L327" s="33"/>
      <c r="M327" s="155"/>
      <c r="T327" s="57"/>
      <c r="AT327" s="18" t="s">
        <v>316</v>
      </c>
      <c r="AU327" s="18" t="s">
        <v>163</v>
      </c>
    </row>
    <row r="328" spans="2:65" s="1" customFormat="1" ht="16.5" customHeight="1">
      <c r="B328" s="33"/>
      <c r="C328" s="139" t="s">
        <v>939</v>
      </c>
      <c r="D328" s="139" t="s">
        <v>309</v>
      </c>
      <c r="E328" s="140" t="s">
        <v>10299</v>
      </c>
      <c r="F328" s="141" t="s">
        <v>10300</v>
      </c>
      <c r="G328" s="142" t="s">
        <v>405</v>
      </c>
      <c r="H328" s="143">
        <v>1</v>
      </c>
      <c r="I328" s="144"/>
      <c r="J328" s="145">
        <f>ROUND(I328*H328,2)</f>
        <v>0</v>
      </c>
      <c r="K328" s="141" t="s">
        <v>1</v>
      </c>
      <c r="L328" s="33"/>
      <c r="M328" s="146" t="s">
        <v>1</v>
      </c>
      <c r="N328" s="147" t="s">
        <v>40</v>
      </c>
      <c r="P328" s="148">
        <f>O328*H328</f>
        <v>0</v>
      </c>
      <c r="Q328" s="148">
        <v>0</v>
      </c>
      <c r="R328" s="148">
        <f>Q328*H328</f>
        <v>0</v>
      </c>
      <c r="S328" s="148">
        <v>0</v>
      </c>
      <c r="T328" s="149">
        <f>S328*H328</f>
        <v>0</v>
      </c>
      <c r="AR328" s="150" t="s">
        <v>314</v>
      </c>
      <c r="AT328" s="150" t="s">
        <v>309</v>
      </c>
      <c r="AU328" s="150" t="s">
        <v>163</v>
      </c>
      <c r="AY328" s="18" t="s">
        <v>307</v>
      </c>
      <c r="BE328" s="151">
        <f>IF(N328="základní",J328,0)</f>
        <v>0</v>
      </c>
      <c r="BF328" s="151">
        <f>IF(N328="snížená",J328,0)</f>
        <v>0</v>
      </c>
      <c r="BG328" s="151">
        <f>IF(N328="zákl. přenesená",J328,0)</f>
        <v>0</v>
      </c>
      <c r="BH328" s="151">
        <f>IF(N328="sníž. přenesená",J328,0)</f>
        <v>0</v>
      </c>
      <c r="BI328" s="151">
        <f>IF(N328="nulová",J328,0)</f>
        <v>0</v>
      </c>
      <c r="BJ328" s="18" t="s">
        <v>82</v>
      </c>
      <c r="BK328" s="151">
        <f>ROUND(I328*H328,2)</f>
        <v>0</v>
      </c>
      <c r="BL328" s="18" t="s">
        <v>314</v>
      </c>
      <c r="BM328" s="150" t="s">
        <v>10373</v>
      </c>
    </row>
    <row r="329" spans="2:65" s="1" customFormat="1" ht="39">
      <c r="B329" s="33"/>
      <c r="D329" s="152" t="s">
        <v>316</v>
      </c>
      <c r="F329" s="153" t="s">
        <v>10302</v>
      </c>
      <c r="I329" s="154"/>
      <c r="L329" s="33"/>
      <c r="M329" s="155"/>
      <c r="T329" s="57"/>
      <c r="AT329" s="18" t="s">
        <v>316</v>
      </c>
      <c r="AU329" s="18" t="s">
        <v>163</v>
      </c>
    </row>
    <row r="330" spans="2:65" s="1" customFormat="1" ht="16.5" customHeight="1">
      <c r="B330" s="33"/>
      <c r="C330" s="139" t="s">
        <v>946</v>
      </c>
      <c r="D330" s="139" t="s">
        <v>309</v>
      </c>
      <c r="E330" s="140" t="s">
        <v>10303</v>
      </c>
      <c r="F330" s="141" t="s">
        <v>10265</v>
      </c>
      <c r="G330" s="142" t="s">
        <v>405</v>
      </c>
      <c r="H330" s="143">
        <v>1</v>
      </c>
      <c r="I330" s="144"/>
      <c r="J330" s="145">
        <f>ROUND(I330*H330,2)</f>
        <v>0</v>
      </c>
      <c r="K330" s="141" t="s">
        <v>1</v>
      </c>
      <c r="L330" s="33"/>
      <c r="M330" s="146" t="s">
        <v>1</v>
      </c>
      <c r="N330" s="147" t="s">
        <v>40</v>
      </c>
      <c r="P330" s="148">
        <f>O330*H330</f>
        <v>0</v>
      </c>
      <c r="Q330" s="148">
        <v>0</v>
      </c>
      <c r="R330" s="148">
        <f>Q330*H330</f>
        <v>0</v>
      </c>
      <c r="S330" s="148">
        <v>0</v>
      </c>
      <c r="T330" s="149">
        <f>S330*H330</f>
        <v>0</v>
      </c>
      <c r="AR330" s="150" t="s">
        <v>314</v>
      </c>
      <c r="AT330" s="150" t="s">
        <v>309</v>
      </c>
      <c r="AU330" s="150" t="s">
        <v>163</v>
      </c>
      <c r="AY330" s="18" t="s">
        <v>307</v>
      </c>
      <c r="BE330" s="151">
        <f>IF(N330="základní",J330,0)</f>
        <v>0</v>
      </c>
      <c r="BF330" s="151">
        <f>IF(N330="snížená",J330,0)</f>
        <v>0</v>
      </c>
      <c r="BG330" s="151">
        <f>IF(N330="zákl. přenesená",J330,0)</f>
        <v>0</v>
      </c>
      <c r="BH330" s="151">
        <f>IF(N330="sníž. přenesená",J330,0)</f>
        <v>0</v>
      </c>
      <c r="BI330" s="151">
        <f>IF(N330="nulová",J330,0)</f>
        <v>0</v>
      </c>
      <c r="BJ330" s="18" t="s">
        <v>82</v>
      </c>
      <c r="BK330" s="151">
        <f>ROUND(I330*H330,2)</f>
        <v>0</v>
      </c>
      <c r="BL330" s="18" t="s">
        <v>314</v>
      </c>
      <c r="BM330" s="150" t="s">
        <v>10374</v>
      </c>
    </row>
    <row r="331" spans="2:65" s="1" customFormat="1" ht="19.5">
      <c r="B331" s="33"/>
      <c r="D331" s="152" t="s">
        <v>316</v>
      </c>
      <c r="F331" s="153" t="s">
        <v>10305</v>
      </c>
      <c r="I331" s="154"/>
      <c r="L331" s="33"/>
      <c r="M331" s="155"/>
      <c r="T331" s="57"/>
      <c r="AT331" s="18" t="s">
        <v>316</v>
      </c>
      <c r="AU331" s="18" t="s">
        <v>163</v>
      </c>
    </row>
    <row r="332" spans="2:65" s="1" customFormat="1" ht="16.5" customHeight="1">
      <c r="B332" s="33"/>
      <c r="C332" s="139" t="s">
        <v>951</v>
      </c>
      <c r="D332" s="139" t="s">
        <v>309</v>
      </c>
      <c r="E332" s="140" t="s">
        <v>10306</v>
      </c>
      <c r="F332" s="141" t="s">
        <v>10307</v>
      </c>
      <c r="G332" s="142" t="s">
        <v>405</v>
      </c>
      <c r="H332" s="143">
        <v>1</v>
      </c>
      <c r="I332" s="144"/>
      <c r="J332" s="145">
        <f>ROUND(I332*H332,2)</f>
        <v>0</v>
      </c>
      <c r="K332" s="141" t="s">
        <v>1</v>
      </c>
      <c r="L332" s="33"/>
      <c r="M332" s="146" t="s">
        <v>1</v>
      </c>
      <c r="N332" s="147" t="s">
        <v>40</v>
      </c>
      <c r="P332" s="148">
        <f>O332*H332</f>
        <v>0</v>
      </c>
      <c r="Q332" s="148">
        <v>0</v>
      </c>
      <c r="R332" s="148">
        <f>Q332*H332</f>
        <v>0</v>
      </c>
      <c r="S332" s="148">
        <v>0</v>
      </c>
      <c r="T332" s="149">
        <f>S332*H332</f>
        <v>0</v>
      </c>
      <c r="AR332" s="150" t="s">
        <v>314</v>
      </c>
      <c r="AT332" s="150" t="s">
        <v>309</v>
      </c>
      <c r="AU332" s="150" t="s">
        <v>163</v>
      </c>
      <c r="AY332" s="18" t="s">
        <v>307</v>
      </c>
      <c r="BE332" s="151">
        <f>IF(N332="základní",J332,0)</f>
        <v>0</v>
      </c>
      <c r="BF332" s="151">
        <f>IF(N332="snížená",J332,0)</f>
        <v>0</v>
      </c>
      <c r="BG332" s="151">
        <f>IF(N332="zákl. přenesená",J332,0)</f>
        <v>0</v>
      </c>
      <c r="BH332" s="151">
        <f>IF(N332="sníž. přenesená",J332,0)</f>
        <v>0</v>
      </c>
      <c r="BI332" s="151">
        <f>IF(N332="nulová",J332,0)</f>
        <v>0</v>
      </c>
      <c r="BJ332" s="18" t="s">
        <v>82</v>
      </c>
      <c r="BK332" s="151">
        <f>ROUND(I332*H332,2)</f>
        <v>0</v>
      </c>
      <c r="BL332" s="18" t="s">
        <v>314</v>
      </c>
      <c r="BM332" s="150" t="s">
        <v>10375</v>
      </c>
    </row>
    <row r="333" spans="2:65" s="1" customFormat="1" ht="29.25">
      <c r="B333" s="33"/>
      <c r="D333" s="152" t="s">
        <v>316</v>
      </c>
      <c r="F333" s="153" t="s">
        <v>10309</v>
      </c>
      <c r="I333" s="154"/>
      <c r="L333" s="33"/>
      <c r="M333" s="155"/>
      <c r="T333" s="57"/>
      <c r="AT333" s="18" t="s">
        <v>316</v>
      </c>
      <c r="AU333" s="18" t="s">
        <v>163</v>
      </c>
    </row>
    <row r="334" spans="2:65" s="1" customFormat="1" ht="16.5" customHeight="1">
      <c r="B334" s="33"/>
      <c r="C334" s="139" t="s">
        <v>956</v>
      </c>
      <c r="D334" s="139" t="s">
        <v>309</v>
      </c>
      <c r="E334" s="140" t="s">
        <v>10310</v>
      </c>
      <c r="F334" s="141" t="s">
        <v>10265</v>
      </c>
      <c r="G334" s="142" t="s">
        <v>405</v>
      </c>
      <c r="H334" s="143">
        <v>1</v>
      </c>
      <c r="I334" s="144"/>
      <c r="J334" s="145">
        <f>ROUND(I334*H334,2)</f>
        <v>0</v>
      </c>
      <c r="K334" s="141" t="s">
        <v>1</v>
      </c>
      <c r="L334" s="33"/>
      <c r="M334" s="146" t="s">
        <v>1</v>
      </c>
      <c r="N334" s="147" t="s">
        <v>40</v>
      </c>
      <c r="P334" s="148">
        <f>O334*H334</f>
        <v>0</v>
      </c>
      <c r="Q334" s="148">
        <v>0</v>
      </c>
      <c r="R334" s="148">
        <f>Q334*H334</f>
        <v>0</v>
      </c>
      <c r="S334" s="148">
        <v>0</v>
      </c>
      <c r="T334" s="149">
        <f>S334*H334</f>
        <v>0</v>
      </c>
      <c r="AR334" s="150" t="s">
        <v>314</v>
      </c>
      <c r="AT334" s="150" t="s">
        <v>309</v>
      </c>
      <c r="AU334" s="150" t="s">
        <v>163</v>
      </c>
      <c r="AY334" s="18" t="s">
        <v>307</v>
      </c>
      <c r="BE334" s="151">
        <f>IF(N334="základní",J334,0)</f>
        <v>0</v>
      </c>
      <c r="BF334" s="151">
        <f>IF(N334="snížená",J334,0)</f>
        <v>0</v>
      </c>
      <c r="BG334" s="151">
        <f>IF(N334="zákl. přenesená",J334,0)</f>
        <v>0</v>
      </c>
      <c r="BH334" s="151">
        <f>IF(N334="sníž. přenesená",J334,0)</f>
        <v>0</v>
      </c>
      <c r="BI334" s="151">
        <f>IF(N334="nulová",J334,0)</f>
        <v>0</v>
      </c>
      <c r="BJ334" s="18" t="s">
        <v>82</v>
      </c>
      <c r="BK334" s="151">
        <f>ROUND(I334*H334,2)</f>
        <v>0</v>
      </c>
      <c r="BL334" s="18" t="s">
        <v>314</v>
      </c>
      <c r="BM334" s="150" t="s">
        <v>10376</v>
      </c>
    </row>
    <row r="335" spans="2:65" s="1" customFormat="1" ht="19.5">
      <c r="B335" s="33"/>
      <c r="D335" s="152" t="s">
        <v>316</v>
      </c>
      <c r="F335" s="153" t="s">
        <v>10312</v>
      </c>
      <c r="I335" s="154"/>
      <c r="L335" s="33"/>
      <c r="M335" s="155"/>
      <c r="T335" s="57"/>
      <c r="AT335" s="18" t="s">
        <v>316</v>
      </c>
      <c r="AU335" s="18" t="s">
        <v>163</v>
      </c>
    </row>
    <row r="336" spans="2:65" s="1" customFormat="1" ht="16.5" customHeight="1">
      <c r="B336" s="33"/>
      <c r="C336" s="139" t="s">
        <v>961</v>
      </c>
      <c r="D336" s="139" t="s">
        <v>309</v>
      </c>
      <c r="E336" s="140" t="s">
        <v>10313</v>
      </c>
      <c r="F336" s="141" t="s">
        <v>10314</v>
      </c>
      <c r="G336" s="142" t="s">
        <v>405</v>
      </c>
      <c r="H336" s="143">
        <v>1</v>
      </c>
      <c r="I336" s="144"/>
      <c r="J336" s="145">
        <f>ROUND(I336*H336,2)</f>
        <v>0</v>
      </c>
      <c r="K336" s="141" t="s">
        <v>1</v>
      </c>
      <c r="L336" s="33"/>
      <c r="M336" s="146" t="s">
        <v>1</v>
      </c>
      <c r="N336" s="147" t="s">
        <v>40</v>
      </c>
      <c r="P336" s="148">
        <f>O336*H336</f>
        <v>0</v>
      </c>
      <c r="Q336" s="148">
        <v>0</v>
      </c>
      <c r="R336" s="148">
        <f>Q336*H336</f>
        <v>0</v>
      </c>
      <c r="S336" s="148">
        <v>0</v>
      </c>
      <c r="T336" s="149">
        <f>S336*H336</f>
        <v>0</v>
      </c>
      <c r="AR336" s="150" t="s">
        <v>314</v>
      </c>
      <c r="AT336" s="150" t="s">
        <v>309</v>
      </c>
      <c r="AU336" s="150" t="s">
        <v>163</v>
      </c>
      <c r="AY336" s="18" t="s">
        <v>307</v>
      </c>
      <c r="BE336" s="151">
        <f>IF(N336="základní",J336,0)</f>
        <v>0</v>
      </c>
      <c r="BF336" s="151">
        <f>IF(N336="snížená",J336,0)</f>
        <v>0</v>
      </c>
      <c r="BG336" s="151">
        <f>IF(N336="zákl. přenesená",J336,0)</f>
        <v>0</v>
      </c>
      <c r="BH336" s="151">
        <f>IF(N336="sníž. přenesená",J336,0)</f>
        <v>0</v>
      </c>
      <c r="BI336" s="151">
        <f>IF(N336="nulová",J336,0)</f>
        <v>0</v>
      </c>
      <c r="BJ336" s="18" t="s">
        <v>82</v>
      </c>
      <c r="BK336" s="151">
        <f>ROUND(I336*H336,2)</f>
        <v>0</v>
      </c>
      <c r="BL336" s="18" t="s">
        <v>314</v>
      </c>
      <c r="BM336" s="150" t="s">
        <v>10377</v>
      </c>
    </row>
    <row r="337" spans="2:65" s="1" customFormat="1" ht="19.5">
      <c r="B337" s="33"/>
      <c r="D337" s="152" t="s">
        <v>316</v>
      </c>
      <c r="F337" s="153" t="s">
        <v>10316</v>
      </c>
      <c r="I337" s="154"/>
      <c r="L337" s="33"/>
      <c r="M337" s="155"/>
      <c r="T337" s="57"/>
      <c r="AT337" s="18" t="s">
        <v>316</v>
      </c>
      <c r="AU337" s="18" t="s">
        <v>163</v>
      </c>
    </row>
    <row r="338" spans="2:65" s="1" customFormat="1" ht="16.5" customHeight="1">
      <c r="B338" s="33"/>
      <c r="C338" s="139" t="s">
        <v>966</v>
      </c>
      <c r="D338" s="139" t="s">
        <v>309</v>
      </c>
      <c r="E338" s="140" t="s">
        <v>10317</v>
      </c>
      <c r="F338" s="141" t="s">
        <v>10318</v>
      </c>
      <c r="G338" s="142" t="s">
        <v>405</v>
      </c>
      <c r="H338" s="143">
        <v>1</v>
      </c>
      <c r="I338" s="144"/>
      <c r="J338" s="145">
        <f>ROUND(I338*H338,2)</f>
        <v>0</v>
      </c>
      <c r="K338" s="141" t="s">
        <v>1</v>
      </c>
      <c r="L338" s="33"/>
      <c r="M338" s="146" t="s">
        <v>1</v>
      </c>
      <c r="N338" s="147" t="s">
        <v>40</v>
      </c>
      <c r="P338" s="148">
        <f>O338*H338</f>
        <v>0</v>
      </c>
      <c r="Q338" s="148">
        <v>0</v>
      </c>
      <c r="R338" s="148">
        <f>Q338*H338</f>
        <v>0</v>
      </c>
      <c r="S338" s="148">
        <v>0</v>
      </c>
      <c r="T338" s="149">
        <f>S338*H338</f>
        <v>0</v>
      </c>
      <c r="AR338" s="150" t="s">
        <v>314</v>
      </c>
      <c r="AT338" s="150" t="s">
        <v>309</v>
      </c>
      <c r="AU338" s="150" t="s">
        <v>163</v>
      </c>
      <c r="AY338" s="18" t="s">
        <v>307</v>
      </c>
      <c r="BE338" s="151">
        <f>IF(N338="základní",J338,0)</f>
        <v>0</v>
      </c>
      <c r="BF338" s="151">
        <f>IF(N338="snížená",J338,0)</f>
        <v>0</v>
      </c>
      <c r="BG338" s="151">
        <f>IF(N338="zákl. přenesená",J338,0)</f>
        <v>0</v>
      </c>
      <c r="BH338" s="151">
        <f>IF(N338="sníž. přenesená",J338,0)</f>
        <v>0</v>
      </c>
      <c r="BI338" s="151">
        <f>IF(N338="nulová",J338,0)</f>
        <v>0</v>
      </c>
      <c r="BJ338" s="18" t="s">
        <v>82</v>
      </c>
      <c r="BK338" s="151">
        <f>ROUND(I338*H338,2)</f>
        <v>0</v>
      </c>
      <c r="BL338" s="18" t="s">
        <v>314</v>
      </c>
      <c r="BM338" s="150" t="s">
        <v>10378</v>
      </c>
    </row>
    <row r="339" spans="2:65" s="1" customFormat="1" ht="48.75">
      <c r="B339" s="33"/>
      <c r="D339" s="152" t="s">
        <v>316</v>
      </c>
      <c r="F339" s="153" t="s">
        <v>10320</v>
      </c>
      <c r="I339" s="154"/>
      <c r="L339" s="33"/>
      <c r="M339" s="155"/>
      <c r="T339" s="57"/>
      <c r="AT339" s="18" t="s">
        <v>316</v>
      </c>
      <c r="AU339" s="18" t="s">
        <v>163</v>
      </c>
    </row>
    <row r="340" spans="2:65" s="1" customFormat="1" ht="16.5" customHeight="1">
      <c r="B340" s="33"/>
      <c r="C340" s="139" t="s">
        <v>971</v>
      </c>
      <c r="D340" s="139" t="s">
        <v>309</v>
      </c>
      <c r="E340" s="140" t="s">
        <v>10321</v>
      </c>
      <c r="F340" s="141" t="s">
        <v>10322</v>
      </c>
      <c r="G340" s="142" t="s">
        <v>405</v>
      </c>
      <c r="H340" s="143">
        <v>1</v>
      </c>
      <c r="I340" s="144"/>
      <c r="J340" s="145">
        <f>ROUND(I340*H340,2)</f>
        <v>0</v>
      </c>
      <c r="K340" s="141" t="s">
        <v>1</v>
      </c>
      <c r="L340" s="33"/>
      <c r="M340" s="146" t="s">
        <v>1</v>
      </c>
      <c r="N340" s="147" t="s">
        <v>40</v>
      </c>
      <c r="P340" s="148">
        <f>O340*H340</f>
        <v>0</v>
      </c>
      <c r="Q340" s="148">
        <v>0</v>
      </c>
      <c r="R340" s="148">
        <f>Q340*H340</f>
        <v>0</v>
      </c>
      <c r="S340" s="148">
        <v>0</v>
      </c>
      <c r="T340" s="149">
        <f>S340*H340</f>
        <v>0</v>
      </c>
      <c r="AR340" s="150" t="s">
        <v>314</v>
      </c>
      <c r="AT340" s="150" t="s">
        <v>309</v>
      </c>
      <c r="AU340" s="150" t="s">
        <v>163</v>
      </c>
      <c r="AY340" s="18" t="s">
        <v>307</v>
      </c>
      <c r="BE340" s="151">
        <f>IF(N340="základní",J340,0)</f>
        <v>0</v>
      </c>
      <c r="BF340" s="151">
        <f>IF(N340="snížená",J340,0)</f>
        <v>0</v>
      </c>
      <c r="BG340" s="151">
        <f>IF(N340="zákl. přenesená",J340,0)</f>
        <v>0</v>
      </c>
      <c r="BH340" s="151">
        <f>IF(N340="sníž. přenesená",J340,0)</f>
        <v>0</v>
      </c>
      <c r="BI340" s="151">
        <f>IF(N340="nulová",J340,0)</f>
        <v>0</v>
      </c>
      <c r="BJ340" s="18" t="s">
        <v>82</v>
      </c>
      <c r="BK340" s="151">
        <f>ROUND(I340*H340,2)</f>
        <v>0</v>
      </c>
      <c r="BL340" s="18" t="s">
        <v>314</v>
      </c>
      <c r="BM340" s="150" t="s">
        <v>10379</v>
      </c>
    </row>
    <row r="341" spans="2:65" s="1" customFormat="1" ht="48.75">
      <c r="B341" s="33"/>
      <c r="D341" s="152" t="s">
        <v>316</v>
      </c>
      <c r="F341" s="153" t="s">
        <v>10324</v>
      </c>
      <c r="I341" s="154"/>
      <c r="L341" s="33"/>
      <c r="M341" s="155"/>
      <c r="T341" s="57"/>
      <c r="AT341" s="18" t="s">
        <v>316</v>
      </c>
      <c r="AU341" s="18" t="s">
        <v>163</v>
      </c>
    </row>
    <row r="342" spans="2:65" s="11" customFormat="1" ht="20.85" customHeight="1">
      <c r="B342" s="127"/>
      <c r="D342" s="128" t="s">
        <v>74</v>
      </c>
      <c r="E342" s="137" t="s">
        <v>10380</v>
      </c>
      <c r="F342" s="137" t="s">
        <v>10326</v>
      </c>
      <c r="I342" s="130"/>
      <c r="J342" s="138">
        <f>BK342</f>
        <v>0</v>
      </c>
      <c r="L342" s="127"/>
      <c r="M342" s="132"/>
      <c r="P342" s="133">
        <f>SUM(P343:P350)</f>
        <v>0</v>
      </c>
      <c r="R342" s="133">
        <f>SUM(R343:R350)</f>
        <v>0</v>
      </c>
      <c r="T342" s="134">
        <f>SUM(T343:T350)</f>
        <v>0</v>
      </c>
      <c r="AR342" s="128" t="s">
        <v>82</v>
      </c>
      <c r="AT342" s="135" t="s">
        <v>74</v>
      </c>
      <c r="AU342" s="135" t="s">
        <v>84</v>
      </c>
      <c r="AY342" s="128" t="s">
        <v>307</v>
      </c>
      <c r="BK342" s="136">
        <f>SUM(BK343:BK350)</f>
        <v>0</v>
      </c>
    </row>
    <row r="343" spans="2:65" s="1" customFormat="1" ht="16.5" customHeight="1">
      <c r="B343" s="33"/>
      <c r="C343" s="139" t="s">
        <v>928</v>
      </c>
      <c r="D343" s="139" t="s">
        <v>309</v>
      </c>
      <c r="E343" s="140" t="s">
        <v>10327</v>
      </c>
      <c r="F343" s="141" t="s">
        <v>10248</v>
      </c>
      <c r="G343" s="142" t="s">
        <v>405</v>
      </c>
      <c r="H343" s="143">
        <v>1</v>
      </c>
      <c r="I343" s="144"/>
      <c r="J343" s="145">
        <f>ROUND(I343*H343,2)</f>
        <v>0</v>
      </c>
      <c r="K343" s="141" t="s">
        <v>1</v>
      </c>
      <c r="L343" s="33"/>
      <c r="M343" s="146" t="s">
        <v>1</v>
      </c>
      <c r="N343" s="147" t="s">
        <v>40</v>
      </c>
      <c r="P343" s="148">
        <f>O343*H343</f>
        <v>0</v>
      </c>
      <c r="Q343" s="148">
        <v>0</v>
      </c>
      <c r="R343" s="148">
        <f>Q343*H343</f>
        <v>0</v>
      </c>
      <c r="S343" s="148">
        <v>0</v>
      </c>
      <c r="T343" s="149">
        <f>S343*H343</f>
        <v>0</v>
      </c>
      <c r="AR343" s="150" t="s">
        <v>314</v>
      </c>
      <c r="AT343" s="150" t="s">
        <v>309</v>
      </c>
      <c r="AU343" s="150" t="s">
        <v>163</v>
      </c>
      <c r="AY343" s="18" t="s">
        <v>307</v>
      </c>
      <c r="BE343" s="151">
        <f>IF(N343="základní",J343,0)</f>
        <v>0</v>
      </c>
      <c r="BF343" s="151">
        <f>IF(N343="snížená",J343,0)</f>
        <v>0</v>
      </c>
      <c r="BG343" s="151">
        <f>IF(N343="zákl. přenesená",J343,0)</f>
        <v>0</v>
      </c>
      <c r="BH343" s="151">
        <f>IF(N343="sníž. přenesená",J343,0)</f>
        <v>0</v>
      </c>
      <c r="BI343" s="151">
        <f>IF(N343="nulová",J343,0)</f>
        <v>0</v>
      </c>
      <c r="BJ343" s="18" t="s">
        <v>82</v>
      </c>
      <c r="BK343" s="151">
        <f>ROUND(I343*H343,2)</f>
        <v>0</v>
      </c>
      <c r="BL343" s="18" t="s">
        <v>314</v>
      </c>
      <c r="BM343" s="150" t="s">
        <v>10381</v>
      </c>
    </row>
    <row r="344" spans="2:65" s="1" customFormat="1" ht="107.25">
      <c r="B344" s="33"/>
      <c r="D344" s="152" t="s">
        <v>316</v>
      </c>
      <c r="F344" s="153" t="s">
        <v>10249</v>
      </c>
      <c r="I344" s="154"/>
      <c r="L344" s="33"/>
      <c r="M344" s="155"/>
      <c r="T344" s="57"/>
      <c r="AT344" s="18" t="s">
        <v>316</v>
      </c>
      <c r="AU344" s="18" t="s">
        <v>163</v>
      </c>
    </row>
    <row r="345" spans="2:65" s="1" customFormat="1" ht="16.5" customHeight="1">
      <c r="B345" s="33"/>
      <c r="C345" s="139" t="s">
        <v>982</v>
      </c>
      <c r="D345" s="139" t="s">
        <v>309</v>
      </c>
      <c r="E345" s="140" t="s">
        <v>10329</v>
      </c>
      <c r="F345" s="141" t="s">
        <v>10251</v>
      </c>
      <c r="G345" s="142" t="s">
        <v>405</v>
      </c>
      <c r="H345" s="143">
        <v>1</v>
      </c>
      <c r="I345" s="144"/>
      <c r="J345" s="145">
        <f>ROUND(I345*H345,2)</f>
        <v>0</v>
      </c>
      <c r="K345" s="141" t="s">
        <v>1</v>
      </c>
      <c r="L345" s="33"/>
      <c r="M345" s="146" t="s">
        <v>1</v>
      </c>
      <c r="N345" s="147" t="s">
        <v>40</v>
      </c>
      <c r="P345" s="148">
        <f>O345*H345</f>
        <v>0</v>
      </c>
      <c r="Q345" s="148">
        <v>0</v>
      </c>
      <c r="R345" s="148">
        <f>Q345*H345</f>
        <v>0</v>
      </c>
      <c r="S345" s="148">
        <v>0</v>
      </c>
      <c r="T345" s="149">
        <f>S345*H345</f>
        <v>0</v>
      </c>
      <c r="AR345" s="150" t="s">
        <v>314</v>
      </c>
      <c r="AT345" s="150" t="s">
        <v>309</v>
      </c>
      <c r="AU345" s="150" t="s">
        <v>163</v>
      </c>
      <c r="AY345" s="18" t="s">
        <v>307</v>
      </c>
      <c r="BE345" s="151">
        <f>IF(N345="základní",J345,0)</f>
        <v>0</v>
      </c>
      <c r="BF345" s="151">
        <f>IF(N345="snížená",J345,0)</f>
        <v>0</v>
      </c>
      <c r="BG345" s="151">
        <f>IF(N345="zákl. přenesená",J345,0)</f>
        <v>0</v>
      </c>
      <c r="BH345" s="151">
        <f>IF(N345="sníž. přenesená",J345,0)</f>
        <v>0</v>
      </c>
      <c r="BI345" s="151">
        <f>IF(N345="nulová",J345,0)</f>
        <v>0</v>
      </c>
      <c r="BJ345" s="18" t="s">
        <v>82</v>
      </c>
      <c r="BK345" s="151">
        <f>ROUND(I345*H345,2)</f>
        <v>0</v>
      </c>
      <c r="BL345" s="18" t="s">
        <v>314</v>
      </c>
      <c r="BM345" s="150" t="s">
        <v>10382</v>
      </c>
    </row>
    <row r="346" spans="2:65" s="1" customFormat="1" ht="68.25">
      <c r="B346" s="33"/>
      <c r="D346" s="152" t="s">
        <v>316</v>
      </c>
      <c r="F346" s="153" t="s">
        <v>10252</v>
      </c>
      <c r="I346" s="154"/>
      <c r="L346" s="33"/>
      <c r="M346" s="155"/>
      <c r="T346" s="57"/>
      <c r="AT346" s="18" t="s">
        <v>316</v>
      </c>
      <c r="AU346" s="18" t="s">
        <v>163</v>
      </c>
    </row>
    <row r="347" spans="2:65" s="1" customFormat="1" ht="16.5" customHeight="1">
      <c r="B347" s="33"/>
      <c r="C347" s="139" t="s">
        <v>988</v>
      </c>
      <c r="D347" s="139" t="s">
        <v>309</v>
      </c>
      <c r="E347" s="140" t="s">
        <v>10331</v>
      </c>
      <c r="F347" s="141" t="s">
        <v>10270</v>
      </c>
      <c r="G347" s="142" t="s">
        <v>405</v>
      </c>
      <c r="H347" s="143">
        <v>1</v>
      </c>
      <c r="I347" s="144"/>
      <c r="J347" s="145">
        <f>ROUND(I347*H347,2)</f>
        <v>0</v>
      </c>
      <c r="K347" s="141" t="s">
        <v>1</v>
      </c>
      <c r="L347" s="33"/>
      <c r="M347" s="146" t="s">
        <v>1</v>
      </c>
      <c r="N347" s="147" t="s">
        <v>40</v>
      </c>
      <c r="P347" s="148">
        <f>O347*H347</f>
        <v>0</v>
      </c>
      <c r="Q347" s="148">
        <v>0</v>
      </c>
      <c r="R347" s="148">
        <f>Q347*H347</f>
        <v>0</v>
      </c>
      <c r="S347" s="148">
        <v>0</v>
      </c>
      <c r="T347" s="149">
        <f>S347*H347</f>
        <v>0</v>
      </c>
      <c r="AR347" s="150" t="s">
        <v>314</v>
      </c>
      <c r="AT347" s="150" t="s">
        <v>309</v>
      </c>
      <c r="AU347" s="150" t="s">
        <v>163</v>
      </c>
      <c r="AY347" s="18" t="s">
        <v>307</v>
      </c>
      <c r="BE347" s="151">
        <f>IF(N347="základní",J347,0)</f>
        <v>0</v>
      </c>
      <c r="BF347" s="151">
        <f>IF(N347="snížená",J347,0)</f>
        <v>0</v>
      </c>
      <c r="BG347" s="151">
        <f>IF(N347="zákl. přenesená",J347,0)</f>
        <v>0</v>
      </c>
      <c r="BH347" s="151">
        <f>IF(N347="sníž. přenesená",J347,0)</f>
        <v>0</v>
      </c>
      <c r="BI347" s="151">
        <f>IF(N347="nulová",J347,0)</f>
        <v>0</v>
      </c>
      <c r="BJ347" s="18" t="s">
        <v>82</v>
      </c>
      <c r="BK347" s="151">
        <f>ROUND(I347*H347,2)</f>
        <v>0</v>
      </c>
      <c r="BL347" s="18" t="s">
        <v>314</v>
      </c>
      <c r="BM347" s="150" t="s">
        <v>10383</v>
      </c>
    </row>
    <row r="348" spans="2:65" s="1" customFormat="1" ht="19.5">
      <c r="B348" s="33"/>
      <c r="D348" s="152" t="s">
        <v>316</v>
      </c>
      <c r="F348" s="153" t="s">
        <v>10271</v>
      </c>
      <c r="I348" s="154"/>
      <c r="L348" s="33"/>
      <c r="M348" s="155"/>
      <c r="T348" s="57"/>
      <c r="AT348" s="18" t="s">
        <v>316</v>
      </c>
      <c r="AU348" s="18" t="s">
        <v>163</v>
      </c>
    </row>
    <row r="349" spans="2:65" s="1" customFormat="1" ht="16.5" customHeight="1">
      <c r="B349" s="33"/>
      <c r="C349" s="139" t="s">
        <v>993</v>
      </c>
      <c r="D349" s="139" t="s">
        <v>309</v>
      </c>
      <c r="E349" s="140" t="s">
        <v>10333</v>
      </c>
      <c r="F349" s="141" t="s">
        <v>10334</v>
      </c>
      <c r="G349" s="142" t="s">
        <v>405</v>
      </c>
      <c r="H349" s="143">
        <v>1</v>
      </c>
      <c r="I349" s="144"/>
      <c r="J349" s="145">
        <f>ROUND(I349*H349,2)</f>
        <v>0</v>
      </c>
      <c r="K349" s="141" t="s">
        <v>1</v>
      </c>
      <c r="L349" s="33"/>
      <c r="M349" s="146" t="s">
        <v>1</v>
      </c>
      <c r="N349" s="147" t="s">
        <v>40</v>
      </c>
      <c r="P349" s="148">
        <f>O349*H349</f>
        <v>0</v>
      </c>
      <c r="Q349" s="148">
        <v>0</v>
      </c>
      <c r="R349" s="148">
        <f>Q349*H349</f>
        <v>0</v>
      </c>
      <c r="S349" s="148">
        <v>0</v>
      </c>
      <c r="T349" s="149">
        <f>S349*H349</f>
        <v>0</v>
      </c>
      <c r="AR349" s="150" t="s">
        <v>314</v>
      </c>
      <c r="AT349" s="150" t="s">
        <v>309</v>
      </c>
      <c r="AU349" s="150" t="s">
        <v>163</v>
      </c>
      <c r="AY349" s="18" t="s">
        <v>307</v>
      </c>
      <c r="BE349" s="151">
        <f>IF(N349="základní",J349,0)</f>
        <v>0</v>
      </c>
      <c r="BF349" s="151">
        <f>IF(N349="snížená",J349,0)</f>
        <v>0</v>
      </c>
      <c r="BG349" s="151">
        <f>IF(N349="zákl. přenesená",J349,0)</f>
        <v>0</v>
      </c>
      <c r="BH349" s="151">
        <f>IF(N349="sníž. přenesená",J349,0)</f>
        <v>0</v>
      </c>
      <c r="BI349" s="151">
        <f>IF(N349="nulová",J349,0)</f>
        <v>0</v>
      </c>
      <c r="BJ349" s="18" t="s">
        <v>82</v>
      </c>
      <c r="BK349" s="151">
        <f>ROUND(I349*H349,2)</f>
        <v>0</v>
      </c>
      <c r="BL349" s="18" t="s">
        <v>314</v>
      </c>
      <c r="BM349" s="150" t="s">
        <v>10384</v>
      </c>
    </row>
    <row r="350" spans="2:65" s="1" customFormat="1" ht="19.5">
      <c r="B350" s="33"/>
      <c r="D350" s="152" t="s">
        <v>316</v>
      </c>
      <c r="F350" s="153" t="s">
        <v>10336</v>
      </c>
      <c r="I350" s="154"/>
      <c r="L350" s="33"/>
      <c r="M350" s="204"/>
      <c r="N350" s="205"/>
      <c r="O350" s="205"/>
      <c r="P350" s="205"/>
      <c r="Q350" s="205"/>
      <c r="R350" s="205"/>
      <c r="S350" s="205"/>
      <c r="T350" s="206"/>
      <c r="AT350" s="18" t="s">
        <v>316</v>
      </c>
      <c r="AU350" s="18" t="s">
        <v>163</v>
      </c>
    </row>
    <row r="351" spans="2:65" s="1" customFormat="1" ht="6.95" customHeight="1">
      <c r="B351" s="45"/>
      <c r="C351" s="46"/>
      <c r="D351" s="46"/>
      <c r="E351" s="46"/>
      <c r="F351" s="46"/>
      <c r="G351" s="46"/>
      <c r="H351" s="46"/>
      <c r="I351" s="46"/>
      <c r="J351" s="46"/>
      <c r="K351" s="46"/>
      <c r="L351" s="33"/>
    </row>
  </sheetData>
  <sheetProtection algorithmName="SHA-512" hashValue="jIArqexYFE+WGEbopgkkRY8rKmwatgAedf2iCZTtX86pnSxUX+7w2/00DDsApAWLhbHjDmwQypEcNHY2V8/xlg==" saltValue="notLtj8TCRTB8kQDeFZqu872Y2jExtObk06FgptTLsR6DBCXGWfx2jvIp2GHo+pA8t7ZGVsF6m1w2GZlQ6yvKQ==" spinCount="100000" sheet="1" objects="1" scenarios="1" formatColumns="0" formatRows="0" autoFilter="0"/>
  <autoFilter ref="C135:K350" xr:uid="{00000000-0009-0000-0000-000010000000}"/>
  <mergeCells count="9">
    <mergeCell ref="E87:H87"/>
    <mergeCell ref="E126:H126"/>
    <mergeCell ref="E128:H128"/>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2:BM142"/>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56"/>
      <c r="M2" s="256"/>
      <c r="N2" s="256"/>
      <c r="O2" s="256"/>
      <c r="P2" s="256"/>
      <c r="Q2" s="256"/>
      <c r="R2" s="256"/>
      <c r="S2" s="256"/>
      <c r="T2" s="256"/>
      <c r="U2" s="256"/>
      <c r="V2" s="256"/>
      <c r="AT2" s="18" t="s">
        <v>149</v>
      </c>
    </row>
    <row r="3" spans="2:46" ht="6.95" customHeight="1">
      <c r="B3" s="19"/>
      <c r="C3" s="20"/>
      <c r="D3" s="20"/>
      <c r="E3" s="20"/>
      <c r="F3" s="20"/>
      <c r="G3" s="20"/>
      <c r="H3" s="20"/>
      <c r="I3" s="20"/>
      <c r="J3" s="20"/>
      <c r="K3" s="20"/>
      <c r="L3" s="21"/>
      <c r="AT3" s="18" t="s">
        <v>84</v>
      </c>
    </row>
    <row r="4" spans="2:46" ht="24.95" customHeight="1">
      <c r="B4" s="21"/>
      <c r="D4" s="22" t="s">
        <v>164</v>
      </c>
      <c r="L4" s="21"/>
      <c r="M4" s="95" t="s">
        <v>10</v>
      </c>
      <c r="AT4" s="18" t="s">
        <v>4</v>
      </c>
    </row>
    <row r="5" spans="2:46" ht="6.95" customHeight="1">
      <c r="B5" s="21"/>
      <c r="L5" s="21"/>
    </row>
    <row r="6" spans="2:46" ht="12" customHeight="1">
      <c r="B6" s="21"/>
      <c r="D6" s="28" t="s">
        <v>16</v>
      </c>
      <c r="L6" s="21"/>
    </row>
    <row r="7" spans="2:46" ht="16.5" customHeight="1">
      <c r="B7" s="21"/>
      <c r="E7" s="271" t="str">
        <f>'Rekapitulace stavby'!K6</f>
        <v>ZŠ Dědina - nástavba - REVIZE č. 2</v>
      </c>
      <c r="F7" s="272"/>
      <c r="G7" s="272"/>
      <c r="H7" s="272"/>
      <c r="L7" s="21"/>
    </row>
    <row r="8" spans="2:46" s="1" customFormat="1" ht="12" customHeight="1">
      <c r="B8" s="33"/>
      <c r="D8" s="28" t="s">
        <v>173</v>
      </c>
      <c r="L8" s="33"/>
    </row>
    <row r="9" spans="2:46" s="1" customFormat="1" ht="16.5" customHeight="1">
      <c r="B9" s="33"/>
      <c r="E9" s="236" t="s">
        <v>10385</v>
      </c>
      <c r="F9" s="273"/>
      <c r="G9" s="273"/>
      <c r="H9" s="273"/>
      <c r="L9" s="33"/>
    </row>
    <row r="10" spans="2:46" s="1" customFormat="1" ht="11.25">
      <c r="B10" s="33"/>
      <c r="L10" s="33"/>
    </row>
    <row r="11" spans="2:46" s="1" customFormat="1" ht="12" customHeight="1">
      <c r="B11" s="33"/>
      <c r="D11" s="28" t="s">
        <v>18</v>
      </c>
      <c r="F11" s="26" t="s">
        <v>1</v>
      </c>
      <c r="I11" s="28" t="s">
        <v>19</v>
      </c>
      <c r="J11" s="26" t="s">
        <v>1</v>
      </c>
      <c r="L11" s="33"/>
    </row>
    <row r="12" spans="2:46" s="1" customFormat="1" ht="12" customHeight="1">
      <c r="B12" s="33"/>
      <c r="D12" s="28" t="s">
        <v>20</v>
      </c>
      <c r="F12" s="26" t="s">
        <v>21</v>
      </c>
      <c r="I12" s="28" t="s">
        <v>22</v>
      </c>
      <c r="J12" s="53" t="str">
        <f>'Rekapitulace stavby'!AN8</f>
        <v>15. 9. 2025</v>
      </c>
      <c r="L12" s="33"/>
    </row>
    <row r="13" spans="2:46" s="1" customFormat="1" ht="10.9" customHeight="1">
      <c r="B13" s="33"/>
      <c r="L13" s="33"/>
    </row>
    <row r="14" spans="2:46" s="1" customFormat="1" ht="12" customHeight="1">
      <c r="B14" s="33"/>
      <c r="D14" s="28" t="s">
        <v>24</v>
      </c>
      <c r="I14" s="28" t="s">
        <v>25</v>
      </c>
      <c r="J14" s="26" t="str">
        <f>IF('Rekapitulace stavby'!AN10="","",'Rekapitulace stavby'!AN10)</f>
        <v/>
      </c>
      <c r="L14" s="33"/>
    </row>
    <row r="15" spans="2:46" s="1" customFormat="1" ht="18" customHeight="1">
      <c r="B15" s="33"/>
      <c r="E15" s="26" t="str">
        <f>IF('Rekapitulace stavby'!E11="","",'Rekapitulace stavby'!E11)</f>
        <v xml:space="preserve"> </v>
      </c>
      <c r="I15" s="28" t="s">
        <v>27</v>
      </c>
      <c r="J15" s="26" t="str">
        <f>IF('Rekapitulace stavby'!AN11="","",'Rekapitulace stavby'!AN11)</f>
        <v/>
      </c>
      <c r="L15" s="33"/>
    </row>
    <row r="16" spans="2:46" s="1" customFormat="1" ht="6.95" customHeight="1">
      <c r="B16" s="33"/>
      <c r="L16" s="33"/>
    </row>
    <row r="17" spans="2:12" s="1" customFormat="1" ht="12" customHeight="1">
      <c r="B17" s="33"/>
      <c r="D17" s="28" t="s">
        <v>28</v>
      </c>
      <c r="I17" s="28" t="s">
        <v>25</v>
      </c>
      <c r="J17" s="29" t="str">
        <f>'Rekapitulace stavby'!AN13</f>
        <v>Vyplň údaj</v>
      </c>
      <c r="L17" s="33"/>
    </row>
    <row r="18" spans="2:12" s="1" customFormat="1" ht="18" customHeight="1">
      <c r="B18" s="33"/>
      <c r="E18" s="274" t="str">
        <f>'Rekapitulace stavby'!E14</f>
        <v>Vyplň údaj</v>
      </c>
      <c r="F18" s="255"/>
      <c r="G18" s="255"/>
      <c r="H18" s="255"/>
      <c r="I18" s="28" t="s">
        <v>27</v>
      </c>
      <c r="J18" s="29" t="str">
        <f>'Rekapitulace stavby'!AN14</f>
        <v>Vyplň údaj</v>
      </c>
      <c r="L18" s="33"/>
    </row>
    <row r="19" spans="2:12" s="1" customFormat="1" ht="6.95" customHeight="1">
      <c r="B19" s="33"/>
      <c r="L19" s="33"/>
    </row>
    <row r="20" spans="2:12" s="1" customFormat="1" ht="12" customHeight="1">
      <c r="B20" s="33"/>
      <c r="D20" s="28" t="s">
        <v>30</v>
      </c>
      <c r="I20" s="28" t="s">
        <v>25</v>
      </c>
      <c r="J20" s="26" t="s">
        <v>1</v>
      </c>
      <c r="L20" s="33"/>
    </row>
    <row r="21" spans="2:12" s="1" customFormat="1" ht="18" customHeight="1">
      <c r="B21" s="33"/>
      <c r="E21" s="26" t="s">
        <v>31</v>
      </c>
      <c r="I21" s="28" t="s">
        <v>27</v>
      </c>
      <c r="J21" s="26" t="s">
        <v>1</v>
      </c>
      <c r="L21" s="33"/>
    </row>
    <row r="22" spans="2:12" s="1" customFormat="1" ht="6.95" customHeight="1">
      <c r="B22" s="33"/>
      <c r="L22" s="33"/>
    </row>
    <row r="23" spans="2:12" s="1" customFormat="1" ht="12" customHeight="1">
      <c r="B23" s="33"/>
      <c r="D23" s="28" t="s">
        <v>33</v>
      </c>
      <c r="I23" s="28" t="s">
        <v>25</v>
      </c>
      <c r="J23" s="26" t="str">
        <f>IF('Rekapitulace stavby'!AN19="","",'Rekapitulace stavby'!AN19)</f>
        <v/>
      </c>
      <c r="L23" s="33"/>
    </row>
    <row r="24" spans="2:12" s="1" customFormat="1" ht="18" customHeight="1">
      <c r="B24" s="33"/>
      <c r="E24" s="26" t="str">
        <f>IF('Rekapitulace stavby'!E20="","",'Rekapitulace stavby'!E20)</f>
        <v xml:space="preserve"> </v>
      </c>
      <c r="I24" s="28" t="s">
        <v>27</v>
      </c>
      <c r="J24" s="26" t="str">
        <f>IF('Rekapitulace stavby'!AN20="","",'Rekapitulace stavby'!AN20)</f>
        <v/>
      </c>
      <c r="L24" s="33"/>
    </row>
    <row r="25" spans="2:12" s="1" customFormat="1" ht="6.95" customHeight="1">
      <c r="B25" s="33"/>
      <c r="L25" s="33"/>
    </row>
    <row r="26" spans="2:12" s="1" customFormat="1" ht="12" customHeight="1">
      <c r="B26" s="33"/>
      <c r="D26" s="28" t="s">
        <v>34</v>
      </c>
      <c r="L26" s="33"/>
    </row>
    <row r="27" spans="2:12" s="7" customFormat="1" ht="16.5" customHeight="1">
      <c r="B27" s="96"/>
      <c r="E27" s="260" t="s">
        <v>1</v>
      </c>
      <c r="F27" s="260"/>
      <c r="G27" s="260"/>
      <c r="H27" s="260"/>
      <c r="L27" s="96"/>
    </row>
    <row r="28" spans="2:12" s="1" customFormat="1" ht="6.95" customHeight="1">
      <c r="B28" s="33"/>
      <c r="L28" s="33"/>
    </row>
    <row r="29" spans="2:12" s="1" customFormat="1" ht="6.95" customHeight="1">
      <c r="B29" s="33"/>
      <c r="D29" s="54"/>
      <c r="E29" s="54"/>
      <c r="F29" s="54"/>
      <c r="G29" s="54"/>
      <c r="H29" s="54"/>
      <c r="I29" s="54"/>
      <c r="J29" s="54"/>
      <c r="K29" s="54"/>
      <c r="L29" s="33"/>
    </row>
    <row r="30" spans="2:12" s="1" customFormat="1" ht="25.35" customHeight="1">
      <c r="B30" s="33"/>
      <c r="D30" s="98" t="s">
        <v>35</v>
      </c>
      <c r="J30" s="67">
        <f>ROUND(J117, 2)</f>
        <v>0</v>
      </c>
      <c r="L30" s="33"/>
    </row>
    <row r="31" spans="2:12" s="1" customFormat="1" ht="6.95" customHeight="1">
      <c r="B31" s="33"/>
      <c r="D31" s="54"/>
      <c r="E31" s="54"/>
      <c r="F31" s="54"/>
      <c r="G31" s="54"/>
      <c r="H31" s="54"/>
      <c r="I31" s="54"/>
      <c r="J31" s="54"/>
      <c r="K31" s="54"/>
      <c r="L31" s="33"/>
    </row>
    <row r="32" spans="2:12" s="1" customFormat="1" ht="14.45" customHeight="1">
      <c r="B32" s="33"/>
      <c r="F32" s="36" t="s">
        <v>37</v>
      </c>
      <c r="I32" s="36" t="s">
        <v>36</v>
      </c>
      <c r="J32" s="36" t="s">
        <v>38</v>
      </c>
      <c r="L32" s="33"/>
    </row>
    <row r="33" spans="2:12" s="1" customFormat="1" ht="14.45" customHeight="1">
      <c r="B33" s="33"/>
      <c r="D33" s="56" t="s">
        <v>39</v>
      </c>
      <c r="E33" s="28" t="s">
        <v>40</v>
      </c>
      <c r="F33" s="87">
        <f>ROUND((SUM(BE117:BE141)),  2)</f>
        <v>0</v>
      </c>
      <c r="I33" s="99">
        <v>0.21</v>
      </c>
      <c r="J33" s="87">
        <f>ROUND(((SUM(BE117:BE141))*I33),  2)</f>
        <v>0</v>
      </c>
      <c r="L33" s="33"/>
    </row>
    <row r="34" spans="2:12" s="1" customFormat="1" ht="14.45" customHeight="1">
      <c r="B34" s="33"/>
      <c r="E34" s="28" t="s">
        <v>41</v>
      </c>
      <c r="F34" s="87">
        <f>ROUND((SUM(BF117:BF141)),  2)</f>
        <v>0</v>
      </c>
      <c r="I34" s="99">
        <v>0.12</v>
      </c>
      <c r="J34" s="87">
        <f>ROUND(((SUM(BF117:BF141))*I34),  2)</f>
        <v>0</v>
      </c>
      <c r="L34" s="33"/>
    </row>
    <row r="35" spans="2:12" s="1" customFormat="1" ht="14.45" hidden="1" customHeight="1">
      <c r="B35" s="33"/>
      <c r="E35" s="28" t="s">
        <v>42</v>
      </c>
      <c r="F35" s="87">
        <f>ROUND((SUM(BG117:BG141)),  2)</f>
        <v>0</v>
      </c>
      <c r="I35" s="99">
        <v>0.21</v>
      </c>
      <c r="J35" s="87">
        <f>0</f>
        <v>0</v>
      </c>
      <c r="L35" s="33"/>
    </row>
    <row r="36" spans="2:12" s="1" customFormat="1" ht="14.45" hidden="1" customHeight="1">
      <c r="B36" s="33"/>
      <c r="E36" s="28" t="s">
        <v>43</v>
      </c>
      <c r="F36" s="87">
        <f>ROUND((SUM(BH117:BH141)),  2)</f>
        <v>0</v>
      </c>
      <c r="I36" s="99">
        <v>0.12</v>
      </c>
      <c r="J36" s="87">
        <f>0</f>
        <v>0</v>
      </c>
      <c r="L36" s="33"/>
    </row>
    <row r="37" spans="2:12" s="1" customFormat="1" ht="14.45" hidden="1" customHeight="1">
      <c r="B37" s="33"/>
      <c r="E37" s="28" t="s">
        <v>44</v>
      </c>
      <c r="F37" s="87">
        <f>ROUND((SUM(BI117:BI141)),  2)</f>
        <v>0</v>
      </c>
      <c r="I37" s="99">
        <v>0</v>
      </c>
      <c r="J37" s="87">
        <f>0</f>
        <v>0</v>
      </c>
      <c r="L37" s="33"/>
    </row>
    <row r="38" spans="2:12" s="1" customFormat="1" ht="6.95" customHeight="1">
      <c r="B38" s="33"/>
      <c r="L38" s="33"/>
    </row>
    <row r="39" spans="2:12" s="1" customFormat="1" ht="25.35" customHeight="1">
      <c r="B39" s="33"/>
      <c r="C39" s="100"/>
      <c r="D39" s="101" t="s">
        <v>45</v>
      </c>
      <c r="E39" s="58"/>
      <c r="F39" s="58"/>
      <c r="G39" s="102" t="s">
        <v>46</v>
      </c>
      <c r="H39" s="103" t="s">
        <v>47</v>
      </c>
      <c r="I39" s="58"/>
      <c r="J39" s="104">
        <f>SUM(J30:J37)</f>
        <v>0</v>
      </c>
      <c r="K39" s="105"/>
      <c r="L39" s="33"/>
    </row>
    <row r="40" spans="2:12" s="1" customFormat="1" ht="14.45" customHeight="1">
      <c r="B40" s="33"/>
      <c r="L40" s="33"/>
    </row>
    <row r="41" spans="2:12" ht="14.45" customHeight="1">
      <c r="B41" s="21"/>
      <c r="L41" s="21"/>
    </row>
    <row r="42" spans="2:12" ht="14.45" customHeight="1">
      <c r="B42" s="21"/>
      <c r="L42" s="21"/>
    </row>
    <row r="43" spans="2:12" ht="14.45" customHeight="1">
      <c r="B43" s="21"/>
      <c r="L43" s="21"/>
    </row>
    <row r="44" spans="2:12" ht="14.45" customHeight="1">
      <c r="B44" s="21"/>
      <c r="L44" s="21"/>
    </row>
    <row r="45" spans="2:12" ht="14.45" customHeight="1">
      <c r="B45" s="21"/>
      <c r="L45" s="21"/>
    </row>
    <row r="46" spans="2:12" ht="14.45" customHeight="1">
      <c r="B46" s="21"/>
      <c r="L46" s="21"/>
    </row>
    <row r="47" spans="2:12" ht="14.45" customHeight="1">
      <c r="B47" s="21"/>
      <c r="L47" s="21"/>
    </row>
    <row r="48" spans="2:12" ht="14.45" customHeight="1">
      <c r="B48" s="21"/>
      <c r="L48" s="21"/>
    </row>
    <row r="49" spans="2:12" ht="14.45" customHeight="1">
      <c r="B49" s="21"/>
      <c r="L49" s="21"/>
    </row>
    <row r="50" spans="2:12" s="1" customFormat="1" ht="14.45" customHeight="1">
      <c r="B50" s="33"/>
      <c r="D50" s="42" t="s">
        <v>48</v>
      </c>
      <c r="E50" s="43"/>
      <c r="F50" s="43"/>
      <c r="G50" s="42" t="s">
        <v>49</v>
      </c>
      <c r="H50" s="43"/>
      <c r="I50" s="43"/>
      <c r="J50" s="43"/>
      <c r="K50" s="43"/>
      <c r="L50" s="33"/>
    </row>
    <row r="51" spans="2:12" ht="11.25">
      <c r="B51" s="21"/>
      <c r="L51" s="21"/>
    </row>
    <row r="52" spans="2:12" ht="11.25">
      <c r="B52" s="21"/>
      <c r="L52" s="21"/>
    </row>
    <row r="53" spans="2:12" ht="11.25">
      <c r="B53" s="21"/>
      <c r="L53" s="21"/>
    </row>
    <row r="54" spans="2:12" ht="11.25">
      <c r="B54" s="21"/>
      <c r="L54" s="21"/>
    </row>
    <row r="55" spans="2:12" ht="11.25">
      <c r="B55" s="21"/>
      <c r="L55" s="21"/>
    </row>
    <row r="56" spans="2:12" ht="11.25">
      <c r="B56" s="21"/>
      <c r="L56" s="21"/>
    </row>
    <row r="57" spans="2:12" ht="11.25">
      <c r="B57" s="21"/>
      <c r="L57" s="21"/>
    </row>
    <row r="58" spans="2:12" ht="11.25">
      <c r="B58" s="21"/>
      <c r="L58" s="21"/>
    </row>
    <row r="59" spans="2:12" ht="11.25">
      <c r="B59" s="21"/>
      <c r="L59" s="21"/>
    </row>
    <row r="60" spans="2:12" ht="11.25">
      <c r="B60" s="21"/>
      <c r="L60" s="21"/>
    </row>
    <row r="61" spans="2:12" s="1" customFormat="1" ht="12.75">
      <c r="B61" s="33"/>
      <c r="D61" s="44" t="s">
        <v>50</v>
      </c>
      <c r="E61" s="35"/>
      <c r="F61" s="106" t="s">
        <v>51</v>
      </c>
      <c r="G61" s="44" t="s">
        <v>50</v>
      </c>
      <c r="H61" s="35"/>
      <c r="I61" s="35"/>
      <c r="J61" s="107" t="s">
        <v>51</v>
      </c>
      <c r="K61" s="35"/>
      <c r="L61" s="33"/>
    </row>
    <row r="62" spans="2:12" ht="11.25">
      <c r="B62" s="21"/>
      <c r="L62" s="21"/>
    </row>
    <row r="63" spans="2:12" ht="11.25">
      <c r="B63" s="21"/>
      <c r="L63" s="21"/>
    </row>
    <row r="64" spans="2:12" ht="11.25">
      <c r="B64" s="21"/>
      <c r="L64" s="21"/>
    </row>
    <row r="65" spans="2:12" s="1" customFormat="1" ht="12.75">
      <c r="B65" s="33"/>
      <c r="D65" s="42" t="s">
        <v>52</v>
      </c>
      <c r="E65" s="43"/>
      <c r="F65" s="43"/>
      <c r="G65" s="42" t="s">
        <v>53</v>
      </c>
      <c r="H65" s="43"/>
      <c r="I65" s="43"/>
      <c r="J65" s="43"/>
      <c r="K65" s="43"/>
      <c r="L65" s="33"/>
    </row>
    <row r="66" spans="2:12" ht="11.25">
      <c r="B66" s="21"/>
      <c r="L66" s="21"/>
    </row>
    <row r="67" spans="2:12" ht="11.25">
      <c r="B67" s="21"/>
      <c r="L67" s="21"/>
    </row>
    <row r="68" spans="2:12" ht="11.25">
      <c r="B68" s="21"/>
      <c r="L68" s="21"/>
    </row>
    <row r="69" spans="2:12" ht="11.25">
      <c r="B69" s="21"/>
      <c r="L69" s="21"/>
    </row>
    <row r="70" spans="2:12" ht="11.25">
      <c r="B70" s="21"/>
      <c r="L70" s="21"/>
    </row>
    <row r="71" spans="2:12" ht="11.25">
      <c r="B71" s="21"/>
      <c r="L71" s="21"/>
    </row>
    <row r="72" spans="2:12" ht="11.25">
      <c r="B72" s="21"/>
      <c r="L72" s="21"/>
    </row>
    <row r="73" spans="2:12" ht="11.25">
      <c r="B73" s="21"/>
      <c r="L73" s="21"/>
    </row>
    <row r="74" spans="2:12" ht="11.25">
      <c r="B74" s="21"/>
      <c r="L74" s="21"/>
    </row>
    <row r="75" spans="2:12" ht="11.25">
      <c r="B75" s="21"/>
      <c r="L75" s="21"/>
    </row>
    <row r="76" spans="2:12" s="1" customFormat="1" ht="12.75">
      <c r="B76" s="33"/>
      <c r="D76" s="44" t="s">
        <v>50</v>
      </c>
      <c r="E76" s="35"/>
      <c r="F76" s="106" t="s">
        <v>51</v>
      </c>
      <c r="G76" s="44" t="s">
        <v>50</v>
      </c>
      <c r="H76" s="35"/>
      <c r="I76" s="35"/>
      <c r="J76" s="107" t="s">
        <v>51</v>
      </c>
      <c r="K76" s="35"/>
      <c r="L76" s="33"/>
    </row>
    <row r="77" spans="2:12" s="1" customFormat="1" ht="14.45" customHeight="1">
      <c r="B77" s="45"/>
      <c r="C77" s="46"/>
      <c r="D77" s="46"/>
      <c r="E77" s="46"/>
      <c r="F77" s="46"/>
      <c r="G77" s="46"/>
      <c r="H77" s="46"/>
      <c r="I77" s="46"/>
      <c r="J77" s="46"/>
      <c r="K77" s="46"/>
      <c r="L77" s="33"/>
    </row>
    <row r="81" spans="2:47" s="1" customFormat="1" ht="6.95" customHeight="1">
      <c r="B81" s="47"/>
      <c r="C81" s="48"/>
      <c r="D81" s="48"/>
      <c r="E81" s="48"/>
      <c r="F81" s="48"/>
      <c r="G81" s="48"/>
      <c r="H81" s="48"/>
      <c r="I81" s="48"/>
      <c r="J81" s="48"/>
      <c r="K81" s="48"/>
      <c r="L81" s="33"/>
    </row>
    <row r="82" spans="2:47" s="1" customFormat="1" ht="24.95" customHeight="1">
      <c r="B82" s="33"/>
      <c r="C82" s="22" t="s">
        <v>260</v>
      </c>
      <c r="L82" s="33"/>
    </row>
    <row r="83" spans="2:47" s="1" customFormat="1" ht="6.95" customHeight="1">
      <c r="B83" s="33"/>
      <c r="L83" s="33"/>
    </row>
    <row r="84" spans="2:47" s="1" customFormat="1" ht="12" customHeight="1">
      <c r="B84" s="33"/>
      <c r="C84" s="28" t="s">
        <v>16</v>
      </c>
      <c r="L84" s="33"/>
    </row>
    <row r="85" spans="2:47" s="1" customFormat="1" ht="16.5" customHeight="1">
      <c r="B85" s="33"/>
      <c r="E85" s="271" t="str">
        <f>E7</f>
        <v>ZŠ Dědina - nástavba - REVIZE č. 2</v>
      </c>
      <c r="F85" s="272"/>
      <c r="G85" s="272"/>
      <c r="H85" s="272"/>
      <c r="L85" s="33"/>
    </row>
    <row r="86" spans="2:47" s="1" customFormat="1" ht="12" customHeight="1">
      <c r="B86" s="33"/>
      <c r="C86" s="28" t="s">
        <v>173</v>
      </c>
      <c r="L86" s="33"/>
    </row>
    <row r="87" spans="2:47" s="1" customFormat="1" ht="16.5" customHeight="1">
      <c r="B87" s="33"/>
      <c r="E87" s="236" t="str">
        <f>E9</f>
        <v>D.1.4.M - Regulace Gastrotechnologie</v>
      </c>
      <c r="F87" s="273"/>
      <c r="G87" s="273"/>
      <c r="H87" s="273"/>
      <c r="L87" s="33"/>
    </row>
    <row r="88" spans="2:47" s="1" customFormat="1" ht="6.95" customHeight="1">
      <c r="B88" s="33"/>
      <c r="L88" s="33"/>
    </row>
    <row r="89" spans="2:47" s="1" customFormat="1" ht="12" customHeight="1">
      <c r="B89" s="33"/>
      <c r="C89" s="28" t="s">
        <v>20</v>
      </c>
      <c r="F89" s="26" t="str">
        <f>F12</f>
        <v>Žukovského 580, Praha 6</v>
      </c>
      <c r="I89" s="28" t="s">
        <v>22</v>
      </c>
      <c r="J89" s="53" t="str">
        <f>IF(J12="","",J12)</f>
        <v>15. 9. 2025</v>
      </c>
      <c r="L89" s="33"/>
    </row>
    <row r="90" spans="2:47" s="1" customFormat="1" ht="6.95" customHeight="1">
      <c r="B90" s="33"/>
      <c r="L90" s="33"/>
    </row>
    <row r="91" spans="2:47" s="1" customFormat="1" ht="15.2" customHeight="1">
      <c r="B91" s="33"/>
      <c r="C91" s="28" t="s">
        <v>24</v>
      </c>
      <c r="F91" s="26" t="str">
        <f>E15</f>
        <v xml:space="preserve"> </v>
      </c>
      <c r="I91" s="28" t="s">
        <v>30</v>
      </c>
      <c r="J91" s="31" t="str">
        <f>E21</f>
        <v>Digitronic CZ s.r.o.</v>
      </c>
      <c r="L91" s="33"/>
    </row>
    <row r="92" spans="2:47" s="1" customFormat="1" ht="15.2" customHeight="1">
      <c r="B92" s="33"/>
      <c r="C92" s="28" t="s">
        <v>28</v>
      </c>
      <c r="F92" s="26" t="str">
        <f>IF(E18="","",E18)</f>
        <v>Vyplň údaj</v>
      </c>
      <c r="I92" s="28" t="s">
        <v>33</v>
      </c>
      <c r="J92" s="31" t="str">
        <f>E24</f>
        <v xml:space="preserve"> </v>
      </c>
      <c r="L92" s="33"/>
    </row>
    <row r="93" spans="2:47" s="1" customFormat="1" ht="10.35" customHeight="1">
      <c r="B93" s="33"/>
      <c r="L93" s="33"/>
    </row>
    <row r="94" spans="2:47" s="1" customFormat="1" ht="29.25" customHeight="1">
      <c r="B94" s="33"/>
      <c r="C94" s="108" t="s">
        <v>261</v>
      </c>
      <c r="D94" s="100"/>
      <c r="E94" s="100"/>
      <c r="F94" s="100"/>
      <c r="G94" s="100"/>
      <c r="H94" s="100"/>
      <c r="I94" s="100"/>
      <c r="J94" s="109" t="s">
        <v>262</v>
      </c>
      <c r="K94" s="100"/>
      <c r="L94" s="33"/>
    </row>
    <row r="95" spans="2:47" s="1" customFormat="1" ht="10.35" customHeight="1">
      <c r="B95" s="33"/>
      <c r="L95" s="33"/>
    </row>
    <row r="96" spans="2:47" s="1" customFormat="1" ht="22.9" customHeight="1">
      <c r="B96" s="33"/>
      <c r="C96" s="110" t="s">
        <v>263</v>
      </c>
      <c r="J96" s="67">
        <f>J117</f>
        <v>0</v>
      </c>
      <c r="L96" s="33"/>
      <c r="AU96" s="18" t="s">
        <v>264</v>
      </c>
    </row>
    <row r="97" spans="2:12" s="8" customFormat="1" ht="24.95" customHeight="1">
      <c r="B97" s="111"/>
      <c r="D97" s="112" t="s">
        <v>10386</v>
      </c>
      <c r="E97" s="113"/>
      <c r="F97" s="113"/>
      <c r="G97" s="113"/>
      <c r="H97" s="113"/>
      <c r="I97" s="113"/>
      <c r="J97" s="114">
        <f>J118</f>
        <v>0</v>
      </c>
      <c r="L97" s="111"/>
    </row>
    <row r="98" spans="2:12" s="1" customFormat="1" ht="21.75" customHeight="1">
      <c r="B98" s="33"/>
      <c r="L98" s="33"/>
    </row>
    <row r="99" spans="2:12" s="1" customFormat="1" ht="6.95" customHeight="1">
      <c r="B99" s="45"/>
      <c r="C99" s="46"/>
      <c r="D99" s="46"/>
      <c r="E99" s="46"/>
      <c r="F99" s="46"/>
      <c r="G99" s="46"/>
      <c r="H99" s="46"/>
      <c r="I99" s="46"/>
      <c r="J99" s="46"/>
      <c r="K99" s="46"/>
      <c r="L99" s="33"/>
    </row>
    <row r="103" spans="2:12" s="1" customFormat="1" ht="6.95" customHeight="1">
      <c r="B103" s="47"/>
      <c r="C103" s="48"/>
      <c r="D103" s="48"/>
      <c r="E103" s="48"/>
      <c r="F103" s="48"/>
      <c r="G103" s="48"/>
      <c r="H103" s="48"/>
      <c r="I103" s="48"/>
      <c r="J103" s="48"/>
      <c r="K103" s="48"/>
      <c r="L103" s="33"/>
    </row>
    <row r="104" spans="2:12" s="1" customFormat="1" ht="24.95" customHeight="1">
      <c r="B104" s="33"/>
      <c r="C104" s="22" t="s">
        <v>292</v>
      </c>
      <c r="L104" s="33"/>
    </row>
    <row r="105" spans="2:12" s="1" customFormat="1" ht="6.95" customHeight="1">
      <c r="B105" s="33"/>
      <c r="L105" s="33"/>
    </row>
    <row r="106" spans="2:12" s="1" customFormat="1" ht="12" customHeight="1">
      <c r="B106" s="33"/>
      <c r="C106" s="28" t="s">
        <v>16</v>
      </c>
      <c r="L106" s="33"/>
    </row>
    <row r="107" spans="2:12" s="1" customFormat="1" ht="16.5" customHeight="1">
      <c r="B107" s="33"/>
      <c r="E107" s="271" t="str">
        <f>E7</f>
        <v>ZŠ Dědina - nástavba - REVIZE č. 2</v>
      </c>
      <c r="F107" s="272"/>
      <c r="G107" s="272"/>
      <c r="H107" s="272"/>
      <c r="L107" s="33"/>
    </row>
    <row r="108" spans="2:12" s="1" customFormat="1" ht="12" customHeight="1">
      <c r="B108" s="33"/>
      <c r="C108" s="28" t="s">
        <v>173</v>
      </c>
      <c r="L108" s="33"/>
    </row>
    <row r="109" spans="2:12" s="1" customFormat="1" ht="16.5" customHeight="1">
      <c r="B109" s="33"/>
      <c r="E109" s="236" t="str">
        <f>E9</f>
        <v>D.1.4.M - Regulace Gastrotechnologie</v>
      </c>
      <c r="F109" s="273"/>
      <c r="G109" s="273"/>
      <c r="H109" s="273"/>
      <c r="L109" s="33"/>
    </row>
    <row r="110" spans="2:12" s="1" customFormat="1" ht="6.95" customHeight="1">
      <c r="B110" s="33"/>
      <c r="L110" s="33"/>
    </row>
    <row r="111" spans="2:12" s="1" customFormat="1" ht="12" customHeight="1">
      <c r="B111" s="33"/>
      <c r="C111" s="28" t="s">
        <v>20</v>
      </c>
      <c r="F111" s="26" t="str">
        <f>F12</f>
        <v>Žukovského 580, Praha 6</v>
      </c>
      <c r="I111" s="28" t="s">
        <v>22</v>
      </c>
      <c r="J111" s="53" t="str">
        <f>IF(J12="","",J12)</f>
        <v>15. 9. 2025</v>
      </c>
      <c r="L111" s="33"/>
    </row>
    <row r="112" spans="2:12" s="1" customFormat="1" ht="6.95" customHeight="1">
      <c r="B112" s="33"/>
      <c r="L112" s="33"/>
    </row>
    <row r="113" spans="2:65" s="1" customFormat="1" ht="15.2" customHeight="1">
      <c r="B113" s="33"/>
      <c r="C113" s="28" t="s">
        <v>24</v>
      </c>
      <c r="F113" s="26" t="str">
        <f>E15</f>
        <v xml:space="preserve"> </v>
      </c>
      <c r="I113" s="28" t="s">
        <v>30</v>
      </c>
      <c r="J113" s="31" t="str">
        <f>E21</f>
        <v>Digitronic CZ s.r.o.</v>
      </c>
      <c r="L113" s="33"/>
    </row>
    <row r="114" spans="2:65" s="1" customFormat="1" ht="15.2" customHeight="1">
      <c r="B114" s="33"/>
      <c r="C114" s="28" t="s">
        <v>28</v>
      </c>
      <c r="F114" s="26" t="str">
        <f>IF(E18="","",E18)</f>
        <v>Vyplň údaj</v>
      </c>
      <c r="I114" s="28" t="s">
        <v>33</v>
      </c>
      <c r="J114" s="31" t="str">
        <f>E24</f>
        <v xml:space="preserve"> </v>
      </c>
      <c r="L114" s="33"/>
    </row>
    <row r="115" spans="2:65" s="1" customFormat="1" ht="10.35" customHeight="1">
      <c r="B115" s="33"/>
      <c r="L115" s="33"/>
    </row>
    <row r="116" spans="2:65" s="10" customFormat="1" ht="29.25" customHeight="1">
      <c r="B116" s="119"/>
      <c r="C116" s="120" t="s">
        <v>293</v>
      </c>
      <c r="D116" s="121" t="s">
        <v>60</v>
      </c>
      <c r="E116" s="121" t="s">
        <v>56</v>
      </c>
      <c r="F116" s="121" t="s">
        <v>57</v>
      </c>
      <c r="G116" s="121" t="s">
        <v>294</v>
      </c>
      <c r="H116" s="121" t="s">
        <v>295</v>
      </c>
      <c r="I116" s="121" t="s">
        <v>296</v>
      </c>
      <c r="J116" s="121" t="s">
        <v>262</v>
      </c>
      <c r="K116" s="122" t="s">
        <v>297</v>
      </c>
      <c r="L116" s="119"/>
      <c r="M116" s="60" t="s">
        <v>1</v>
      </c>
      <c r="N116" s="61" t="s">
        <v>39</v>
      </c>
      <c r="O116" s="61" t="s">
        <v>298</v>
      </c>
      <c r="P116" s="61" t="s">
        <v>299</v>
      </c>
      <c r="Q116" s="61" t="s">
        <v>300</v>
      </c>
      <c r="R116" s="61" t="s">
        <v>301</v>
      </c>
      <c r="S116" s="61" t="s">
        <v>302</v>
      </c>
      <c r="T116" s="62" t="s">
        <v>303</v>
      </c>
    </row>
    <row r="117" spans="2:65" s="1" customFormat="1" ht="22.9" customHeight="1">
      <c r="B117" s="33"/>
      <c r="C117" s="65" t="s">
        <v>304</v>
      </c>
      <c r="J117" s="123">
        <f>BK117</f>
        <v>0</v>
      </c>
      <c r="L117" s="33"/>
      <c r="M117" s="63"/>
      <c r="N117" s="54"/>
      <c r="O117" s="54"/>
      <c r="P117" s="124">
        <f>P118</f>
        <v>0</v>
      </c>
      <c r="Q117" s="54"/>
      <c r="R117" s="124">
        <f>R118</f>
        <v>0</v>
      </c>
      <c r="S117" s="54"/>
      <c r="T117" s="125">
        <f>T118</f>
        <v>0</v>
      </c>
      <c r="AT117" s="18" t="s">
        <v>74</v>
      </c>
      <c r="AU117" s="18" t="s">
        <v>264</v>
      </c>
      <c r="BK117" s="126">
        <f>BK118</f>
        <v>0</v>
      </c>
    </row>
    <row r="118" spans="2:65" s="11" customFormat="1" ht="25.9" customHeight="1">
      <c r="B118" s="127"/>
      <c r="D118" s="128" t="s">
        <v>74</v>
      </c>
      <c r="E118" s="129" t="s">
        <v>8581</v>
      </c>
      <c r="F118" s="129" t="s">
        <v>10387</v>
      </c>
      <c r="I118" s="130"/>
      <c r="J118" s="131">
        <f>BK118</f>
        <v>0</v>
      </c>
      <c r="L118" s="127"/>
      <c r="M118" s="132"/>
      <c r="P118" s="133">
        <f>SUM(P119:P141)</f>
        <v>0</v>
      </c>
      <c r="R118" s="133">
        <f>SUM(R119:R141)</f>
        <v>0</v>
      </c>
      <c r="T118" s="134">
        <f>SUM(T119:T141)</f>
        <v>0</v>
      </c>
      <c r="AR118" s="128" t="s">
        <v>82</v>
      </c>
      <c r="AT118" s="135" t="s">
        <v>74</v>
      </c>
      <c r="AU118" s="135" t="s">
        <v>75</v>
      </c>
      <c r="AY118" s="128" t="s">
        <v>307</v>
      </c>
      <c r="BK118" s="136">
        <f>SUM(BK119:BK141)</f>
        <v>0</v>
      </c>
    </row>
    <row r="119" spans="2:65" s="1" customFormat="1" ht="21.75" customHeight="1">
      <c r="B119" s="33"/>
      <c r="C119" s="139" t="s">
        <v>82</v>
      </c>
      <c r="D119" s="139" t="s">
        <v>309</v>
      </c>
      <c r="E119" s="140" t="s">
        <v>10388</v>
      </c>
      <c r="F119" s="141" t="s">
        <v>10389</v>
      </c>
      <c r="G119" s="142" t="s">
        <v>405</v>
      </c>
      <c r="H119" s="143">
        <v>1</v>
      </c>
      <c r="I119" s="144"/>
      <c r="J119" s="145">
        <f>ROUND(I119*H119,2)</f>
        <v>0</v>
      </c>
      <c r="K119" s="141" t="s">
        <v>1</v>
      </c>
      <c r="L119" s="33"/>
      <c r="M119" s="146" t="s">
        <v>1</v>
      </c>
      <c r="N119" s="147" t="s">
        <v>40</v>
      </c>
      <c r="P119" s="148">
        <f>O119*H119</f>
        <v>0</v>
      </c>
      <c r="Q119" s="148">
        <v>0</v>
      </c>
      <c r="R119" s="148">
        <f>Q119*H119</f>
        <v>0</v>
      </c>
      <c r="S119" s="148">
        <v>0</v>
      </c>
      <c r="T119" s="149">
        <f>S119*H119</f>
        <v>0</v>
      </c>
      <c r="AR119" s="150" t="s">
        <v>314</v>
      </c>
      <c r="AT119" s="150" t="s">
        <v>309</v>
      </c>
      <c r="AU119" s="150" t="s">
        <v>82</v>
      </c>
      <c r="AY119" s="18" t="s">
        <v>307</v>
      </c>
      <c r="BE119" s="151">
        <f>IF(N119="základní",J119,0)</f>
        <v>0</v>
      </c>
      <c r="BF119" s="151">
        <f>IF(N119="snížená",J119,0)</f>
        <v>0</v>
      </c>
      <c r="BG119" s="151">
        <f>IF(N119="zákl. přenesená",J119,0)</f>
        <v>0</v>
      </c>
      <c r="BH119" s="151">
        <f>IF(N119="sníž. přenesená",J119,0)</f>
        <v>0</v>
      </c>
      <c r="BI119" s="151">
        <f>IF(N119="nulová",J119,0)</f>
        <v>0</v>
      </c>
      <c r="BJ119" s="18" t="s">
        <v>82</v>
      </c>
      <c r="BK119" s="151">
        <f>ROUND(I119*H119,2)</f>
        <v>0</v>
      </c>
      <c r="BL119" s="18" t="s">
        <v>314</v>
      </c>
      <c r="BM119" s="150" t="s">
        <v>10390</v>
      </c>
    </row>
    <row r="120" spans="2:65" s="1" customFormat="1" ht="11.25">
      <c r="B120" s="33"/>
      <c r="D120" s="152" t="s">
        <v>316</v>
      </c>
      <c r="F120" s="153" t="s">
        <v>10389</v>
      </c>
      <c r="I120" s="154"/>
      <c r="L120" s="33"/>
      <c r="M120" s="155"/>
      <c r="T120" s="57"/>
      <c r="AT120" s="18" t="s">
        <v>316</v>
      </c>
      <c r="AU120" s="18" t="s">
        <v>82</v>
      </c>
    </row>
    <row r="121" spans="2:65" s="1" customFormat="1" ht="33" customHeight="1">
      <c r="B121" s="33"/>
      <c r="C121" s="139" t="s">
        <v>84</v>
      </c>
      <c r="D121" s="139" t="s">
        <v>309</v>
      </c>
      <c r="E121" s="140" t="s">
        <v>10391</v>
      </c>
      <c r="F121" s="141" t="s">
        <v>10392</v>
      </c>
      <c r="G121" s="142" t="s">
        <v>405</v>
      </c>
      <c r="H121" s="143">
        <v>11</v>
      </c>
      <c r="I121" s="144"/>
      <c r="J121" s="145">
        <f>ROUND(I121*H121,2)</f>
        <v>0</v>
      </c>
      <c r="K121" s="141" t="s">
        <v>1</v>
      </c>
      <c r="L121" s="33"/>
      <c r="M121" s="146" t="s">
        <v>1</v>
      </c>
      <c r="N121" s="147" t="s">
        <v>40</v>
      </c>
      <c r="P121" s="148">
        <f>O121*H121</f>
        <v>0</v>
      </c>
      <c r="Q121" s="148">
        <v>0</v>
      </c>
      <c r="R121" s="148">
        <f>Q121*H121</f>
        <v>0</v>
      </c>
      <c r="S121" s="148">
        <v>0</v>
      </c>
      <c r="T121" s="149">
        <f>S121*H121</f>
        <v>0</v>
      </c>
      <c r="AR121" s="150" t="s">
        <v>314</v>
      </c>
      <c r="AT121" s="150" t="s">
        <v>309</v>
      </c>
      <c r="AU121" s="150" t="s">
        <v>82</v>
      </c>
      <c r="AY121" s="18" t="s">
        <v>307</v>
      </c>
      <c r="BE121" s="151">
        <f>IF(N121="základní",J121,0)</f>
        <v>0</v>
      </c>
      <c r="BF121" s="151">
        <f>IF(N121="snížená",J121,0)</f>
        <v>0</v>
      </c>
      <c r="BG121" s="151">
        <f>IF(N121="zákl. přenesená",J121,0)</f>
        <v>0</v>
      </c>
      <c r="BH121" s="151">
        <f>IF(N121="sníž. přenesená",J121,0)</f>
        <v>0</v>
      </c>
      <c r="BI121" s="151">
        <f>IF(N121="nulová",J121,0)</f>
        <v>0</v>
      </c>
      <c r="BJ121" s="18" t="s">
        <v>82</v>
      </c>
      <c r="BK121" s="151">
        <f>ROUND(I121*H121,2)</f>
        <v>0</v>
      </c>
      <c r="BL121" s="18" t="s">
        <v>314</v>
      </c>
      <c r="BM121" s="150" t="s">
        <v>10393</v>
      </c>
    </row>
    <row r="122" spans="2:65" s="1" customFormat="1" ht="19.5">
      <c r="B122" s="33"/>
      <c r="D122" s="152" t="s">
        <v>316</v>
      </c>
      <c r="F122" s="153" t="s">
        <v>10392</v>
      </c>
      <c r="I122" s="154"/>
      <c r="L122" s="33"/>
      <c r="M122" s="155"/>
      <c r="T122" s="57"/>
      <c r="AT122" s="18" t="s">
        <v>316</v>
      </c>
      <c r="AU122" s="18" t="s">
        <v>82</v>
      </c>
    </row>
    <row r="123" spans="2:65" s="1" customFormat="1" ht="16.5" customHeight="1">
      <c r="B123" s="33"/>
      <c r="C123" s="139" t="s">
        <v>163</v>
      </c>
      <c r="D123" s="139" t="s">
        <v>309</v>
      </c>
      <c r="E123" s="140" t="s">
        <v>10394</v>
      </c>
      <c r="F123" s="141" t="s">
        <v>10395</v>
      </c>
      <c r="G123" s="142" t="s">
        <v>405</v>
      </c>
      <c r="H123" s="143">
        <v>1</v>
      </c>
      <c r="I123" s="144"/>
      <c r="J123" s="145">
        <f>ROUND(I123*H123,2)</f>
        <v>0</v>
      </c>
      <c r="K123" s="141" t="s">
        <v>1</v>
      </c>
      <c r="L123" s="33"/>
      <c r="M123" s="146" t="s">
        <v>1</v>
      </c>
      <c r="N123" s="147" t="s">
        <v>40</v>
      </c>
      <c r="P123" s="148">
        <f>O123*H123</f>
        <v>0</v>
      </c>
      <c r="Q123" s="148">
        <v>0</v>
      </c>
      <c r="R123" s="148">
        <f>Q123*H123</f>
        <v>0</v>
      </c>
      <c r="S123" s="148">
        <v>0</v>
      </c>
      <c r="T123" s="149">
        <f>S123*H123</f>
        <v>0</v>
      </c>
      <c r="AR123" s="150" t="s">
        <v>314</v>
      </c>
      <c r="AT123" s="150" t="s">
        <v>309</v>
      </c>
      <c r="AU123" s="150" t="s">
        <v>82</v>
      </c>
      <c r="AY123" s="18" t="s">
        <v>307</v>
      </c>
      <c r="BE123" s="151">
        <f>IF(N123="základní",J123,0)</f>
        <v>0</v>
      </c>
      <c r="BF123" s="151">
        <f>IF(N123="snížená",J123,0)</f>
        <v>0</v>
      </c>
      <c r="BG123" s="151">
        <f>IF(N123="zákl. přenesená",J123,0)</f>
        <v>0</v>
      </c>
      <c r="BH123" s="151">
        <f>IF(N123="sníž. přenesená",J123,0)</f>
        <v>0</v>
      </c>
      <c r="BI123" s="151">
        <f>IF(N123="nulová",J123,0)</f>
        <v>0</v>
      </c>
      <c r="BJ123" s="18" t="s">
        <v>82</v>
      </c>
      <c r="BK123" s="151">
        <f>ROUND(I123*H123,2)</f>
        <v>0</v>
      </c>
      <c r="BL123" s="18" t="s">
        <v>314</v>
      </c>
      <c r="BM123" s="150" t="s">
        <v>10396</v>
      </c>
    </row>
    <row r="124" spans="2:65" s="1" customFormat="1" ht="11.25">
      <c r="B124" s="33"/>
      <c r="D124" s="152" t="s">
        <v>316</v>
      </c>
      <c r="F124" s="153" t="s">
        <v>10395</v>
      </c>
      <c r="I124" s="154"/>
      <c r="L124" s="33"/>
      <c r="M124" s="155"/>
      <c r="T124" s="57"/>
      <c r="AT124" s="18" t="s">
        <v>316</v>
      </c>
      <c r="AU124" s="18" t="s">
        <v>82</v>
      </c>
    </row>
    <row r="125" spans="2:65" s="1" customFormat="1" ht="21.75" customHeight="1">
      <c r="B125" s="33"/>
      <c r="C125" s="139" t="s">
        <v>314</v>
      </c>
      <c r="D125" s="139" t="s">
        <v>309</v>
      </c>
      <c r="E125" s="140" t="s">
        <v>10397</v>
      </c>
      <c r="F125" s="141" t="s">
        <v>10398</v>
      </c>
      <c r="G125" s="142" t="s">
        <v>405</v>
      </c>
      <c r="H125" s="143">
        <v>1</v>
      </c>
      <c r="I125" s="144"/>
      <c r="J125" s="145">
        <f>ROUND(I125*H125,2)</f>
        <v>0</v>
      </c>
      <c r="K125" s="141" t="s">
        <v>1</v>
      </c>
      <c r="L125" s="33"/>
      <c r="M125" s="146" t="s">
        <v>1</v>
      </c>
      <c r="N125" s="147" t="s">
        <v>40</v>
      </c>
      <c r="P125" s="148">
        <f>O125*H125</f>
        <v>0</v>
      </c>
      <c r="Q125" s="148">
        <v>0</v>
      </c>
      <c r="R125" s="148">
        <f>Q125*H125</f>
        <v>0</v>
      </c>
      <c r="S125" s="148">
        <v>0</v>
      </c>
      <c r="T125" s="149">
        <f>S125*H125</f>
        <v>0</v>
      </c>
      <c r="AR125" s="150" t="s">
        <v>314</v>
      </c>
      <c r="AT125" s="150" t="s">
        <v>309</v>
      </c>
      <c r="AU125" s="150" t="s">
        <v>82</v>
      </c>
      <c r="AY125" s="18" t="s">
        <v>307</v>
      </c>
      <c r="BE125" s="151">
        <f>IF(N125="základní",J125,0)</f>
        <v>0</v>
      </c>
      <c r="BF125" s="151">
        <f>IF(N125="snížená",J125,0)</f>
        <v>0</v>
      </c>
      <c r="BG125" s="151">
        <f>IF(N125="zákl. přenesená",J125,0)</f>
        <v>0</v>
      </c>
      <c r="BH125" s="151">
        <f>IF(N125="sníž. přenesená",J125,0)</f>
        <v>0</v>
      </c>
      <c r="BI125" s="151">
        <f>IF(N125="nulová",J125,0)</f>
        <v>0</v>
      </c>
      <c r="BJ125" s="18" t="s">
        <v>82</v>
      </c>
      <c r="BK125" s="151">
        <f>ROUND(I125*H125,2)</f>
        <v>0</v>
      </c>
      <c r="BL125" s="18" t="s">
        <v>314</v>
      </c>
      <c r="BM125" s="150" t="s">
        <v>10399</v>
      </c>
    </row>
    <row r="126" spans="2:65" s="1" customFormat="1" ht="11.25">
      <c r="B126" s="33"/>
      <c r="D126" s="152" t="s">
        <v>316</v>
      </c>
      <c r="F126" s="153" t="s">
        <v>10398</v>
      </c>
      <c r="I126" s="154"/>
      <c r="L126" s="33"/>
      <c r="M126" s="155"/>
      <c r="T126" s="57"/>
      <c r="AT126" s="18" t="s">
        <v>316</v>
      </c>
      <c r="AU126" s="18" t="s">
        <v>82</v>
      </c>
    </row>
    <row r="127" spans="2:65" s="1" customFormat="1" ht="24.2" customHeight="1">
      <c r="B127" s="33"/>
      <c r="C127" s="139" t="s">
        <v>345</v>
      </c>
      <c r="D127" s="139" t="s">
        <v>309</v>
      </c>
      <c r="E127" s="140" t="s">
        <v>10400</v>
      </c>
      <c r="F127" s="141" t="s">
        <v>10401</v>
      </c>
      <c r="G127" s="142" t="s">
        <v>405</v>
      </c>
      <c r="H127" s="143">
        <v>1</v>
      </c>
      <c r="I127" s="144"/>
      <c r="J127" s="145">
        <f>ROUND(I127*H127,2)</f>
        <v>0</v>
      </c>
      <c r="K127" s="141" t="s">
        <v>1</v>
      </c>
      <c r="L127" s="33"/>
      <c r="M127" s="146" t="s">
        <v>1</v>
      </c>
      <c r="N127" s="147" t="s">
        <v>40</v>
      </c>
      <c r="P127" s="148">
        <f>O127*H127</f>
        <v>0</v>
      </c>
      <c r="Q127" s="148">
        <v>0</v>
      </c>
      <c r="R127" s="148">
        <f>Q127*H127</f>
        <v>0</v>
      </c>
      <c r="S127" s="148">
        <v>0</v>
      </c>
      <c r="T127" s="149">
        <f>S127*H127</f>
        <v>0</v>
      </c>
      <c r="AR127" s="150" t="s">
        <v>314</v>
      </c>
      <c r="AT127" s="150" t="s">
        <v>309</v>
      </c>
      <c r="AU127" s="150" t="s">
        <v>82</v>
      </c>
      <c r="AY127" s="18" t="s">
        <v>307</v>
      </c>
      <c r="BE127" s="151">
        <f>IF(N127="základní",J127,0)</f>
        <v>0</v>
      </c>
      <c r="BF127" s="151">
        <f>IF(N127="snížená",J127,0)</f>
        <v>0</v>
      </c>
      <c r="BG127" s="151">
        <f>IF(N127="zákl. přenesená",J127,0)</f>
        <v>0</v>
      </c>
      <c r="BH127" s="151">
        <f>IF(N127="sníž. přenesená",J127,0)</f>
        <v>0</v>
      </c>
      <c r="BI127" s="151">
        <f>IF(N127="nulová",J127,0)</f>
        <v>0</v>
      </c>
      <c r="BJ127" s="18" t="s">
        <v>82</v>
      </c>
      <c r="BK127" s="151">
        <f>ROUND(I127*H127,2)</f>
        <v>0</v>
      </c>
      <c r="BL127" s="18" t="s">
        <v>314</v>
      </c>
      <c r="BM127" s="150" t="s">
        <v>10402</v>
      </c>
    </row>
    <row r="128" spans="2:65" s="1" customFormat="1" ht="11.25">
      <c r="B128" s="33"/>
      <c r="D128" s="152" t="s">
        <v>316</v>
      </c>
      <c r="F128" s="153" t="s">
        <v>10401</v>
      </c>
      <c r="I128" s="154"/>
      <c r="L128" s="33"/>
      <c r="M128" s="155"/>
      <c r="T128" s="57"/>
      <c r="AT128" s="18" t="s">
        <v>316</v>
      </c>
      <c r="AU128" s="18" t="s">
        <v>82</v>
      </c>
    </row>
    <row r="129" spans="2:65" s="1" customFormat="1" ht="29.25">
      <c r="B129" s="33"/>
      <c r="D129" s="152" t="s">
        <v>357</v>
      </c>
      <c r="F129" s="176" t="s">
        <v>10403</v>
      </c>
      <c r="I129" s="154"/>
      <c r="L129" s="33"/>
      <c r="M129" s="155"/>
      <c r="T129" s="57"/>
      <c r="AT129" s="18" t="s">
        <v>357</v>
      </c>
      <c r="AU129" s="18" t="s">
        <v>82</v>
      </c>
    </row>
    <row r="130" spans="2:65" s="1" customFormat="1" ht="16.5" customHeight="1">
      <c r="B130" s="33"/>
      <c r="C130" s="139" t="s">
        <v>352</v>
      </c>
      <c r="D130" s="139" t="s">
        <v>309</v>
      </c>
      <c r="E130" s="140" t="s">
        <v>10404</v>
      </c>
      <c r="F130" s="141" t="s">
        <v>10405</v>
      </c>
      <c r="G130" s="142" t="s">
        <v>405</v>
      </c>
      <c r="H130" s="143">
        <v>3</v>
      </c>
      <c r="I130" s="144"/>
      <c r="J130" s="145">
        <f>ROUND(I130*H130,2)</f>
        <v>0</v>
      </c>
      <c r="K130" s="141" t="s">
        <v>1</v>
      </c>
      <c r="L130" s="33"/>
      <c r="M130" s="146" t="s">
        <v>1</v>
      </c>
      <c r="N130" s="147" t="s">
        <v>40</v>
      </c>
      <c r="P130" s="148">
        <f>O130*H130</f>
        <v>0</v>
      </c>
      <c r="Q130" s="148">
        <v>0</v>
      </c>
      <c r="R130" s="148">
        <f>Q130*H130</f>
        <v>0</v>
      </c>
      <c r="S130" s="148">
        <v>0</v>
      </c>
      <c r="T130" s="149">
        <f>S130*H130</f>
        <v>0</v>
      </c>
      <c r="AR130" s="150" t="s">
        <v>314</v>
      </c>
      <c r="AT130" s="150" t="s">
        <v>309</v>
      </c>
      <c r="AU130" s="150" t="s">
        <v>82</v>
      </c>
      <c r="AY130" s="18" t="s">
        <v>307</v>
      </c>
      <c r="BE130" s="151">
        <f>IF(N130="základní",J130,0)</f>
        <v>0</v>
      </c>
      <c r="BF130" s="151">
        <f>IF(N130="snížená",J130,0)</f>
        <v>0</v>
      </c>
      <c r="BG130" s="151">
        <f>IF(N130="zákl. přenesená",J130,0)</f>
        <v>0</v>
      </c>
      <c r="BH130" s="151">
        <f>IF(N130="sníž. přenesená",J130,0)</f>
        <v>0</v>
      </c>
      <c r="BI130" s="151">
        <f>IF(N130="nulová",J130,0)</f>
        <v>0</v>
      </c>
      <c r="BJ130" s="18" t="s">
        <v>82</v>
      </c>
      <c r="BK130" s="151">
        <f>ROUND(I130*H130,2)</f>
        <v>0</v>
      </c>
      <c r="BL130" s="18" t="s">
        <v>314</v>
      </c>
      <c r="BM130" s="150" t="s">
        <v>10406</v>
      </c>
    </row>
    <row r="131" spans="2:65" s="1" customFormat="1" ht="11.25">
      <c r="B131" s="33"/>
      <c r="D131" s="152" t="s">
        <v>316</v>
      </c>
      <c r="F131" s="153" t="s">
        <v>10405</v>
      </c>
      <c r="I131" s="154"/>
      <c r="L131" s="33"/>
      <c r="M131" s="155"/>
      <c r="T131" s="57"/>
      <c r="AT131" s="18" t="s">
        <v>316</v>
      </c>
      <c r="AU131" s="18" t="s">
        <v>82</v>
      </c>
    </row>
    <row r="132" spans="2:65" s="1" customFormat="1" ht="21.75" customHeight="1">
      <c r="B132" s="33"/>
      <c r="C132" s="139" t="s">
        <v>361</v>
      </c>
      <c r="D132" s="139" t="s">
        <v>309</v>
      </c>
      <c r="E132" s="140" t="s">
        <v>10407</v>
      </c>
      <c r="F132" s="141" t="s">
        <v>10408</v>
      </c>
      <c r="G132" s="142" t="s">
        <v>405</v>
      </c>
      <c r="H132" s="143">
        <v>1</v>
      </c>
      <c r="I132" s="144"/>
      <c r="J132" s="145">
        <f>ROUND(I132*H132,2)</f>
        <v>0</v>
      </c>
      <c r="K132" s="141" t="s">
        <v>1</v>
      </c>
      <c r="L132" s="33"/>
      <c r="M132" s="146" t="s">
        <v>1</v>
      </c>
      <c r="N132" s="147" t="s">
        <v>40</v>
      </c>
      <c r="P132" s="148">
        <f>O132*H132</f>
        <v>0</v>
      </c>
      <c r="Q132" s="148">
        <v>0</v>
      </c>
      <c r="R132" s="148">
        <f>Q132*H132</f>
        <v>0</v>
      </c>
      <c r="S132" s="148">
        <v>0</v>
      </c>
      <c r="T132" s="149">
        <f>S132*H132</f>
        <v>0</v>
      </c>
      <c r="AR132" s="150" t="s">
        <v>314</v>
      </c>
      <c r="AT132" s="150" t="s">
        <v>309</v>
      </c>
      <c r="AU132" s="150" t="s">
        <v>82</v>
      </c>
      <c r="AY132" s="18" t="s">
        <v>307</v>
      </c>
      <c r="BE132" s="151">
        <f>IF(N132="základní",J132,0)</f>
        <v>0</v>
      </c>
      <c r="BF132" s="151">
        <f>IF(N132="snížená",J132,0)</f>
        <v>0</v>
      </c>
      <c r="BG132" s="151">
        <f>IF(N132="zákl. přenesená",J132,0)</f>
        <v>0</v>
      </c>
      <c r="BH132" s="151">
        <f>IF(N132="sníž. přenesená",J132,0)</f>
        <v>0</v>
      </c>
      <c r="BI132" s="151">
        <f>IF(N132="nulová",J132,0)</f>
        <v>0</v>
      </c>
      <c r="BJ132" s="18" t="s">
        <v>82</v>
      </c>
      <c r="BK132" s="151">
        <f>ROUND(I132*H132,2)</f>
        <v>0</v>
      </c>
      <c r="BL132" s="18" t="s">
        <v>314</v>
      </c>
      <c r="BM132" s="150" t="s">
        <v>10409</v>
      </c>
    </row>
    <row r="133" spans="2:65" s="1" customFormat="1" ht="11.25">
      <c r="B133" s="33"/>
      <c r="D133" s="152" t="s">
        <v>316</v>
      </c>
      <c r="F133" s="153" t="s">
        <v>10408</v>
      </c>
      <c r="I133" s="154"/>
      <c r="L133" s="33"/>
      <c r="M133" s="155"/>
      <c r="T133" s="57"/>
      <c r="AT133" s="18" t="s">
        <v>316</v>
      </c>
      <c r="AU133" s="18" t="s">
        <v>82</v>
      </c>
    </row>
    <row r="134" spans="2:65" s="1" customFormat="1" ht="16.5" customHeight="1">
      <c r="B134" s="33"/>
      <c r="C134" s="139" t="s">
        <v>369</v>
      </c>
      <c r="D134" s="139" t="s">
        <v>309</v>
      </c>
      <c r="E134" s="140" t="s">
        <v>10410</v>
      </c>
      <c r="F134" s="141" t="s">
        <v>10411</v>
      </c>
      <c r="G134" s="142" t="s">
        <v>405</v>
      </c>
      <c r="H134" s="143">
        <v>1</v>
      </c>
      <c r="I134" s="144"/>
      <c r="J134" s="145">
        <f>ROUND(I134*H134,2)</f>
        <v>0</v>
      </c>
      <c r="K134" s="141" t="s">
        <v>1</v>
      </c>
      <c r="L134" s="33"/>
      <c r="M134" s="146" t="s">
        <v>1</v>
      </c>
      <c r="N134" s="147" t="s">
        <v>40</v>
      </c>
      <c r="P134" s="148">
        <f>O134*H134</f>
        <v>0</v>
      </c>
      <c r="Q134" s="148">
        <v>0</v>
      </c>
      <c r="R134" s="148">
        <f>Q134*H134</f>
        <v>0</v>
      </c>
      <c r="S134" s="148">
        <v>0</v>
      </c>
      <c r="T134" s="149">
        <f>S134*H134</f>
        <v>0</v>
      </c>
      <c r="AR134" s="150" t="s">
        <v>314</v>
      </c>
      <c r="AT134" s="150" t="s">
        <v>309</v>
      </c>
      <c r="AU134" s="150" t="s">
        <v>82</v>
      </c>
      <c r="AY134" s="18" t="s">
        <v>307</v>
      </c>
      <c r="BE134" s="151">
        <f>IF(N134="základní",J134,0)</f>
        <v>0</v>
      </c>
      <c r="BF134" s="151">
        <f>IF(N134="snížená",J134,0)</f>
        <v>0</v>
      </c>
      <c r="BG134" s="151">
        <f>IF(N134="zákl. přenesená",J134,0)</f>
        <v>0</v>
      </c>
      <c r="BH134" s="151">
        <f>IF(N134="sníž. přenesená",J134,0)</f>
        <v>0</v>
      </c>
      <c r="BI134" s="151">
        <f>IF(N134="nulová",J134,0)</f>
        <v>0</v>
      </c>
      <c r="BJ134" s="18" t="s">
        <v>82</v>
      </c>
      <c r="BK134" s="151">
        <f>ROUND(I134*H134,2)</f>
        <v>0</v>
      </c>
      <c r="BL134" s="18" t="s">
        <v>314</v>
      </c>
      <c r="BM134" s="150" t="s">
        <v>10412</v>
      </c>
    </row>
    <row r="135" spans="2:65" s="1" customFormat="1" ht="11.25">
      <c r="B135" s="33"/>
      <c r="D135" s="152" t="s">
        <v>316</v>
      </c>
      <c r="F135" s="153" t="s">
        <v>10411</v>
      </c>
      <c r="I135" s="154"/>
      <c r="L135" s="33"/>
      <c r="M135" s="155"/>
      <c r="T135" s="57"/>
      <c r="AT135" s="18" t="s">
        <v>316</v>
      </c>
      <c r="AU135" s="18" t="s">
        <v>82</v>
      </c>
    </row>
    <row r="136" spans="2:65" s="1" customFormat="1" ht="24.2" customHeight="1">
      <c r="B136" s="33"/>
      <c r="C136" s="139" t="s">
        <v>374</v>
      </c>
      <c r="D136" s="139" t="s">
        <v>309</v>
      </c>
      <c r="E136" s="140" t="s">
        <v>10413</v>
      </c>
      <c r="F136" s="141" t="s">
        <v>10414</v>
      </c>
      <c r="G136" s="142" t="s">
        <v>405</v>
      </c>
      <c r="H136" s="143">
        <v>1</v>
      </c>
      <c r="I136" s="144"/>
      <c r="J136" s="145">
        <f>ROUND(I136*H136,2)</f>
        <v>0</v>
      </c>
      <c r="K136" s="141" t="s">
        <v>1</v>
      </c>
      <c r="L136" s="33"/>
      <c r="M136" s="146" t="s">
        <v>1</v>
      </c>
      <c r="N136" s="147" t="s">
        <v>40</v>
      </c>
      <c r="P136" s="148">
        <f>O136*H136</f>
        <v>0</v>
      </c>
      <c r="Q136" s="148">
        <v>0</v>
      </c>
      <c r="R136" s="148">
        <f>Q136*H136</f>
        <v>0</v>
      </c>
      <c r="S136" s="148">
        <v>0</v>
      </c>
      <c r="T136" s="149">
        <f>S136*H136</f>
        <v>0</v>
      </c>
      <c r="AR136" s="150" t="s">
        <v>314</v>
      </c>
      <c r="AT136" s="150" t="s">
        <v>309</v>
      </c>
      <c r="AU136" s="150" t="s">
        <v>82</v>
      </c>
      <c r="AY136" s="18" t="s">
        <v>307</v>
      </c>
      <c r="BE136" s="151">
        <f>IF(N136="základní",J136,0)</f>
        <v>0</v>
      </c>
      <c r="BF136" s="151">
        <f>IF(N136="snížená",J136,0)</f>
        <v>0</v>
      </c>
      <c r="BG136" s="151">
        <f>IF(N136="zákl. přenesená",J136,0)</f>
        <v>0</v>
      </c>
      <c r="BH136" s="151">
        <f>IF(N136="sníž. přenesená",J136,0)</f>
        <v>0</v>
      </c>
      <c r="BI136" s="151">
        <f>IF(N136="nulová",J136,0)</f>
        <v>0</v>
      </c>
      <c r="BJ136" s="18" t="s">
        <v>82</v>
      </c>
      <c r="BK136" s="151">
        <f>ROUND(I136*H136,2)</f>
        <v>0</v>
      </c>
      <c r="BL136" s="18" t="s">
        <v>314</v>
      </c>
      <c r="BM136" s="150" t="s">
        <v>10415</v>
      </c>
    </row>
    <row r="137" spans="2:65" s="1" customFormat="1" ht="19.5">
      <c r="B137" s="33"/>
      <c r="D137" s="152" t="s">
        <v>316</v>
      </c>
      <c r="F137" s="153" t="s">
        <v>10414</v>
      </c>
      <c r="I137" s="154"/>
      <c r="L137" s="33"/>
      <c r="M137" s="155"/>
      <c r="T137" s="57"/>
      <c r="AT137" s="18" t="s">
        <v>316</v>
      </c>
      <c r="AU137" s="18" t="s">
        <v>82</v>
      </c>
    </row>
    <row r="138" spans="2:65" s="1" customFormat="1" ht="16.5" customHeight="1">
      <c r="B138" s="33"/>
      <c r="C138" s="139" t="s">
        <v>380</v>
      </c>
      <c r="D138" s="139" t="s">
        <v>309</v>
      </c>
      <c r="E138" s="140" t="s">
        <v>10416</v>
      </c>
      <c r="F138" s="141" t="s">
        <v>10417</v>
      </c>
      <c r="G138" s="142" t="s">
        <v>405</v>
      </c>
      <c r="H138" s="143">
        <v>1</v>
      </c>
      <c r="I138" s="144"/>
      <c r="J138" s="145">
        <f>ROUND(I138*H138,2)</f>
        <v>0</v>
      </c>
      <c r="K138" s="141" t="s">
        <v>1</v>
      </c>
      <c r="L138" s="33"/>
      <c r="M138" s="146" t="s">
        <v>1</v>
      </c>
      <c r="N138" s="147" t="s">
        <v>40</v>
      </c>
      <c r="P138" s="148">
        <f>O138*H138</f>
        <v>0</v>
      </c>
      <c r="Q138" s="148">
        <v>0</v>
      </c>
      <c r="R138" s="148">
        <f>Q138*H138</f>
        <v>0</v>
      </c>
      <c r="S138" s="148">
        <v>0</v>
      </c>
      <c r="T138" s="149">
        <f>S138*H138</f>
        <v>0</v>
      </c>
      <c r="AR138" s="150" t="s">
        <v>314</v>
      </c>
      <c r="AT138" s="150" t="s">
        <v>309</v>
      </c>
      <c r="AU138" s="150" t="s">
        <v>82</v>
      </c>
      <c r="AY138" s="18" t="s">
        <v>307</v>
      </c>
      <c r="BE138" s="151">
        <f>IF(N138="základní",J138,0)</f>
        <v>0</v>
      </c>
      <c r="BF138" s="151">
        <f>IF(N138="snížená",J138,0)</f>
        <v>0</v>
      </c>
      <c r="BG138" s="151">
        <f>IF(N138="zákl. přenesená",J138,0)</f>
        <v>0</v>
      </c>
      <c r="BH138" s="151">
        <f>IF(N138="sníž. přenesená",J138,0)</f>
        <v>0</v>
      </c>
      <c r="BI138" s="151">
        <f>IF(N138="nulová",J138,0)</f>
        <v>0</v>
      </c>
      <c r="BJ138" s="18" t="s">
        <v>82</v>
      </c>
      <c r="BK138" s="151">
        <f>ROUND(I138*H138,2)</f>
        <v>0</v>
      </c>
      <c r="BL138" s="18" t="s">
        <v>314</v>
      </c>
      <c r="BM138" s="150" t="s">
        <v>10418</v>
      </c>
    </row>
    <row r="139" spans="2:65" s="1" customFormat="1" ht="11.25">
      <c r="B139" s="33"/>
      <c r="D139" s="152" t="s">
        <v>316</v>
      </c>
      <c r="F139" s="153" t="s">
        <v>10417</v>
      </c>
      <c r="I139" s="154"/>
      <c r="L139" s="33"/>
      <c r="M139" s="155"/>
      <c r="T139" s="57"/>
      <c r="AT139" s="18" t="s">
        <v>316</v>
      </c>
      <c r="AU139" s="18" t="s">
        <v>82</v>
      </c>
    </row>
    <row r="140" spans="2:65" s="1" customFormat="1" ht="16.5" customHeight="1">
      <c r="B140" s="33"/>
      <c r="C140" s="139" t="s">
        <v>385</v>
      </c>
      <c r="D140" s="139" t="s">
        <v>309</v>
      </c>
      <c r="E140" s="140" t="s">
        <v>10419</v>
      </c>
      <c r="F140" s="141" t="s">
        <v>10420</v>
      </c>
      <c r="G140" s="142" t="s">
        <v>405</v>
      </c>
      <c r="H140" s="143">
        <v>1</v>
      </c>
      <c r="I140" s="144"/>
      <c r="J140" s="145">
        <f>ROUND(I140*H140,2)</f>
        <v>0</v>
      </c>
      <c r="K140" s="141" t="s">
        <v>1</v>
      </c>
      <c r="L140" s="33"/>
      <c r="M140" s="146" t="s">
        <v>1</v>
      </c>
      <c r="N140" s="147" t="s">
        <v>40</v>
      </c>
      <c r="P140" s="148">
        <f>O140*H140</f>
        <v>0</v>
      </c>
      <c r="Q140" s="148">
        <v>0</v>
      </c>
      <c r="R140" s="148">
        <f>Q140*H140</f>
        <v>0</v>
      </c>
      <c r="S140" s="148">
        <v>0</v>
      </c>
      <c r="T140" s="149">
        <f>S140*H140</f>
        <v>0</v>
      </c>
      <c r="AR140" s="150" t="s">
        <v>314</v>
      </c>
      <c r="AT140" s="150" t="s">
        <v>309</v>
      </c>
      <c r="AU140" s="150" t="s">
        <v>82</v>
      </c>
      <c r="AY140" s="18" t="s">
        <v>307</v>
      </c>
      <c r="BE140" s="151">
        <f>IF(N140="základní",J140,0)</f>
        <v>0</v>
      </c>
      <c r="BF140" s="151">
        <f>IF(N140="snížená",J140,0)</f>
        <v>0</v>
      </c>
      <c r="BG140" s="151">
        <f>IF(N140="zákl. přenesená",J140,0)</f>
        <v>0</v>
      </c>
      <c r="BH140" s="151">
        <f>IF(N140="sníž. přenesená",J140,0)</f>
        <v>0</v>
      </c>
      <c r="BI140" s="151">
        <f>IF(N140="nulová",J140,0)</f>
        <v>0</v>
      </c>
      <c r="BJ140" s="18" t="s">
        <v>82</v>
      </c>
      <c r="BK140" s="151">
        <f>ROUND(I140*H140,2)</f>
        <v>0</v>
      </c>
      <c r="BL140" s="18" t="s">
        <v>314</v>
      </c>
      <c r="BM140" s="150" t="s">
        <v>10421</v>
      </c>
    </row>
    <row r="141" spans="2:65" s="1" customFormat="1" ht="11.25">
      <c r="B141" s="33"/>
      <c r="D141" s="152" t="s">
        <v>316</v>
      </c>
      <c r="F141" s="153" t="s">
        <v>10420</v>
      </c>
      <c r="I141" s="154"/>
      <c r="L141" s="33"/>
      <c r="M141" s="204"/>
      <c r="N141" s="205"/>
      <c r="O141" s="205"/>
      <c r="P141" s="205"/>
      <c r="Q141" s="205"/>
      <c r="R141" s="205"/>
      <c r="S141" s="205"/>
      <c r="T141" s="206"/>
      <c r="AT141" s="18" t="s">
        <v>316</v>
      </c>
      <c r="AU141" s="18" t="s">
        <v>82</v>
      </c>
    </row>
    <row r="142" spans="2:65" s="1" customFormat="1" ht="6.95" customHeight="1">
      <c r="B142" s="45"/>
      <c r="C142" s="46"/>
      <c r="D142" s="46"/>
      <c r="E142" s="46"/>
      <c r="F142" s="46"/>
      <c r="G142" s="46"/>
      <c r="H142" s="46"/>
      <c r="I142" s="46"/>
      <c r="J142" s="46"/>
      <c r="K142" s="46"/>
      <c r="L142" s="33"/>
    </row>
  </sheetData>
  <sheetProtection algorithmName="SHA-512" hashValue="lzRrf5UPtx1nLZ4DOJAnxyWT648Ukoeabc6YGC7VvZ0m9VKwuFXQPuEePz7J2jYXdTucaZtDXQYOsj+BHHtuvg==" saltValue="HL9PJ+2Domdldob2xEEtv94ok2QrqxZXWi7LxobHE0zBmxXafRd2MtZN9LmtJjNXHgesItZEN/uOP6b4bePGlA==" spinCount="100000" sheet="1" objects="1" scenarios="1" formatColumns="0" formatRows="0" autoFilter="0"/>
  <autoFilter ref="C116:K141" xr:uid="{00000000-0009-0000-0000-000011000000}"/>
  <mergeCells count="9">
    <mergeCell ref="E87:H87"/>
    <mergeCell ref="E107:H107"/>
    <mergeCell ref="E109:H109"/>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2:BM219"/>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56"/>
      <c r="M2" s="256"/>
      <c r="N2" s="256"/>
      <c r="O2" s="256"/>
      <c r="P2" s="256"/>
      <c r="Q2" s="256"/>
      <c r="R2" s="256"/>
      <c r="S2" s="256"/>
      <c r="T2" s="256"/>
      <c r="U2" s="256"/>
      <c r="V2" s="256"/>
      <c r="AT2" s="18" t="s">
        <v>152</v>
      </c>
    </row>
    <row r="3" spans="2:46" ht="6.95" customHeight="1">
      <c r="B3" s="19"/>
      <c r="C3" s="20"/>
      <c r="D3" s="20"/>
      <c r="E3" s="20"/>
      <c r="F3" s="20"/>
      <c r="G3" s="20"/>
      <c r="H3" s="20"/>
      <c r="I3" s="20"/>
      <c r="J3" s="20"/>
      <c r="K3" s="20"/>
      <c r="L3" s="21"/>
      <c r="AT3" s="18" t="s">
        <v>84</v>
      </c>
    </row>
    <row r="4" spans="2:46" ht="24.95" customHeight="1">
      <c r="B4" s="21"/>
      <c r="D4" s="22" t="s">
        <v>164</v>
      </c>
      <c r="L4" s="21"/>
      <c r="M4" s="95" t="s">
        <v>10</v>
      </c>
      <c r="AT4" s="18" t="s">
        <v>4</v>
      </c>
    </row>
    <row r="5" spans="2:46" ht="6.95" customHeight="1">
      <c r="B5" s="21"/>
      <c r="L5" s="21"/>
    </row>
    <row r="6" spans="2:46" ht="12" customHeight="1">
      <c r="B6" s="21"/>
      <c r="D6" s="28" t="s">
        <v>16</v>
      </c>
      <c r="L6" s="21"/>
    </row>
    <row r="7" spans="2:46" ht="16.5" customHeight="1">
      <c r="B7" s="21"/>
      <c r="E7" s="271" t="str">
        <f>'Rekapitulace stavby'!K6</f>
        <v>ZŠ Dědina - nástavba - REVIZE č. 2</v>
      </c>
      <c r="F7" s="272"/>
      <c r="G7" s="272"/>
      <c r="H7" s="272"/>
      <c r="L7" s="21"/>
    </row>
    <row r="8" spans="2:46" s="1" customFormat="1" ht="12" customHeight="1">
      <c r="B8" s="33"/>
      <c r="D8" s="28" t="s">
        <v>173</v>
      </c>
      <c r="L8" s="33"/>
    </row>
    <row r="9" spans="2:46" s="1" customFormat="1" ht="16.5" customHeight="1">
      <c r="B9" s="33"/>
      <c r="E9" s="236" t="s">
        <v>10422</v>
      </c>
      <c r="F9" s="273"/>
      <c r="G9" s="273"/>
      <c r="H9" s="273"/>
      <c r="L9" s="33"/>
    </row>
    <row r="10" spans="2:46" s="1" customFormat="1" ht="11.25">
      <c r="B10" s="33"/>
      <c r="L10" s="33"/>
    </row>
    <row r="11" spans="2:46" s="1" customFormat="1" ht="12" customHeight="1">
      <c r="B11" s="33"/>
      <c r="D11" s="28" t="s">
        <v>18</v>
      </c>
      <c r="F11" s="26" t="s">
        <v>1</v>
      </c>
      <c r="I11" s="28" t="s">
        <v>19</v>
      </c>
      <c r="J11" s="26" t="s">
        <v>1</v>
      </c>
      <c r="L11" s="33"/>
    </row>
    <row r="12" spans="2:46" s="1" customFormat="1" ht="12" customHeight="1">
      <c r="B12" s="33"/>
      <c r="D12" s="28" t="s">
        <v>20</v>
      </c>
      <c r="F12" s="26" t="s">
        <v>21</v>
      </c>
      <c r="I12" s="28" t="s">
        <v>22</v>
      </c>
      <c r="J12" s="53" t="str">
        <f>'Rekapitulace stavby'!AN8</f>
        <v>15. 9. 2025</v>
      </c>
      <c r="L12" s="33"/>
    </row>
    <row r="13" spans="2:46" s="1" customFormat="1" ht="10.9" customHeight="1">
      <c r="B13" s="33"/>
      <c r="L13" s="33"/>
    </row>
    <row r="14" spans="2:46" s="1" customFormat="1" ht="12" customHeight="1">
      <c r="B14" s="33"/>
      <c r="D14" s="28" t="s">
        <v>24</v>
      </c>
      <c r="I14" s="28" t="s">
        <v>25</v>
      </c>
      <c r="J14" s="26" t="str">
        <f>IF('Rekapitulace stavby'!AN10="","",'Rekapitulace stavby'!AN10)</f>
        <v/>
      </c>
      <c r="L14" s="33"/>
    </row>
    <row r="15" spans="2:46" s="1" customFormat="1" ht="18" customHeight="1">
      <c r="B15" s="33"/>
      <c r="E15" s="26" t="str">
        <f>IF('Rekapitulace stavby'!E11="","",'Rekapitulace stavby'!E11)</f>
        <v xml:space="preserve"> </v>
      </c>
      <c r="I15" s="28" t="s">
        <v>27</v>
      </c>
      <c r="J15" s="26" t="str">
        <f>IF('Rekapitulace stavby'!AN11="","",'Rekapitulace stavby'!AN11)</f>
        <v/>
      </c>
      <c r="L15" s="33"/>
    </row>
    <row r="16" spans="2:46" s="1" customFormat="1" ht="6.95" customHeight="1">
      <c r="B16" s="33"/>
      <c r="L16" s="33"/>
    </row>
    <row r="17" spans="2:12" s="1" customFormat="1" ht="12" customHeight="1">
      <c r="B17" s="33"/>
      <c r="D17" s="28" t="s">
        <v>28</v>
      </c>
      <c r="I17" s="28" t="s">
        <v>25</v>
      </c>
      <c r="J17" s="29" t="str">
        <f>'Rekapitulace stavby'!AN13</f>
        <v>Vyplň údaj</v>
      </c>
      <c r="L17" s="33"/>
    </row>
    <row r="18" spans="2:12" s="1" customFormat="1" ht="18" customHeight="1">
      <c r="B18" s="33"/>
      <c r="E18" s="274" t="str">
        <f>'Rekapitulace stavby'!E14</f>
        <v>Vyplň údaj</v>
      </c>
      <c r="F18" s="255"/>
      <c r="G18" s="255"/>
      <c r="H18" s="255"/>
      <c r="I18" s="28" t="s">
        <v>27</v>
      </c>
      <c r="J18" s="29" t="str">
        <f>'Rekapitulace stavby'!AN14</f>
        <v>Vyplň údaj</v>
      </c>
      <c r="L18" s="33"/>
    </row>
    <row r="19" spans="2:12" s="1" customFormat="1" ht="6.95" customHeight="1">
      <c r="B19" s="33"/>
      <c r="L19" s="33"/>
    </row>
    <row r="20" spans="2:12" s="1" customFormat="1" ht="12" customHeight="1">
      <c r="B20" s="33"/>
      <c r="D20" s="28" t="s">
        <v>30</v>
      </c>
      <c r="I20" s="28" t="s">
        <v>25</v>
      </c>
      <c r="J20" s="26" t="s">
        <v>1</v>
      </c>
      <c r="L20" s="33"/>
    </row>
    <row r="21" spans="2:12" s="1" customFormat="1" ht="18" customHeight="1">
      <c r="B21" s="33"/>
      <c r="E21" s="26" t="s">
        <v>31</v>
      </c>
      <c r="I21" s="28" t="s">
        <v>27</v>
      </c>
      <c r="J21" s="26" t="s">
        <v>1</v>
      </c>
      <c r="L21" s="33"/>
    </row>
    <row r="22" spans="2:12" s="1" customFormat="1" ht="6.95" customHeight="1">
      <c r="B22" s="33"/>
      <c r="L22" s="33"/>
    </row>
    <row r="23" spans="2:12" s="1" customFormat="1" ht="12" customHeight="1">
      <c r="B23" s="33"/>
      <c r="D23" s="28" t="s">
        <v>33</v>
      </c>
      <c r="I23" s="28" t="s">
        <v>25</v>
      </c>
      <c r="J23" s="26" t="str">
        <f>IF('Rekapitulace stavby'!AN19="","",'Rekapitulace stavby'!AN19)</f>
        <v/>
      </c>
      <c r="L23" s="33"/>
    </row>
    <row r="24" spans="2:12" s="1" customFormat="1" ht="18" customHeight="1">
      <c r="B24" s="33"/>
      <c r="E24" s="26" t="str">
        <f>IF('Rekapitulace stavby'!E20="","",'Rekapitulace stavby'!E20)</f>
        <v xml:space="preserve"> </v>
      </c>
      <c r="I24" s="28" t="s">
        <v>27</v>
      </c>
      <c r="J24" s="26" t="str">
        <f>IF('Rekapitulace stavby'!AN20="","",'Rekapitulace stavby'!AN20)</f>
        <v/>
      </c>
      <c r="L24" s="33"/>
    </row>
    <row r="25" spans="2:12" s="1" customFormat="1" ht="6.95" customHeight="1">
      <c r="B25" s="33"/>
      <c r="L25" s="33"/>
    </row>
    <row r="26" spans="2:12" s="1" customFormat="1" ht="12" customHeight="1">
      <c r="B26" s="33"/>
      <c r="D26" s="28" t="s">
        <v>34</v>
      </c>
      <c r="L26" s="33"/>
    </row>
    <row r="27" spans="2:12" s="7" customFormat="1" ht="16.5" customHeight="1">
      <c r="B27" s="96"/>
      <c r="E27" s="260" t="s">
        <v>1</v>
      </c>
      <c r="F27" s="260"/>
      <c r="G27" s="260"/>
      <c r="H27" s="260"/>
      <c r="L27" s="96"/>
    </row>
    <row r="28" spans="2:12" s="1" customFormat="1" ht="6.95" customHeight="1">
      <c r="B28" s="33"/>
      <c r="L28" s="33"/>
    </row>
    <row r="29" spans="2:12" s="1" customFormat="1" ht="6.95" customHeight="1">
      <c r="B29" s="33"/>
      <c r="D29" s="54"/>
      <c r="E29" s="54"/>
      <c r="F29" s="54"/>
      <c r="G29" s="54"/>
      <c r="H29" s="54"/>
      <c r="I29" s="54"/>
      <c r="J29" s="54"/>
      <c r="K29" s="54"/>
      <c r="L29" s="33"/>
    </row>
    <row r="30" spans="2:12" s="1" customFormat="1" ht="25.35" customHeight="1">
      <c r="B30" s="33"/>
      <c r="D30" s="98" t="s">
        <v>35</v>
      </c>
      <c r="J30" s="67">
        <f>ROUND(J120, 2)</f>
        <v>0</v>
      </c>
      <c r="L30" s="33"/>
    </row>
    <row r="31" spans="2:12" s="1" customFormat="1" ht="6.95" customHeight="1">
      <c r="B31" s="33"/>
      <c r="D31" s="54"/>
      <c r="E31" s="54"/>
      <c r="F31" s="54"/>
      <c r="G31" s="54"/>
      <c r="H31" s="54"/>
      <c r="I31" s="54"/>
      <c r="J31" s="54"/>
      <c r="K31" s="54"/>
      <c r="L31" s="33"/>
    </row>
    <row r="32" spans="2:12" s="1" customFormat="1" ht="14.45" customHeight="1">
      <c r="B32" s="33"/>
      <c r="F32" s="36" t="s">
        <v>37</v>
      </c>
      <c r="I32" s="36" t="s">
        <v>36</v>
      </c>
      <c r="J32" s="36" t="s">
        <v>38</v>
      </c>
      <c r="L32" s="33"/>
    </row>
    <row r="33" spans="2:12" s="1" customFormat="1" ht="14.45" customHeight="1">
      <c r="B33" s="33"/>
      <c r="D33" s="56" t="s">
        <v>39</v>
      </c>
      <c r="E33" s="28" t="s">
        <v>40</v>
      </c>
      <c r="F33" s="87">
        <f>ROUND((SUM(BE120:BE218)),  2)</f>
        <v>0</v>
      </c>
      <c r="I33" s="99">
        <v>0.21</v>
      </c>
      <c r="J33" s="87">
        <f>ROUND(((SUM(BE120:BE218))*I33),  2)</f>
        <v>0</v>
      </c>
      <c r="L33" s="33"/>
    </row>
    <row r="34" spans="2:12" s="1" customFormat="1" ht="14.45" customHeight="1">
      <c r="B34" s="33"/>
      <c r="E34" s="28" t="s">
        <v>41</v>
      </c>
      <c r="F34" s="87">
        <f>ROUND((SUM(BF120:BF218)),  2)</f>
        <v>0</v>
      </c>
      <c r="I34" s="99">
        <v>0.12</v>
      </c>
      <c r="J34" s="87">
        <f>ROUND(((SUM(BF120:BF218))*I34),  2)</f>
        <v>0</v>
      </c>
      <c r="L34" s="33"/>
    </row>
    <row r="35" spans="2:12" s="1" customFormat="1" ht="14.45" hidden="1" customHeight="1">
      <c r="B35" s="33"/>
      <c r="E35" s="28" t="s">
        <v>42</v>
      </c>
      <c r="F35" s="87">
        <f>ROUND((SUM(BG120:BG218)),  2)</f>
        <v>0</v>
      </c>
      <c r="I35" s="99">
        <v>0.21</v>
      </c>
      <c r="J35" s="87">
        <f>0</f>
        <v>0</v>
      </c>
      <c r="L35" s="33"/>
    </row>
    <row r="36" spans="2:12" s="1" customFormat="1" ht="14.45" hidden="1" customHeight="1">
      <c r="B36" s="33"/>
      <c r="E36" s="28" t="s">
        <v>43</v>
      </c>
      <c r="F36" s="87">
        <f>ROUND((SUM(BH120:BH218)),  2)</f>
        <v>0</v>
      </c>
      <c r="I36" s="99">
        <v>0.12</v>
      </c>
      <c r="J36" s="87">
        <f>0</f>
        <v>0</v>
      </c>
      <c r="L36" s="33"/>
    </row>
    <row r="37" spans="2:12" s="1" customFormat="1" ht="14.45" hidden="1" customHeight="1">
      <c r="B37" s="33"/>
      <c r="E37" s="28" t="s">
        <v>44</v>
      </c>
      <c r="F37" s="87">
        <f>ROUND((SUM(BI120:BI218)),  2)</f>
        <v>0</v>
      </c>
      <c r="I37" s="99">
        <v>0</v>
      </c>
      <c r="J37" s="87">
        <f>0</f>
        <v>0</v>
      </c>
      <c r="L37" s="33"/>
    </row>
    <row r="38" spans="2:12" s="1" customFormat="1" ht="6.95" customHeight="1">
      <c r="B38" s="33"/>
      <c r="L38" s="33"/>
    </row>
    <row r="39" spans="2:12" s="1" customFormat="1" ht="25.35" customHeight="1">
      <c r="B39" s="33"/>
      <c r="C39" s="100"/>
      <c r="D39" s="101" t="s">
        <v>45</v>
      </c>
      <c r="E39" s="58"/>
      <c r="F39" s="58"/>
      <c r="G39" s="102" t="s">
        <v>46</v>
      </c>
      <c r="H39" s="103" t="s">
        <v>47</v>
      </c>
      <c r="I39" s="58"/>
      <c r="J39" s="104">
        <f>SUM(J30:J37)</f>
        <v>0</v>
      </c>
      <c r="K39" s="105"/>
      <c r="L39" s="33"/>
    </row>
    <row r="40" spans="2:12" s="1" customFormat="1" ht="14.45" customHeight="1">
      <c r="B40" s="33"/>
      <c r="L40" s="33"/>
    </row>
    <row r="41" spans="2:12" ht="14.45" customHeight="1">
      <c r="B41" s="21"/>
      <c r="L41" s="21"/>
    </row>
    <row r="42" spans="2:12" ht="14.45" customHeight="1">
      <c r="B42" s="21"/>
      <c r="L42" s="21"/>
    </row>
    <row r="43" spans="2:12" ht="14.45" customHeight="1">
      <c r="B43" s="21"/>
      <c r="L43" s="21"/>
    </row>
    <row r="44" spans="2:12" ht="14.45" customHeight="1">
      <c r="B44" s="21"/>
      <c r="L44" s="21"/>
    </row>
    <row r="45" spans="2:12" ht="14.45" customHeight="1">
      <c r="B45" s="21"/>
      <c r="L45" s="21"/>
    </row>
    <row r="46" spans="2:12" ht="14.45" customHeight="1">
      <c r="B46" s="21"/>
      <c r="L46" s="21"/>
    </row>
    <row r="47" spans="2:12" ht="14.45" customHeight="1">
      <c r="B47" s="21"/>
      <c r="L47" s="21"/>
    </row>
    <row r="48" spans="2:12" ht="14.45" customHeight="1">
      <c r="B48" s="21"/>
      <c r="L48" s="21"/>
    </row>
    <row r="49" spans="2:12" ht="14.45" customHeight="1">
      <c r="B49" s="21"/>
      <c r="L49" s="21"/>
    </row>
    <row r="50" spans="2:12" s="1" customFormat="1" ht="14.45" customHeight="1">
      <c r="B50" s="33"/>
      <c r="D50" s="42" t="s">
        <v>48</v>
      </c>
      <c r="E50" s="43"/>
      <c r="F50" s="43"/>
      <c r="G50" s="42" t="s">
        <v>49</v>
      </c>
      <c r="H50" s="43"/>
      <c r="I50" s="43"/>
      <c r="J50" s="43"/>
      <c r="K50" s="43"/>
      <c r="L50" s="33"/>
    </row>
    <row r="51" spans="2:12" ht="11.25">
      <c r="B51" s="21"/>
      <c r="L51" s="21"/>
    </row>
    <row r="52" spans="2:12" ht="11.25">
      <c r="B52" s="21"/>
      <c r="L52" s="21"/>
    </row>
    <row r="53" spans="2:12" ht="11.25">
      <c r="B53" s="21"/>
      <c r="L53" s="21"/>
    </row>
    <row r="54" spans="2:12" ht="11.25">
      <c r="B54" s="21"/>
      <c r="L54" s="21"/>
    </row>
    <row r="55" spans="2:12" ht="11.25">
      <c r="B55" s="21"/>
      <c r="L55" s="21"/>
    </row>
    <row r="56" spans="2:12" ht="11.25">
      <c r="B56" s="21"/>
      <c r="L56" s="21"/>
    </row>
    <row r="57" spans="2:12" ht="11.25">
      <c r="B57" s="21"/>
      <c r="L57" s="21"/>
    </row>
    <row r="58" spans="2:12" ht="11.25">
      <c r="B58" s="21"/>
      <c r="L58" s="21"/>
    </row>
    <row r="59" spans="2:12" ht="11.25">
      <c r="B59" s="21"/>
      <c r="L59" s="21"/>
    </row>
    <row r="60" spans="2:12" ht="11.25">
      <c r="B60" s="21"/>
      <c r="L60" s="21"/>
    </row>
    <row r="61" spans="2:12" s="1" customFormat="1" ht="12.75">
      <c r="B61" s="33"/>
      <c r="D61" s="44" t="s">
        <v>50</v>
      </c>
      <c r="E61" s="35"/>
      <c r="F61" s="106" t="s">
        <v>51</v>
      </c>
      <c r="G61" s="44" t="s">
        <v>50</v>
      </c>
      <c r="H61" s="35"/>
      <c r="I61" s="35"/>
      <c r="J61" s="107" t="s">
        <v>51</v>
      </c>
      <c r="K61" s="35"/>
      <c r="L61" s="33"/>
    </row>
    <row r="62" spans="2:12" ht="11.25">
      <c r="B62" s="21"/>
      <c r="L62" s="21"/>
    </row>
    <row r="63" spans="2:12" ht="11.25">
      <c r="B63" s="21"/>
      <c r="L63" s="21"/>
    </row>
    <row r="64" spans="2:12" ht="11.25">
      <c r="B64" s="21"/>
      <c r="L64" s="21"/>
    </row>
    <row r="65" spans="2:12" s="1" customFormat="1" ht="12.75">
      <c r="B65" s="33"/>
      <c r="D65" s="42" t="s">
        <v>52</v>
      </c>
      <c r="E65" s="43"/>
      <c r="F65" s="43"/>
      <c r="G65" s="42" t="s">
        <v>53</v>
      </c>
      <c r="H65" s="43"/>
      <c r="I65" s="43"/>
      <c r="J65" s="43"/>
      <c r="K65" s="43"/>
      <c r="L65" s="33"/>
    </row>
    <row r="66" spans="2:12" ht="11.25">
      <c r="B66" s="21"/>
      <c r="L66" s="21"/>
    </row>
    <row r="67" spans="2:12" ht="11.25">
      <c r="B67" s="21"/>
      <c r="L67" s="21"/>
    </row>
    <row r="68" spans="2:12" ht="11.25">
      <c r="B68" s="21"/>
      <c r="L68" s="21"/>
    </row>
    <row r="69" spans="2:12" ht="11.25">
      <c r="B69" s="21"/>
      <c r="L69" s="21"/>
    </row>
    <row r="70" spans="2:12" ht="11.25">
      <c r="B70" s="21"/>
      <c r="L70" s="21"/>
    </row>
    <row r="71" spans="2:12" ht="11.25">
      <c r="B71" s="21"/>
      <c r="L71" s="21"/>
    </row>
    <row r="72" spans="2:12" ht="11.25">
      <c r="B72" s="21"/>
      <c r="L72" s="21"/>
    </row>
    <row r="73" spans="2:12" ht="11.25">
      <c r="B73" s="21"/>
      <c r="L73" s="21"/>
    </row>
    <row r="74" spans="2:12" ht="11.25">
      <c r="B74" s="21"/>
      <c r="L74" s="21"/>
    </row>
    <row r="75" spans="2:12" ht="11.25">
      <c r="B75" s="21"/>
      <c r="L75" s="21"/>
    </row>
    <row r="76" spans="2:12" s="1" customFormat="1" ht="12.75">
      <c r="B76" s="33"/>
      <c r="D76" s="44" t="s">
        <v>50</v>
      </c>
      <c r="E76" s="35"/>
      <c r="F76" s="106" t="s">
        <v>51</v>
      </c>
      <c r="G76" s="44" t="s">
        <v>50</v>
      </c>
      <c r="H76" s="35"/>
      <c r="I76" s="35"/>
      <c r="J76" s="107" t="s">
        <v>51</v>
      </c>
      <c r="K76" s="35"/>
      <c r="L76" s="33"/>
    </row>
    <row r="77" spans="2:12" s="1" customFormat="1" ht="14.45" customHeight="1">
      <c r="B77" s="45"/>
      <c r="C77" s="46"/>
      <c r="D77" s="46"/>
      <c r="E77" s="46"/>
      <c r="F77" s="46"/>
      <c r="G77" s="46"/>
      <c r="H77" s="46"/>
      <c r="I77" s="46"/>
      <c r="J77" s="46"/>
      <c r="K77" s="46"/>
      <c r="L77" s="33"/>
    </row>
    <row r="81" spans="2:47" s="1" customFormat="1" ht="6.95" customHeight="1">
      <c r="B81" s="47"/>
      <c r="C81" s="48"/>
      <c r="D81" s="48"/>
      <c r="E81" s="48"/>
      <c r="F81" s="48"/>
      <c r="G81" s="48"/>
      <c r="H81" s="48"/>
      <c r="I81" s="48"/>
      <c r="J81" s="48"/>
      <c r="K81" s="48"/>
      <c r="L81" s="33"/>
    </row>
    <row r="82" spans="2:47" s="1" customFormat="1" ht="24.95" customHeight="1">
      <c r="B82" s="33"/>
      <c r="C82" s="22" t="s">
        <v>260</v>
      </c>
      <c r="L82" s="33"/>
    </row>
    <row r="83" spans="2:47" s="1" customFormat="1" ht="6.95" customHeight="1">
      <c r="B83" s="33"/>
      <c r="L83" s="33"/>
    </row>
    <row r="84" spans="2:47" s="1" customFormat="1" ht="12" customHeight="1">
      <c r="B84" s="33"/>
      <c r="C84" s="28" t="s">
        <v>16</v>
      </c>
      <c r="L84" s="33"/>
    </row>
    <row r="85" spans="2:47" s="1" customFormat="1" ht="16.5" customHeight="1">
      <c r="B85" s="33"/>
      <c r="E85" s="271" t="str">
        <f>E7</f>
        <v>ZŠ Dědina - nástavba - REVIZE č. 2</v>
      </c>
      <c r="F85" s="272"/>
      <c r="G85" s="272"/>
      <c r="H85" s="272"/>
      <c r="L85" s="33"/>
    </row>
    <row r="86" spans="2:47" s="1" customFormat="1" ht="12" customHeight="1">
      <c r="B86" s="33"/>
      <c r="C86" s="28" t="s">
        <v>173</v>
      </c>
      <c r="L86" s="33"/>
    </row>
    <row r="87" spans="2:47" s="1" customFormat="1" ht="16.5" customHeight="1">
      <c r="B87" s="33"/>
      <c r="E87" s="236" t="str">
        <f>E9</f>
        <v>D.1.5 - Interiér</v>
      </c>
      <c r="F87" s="273"/>
      <c r="G87" s="273"/>
      <c r="H87" s="273"/>
      <c r="L87" s="33"/>
    </row>
    <row r="88" spans="2:47" s="1" customFormat="1" ht="6.95" customHeight="1">
      <c r="B88" s="33"/>
      <c r="L88" s="33"/>
    </row>
    <row r="89" spans="2:47" s="1" customFormat="1" ht="12" customHeight="1">
      <c r="B89" s="33"/>
      <c r="C89" s="28" t="s">
        <v>20</v>
      </c>
      <c r="F89" s="26" t="str">
        <f>F12</f>
        <v>Žukovského 580, Praha 6</v>
      </c>
      <c r="I89" s="28" t="s">
        <v>22</v>
      </c>
      <c r="J89" s="53" t="str">
        <f>IF(J12="","",J12)</f>
        <v>15. 9. 2025</v>
      </c>
      <c r="L89" s="33"/>
    </row>
    <row r="90" spans="2:47" s="1" customFormat="1" ht="6.95" customHeight="1">
      <c r="B90" s="33"/>
      <c r="L90" s="33"/>
    </row>
    <row r="91" spans="2:47" s="1" customFormat="1" ht="15.2" customHeight="1">
      <c r="B91" s="33"/>
      <c r="C91" s="28" t="s">
        <v>24</v>
      </c>
      <c r="F91" s="26" t="str">
        <f>E15</f>
        <v xml:space="preserve"> </v>
      </c>
      <c r="I91" s="28" t="s">
        <v>30</v>
      </c>
      <c r="J91" s="31" t="str">
        <f>E21</f>
        <v>Digitronic CZ s.r.o.</v>
      </c>
      <c r="L91" s="33"/>
    </row>
    <row r="92" spans="2:47" s="1" customFormat="1" ht="15.2" customHeight="1">
      <c r="B92" s="33"/>
      <c r="C92" s="28" t="s">
        <v>28</v>
      </c>
      <c r="F92" s="26" t="str">
        <f>IF(E18="","",E18)</f>
        <v>Vyplň údaj</v>
      </c>
      <c r="I92" s="28" t="s">
        <v>33</v>
      </c>
      <c r="J92" s="31" t="str">
        <f>E24</f>
        <v xml:space="preserve"> </v>
      </c>
      <c r="L92" s="33"/>
    </row>
    <row r="93" spans="2:47" s="1" customFormat="1" ht="10.35" customHeight="1">
      <c r="B93" s="33"/>
      <c r="L93" s="33"/>
    </row>
    <row r="94" spans="2:47" s="1" customFormat="1" ht="29.25" customHeight="1">
      <c r="B94" s="33"/>
      <c r="C94" s="108" t="s">
        <v>261</v>
      </c>
      <c r="D94" s="100"/>
      <c r="E94" s="100"/>
      <c r="F94" s="100"/>
      <c r="G94" s="100"/>
      <c r="H94" s="100"/>
      <c r="I94" s="100"/>
      <c r="J94" s="109" t="s">
        <v>262</v>
      </c>
      <c r="K94" s="100"/>
      <c r="L94" s="33"/>
    </row>
    <row r="95" spans="2:47" s="1" customFormat="1" ht="10.35" customHeight="1">
      <c r="B95" s="33"/>
      <c r="L95" s="33"/>
    </row>
    <row r="96" spans="2:47" s="1" customFormat="1" ht="22.9" customHeight="1">
      <c r="B96" s="33"/>
      <c r="C96" s="110" t="s">
        <v>263</v>
      </c>
      <c r="J96" s="67">
        <f>J120</f>
        <v>0</v>
      </c>
      <c r="L96" s="33"/>
      <c r="AU96" s="18" t="s">
        <v>264</v>
      </c>
    </row>
    <row r="97" spans="2:12" s="8" customFormat="1" ht="24.95" customHeight="1">
      <c r="B97" s="111"/>
      <c r="D97" s="112" t="s">
        <v>10422</v>
      </c>
      <c r="E97" s="113"/>
      <c r="F97" s="113"/>
      <c r="G97" s="113"/>
      <c r="H97" s="113"/>
      <c r="I97" s="113"/>
      <c r="J97" s="114">
        <f>J121</f>
        <v>0</v>
      </c>
      <c r="L97" s="111"/>
    </row>
    <row r="98" spans="2:12" s="9" customFormat="1" ht="19.899999999999999" customHeight="1">
      <c r="B98" s="115"/>
      <c r="D98" s="116" t="s">
        <v>10423</v>
      </c>
      <c r="E98" s="117"/>
      <c r="F98" s="117"/>
      <c r="G98" s="117"/>
      <c r="H98" s="117"/>
      <c r="I98" s="117"/>
      <c r="J98" s="118">
        <f>J122</f>
        <v>0</v>
      </c>
      <c r="L98" s="115"/>
    </row>
    <row r="99" spans="2:12" s="9" customFormat="1" ht="19.899999999999999" customHeight="1">
      <c r="B99" s="115"/>
      <c r="D99" s="116" t="s">
        <v>10424</v>
      </c>
      <c r="E99" s="117"/>
      <c r="F99" s="117"/>
      <c r="G99" s="117"/>
      <c r="H99" s="117"/>
      <c r="I99" s="117"/>
      <c r="J99" s="118">
        <f>J170</f>
        <v>0</v>
      </c>
      <c r="L99" s="115"/>
    </row>
    <row r="100" spans="2:12" s="9" customFormat="1" ht="19.899999999999999" customHeight="1">
      <c r="B100" s="115"/>
      <c r="D100" s="116" t="s">
        <v>10425</v>
      </c>
      <c r="E100" s="117"/>
      <c r="F100" s="117"/>
      <c r="G100" s="117"/>
      <c r="H100" s="117"/>
      <c r="I100" s="117"/>
      <c r="J100" s="118">
        <f>J198</f>
        <v>0</v>
      </c>
      <c r="L100" s="115"/>
    </row>
    <row r="101" spans="2:12" s="1" customFormat="1" ht="21.75" customHeight="1">
      <c r="B101" s="33"/>
      <c r="L101" s="33"/>
    </row>
    <row r="102" spans="2:12" s="1" customFormat="1" ht="6.95" customHeight="1">
      <c r="B102" s="45"/>
      <c r="C102" s="46"/>
      <c r="D102" s="46"/>
      <c r="E102" s="46"/>
      <c r="F102" s="46"/>
      <c r="G102" s="46"/>
      <c r="H102" s="46"/>
      <c r="I102" s="46"/>
      <c r="J102" s="46"/>
      <c r="K102" s="46"/>
      <c r="L102" s="33"/>
    </row>
    <row r="106" spans="2:12" s="1" customFormat="1" ht="6.95" customHeight="1">
      <c r="B106" s="47"/>
      <c r="C106" s="48"/>
      <c r="D106" s="48"/>
      <c r="E106" s="48"/>
      <c r="F106" s="48"/>
      <c r="G106" s="48"/>
      <c r="H106" s="48"/>
      <c r="I106" s="48"/>
      <c r="J106" s="48"/>
      <c r="K106" s="48"/>
      <c r="L106" s="33"/>
    </row>
    <row r="107" spans="2:12" s="1" customFormat="1" ht="24.95" customHeight="1">
      <c r="B107" s="33"/>
      <c r="C107" s="22" t="s">
        <v>292</v>
      </c>
      <c r="L107" s="33"/>
    </row>
    <row r="108" spans="2:12" s="1" customFormat="1" ht="6.95" customHeight="1">
      <c r="B108" s="33"/>
      <c r="L108" s="33"/>
    </row>
    <row r="109" spans="2:12" s="1" customFormat="1" ht="12" customHeight="1">
      <c r="B109" s="33"/>
      <c r="C109" s="28" t="s">
        <v>16</v>
      </c>
      <c r="L109" s="33"/>
    </row>
    <row r="110" spans="2:12" s="1" customFormat="1" ht="16.5" customHeight="1">
      <c r="B110" s="33"/>
      <c r="E110" s="271" t="str">
        <f>E7</f>
        <v>ZŠ Dědina - nástavba - REVIZE č. 2</v>
      </c>
      <c r="F110" s="272"/>
      <c r="G110" s="272"/>
      <c r="H110" s="272"/>
      <c r="L110" s="33"/>
    </row>
    <row r="111" spans="2:12" s="1" customFormat="1" ht="12" customHeight="1">
      <c r="B111" s="33"/>
      <c r="C111" s="28" t="s">
        <v>173</v>
      </c>
      <c r="L111" s="33"/>
    </row>
    <row r="112" spans="2:12" s="1" customFormat="1" ht="16.5" customHeight="1">
      <c r="B112" s="33"/>
      <c r="E112" s="236" t="str">
        <f>E9</f>
        <v>D.1.5 - Interiér</v>
      </c>
      <c r="F112" s="273"/>
      <c r="G112" s="273"/>
      <c r="H112" s="273"/>
      <c r="L112" s="33"/>
    </row>
    <row r="113" spans="2:65" s="1" customFormat="1" ht="6.95" customHeight="1">
      <c r="B113" s="33"/>
      <c r="L113" s="33"/>
    </row>
    <row r="114" spans="2:65" s="1" customFormat="1" ht="12" customHeight="1">
      <c r="B114" s="33"/>
      <c r="C114" s="28" t="s">
        <v>20</v>
      </c>
      <c r="F114" s="26" t="str">
        <f>F12</f>
        <v>Žukovského 580, Praha 6</v>
      </c>
      <c r="I114" s="28" t="s">
        <v>22</v>
      </c>
      <c r="J114" s="53" t="str">
        <f>IF(J12="","",J12)</f>
        <v>15. 9. 2025</v>
      </c>
      <c r="L114" s="33"/>
    </row>
    <row r="115" spans="2:65" s="1" customFormat="1" ht="6.95" customHeight="1">
      <c r="B115" s="33"/>
      <c r="L115" s="33"/>
    </row>
    <row r="116" spans="2:65" s="1" customFormat="1" ht="15.2" customHeight="1">
      <c r="B116" s="33"/>
      <c r="C116" s="28" t="s">
        <v>24</v>
      </c>
      <c r="F116" s="26" t="str">
        <f>E15</f>
        <v xml:space="preserve"> </v>
      </c>
      <c r="I116" s="28" t="s">
        <v>30</v>
      </c>
      <c r="J116" s="31" t="str">
        <f>E21</f>
        <v>Digitronic CZ s.r.o.</v>
      </c>
      <c r="L116" s="33"/>
    </row>
    <row r="117" spans="2:65" s="1" customFormat="1" ht="15.2" customHeight="1">
      <c r="B117" s="33"/>
      <c r="C117" s="28" t="s">
        <v>28</v>
      </c>
      <c r="F117" s="26" t="str">
        <f>IF(E18="","",E18)</f>
        <v>Vyplň údaj</v>
      </c>
      <c r="I117" s="28" t="s">
        <v>33</v>
      </c>
      <c r="J117" s="31" t="str">
        <f>E24</f>
        <v xml:space="preserve"> </v>
      </c>
      <c r="L117" s="33"/>
    </row>
    <row r="118" spans="2:65" s="1" customFormat="1" ht="10.35" customHeight="1">
      <c r="B118" s="33"/>
      <c r="L118" s="33"/>
    </row>
    <row r="119" spans="2:65" s="10" customFormat="1" ht="29.25" customHeight="1">
      <c r="B119" s="119"/>
      <c r="C119" s="120" t="s">
        <v>293</v>
      </c>
      <c r="D119" s="121" t="s">
        <v>60</v>
      </c>
      <c r="E119" s="121" t="s">
        <v>56</v>
      </c>
      <c r="F119" s="121" t="s">
        <v>57</v>
      </c>
      <c r="G119" s="121" t="s">
        <v>294</v>
      </c>
      <c r="H119" s="121" t="s">
        <v>295</v>
      </c>
      <c r="I119" s="121" t="s">
        <v>296</v>
      </c>
      <c r="J119" s="121" t="s">
        <v>262</v>
      </c>
      <c r="K119" s="122" t="s">
        <v>297</v>
      </c>
      <c r="L119" s="119"/>
      <c r="M119" s="60" t="s">
        <v>1</v>
      </c>
      <c r="N119" s="61" t="s">
        <v>39</v>
      </c>
      <c r="O119" s="61" t="s">
        <v>298</v>
      </c>
      <c r="P119" s="61" t="s">
        <v>299</v>
      </c>
      <c r="Q119" s="61" t="s">
        <v>300</v>
      </c>
      <c r="R119" s="61" t="s">
        <v>301</v>
      </c>
      <c r="S119" s="61" t="s">
        <v>302</v>
      </c>
      <c r="T119" s="62" t="s">
        <v>303</v>
      </c>
    </row>
    <row r="120" spans="2:65" s="1" customFormat="1" ht="22.9" customHeight="1">
      <c r="B120" s="33"/>
      <c r="C120" s="65" t="s">
        <v>304</v>
      </c>
      <c r="J120" s="123">
        <f>BK120</f>
        <v>0</v>
      </c>
      <c r="L120" s="33"/>
      <c r="M120" s="63"/>
      <c r="N120" s="54"/>
      <c r="O120" s="54"/>
      <c r="P120" s="124">
        <f>P121</f>
        <v>0</v>
      </c>
      <c r="Q120" s="54"/>
      <c r="R120" s="124">
        <f>R121</f>
        <v>0</v>
      </c>
      <c r="S120" s="54"/>
      <c r="T120" s="125">
        <f>T121</f>
        <v>0</v>
      </c>
      <c r="AT120" s="18" t="s">
        <v>74</v>
      </c>
      <c r="AU120" s="18" t="s">
        <v>264</v>
      </c>
      <c r="BK120" s="126">
        <f>BK121</f>
        <v>0</v>
      </c>
    </row>
    <row r="121" spans="2:65" s="11" customFormat="1" ht="25.9" customHeight="1">
      <c r="B121" s="127"/>
      <c r="D121" s="128" t="s">
        <v>74</v>
      </c>
      <c r="E121" s="129" t="s">
        <v>150</v>
      </c>
      <c r="F121" s="129" t="s">
        <v>151</v>
      </c>
      <c r="I121" s="130"/>
      <c r="J121" s="131">
        <f>BK121</f>
        <v>0</v>
      </c>
      <c r="L121" s="127"/>
      <c r="M121" s="132"/>
      <c r="P121" s="133">
        <f>P122+P170+P198</f>
        <v>0</v>
      </c>
      <c r="R121" s="133">
        <f>R122+R170+R198</f>
        <v>0</v>
      </c>
      <c r="T121" s="134">
        <f>T122+T170+T198</f>
        <v>0</v>
      </c>
      <c r="AR121" s="128" t="s">
        <v>82</v>
      </c>
      <c r="AT121" s="135" t="s">
        <v>74</v>
      </c>
      <c r="AU121" s="135" t="s">
        <v>75</v>
      </c>
      <c r="AY121" s="128" t="s">
        <v>307</v>
      </c>
      <c r="BK121" s="136">
        <f>BK122+BK170+BK198</f>
        <v>0</v>
      </c>
    </row>
    <row r="122" spans="2:65" s="11" customFormat="1" ht="22.9" customHeight="1">
      <c r="B122" s="127"/>
      <c r="D122" s="128" t="s">
        <v>74</v>
      </c>
      <c r="E122" s="137" t="s">
        <v>10426</v>
      </c>
      <c r="F122" s="137" t="s">
        <v>10427</v>
      </c>
      <c r="I122" s="130"/>
      <c r="J122" s="138">
        <f>BK122</f>
        <v>0</v>
      </c>
      <c r="L122" s="127"/>
      <c r="M122" s="132"/>
      <c r="P122" s="133">
        <f>SUM(P123:P169)</f>
        <v>0</v>
      </c>
      <c r="R122" s="133">
        <f>SUM(R123:R169)</f>
        <v>0</v>
      </c>
      <c r="T122" s="134">
        <f>SUM(T123:T169)</f>
        <v>0</v>
      </c>
      <c r="AR122" s="128" t="s">
        <v>82</v>
      </c>
      <c r="AT122" s="135" t="s">
        <v>74</v>
      </c>
      <c r="AU122" s="135" t="s">
        <v>82</v>
      </c>
      <c r="AY122" s="128" t="s">
        <v>307</v>
      </c>
      <c r="BK122" s="136">
        <f>SUM(BK123:BK169)</f>
        <v>0</v>
      </c>
    </row>
    <row r="123" spans="2:65" s="1" customFormat="1" ht="24.2" customHeight="1">
      <c r="B123" s="33"/>
      <c r="C123" s="139" t="s">
        <v>82</v>
      </c>
      <c r="D123" s="139" t="s">
        <v>309</v>
      </c>
      <c r="E123" s="140" t="s">
        <v>10428</v>
      </c>
      <c r="F123" s="141" t="s">
        <v>10429</v>
      </c>
      <c r="G123" s="142" t="s">
        <v>405</v>
      </c>
      <c r="H123" s="143">
        <v>4</v>
      </c>
      <c r="I123" s="144"/>
      <c r="J123" s="145">
        <f>ROUND(I123*H123,2)</f>
        <v>0</v>
      </c>
      <c r="K123" s="141" t="s">
        <v>1</v>
      </c>
      <c r="L123" s="33"/>
      <c r="M123" s="146" t="s">
        <v>1</v>
      </c>
      <c r="N123" s="147" t="s">
        <v>40</v>
      </c>
      <c r="P123" s="148">
        <f>O123*H123</f>
        <v>0</v>
      </c>
      <c r="Q123" s="148">
        <v>0</v>
      </c>
      <c r="R123" s="148">
        <f>Q123*H123</f>
        <v>0</v>
      </c>
      <c r="S123" s="148">
        <v>0</v>
      </c>
      <c r="T123" s="149">
        <f>S123*H123</f>
        <v>0</v>
      </c>
      <c r="AR123" s="150" t="s">
        <v>314</v>
      </c>
      <c r="AT123" s="150" t="s">
        <v>309</v>
      </c>
      <c r="AU123" s="150" t="s">
        <v>84</v>
      </c>
      <c r="AY123" s="18" t="s">
        <v>307</v>
      </c>
      <c r="BE123" s="151">
        <f>IF(N123="základní",J123,0)</f>
        <v>0</v>
      </c>
      <c r="BF123" s="151">
        <f>IF(N123="snížená",J123,0)</f>
        <v>0</v>
      </c>
      <c r="BG123" s="151">
        <f>IF(N123="zákl. přenesená",J123,0)</f>
        <v>0</v>
      </c>
      <c r="BH123" s="151">
        <f>IF(N123="sníž. přenesená",J123,0)</f>
        <v>0</v>
      </c>
      <c r="BI123" s="151">
        <f>IF(N123="nulová",J123,0)</f>
        <v>0</v>
      </c>
      <c r="BJ123" s="18" t="s">
        <v>82</v>
      </c>
      <c r="BK123" s="151">
        <f>ROUND(I123*H123,2)</f>
        <v>0</v>
      </c>
      <c r="BL123" s="18" t="s">
        <v>314</v>
      </c>
      <c r="BM123" s="150" t="s">
        <v>10430</v>
      </c>
    </row>
    <row r="124" spans="2:65" s="1" customFormat="1" ht="185.25">
      <c r="B124" s="33"/>
      <c r="D124" s="152" t="s">
        <v>316</v>
      </c>
      <c r="F124" s="153" t="s">
        <v>10431</v>
      </c>
      <c r="I124" s="154"/>
      <c r="L124" s="33"/>
      <c r="M124" s="155"/>
      <c r="T124" s="57"/>
      <c r="AT124" s="18" t="s">
        <v>316</v>
      </c>
      <c r="AU124" s="18" t="s">
        <v>84</v>
      </c>
    </row>
    <row r="125" spans="2:65" s="1" customFormat="1" ht="29.25">
      <c r="B125" s="33"/>
      <c r="D125" s="152" t="s">
        <v>357</v>
      </c>
      <c r="F125" s="176" t="s">
        <v>10432</v>
      </c>
      <c r="I125" s="154"/>
      <c r="L125" s="33"/>
      <c r="M125" s="155"/>
      <c r="T125" s="57"/>
      <c r="AT125" s="18" t="s">
        <v>357</v>
      </c>
      <c r="AU125" s="18" t="s">
        <v>84</v>
      </c>
    </row>
    <row r="126" spans="2:65" s="1" customFormat="1" ht="37.9" customHeight="1">
      <c r="B126" s="33"/>
      <c r="C126" s="139" t="s">
        <v>84</v>
      </c>
      <c r="D126" s="139" t="s">
        <v>309</v>
      </c>
      <c r="E126" s="140" t="s">
        <v>10433</v>
      </c>
      <c r="F126" s="141" t="s">
        <v>10434</v>
      </c>
      <c r="G126" s="142" t="s">
        <v>405</v>
      </c>
      <c r="H126" s="143">
        <v>18</v>
      </c>
      <c r="I126" s="144"/>
      <c r="J126" s="145">
        <f>ROUND(I126*H126,2)</f>
        <v>0</v>
      </c>
      <c r="K126" s="141" t="s">
        <v>1</v>
      </c>
      <c r="L126" s="33"/>
      <c r="M126" s="146" t="s">
        <v>1</v>
      </c>
      <c r="N126" s="147" t="s">
        <v>40</v>
      </c>
      <c r="P126" s="148">
        <f>O126*H126</f>
        <v>0</v>
      </c>
      <c r="Q126" s="148">
        <v>0</v>
      </c>
      <c r="R126" s="148">
        <f>Q126*H126</f>
        <v>0</v>
      </c>
      <c r="S126" s="148">
        <v>0</v>
      </c>
      <c r="T126" s="149">
        <f>S126*H126</f>
        <v>0</v>
      </c>
      <c r="AR126" s="150" t="s">
        <v>314</v>
      </c>
      <c r="AT126" s="150" t="s">
        <v>309</v>
      </c>
      <c r="AU126" s="150" t="s">
        <v>84</v>
      </c>
      <c r="AY126" s="18" t="s">
        <v>307</v>
      </c>
      <c r="BE126" s="151">
        <f>IF(N126="základní",J126,0)</f>
        <v>0</v>
      </c>
      <c r="BF126" s="151">
        <f>IF(N126="snížená",J126,0)</f>
        <v>0</v>
      </c>
      <c r="BG126" s="151">
        <f>IF(N126="zákl. přenesená",J126,0)</f>
        <v>0</v>
      </c>
      <c r="BH126" s="151">
        <f>IF(N126="sníž. přenesená",J126,0)</f>
        <v>0</v>
      </c>
      <c r="BI126" s="151">
        <f>IF(N126="nulová",J126,0)</f>
        <v>0</v>
      </c>
      <c r="BJ126" s="18" t="s">
        <v>82</v>
      </c>
      <c r="BK126" s="151">
        <f>ROUND(I126*H126,2)</f>
        <v>0</v>
      </c>
      <c r="BL126" s="18" t="s">
        <v>314</v>
      </c>
      <c r="BM126" s="150" t="s">
        <v>10435</v>
      </c>
    </row>
    <row r="127" spans="2:65" s="1" customFormat="1" ht="19.5">
      <c r="B127" s="33"/>
      <c r="D127" s="152" t="s">
        <v>357</v>
      </c>
      <c r="F127" s="176" t="s">
        <v>10436</v>
      </c>
      <c r="I127" s="154"/>
      <c r="L127" s="33"/>
      <c r="M127" s="155"/>
      <c r="T127" s="57"/>
      <c r="AT127" s="18" t="s">
        <v>357</v>
      </c>
      <c r="AU127" s="18" t="s">
        <v>84</v>
      </c>
    </row>
    <row r="128" spans="2:65" s="1" customFormat="1" ht="37.9" customHeight="1">
      <c r="B128" s="33"/>
      <c r="C128" s="139" t="s">
        <v>163</v>
      </c>
      <c r="D128" s="139" t="s">
        <v>309</v>
      </c>
      <c r="E128" s="140" t="s">
        <v>10437</v>
      </c>
      <c r="F128" s="141" t="s">
        <v>10438</v>
      </c>
      <c r="G128" s="142" t="s">
        <v>405</v>
      </c>
      <c r="H128" s="143">
        <v>1</v>
      </c>
      <c r="I128" s="144"/>
      <c r="J128" s="145">
        <f>ROUND(I128*H128,2)</f>
        <v>0</v>
      </c>
      <c r="K128" s="141" t="s">
        <v>1</v>
      </c>
      <c r="L128" s="33"/>
      <c r="M128" s="146" t="s">
        <v>1</v>
      </c>
      <c r="N128" s="147" t="s">
        <v>40</v>
      </c>
      <c r="P128" s="148">
        <f>O128*H128</f>
        <v>0</v>
      </c>
      <c r="Q128" s="148">
        <v>0</v>
      </c>
      <c r="R128" s="148">
        <f>Q128*H128</f>
        <v>0</v>
      </c>
      <c r="S128" s="148">
        <v>0</v>
      </c>
      <c r="T128" s="149">
        <f>S128*H128</f>
        <v>0</v>
      </c>
      <c r="AR128" s="150" t="s">
        <v>314</v>
      </c>
      <c r="AT128" s="150" t="s">
        <v>309</v>
      </c>
      <c r="AU128" s="150" t="s">
        <v>84</v>
      </c>
      <c r="AY128" s="18" t="s">
        <v>307</v>
      </c>
      <c r="BE128" s="151">
        <f>IF(N128="základní",J128,0)</f>
        <v>0</v>
      </c>
      <c r="BF128" s="151">
        <f>IF(N128="snížená",J128,0)</f>
        <v>0</v>
      </c>
      <c r="BG128" s="151">
        <f>IF(N128="zákl. přenesená",J128,0)</f>
        <v>0</v>
      </c>
      <c r="BH128" s="151">
        <f>IF(N128="sníž. přenesená",J128,0)</f>
        <v>0</v>
      </c>
      <c r="BI128" s="151">
        <f>IF(N128="nulová",J128,0)</f>
        <v>0</v>
      </c>
      <c r="BJ128" s="18" t="s">
        <v>82</v>
      </c>
      <c r="BK128" s="151">
        <f>ROUND(I128*H128,2)</f>
        <v>0</v>
      </c>
      <c r="BL128" s="18" t="s">
        <v>314</v>
      </c>
      <c r="BM128" s="150" t="s">
        <v>10439</v>
      </c>
    </row>
    <row r="129" spans="2:65" s="1" customFormat="1" ht="19.5">
      <c r="B129" s="33"/>
      <c r="D129" s="152" t="s">
        <v>357</v>
      </c>
      <c r="F129" s="176" t="s">
        <v>10440</v>
      </c>
      <c r="I129" s="154"/>
      <c r="L129" s="33"/>
      <c r="M129" s="155"/>
      <c r="T129" s="57"/>
      <c r="AT129" s="18" t="s">
        <v>357</v>
      </c>
      <c r="AU129" s="18" t="s">
        <v>84</v>
      </c>
    </row>
    <row r="130" spans="2:65" s="1" customFormat="1" ht="24.2" customHeight="1">
      <c r="B130" s="33"/>
      <c r="C130" s="139" t="s">
        <v>314</v>
      </c>
      <c r="D130" s="139" t="s">
        <v>309</v>
      </c>
      <c r="E130" s="140" t="s">
        <v>10441</v>
      </c>
      <c r="F130" s="141" t="s">
        <v>10442</v>
      </c>
      <c r="G130" s="142" t="s">
        <v>405</v>
      </c>
      <c r="H130" s="143">
        <v>14</v>
      </c>
      <c r="I130" s="144"/>
      <c r="J130" s="145">
        <f>ROUND(I130*H130,2)</f>
        <v>0</v>
      </c>
      <c r="K130" s="141" t="s">
        <v>1</v>
      </c>
      <c r="L130" s="33"/>
      <c r="M130" s="146" t="s">
        <v>1</v>
      </c>
      <c r="N130" s="147" t="s">
        <v>40</v>
      </c>
      <c r="P130" s="148">
        <f>O130*H130</f>
        <v>0</v>
      </c>
      <c r="Q130" s="148">
        <v>0</v>
      </c>
      <c r="R130" s="148">
        <f>Q130*H130</f>
        <v>0</v>
      </c>
      <c r="S130" s="148">
        <v>0</v>
      </c>
      <c r="T130" s="149">
        <f>S130*H130</f>
        <v>0</v>
      </c>
      <c r="AR130" s="150" t="s">
        <v>314</v>
      </c>
      <c r="AT130" s="150" t="s">
        <v>309</v>
      </c>
      <c r="AU130" s="150" t="s">
        <v>84</v>
      </c>
      <c r="AY130" s="18" t="s">
        <v>307</v>
      </c>
      <c r="BE130" s="151">
        <f>IF(N130="základní",J130,0)</f>
        <v>0</v>
      </c>
      <c r="BF130" s="151">
        <f>IF(N130="snížená",J130,0)</f>
        <v>0</v>
      </c>
      <c r="BG130" s="151">
        <f>IF(N130="zákl. přenesená",J130,0)</f>
        <v>0</v>
      </c>
      <c r="BH130" s="151">
        <f>IF(N130="sníž. přenesená",J130,0)</f>
        <v>0</v>
      </c>
      <c r="BI130" s="151">
        <f>IF(N130="nulová",J130,0)</f>
        <v>0</v>
      </c>
      <c r="BJ130" s="18" t="s">
        <v>82</v>
      </c>
      <c r="BK130" s="151">
        <f>ROUND(I130*H130,2)</f>
        <v>0</v>
      </c>
      <c r="BL130" s="18" t="s">
        <v>314</v>
      </c>
      <c r="BM130" s="150" t="s">
        <v>10443</v>
      </c>
    </row>
    <row r="131" spans="2:65" s="1" customFormat="1" ht="19.5">
      <c r="B131" s="33"/>
      <c r="D131" s="152" t="s">
        <v>357</v>
      </c>
      <c r="F131" s="176" t="s">
        <v>10444</v>
      </c>
      <c r="I131" s="154"/>
      <c r="L131" s="33"/>
      <c r="M131" s="155"/>
      <c r="T131" s="57"/>
      <c r="AT131" s="18" t="s">
        <v>357</v>
      </c>
      <c r="AU131" s="18" t="s">
        <v>84</v>
      </c>
    </row>
    <row r="132" spans="2:65" s="1" customFormat="1" ht="44.25" customHeight="1">
      <c r="B132" s="33"/>
      <c r="C132" s="139" t="s">
        <v>345</v>
      </c>
      <c r="D132" s="139" t="s">
        <v>309</v>
      </c>
      <c r="E132" s="140" t="s">
        <v>10445</v>
      </c>
      <c r="F132" s="141" t="s">
        <v>10446</v>
      </c>
      <c r="G132" s="142" t="s">
        <v>405</v>
      </c>
      <c r="H132" s="143">
        <v>1</v>
      </c>
      <c r="I132" s="144"/>
      <c r="J132" s="145">
        <f>ROUND(I132*H132,2)</f>
        <v>0</v>
      </c>
      <c r="K132" s="141" t="s">
        <v>1</v>
      </c>
      <c r="L132" s="33"/>
      <c r="M132" s="146" t="s">
        <v>1</v>
      </c>
      <c r="N132" s="147" t="s">
        <v>40</v>
      </c>
      <c r="P132" s="148">
        <f>O132*H132</f>
        <v>0</v>
      </c>
      <c r="Q132" s="148">
        <v>0</v>
      </c>
      <c r="R132" s="148">
        <f>Q132*H132</f>
        <v>0</v>
      </c>
      <c r="S132" s="148">
        <v>0</v>
      </c>
      <c r="T132" s="149">
        <f>S132*H132</f>
        <v>0</v>
      </c>
      <c r="AR132" s="150" t="s">
        <v>314</v>
      </c>
      <c r="AT132" s="150" t="s">
        <v>309</v>
      </c>
      <c r="AU132" s="150" t="s">
        <v>84</v>
      </c>
      <c r="AY132" s="18" t="s">
        <v>307</v>
      </c>
      <c r="BE132" s="151">
        <f>IF(N132="základní",J132,0)</f>
        <v>0</v>
      </c>
      <c r="BF132" s="151">
        <f>IF(N132="snížená",J132,0)</f>
        <v>0</v>
      </c>
      <c r="BG132" s="151">
        <f>IF(N132="zákl. přenesená",J132,0)</f>
        <v>0</v>
      </c>
      <c r="BH132" s="151">
        <f>IF(N132="sníž. přenesená",J132,0)</f>
        <v>0</v>
      </c>
      <c r="BI132" s="151">
        <f>IF(N132="nulová",J132,0)</f>
        <v>0</v>
      </c>
      <c r="BJ132" s="18" t="s">
        <v>82</v>
      </c>
      <c r="BK132" s="151">
        <f>ROUND(I132*H132,2)</f>
        <v>0</v>
      </c>
      <c r="BL132" s="18" t="s">
        <v>314</v>
      </c>
      <c r="BM132" s="150" t="s">
        <v>10447</v>
      </c>
    </row>
    <row r="133" spans="2:65" s="1" customFormat="1" ht="19.5">
      <c r="B133" s="33"/>
      <c r="D133" s="152" t="s">
        <v>357</v>
      </c>
      <c r="F133" s="176" t="s">
        <v>10448</v>
      </c>
      <c r="I133" s="154"/>
      <c r="L133" s="33"/>
      <c r="M133" s="155"/>
      <c r="T133" s="57"/>
      <c r="AT133" s="18" t="s">
        <v>357</v>
      </c>
      <c r="AU133" s="18" t="s">
        <v>84</v>
      </c>
    </row>
    <row r="134" spans="2:65" s="1" customFormat="1" ht="37.9" customHeight="1">
      <c r="B134" s="33"/>
      <c r="C134" s="139" t="s">
        <v>352</v>
      </c>
      <c r="D134" s="139" t="s">
        <v>309</v>
      </c>
      <c r="E134" s="140" t="s">
        <v>10449</v>
      </c>
      <c r="F134" s="141" t="s">
        <v>10450</v>
      </c>
      <c r="G134" s="142" t="s">
        <v>405</v>
      </c>
      <c r="H134" s="143">
        <v>1</v>
      </c>
      <c r="I134" s="144"/>
      <c r="J134" s="145">
        <f>ROUND(I134*H134,2)</f>
        <v>0</v>
      </c>
      <c r="K134" s="141" t="s">
        <v>1</v>
      </c>
      <c r="L134" s="33"/>
      <c r="M134" s="146" t="s">
        <v>1</v>
      </c>
      <c r="N134" s="147" t="s">
        <v>40</v>
      </c>
      <c r="P134" s="148">
        <f>O134*H134</f>
        <v>0</v>
      </c>
      <c r="Q134" s="148">
        <v>0</v>
      </c>
      <c r="R134" s="148">
        <f>Q134*H134</f>
        <v>0</v>
      </c>
      <c r="S134" s="148">
        <v>0</v>
      </c>
      <c r="T134" s="149">
        <f>S134*H134</f>
        <v>0</v>
      </c>
      <c r="AR134" s="150" t="s">
        <v>314</v>
      </c>
      <c r="AT134" s="150" t="s">
        <v>309</v>
      </c>
      <c r="AU134" s="150" t="s">
        <v>84</v>
      </c>
      <c r="AY134" s="18" t="s">
        <v>307</v>
      </c>
      <c r="BE134" s="151">
        <f>IF(N134="základní",J134,0)</f>
        <v>0</v>
      </c>
      <c r="BF134" s="151">
        <f>IF(N134="snížená",J134,0)</f>
        <v>0</v>
      </c>
      <c r="BG134" s="151">
        <f>IF(N134="zákl. přenesená",J134,0)</f>
        <v>0</v>
      </c>
      <c r="BH134" s="151">
        <f>IF(N134="sníž. přenesená",J134,0)</f>
        <v>0</v>
      </c>
      <c r="BI134" s="151">
        <f>IF(N134="nulová",J134,0)</f>
        <v>0</v>
      </c>
      <c r="BJ134" s="18" t="s">
        <v>82</v>
      </c>
      <c r="BK134" s="151">
        <f>ROUND(I134*H134,2)</f>
        <v>0</v>
      </c>
      <c r="BL134" s="18" t="s">
        <v>314</v>
      </c>
      <c r="BM134" s="150" t="s">
        <v>10451</v>
      </c>
    </row>
    <row r="135" spans="2:65" s="1" customFormat="1" ht="19.5">
      <c r="B135" s="33"/>
      <c r="D135" s="152" t="s">
        <v>357</v>
      </c>
      <c r="F135" s="176" t="s">
        <v>10452</v>
      </c>
      <c r="I135" s="154"/>
      <c r="L135" s="33"/>
      <c r="M135" s="155"/>
      <c r="T135" s="57"/>
      <c r="AT135" s="18" t="s">
        <v>357</v>
      </c>
      <c r="AU135" s="18" t="s">
        <v>84</v>
      </c>
    </row>
    <row r="136" spans="2:65" s="1" customFormat="1" ht="33" customHeight="1">
      <c r="B136" s="33"/>
      <c r="C136" s="139" t="s">
        <v>361</v>
      </c>
      <c r="D136" s="139" t="s">
        <v>309</v>
      </c>
      <c r="E136" s="140" t="s">
        <v>10453</v>
      </c>
      <c r="F136" s="141" t="s">
        <v>10454</v>
      </c>
      <c r="G136" s="142" t="s">
        <v>405</v>
      </c>
      <c r="H136" s="143">
        <v>3</v>
      </c>
      <c r="I136" s="144"/>
      <c r="J136" s="145">
        <f>ROUND(I136*H136,2)</f>
        <v>0</v>
      </c>
      <c r="K136" s="141" t="s">
        <v>1</v>
      </c>
      <c r="L136" s="33"/>
      <c r="M136" s="146" t="s">
        <v>1</v>
      </c>
      <c r="N136" s="147" t="s">
        <v>40</v>
      </c>
      <c r="P136" s="148">
        <f>O136*H136</f>
        <v>0</v>
      </c>
      <c r="Q136" s="148">
        <v>0</v>
      </c>
      <c r="R136" s="148">
        <f>Q136*H136</f>
        <v>0</v>
      </c>
      <c r="S136" s="148">
        <v>0</v>
      </c>
      <c r="T136" s="149">
        <f>S136*H136</f>
        <v>0</v>
      </c>
      <c r="AR136" s="150" t="s">
        <v>314</v>
      </c>
      <c r="AT136" s="150" t="s">
        <v>309</v>
      </c>
      <c r="AU136" s="150" t="s">
        <v>84</v>
      </c>
      <c r="AY136" s="18" t="s">
        <v>307</v>
      </c>
      <c r="BE136" s="151">
        <f>IF(N136="základní",J136,0)</f>
        <v>0</v>
      </c>
      <c r="BF136" s="151">
        <f>IF(N136="snížená",J136,0)</f>
        <v>0</v>
      </c>
      <c r="BG136" s="151">
        <f>IF(N136="zákl. přenesená",J136,0)</f>
        <v>0</v>
      </c>
      <c r="BH136" s="151">
        <f>IF(N136="sníž. přenesená",J136,0)</f>
        <v>0</v>
      </c>
      <c r="BI136" s="151">
        <f>IF(N136="nulová",J136,0)</f>
        <v>0</v>
      </c>
      <c r="BJ136" s="18" t="s">
        <v>82</v>
      </c>
      <c r="BK136" s="151">
        <f>ROUND(I136*H136,2)</f>
        <v>0</v>
      </c>
      <c r="BL136" s="18" t="s">
        <v>314</v>
      </c>
      <c r="BM136" s="150" t="s">
        <v>10455</v>
      </c>
    </row>
    <row r="137" spans="2:65" s="1" customFormat="1" ht="19.5">
      <c r="B137" s="33"/>
      <c r="D137" s="152" t="s">
        <v>357</v>
      </c>
      <c r="F137" s="176" t="s">
        <v>10456</v>
      </c>
      <c r="I137" s="154"/>
      <c r="L137" s="33"/>
      <c r="M137" s="155"/>
      <c r="T137" s="57"/>
      <c r="AT137" s="18" t="s">
        <v>357</v>
      </c>
      <c r="AU137" s="18" t="s">
        <v>84</v>
      </c>
    </row>
    <row r="138" spans="2:65" s="1" customFormat="1" ht="37.9" customHeight="1">
      <c r="B138" s="33"/>
      <c r="C138" s="139" t="s">
        <v>369</v>
      </c>
      <c r="D138" s="139" t="s">
        <v>309</v>
      </c>
      <c r="E138" s="140" t="s">
        <v>10457</v>
      </c>
      <c r="F138" s="141" t="s">
        <v>10458</v>
      </c>
      <c r="G138" s="142" t="s">
        <v>405</v>
      </c>
      <c r="H138" s="143">
        <v>1</v>
      </c>
      <c r="I138" s="144"/>
      <c r="J138" s="145">
        <f>ROUND(I138*H138,2)</f>
        <v>0</v>
      </c>
      <c r="K138" s="141" t="s">
        <v>1</v>
      </c>
      <c r="L138" s="33"/>
      <c r="M138" s="146" t="s">
        <v>1</v>
      </c>
      <c r="N138" s="147" t="s">
        <v>40</v>
      </c>
      <c r="P138" s="148">
        <f>O138*H138</f>
        <v>0</v>
      </c>
      <c r="Q138" s="148">
        <v>0</v>
      </c>
      <c r="R138" s="148">
        <f>Q138*H138</f>
        <v>0</v>
      </c>
      <c r="S138" s="148">
        <v>0</v>
      </c>
      <c r="T138" s="149">
        <f>S138*H138</f>
        <v>0</v>
      </c>
      <c r="AR138" s="150" t="s">
        <v>314</v>
      </c>
      <c r="AT138" s="150" t="s">
        <v>309</v>
      </c>
      <c r="AU138" s="150" t="s">
        <v>84</v>
      </c>
      <c r="AY138" s="18" t="s">
        <v>307</v>
      </c>
      <c r="BE138" s="151">
        <f>IF(N138="základní",J138,0)</f>
        <v>0</v>
      </c>
      <c r="BF138" s="151">
        <f>IF(N138="snížená",J138,0)</f>
        <v>0</v>
      </c>
      <c r="BG138" s="151">
        <f>IF(N138="zákl. přenesená",J138,0)</f>
        <v>0</v>
      </c>
      <c r="BH138" s="151">
        <f>IF(N138="sníž. přenesená",J138,0)</f>
        <v>0</v>
      </c>
      <c r="BI138" s="151">
        <f>IF(N138="nulová",J138,0)</f>
        <v>0</v>
      </c>
      <c r="BJ138" s="18" t="s">
        <v>82</v>
      </c>
      <c r="BK138" s="151">
        <f>ROUND(I138*H138,2)</f>
        <v>0</v>
      </c>
      <c r="BL138" s="18" t="s">
        <v>314</v>
      </c>
      <c r="BM138" s="150" t="s">
        <v>10459</v>
      </c>
    </row>
    <row r="139" spans="2:65" s="1" customFormat="1" ht="19.5">
      <c r="B139" s="33"/>
      <c r="D139" s="152" t="s">
        <v>357</v>
      </c>
      <c r="F139" s="176" t="s">
        <v>10460</v>
      </c>
      <c r="I139" s="154"/>
      <c r="L139" s="33"/>
      <c r="M139" s="155"/>
      <c r="T139" s="57"/>
      <c r="AT139" s="18" t="s">
        <v>357</v>
      </c>
      <c r="AU139" s="18" t="s">
        <v>84</v>
      </c>
    </row>
    <row r="140" spans="2:65" s="1" customFormat="1" ht="37.9" customHeight="1">
      <c r="B140" s="33"/>
      <c r="C140" s="139" t="s">
        <v>374</v>
      </c>
      <c r="D140" s="139" t="s">
        <v>309</v>
      </c>
      <c r="E140" s="140" t="s">
        <v>10461</v>
      </c>
      <c r="F140" s="141" t="s">
        <v>10462</v>
      </c>
      <c r="G140" s="142" t="s">
        <v>405</v>
      </c>
      <c r="H140" s="143">
        <v>2</v>
      </c>
      <c r="I140" s="144"/>
      <c r="J140" s="145">
        <f>ROUND(I140*H140,2)</f>
        <v>0</v>
      </c>
      <c r="K140" s="141" t="s">
        <v>1</v>
      </c>
      <c r="L140" s="33"/>
      <c r="M140" s="146" t="s">
        <v>1</v>
      </c>
      <c r="N140" s="147" t="s">
        <v>40</v>
      </c>
      <c r="P140" s="148">
        <f>O140*H140</f>
        <v>0</v>
      </c>
      <c r="Q140" s="148">
        <v>0</v>
      </c>
      <c r="R140" s="148">
        <f>Q140*H140</f>
        <v>0</v>
      </c>
      <c r="S140" s="148">
        <v>0</v>
      </c>
      <c r="T140" s="149">
        <f>S140*H140</f>
        <v>0</v>
      </c>
      <c r="AR140" s="150" t="s">
        <v>314</v>
      </c>
      <c r="AT140" s="150" t="s">
        <v>309</v>
      </c>
      <c r="AU140" s="150" t="s">
        <v>84</v>
      </c>
      <c r="AY140" s="18" t="s">
        <v>307</v>
      </c>
      <c r="BE140" s="151">
        <f>IF(N140="základní",J140,0)</f>
        <v>0</v>
      </c>
      <c r="BF140" s="151">
        <f>IF(N140="snížená",J140,0)</f>
        <v>0</v>
      </c>
      <c r="BG140" s="151">
        <f>IF(N140="zákl. přenesená",J140,0)</f>
        <v>0</v>
      </c>
      <c r="BH140" s="151">
        <f>IF(N140="sníž. přenesená",J140,0)</f>
        <v>0</v>
      </c>
      <c r="BI140" s="151">
        <f>IF(N140="nulová",J140,0)</f>
        <v>0</v>
      </c>
      <c r="BJ140" s="18" t="s">
        <v>82</v>
      </c>
      <c r="BK140" s="151">
        <f>ROUND(I140*H140,2)</f>
        <v>0</v>
      </c>
      <c r="BL140" s="18" t="s">
        <v>314</v>
      </c>
      <c r="BM140" s="150" t="s">
        <v>10463</v>
      </c>
    </row>
    <row r="141" spans="2:65" s="1" customFormat="1" ht="19.5">
      <c r="B141" s="33"/>
      <c r="D141" s="152" t="s">
        <v>357</v>
      </c>
      <c r="F141" s="176" t="s">
        <v>10464</v>
      </c>
      <c r="I141" s="154"/>
      <c r="L141" s="33"/>
      <c r="M141" s="155"/>
      <c r="T141" s="57"/>
      <c r="AT141" s="18" t="s">
        <v>357</v>
      </c>
      <c r="AU141" s="18" t="s">
        <v>84</v>
      </c>
    </row>
    <row r="142" spans="2:65" s="1" customFormat="1" ht="33" customHeight="1">
      <c r="B142" s="33"/>
      <c r="C142" s="139" t="s">
        <v>380</v>
      </c>
      <c r="D142" s="139" t="s">
        <v>309</v>
      </c>
      <c r="E142" s="140" t="s">
        <v>10465</v>
      </c>
      <c r="F142" s="141" t="s">
        <v>10466</v>
      </c>
      <c r="G142" s="142" t="s">
        <v>405</v>
      </c>
      <c r="H142" s="143">
        <v>2</v>
      </c>
      <c r="I142" s="144"/>
      <c r="J142" s="145">
        <f>ROUND(I142*H142,2)</f>
        <v>0</v>
      </c>
      <c r="K142" s="141" t="s">
        <v>1</v>
      </c>
      <c r="L142" s="33"/>
      <c r="M142" s="146" t="s">
        <v>1</v>
      </c>
      <c r="N142" s="147" t="s">
        <v>40</v>
      </c>
      <c r="P142" s="148">
        <f>O142*H142</f>
        <v>0</v>
      </c>
      <c r="Q142" s="148">
        <v>0</v>
      </c>
      <c r="R142" s="148">
        <f>Q142*H142</f>
        <v>0</v>
      </c>
      <c r="S142" s="148">
        <v>0</v>
      </c>
      <c r="T142" s="149">
        <f>S142*H142</f>
        <v>0</v>
      </c>
      <c r="AR142" s="150" t="s">
        <v>314</v>
      </c>
      <c r="AT142" s="150" t="s">
        <v>309</v>
      </c>
      <c r="AU142" s="150" t="s">
        <v>84</v>
      </c>
      <c r="AY142" s="18" t="s">
        <v>307</v>
      </c>
      <c r="BE142" s="151">
        <f>IF(N142="základní",J142,0)</f>
        <v>0</v>
      </c>
      <c r="BF142" s="151">
        <f>IF(N142="snížená",J142,0)</f>
        <v>0</v>
      </c>
      <c r="BG142" s="151">
        <f>IF(N142="zákl. přenesená",J142,0)</f>
        <v>0</v>
      </c>
      <c r="BH142" s="151">
        <f>IF(N142="sníž. přenesená",J142,0)</f>
        <v>0</v>
      </c>
      <c r="BI142" s="151">
        <f>IF(N142="nulová",J142,0)</f>
        <v>0</v>
      </c>
      <c r="BJ142" s="18" t="s">
        <v>82</v>
      </c>
      <c r="BK142" s="151">
        <f>ROUND(I142*H142,2)</f>
        <v>0</v>
      </c>
      <c r="BL142" s="18" t="s">
        <v>314</v>
      </c>
      <c r="BM142" s="150" t="s">
        <v>10467</v>
      </c>
    </row>
    <row r="143" spans="2:65" s="1" customFormat="1" ht="19.5">
      <c r="B143" s="33"/>
      <c r="D143" s="152" t="s">
        <v>357</v>
      </c>
      <c r="F143" s="176" t="s">
        <v>10468</v>
      </c>
      <c r="I143" s="154"/>
      <c r="L143" s="33"/>
      <c r="M143" s="155"/>
      <c r="T143" s="57"/>
      <c r="AT143" s="18" t="s">
        <v>357</v>
      </c>
      <c r="AU143" s="18" t="s">
        <v>84</v>
      </c>
    </row>
    <row r="144" spans="2:65" s="1" customFormat="1" ht="37.9" customHeight="1">
      <c r="B144" s="33"/>
      <c r="C144" s="139" t="s">
        <v>385</v>
      </c>
      <c r="D144" s="139" t="s">
        <v>309</v>
      </c>
      <c r="E144" s="140" t="s">
        <v>10469</v>
      </c>
      <c r="F144" s="141" t="s">
        <v>10470</v>
      </c>
      <c r="G144" s="142" t="s">
        <v>405</v>
      </c>
      <c r="H144" s="143">
        <v>4</v>
      </c>
      <c r="I144" s="144"/>
      <c r="J144" s="145">
        <f>ROUND(I144*H144,2)</f>
        <v>0</v>
      </c>
      <c r="K144" s="141" t="s">
        <v>1</v>
      </c>
      <c r="L144" s="33"/>
      <c r="M144" s="146" t="s">
        <v>1</v>
      </c>
      <c r="N144" s="147" t="s">
        <v>40</v>
      </c>
      <c r="P144" s="148">
        <f>O144*H144</f>
        <v>0</v>
      </c>
      <c r="Q144" s="148">
        <v>0</v>
      </c>
      <c r="R144" s="148">
        <f>Q144*H144</f>
        <v>0</v>
      </c>
      <c r="S144" s="148">
        <v>0</v>
      </c>
      <c r="T144" s="149">
        <f>S144*H144</f>
        <v>0</v>
      </c>
      <c r="AR144" s="150" t="s">
        <v>314</v>
      </c>
      <c r="AT144" s="150" t="s">
        <v>309</v>
      </c>
      <c r="AU144" s="150" t="s">
        <v>84</v>
      </c>
      <c r="AY144" s="18" t="s">
        <v>307</v>
      </c>
      <c r="BE144" s="151">
        <f>IF(N144="základní",J144,0)</f>
        <v>0</v>
      </c>
      <c r="BF144" s="151">
        <f>IF(N144="snížená",J144,0)</f>
        <v>0</v>
      </c>
      <c r="BG144" s="151">
        <f>IF(N144="zákl. přenesená",J144,0)</f>
        <v>0</v>
      </c>
      <c r="BH144" s="151">
        <f>IF(N144="sníž. přenesená",J144,0)</f>
        <v>0</v>
      </c>
      <c r="BI144" s="151">
        <f>IF(N144="nulová",J144,0)</f>
        <v>0</v>
      </c>
      <c r="BJ144" s="18" t="s">
        <v>82</v>
      </c>
      <c r="BK144" s="151">
        <f>ROUND(I144*H144,2)</f>
        <v>0</v>
      </c>
      <c r="BL144" s="18" t="s">
        <v>314</v>
      </c>
      <c r="BM144" s="150" t="s">
        <v>10471</v>
      </c>
    </row>
    <row r="145" spans="2:65" s="1" customFormat="1" ht="19.5">
      <c r="B145" s="33"/>
      <c r="D145" s="152" t="s">
        <v>357</v>
      </c>
      <c r="F145" s="176" t="s">
        <v>10472</v>
      </c>
      <c r="I145" s="154"/>
      <c r="L145" s="33"/>
      <c r="M145" s="155"/>
      <c r="T145" s="57"/>
      <c r="AT145" s="18" t="s">
        <v>357</v>
      </c>
      <c r="AU145" s="18" t="s">
        <v>84</v>
      </c>
    </row>
    <row r="146" spans="2:65" s="1" customFormat="1" ht="37.9" customHeight="1">
      <c r="B146" s="33"/>
      <c r="C146" s="139" t="s">
        <v>8</v>
      </c>
      <c r="D146" s="139" t="s">
        <v>309</v>
      </c>
      <c r="E146" s="140" t="s">
        <v>10473</v>
      </c>
      <c r="F146" s="141" t="s">
        <v>10474</v>
      </c>
      <c r="G146" s="142" t="s">
        <v>405</v>
      </c>
      <c r="H146" s="143">
        <v>3</v>
      </c>
      <c r="I146" s="144"/>
      <c r="J146" s="145">
        <f>ROUND(I146*H146,2)</f>
        <v>0</v>
      </c>
      <c r="K146" s="141" t="s">
        <v>1</v>
      </c>
      <c r="L146" s="33"/>
      <c r="M146" s="146" t="s">
        <v>1</v>
      </c>
      <c r="N146" s="147" t="s">
        <v>40</v>
      </c>
      <c r="P146" s="148">
        <f>O146*H146</f>
        <v>0</v>
      </c>
      <c r="Q146" s="148">
        <v>0</v>
      </c>
      <c r="R146" s="148">
        <f>Q146*H146</f>
        <v>0</v>
      </c>
      <c r="S146" s="148">
        <v>0</v>
      </c>
      <c r="T146" s="149">
        <f>S146*H146</f>
        <v>0</v>
      </c>
      <c r="AR146" s="150" t="s">
        <v>314</v>
      </c>
      <c r="AT146" s="150" t="s">
        <v>309</v>
      </c>
      <c r="AU146" s="150" t="s">
        <v>84</v>
      </c>
      <c r="AY146" s="18" t="s">
        <v>307</v>
      </c>
      <c r="BE146" s="151">
        <f>IF(N146="základní",J146,0)</f>
        <v>0</v>
      </c>
      <c r="BF146" s="151">
        <f>IF(N146="snížená",J146,0)</f>
        <v>0</v>
      </c>
      <c r="BG146" s="151">
        <f>IF(N146="zákl. přenesená",J146,0)</f>
        <v>0</v>
      </c>
      <c r="BH146" s="151">
        <f>IF(N146="sníž. přenesená",J146,0)</f>
        <v>0</v>
      </c>
      <c r="BI146" s="151">
        <f>IF(N146="nulová",J146,0)</f>
        <v>0</v>
      </c>
      <c r="BJ146" s="18" t="s">
        <v>82</v>
      </c>
      <c r="BK146" s="151">
        <f>ROUND(I146*H146,2)</f>
        <v>0</v>
      </c>
      <c r="BL146" s="18" t="s">
        <v>314</v>
      </c>
      <c r="BM146" s="150" t="s">
        <v>10475</v>
      </c>
    </row>
    <row r="147" spans="2:65" s="1" customFormat="1" ht="19.5">
      <c r="B147" s="33"/>
      <c r="D147" s="152" t="s">
        <v>357</v>
      </c>
      <c r="F147" s="176" t="s">
        <v>10476</v>
      </c>
      <c r="I147" s="154"/>
      <c r="L147" s="33"/>
      <c r="M147" s="155"/>
      <c r="T147" s="57"/>
      <c r="AT147" s="18" t="s">
        <v>357</v>
      </c>
      <c r="AU147" s="18" t="s">
        <v>84</v>
      </c>
    </row>
    <row r="148" spans="2:65" s="1" customFormat="1" ht="37.9" customHeight="1">
      <c r="B148" s="33"/>
      <c r="C148" s="139" t="s">
        <v>395</v>
      </c>
      <c r="D148" s="139" t="s">
        <v>309</v>
      </c>
      <c r="E148" s="140" t="s">
        <v>10477</v>
      </c>
      <c r="F148" s="141" t="s">
        <v>10478</v>
      </c>
      <c r="G148" s="142" t="s">
        <v>405</v>
      </c>
      <c r="H148" s="143">
        <v>1</v>
      </c>
      <c r="I148" s="144"/>
      <c r="J148" s="145">
        <f>ROUND(I148*H148,2)</f>
        <v>0</v>
      </c>
      <c r="K148" s="141" t="s">
        <v>1</v>
      </c>
      <c r="L148" s="33"/>
      <c r="M148" s="146" t="s">
        <v>1</v>
      </c>
      <c r="N148" s="147" t="s">
        <v>40</v>
      </c>
      <c r="P148" s="148">
        <f>O148*H148</f>
        <v>0</v>
      </c>
      <c r="Q148" s="148">
        <v>0</v>
      </c>
      <c r="R148" s="148">
        <f>Q148*H148</f>
        <v>0</v>
      </c>
      <c r="S148" s="148">
        <v>0</v>
      </c>
      <c r="T148" s="149">
        <f>S148*H148</f>
        <v>0</v>
      </c>
      <c r="AR148" s="150" t="s">
        <v>314</v>
      </c>
      <c r="AT148" s="150" t="s">
        <v>309</v>
      </c>
      <c r="AU148" s="150" t="s">
        <v>84</v>
      </c>
      <c r="AY148" s="18" t="s">
        <v>307</v>
      </c>
      <c r="BE148" s="151">
        <f>IF(N148="základní",J148,0)</f>
        <v>0</v>
      </c>
      <c r="BF148" s="151">
        <f>IF(N148="snížená",J148,0)</f>
        <v>0</v>
      </c>
      <c r="BG148" s="151">
        <f>IF(N148="zákl. přenesená",J148,0)</f>
        <v>0</v>
      </c>
      <c r="BH148" s="151">
        <f>IF(N148="sníž. přenesená",J148,0)</f>
        <v>0</v>
      </c>
      <c r="BI148" s="151">
        <f>IF(N148="nulová",J148,0)</f>
        <v>0</v>
      </c>
      <c r="BJ148" s="18" t="s">
        <v>82</v>
      </c>
      <c r="BK148" s="151">
        <f>ROUND(I148*H148,2)</f>
        <v>0</v>
      </c>
      <c r="BL148" s="18" t="s">
        <v>314</v>
      </c>
      <c r="BM148" s="150" t="s">
        <v>10479</v>
      </c>
    </row>
    <row r="149" spans="2:65" s="1" customFormat="1" ht="19.5">
      <c r="B149" s="33"/>
      <c r="D149" s="152" t="s">
        <v>357</v>
      </c>
      <c r="F149" s="176" t="s">
        <v>10480</v>
      </c>
      <c r="I149" s="154"/>
      <c r="L149" s="33"/>
      <c r="M149" s="155"/>
      <c r="T149" s="57"/>
      <c r="AT149" s="18" t="s">
        <v>357</v>
      </c>
      <c r="AU149" s="18" t="s">
        <v>84</v>
      </c>
    </row>
    <row r="150" spans="2:65" s="1" customFormat="1" ht="37.9" customHeight="1">
      <c r="B150" s="33"/>
      <c r="C150" s="139" t="s">
        <v>402</v>
      </c>
      <c r="D150" s="139" t="s">
        <v>309</v>
      </c>
      <c r="E150" s="140" t="s">
        <v>10481</v>
      </c>
      <c r="F150" s="141" t="s">
        <v>10482</v>
      </c>
      <c r="G150" s="142" t="s">
        <v>405</v>
      </c>
      <c r="H150" s="143">
        <v>2</v>
      </c>
      <c r="I150" s="144"/>
      <c r="J150" s="145">
        <f>ROUND(I150*H150,2)</f>
        <v>0</v>
      </c>
      <c r="K150" s="141" t="s">
        <v>1</v>
      </c>
      <c r="L150" s="33"/>
      <c r="M150" s="146" t="s">
        <v>1</v>
      </c>
      <c r="N150" s="147" t="s">
        <v>40</v>
      </c>
      <c r="P150" s="148">
        <f>O150*H150</f>
        <v>0</v>
      </c>
      <c r="Q150" s="148">
        <v>0</v>
      </c>
      <c r="R150" s="148">
        <f>Q150*H150</f>
        <v>0</v>
      </c>
      <c r="S150" s="148">
        <v>0</v>
      </c>
      <c r="T150" s="149">
        <f>S150*H150</f>
        <v>0</v>
      </c>
      <c r="AR150" s="150" t="s">
        <v>314</v>
      </c>
      <c r="AT150" s="150" t="s">
        <v>309</v>
      </c>
      <c r="AU150" s="150" t="s">
        <v>84</v>
      </c>
      <c r="AY150" s="18" t="s">
        <v>307</v>
      </c>
      <c r="BE150" s="151">
        <f>IF(N150="základní",J150,0)</f>
        <v>0</v>
      </c>
      <c r="BF150" s="151">
        <f>IF(N150="snížená",J150,0)</f>
        <v>0</v>
      </c>
      <c r="BG150" s="151">
        <f>IF(N150="zákl. přenesená",J150,0)</f>
        <v>0</v>
      </c>
      <c r="BH150" s="151">
        <f>IF(N150="sníž. přenesená",J150,0)</f>
        <v>0</v>
      </c>
      <c r="BI150" s="151">
        <f>IF(N150="nulová",J150,0)</f>
        <v>0</v>
      </c>
      <c r="BJ150" s="18" t="s">
        <v>82</v>
      </c>
      <c r="BK150" s="151">
        <f>ROUND(I150*H150,2)</f>
        <v>0</v>
      </c>
      <c r="BL150" s="18" t="s">
        <v>314</v>
      </c>
      <c r="BM150" s="150" t="s">
        <v>10483</v>
      </c>
    </row>
    <row r="151" spans="2:65" s="1" customFormat="1" ht="37.9" customHeight="1">
      <c r="B151" s="33"/>
      <c r="C151" s="139" t="s">
        <v>409</v>
      </c>
      <c r="D151" s="139" t="s">
        <v>309</v>
      </c>
      <c r="E151" s="140" t="s">
        <v>10484</v>
      </c>
      <c r="F151" s="141" t="s">
        <v>10485</v>
      </c>
      <c r="G151" s="142" t="s">
        <v>405</v>
      </c>
      <c r="H151" s="143">
        <v>1</v>
      </c>
      <c r="I151" s="144"/>
      <c r="J151" s="145">
        <f>ROUND(I151*H151,2)</f>
        <v>0</v>
      </c>
      <c r="K151" s="141" t="s">
        <v>1</v>
      </c>
      <c r="L151" s="33"/>
      <c r="M151" s="146" t="s">
        <v>1</v>
      </c>
      <c r="N151" s="147" t="s">
        <v>40</v>
      </c>
      <c r="P151" s="148">
        <f>O151*H151</f>
        <v>0</v>
      </c>
      <c r="Q151" s="148">
        <v>0</v>
      </c>
      <c r="R151" s="148">
        <f>Q151*H151</f>
        <v>0</v>
      </c>
      <c r="S151" s="148">
        <v>0</v>
      </c>
      <c r="T151" s="149">
        <f>S151*H151</f>
        <v>0</v>
      </c>
      <c r="AR151" s="150" t="s">
        <v>314</v>
      </c>
      <c r="AT151" s="150" t="s">
        <v>309</v>
      </c>
      <c r="AU151" s="150" t="s">
        <v>84</v>
      </c>
      <c r="AY151" s="18" t="s">
        <v>307</v>
      </c>
      <c r="BE151" s="151">
        <f>IF(N151="základní",J151,0)</f>
        <v>0</v>
      </c>
      <c r="BF151" s="151">
        <f>IF(N151="snížená",J151,0)</f>
        <v>0</v>
      </c>
      <c r="BG151" s="151">
        <f>IF(N151="zákl. přenesená",J151,0)</f>
        <v>0</v>
      </c>
      <c r="BH151" s="151">
        <f>IF(N151="sníž. přenesená",J151,0)</f>
        <v>0</v>
      </c>
      <c r="BI151" s="151">
        <f>IF(N151="nulová",J151,0)</f>
        <v>0</v>
      </c>
      <c r="BJ151" s="18" t="s">
        <v>82</v>
      </c>
      <c r="BK151" s="151">
        <f>ROUND(I151*H151,2)</f>
        <v>0</v>
      </c>
      <c r="BL151" s="18" t="s">
        <v>314</v>
      </c>
      <c r="BM151" s="150" t="s">
        <v>10486</v>
      </c>
    </row>
    <row r="152" spans="2:65" s="1" customFormat="1" ht="37.9" customHeight="1">
      <c r="B152" s="33"/>
      <c r="C152" s="139" t="s">
        <v>417</v>
      </c>
      <c r="D152" s="139" t="s">
        <v>309</v>
      </c>
      <c r="E152" s="140" t="s">
        <v>10487</v>
      </c>
      <c r="F152" s="141" t="s">
        <v>10488</v>
      </c>
      <c r="G152" s="142" t="s">
        <v>405</v>
      </c>
      <c r="H152" s="143">
        <v>1</v>
      </c>
      <c r="I152" s="144"/>
      <c r="J152" s="145">
        <f>ROUND(I152*H152,2)</f>
        <v>0</v>
      </c>
      <c r="K152" s="141" t="s">
        <v>1</v>
      </c>
      <c r="L152" s="33"/>
      <c r="M152" s="146" t="s">
        <v>1</v>
      </c>
      <c r="N152" s="147" t="s">
        <v>40</v>
      </c>
      <c r="P152" s="148">
        <f>O152*H152</f>
        <v>0</v>
      </c>
      <c r="Q152" s="148">
        <v>0</v>
      </c>
      <c r="R152" s="148">
        <f>Q152*H152</f>
        <v>0</v>
      </c>
      <c r="S152" s="148">
        <v>0</v>
      </c>
      <c r="T152" s="149">
        <f>S152*H152</f>
        <v>0</v>
      </c>
      <c r="AR152" s="150" t="s">
        <v>314</v>
      </c>
      <c r="AT152" s="150" t="s">
        <v>309</v>
      </c>
      <c r="AU152" s="150" t="s">
        <v>84</v>
      </c>
      <c r="AY152" s="18" t="s">
        <v>307</v>
      </c>
      <c r="BE152" s="151">
        <f>IF(N152="základní",J152,0)</f>
        <v>0</v>
      </c>
      <c r="BF152" s="151">
        <f>IF(N152="snížená",J152,0)</f>
        <v>0</v>
      </c>
      <c r="BG152" s="151">
        <f>IF(N152="zákl. přenesená",J152,0)</f>
        <v>0</v>
      </c>
      <c r="BH152" s="151">
        <f>IF(N152="sníž. přenesená",J152,0)</f>
        <v>0</v>
      </c>
      <c r="BI152" s="151">
        <f>IF(N152="nulová",J152,0)</f>
        <v>0</v>
      </c>
      <c r="BJ152" s="18" t="s">
        <v>82</v>
      </c>
      <c r="BK152" s="151">
        <f>ROUND(I152*H152,2)</f>
        <v>0</v>
      </c>
      <c r="BL152" s="18" t="s">
        <v>314</v>
      </c>
      <c r="BM152" s="150" t="s">
        <v>10489</v>
      </c>
    </row>
    <row r="153" spans="2:65" s="1" customFormat="1" ht="63.4" customHeight="1">
      <c r="B153" s="33"/>
      <c r="C153" s="139" t="s">
        <v>426</v>
      </c>
      <c r="D153" s="139" t="s">
        <v>309</v>
      </c>
      <c r="E153" s="140" t="s">
        <v>10490</v>
      </c>
      <c r="F153" s="141" t="s">
        <v>10491</v>
      </c>
      <c r="G153" s="142" t="s">
        <v>405</v>
      </c>
      <c r="H153" s="143">
        <v>3</v>
      </c>
      <c r="I153" s="144"/>
      <c r="J153" s="145">
        <f>ROUND(I153*H153,2)</f>
        <v>0</v>
      </c>
      <c r="K153" s="141" t="s">
        <v>1</v>
      </c>
      <c r="L153" s="33"/>
      <c r="M153" s="146" t="s">
        <v>1</v>
      </c>
      <c r="N153" s="147" t="s">
        <v>40</v>
      </c>
      <c r="P153" s="148">
        <f>O153*H153</f>
        <v>0</v>
      </c>
      <c r="Q153" s="148">
        <v>0</v>
      </c>
      <c r="R153" s="148">
        <f>Q153*H153</f>
        <v>0</v>
      </c>
      <c r="S153" s="148">
        <v>0</v>
      </c>
      <c r="T153" s="149">
        <f>S153*H153</f>
        <v>0</v>
      </c>
      <c r="AR153" s="150" t="s">
        <v>314</v>
      </c>
      <c r="AT153" s="150" t="s">
        <v>309</v>
      </c>
      <c r="AU153" s="150" t="s">
        <v>84</v>
      </c>
      <c r="AY153" s="18" t="s">
        <v>307</v>
      </c>
      <c r="BE153" s="151">
        <f>IF(N153="základní",J153,0)</f>
        <v>0</v>
      </c>
      <c r="BF153" s="151">
        <f>IF(N153="snížená",J153,0)</f>
        <v>0</v>
      </c>
      <c r="BG153" s="151">
        <f>IF(N153="zákl. přenesená",J153,0)</f>
        <v>0</v>
      </c>
      <c r="BH153" s="151">
        <f>IF(N153="sníž. přenesená",J153,0)</f>
        <v>0</v>
      </c>
      <c r="BI153" s="151">
        <f>IF(N153="nulová",J153,0)</f>
        <v>0</v>
      </c>
      <c r="BJ153" s="18" t="s">
        <v>82</v>
      </c>
      <c r="BK153" s="151">
        <f>ROUND(I153*H153,2)</f>
        <v>0</v>
      </c>
      <c r="BL153" s="18" t="s">
        <v>314</v>
      </c>
      <c r="BM153" s="150" t="s">
        <v>10492</v>
      </c>
    </row>
    <row r="154" spans="2:65" s="1" customFormat="1" ht="19.5">
      <c r="B154" s="33"/>
      <c r="D154" s="152" t="s">
        <v>357</v>
      </c>
      <c r="F154" s="176" t="s">
        <v>10468</v>
      </c>
      <c r="I154" s="154"/>
      <c r="L154" s="33"/>
      <c r="M154" s="155"/>
      <c r="T154" s="57"/>
      <c r="AT154" s="18" t="s">
        <v>357</v>
      </c>
      <c r="AU154" s="18" t="s">
        <v>84</v>
      </c>
    </row>
    <row r="155" spans="2:65" s="1" customFormat="1" ht="37.9" customHeight="1">
      <c r="B155" s="33"/>
      <c r="C155" s="139" t="s">
        <v>433</v>
      </c>
      <c r="D155" s="139" t="s">
        <v>309</v>
      </c>
      <c r="E155" s="140" t="s">
        <v>10493</v>
      </c>
      <c r="F155" s="141" t="s">
        <v>10494</v>
      </c>
      <c r="G155" s="142" t="s">
        <v>405</v>
      </c>
      <c r="H155" s="143">
        <v>1</v>
      </c>
      <c r="I155" s="144"/>
      <c r="J155" s="145">
        <f>ROUND(I155*H155,2)</f>
        <v>0</v>
      </c>
      <c r="K155" s="141" t="s">
        <v>1</v>
      </c>
      <c r="L155" s="33"/>
      <c r="M155" s="146" t="s">
        <v>1</v>
      </c>
      <c r="N155" s="147" t="s">
        <v>40</v>
      </c>
      <c r="P155" s="148">
        <f>O155*H155</f>
        <v>0</v>
      </c>
      <c r="Q155" s="148">
        <v>0</v>
      </c>
      <c r="R155" s="148">
        <f>Q155*H155</f>
        <v>0</v>
      </c>
      <c r="S155" s="148">
        <v>0</v>
      </c>
      <c r="T155" s="149">
        <f>S155*H155</f>
        <v>0</v>
      </c>
      <c r="AR155" s="150" t="s">
        <v>314</v>
      </c>
      <c r="AT155" s="150" t="s">
        <v>309</v>
      </c>
      <c r="AU155" s="150" t="s">
        <v>84</v>
      </c>
      <c r="AY155" s="18" t="s">
        <v>307</v>
      </c>
      <c r="BE155" s="151">
        <f>IF(N155="základní",J155,0)</f>
        <v>0</v>
      </c>
      <c r="BF155" s="151">
        <f>IF(N155="snížená",J155,0)</f>
        <v>0</v>
      </c>
      <c r="BG155" s="151">
        <f>IF(N155="zákl. přenesená",J155,0)</f>
        <v>0</v>
      </c>
      <c r="BH155" s="151">
        <f>IF(N155="sníž. přenesená",J155,0)</f>
        <v>0</v>
      </c>
      <c r="BI155" s="151">
        <f>IF(N155="nulová",J155,0)</f>
        <v>0</v>
      </c>
      <c r="BJ155" s="18" t="s">
        <v>82</v>
      </c>
      <c r="BK155" s="151">
        <f>ROUND(I155*H155,2)</f>
        <v>0</v>
      </c>
      <c r="BL155" s="18" t="s">
        <v>314</v>
      </c>
      <c r="BM155" s="150" t="s">
        <v>10495</v>
      </c>
    </row>
    <row r="156" spans="2:65" s="1" customFormat="1" ht="37.9" customHeight="1">
      <c r="B156" s="33"/>
      <c r="C156" s="139" t="s">
        <v>438</v>
      </c>
      <c r="D156" s="139" t="s">
        <v>309</v>
      </c>
      <c r="E156" s="140" t="s">
        <v>10496</v>
      </c>
      <c r="F156" s="141" t="s">
        <v>10497</v>
      </c>
      <c r="G156" s="142" t="s">
        <v>405</v>
      </c>
      <c r="H156" s="143">
        <v>1</v>
      </c>
      <c r="I156" s="144"/>
      <c r="J156" s="145">
        <f>ROUND(I156*H156,2)</f>
        <v>0</v>
      </c>
      <c r="K156" s="141" t="s">
        <v>1</v>
      </c>
      <c r="L156" s="33"/>
      <c r="M156" s="146" t="s">
        <v>1</v>
      </c>
      <c r="N156" s="147" t="s">
        <v>40</v>
      </c>
      <c r="P156" s="148">
        <f>O156*H156</f>
        <v>0</v>
      </c>
      <c r="Q156" s="148">
        <v>0</v>
      </c>
      <c r="R156" s="148">
        <f>Q156*H156</f>
        <v>0</v>
      </c>
      <c r="S156" s="148">
        <v>0</v>
      </c>
      <c r="T156" s="149">
        <f>S156*H156</f>
        <v>0</v>
      </c>
      <c r="AR156" s="150" t="s">
        <v>314</v>
      </c>
      <c r="AT156" s="150" t="s">
        <v>309</v>
      </c>
      <c r="AU156" s="150" t="s">
        <v>84</v>
      </c>
      <c r="AY156" s="18" t="s">
        <v>307</v>
      </c>
      <c r="BE156" s="151">
        <f>IF(N156="základní",J156,0)</f>
        <v>0</v>
      </c>
      <c r="BF156" s="151">
        <f>IF(N156="snížená",J156,0)</f>
        <v>0</v>
      </c>
      <c r="BG156" s="151">
        <f>IF(N156="zákl. přenesená",J156,0)</f>
        <v>0</v>
      </c>
      <c r="BH156" s="151">
        <f>IF(N156="sníž. přenesená",J156,0)</f>
        <v>0</v>
      </c>
      <c r="BI156" s="151">
        <f>IF(N156="nulová",J156,0)</f>
        <v>0</v>
      </c>
      <c r="BJ156" s="18" t="s">
        <v>82</v>
      </c>
      <c r="BK156" s="151">
        <f>ROUND(I156*H156,2)</f>
        <v>0</v>
      </c>
      <c r="BL156" s="18" t="s">
        <v>314</v>
      </c>
      <c r="BM156" s="150" t="s">
        <v>10498</v>
      </c>
    </row>
    <row r="157" spans="2:65" s="1" customFormat="1" ht="37.9" customHeight="1">
      <c r="B157" s="33"/>
      <c r="C157" s="139" t="s">
        <v>448</v>
      </c>
      <c r="D157" s="139" t="s">
        <v>309</v>
      </c>
      <c r="E157" s="140" t="s">
        <v>10499</v>
      </c>
      <c r="F157" s="141" t="s">
        <v>10500</v>
      </c>
      <c r="G157" s="142" t="s">
        <v>405</v>
      </c>
      <c r="H157" s="143">
        <v>1</v>
      </c>
      <c r="I157" s="144"/>
      <c r="J157" s="145">
        <f>ROUND(I157*H157,2)</f>
        <v>0</v>
      </c>
      <c r="K157" s="141" t="s">
        <v>1</v>
      </c>
      <c r="L157" s="33"/>
      <c r="M157" s="146" t="s">
        <v>1</v>
      </c>
      <c r="N157" s="147" t="s">
        <v>40</v>
      </c>
      <c r="P157" s="148">
        <f>O157*H157</f>
        <v>0</v>
      </c>
      <c r="Q157" s="148">
        <v>0</v>
      </c>
      <c r="R157" s="148">
        <f>Q157*H157</f>
        <v>0</v>
      </c>
      <c r="S157" s="148">
        <v>0</v>
      </c>
      <c r="T157" s="149">
        <f>S157*H157</f>
        <v>0</v>
      </c>
      <c r="AR157" s="150" t="s">
        <v>314</v>
      </c>
      <c r="AT157" s="150" t="s">
        <v>309</v>
      </c>
      <c r="AU157" s="150" t="s">
        <v>84</v>
      </c>
      <c r="AY157" s="18" t="s">
        <v>307</v>
      </c>
      <c r="BE157" s="151">
        <f>IF(N157="základní",J157,0)</f>
        <v>0</v>
      </c>
      <c r="BF157" s="151">
        <f>IF(N157="snížená",J157,0)</f>
        <v>0</v>
      </c>
      <c r="BG157" s="151">
        <f>IF(N157="zákl. přenesená",J157,0)</f>
        <v>0</v>
      </c>
      <c r="BH157" s="151">
        <f>IF(N157="sníž. přenesená",J157,0)</f>
        <v>0</v>
      </c>
      <c r="BI157" s="151">
        <f>IF(N157="nulová",J157,0)</f>
        <v>0</v>
      </c>
      <c r="BJ157" s="18" t="s">
        <v>82</v>
      </c>
      <c r="BK157" s="151">
        <f>ROUND(I157*H157,2)</f>
        <v>0</v>
      </c>
      <c r="BL157" s="18" t="s">
        <v>314</v>
      </c>
      <c r="BM157" s="150" t="s">
        <v>10501</v>
      </c>
    </row>
    <row r="158" spans="2:65" s="1" customFormat="1" ht="37.9" customHeight="1">
      <c r="B158" s="33"/>
      <c r="C158" s="139" t="s">
        <v>7</v>
      </c>
      <c r="D158" s="139" t="s">
        <v>309</v>
      </c>
      <c r="E158" s="140" t="s">
        <v>10502</v>
      </c>
      <c r="F158" s="141" t="s">
        <v>10503</v>
      </c>
      <c r="G158" s="142" t="s">
        <v>405</v>
      </c>
      <c r="H158" s="143">
        <v>2</v>
      </c>
      <c r="I158" s="144"/>
      <c r="J158" s="145">
        <f>ROUND(I158*H158,2)</f>
        <v>0</v>
      </c>
      <c r="K158" s="141" t="s">
        <v>1</v>
      </c>
      <c r="L158" s="33"/>
      <c r="M158" s="146" t="s">
        <v>1</v>
      </c>
      <c r="N158" s="147" t="s">
        <v>40</v>
      </c>
      <c r="P158" s="148">
        <f>O158*H158</f>
        <v>0</v>
      </c>
      <c r="Q158" s="148">
        <v>0</v>
      </c>
      <c r="R158" s="148">
        <f>Q158*H158</f>
        <v>0</v>
      </c>
      <c r="S158" s="148">
        <v>0</v>
      </c>
      <c r="T158" s="149">
        <f>S158*H158</f>
        <v>0</v>
      </c>
      <c r="AR158" s="150" t="s">
        <v>314</v>
      </c>
      <c r="AT158" s="150" t="s">
        <v>309</v>
      </c>
      <c r="AU158" s="150" t="s">
        <v>84</v>
      </c>
      <c r="AY158" s="18" t="s">
        <v>307</v>
      </c>
      <c r="BE158" s="151">
        <f>IF(N158="základní",J158,0)</f>
        <v>0</v>
      </c>
      <c r="BF158" s="151">
        <f>IF(N158="snížená",J158,0)</f>
        <v>0</v>
      </c>
      <c r="BG158" s="151">
        <f>IF(N158="zákl. přenesená",J158,0)</f>
        <v>0</v>
      </c>
      <c r="BH158" s="151">
        <f>IF(N158="sníž. přenesená",J158,0)</f>
        <v>0</v>
      </c>
      <c r="BI158" s="151">
        <f>IF(N158="nulová",J158,0)</f>
        <v>0</v>
      </c>
      <c r="BJ158" s="18" t="s">
        <v>82</v>
      </c>
      <c r="BK158" s="151">
        <f>ROUND(I158*H158,2)</f>
        <v>0</v>
      </c>
      <c r="BL158" s="18" t="s">
        <v>314</v>
      </c>
      <c r="BM158" s="150" t="s">
        <v>10504</v>
      </c>
    </row>
    <row r="159" spans="2:65" s="1" customFormat="1" ht="19.5">
      <c r="B159" s="33"/>
      <c r="D159" s="152" t="s">
        <v>357</v>
      </c>
      <c r="F159" s="176" t="s">
        <v>10505</v>
      </c>
      <c r="I159" s="154"/>
      <c r="L159" s="33"/>
      <c r="M159" s="155"/>
      <c r="T159" s="57"/>
      <c r="AT159" s="18" t="s">
        <v>357</v>
      </c>
      <c r="AU159" s="18" t="s">
        <v>84</v>
      </c>
    </row>
    <row r="160" spans="2:65" s="1" customFormat="1" ht="37.9" customHeight="1">
      <c r="B160" s="33"/>
      <c r="C160" s="139" t="s">
        <v>459</v>
      </c>
      <c r="D160" s="139" t="s">
        <v>309</v>
      </c>
      <c r="E160" s="140" t="s">
        <v>10506</v>
      </c>
      <c r="F160" s="141" t="s">
        <v>10507</v>
      </c>
      <c r="G160" s="142" t="s">
        <v>405</v>
      </c>
      <c r="H160" s="143">
        <v>3</v>
      </c>
      <c r="I160" s="144"/>
      <c r="J160" s="145">
        <f>ROUND(I160*H160,2)</f>
        <v>0</v>
      </c>
      <c r="K160" s="141" t="s">
        <v>1</v>
      </c>
      <c r="L160" s="33"/>
      <c r="M160" s="146" t="s">
        <v>1</v>
      </c>
      <c r="N160" s="147" t="s">
        <v>40</v>
      </c>
      <c r="P160" s="148">
        <f>O160*H160</f>
        <v>0</v>
      </c>
      <c r="Q160" s="148">
        <v>0</v>
      </c>
      <c r="R160" s="148">
        <f>Q160*H160</f>
        <v>0</v>
      </c>
      <c r="S160" s="148">
        <v>0</v>
      </c>
      <c r="T160" s="149">
        <f>S160*H160</f>
        <v>0</v>
      </c>
      <c r="AR160" s="150" t="s">
        <v>314</v>
      </c>
      <c r="AT160" s="150" t="s">
        <v>309</v>
      </c>
      <c r="AU160" s="150" t="s">
        <v>84</v>
      </c>
      <c r="AY160" s="18" t="s">
        <v>307</v>
      </c>
      <c r="BE160" s="151">
        <f>IF(N160="základní",J160,0)</f>
        <v>0</v>
      </c>
      <c r="BF160" s="151">
        <f>IF(N160="snížená",J160,0)</f>
        <v>0</v>
      </c>
      <c r="BG160" s="151">
        <f>IF(N160="zákl. přenesená",J160,0)</f>
        <v>0</v>
      </c>
      <c r="BH160" s="151">
        <f>IF(N160="sníž. přenesená",J160,0)</f>
        <v>0</v>
      </c>
      <c r="BI160" s="151">
        <f>IF(N160="nulová",J160,0)</f>
        <v>0</v>
      </c>
      <c r="BJ160" s="18" t="s">
        <v>82</v>
      </c>
      <c r="BK160" s="151">
        <f>ROUND(I160*H160,2)</f>
        <v>0</v>
      </c>
      <c r="BL160" s="18" t="s">
        <v>314</v>
      </c>
      <c r="BM160" s="150" t="s">
        <v>10508</v>
      </c>
    </row>
    <row r="161" spans="2:65" s="1" customFormat="1" ht="19.5">
      <c r="B161" s="33"/>
      <c r="D161" s="152" t="s">
        <v>357</v>
      </c>
      <c r="F161" s="176" t="s">
        <v>10509</v>
      </c>
      <c r="I161" s="154"/>
      <c r="L161" s="33"/>
      <c r="M161" s="155"/>
      <c r="T161" s="57"/>
      <c r="AT161" s="18" t="s">
        <v>357</v>
      </c>
      <c r="AU161" s="18" t="s">
        <v>84</v>
      </c>
    </row>
    <row r="162" spans="2:65" s="1" customFormat="1" ht="37.9" customHeight="1">
      <c r="B162" s="33"/>
      <c r="C162" s="139" t="s">
        <v>464</v>
      </c>
      <c r="D162" s="139" t="s">
        <v>309</v>
      </c>
      <c r="E162" s="140" t="s">
        <v>10510</v>
      </c>
      <c r="F162" s="141" t="s">
        <v>10511</v>
      </c>
      <c r="G162" s="142" t="s">
        <v>405</v>
      </c>
      <c r="H162" s="143">
        <v>1</v>
      </c>
      <c r="I162" s="144"/>
      <c r="J162" s="145">
        <f>ROUND(I162*H162,2)</f>
        <v>0</v>
      </c>
      <c r="K162" s="141" t="s">
        <v>1</v>
      </c>
      <c r="L162" s="33"/>
      <c r="M162" s="146" t="s">
        <v>1</v>
      </c>
      <c r="N162" s="147" t="s">
        <v>40</v>
      </c>
      <c r="P162" s="148">
        <f>O162*H162</f>
        <v>0</v>
      </c>
      <c r="Q162" s="148">
        <v>0</v>
      </c>
      <c r="R162" s="148">
        <f>Q162*H162</f>
        <v>0</v>
      </c>
      <c r="S162" s="148">
        <v>0</v>
      </c>
      <c r="T162" s="149">
        <f>S162*H162</f>
        <v>0</v>
      </c>
      <c r="AR162" s="150" t="s">
        <v>314</v>
      </c>
      <c r="AT162" s="150" t="s">
        <v>309</v>
      </c>
      <c r="AU162" s="150" t="s">
        <v>84</v>
      </c>
      <c r="AY162" s="18" t="s">
        <v>307</v>
      </c>
      <c r="BE162" s="151">
        <f>IF(N162="základní",J162,0)</f>
        <v>0</v>
      </c>
      <c r="BF162" s="151">
        <f>IF(N162="snížená",J162,0)</f>
        <v>0</v>
      </c>
      <c r="BG162" s="151">
        <f>IF(N162="zákl. přenesená",J162,0)</f>
        <v>0</v>
      </c>
      <c r="BH162" s="151">
        <f>IF(N162="sníž. přenesená",J162,0)</f>
        <v>0</v>
      </c>
      <c r="BI162" s="151">
        <f>IF(N162="nulová",J162,0)</f>
        <v>0</v>
      </c>
      <c r="BJ162" s="18" t="s">
        <v>82</v>
      </c>
      <c r="BK162" s="151">
        <f>ROUND(I162*H162,2)</f>
        <v>0</v>
      </c>
      <c r="BL162" s="18" t="s">
        <v>314</v>
      </c>
      <c r="BM162" s="150" t="s">
        <v>10512</v>
      </c>
    </row>
    <row r="163" spans="2:65" s="1" customFormat="1" ht="19.5">
      <c r="B163" s="33"/>
      <c r="D163" s="152" t="s">
        <v>357</v>
      </c>
      <c r="F163" s="176" t="s">
        <v>10513</v>
      </c>
      <c r="I163" s="154"/>
      <c r="L163" s="33"/>
      <c r="M163" s="155"/>
      <c r="T163" s="57"/>
      <c r="AT163" s="18" t="s">
        <v>357</v>
      </c>
      <c r="AU163" s="18" t="s">
        <v>84</v>
      </c>
    </row>
    <row r="164" spans="2:65" s="1" customFormat="1" ht="37.9" customHeight="1">
      <c r="B164" s="33"/>
      <c r="C164" s="139" t="s">
        <v>472</v>
      </c>
      <c r="D164" s="139" t="s">
        <v>309</v>
      </c>
      <c r="E164" s="140" t="s">
        <v>10514</v>
      </c>
      <c r="F164" s="141" t="s">
        <v>10515</v>
      </c>
      <c r="G164" s="142" t="s">
        <v>405</v>
      </c>
      <c r="H164" s="143">
        <v>1</v>
      </c>
      <c r="I164" s="144"/>
      <c r="J164" s="145">
        <f>ROUND(I164*H164,2)</f>
        <v>0</v>
      </c>
      <c r="K164" s="141" t="s">
        <v>1</v>
      </c>
      <c r="L164" s="33"/>
      <c r="M164" s="146" t="s">
        <v>1</v>
      </c>
      <c r="N164" s="147" t="s">
        <v>40</v>
      </c>
      <c r="P164" s="148">
        <f>O164*H164</f>
        <v>0</v>
      </c>
      <c r="Q164" s="148">
        <v>0</v>
      </c>
      <c r="R164" s="148">
        <f>Q164*H164</f>
        <v>0</v>
      </c>
      <c r="S164" s="148">
        <v>0</v>
      </c>
      <c r="T164" s="149">
        <f>S164*H164</f>
        <v>0</v>
      </c>
      <c r="AR164" s="150" t="s">
        <v>314</v>
      </c>
      <c r="AT164" s="150" t="s">
        <v>309</v>
      </c>
      <c r="AU164" s="150" t="s">
        <v>84</v>
      </c>
      <c r="AY164" s="18" t="s">
        <v>307</v>
      </c>
      <c r="BE164" s="151">
        <f>IF(N164="základní",J164,0)</f>
        <v>0</v>
      </c>
      <c r="BF164" s="151">
        <f>IF(N164="snížená",J164,0)</f>
        <v>0</v>
      </c>
      <c r="BG164" s="151">
        <f>IF(N164="zákl. přenesená",J164,0)</f>
        <v>0</v>
      </c>
      <c r="BH164" s="151">
        <f>IF(N164="sníž. přenesená",J164,0)</f>
        <v>0</v>
      </c>
      <c r="BI164" s="151">
        <f>IF(N164="nulová",J164,0)</f>
        <v>0</v>
      </c>
      <c r="BJ164" s="18" t="s">
        <v>82</v>
      </c>
      <c r="BK164" s="151">
        <f>ROUND(I164*H164,2)</f>
        <v>0</v>
      </c>
      <c r="BL164" s="18" t="s">
        <v>314</v>
      </c>
      <c r="BM164" s="150" t="s">
        <v>10516</v>
      </c>
    </row>
    <row r="165" spans="2:65" s="1" customFormat="1" ht="19.5">
      <c r="B165" s="33"/>
      <c r="D165" s="152" t="s">
        <v>357</v>
      </c>
      <c r="F165" s="176" t="s">
        <v>10513</v>
      </c>
      <c r="I165" s="154"/>
      <c r="L165" s="33"/>
      <c r="M165" s="155"/>
      <c r="T165" s="57"/>
      <c r="AT165" s="18" t="s">
        <v>357</v>
      </c>
      <c r="AU165" s="18" t="s">
        <v>84</v>
      </c>
    </row>
    <row r="166" spans="2:65" s="1" customFormat="1" ht="37.9" customHeight="1">
      <c r="B166" s="33"/>
      <c r="C166" s="139" t="s">
        <v>480</v>
      </c>
      <c r="D166" s="139" t="s">
        <v>309</v>
      </c>
      <c r="E166" s="140" t="s">
        <v>10517</v>
      </c>
      <c r="F166" s="141" t="s">
        <v>10518</v>
      </c>
      <c r="G166" s="142" t="s">
        <v>405</v>
      </c>
      <c r="H166" s="143">
        <v>1</v>
      </c>
      <c r="I166" s="144"/>
      <c r="J166" s="145">
        <f>ROUND(I166*H166,2)</f>
        <v>0</v>
      </c>
      <c r="K166" s="141" t="s">
        <v>1</v>
      </c>
      <c r="L166" s="33"/>
      <c r="M166" s="146" t="s">
        <v>1</v>
      </c>
      <c r="N166" s="147" t="s">
        <v>40</v>
      </c>
      <c r="P166" s="148">
        <f>O166*H166</f>
        <v>0</v>
      </c>
      <c r="Q166" s="148">
        <v>0</v>
      </c>
      <c r="R166" s="148">
        <f>Q166*H166</f>
        <v>0</v>
      </c>
      <c r="S166" s="148">
        <v>0</v>
      </c>
      <c r="T166" s="149">
        <f>S166*H166</f>
        <v>0</v>
      </c>
      <c r="AR166" s="150" t="s">
        <v>314</v>
      </c>
      <c r="AT166" s="150" t="s">
        <v>309</v>
      </c>
      <c r="AU166" s="150" t="s">
        <v>84</v>
      </c>
      <c r="AY166" s="18" t="s">
        <v>307</v>
      </c>
      <c r="BE166" s="151">
        <f>IF(N166="základní",J166,0)</f>
        <v>0</v>
      </c>
      <c r="BF166" s="151">
        <f>IF(N166="snížená",J166,0)</f>
        <v>0</v>
      </c>
      <c r="BG166" s="151">
        <f>IF(N166="zákl. přenesená",J166,0)</f>
        <v>0</v>
      </c>
      <c r="BH166" s="151">
        <f>IF(N166="sníž. přenesená",J166,0)</f>
        <v>0</v>
      </c>
      <c r="BI166" s="151">
        <f>IF(N166="nulová",J166,0)</f>
        <v>0</v>
      </c>
      <c r="BJ166" s="18" t="s">
        <v>82</v>
      </c>
      <c r="BK166" s="151">
        <f>ROUND(I166*H166,2)</f>
        <v>0</v>
      </c>
      <c r="BL166" s="18" t="s">
        <v>314</v>
      </c>
      <c r="BM166" s="150" t="s">
        <v>10519</v>
      </c>
    </row>
    <row r="167" spans="2:65" s="1" customFormat="1" ht="19.5">
      <c r="B167" s="33"/>
      <c r="D167" s="152" t="s">
        <v>357</v>
      </c>
      <c r="F167" s="176" t="s">
        <v>10513</v>
      </c>
      <c r="I167" s="154"/>
      <c r="L167" s="33"/>
      <c r="M167" s="155"/>
      <c r="T167" s="57"/>
      <c r="AT167" s="18" t="s">
        <v>357</v>
      </c>
      <c r="AU167" s="18" t="s">
        <v>84</v>
      </c>
    </row>
    <row r="168" spans="2:65" s="1" customFormat="1" ht="37.9" customHeight="1">
      <c r="B168" s="33"/>
      <c r="C168" s="139" t="s">
        <v>488</v>
      </c>
      <c r="D168" s="139" t="s">
        <v>309</v>
      </c>
      <c r="E168" s="140" t="s">
        <v>10520</v>
      </c>
      <c r="F168" s="141" t="s">
        <v>10521</v>
      </c>
      <c r="G168" s="142" t="s">
        <v>405</v>
      </c>
      <c r="H168" s="143">
        <v>1</v>
      </c>
      <c r="I168" s="144"/>
      <c r="J168" s="145">
        <f>ROUND(I168*H168,2)</f>
        <v>0</v>
      </c>
      <c r="K168" s="141" t="s">
        <v>1</v>
      </c>
      <c r="L168" s="33"/>
      <c r="M168" s="146" t="s">
        <v>1</v>
      </c>
      <c r="N168" s="147" t="s">
        <v>40</v>
      </c>
      <c r="P168" s="148">
        <f>O168*H168</f>
        <v>0</v>
      </c>
      <c r="Q168" s="148">
        <v>0</v>
      </c>
      <c r="R168" s="148">
        <f>Q168*H168</f>
        <v>0</v>
      </c>
      <c r="S168" s="148">
        <v>0</v>
      </c>
      <c r="T168" s="149">
        <f>S168*H168</f>
        <v>0</v>
      </c>
      <c r="AR168" s="150" t="s">
        <v>314</v>
      </c>
      <c r="AT168" s="150" t="s">
        <v>309</v>
      </c>
      <c r="AU168" s="150" t="s">
        <v>84</v>
      </c>
      <c r="AY168" s="18" t="s">
        <v>307</v>
      </c>
      <c r="BE168" s="151">
        <f>IF(N168="základní",J168,0)</f>
        <v>0</v>
      </c>
      <c r="BF168" s="151">
        <f>IF(N168="snížená",J168,0)</f>
        <v>0</v>
      </c>
      <c r="BG168" s="151">
        <f>IF(N168="zákl. přenesená",J168,0)</f>
        <v>0</v>
      </c>
      <c r="BH168" s="151">
        <f>IF(N168="sníž. přenesená",J168,0)</f>
        <v>0</v>
      </c>
      <c r="BI168" s="151">
        <f>IF(N168="nulová",J168,0)</f>
        <v>0</v>
      </c>
      <c r="BJ168" s="18" t="s">
        <v>82</v>
      </c>
      <c r="BK168" s="151">
        <f>ROUND(I168*H168,2)</f>
        <v>0</v>
      </c>
      <c r="BL168" s="18" t="s">
        <v>314</v>
      </c>
      <c r="BM168" s="150" t="s">
        <v>10522</v>
      </c>
    </row>
    <row r="169" spans="2:65" s="1" customFormat="1" ht="19.5">
      <c r="B169" s="33"/>
      <c r="D169" s="152" t="s">
        <v>357</v>
      </c>
      <c r="F169" s="176" t="s">
        <v>10513</v>
      </c>
      <c r="I169" s="154"/>
      <c r="L169" s="33"/>
      <c r="M169" s="155"/>
      <c r="T169" s="57"/>
      <c r="AT169" s="18" t="s">
        <v>357</v>
      </c>
      <c r="AU169" s="18" t="s">
        <v>84</v>
      </c>
    </row>
    <row r="170" spans="2:65" s="11" customFormat="1" ht="22.9" customHeight="1">
      <c r="B170" s="127"/>
      <c r="D170" s="128" t="s">
        <v>74</v>
      </c>
      <c r="E170" s="137" t="s">
        <v>10523</v>
      </c>
      <c r="F170" s="137" t="s">
        <v>10524</v>
      </c>
      <c r="I170" s="130"/>
      <c r="J170" s="138">
        <f>BK170</f>
        <v>0</v>
      </c>
      <c r="L170" s="127"/>
      <c r="M170" s="132"/>
      <c r="P170" s="133">
        <f>SUM(P171:P197)</f>
        <v>0</v>
      </c>
      <c r="R170" s="133">
        <f>SUM(R171:R197)</f>
        <v>0</v>
      </c>
      <c r="T170" s="134">
        <f>SUM(T171:T197)</f>
        <v>0</v>
      </c>
      <c r="AR170" s="128" t="s">
        <v>82</v>
      </c>
      <c r="AT170" s="135" t="s">
        <v>74</v>
      </c>
      <c r="AU170" s="135" t="s">
        <v>82</v>
      </c>
      <c r="AY170" s="128" t="s">
        <v>307</v>
      </c>
      <c r="BK170" s="136">
        <f>SUM(BK171:BK197)</f>
        <v>0</v>
      </c>
    </row>
    <row r="171" spans="2:65" s="1" customFormat="1" ht="16.5" customHeight="1">
      <c r="B171" s="33"/>
      <c r="C171" s="139" t="s">
        <v>493</v>
      </c>
      <c r="D171" s="139" t="s">
        <v>309</v>
      </c>
      <c r="E171" s="140" t="s">
        <v>10525</v>
      </c>
      <c r="F171" s="141" t="s">
        <v>905</v>
      </c>
      <c r="G171" s="142" t="s">
        <v>405</v>
      </c>
      <c r="H171" s="143">
        <v>0</v>
      </c>
      <c r="I171" s="144"/>
      <c r="J171" s="145">
        <f>ROUND(I171*H171,2)</f>
        <v>0</v>
      </c>
      <c r="K171" s="141" t="s">
        <v>1</v>
      </c>
      <c r="L171" s="33"/>
      <c r="M171" s="146" t="s">
        <v>1</v>
      </c>
      <c r="N171" s="147" t="s">
        <v>40</v>
      </c>
      <c r="P171" s="148">
        <f>O171*H171</f>
        <v>0</v>
      </c>
      <c r="Q171" s="148">
        <v>0</v>
      </c>
      <c r="R171" s="148">
        <f>Q171*H171</f>
        <v>0</v>
      </c>
      <c r="S171" s="148">
        <v>0</v>
      </c>
      <c r="T171" s="149">
        <f>S171*H171</f>
        <v>0</v>
      </c>
      <c r="AR171" s="150" t="s">
        <v>314</v>
      </c>
      <c r="AT171" s="150" t="s">
        <v>309</v>
      </c>
      <c r="AU171" s="150" t="s">
        <v>84</v>
      </c>
      <c r="AY171" s="18" t="s">
        <v>307</v>
      </c>
      <c r="BE171" s="151">
        <f>IF(N171="základní",J171,0)</f>
        <v>0</v>
      </c>
      <c r="BF171" s="151">
        <f>IF(N171="snížená",J171,0)</f>
        <v>0</v>
      </c>
      <c r="BG171" s="151">
        <f>IF(N171="zákl. přenesená",J171,0)</f>
        <v>0</v>
      </c>
      <c r="BH171" s="151">
        <f>IF(N171="sníž. přenesená",J171,0)</f>
        <v>0</v>
      </c>
      <c r="BI171" s="151">
        <f>IF(N171="nulová",J171,0)</f>
        <v>0</v>
      </c>
      <c r="BJ171" s="18" t="s">
        <v>82</v>
      </c>
      <c r="BK171" s="151">
        <f>ROUND(I171*H171,2)</f>
        <v>0</v>
      </c>
      <c r="BL171" s="18" t="s">
        <v>314</v>
      </c>
      <c r="BM171" s="150" t="s">
        <v>84</v>
      </c>
    </row>
    <row r="172" spans="2:65" s="1" customFormat="1" ht="37.9" customHeight="1">
      <c r="B172" s="33"/>
      <c r="C172" s="139" t="s">
        <v>627</v>
      </c>
      <c r="D172" s="139" t="s">
        <v>309</v>
      </c>
      <c r="E172" s="140" t="s">
        <v>10526</v>
      </c>
      <c r="F172" s="141" t="s">
        <v>10527</v>
      </c>
      <c r="G172" s="142" t="s">
        <v>405</v>
      </c>
      <c r="H172" s="143">
        <v>1</v>
      </c>
      <c r="I172" s="144"/>
      <c r="J172" s="145">
        <f>ROUND(I172*H172,2)</f>
        <v>0</v>
      </c>
      <c r="K172" s="141" t="s">
        <v>1</v>
      </c>
      <c r="L172" s="33"/>
      <c r="M172" s="146" t="s">
        <v>1</v>
      </c>
      <c r="N172" s="147" t="s">
        <v>40</v>
      </c>
      <c r="P172" s="148">
        <f>O172*H172</f>
        <v>0</v>
      </c>
      <c r="Q172" s="148">
        <v>0</v>
      </c>
      <c r="R172" s="148">
        <f>Q172*H172</f>
        <v>0</v>
      </c>
      <c r="S172" s="148">
        <v>0</v>
      </c>
      <c r="T172" s="149">
        <f>S172*H172</f>
        <v>0</v>
      </c>
      <c r="AR172" s="150" t="s">
        <v>314</v>
      </c>
      <c r="AT172" s="150" t="s">
        <v>309</v>
      </c>
      <c r="AU172" s="150" t="s">
        <v>84</v>
      </c>
      <c r="AY172" s="18" t="s">
        <v>307</v>
      </c>
      <c r="BE172" s="151">
        <f>IF(N172="základní",J172,0)</f>
        <v>0</v>
      </c>
      <c r="BF172" s="151">
        <f>IF(N172="snížená",J172,0)</f>
        <v>0</v>
      </c>
      <c r="BG172" s="151">
        <f>IF(N172="zákl. přenesená",J172,0)</f>
        <v>0</v>
      </c>
      <c r="BH172" s="151">
        <f>IF(N172="sníž. přenesená",J172,0)</f>
        <v>0</v>
      </c>
      <c r="BI172" s="151">
        <f>IF(N172="nulová",J172,0)</f>
        <v>0</v>
      </c>
      <c r="BJ172" s="18" t="s">
        <v>82</v>
      </c>
      <c r="BK172" s="151">
        <f>ROUND(I172*H172,2)</f>
        <v>0</v>
      </c>
      <c r="BL172" s="18" t="s">
        <v>314</v>
      </c>
      <c r="BM172" s="150" t="s">
        <v>10528</v>
      </c>
    </row>
    <row r="173" spans="2:65" s="1" customFormat="1" ht="29.25">
      <c r="B173" s="33"/>
      <c r="D173" s="152" t="s">
        <v>316</v>
      </c>
      <c r="F173" s="153" t="s">
        <v>10527</v>
      </c>
      <c r="I173" s="154"/>
      <c r="L173" s="33"/>
      <c r="M173" s="155"/>
      <c r="T173" s="57"/>
      <c r="AT173" s="18" t="s">
        <v>316</v>
      </c>
      <c r="AU173" s="18" t="s">
        <v>84</v>
      </c>
    </row>
    <row r="174" spans="2:65" s="1" customFormat="1" ht="19.5">
      <c r="B174" s="33"/>
      <c r="D174" s="152" t="s">
        <v>357</v>
      </c>
      <c r="F174" s="176" t="s">
        <v>10529</v>
      </c>
      <c r="I174" s="154"/>
      <c r="L174" s="33"/>
      <c r="M174" s="155"/>
      <c r="T174" s="57"/>
      <c r="AT174" s="18" t="s">
        <v>357</v>
      </c>
      <c r="AU174" s="18" t="s">
        <v>84</v>
      </c>
    </row>
    <row r="175" spans="2:65" s="1" customFormat="1" ht="37.9" customHeight="1">
      <c r="B175" s="33"/>
      <c r="C175" s="139" t="s">
        <v>632</v>
      </c>
      <c r="D175" s="139" t="s">
        <v>309</v>
      </c>
      <c r="E175" s="140" t="s">
        <v>10530</v>
      </c>
      <c r="F175" s="141" t="s">
        <v>10527</v>
      </c>
      <c r="G175" s="142" t="s">
        <v>405</v>
      </c>
      <c r="H175" s="143">
        <v>1</v>
      </c>
      <c r="I175" s="144"/>
      <c r="J175" s="145">
        <f>ROUND(I175*H175,2)</f>
        <v>0</v>
      </c>
      <c r="K175" s="141" t="s">
        <v>1</v>
      </c>
      <c r="L175" s="33"/>
      <c r="M175" s="146" t="s">
        <v>1</v>
      </c>
      <c r="N175" s="147" t="s">
        <v>40</v>
      </c>
      <c r="P175" s="148">
        <f>O175*H175</f>
        <v>0</v>
      </c>
      <c r="Q175" s="148">
        <v>0</v>
      </c>
      <c r="R175" s="148">
        <f>Q175*H175</f>
        <v>0</v>
      </c>
      <c r="S175" s="148">
        <v>0</v>
      </c>
      <c r="T175" s="149">
        <f>S175*H175</f>
        <v>0</v>
      </c>
      <c r="AR175" s="150" t="s">
        <v>314</v>
      </c>
      <c r="AT175" s="150" t="s">
        <v>309</v>
      </c>
      <c r="AU175" s="150" t="s">
        <v>84</v>
      </c>
      <c r="AY175" s="18" t="s">
        <v>307</v>
      </c>
      <c r="BE175" s="151">
        <f>IF(N175="základní",J175,0)</f>
        <v>0</v>
      </c>
      <c r="BF175" s="151">
        <f>IF(N175="snížená",J175,0)</f>
        <v>0</v>
      </c>
      <c r="BG175" s="151">
        <f>IF(N175="zákl. přenesená",J175,0)</f>
        <v>0</v>
      </c>
      <c r="BH175" s="151">
        <f>IF(N175="sníž. přenesená",J175,0)</f>
        <v>0</v>
      </c>
      <c r="BI175" s="151">
        <f>IF(N175="nulová",J175,0)</f>
        <v>0</v>
      </c>
      <c r="BJ175" s="18" t="s">
        <v>82</v>
      </c>
      <c r="BK175" s="151">
        <f>ROUND(I175*H175,2)</f>
        <v>0</v>
      </c>
      <c r="BL175" s="18" t="s">
        <v>314</v>
      </c>
      <c r="BM175" s="150" t="s">
        <v>10531</v>
      </c>
    </row>
    <row r="176" spans="2:65" s="1" customFormat="1" ht="29.25">
      <c r="B176" s="33"/>
      <c r="D176" s="152" t="s">
        <v>316</v>
      </c>
      <c r="F176" s="153" t="s">
        <v>10527</v>
      </c>
      <c r="I176" s="154"/>
      <c r="L176" s="33"/>
      <c r="M176" s="155"/>
      <c r="T176" s="57"/>
      <c r="AT176" s="18" t="s">
        <v>316</v>
      </c>
      <c r="AU176" s="18" t="s">
        <v>84</v>
      </c>
    </row>
    <row r="177" spans="2:65" s="1" customFormat="1" ht="19.5">
      <c r="B177" s="33"/>
      <c r="D177" s="152" t="s">
        <v>357</v>
      </c>
      <c r="F177" s="176" t="s">
        <v>10532</v>
      </c>
      <c r="I177" s="154"/>
      <c r="L177" s="33"/>
      <c r="M177" s="155"/>
      <c r="T177" s="57"/>
      <c r="AT177" s="18" t="s">
        <v>357</v>
      </c>
      <c r="AU177" s="18" t="s">
        <v>84</v>
      </c>
    </row>
    <row r="178" spans="2:65" s="1" customFormat="1" ht="78" customHeight="1">
      <c r="B178" s="33"/>
      <c r="C178" s="139" t="s">
        <v>499</v>
      </c>
      <c r="D178" s="139" t="s">
        <v>309</v>
      </c>
      <c r="E178" s="140" t="s">
        <v>10533</v>
      </c>
      <c r="F178" s="141" t="s">
        <v>10534</v>
      </c>
      <c r="G178" s="142" t="s">
        <v>405</v>
      </c>
      <c r="H178" s="143">
        <v>10</v>
      </c>
      <c r="I178" s="144"/>
      <c r="J178" s="145">
        <f>ROUND(I178*H178,2)</f>
        <v>0</v>
      </c>
      <c r="K178" s="141" t="s">
        <v>1</v>
      </c>
      <c r="L178" s="33"/>
      <c r="M178" s="146" t="s">
        <v>1</v>
      </c>
      <c r="N178" s="147" t="s">
        <v>40</v>
      </c>
      <c r="P178" s="148">
        <f>O178*H178</f>
        <v>0</v>
      </c>
      <c r="Q178" s="148">
        <v>0</v>
      </c>
      <c r="R178" s="148">
        <f>Q178*H178</f>
        <v>0</v>
      </c>
      <c r="S178" s="148">
        <v>0</v>
      </c>
      <c r="T178" s="149">
        <f>S178*H178</f>
        <v>0</v>
      </c>
      <c r="AR178" s="150" t="s">
        <v>314</v>
      </c>
      <c r="AT178" s="150" t="s">
        <v>309</v>
      </c>
      <c r="AU178" s="150" t="s">
        <v>84</v>
      </c>
      <c r="AY178" s="18" t="s">
        <v>307</v>
      </c>
      <c r="BE178" s="151">
        <f>IF(N178="základní",J178,0)</f>
        <v>0</v>
      </c>
      <c r="BF178" s="151">
        <f>IF(N178="snížená",J178,0)</f>
        <v>0</v>
      </c>
      <c r="BG178" s="151">
        <f>IF(N178="zákl. přenesená",J178,0)</f>
        <v>0</v>
      </c>
      <c r="BH178" s="151">
        <f>IF(N178="sníž. přenesená",J178,0)</f>
        <v>0</v>
      </c>
      <c r="BI178" s="151">
        <f>IF(N178="nulová",J178,0)</f>
        <v>0</v>
      </c>
      <c r="BJ178" s="18" t="s">
        <v>82</v>
      </c>
      <c r="BK178" s="151">
        <f>ROUND(I178*H178,2)</f>
        <v>0</v>
      </c>
      <c r="BL178" s="18" t="s">
        <v>314</v>
      </c>
      <c r="BM178" s="150" t="s">
        <v>314</v>
      </c>
    </row>
    <row r="179" spans="2:65" s="1" customFormat="1" ht="126.75">
      <c r="B179" s="33"/>
      <c r="D179" s="152" t="s">
        <v>316</v>
      </c>
      <c r="F179" s="153" t="s">
        <v>10535</v>
      </c>
      <c r="I179" s="154"/>
      <c r="L179" s="33"/>
      <c r="M179" s="155"/>
      <c r="T179" s="57"/>
      <c r="AT179" s="18" t="s">
        <v>316</v>
      </c>
      <c r="AU179" s="18" t="s">
        <v>84</v>
      </c>
    </row>
    <row r="180" spans="2:65" s="1" customFormat="1" ht="76.349999999999994" customHeight="1">
      <c r="B180" s="33"/>
      <c r="C180" s="139" t="s">
        <v>506</v>
      </c>
      <c r="D180" s="139" t="s">
        <v>309</v>
      </c>
      <c r="E180" s="140" t="s">
        <v>10536</v>
      </c>
      <c r="F180" s="141" t="s">
        <v>10537</v>
      </c>
      <c r="G180" s="142" t="s">
        <v>405</v>
      </c>
      <c r="H180" s="143">
        <v>6</v>
      </c>
      <c r="I180" s="144"/>
      <c r="J180" s="145">
        <f>ROUND(I180*H180,2)</f>
        <v>0</v>
      </c>
      <c r="K180" s="141" t="s">
        <v>1</v>
      </c>
      <c r="L180" s="33"/>
      <c r="M180" s="146" t="s">
        <v>1</v>
      </c>
      <c r="N180" s="147" t="s">
        <v>40</v>
      </c>
      <c r="P180" s="148">
        <f>O180*H180</f>
        <v>0</v>
      </c>
      <c r="Q180" s="148">
        <v>0</v>
      </c>
      <c r="R180" s="148">
        <f>Q180*H180</f>
        <v>0</v>
      </c>
      <c r="S180" s="148">
        <v>0</v>
      </c>
      <c r="T180" s="149">
        <f>S180*H180</f>
        <v>0</v>
      </c>
      <c r="AR180" s="150" t="s">
        <v>314</v>
      </c>
      <c r="AT180" s="150" t="s">
        <v>309</v>
      </c>
      <c r="AU180" s="150" t="s">
        <v>84</v>
      </c>
      <c r="AY180" s="18" t="s">
        <v>307</v>
      </c>
      <c r="BE180" s="151">
        <f>IF(N180="základní",J180,0)</f>
        <v>0</v>
      </c>
      <c r="BF180" s="151">
        <f>IF(N180="snížená",J180,0)</f>
        <v>0</v>
      </c>
      <c r="BG180" s="151">
        <f>IF(N180="zákl. přenesená",J180,0)</f>
        <v>0</v>
      </c>
      <c r="BH180" s="151">
        <f>IF(N180="sníž. přenesená",J180,0)</f>
        <v>0</v>
      </c>
      <c r="BI180" s="151">
        <f>IF(N180="nulová",J180,0)</f>
        <v>0</v>
      </c>
      <c r="BJ180" s="18" t="s">
        <v>82</v>
      </c>
      <c r="BK180" s="151">
        <f>ROUND(I180*H180,2)</f>
        <v>0</v>
      </c>
      <c r="BL180" s="18" t="s">
        <v>314</v>
      </c>
      <c r="BM180" s="150" t="s">
        <v>352</v>
      </c>
    </row>
    <row r="181" spans="2:65" s="1" customFormat="1" ht="117">
      <c r="B181" s="33"/>
      <c r="D181" s="152" t="s">
        <v>316</v>
      </c>
      <c r="F181" s="153" t="s">
        <v>10538</v>
      </c>
      <c r="I181" s="154"/>
      <c r="L181" s="33"/>
      <c r="M181" s="155"/>
      <c r="T181" s="57"/>
      <c r="AT181" s="18" t="s">
        <v>316</v>
      </c>
      <c r="AU181" s="18" t="s">
        <v>84</v>
      </c>
    </row>
    <row r="182" spans="2:65" s="1" customFormat="1" ht="78" customHeight="1">
      <c r="B182" s="33"/>
      <c r="C182" s="139" t="s">
        <v>511</v>
      </c>
      <c r="D182" s="139" t="s">
        <v>309</v>
      </c>
      <c r="E182" s="140" t="s">
        <v>10539</v>
      </c>
      <c r="F182" s="141" t="s">
        <v>10540</v>
      </c>
      <c r="G182" s="142" t="s">
        <v>405</v>
      </c>
      <c r="H182" s="143">
        <v>6</v>
      </c>
      <c r="I182" s="144"/>
      <c r="J182" s="145">
        <f>ROUND(I182*H182,2)</f>
        <v>0</v>
      </c>
      <c r="K182" s="141" t="s">
        <v>1</v>
      </c>
      <c r="L182" s="33"/>
      <c r="M182" s="146" t="s">
        <v>1</v>
      </c>
      <c r="N182" s="147" t="s">
        <v>40</v>
      </c>
      <c r="P182" s="148">
        <f>O182*H182</f>
        <v>0</v>
      </c>
      <c r="Q182" s="148">
        <v>0</v>
      </c>
      <c r="R182" s="148">
        <f>Q182*H182</f>
        <v>0</v>
      </c>
      <c r="S182" s="148">
        <v>0</v>
      </c>
      <c r="T182" s="149">
        <f>S182*H182</f>
        <v>0</v>
      </c>
      <c r="AR182" s="150" t="s">
        <v>314</v>
      </c>
      <c r="AT182" s="150" t="s">
        <v>309</v>
      </c>
      <c r="AU182" s="150" t="s">
        <v>84</v>
      </c>
      <c r="AY182" s="18" t="s">
        <v>307</v>
      </c>
      <c r="BE182" s="151">
        <f>IF(N182="základní",J182,0)</f>
        <v>0</v>
      </c>
      <c r="BF182" s="151">
        <f>IF(N182="snížená",J182,0)</f>
        <v>0</v>
      </c>
      <c r="BG182" s="151">
        <f>IF(N182="zákl. přenesená",J182,0)</f>
        <v>0</v>
      </c>
      <c r="BH182" s="151">
        <f>IF(N182="sníž. přenesená",J182,0)</f>
        <v>0</v>
      </c>
      <c r="BI182" s="151">
        <f>IF(N182="nulová",J182,0)</f>
        <v>0</v>
      </c>
      <c r="BJ182" s="18" t="s">
        <v>82</v>
      </c>
      <c r="BK182" s="151">
        <f>ROUND(I182*H182,2)</f>
        <v>0</v>
      </c>
      <c r="BL182" s="18" t="s">
        <v>314</v>
      </c>
      <c r="BM182" s="150" t="s">
        <v>369</v>
      </c>
    </row>
    <row r="183" spans="2:65" s="1" customFormat="1" ht="87.75">
      <c r="B183" s="33"/>
      <c r="D183" s="152" t="s">
        <v>316</v>
      </c>
      <c r="F183" s="153" t="s">
        <v>10541</v>
      </c>
      <c r="I183" s="154"/>
      <c r="L183" s="33"/>
      <c r="M183" s="155"/>
      <c r="T183" s="57"/>
      <c r="AT183" s="18" t="s">
        <v>316</v>
      </c>
      <c r="AU183" s="18" t="s">
        <v>84</v>
      </c>
    </row>
    <row r="184" spans="2:65" s="1" customFormat="1" ht="66.75" customHeight="1">
      <c r="B184" s="33"/>
      <c r="C184" s="139" t="s">
        <v>518</v>
      </c>
      <c r="D184" s="139" t="s">
        <v>309</v>
      </c>
      <c r="E184" s="140" t="s">
        <v>10542</v>
      </c>
      <c r="F184" s="141" t="s">
        <v>10543</v>
      </c>
      <c r="G184" s="142" t="s">
        <v>405</v>
      </c>
      <c r="H184" s="143">
        <v>2</v>
      </c>
      <c r="I184" s="144"/>
      <c r="J184" s="145">
        <f>ROUND(I184*H184,2)</f>
        <v>0</v>
      </c>
      <c r="K184" s="141" t="s">
        <v>1</v>
      </c>
      <c r="L184" s="33"/>
      <c r="M184" s="146" t="s">
        <v>1</v>
      </c>
      <c r="N184" s="147" t="s">
        <v>40</v>
      </c>
      <c r="P184" s="148">
        <f>O184*H184</f>
        <v>0</v>
      </c>
      <c r="Q184" s="148">
        <v>0</v>
      </c>
      <c r="R184" s="148">
        <f>Q184*H184</f>
        <v>0</v>
      </c>
      <c r="S184" s="148">
        <v>0</v>
      </c>
      <c r="T184" s="149">
        <f>S184*H184</f>
        <v>0</v>
      </c>
      <c r="AR184" s="150" t="s">
        <v>314</v>
      </c>
      <c r="AT184" s="150" t="s">
        <v>309</v>
      </c>
      <c r="AU184" s="150" t="s">
        <v>84</v>
      </c>
      <c r="AY184" s="18" t="s">
        <v>307</v>
      </c>
      <c r="BE184" s="151">
        <f>IF(N184="základní",J184,0)</f>
        <v>0</v>
      </c>
      <c r="BF184" s="151">
        <f>IF(N184="snížená",J184,0)</f>
        <v>0</v>
      </c>
      <c r="BG184" s="151">
        <f>IF(N184="zákl. přenesená",J184,0)</f>
        <v>0</v>
      </c>
      <c r="BH184" s="151">
        <f>IF(N184="sníž. přenesená",J184,0)</f>
        <v>0</v>
      </c>
      <c r="BI184" s="151">
        <f>IF(N184="nulová",J184,0)</f>
        <v>0</v>
      </c>
      <c r="BJ184" s="18" t="s">
        <v>82</v>
      </c>
      <c r="BK184" s="151">
        <f>ROUND(I184*H184,2)</f>
        <v>0</v>
      </c>
      <c r="BL184" s="18" t="s">
        <v>314</v>
      </c>
      <c r="BM184" s="150" t="s">
        <v>380</v>
      </c>
    </row>
    <row r="185" spans="2:65" s="1" customFormat="1" ht="107.25">
      <c r="B185" s="33"/>
      <c r="D185" s="152" t="s">
        <v>316</v>
      </c>
      <c r="F185" s="153" t="s">
        <v>10544</v>
      </c>
      <c r="I185" s="154"/>
      <c r="L185" s="33"/>
      <c r="M185" s="155"/>
      <c r="T185" s="57"/>
      <c r="AT185" s="18" t="s">
        <v>316</v>
      </c>
      <c r="AU185" s="18" t="s">
        <v>84</v>
      </c>
    </row>
    <row r="186" spans="2:65" s="1" customFormat="1" ht="66.75" customHeight="1">
      <c r="B186" s="33"/>
      <c r="C186" s="139" t="s">
        <v>524</v>
      </c>
      <c r="D186" s="139" t="s">
        <v>309</v>
      </c>
      <c r="E186" s="140" t="s">
        <v>10545</v>
      </c>
      <c r="F186" s="141" t="s">
        <v>10546</v>
      </c>
      <c r="G186" s="142" t="s">
        <v>405</v>
      </c>
      <c r="H186" s="143">
        <v>6</v>
      </c>
      <c r="I186" s="144"/>
      <c r="J186" s="145">
        <f>ROUND(I186*H186,2)</f>
        <v>0</v>
      </c>
      <c r="K186" s="141" t="s">
        <v>1</v>
      </c>
      <c r="L186" s="33"/>
      <c r="M186" s="146" t="s">
        <v>1</v>
      </c>
      <c r="N186" s="147" t="s">
        <v>40</v>
      </c>
      <c r="P186" s="148">
        <f>O186*H186</f>
        <v>0</v>
      </c>
      <c r="Q186" s="148">
        <v>0</v>
      </c>
      <c r="R186" s="148">
        <f>Q186*H186</f>
        <v>0</v>
      </c>
      <c r="S186" s="148">
        <v>0</v>
      </c>
      <c r="T186" s="149">
        <f>S186*H186</f>
        <v>0</v>
      </c>
      <c r="AR186" s="150" t="s">
        <v>314</v>
      </c>
      <c r="AT186" s="150" t="s">
        <v>309</v>
      </c>
      <c r="AU186" s="150" t="s">
        <v>84</v>
      </c>
      <c r="AY186" s="18" t="s">
        <v>307</v>
      </c>
      <c r="BE186" s="151">
        <f>IF(N186="základní",J186,0)</f>
        <v>0</v>
      </c>
      <c r="BF186" s="151">
        <f>IF(N186="snížená",J186,0)</f>
        <v>0</v>
      </c>
      <c r="BG186" s="151">
        <f>IF(N186="zákl. přenesená",J186,0)</f>
        <v>0</v>
      </c>
      <c r="BH186" s="151">
        <f>IF(N186="sníž. přenesená",J186,0)</f>
        <v>0</v>
      </c>
      <c r="BI186" s="151">
        <f>IF(N186="nulová",J186,0)</f>
        <v>0</v>
      </c>
      <c r="BJ186" s="18" t="s">
        <v>82</v>
      </c>
      <c r="BK186" s="151">
        <f>ROUND(I186*H186,2)</f>
        <v>0</v>
      </c>
      <c r="BL186" s="18" t="s">
        <v>314</v>
      </c>
      <c r="BM186" s="150" t="s">
        <v>8</v>
      </c>
    </row>
    <row r="187" spans="2:65" s="1" customFormat="1" ht="126.75">
      <c r="B187" s="33"/>
      <c r="D187" s="152" t="s">
        <v>316</v>
      </c>
      <c r="F187" s="153" t="s">
        <v>10547</v>
      </c>
      <c r="I187" s="154"/>
      <c r="L187" s="33"/>
      <c r="M187" s="155"/>
      <c r="T187" s="57"/>
      <c r="AT187" s="18" t="s">
        <v>316</v>
      </c>
      <c r="AU187" s="18" t="s">
        <v>84</v>
      </c>
    </row>
    <row r="188" spans="2:65" s="1" customFormat="1" ht="76.349999999999994" customHeight="1">
      <c r="B188" s="33"/>
      <c r="C188" s="139" t="s">
        <v>533</v>
      </c>
      <c r="D188" s="139" t="s">
        <v>309</v>
      </c>
      <c r="E188" s="140" t="s">
        <v>10548</v>
      </c>
      <c r="F188" s="141" t="s">
        <v>10549</v>
      </c>
      <c r="G188" s="142" t="s">
        <v>405</v>
      </c>
      <c r="H188" s="143">
        <v>6</v>
      </c>
      <c r="I188" s="144"/>
      <c r="J188" s="145">
        <f>ROUND(I188*H188,2)</f>
        <v>0</v>
      </c>
      <c r="K188" s="141" t="s">
        <v>1</v>
      </c>
      <c r="L188" s="33"/>
      <c r="M188" s="146" t="s">
        <v>1</v>
      </c>
      <c r="N188" s="147" t="s">
        <v>40</v>
      </c>
      <c r="P188" s="148">
        <f>O188*H188</f>
        <v>0</v>
      </c>
      <c r="Q188" s="148">
        <v>0</v>
      </c>
      <c r="R188" s="148">
        <f>Q188*H188</f>
        <v>0</v>
      </c>
      <c r="S188" s="148">
        <v>0</v>
      </c>
      <c r="T188" s="149">
        <f>S188*H188</f>
        <v>0</v>
      </c>
      <c r="AR188" s="150" t="s">
        <v>314</v>
      </c>
      <c r="AT188" s="150" t="s">
        <v>309</v>
      </c>
      <c r="AU188" s="150" t="s">
        <v>84</v>
      </c>
      <c r="AY188" s="18" t="s">
        <v>307</v>
      </c>
      <c r="BE188" s="151">
        <f>IF(N188="základní",J188,0)</f>
        <v>0</v>
      </c>
      <c r="BF188" s="151">
        <f>IF(N188="snížená",J188,0)</f>
        <v>0</v>
      </c>
      <c r="BG188" s="151">
        <f>IF(N188="zákl. přenesená",J188,0)</f>
        <v>0</v>
      </c>
      <c r="BH188" s="151">
        <f>IF(N188="sníž. přenesená",J188,0)</f>
        <v>0</v>
      </c>
      <c r="BI188" s="151">
        <f>IF(N188="nulová",J188,0)</f>
        <v>0</v>
      </c>
      <c r="BJ188" s="18" t="s">
        <v>82</v>
      </c>
      <c r="BK188" s="151">
        <f>ROUND(I188*H188,2)</f>
        <v>0</v>
      </c>
      <c r="BL188" s="18" t="s">
        <v>314</v>
      </c>
      <c r="BM188" s="150" t="s">
        <v>402</v>
      </c>
    </row>
    <row r="189" spans="2:65" s="1" customFormat="1" ht="185.25">
      <c r="B189" s="33"/>
      <c r="D189" s="152" t="s">
        <v>316</v>
      </c>
      <c r="F189" s="153" t="s">
        <v>10550</v>
      </c>
      <c r="I189" s="154"/>
      <c r="L189" s="33"/>
      <c r="M189" s="155"/>
      <c r="T189" s="57"/>
      <c r="AT189" s="18" t="s">
        <v>316</v>
      </c>
      <c r="AU189" s="18" t="s">
        <v>84</v>
      </c>
    </row>
    <row r="190" spans="2:65" s="1" customFormat="1" ht="78" customHeight="1">
      <c r="B190" s="33"/>
      <c r="C190" s="139" t="s">
        <v>560</v>
      </c>
      <c r="D190" s="139" t="s">
        <v>309</v>
      </c>
      <c r="E190" s="140" t="s">
        <v>10551</v>
      </c>
      <c r="F190" s="141" t="s">
        <v>10552</v>
      </c>
      <c r="G190" s="142" t="s">
        <v>405</v>
      </c>
      <c r="H190" s="143">
        <v>6</v>
      </c>
      <c r="I190" s="144"/>
      <c r="J190" s="145">
        <f>ROUND(I190*H190,2)</f>
        <v>0</v>
      </c>
      <c r="K190" s="141" t="s">
        <v>1</v>
      </c>
      <c r="L190" s="33"/>
      <c r="M190" s="146" t="s">
        <v>1</v>
      </c>
      <c r="N190" s="147" t="s">
        <v>40</v>
      </c>
      <c r="P190" s="148">
        <f>O190*H190</f>
        <v>0</v>
      </c>
      <c r="Q190" s="148">
        <v>0</v>
      </c>
      <c r="R190" s="148">
        <f>Q190*H190</f>
        <v>0</v>
      </c>
      <c r="S190" s="148">
        <v>0</v>
      </c>
      <c r="T190" s="149">
        <f>S190*H190</f>
        <v>0</v>
      </c>
      <c r="AR190" s="150" t="s">
        <v>314</v>
      </c>
      <c r="AT190" s="150" t="s">
        <v>309</v>
      </c>
      <c r="AU190" s="150" t="s">
        <v>84</v>
      </c>
      <c r="AY190" s="18" t="s">
        <v>307</v>
      </c>
      <c r="BE190" s="151">
        <f>IF(N190="základní",J190,0)</f>
        <v>0</v>
      </c>
      <c r="BF190" s="151">
        <f>IF(N190="snížená",J190,0)</f>
        <v>0</v>
      </c>
      <c r="BG190" s="151">
        <f>IF(N190="zákl. přenesená",J190,0)</f>
        <v>0</v>
      </c>
      <c r="BH190" s="151">
        <f>IF(N190="sníž. přenesená",J190,0)</f>
        <v>0</v>
      </c>
      <c r="BI190" s="151">
        <f>IF(N190="nulová",J190,0)</f>
        <v>0</v>
      </c>
      <c r="BJ190" s="18" t="s">
        <v>82</v>
      </c>
      <c r="BK190" s="151">
        <f>ROUND(I190*H190,2)</f>
        <v>0</v>
      </c>
      <c r="BL190" s="18" t="s">
        <v>314</v>
      </c>
      <c r="BM190" s="150" t="s">
        <v>417</v>
      </c>
    </row>
    <row r="191" spans="2:65" s="1" customFormat="1" ht="107.25">
      <c r="B191" s="33"/>
      <c r="D191" s="152" t="s">
        <v>316</v>
      </c>
      <c r="F191" s="153" t="s">
        <v>10553</v>
      </c>
      <c r="I191" s="154"/>
      <c r="L191" s="33"/>
      <c r="M191" s="155"/>
      <c r="T191" s="57"/>
      <c r="AT191" s="18" t="s">
        <v>316</v>
      </c>
      <c r="AU191" s="18" t="s">
        <v>84</v>
      </c>
    </row>
    <row r="192" spans="2:65" s="1" customFormat="1" ht="66.75" customHeight="1">
      <c r="B192" s="33"/>
      <c r="C192" s="139" t="s">
        <v>571</v>
      </c>
      <c r="D192" s="139" t="s">
        <v>309</v>
      </c>
      <c r="E192" s="140" t="s">
        <v>10554</v>
      </c>
      <c r="F192" s="141" t="s">
        <v>10555</v>
      </c>
      <c r="G192" s="142" t="s">
        <v>405</v>
      </c>
      <c r="H192" s="143">
        <v>7</v>
      </c>
      <c r="I192" s="144"/>
      <c r="J192" s="145">
        <f>ROUND(I192*H192,2)</f>
        <v>0</v>
      </c>
      <c r="K192" s="141" t="s">
        <v>1</v>
      </c>
      <c r="L192" s="33"/>
      <c r="M192" s="146" t="s">
        <v>1</v>
      </c>
      <c r="N192" s="147" t="s">
        <v>40</v>
      </c>
      <c r="P192" s="148">
        <f>O192*H192</f>
        <v>0</v>
      </c>
      <c r="Q192" s="148">
        <v>0</v>
      </c>
      <c r="R192" s="148">
        <f>Q192*H192</f>
        <v>0</v>
      </c>
      <c r="S192" s="148">
        <v>0</v>
      </c>
      <c r="T192" s="149">
        <f>S192*H192</f>
        <v>0</v>
      </c>
      <c r="AR192" s="150" t="s">
        <v>314</v>
      </c>
      <c r="AT192" s="150" t="s">
        <v>309</v>
      </c>
      <c r="AU192" s="150" t="s">
        <v>84</v>
      </c>
      <c r="AY192" s="18" t="s">
        <v>307</v>
      </c>
      <c r="BE192" s="151">
        <f>IF(N192="základní",J192,0)</f>
        <v>0</v>
      </c>
      <c r="BF192" s="151">
        <f>IF(N192="snížená",J192,0)</f>
        <v>0</v>
      </c>
      <c r="BG192" s="151">
        <f>IF(N192="zákl. přenesená",J192,0)</f>
        <v>0</v>
      </c>
      <c r="BH192" s="151">
        <f>IF(N192="sníž. přenesená",J192,0)</f>
        <v>0</v>
      </c>
      <c r="BI192" s="151">
        <f>IF(N192="nulová",J192,0)</f>
        <v>0</v>
      </c>
      <c r="BJ192" s="18" t="s">
        <v>82</v>
      </c>
      <c r="BK192" s="151">
        <f>ROUND(I192*H192,2)</f>
        <v>0</v>
      </c>
      <c r="BL192" s="18" t="s">
        <v>314</v>
      </c>
      <c r="BM192" s="150" t="s">
        <v>10556</v>
      </c>
    </row>
    <row r="193" spans="2:65" s="1" customFormat="1" ht="39">
      <c r="B193" s="33"/>
      <c r="D193" s="152" t="s">
        <v>316</v>
      </c>
      <c r="F193" s="153" t="s">
        <v>10555</v>
      </c>
      <c r="I193" s="154"/>
      <c r="L193" s="33"/>
      <c r="M193" s="155"/>
      <c r="T193" s="57"/>
      <c r="AT193" s="18" t="s">
        <v>316</v>
      </c>
      <c r="AU193" s="18" t="s">
        <v>84</v>
      </c>
    </row>
    <row r="194" spans="2:65" s="1" customFormat="1" ht="126.75">
      <c r="B194" s="33"/>
      <c r="D194" s="152" t="s">
        <v>357</v>
      </c>
      <c r="F194" s="176" t="s">
        <v>10557</v>
      </c>
      <c r="I194" s="154"/>
      <c r="L194" s="33"/>
      <c r="M194" s="155"/>
      <c r="T194" s="57"/>
      <c r="AT194" s="18" t="s">
        <v>357</v>
      </c>
      <c r="AU194" s="18" t="s">
        <v>84</v>
      </c>
    </row>
    <row r="195" spans="2:65" s="1" customFormat="1" ht="55.5" customHeight="1">
      <c r="B195" s="33"/>
      <c r="C195" s="139" t="s">
        <v>576</v>
      </c>
      <c r="D195" s="139" t="s">
        <v>309</v>
      </c>
      <c r="E195" s="140" t="s">
        <v>10558</v>
      </c>
      <c r="F195" s="141" t="s">
        <v>10559</v>
      </c>
      <c r="G195" s="142" t="s">
        <v>405</v>
      </c>
      <c r="H195" s="143">
        <v>6</v>
      </c>
      <c r="I195" s="144"/>
      <c r="J195" s="145">
        <f>ROUND(I195*H195,2)</f>
        <v>0</v>
      </c>
      <c r="K195" s="141" t="s">
        <v>1</v>
      </c>
      <c r="L195" s="33"/>
      <c r="M195" s="146" t="s">
        <v>1</v>
      </c>
      <c r="N195" s="147" t="s">
        <v>40</v>
      </c>
      <c r="P195" s="148">
        <f>O195*H195</f>
        <v>0</v>
      </c>
      <c r="Q195" s="148">
        <v>0</v>
      </c>
      <c r="R195" s="148">
        <f>Q195*H195</f>
        <v>0</v>
      </c>
      <c r="S195" s="148">
        <v>0</v>
      </c>
      <c r="T195" s="149">
        <f>S195*H195</f>
        <v>0</v>
      </c>
      <c r="AR195" s="150" t="s">
        <v>314</v>
      </c>
      <c r="AT195" s="150" t="s">
        <v>309</v>
      </c>
      <c r="AU195" s="150" t="s">
        <v>84</v>
      </c>
      <c r="AY195" s="18" t="s">
        <v>307</v>
      </c>
      <c r="BE195" s="151">
        <f>IF(N195="základní",J195,0)</f>
        <v>0</v>
      </c>
      <c r="BF195" s="151">
        <f>IF(N195="snížená",J195,0)</f>
        <v>0</v>
      </c>
      <c r="BG195" s="151">
        <f>IF(N195="zákl. přenesená",J195,0)</f>
        <v>0</v>
      </c>
      <c r="BH195" s="151">
        <f>IF(N195="sníž. přenesená",J195,0)</f>
        <v>0</v>
      </c>
      <c r="BI195" s="151">
        <f>IF(N195="nulová",J195,0)</f>
        <v>0</v>
      </c>
      <c r="BJ195" s="18" t="s">
        <v>82</v>
      </c>
      <c r="BK195" s="151">
        <f>ROUND(I195*H195,2)</f>
        <v>0</v>
      </c>
      <c r="BL195" s="18" t="s">
        <v>314</v>
      </c>
      <c r="BM195" s="150" t="s">
        <v>10560</v>
      </c>
    </row>
    <row r="196" spans="2:65" s="1" customFormat="1" ht="39">
      <c r="B196" s="33"/>
      <c r="D196" s="152" t="s">
        <v>316</v>
      </c>
      <c r="F196" s="153" t="s">
        <v>10559</v>
      </c>
      <c r="I196" s="154"/>
      <c r="L196" s="33"/>
      <c r="M196" s="155"/>
      <c r="T196" s="57"/>
      <c r="AT196" s="18" t="s">
        <v>316</v>
      </c>
      <c r="AU196" s="18" t="s">
        <v>84</v>
      </c>
    </row>
    <row r="197" spans="2:65" s="1" customFormat="1" ht="117">
      <c r="B197" s="33"/>
      <c r="D197" s="152" t="s">
        <v>357</v>
      </c>
      <c r="F197" s="176" t="s">
        <v>10561</v>
      </c>
      <c r="I197" s="154"/>
      <c r="L197" s="33"/>
      <c r="M197" s="155"/>
      <c r="T197" s="57"/>
      <c r="AT197" s="18" t="s">
        <v>357</v>
      </c>
      <c r="AU197" s="18" t="s">
        <v>84</v>
      </c>
    </row>
    <row r="198" spans="2:65" s="11" customFormat="1" ht="22.9" customHeight="1">
      <c r="B198" s="127"/>
      <c r="D198" s="128" t="s">
        <v>74</v>
      </c>
      <c r="E198" s="137" t="s">
        <v>10562</v>
      </c>
      <c r="F198" s="137" t="s">
        <v>10563</v>
      </c>
      <c r="I198" s="130"/>
      <c r="J198" s="138">
        <f>BK198</f>
        <v>0</v>
      </c>
      <c r="L198" s="127"/>
      <c r="M198" s="132"/>
      <c r="P198" s="133">
        <f>SUM(P199:P218)</f>
        <v>0</v>
      </c>
      <c r="R198" s="133">
        <f>SUM(R199:R218)</f>
        <v>0</v>
      </c>
      <c r="T198" s="134">
        <f>SUM(T199:T218)</f>
        <v>0</v>
      </c>
      <c r="AR198" s="128" t="s">
        <v>82</v>
      </c>
      <c r="AT198" s="135" t="s">
        <v>74</v>
      </c>
      <c r="AU198" s="135" t="s">
        <v>82</v>
      </c>
      <c r="AY198" s="128" t="s">
        <v>307</v>
      </c>
      <c r="BK198" s="136">
        <f>SUM(BK199:BK218)</f>
        <v>0</v>
      </c>
    </row>
    <row r="199" spans="2:65" s="1" customFormat="1" ht="78" customHeight="1">
      <c r="B199" s="33"/>
      <c r="C199" s="139" t="s">
        <v>581</v>
      </c>
      <c r="D199" s="139" t="s">
        <v>309</v>
      </c>
      <c r="E199" s="140" t="s">
        <v>163</v>
      </c>
      <c r="F199" s="141" t="s">
        <v>10564</v>
      </c>
      <c r="G199" s="142" t="s">
        <v>405</v>
      </c>
      <c r="H199" s="143">
        <v>2</v>
      </c>
      <c r="I199" s="144"/>
      <c r="J199" s="145">
        <f>ROUND(I199*H199,2)</f>
        <v>0</v>
      </c>
      <c r="K199" s="141" t="s">
        <v>1</v>
      </c>
      <c r="L199" s="33"/>
      <c r="M199" s="146" t="s">
        <v>1</v>
      </c>
      <c r="N199" s="147" t="s">
        <v>40</v>
      </c>
      <c r="P199" s="148">
        <f>O199*H199</f>
        <v>0</v>
      </c>
      <c r="Q199" s="148">
        <v>0</v>
      </c>
      <c r="R199" s="148">
        <f>Q199*H199</f>
        <v>0</v>
      </c>
      <c r="S199" s="148">
        <v>0</v>
      </c>
      <c r="T199" s="149">
        <f>S199*H199</f>
        <v>0</v>
      </c>
      <c r="AR199" s="150" t="s">
        <v>314</v>
      </c>
      <c r="AT199" s="150" t="s">
        <v>309</v>
      </c>
      <c r="AU199" s="150" t="s">
        <v>84</v>
      </c>
      <c r="AY199" s="18" t="s">
        <v>307</v>
      </c>
      <c r="BE199" s="151">
        <f>IF(N199="základní",J199,0)</f>
        <v>0</v>
      </c>
      <c r="BF199" s="151">
        <f>IF(N199="snížená",J199,0)</f>
        <v>0</v>
      </c>
      <c r="BG199" s="151">
        <f>IF(N199="zákl. přenesená",J199,0)</f>
        <v>0</v>
      </c>
      <c r="BH199" s="151">
        <f>IF(N199="sníž. přenesená",J199,0)</f>
        <v>0</v>
      </c>
      <c r="BI199" s="151">
        <f>IF(N199="nulová",J199,0)</f>
        <v>0</v>
      </c>
      <c r="BJ199" s="18" t="s">
        <v>82</v>
      </c>
      <c r="BK199" s="151">
        <f>ROUND(I199*H199,2)</f>
        <v>0</v>
      </c>
      <c r="BL199" s="18" t="s">
        <v>314</v>
      </c>
      <c r="BM199" s="150" t="s">
        <v>10565</v>
      </c>
    </row>
    <row r="200" spans="2:65" s="1" customFormat="1" ht="58.5">
      <c r="B200" s="33"/>
      <c r="D200" s="152" t="s">
        <v>316</v>
      </c>
      <c r="F200" s="153" t="s">
        <v>10566</v>
      </c>
      <c r="I200" s="154"/>
      <c r="L200" s="33"/>
      <c r="M200" s="155"/>
      <c r="T200" s="57"/>
      <c r="AT200" s="18" t="s">
        <v>316</v>
      </c>
      <c r="AU200" s="18" t="s">
        <v>84</v>
      </c>
    </row>
    <row r="201" spans="2:65" s="1" customFormat="1" ht="19.5">
      <c r="B201" s="33"/>
      <c r="D201" s="152" t="s">
        <v>357</v>
      </c>
      <c r="F201" s="176" t="s">
        <v>10567</v>
      </c>
      <c r="I201" s="154"/>
      <c r="L201" s="33"/>
      <c r="M201" s="155"/>
      <c r="T201" s="57"/>
      <c r="AT201" s="18" t="s">
        <v>357</v>
      </c>
      <c r="AU201" s="18" t="s">
        <v>84</v>
      </c>
    </row>
    <row r="202" spans="2:65" s="1" customFormat="1" ht="66.75" customHeight="1">
      <c r="B202" s="33"/>
      <c r="C202" s="139" t="s">
        <v>588</v>
      </c>
      <c r="D202" s="139" t="s">
        <v>309</v>
      </c>
      <c r="E202" s="140" t="s">
        <v>314</v>
      </c>
      <c r="F202" s="141" t="s">
        <v>10568</v>
      </c>
      <c r="G202" s="142" t="s">
        <v>405</v>
      </c>
      <c r="H202" s="143">
        <v>5</v>
      </c>
      <c r="I202" s="144"/>
      <c r="J202" s="145">
        <f>ROUND(I202*H202,2)</f>
        <v>0</v>
      </c>
      <c r="K202" s="141" t="s">
        <v>1</v>
      </c>
      <c r="L202" s="33"/>
      <c r="M202" s="146" t="s">
        <v>1</v>
      </c>
      <c r="N202" s="147" t="s">
        <v>40</v>
      </c>
      <c r="P202" s="148">
        <f>O202*H202</f>
        <v>0</v>
      </c>
      <c r="Q202" s="148">
        <v>0</v>
      </c>
      <c r="R202" s="148">
        <f>Q202*H202</f>
        <v>0</v>
      </c>
      <c r="S202" s="148">
        <v>0</v>
      </c>
      <c r="T202" s="149">
        <f>S202*H202</f>
        <v>0</v>
      </c>
      <c r="AR202" s="150" t="s">
        <v>314</v>
      </c>
      <c r="AT202" s="150" t="s">
        <v>309</v>
      </c>
      <c r="AU202" s="150" t="s">
        <v>84</v>
      </c>
      <c r="AY202" s="18" t="s">
        <v>307</v>
      </c>
      <c r="BE202" s="151">
        <f>IF(N202="základní",J202,0)</f>
        <v>0</v>
      </c>
      <c r="BF202" s="151">
        <f>IF(N202="snížená",J202,0)</f>
        <v>0</v>
      </c>
      <c r="BG202" s="151">
        <f>IF(N202="zákl. přenesená",J202,0)</f>
        <v>0</v>
      </c>
      <c r="BH202" s="151">
        <f>IF(N202="sníž. přenesená",J202,0)</f>
        <v>0</v>
      </c>
      <c r="BI202" s="151">
        <f>IF(N202="nulová",J202,0)</f>
        <v>0</v>
      </c>
      <c r="BJ202" s="18" t="s">
        <v>82</v>
      </c>
      <c r="BK202" s="151">
        <f>ROUND(I202*H202,2)</f>
        <v>0</v>
      </c>
      <c r="BL202" s="18" t="s">
        <v>314</v>
      </c>
      <c r="BM202" s="150" t="s">
        <v>10569</v>
      </c>
    </row>
    <row r="203" spans="2:65" s="1" customFormat="1" ht="29.25">
      <c r="B203" s="33"/>
      <c r="D203" s="152" t="s">
        <v>316</v>
      </c>
      <c r="F203" s="153" t="s">
        <v>10568</v>
      </c>
      <c r="I203" s="154"/>
      <c r="L203" s="33"/>
      <c r="M203" s="155"/>
      <c r="T203" s="57"/>
      <c r="AT203" s="18" t="s">
        <v>316</v>
      </c>
      <c r="AU203" s="18" t="s">
        <v>84</v>
      </c>
    </row>
    <row r="204" spans="2:65" s="1" customFormat="1" ht="19.5">
      <c r="B204" s="33"/>
      <c r="D204" s="152" t="s">
        <v>357</v>
      </c>
      <c r="F204" s="176" t="s">
        <v>10570</v>
      </c>
      <c r="I204" s="154"/>
      <c r="L204" s="33"/>
      <c r="M204" s="155"/>
      <c r="T204" s="57"/>
      <c r="AT204" s="18" t="s">
        <v>357</v>
      </c>
      <c r="AU204" s="18" t="s">
        <v>84</v>
      </c>
    </row>
    <row r="205" spans="2:65" s="1" customFormat="1" ht="66.75" customHeight="1">
      <c r="B205" s="33"/>
      <c r="C205" s="139" t="s">
        <v>596</v>
      </c>
      <c r="D205" s="139" t="s">
        <v>309</v>
      </c>
      <c r="E205" s="140" t="s">
        <v>345</v>
      </c>
      <c r="F205" s="141" t="s">
        <v>10571</v>
      </c>
      <c r="G205" s="142" t="s">
        <v>405</v>
      </c>
      <c r="H205" s="143">
        <v>3</v>
      </c>
      <c r="I205" s="144"/>
      <c r="J205" s="145">
        <f>ROUND(I205*H205,2)</f>
        <v>0</v>
      </c>
      <c r="K205" s="141" t="s">
        <v>1</v>
      </c>
      <c r="L205" s="33"/>
      <c r="M205" s="146" t="s">
        <v>1</v>
      </c>
      <c r="N205" s="147" t="s">
        <v>40</v>
      </c>
      <c r="P205" s="148">
        <f>O205*H205</f>
        <v>0</v>
      </c>
      <c r="Q205" s="148">
        <v>0</v>
      </c>
      <c r="R205" s="148">
        <f>Q205*H205</f>
        <v>0</v>
      </c>
      <c r="S205" s="148">
        <v>0</v>
      </c>
      <c r="T205" s="149">
        <f>S205*H205</f>
        <v>0</v>
      </c>
      <c r="AR205" s="150" t="s">
        <v>314</v>
      </c>
      <c r="AT205" s="150" t="s">
        <v>309</v>
      </c>
      <c r="AU205" s="150" t="s">
        <v>84</v>
      </c>
      <c r="AY205" s="18" t="s">
        <v>307</v>
      </c>
      <c r="BE205" s="151">
        <f>IF(N205="základní",J205,0)</f>
        <v>0</v>
      </c>
      <c r="BF205" s="151">
        <f>IF(N205="snížená",J205,0)</f>
        <v>0</v>
      </c>
      <c r="BG205" s="151">
        <f>IF(N205="zákl. přenesená",J205,0)</f>
        <v>0</v>
      </c>
      <c r="BH205" s="151">
        <f>IF(N205="sníž. přenesená",J205,0)</f>
        <v>0</v>
      </c>
      <c r="BI205" s="151">
        <f>IF(N205="nulová",J205,0)</f>
        <v>0</v>
      </c>
      <c r="BJ205" s="18" t="s">
        <v>82</v>
      </c>
      <c r="BK205" s="151">
        <f>ROUND(I205*H205,2)</f>
        <v>0</v>
      </c>
      <c r="BL205" s="18" t="s">
        <v>314</v>
      </c>
      <c r="BM205" s="150" t="s">
        <v>10572</v>
      </c>
    </row>
    <row r="206" spans="2:65" s="1" customFormat="1" ht="29.25">
      <c r="B206" s="33"/>
      <c r="D206" s="152" t="s">
        <v>316</v>
      </c>
      <c r="F206" s="153" t="s">
        <v>10571</v>
      </c>
      <c r="I206" s="154"/>
      <c r="L206" s="33"/>
      <c r="M206" s="155"/>
      <c r="T206" s="57"/>
      <c r="AT206" s="18" t="s">
        <v>316</v>
      </c>
      <c r="AU206" s="18" t="s">
        <v>84</v>
      </c>
    </row>
    <row r="207" spans="2:65" s="1" customFormat="1" ht="19.5">
      <c r="B207" s="33"/>
      <c r="D207" s="152" t="s">
        <v>357</v>
      </c>
      <c r="F207" s="176" t="s">
        <v>10573</v>
      </c>
      <c r="I207" s="154"/>
      <c r="L207" s="33"/>
      <c r="M207" s="155"/>
      <c r="T207" s="57"/>
      <c r="AT207" s="18" t="s">
        <v>357</v>
      </c>
      <c r="AU207" s="18" t="s">
        <v>84</v>
      </c>
    </row>
    <row r="208" spans="2:65" s="1" customFormat="1" ht="37.9" customHeight="1">
      <c r="B208" s="33"/>
      <c r="C208" s="139" t="s">
        <v>603</v>
      </c>
      <c r="D208" s="139" t="s">
        <v>309</v>
      </c>
      <c r="E208" s="140" t="s">
        <v>352</v>
      </c>
      <c r="F208" s="141" t="s">
        <v>10574</v>
      </c>
      <c r="G208" s="142" t="s">
        <v>405</v>
      </c>
      <c r="H208" s="143">
        <v>2</v>
      </c>
      <c r="I208" s="144"/>
      <c r="J208" s="145">
        <f>ROUND(I208*H208,2)</f>
        <v>0</v>
      </c>
      <c r="K208" s="141" t="s">
        <v>1</v>
      </c>
      <c r="L208" s="33"/>
      <c r="M208" s="146" t="s">
        <v>1</v>
      </c>
      <c r="N208" s="147" t="s">
        <v>40</v>
      </c>
      <c r="P208" s="148">
        <f>O208*H208</f>
        <v>0</v>
      </c>
      <c r="Q208" s="148">
        <v>0</v>
      </c>
      <c r="R208" s="148">
        <f>Q208*H208</f>
        <v>0</v>
      </c>
      <c r="S208" s="148">
        <v>0</v>
      </c>
      <c r="T208" s="149">
        <f>S208*H208</f>
        <v>0</v>
      </c>
      <c r="AR208" s="150" t="s">
        <v>314</v>
      </c>
      <c r="AT208" s="150" t="s">
        <v>309</v>
      </c>
      <c r="AU208" s="150" t="s">
        <v>84</v>
      </c>
      <c r="AY208" s="18" t="s">
        <v>307</v>
      </c>
      <c r="BE208" s="151">
        <f>IF(N208="základní",J208,0)</f>
        <v>0</v>
      </c>
      <c r="BF208" s="151">
        <f>IF(N208="snížená",J208,0)</f>
        <v>0</v>
      </c>
      <c r="BG208" s="151">
        <f>IF(N208="zákl. přenesená",J208,0)</f>
        <v>0</v>
      </c>
      <c r="BH208" s="151">
        <f>IF(N208="sníž. přenesená",J208,0)</f>
        <v>0</v>
      </c>
      <c r="BI208" s="151">
        <f>IF(N208="nulová",J208,0)</f>
        <v>0</v>
      </c>
      <c r="BJ208" s="18" t="s">
        <v>82</v>
      </c>
      <c r="BK208" s="151">
        <f>ROUND(I208*H208,2)</f>
        <v>0</v>
      </c>
      <c r="BL208" s="18" t="s">
        <v>314</v>
      </c>
      <c r="BM208" s="150" t="s">
        <v>10575</v>
      </c>
    </row>
    <row r="209" spans="2:65" s="1" customFormat="1" ht="19.5">
      <c r="B209" s="33"/>
      <c r="D209" s="152" t="s">
        <v>316</v>
      </c>
      <c r="F209" s="153" t="s">
        <v>10574</v>
      </c>
      <c r="I209" s="154"/>
      <c r="L209" s="33"/>
      <c r="M209" s="155"/>
      <c r="T209" s="57"/>
      <c r="AT209" s="18" t="s">
        <v>316</v>
      </c>
      <c r="AU209" s="18" t="s">
        <v>84</v>
      </c>
    </row>
    <row r="210" spans="2:65" s="1" customFormat="1" ht="24.2" customHeight="1">
      <c r="B210" s="33"/>
      <c r="C210" s="139" t="s">
        <v>586</v>
      </c>
      <c r="D210" s="139" t="s">
        <v>309</v>
      </c>
      <c r="E210" s="140" t="s">
        <v>361</v>
      </c>
      <c r="F210" s="141" t="s">
        <v>10576</v>
      </c>
      <c r="G210" s="142" t="s">
        <v>405</v>
      </c>
      <c r="H210" s="143">
        <v>24</v>
      </c>
      <c r="I210" s="144"/>
      <c r="J210" s="145">
        <f>ROUND(I210*H210,2)</f>
        <v>0</v>
      </c>
      <c r="K210" s="141" t="s">
        <v>1</v>
      </c>
      <c r="L210" s="33"/>
      <c r="M210" s="146" t="s">
        <v>1</v>
      </c>
      <c r="N210" s="147" t="s">
        <v>40</v>
      </c>
      <c r="P210" s="148">
        <f>O210*H210</f>
        <v>0</v>
      </c>
      <c r="Q210" s="148">
        <v>0</v>
      </c>
      <c r="R210" s="148">
        <f>Q210*H210</f>
        <v>0</v>
      </c>
      <c r="S210" s="148">
        <v>0</v>
      </c>
      <c r="T210" s="149">
        <f>S210*H210</f>
        <v>0</v>
      </c>
      <c r="AR210" s="150" t="s">
        <v>314</v>
      </c>
      <c r="AT210" s="150" t="s">
        <v>309</v>
      </c>
      <c r="AU210" s="150" t="s">
        <v>84</v>
      </c>
      <c r="AY210" s="18" t="s">
        <v>307</v>
      </c>
      <c r="BE210" s="151">
        <f>IF(N210="základní",J210,0)</f>
        <v>0</v>
      </c>
      <c r="BF210" s="151">
        <f>IF(N210="snížená",J210,0)</f>
        <v>0</v>
      </c>
      <c r="BG210" s="151">
        <f>IF(N210="zákl. přenesená",J210,0)</f>
        <v>0</v>
      </c>
      <c r="BH210" s="151">
        <f>IF(N210="sníž. přenesená",J210,0)</f>
        <v>0</v>
      </c>
      <c r="BI210" s="151">
        <f>IF(N210="nulová",J210,0)</f>
        <v>0</v>
      </c>
      <c r="BJ210" s="18" t="s">
        <v>82</v>
      </c>
      <c r="BK210" s="151">
        <f>ROUND(I210*H210,2)</f>
        <v>0</v>
      </c>
      <c r="BL210" s="18" t="s">
        <v>314</v>
      </c>
      <c r="BM210" s="150" t="s">
        <v>10577</v>
      </c>
    </row>
    <row r="211" spans="2:65" s="1" customFormat="1" ht="19.5">
      <c r="B211" s="33"/>
      <c r="D211" s="152" t="s">
        <v>316</v>
      </c>
      <c r="F211" s="153" t="s">
        <v>10576</v>
      </c>
      <c r="I211" s="154"/>
      <c r="L211" s="33"/>
      <c r="M211" s="155"/>
      <c r="T211" s="57"/>
      <c r="AT211" s="18" t="s">
        <v>316</v>
      </c>
      <c r="AU211" s="18" t="s">
        <v>84</v>
      </c>
    </row>
    <row r="212" spans="2:65" s="1" customFormat="1" ht="29.25">
      <c r="B212" s="33"/>
      <c r="D212" s="152" t="s">
        <v>357</v>
      </c>
      <c r="F212" s="176" t="s">
        <v>10578</v>
      </c>
      <c r="I212" s="154"/>
      <c r="L212" s="33"/>
      <c r="M212" s="155"/>
      <c r="T212" s="57"/>
      <c r="AT212" s="18" t="s">
        <v>357</v>
      </c>
      <c r="AU212" s="18" t="s">
        <v>84</v>
      </c>
    </row>
    <row r="213" spans="2:65" s="1" customFormat="1" ht="55.5" customHeight="1">
      <c r="B213" s="33"/>
      <c r="C213" s="139" t="s">
        <v>615</v>
      </c>
      <c r="D213" s="139" t="s">
        <v>309</v>
      </c>
      <c r="E213" s="140" t="s">
        <v>369</v>
      </c>
      <c r="F213" s="141" t="s">
        <v>10579</v>
      </c>
      <c r="G213" s="142" t="s">
        <v>405</v>
      </c>
      <c r="H213" s="143">
        <v>1</v>
      </c>
      <c r="I213" s="144"/>
      <c r="J213" s="145">
        <f>ROUND(I213*H213,2)</f>
        <v>0</v>
      </c>
      <c r="K213" s="141" t="s">
        <v>1</v>
      </c>
      <c r="L213" s="33"/>
      <c r="M213" s="146" t="s">
        <v>1</v>
      </c>
      <c r="N213" s="147" t="s">
        <v>40</v>
      </c>
      <c r="P213" s="148">
        <f>O213*H213</f>
        <v>0</v>
      </c>
      <c r="Q213" s="148">
        <v>0</v>
      </c>
      <c r="R213" s="148">
        <f>Q213*H213</f>
        <v>0</v>
      </c>
      <c r="S213" s="148">
        <v>0</v>
      </c>
      <c r="T213" s="149">
        <f>S213*H213</f>
        <v>0</v>
      </c>
      <c r="AR213" s="150" t="s">
        <v>314</v>
      </c>
      <c r="AT213" s="150" t="s">
        <v>309</v>
      </c>
      <c r="AU213" s="150" t="s">
        <v>84</v>
      </c>
      <c r="AY213" s="18" t="s">
        <v>307</v>
      </c>
      <c r="BE213" s="151">
        <f>IF(N213="základní",J213,0)</f>
        <v>0</v>
      </c>
      <c r="BF213" s="151">
        <f>IF(N213="snížená",J213,0)</f>
        <v>0</v>
      </c>
      <c r="BG213" s="151">
        <f>IF(N213="zákl. přenesená",J213,0)</f>
        <v>0</v>
      </c>
      <c r="BH213" s="151">
        <f>IF(N213="sníž. přenesená",J213,0)</f>
        <v>0</v>
      </c>
      <c r="BI213" s="151">
        <f>IF(N213="nulová",J213,0)</f>
        <v>0</v>
      </c>
      <c r="BJ213" s="18" t="s">
        <v>82</v>
      </c>
      <c r="BK213" s="151">
        <f>ROUND(I213*H213,2)</f>
        <v>0</v>
      </c>
      <c r="BL213" s="18" t="s">
        <v>314</v>
      </c>
      <c r="BM213" s="150" t="s">
        <v>10580</v>
      </c>
    </row>
    <row r="214" spans="2:65" s="1" customFormat="1" ht="29.25">
      <c r="B214" s="33"/>
      <c r="D214" s="152" t="s">
        <v>316</v>
      </c>
      <c r="F214" s="153" t="s">
        <v>10579</v>
      </c>
      <c r="I214" s="154"/>
      <c r="L214" s="33"/>
      <c r="M214" s="155"/>
      <c r="T214" s="57"/>
      <c r="AT214" s="18" t="s">
        <v>316</v>
      </c>
      <c r="AU214" s="18" t="s">
        <v>84</v>
      </c>
    </row>
    <row r="215" spans="2:65" s="1" customFormat="1" ht="19.5">
      <c r="B215" s="33"/>
      <c r="D215" s="152" t="s">
        <v>357</v>
      </c>
      <c r="F215" s="176" t="s">
        <v>10581</v>
      </c>
      <c r="I215" s="154"/>
      <c r="L215" s="33"/>
      <c r="M215" s="155"/>
      <c r="T215" s="57"/>
      <c r="AT215" s="18" t="s">
        <v>357</v>
      </c>
      <c r="AU215" s="18" t="s">
        <v>84</v>
      </c>
    </row>
    <row r="216" spans="2:65" s="1" customFormat="1" ht="24.2" customHeight="1">
      <c r="B216" s="33"/>
      <c r="C216" s="139" t="s">
        <v>621</v>
      </c>
      <c r="D216" s="139" t="s">
        <v>309</v>
      </c>
      <c r="E216" s="140" t="s">
        <v>10582</v>
      </c>
      <c r="F216" s="141" t="s">
        <v>10583</v>
      </c>
      <c r="G216" s="142" t="s">
        <v>405</v>
      </c>
      <c r="H216" s="143">
        <v>1</v>
      </c>
      <c r="I216" s="144"/>
      <c r="J216" s="145">
        <f>ROUND(I216*H216,2)</f>
        <v>0</v>
      </c>
      <c r="K216" s="141" t="s">
        <v>1</v>
      </c>
      <c r="L216" s="33"/>
      <c r="M216" s="146" t="s">
        <v>1</v>
      </c>
      <c r="N216" s="147" t="s">
        <v>40</v>
      </c>
      <c r="P216" s="148">
        <f>O216*H216</f>
        <v>0</v>
      </c>
      <c r="Q216" s="148">
        <v>0</v>
      </c>
      <c r="R216" s="148">
        <f>Q216*H216</f>
        <v>0</v>
      </c>
      <c r="S216" s="148">
        <v>0</v>
      </c>
      <c r="T216" s="149">
        <f>S216*H216</f>
        <v>0</v>
      </c>
      <c r="AR216" s="150" t="s">
        <v>314</v>
      </c>
      <c r="AT216" s="150" t="s">
        <v>309</v>
      </c>
      <c r="AU216" s="150" t="s">
        <v>84</v>
      </c>
      <c r="AY216" s="18" t="s">
        <v>307</v>
      </c>
      <c r="BE216" s="151">
        <f>IF(N216="základní",J216,0)</f>
        <v>0</v>
      </c>
      <c r="BF216" s="151">
        <f>IF(N216="snížená",J216,0)</f>
        <v>0</v>
      </c>
      <c r="BG216" s="151">
        <f>IF(N216="zákl. přenesená",J216,0)</f>
        <v>0</v>
      </c>
      <c r="BH216" s="151">
        <f>IF(N216="sníž. přenesená",J216,0)</f>
        <v>0</v>
      </c>
      <c r="BI216" s="151">
        <f>IF(N216="nulová",J216,0)</f>
        <v>0</v>
      </c>
      <c r="BJ216" s="18" t="s">
        <v>82</v>
      </c>
      <c r="BK216" s="151">
        <f>ROUND(I216*H216,2)</f>
        <v>0</v>
      </c>
      <c r="BL216" s="18" t="s">
        <v>314</v>
      </c>
      <c r="BM216" s="150" t="s">
        <v>10584</v>
      </c>
    </row>
    <row r="217" spans="2:65" s="1" customFormat="1" ht="19.5">
      <c r="B217" s="33"/>
      <c r="D217" s="152" t="s">
        <v>316</v>
      </c>
      <c r="F217" s="153" t="s">
        <v>10583</v>
      </c>
      <c r="I217" s="154"/>
      <c r="L217" s="33"/>
      <c r="M217" s="155"/>
      <c r="T217" s="57"/>
      <c r="AT217" s="18" t="s">
        <v>316</v>
      </c>
      <c r="AU217" s="18" t="s">
        <v>84</v>
      </c>
    </row>
    <row r="218" spans="2:65" s="1" customFormat="1" ht="19.5">
      <c r="B218" s="33"/>
      <c r="D218" s="152" t="s">
        <v>357</v>
      </c>
      <c r="F218" s="176" t="s">
        <v>10585</v>
      </c>
      <c r="I218" s="154"/>
      <c r="L218" s="33"/>
      <c r="M218" s="204"/>
      <c r="N218" s="205"/>
      <c r="O218" s="205"/>
      <c r="P218" s="205"/>
      <c r="Q218" s="205"/>
      <c r="R218" s="205"/>
      <c r="S218" s="205"/>
      <c r="T218" s="206"/>
      <c r="AT218" s="18" t="s">
        <v>357</v>
      </c>
      <c r="AU218" s="18" t="s">
        <v>84</v>
      </c>
    </row>
    <row r="219" spans="2:65" s="1" customFormat="1" ht="6.95" customHeight="1">
      <c r="B219" s="45"/>
      <c r="C219" s="46"/>
      <c r="D219" s="46"/>
      <c r="E219" s="46"/>
      <c r="F219" s="46"/>
      <c r="G219" s="46"/>
      <c r="H219" s="46"/>
      <c r="I219" s="46"/>
      <c r="J219" s="46"/>
      <c r="K219" s="46"/>
      <c r="L219" s="33"/>
    </row>
  </sheetData>
  <sheetProtection algorithmName="SHA-512" hashValue="2FVuIy+LQz818YjZbBu4o3ew5KlwfCN7AsY6s8TddradoQ7YWwl55Zv+qojhetoS9VgjL8G5MbWxEMwj05ncTA==" saltValue="RuZOWugtCH34mVdbG3GIKQNvpeYyoUkx5A89u/EHyvSowb6qMxCawn6BDzsdrhnW7//1utoX+Db/gaeKBHctbw==" spinCount="100000" sheet="1" objects="1" scenarios="1" formatColumns="0" formatRows="0" autoFilter="0"/>
  <autoFilter ref="C119:K218" xr:uid="{00000000-0009-0000-0000-000012000000}"/>
  <mergeCells count="9">
    <mergeCell ref="E87:H87"/>
    <mergeCell ref="E110:H110"/>
    <mergeCell ref="E112:H112"/>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2:BM2528"/>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56" ht="36.950000000000003" customHeight="1">
      <c r="L2" s="256"/>
      <c r="M2" s="256"/>
      <c r="N2" s="256"/>
      <c r="O2" s="256"/>
      <c r="P2" s="256"/>
      <c r="Q2" s="256"/>
      <c r="R2" s="256"/>
      <c r="S2" s="256"/>
      <c r="T2" s="256"/>
      <c r="U2" s="256"/>
      <c r="V2" s="256"/>
      <c r="AT2" s="18" t="s">
        <v>89</v>
      </c>
      <c r="AZ2" s="94" t="s">
        <v>159</v>
      </c>
      <c r="BA2" s="94" t="s">
        <v>1</v>
      </c>
      <c r="BB2" s="94" t="s">
        <v>1</v>
      </c>
      <c r="BC2" s="94" t="s">
        <v>160</v>
      </c>
      <c r="BD2" s="94" t="s">
        <v>84</v>
      </c>
    </row>
    <row r="3" spans="2:56" ht="6.95" customHeight="1">
      <c r="B3" s="19"/>
      <c r="C3" s="20"/>
      <c r="D3" s="20"/>
      <c r="E3" s="20"/>
      <c r="F3" s="20"/>
      <c r="G3" s="20"/>
      <c r="H3" s="20"/>
      <c r="I3" s="20"/>
      <c r="J3" s="20"/>
      <c r="K3" s="20"/>
      <c r="L3" s="21"/>
      <c r="AT3" s="18" t="s">
        <v>84</v>
      </c>
      <c r="AZ3" s="94" t="s">
        <v>161</v>
      </c>
      <c r="BA3" s="94" t="s">
        <v>1</v>
      </c>
      <c r="BB3" s="94" t="s">
        <v>1</v>
      </c>
      <c r="BC3" s="94" t="s">
        <v>162</v>
      </c>
      <c r="BD3" s="94" t="s">
        <v>163</v>
      </c>
    </row>
    <row r="4" spans="2:56" ht="24.95" customHeight="1">
      <c r="B4" s="21"/>
      <c r="D4" s="22" t="s">
        <v>164</v>
      </c>
      <c r="L4" s="21"/>
      <c r="M4" s="95" t="s">
        <v>10</v>
      </c>
      <c r="AT4" s="18" t="s">
        <v>4</v>
      </c>
      <c r="AZ4" s="94" t="s">
        <v>165</v>
      </c>
      <c r="BA4" s="94" t="s">
        <v>1</v>
      </c>
      <c r="BB4" s="94" t="s">
        <v>1</v>
      </c>
      <c r="BC4" s="94" t="s">
        <v>166</v>
      </c>
      <c r="BD4" s="94" t="s">
        <v>163</v>
      </c>
    </row>
    <row r="5" spans="2:56" ht="6.95" customHeight="1">
      <c r="B5" s="21"/>
      <c r="L5" s="21"/>
      <c r="AZ5" s="94" t="s">
        <v>167</v>
      </c>
      <c r="BA5" s="94" t="s">
        <v>1</v>
      </c>
      <c r="BB5" s="94" t="s">
        <v>1</v>
      </c>
      <c r="BC5" s="94" t="s">
        <v>168</v>
      </c>
      <c r="BD5" s="94" t="s">
        <v>163</v>
      </c>
    </row>
    <row r="6" spans="2:56" ht="12" customHeight="1">
      <c r="B6" s="21"/>
      <c r="D6" s="28" t="s">
        <v>16</v>
      </c>
      <c r="L6" s="21"/>
      <c r="AZ6" s="94" t="s">
        <v>169</v>
      </c>
      <c r="BA6" s="94" t="s">
        <v>1</v>
      </c>
      <c r="BB6" s="94" t="s">
        <v>1</v>
      </c>
      <c r="BC6" s="94" t="s">
        <v>170</v>
      </c>
      <c r="BD6" s="94" t="s">
        <v>163</v>
      </c>
    </row>
    <row r="7" spans="2:56" ht="16.5" customHeight="1">
      <c r="B7" s="21"/>
      <c r="E7" s="271" t="str">
        <f>'Rekapitulace stavby'!K6</f>
        <v>ZŠ Dědina - nástavba - REVIZE č. 2</v>
      </c>
      <c r="F7" s="272"/>
      <c r="G7" s="272"/>
      <c r="H7" s="272"/>
      <c r="L7" s="21"/>
      <c r="AZ7" s="94" t="s">
        <v>171</v>
      </c>
      <c r="BA7" s="94" t="s">
        <v>1</v>
      </c>
      <c r="BB7" s="94" t="s">
        <v>1</v>
      </c>
      <c r="BC7" s="94" t="s">
        <v>172</v>
      </c>
      <c r="BD7" s="94" t="s">
        <v>163</v>
      </c>
    </row>
    <row r="8" spans="2:56" ht="12" customHeight="1">
      <c r="B8" s="21"/>
      <c r="D8" s="28" t="s">
        <v>173</v>
      </c>
      <c r="L8" s="21"/>
      <c r="AZ8" s="94" t="s">
        <v>174</v>
      </c>
      <c r="BA8" s="94" t="s">
        <v>1</v>
      </c>
      <c r="BB8" s="94" t="s">
        <v>1</v>
      </c>
      <c r="BC8" s="94" t="s">
        <v>175</v>
      </c>
      <c r="BD8" s="94" t="s">
        <v>163</v>
      </c>
    </row>
    <row r="9" spans="2:56" s="1" customFormat="1" ht="16.5" customHeight="1">
      <c r="B9" s="33"/>
      <c r="E9" s="271" t="s">
        <v>176</v>
      </c>
      <c r="F9" s="273"/>
      <c r="G9" s="273"/>
      <c r="H9" s="273"/>
      <c r="L9" s="33"/>
      <c r="AZ9" s="94" t="s">
        <v>177</v>
      </c>
      <c r="BA9" s="94" t="s">
        <v>1</v>
      </c>
      <c r="BB9" s="94" t="s">
        <v>1</v>
      </c>
      <c r="BC9" s="94" t="s">
        <v>178</v>
      </c>
      <c r="BD9" s="94" t="s">
        <v>163</v>
      </c>
    </row>
    <row r="10" spans="2:56" s="1" customFormat="1" ht="12" customHeight="1">
      <c r="B10" s="33"/>
      <c r="D10" s="28" t="s">
        <v>179</v>
      </c>
      <c r="L10" s="33"/>
      <c r="AZ10" s="94" t="s">
        <v>180</v>
      </c>
      <c r="BA10" s="94" t="s">
        <v>1</v>
      </c>
      <c r="BB10" s="94" t="s">
        <v>1</v>
      </c>
      <c r="BC10" s="94" t="s">
        <v>181</v>
      </c>
      <c r="BD10" s="94" t="s">
        <v>163</v>
      </c>
    </row>
    <row r="11" spans="2:56" s="1" customFormat="1" ht="16.5" customHeight="1">
      <c r="B11" s="33"/>
      <c r="E11" s="236" t="s">
        <v>182</v>
      </c>
      <c r="F11" s="273"/>
      <c r="G11" s="273"/>
      <c r="H11" s="273"/>
      <c r="L11" s="33"/>
      <c r="AZ11" s="94" t="s">
        <v>183</v>
      </c>
      <c r="BA11" s="94" t="s">
        <v>1</v>
      </c>
      <c r="BB11" s="94" t="s">
        <v>1</v>
      </c>
      <c r="BC11" s="94" t="s">
        <v>184</v>
      </c>
      <c r="BD11" s="94" t="s">
        <v>163</v>
      </c>
    </row>
    <row r="12" spans="2:56" s="1" customFormat="1" ht="11.25">
      <c r="B12" s="33"/>
      <c r="L12" s="33"/>
      <c r="AZ12" s="94" t="s">
        <v>185</v>
      </c>
      <c r="BA12" s="94" t="s">
        <v>1</v>
      </c>
      <c r="BB12" s="94" t="s">
        <v>1</v>
      </c>
      <c r="BC12" s="94" t="s">
        <v>186</v>
      </c>
      <c r="BD12" s="94" t="s">
        <v>163</v>
      </c>
    </row>
    <row r="13" spans="2:56" s="1" customFormat="1" ht="12" customHeight="1">
      <c r="B13" s="33"/>
      <c r="D13" s="28" t="s">
        <v>18</v>
      </c>
      <c r="F13" s="26" t="s">
        <v>1</v>
      </c>
      <c r="I13" s="28" t="s">
        <v>19</v>
      </c>
      <c r="J13" s="26" t="s">
        <v>1</v>
      </c>
      <c r="L13" s="33"/>
      <c r="AZ13" s="94" t="s">
        <v>187</v>
      </c>
      <c r="BA13" s="94" t="s">
        <v>1</v>
      </c>
      <c r="BB13" s="94" t="s">
        <v>1</v>
      </c>
      <c r="BC13" s="94" t="s">
        <v>188</v>
      </c>
      <c r="BD13" s="94" t="s">
        <v>84</v>
      </c>
    </row>
    <row r="14" spans="2:56" s="1" customFormat="1" ht="12" customHeight="1">
      <c r="B14" s="33"/>
      <c r="D14" s="28" t="s">
        <v>20</v>
      </c>
      <c r="F14" s="26" t="s">
        <v>21</v>
      </c>
      <c r="I14" s="28" t="s">
        <v>22</v>
      </c>
      <c r="J14" s="53" t="str">
        <f>'Rekapitulace stavby'!AN8</f>
        <v>15. 9. 2025</v>
      </c>
      <c r="L14" s="33"/>
      <c r="AZ14" s="94" t="s">
        <v>189</v>
      </c>
      <c r="BA14" s="94" t="s">
        <v>190</v>
      </c>
      <c r="BB14" s="94" t="s">
        <v>1</v>
      </c>
      <c r="BC14" s="94" t="s">
        <v>191</v>
      </c>
      <c r="BD14" s="94" t="s">
        <v>163</v>
      </c>
    </row>
    <row r="15" spans="2:56" s="1" customFormat="1" ht="10.9" customHeight="1">
      <c r="B15" s="33"/>
      <c r="L15" s="33"/>
      <c r="AZ15" s="94" t="s">
        <v>192</v>
      </c>
      <c r="BA15" s="94" t="s">
        <v>193</v>
      </c>
      <c r="BB15" s="94" t="s">
        <v>1</v>
      </c>
      <c r="BC15" s="94" t="s">
        <v>194</v>
      </c>
      <c r="BD15" s="94" t="s">
        <v>163</v>
      </c>
    </row>
    <row r="16" spans="2:56" s="1" customFormat="1" ht="12" customHeight="1">
      <c r="B16" s="33"/>
      <c r="D16" s="28" t="s">
        <v>24</v>
      </c>
      <c r="I16" s="28" t="s">
        <v>25</v>
      </c>
      <c r="J16" s="26" t="str">
        <f>IF('Rekapitulace stavby'!AN10="","",'Rekapitulace stavby'!AN10)</f>
        <v/>
      </c>
      <c r="L16" s="33"/>
      <c r="AZ16" s="94" t="s">
        <v>195</v>
      </c>
      <c r="BA16" s="94" t="s">
        <v>1</v>
      </c>
      <c r="BB16" s="94" t="s">
        <v>1</v>
      </c>
      <c r="BC16" s="94" t="s">
        <v>196</v>
      </c>
      <c r="BD16" s="94" t="s">
        <v>163</v>
      </c>
    </row>
    <row r="17" spans="2:56" s="1" customFormat="1" ht="18" customHeight="1">
      <c r="B17" s="33"/>
      <c r="E17" s="26" t="str">
        <f>IF('Rekapitulace stavby'!E11="","",'Rekapitulace stavby'!E11)</f>
        <v xml:space="preserve"> </v>
      </c>
      <c r="I17" s="28" t="s">
        <v>27</v>
      </c>
      <c r="J17" s="26" t="str">
        <f>IF('Rekapitulace stavby'!AN11="","",'Rekapitulace stavby'!AN11)</f>
        <v/>
      </c>
      <c r="L17" s="33"/>
      <c r="AZ17" s="94" t="s">
        <v>197</v>
      </c>
      <c r="BA17" s="94" t="s">
        <v>1</v>
      </c>
      <c r="BB17" s="94" t="s">
        <v>1</v>
      </c>
      <c r="BC17" s="94" t="s">
        <v>198</v>
      </c>
      <c r="BD17" s="94" t="s">
        <v>163</v>
      </c>
    </row>
    <row r="18" spans="2:56" s="1" customFormat="1" ht="6.95" customHeight="1">
      <c r="B18" s="33"/>
      <c r="L18" s="33"/>
      <c r="AZ18" s="94" t="s">
        <v>199</v>
      </c>
      <c r="BA18" s="94" t="s">
        <v>1</v>
      </c>
      <c r="BB18" s="94" t="s">
        <v>1</v>
      </c>
      <c r="BC18" s="94" t="s">
        <v>200</v>
      </c>
      <c r="BD18" s="94" t="s">
        <v>163</v>
      </c>
    </row>
    <row r="19" spans="2:56" s="1" customFormat="1" ht="12" customHeight="1">
      <c r="B19" s="33"/>
      <c r="D19" s="28" t="s">
        <v>28</v>
      </c>
      <c r="I19" s="28" t="s">
        <v>25</v>
      </c>
      <c r="J19" s="29" t="str">
        <f>'Rekapitulace stavby'!AN13</f>
        <v>Vyplň údaj</v>
      </c>
      <c r="L19" s="33"/>
      <c r="AZ19" s="94" t="s">
        <v>201</v>
      </c>
      <c r="BA19" s="94" t="s">
        <v>1</v>
      </c>
      <c r="BB19" s="94" t="s">
        <v>1</v>
      </c>
      <c r="BC19" s="94" t="s">
        <v>202</v>
      </c>
      <c r="BD19" s="94" t="s">
        <v>163</v>
      </c>
    </row>
    <row r="20" spans="2:56" s="1" customFormat="1" ht="18" customHeight="1">
      <c r="B20" s="33"/>
      <c r="E20" s="274" t="str">
        <f>'Rekapitulace stavby'!E14</f>
        <v>Vyplň údaj</v>
      </c>
      <c r="F20" s="255"/>
      <c r="G20" s="255"/>
      <c r="H20" s="255"/>
      <c r="I20" s="28" t="s">
        <v>27</v>
      </c>
      <c r="J20" s="29" t="str">
        <f>'Rekapitulace stavby'!AN14</f>
        <v>Vyplň údaj</v>
      </c>
      <c r="L20" s="33"/>
      <c r="AZ20" s="94" t="s">
        <v>203</v>
      </c>
      <c r="BA20" s="94" t="s">
        <v>1</v>
      </c>
      <c r="BB20" s="94" t="s">
        <v>1</v>
      </c>
      <c r="BC20" s="94" t="s">
        <v>204</v>
      </c>
      <c r="BD20" s="94" t="s">
        <v>163</v>
      </c>
    </row>
    <row r="21" spans="2:56" s="1" customFormat="1" ht="6.95" customHeight="1">
      <c r="B21" s="33"/>
      <c r="L21" s="33"/>
      <c r="AZ21" s="94" t="s">
        <v>205</v>
      </c>
      <c r="BA21" s="94" t="s">
        <v>1</v>
      </c>
      <c r="BB21" s="94" t="s">
        <v>1</v>
      </c>
      <c r="BC21" s="94" t="s">
        <v>206</v>
      </c>
      <c r="BD21" s="94" t="s">
        <v>163</v>
      </c>
    </row>
    <row r="22" spans="2:56" s="1" customFormat="1" ht="12" customHeight="1">
      <c r="B22" s="33"/>
      <c r="D22" s="28" t="s">
        <v>30</v>
      </c>
      <c r="I22" s="28" t="s">
        <v>25</v>
      </c>
      <c r="J22" s="26" t="s">
        <v>1</v>
      </c>
      <c r="L22" s="33"/>
      <c r="AZ22" s="94" t="s">
        <v>207</v>
      </c>
      <c r="BA22" s="94" t="s">
        <v>1</v>
      </c>
      <c r="BB22" s="94" t="s">
        <v>1</v>
      </c>
      <c r="BC22" s="94" t="s">
        <v>208</v>
      </c>
      <c r="BD22" s="94" t="s">
        <v>163</v>
      </c>
    </row>
    <row r="23" spans="2:56" s="1" customFormat="1" ht="18" customHeight="1">
      <c r="B23" s="33"/>
      <c r="E23" s="26" t="s">
        <v>31</v>
      </c>
      <c r="I23" s="28" t="s">
        <v>27</v>
      </c>
      <c r="J23" s="26" t="s">
        <v>1</v>
      </c>
      <c r="L23" s="33"/>
      <c r="AZ23" s="94" t="s">
        <v>209</v>
      </c>
      <c r="BA23" s="94" t="s">
        <v>1</v>
      </c>
      <c r="BB23" s="94" t="s">
        <v>1</v>
      </c>
      <c r="BC23" s="94" t="s">
        <v>210</v>
      </c>
      <c r="BD23" s="94" t="s">
        <v>163</v>
      </c>
    </row>
    <row r="24" spans="2:56" s="1" customFormat="1" ht="6.95" customHeight="1">
      <c r="B24" s="33"/>
      <c r="L24" s="33"/>
      <c r="AZ24" s="94" t="s">
        <v>211</v>
      </c>
      <c r="BA24" s="94" t="s">
        <v>1</v>
      </c>
      <c r="BB24" s="94" t="s">
        <v>1</v>
      </c>
      <c r="BC24" s="94" t="s">
        <v>212</v>
      </c>
      <c r="BD24" s="94" t="s">
        <v>163</v>
      </c>
    </row>
    <row r="25" spans="2:56" s="1" customFormat="1" ht="12" customHeight="1">
      <c r="B25" s="33"/>
      <c r="D25" s="28" t="s">
        <v>33</v>
      </c>
      <c r="I25" s="28" t="s">
        <v>25</v>
      </c>
      <c r="J25" s="26" t="str">
        <f>IF('Rekapitulace stavby'!AN19="","",'Rekapitulace stavby'!AN19)</f>
        <v/>
      </c>
      <c r="L25" s="33"/>
      <c r="AZ25" s="94" t="s">
        <v>213</v>
      </c>
      <c r="BA25" s="94" t="s">
        <v>1</v>
      </c>
      <c r="BB25" s="94" t="s">
        <v>1</v>
      </c>
      <c r="BC25" s="94" t="s">
        <v>214</v>
      </c>
      <c r="BD25" s="94" t="s">
        <v>163</v>
      </c>
    </row>
    <row r="26" spans="2:56" s="1" customFormat="1" ht="18" customHeight="1">
      <c r="B26" s="33"/>
      <c r="E26" s="26" t="str">
        <f>IF('Rekapitulace stavby'!E20="","",'Rekapitulace stavby'!E20)</f>
        <v xml:space="preserve"> </v>
      </c>
      <c r="I26" s="28" t="s">
        <v>27</v>
      </c>
      <c r="J26" s="26" t="str">
        <f>IF('Rekapitulace stavby'!AN20="","",'Rekapitulace stavby'!AN20)</f>
        <v/>
      </c>
      <c r="L26" s="33"/>
      <c r="AZ26" s="94" t="s">
        <v>215</v>
      </c>
      <c r="BA26" s="94" t="s">
        <v>1</v>
      </c>
      <c r="BB26" s="94" t="s">
        <v>1</v>
      </c>
      <c r="BC26" s="94" t="s">
        <v>216</v>
      </c>
      <c r="BD26" s="94" t="s">
        <v>163</v>
      </c>
    </row>
    <row r="27" spans="2:56" s="1" customFormat="1" ht="6.95" customHeight="1">
      <c r="B27" s="33"/>
      <c r="L27" s="33"/>
      <c r="AZ27" s="94" t="s">
        <v>217</v>
      </c>
      <c r="BA27" s="94" t="s">
        <v>218</v>
      </c>
      <c r="BB27" s="94" t="s">
        <v>1</v>
      </c>
      <c r="BC27" s="94" t="s">
        <v>219</v>
      </c>
      <c r="BD27" s="94" t="s">
        <v>163</v>
      </c>
    </row>
    <row r="28" spans="2:56" s="1" customFormat="1" ht="12" customHeight="1">
      <c r="B28" s="33"/>
      <c r="D28" s="28" t="s">
        <v>34</v>
      </c>
      <c r="L28" s="33"/>
      <c r="AZ28" s="94" t="s">
        <v>220</v>
      </c>
      <c r="BA28" s="94" t="s">
        <v>1</v>
      </c>
      <c r="BB28" s="94" t="s">
        <v>1</v>
      </c>
      <c r="BC28" s="94" t="s">
        <v>221</v>
      </c>
      <c r="BD28" s="94" t="s">
        <v>163</v>
      </c>
    </row>
    <row r="29" spans="2:56" s="7" customFormat="1" ht="16.5" customHeight="1">
      <c r="B29" s="96"/>
      <c r="E29" s="260" t="s">
        <v>1</v>
      </c>
      <c r="F29" s="260"/>
      <c r="G29" s="260"/>
      <c r="H29" s="260"/>
      <c r="L29" s="96"/>
      <c r="AZ29" s="97" t="s">
        <v>222</v>
      </c>
      <c r="BA29" s="97" t="s">
        <v>1</v>
      </c>
      <c r="BB29" s="97" t="s">
        <v>1</v>
      </c>
      <c r="BC29" s="97" t="s">
        <v>223</v>
      </c>
      <c r="BD29" s="97" t="s">
        <v>163</v>
      </c>
    </row>
    <row r="30" spans="2:56" s="1" customFormat="1" ht="6.95" customHeight="1">
      <c r="B30" s="33"/>
      <c r="L30" s="33"/>
      <c r="AZ30" s="94" t="s">
        <v>224</v>
      </c>
      <c r="BA30" s="94" t="s">
        <v>1</v>
      </c>
      <c r="BB30" s="94" t="s">
        <v>1</v>
      </c>
      <c r="BC30" s="94" t="s">
        <v>225</v>
      </c>
      <c r="BD30" s="94" t="s">
        <v>163</v>
      </c>
    </row>
    <row r="31" spans="2:56" s="1" customFormat="1" ht="6.95" customHeight="1">
      <c r="B31" s="33"/>
      <c r="D31" s="54"/>
      <c r="E31" s="54"/>
      <c r="F31" s="54"/>
      <c r="G31" s="54"/>
      <c r="H31" s="54"/>
      <c r="I31" s="54"/>
      <c r="J31" s="54"/>
      <c r="K31" s="54"/>
      <c r="L31" s="33"/>
      <c r="AZ31" s="94" t="s">
        <v>226</v>
      </c>
      <c r="BA31" s="94" t="s">
        <v>1</v>
      </c>
      <c r="BB31" s="94" t="s">
        <v>1</v>
      </c>
      <c r="BC31" s="94" t="s">
        <v>227</v>
      </c>
      <c r="BD31" s="94" t="s">
        <v>163</v>
      </c>
    </row>
    <row r="32" spans="2:56" s="1" customFormat="1" ht="25.35" customHeight="1">
      <c r="B32" s="33"/>
      <c r="D32" s="98" t="s">
        <v>35</v>
      </c>
      <c r="J32" s="67">
        <f>ROUND(J147, 2)</f>
        <v>0</v>
      </c>
      <c r="L32" s="33"/>
      <c r="AZ32" s="94" t="s">
        <v>228</v>
      </c>
      <c r="BA32" s="94" t="s">
        <v>1</v>
      </c>
      <c r="BB32" s="94" t="s">
        <v>1</v>
      </c>
      <c r="BC32" s="94" t="s">
        <v>229</v>
      </c>
      <c r="BD32" s="94" t="s">
        <v>163</v>
      </c>
    </row>
    <row r="33" spans="2:56" s="1" customFormat="1" ht="6.95" customHeight="1">
      <c r="B33" s="33"/>
      <c r="D33" s="54"/>
      <c r="E33" s="54"/>
      <c r="F33" s="54"/>
      <c r="G33" s="54"/>
      <c r="H33" s="54"/>
      <c r="I33" s="54"/>
      <c r="J33" s="54"/>
      <c r="K33" s="54"/>
      <c r="L33" s="33"/>
      <c r="AZ33" s="94" t="s">
        <v>230</v>
      </c>
      <c r="BA33" s="94" t="s">
        <v>1</v>
      </c>
      <c r="BB33" s="94" t="s">
        <v>1</v>
      </c>
      <c r="BC33" s="94" t="s">
        <v>231</v>
      </c>
      <c r="BD33" s="94" t="s">
        <v>163</v>
      </c>
    </row>
    <row r="34" spans="2:56" s="1" customFormat="1" ht="14.45" customHeight="1">
      <c r="B34" s="33"/>
      <c r="F34" s="36" t="s">
        <v>37</v>
      </c>
      <c r="I34" s="36" t="s">
        <v>36</v>
      </c>
      <c r="J34" s="36" t="s">
        <v>38</v>
      </c>
      <c r="L34" s="33"/>
      <c r="AZ34" s="94" t="s">
        <v>232</v>
      </c>
      <c r="BA34" s="94" t="s">
        <v>1</v>
      </c>
      <c r="BB34" s="94" t="s">
        <v>1</v>
      </c>
      <c r="BC34" s="94" t="s">
        <v>233</v>
      </c>
      <c r="BD34" s="94" t="s">
        <v>163</v>
      </c>
    </row>
    <row r="35" spans="2:56" s="1" customFormat="1" ht="14.45" customHeight="1">
      <c r="B35" s="33"/>
      <c r="D35" s="56" t="s">
        <v>39</v>
      </c>
      <c r="E35" s="28" t="s">
        <v>40</v>
      </c>
      <c r="F35" s="87">
        <f>ROUND((SUM(BE147:BE2527)),  2)</f>
        <v>0</v>
      </c>
      <c r="I35" s="99">
        <v>0.21</v>
      </c>
      <c r="J35" s="87">
        <f>ROUND(((SUM(BE147:BE2527))*I35),  2)</f>
        <v>0</v>
      </c>
      <c r="L35" s="33"/>
      <c r="AZ35" s="94" t="s">
        <v>234</v>
      </c>
      <c r="BA35" s="94" t="s">
        <v>1</v>
      </c>
      <c r="BB35" s="94" t="s">
        <v>1</v>
      </c>
      <c r="BC35" s="94" t="s">
        <v>235</v>
      </c>
      <c r="BD35" s="94" t="s">
        <v>163</v>
      </c>
    </row>
    <row r="36" spans="2:56" s="1" customFormat="1" ht="14.45" customHeight="1">
      <c r="B36" s="33"/>
      <c r="E36" s="28" t="s">
        <v>41</v>
      </c>
      <c r="F36" s="87">
        <f>ROUND((SUM(BF147:BF2527)),  2)</f>
        <v>0</v>
      </c>
      <c r="I36" s="99">
        <v>0.12</v>
      </c>
      <c r="J36" s="87">
        <f>ROUND(((SUM(BF147:BF2527))*I36),  2)</f>
        <v>0</v>
      </c>
      <c r="L36" s="33"/>
      <c r="AZ36" s="94" t="s">
        <v>236</v>
      </c>
      <c r="BA36" s="94" t="s">
        <v>1</v>
      </c>
      <c r="BB36" s="94" t="s">
        <v>1</v>
      </c>
      <c r="BC36" s="94" t="s">
        <v>237</v>
      </c>
      <c r="BD36" s="94" t="s">
        <v>163</v>
      </c>
    </row>
    <row r="37" spans="2:56" s="1" customFormat="1" ht="14.45" hidden="1" customHeight="1">
      <c r="B37" s="33"/>
      <c r="E37" s="28" t="s">
        <v>42</v>
      </c>
      <c r="F37" s="87">
        <f>ROUND((SUM(BG147:BG2527)),  2)</f>
        <v>0</v>
      </c>
      <c r="I37" s="99">
        <v>0.21</v>
      </c>
      <c r="J37" s="87">
        <f>0</f>
        <v>0</v>
      </c>
      <c r="L37" s="33"/>
      <c r="AZ37" s="94" t="s">
        <v>238</v>
      </c>
      <c r="BA37" s="94" t="s">
        <v>1</v>
      </c>
      <c r="BB37" s="94" t="s">
        <v>1</v>
      </c>
      <c r="BC37" s="94" t="s">
        <v>239</v>
      </c>
      <c r="BD37" s="94" t="s">
        <v>163</v>
      </c>
    </row>
    <row r="38" spans="2:56" s="1" customFormat="1" ht="14.45" hidden="1" customHeight="1">
      <c r="B38" s="33"/>
      <c r="E38" s="28" t="s">
        <v>43</v>
      </c>
      <c r="F38" s="87">
        <f>ROUND((SUM(BH147:BH2527)),  2)</f>
        <v>0</v>
      </c>
      <c r="I38" s="99">
        <v>0.12</v>
      </c>
      <c r="J38" s="87">
        <f>0</f>
        <v>0</v>
      </c>
      <c r="L38" s="33"/>
      <c r="AZ38" s="94" t="s">
        <v>240</v>
      </c>
      <c r="BA38" s="94" t="s">
        <v>1</v>
      </c>
      <c r="BB38" s="94" t="s">
        <v>1</v>
      </c>
      <c r="BC38" s="94" t="s">
        <v>241</v>
      </c>
      <c r="BD38" s="94" t="s">
        <v>163</v>
      </c>
    </row>
    <row r="39" spans="2:56" s="1" customFormat="1" ht="14.45" hidden="1" customHeight="1">
      <c r="B39" s="33"/>
      <c r="E39" s="28" t="s">
        <v>44</v>
      </c>
      <c r="F39" s="87">
        <f>ROUND((SUM(BI147:BI2527)),  2)</f>
        <v>0</v>
      </c>
      <c r="I39" s="99">
        <v>0</v>
      </c>
      <c r="J39" s="87">
        <f>0</f>
        <v>0</v>
      </c>
      <c r="L39" s="33"/>
      <c r="AZ39" s="94" t="s">
        <v>242</v>
      </c>
      <c r="BA39" s="94" t="s">
        <v>1</v>
      </c>
      <c r="BB39" s="94" t="s">
        <v>1</v>
      </c>
      <c r="BC39" s="94" t="s">
        <v>243</v>
      </c>
      <c r="BD39" s="94" t="s">
        <v>163</v>
      </c>
    </row>
    <row r="40" spans="2:56" s="1" customFormat="1" ht="6.95" customHeight="1">
      <c r="B40" s="33"/>
      <c r="L40" s="33"/>
      <c r="AZ40" s="94" t="s">
        <v>244</v>
      </c>
      <c r="BA40" s="94" t="s">
        <v>1</v>
      </c>
      <c r="BB40" s="94" t="s">
        <v>1</v>
      </c>
      <c r="BC40" s="94" t="s">
        <v>172</v>
      </c>
      <c r="BD40" s="94" t="s">
        <v>163</v>
      </c>
    </row>
    <row r="41" spans="2:56" s="1" customFormat="1" ht="25.35" customHeight="1">
      <c r="B41" s="33"/>
      <c r="C41" s="100"/>
      <c r="D41" s="101" t="s">
        <v>45</v>
      </c>
      <c r="E41" s="58"/>
      <c r="F41" s="58"/>
      <c r="G41" s="102" t="s">
        <v>46</v>
      </c>
      <c r="H41" s="103" t="s">
        <v>47</v>
      </c>
      <c r="I41" s="58"/>
      <c r="J41" s="104">
        <f>SUM(J32:J39)</f>
        <v>0</v>
      </c>
      <c r="K41" s="105"/>
      <c r="L41" s="33"/>
      <c r="AZ41" s="94" t="s">
        <v>245</v>
      </c>
      <c r="BA41" s="94" t="s">
        <v>1</v>
      </c>
      <c r="BB41" s="94" t="s">
        <v>1</v>
      </c>
      <c r="BC41" s="94" t="s">
        <v>246</v>
      </c>
      <c r="BD41" s="94" t="s">
        <v>163</v>
      </c>
    </row>
    <row r="42" spans="2:56" s="1" customFormat="1" ht="14.45" customHeight="1">
      <c r="B42" s="33"/>
      <c r="L42" s="33"/>
      <c r="AZ42" s="94" t="s">
        <v>247</v>
      </c>
      <c r="BA42" s="94" t="s">
        <v>1</v>
      </c>
      <c r="BB42" s="94" t="s">
        <v>1</v>
      </c>
      <c r="BC42" s="94" t="s">
        <v>248</v>
      </c>
      <c r="BD42" s="94" t="s">
        <v>163</v>
      </c>
    </row>
    <row r="43" spans="2:56" ht="14.45" customHeight="1">
      <c r="B43" s="21"/>
      <c r="L43" s="21"/>
      <c r="AZ43" s="94" t="s">
        <v>249</v>
      </c>
      <c r="BA43" s="94" t="s">
        <v>1</v>
      </c>
      <c r="BB43" s="94" t="s">
        <v>1</v>
      </c>
      <c r="BC43" s="94" t="s">
        <v>250</v>
      </c>
      <c r="BD43" s="94" t="s">
        <v>163</v>
      </c>
    </row>
    <row r="44" spans="2:56" ht="14.45" customHeight="1">
      <c r="B44" s="21"/>
      <c r="L44" s="21"/>
      <c r="AZ44" s="94" t="s">
        <v>251</v>
      </c>
      <c r="BA44" s="94" t="s">
        <v>1</v>
      </c>
      <c r="BB44" s="94" t="s">
        <v>1</v>
      </c>
      <c r="BC44" s="94" t="s">
        <v>252</v>
      </c>
      <c r="BD44" s="94" t="s">
        <v>163</v>
      </c>
    </row>
    <row r="45" spans="2:56" ht="14.45" customHeight="1">
      <c r="B45" s="21"/>
      <c r="L45" s="21"/>
      <c r="AZ45" s="94" t="s">
        <v>253</v>
      </c>
      <c r="BA45" s="94" t="s">
        <v>1</v>
      </c>
      <c r="BB45" s="94" t="s">
        <v>1</v>
      </c>
      <c r="BC45" s="94" t="s">
        <v>254</v>
      </c>
      <c r="BD45" s="94" t="s">
        <v>163</v>
      </c>
    </row>
    <row r="46" spans="2:56" ht="14.45" customHeight="1">
      <c r="B46" s="21"/>
      <c r="L46" s="21"/>
      <c r="AZ46" s="94" t="s">
        <v>255</v>
      </c>
      <c r="BA46" s="94" t="s">
        <v>1</v>
      </c>
      <c r="BB46" s="94" t="s">
        <v>1</v>
      </c>
      <c r="BC46" s="94" t="s">
        <v>256</v>
      </c>
      <c r="BD46" s="94" t="s">
        <v>163</v>
      </c>
    </row>
    <row r="47" spans="2:56" ht="14.45" customHeight="1">
      <c r="B47" s="21"/>
      <c r="L47" s="21"/>
      <c r="AZ47" s="94" t="s">
        <v>257</v>
      </c>
      <c r="BA47" s="94" t="s">
        <v>1</v>
      </c>
      <c r="BB47" s="94" t="s">
        <v>1</v>
      </c>
      <c r="BC47" s="94" t="s">
        <v>258</v>
      </c>
      <c r="BD47" s="94" t="s">
        <v>163</v>
      </c>
    </row>
    <row r="48" spans="2:56" ht="14.45" customHeight="1">
      <c r="B48" s="21"/>
      <c r="L48" s="21"/>
      <c r="AZ48" s="94" t="s">
        <v>259</v>
      </c>
      <c r="BA48" s="94" t="s">
        <v>1</v>
      </c>
      <c r="BB48" s="94" t="s">
        <v>1</v>
      </c>
      <c r="BC48" s="94" t="s">
        <v>75</v>
      </c>
      <c r="BD48" s="94" t="s">
        <v>163</v>
      </c>
    </row>
    <row r="49" spans="2:12" ht="14.45" customHeight="1">
      <c r="B49" s="21"/>
      <c r="L49" s="21"/>
    </row>
    <row r="50" spans="2:12" s="1" customFormat="1" ht="14.45" customHeight="1">
      <c r="B50" s="33"/>
      <c r="D50" s="42" t="s">
        <v>48</v>
      </c>
      <c r="E50" s="43"/>
      <c r="F50" s="43"/>
      <c r="G50" s="42" t="s">
        <v>49</v>
      </c>
      <c r="H50" s="43"/>
      <c r="I50" s="43"/>
      <c r="J50" s="43"/>
      <c r="K50" s="43"/>
      <c r="L50" s="33"/>
    </row>
    <row r="51" spans="2:12" ht="11.25">
      <c r="B51" s="21"/>
      <c r="L51" s="21"/>
    </row>
    <row r="52" spans="2:12" ht="11.25">
      <c r="B52" s="21"/>
      <c r="L52" s="21"/>
    </row>
    <row r="53" spans="2:12" ht="11.25">
      <c r="B53" s="21"/>
      <c r="L53" s="21"/>
    </row>
    <row r="54" spans="2:12" ht="11.25">
      <c r="B54" s="21"/>
      <c r="L54" s="21"/>
    </row>
    <row r="55" spans="2:12" ht="11.25">
      <c r="B55" s="21"/>
      <c r="L55" s="21"/>
    </row>
    <row r="56" spans="2:12" ht="11.25">
      <c r="B56" s="21"/>
      <c r="L56" s="21"/>
    </row>
    <row r="57" spans="2:12" ht="11.25">
      <c r="B57" s="21"/>
      <c r="L57" s="21"/>
    </row>
    <row r="58" spans="2:12" ht="11.25">
      <c r="B58" s="21"/>
      <c r="L58" s="21"/>
    </row>
    <row r="59" spans="2:12" ht="11.25">
      <c r="B59" s="21"/>
      <c r="L59" s="21"/>
    </row>
    <row r="60" spans="2:12" ht="11.25">
      <c r="B60" s="21"/>
      <c r="L60" s="21"/>
    </row>
    <row r="61" spans="2:12" s="1" customFormat="1" ht="12.75">
      <c r="B61" s="33"/>
      <c r="D61" s="44" t="s">
        <v>50</v>
      </c>
      <c r="E61" s="35"/>
      <c r="F61" s="106" t="s">
        <v>51</v>
      </c>
      <c r="G61" s="44" t="s">
        <v>50</v>
      </c>
      <c r="H61" s="35"/>
      <c r="I61" s="35"/>
      <c r="J61" s="107" t="s">
        <v>51</v>
      </c>
      <c r="K61" s="35"/>
      <c r="L61" s="33"/>
    </row>
    <row r="62" spans="2:12" ht="11.25">
      <c r="B62" s="21"/>
      <c r="L62" s="21"/>
    </row>
    <row r="63" spans="2:12" ht="11.25">
      <c r="B63" s="21"/>
      <c r="L63" s="21"/>
    </row>
    <row r="64" spans="2:12" ht="11.25">
      <c r="B64" s="21"/>
      <c r="L64" s="21"/>
    </row>
    <row r="65" spans="2:12" s="1" customFormat="1" ht="12.75">
      <c r="B65" s="33"/>
      <c r="D65" s="42" t="s">
        <v>52</v>
      </c>
      <c r="E65" s="43"/>
      <c r="F65" s="43"/>
      <c r="G65" s="42" t="s">
        <v>53</v>
      </c>
      <c r="H65" s="43"/>
      <c r="I65" s="43"/>
      <c r="J65" s="43"/>
      <c r="K65" s="43"/>
      <c r="L65" s="33"/>
    </row>
    <row r="66" spans="2:12" ht="11.25">
      <c r="B66" s="21"/>
      <c r="L66" s="21"/>
    </row>
    <row r="67" spans="2:12" ht="11.25">
      <c r="B67" s="21"/>
      <c r="L67" s="21"/>
    </row>
    <row r="68" spans="2:12" ht="11.25">
      <c r="B68" s="21"/>
      <c r="L68" s="21"/>
    </row>
    <row r="69" spans="2:12" ht="11.25">
      <c r="B69" s="21"/>
      <c r="L69" s="21"/>
    </row>
    <row r="70" spans="2:12" ht="11.25">
      <c r="B70" s="21"/>
      <c r="L70" s="21"/>
    </row>
    <row r="71" spans="2:12" ht="11.25">
      <c r="B71" s="21"/>
      <c r="L71" s="21"/>
    </row>
    <row r="72" spans="2:12" ht="11.25">
      <c r="B72" s="21"/>
      <c r="L72" s="21"/>
    </row>
    <row r="73" spans="2:12" ht="11.25">
      <c r="B73" s="21"/>
      <c r="L73" s="21"/>
    </row>
    <row r="74" spans="2:12" ht="11.25">
      <c r="B74" s="21"/>
      <c r="L74" s="21"/>
    </row>
    <row r="75" spans="2:12" ht="11.25">
      <c r="B75" s="21"/>
      <c r="L75" s="21"/>
    </row>
    <row r="76" spans="2:12" s="1" customFormat="1" ht="12.75">
      <c r="B76" s="33"/>
      <c r="D76" s="44" t="s">
        <v>50</v>
      </c>
      <c r="E76" s="35"/>
      <c r="F76" s="106" t="s">
        <v>51</v>
      </c>
      <c r="G76" s="44" t="s">
        <v>50</v>
      </c>
      <c r="H76" s="35"/>
      <c r="I76" s="35"/>
      <c r="J76" s="107" t="s">
        <v>51</v>
      </c>
      <c r="K76" s="35"/>
      <c r="L76" s="33"/>
    </row>
    <row r="77" spans="2:12" s="1" customFormat="1" ht="14.45" customHeight="1">
      <c r="B77" s="45"/>
      <c r="C77" s="46"/>
      <c r="D77" s="46"/>
      <c r="E77" s="46"/>
      <c r="F77" s="46"/>
      <c r="G77" s="46"/>
      <c r="H77" s="46"/>
      <c r="I77" s="46"/>
      <c r="J77" s="46"/>
      <c r="K77" s="46"/>
      <c r="L77" s="33"/>
    </row>
    <row r="81" spans="2:12" s="1" customFormat="1" ht="6.95" customHeight="1">
      <c r="B81" s="47"/>
      <c r="C81" s="48"/>
      <c r="D81" s="48"/>
      <c r="E81" s="48"/>
      <c r="F81" s="48"/>
      <c r="G81" s="48"/>
      <c r="H81" s="48"/>
      <c r="I81" s="48"/>
      <c r="J81" s="48"/>
      <c r="K81" s="48"/>
      <c r="L81" s="33"/>
    </row>
    <row r="82" spans="2:12" s="1" customFormat="1" ht="24.95" customHeight="1">
      <c r="B82" s="33"/>
      <c r="C82" s="22" t="s">
        <v>260</v>
      </c>
      <c r="L82" s="33"/>
    </row>
    <row r="83" spans="2:12" s="1" customFormat="1" ht="6.95" customHeight="1">
      <c r="B83" s="33"/>
      <c r="L83" s="33"/>
    </row>
    <row r="84" spans="2:12" s="1" customFormat="1" ht="12" customHeight="1">
      <c r="B84" s="33"/>
      <c r="C84" s="28" t="s">
        <v>16</v>
      </c>
      <c r="L84" s="33"/>
    </row>
    <row r="85" spans="2:12" s="1" customFormat="1" ht="16.5" customHeight="1">
      <c r="B85" s="33"/>
      <c r="E85" s="271" t="str">
        <f>E7</f>
        <v>ZŠ Dědina - nástavba - REVIZE č. 2</v>
      </c>
      <c r="F85" s="272"/>
      <c r="G85" s="272"/>
      <c r="H85" s="272"/>
      <c r="L85" s="33"/>
    </row>
    <row r="86" spans="2:12" ht="12" customHeight="1">
      <c r="B86" s="21"/>
      <c r="C86" s="28" t="s">
        <v>173</v>
      </c>
      <c r="L86" s="21"/>
    </row>
    <row r="87" spans="2:12" s="1" customFormat="1" ht="16.5" customHeight="1">
      <c r="B87" s="33"/>
      <c r="E87" s="271" t="s">
        <v>176</v>
      </c>
      <c r="F87" s="273"/>
      <c r="G87" s="273"/>
      <c r="H87" s="273"/>
      <c r="L87" s="33"/>
    </row>
    <row r="88" spans="2:12" s="1" customFormat="1" ht="12" customHeight="1">
      <c r="B88" s="33"/>
      <c r="C88" s="28" t="s">
        <v>179</v>
      </c>
      <c r="L88" s="33"/>
    </row>
    <row r="89" spans="2:12" s="1" customFormat="1" ht="16.5" customHeight="1">
      <c r="B89" s="33"/>
      <c r="E89" s="236" t="str">
        <f>E11</f>
        <v>D.1.1.a - Architektonicko-stavební část - Pavilon A</v>
      </c>
      <c r="F89" s="273"/>
      <c r="G89" s="273"/>
      <c r="H89" s="273"/>
      <c r="L89" s="33"/>
    </row>
    <row r="90" spans="2:12" s="1" customFormat="1" ht="6.95" customHeight="1">
      <c r="B90" s="33"/>
      <c r="L90" s="33"/>
    </row>
    <row r="91" spans="2:12" s="1" customFormat="1" ht="12" customHeight="1">
      <c r="B91" s="33"/>
      <c r="C91" s="28" t="s">
        <v>20</v>
      </c>
      <c r="F91" s="26" t="str">
        <f>F14</f>
        <v>Žukovského 580, Praha 6</v>
      </c>
      <c r="I91" s="28" t="s">
        <v>22</v>
      </c>
      <c r="J91" s="53" t="str">
        <f>IF(J14="","",J14)</f>
        <v>15. 9. 2025</v>
      </c>
      <c r="L91" s="33"/>
    </row>
    <row r="92" spans="2:12" s="1" customFormat="1" ht="6.95" customHeight="1">
      <c r="B92" s="33"/>
      <c r="L92" s="33"/>
    </row>
    <row r="93" spans="2:12" s="1" customFormat="1" ht="15.2" customHeight="1">
      <c r="B93" s="33"/>
      <c r="C93" s="28" t="s">
        <v>24</v>
      </c>
      <c r="F93" s="26" t="str">
        <f>E17</f>
        <v xml:space="preserve"> </v>
      </c>
      <c r="I93" s="28" t="s">
        <v>30</v>
      </c>
      <c r="J93" s="31" t="str">
        <f>E23</f>
        <v>Digitronic CZ s.r.o.</v>
      </c>
      <c r="L93" s="33"/>
    </row>
    <row r="94" spans="2:12" s="1" customFormat="1" ht="15.2" customHeight="1">
      <c r="B94" s="33"/>
      <c r="C94" s="28" t="s">
        <v>28</v>
      </c>
      <c r="F94" s="26" t="str">
        <f>IF(E20="","",E20)</f>
        <v>Vyplň údaj</v>
      </c>
      <c r="I94" s="28" t="s">
        <v>33</v>
      </c>
      <c r="J94" s="31" t="str">
        <f>E26</f>
        <v xml:space="preserve"> </v>
      </c>
      <c r="L94" s="33"/>
    </row>
    <row r="95" spans="2:12" s="1" customFormat="1" ht="10.35" customHeight="1">
      <c r="B95" s="33"/>
      <c r="L95" s="33"/>
    </row>
    <row r="96" spans="2:12" s="1" customFormat="1" ht="29.25" customHeight="1">
      <c r="B96" s="33"/>
      <c r="C96" s="108" t="s">
        <v>261</v>
      </c>
      <c r="D96" s="100"/>
      <c r="E96" s="100"/>
      <c r="F96" s="100"/>
      <c r="G96" s="100"/>
      <c r="H96" s="100"/>
      <c r="I96" s="100"/>
      <c r="J96" s="109" t="s">
        <v>262</v>
      </c>
      <c r="K96" s="100"/>
      <c r="L96" s="33"/>
    </row>
    <row r="97" spans="2:47" s="1" customFormat="1" ht="10.35" customHeight="1">
      <c r="B97" s="33"/>
      <c r="L97" s="33"/>
    </row>
    <row r="98" spans="2:47" s="1" customFormat="1" ht="22.9" customHeight="1">
      <c r="B98" s="33"/>
      <c r="C98" s="110" t="s">
        <v>263</v>
      </c>
      <c r="J98" s="67">
        <f>J147</f>
        <v>0</v>
      </c>
      <c r="L98" s="33"/>
      <c r="AU98" s="18" t="s">
        <v>264</v>
      </c>
    </row>
    <row r="99" spans="2:47" s="8" customFormat="1" ht="24.95" customHeight="1">
      <c r="B99" s="111"/>
      <c r="D99" s="112" t="s">
        <v>265</v>
      </c>
      <c r="E99" s="113"/>
      <c r="F99" s="113"/>
      <c r="G99" s="113"/>
      <c r="H99" s="113"/>
      <c r="I99" s="113"/>
      <c r="J99" s="114">
        <f>J148</f>
        <v>0</v>
      </c>
      <c r="L99" s="111"/>
    </row>
    <row r="100" spans="2:47" s="9" customFormat="1" ht="19.899999999999999" customHeight="1">
      <c r="B100" s="115"/>
      <c r="D100" s="116" t="s">
        <v>266</v>
      </c>
      <c r="E100" s="117"/>
      <c r="F100" s="117"/>
      <c r="G100" s="117"/>
      <c r="H100" s="117"/>
      <c r="I100" s="117"/>
      <c r="J100" s="118">
        <f>J149</f>
        <v>0</v>
      </c>
      <c r="L100" s="115"/>
    </row>
    <row r="101" spans="2:47" s="9" customFormat="1" ht="19.899999999999999" customHeight="1">
      <c r="B101" s="115"/>
      <c r="D101" s="116" t="s">
        <v>267</v>
      </c>
      <c r="E101" s="117"/>
      <c r="F101" s="117"/>
      <c r="G101" s="117"/>
      <c r="H101" s="117"/>
      <c r="I101" s="117"/>
      <c r="J101" s="118">
        <f>J230</f>
        <v>0</v>
      </c>
      <c r="L101" s="115"/>
    </row>
    <row r="102" spans="2:47" s="9" customFormat="1" ht="19.899999999999999" customHeight="1">
      <c r="B102" s="115"/>
      <c r="D102" s="116" t="s">
        <v>268</v>
      </c>
      <c r="E102" s="117"/>
      <c r="F102" s="117"/>
      <c r="G102" s="117"/>
      <c r="H102" s="117"/>
      <c r="I102" s="117"/>
      <c r="J102" s="118">
        <f>J314</f>
        <v>0</v>
      </c>
      <c r="L102" s="115"/>
    </row>
    <row r="103" spans="2:47" s="9" customFormat="1" ht="19.899999999999999" customHeight="1">
      <c r="B103" s="115"/>
      <c r="D103" s="116" t="s">
        <v>269</v>
      </c>
      <c r="E103" s="117"/>
      <c r="F103" s="117"/>
      <c r="G103" s="117"/>
      <c r="H103" s="117"/>
      <c r="I103" s="117"/>
      <c r="J103" s="118">
        <f>J353</f>
        <v>0</v>
      </c>
      <c r="L103" s="115"/>
    </row>
    <row r="104" spans="2:47" s="9" customFormat="1" ht="14.85" customHeight="1">
      <c r="B104" s="115"/>
      <c r="D104" s="116" t="s">
        <v>270</v>
      </c>
      <c r="E104" s="117"/>
      <c r="F104" s="117"/>
      <c r="G104" s="117"/>
      <c r="H104" s="117"/>
      <c r="I104" s="117"/>
      <c r="J104" s="118">
        <f>J370</f>
        <v>0</v>
      </c>
      <c r="L104" s="115"/>
    </row>
    <row r="105" spans="2:47" s="9" customFormat="1" ht="19.899999999999999" customHeight="1">
      <c r="B105" s="115"/>
      <c r="D105" s="116" t="s">
        <v>271</v>
      </c>
      <c r="E105" s="117"/>
      <c r="F105" s="117"/>
      <c r="G105" s="117"/>
      <c r="H105" s="117"/>
      <c r="I105" s="117"/>
      <c r="J105" s="118">
        <f>J391</f>
        <v>0</v>
      </c>
      <c r="L105" s="115"/>
    </row>
    <row r="106" spans="2:47" s="9" customFormat="1" ht="19.899999999999999" customHeight="1">
      <c r="B106" s="115"/>
      <c r="D106" s="116" t="s">
        <v>272</v>
      </c>
      <c r="E106" s="117"/>
      <c r="F106" s="117"/>
      <c r="G106" s="117"/>
      <c r="H106" s="117"/>
      <c r="I106" s="117"/>
      <c r="J106" s="118">
        <f>J539</f>
        <v>0</v>
      </c>
      <c r="L106" s="115"/>
    </row>
    <row r="107" spans="2:47" s="9" customFormat="1" ht="19.899999999999999" customHeight="1">
      <c r="B107" s="115"/>
      <c r="D107" s="116" t="s">
        <v>273</v>
      </c>
      <c r="E107" s="117"/>
      <c r="F107" s="117"/>
      <c r="G107" s="117"/>
      <c r="H107" s="117"/>
      <c r="I107" s="117"/>
      <c r="J107" s="118">
        <f>J670</f>
        <v>0</v>
      </c>
      <c r="L107" s="115"/>
    </row>
    <row r="108" spans="2:47" s="9" customFormat="1" ht="19.899999999999999" customHeight="1">
      <c r="B108" s="115"/>
      <c r="D108" s="116" t="s">
        <v>274</v>
      </c>
      <c r="E108" s="117"/>
      <c r="F108" s="117"/>
      <c r="G108" s="117"/>
      <c r="H108" s="117"/>
      <c r="I108" s="117"/>
      <c r="J108" s="118">
        <f>J724</f>
        <v>0</v>
      </c>
      <c r="L108" s="115"/>
    </row>
    <row r="109" spans="2:47" s="9" customFormat="1" ht="19.899999999999999" customHeight="1">
      <c r="B109" s="115"/>
      <c r="D109" s="116" t="s">
        <v>275</v>
      </c>
      <c r="E109" s="117"/>
      <c r="F109" s="117"/>
      <c r="G109" s="117"/>
      <c r="H109" s="117"/>
      <c r="I109" s="117"/>
      <c r="J109" s="118">
        <f>J758</f>
        <v>0</v>
      </c>
      <c r="L109" s="115"/>
    </row>
    <row r="110" spans="2:47" s="8" customFormat="1" ht="24.95" customHeight="1">
      <c r="B110" s="111"/>
      <c r="D110" s="112" t="s">
        <v>276</v>
      </c>
      <c r="E110" s="113"/>
      <c r="F110" s="113"/>
      <c r="G110" s="113"/>
      <c r="H110" s="113"/>
      <c r="I110" s="113"/>
      <c r="J110" s="114">
        <f>J761</f>
        <v>0</v>
      </c>
      <c r="L110" s="111"/>
    </row>
    <row r="111" spans="2:47" s="9" customFormat="1" ht="19.899999999999999" customHeight="1">
      <c r="B111" s="115"/>
      <c r="D111" s="116" t="s">
        <v>277</v>
      </c>
      <c r="E111" s="117"/>
      <c r="F111" s="117"/>
      <c r="G111" s="117"/>
      <c r="H111" s="117"/>
      <c r="I111" s="117"/>
      <c r="J111" s="118">
        <f>J762</f>
        <v>0</v>
      </c>
      <c r="L111" s="115"/>
    </row>
    <row r="112" spans="2:47" s="9" customFormat="1" ht="19.899999999999999" customHeight="1">
      <c r="B112" s="115"/>
      <c r="D112" s="116" t="s">
        <v>278</v>
      </c>
      <c r="E112" s="117"/>
      <c r="F112" s="117"/>
      <c r="G112" s="117"/>
      <c r="H112" s="117"/>
      <c r="I112" s="117"/>
      <c r="J112" s="118">
        <f>J804</f>
        <v>0</v>
      </c>
      <c r="L112" s="115"/>
    </row>
    <row r="113" spans="2:12" s="9" customFormat="1" ht="19.899999999999999" customHeight="1">
      <c r="B113" s="115"/>
      <c r="D113" s="116" t="s">
        <v>279</v>
      </c>
      <c r="E113" s="117"/>
      <c r="F113" s="117"/>
      <c r="G113" s="117"/>
      <c r="H113" s="117"/>
      <c r="I113" s="117"/>
      <c r="J113" s="118">
        <f>J885</f>
        <v>0</v>
      </c>
      <c r="L113" s="115"/>
    </row>
    <row r="114" spans="2:12" s="9" customFormat="1" ht="19.899999999999999" customHeight="1">
      <c r="B114" s="115"/>
      <c r="D114" s="116" t="s">
        <v>280</v>
      </c>
      <c r="E114" s="117"/>
      <c r="F114" s="117"/>
      <c r="G114" s="117"/>
      <c r="H114" s="117"/>
      <c r="I114" s="117"/>
      <c r="J114" s="118">
        <f>J1006</f>
        <v>0</v>
      </c>
      <c r="L114" s="115"/>
    </row>
    <row r="115" spans="2:12" s="9" customFormat="1" ht="19.899999999999999" customHeight="1">
      <c r="B115" s="115"/>
      <c r="D115" s="116" t="s">
        <v>281</v>
      </c>
      <c r="E115" s="117"/>
      <c r="F115" s="117"/>
      <c r="G115" s="117"/>
      <c r="H115" s="117"/>
      <c r="I115" s="117"/>
      <c r="J115" s="118">
        <f>J1021</f>
        <v>0</v>
      </c>
      <c r="L115" s="115"/>
    </row>
    <row r="116" spans="2:12" s="9" customFormat="1" ht="19.899999999999999" customHeight="1">
      <c r="B116" s="115"/>
      <c r="D116" s="116" t="s">
        <v>282</v>
      </c>
      <c r="E116" s="117"/>
      <c r="F116" s="117"/>
      <c r="G116" s="117"/>
      <c r="H116" s="117"/>
      <c r="I116" s="117"/>
      <c r="J116" s="118">
        <f>J1074</f>
        <v>0</v>
      </c>
      <c r="L116" s="115"/>
    </row>
    <row r="117" spans="2:12" s="9" customFormat="1" ht="19.899999999999999" customHeight="1">
      <c r="B117" s="115"/>
      <c r="D117" s="116" t="s">
        <v>283</v>
      </c>
      <c r="E117" s="117"/>
      <c r="F117" s="117"/>
      <c r="G117" s="117"/>
      <c r="H117" s="117"/>
      <c r="I117" s="117"/>
      <c r="J117" s="118">
        <f>J1146</f>
        <v>0</v>
      </c>
      <c r="L117" s="115"/>
    </row>
    <row r="118" spans="2:12" s="9" customFormat="1" ht="19.899999999999999" customHeight="1">
      <c r="B118" s="115"/>
      <c r="D118" s="116" t="s">
        <v>284</v>
      </c>
      <c r="E118" s="117"/>
      <c r="F118" s="117"/>
      <c r="G118" s="117"/>
      <c r="H118" s="117"/>
      <c r="I118" s="117"/>
      <c r="J118" s="118">
        <f>J1164</f>
        <v>0</v>
      </c>
      <c r="L118" s="115"/>
    </row>
    <row r="119" spans="2:12" s="9" customFormat="1" ht="19.899999999999999" customHeight="1">
      <c r="B119" s="115"/>
      <c r="D119" s="116" t="s">
        <v>285</v>
      </c>
      <c r="E119" s="117"/>
      <c r="F119" s="117"/>
      <c r="G119" s="117"/>
      <c r="H119" s="117"/>
      <c r="I119" s="117"/>
      <c r="J119" s="118">
        <f>J1243</f>
        <v>0</v>
      </c>
      <c r="L119" s="115"/>
    </row>
    <row r="120" spans="2:12" s="9" customFormat="1" ht="19.899999999999999" customHeight="1">
      <c r="B120" s="115"/>
      <c r="D120" s="116" t="s">
        <v>286</v>
      </c>
      <c r="E120" s="117"/>
      <c r="F120" s="117"/>
      <c r="G120" s="117"/>
      <c r="H120" s="117"/>
      <c r="I120" s="117"/>
      <c r="J120" s="118">
        <f>J1331</f>
        <v>0</v>
      </c>
      <c r="L120" s="115"/>
    </row>
    <row r="121" spans="2:12" s="9" customFormat="1" ht="19.899999999999999" customHeight="1">
      <c r="B121" s="115"/>
      <c r="D121" s="116" t="s">
        <v>287</v>
      </c>
      <c r="E121" s="117"/>
      <c r="F121" s="117"/>
      <c r="G121" s="117"/>
      <c r="H121" s="117"/>
      <c r="I121" s="117"/>
      <c r="J121" s="118">
        <f>J1427</f>
        <v>0</v>
      </c>
      <c r="L121" s="115"/>
    </row>
    <row r="122" spans="2:12" s="9" customFormat="1" ht="19.899999999999999" customHeight="1">
      <c r="B122" s="115"/>
      <c r="D122" s="116" t="s">
        <v>288</v>
      </c>
      <c r="E122" s="117"/>
      <c r="F122" s="117"/>
      <c r="G122" s="117"/>
      <c r="H122" s="117"/>
      <c r="I122" s="117"/>
      <c r="J122" s="118">
        <f>J1503</f>
        <v>0</v>
      </c>
      <c r="L122" s="115"/>
    </row>
    <row r="123" spans="2:12" s="9" customFormat="1" ht="19.899999999999999" customHeight="1">
      <c r="B123" s="115"/>
      <c r="D123" s="116" t="s">
        <v>289</v>
      </c>
      <c r="E123" s="117"/>
      <c r="F123" s="117"/>
      <c r="G123" s="117"/>
      <c r="H123" s="117"/>
      <c r="I123" s="117"/>
      <c r="J123" s="118">
        <f>J1538</f>
        <v>0</v>
      </c>
      <c r="L123" s="115"/>
    </row>
    <row r="124" spans="2:12" s="9" customFormat="1" ht="19.899999999999999" customHeight="1">
      <c r="B124" s="115"/>
      <c r="D124" s="116" t="s">
        <v>290</v>
      </c>
      <c r="E124" s="117"/>
      <c r="F124" s="117"/>
      <c r="G124" s="117"/>
      <c r="H124" s="117"/>
      <c r="I124" s="117"/>
      <c r="J124" s="118">
        <f>J1932</f>
        <v>0</v>
      </c>
      <c r="L124" s="115"/>
    </row>
    <row r="125" spans="2:12" s="9" customFormat="1" ht="19.899999999999999" customHeight="1">
      <c r="B125" s="115"/>
      <c r="D125" s="116" t="s">
        <v>291</v>
      </c>
      <c r="E125" s="117"/>
      <c r="F125" s="117"/>
      <c r="G125" s="117"/>
      <c r="H125" s="117"/>
      <c r="I125" s="117"/>
      <c r="J125" s="118">
        <f>J2463</f>
        <v>0</v>
      </c>
      <c r="L125" s="115"/>
    </row>
    <row r="126" spans="2:12" s="1" customFormat="1" ht="21.75" customHeight="1">
      <c r="B126" s="33"/>
      <c r="L126" s="33"/>
    </row>
    <row r="127" spans="2:12" s="1" customFormat="1" ht="6.95" customHeight="1">
      <c r="B127" s="45"/>
      <c r="C127" s="46"/>
      <c r="D127" s="46"/>
      <c r="E127" s="46"/>
      <c r="F127" s="46"/>
      <c r="G127" s="46"/>
      <c r="H127" s="46"/>
      <c r="I127" s="46"/>
      <c r="J127" s="46"/>
      <c r="K127" s="46"/>
      <c r="L127" s="33"/>
    </row>
    <row r="131" spans="2:12" s="1" customFormat="1" ht="6.95" customHeight="1">
      <c r="B131" s="47"/>
      <c r="C131" s="48"/>
      <c r="D131" s="48"/>
      <c r="E131" s="48"/>
      <c r="F131" s="48"/>
      <c r="G131" s="48"/>
      <c r="H131" s="48"/>
      <c r="I131" s="48"/>
      <c r="J131" s="48"/>
      <c r="K131" s="48"/>
      <c r="L131" s="33"/>
    </row>
    <row r="132" spans="2:12" s="1" customFormat="1" ht="24.95" customHeight="1">
      <c r="B132" s="33"/>
      <c r="C132" s="22" t="s">
        <v>292</v>
      </c>
      <c r="L132" s="33"/>
    </row>
    <row r="133" spans="2:12" s="1" customFormat="1" ht="6.95" customHeight="1">
      <c r="B133" s="33"/>
      <c r="L133" s="33"/>
    </row>
    <row r="134" spans="2:12" s="1" customFormat="1" ht="12" customHeight="1">
      <c r="B134" s="33"/>
      <c r="C134" s="28" t="s">
        <v>16</v>
      </c>
      <c r="L134" s="33"/>
    </row>
    <row r="135" spans="2:12" s="1" customFormat="1" ht="16.5" customHeight="1">
      <c r="B135" s="33"/>
      <c r="E135" s="271" t="str">
        <f>E7</f>
        <v>ZŠ Dědina - nástavba - REVIZE č. 2</v>
      </c>
      <c r="F135" s="272"/>
      <c r="G135" s="272"/>
      <c r="H135" s="272"/>
      <c r="L135" s="33"/>
    </row>
    <row r="136" spans="2:12" ht="12" customHeight="1">
      <c r="B136" s="21"/>
      <c r="C136" s="28" t="s">
        <v>173</v>
      </c>
      <c r="L136" s="21"/>
    </row>
    <row r="137" spans="2:12" s="1" customFormat="1" ht="16.5" customHeight="1">
      <c r="B137" s="33"/>
      <c r="E137" s="271" t="s">
        <v>176</v>
      </c>
      <c r="F137" s="273"/>
      <c r="G137" s="273"/>
      <c r="H137" s="273"/>
      <c r="L137" s="33"/>
    </row>
    <row r="138" spans="2:12" s="1" customFormat="1" ht="12" customHeight="1">
      <c r="B138" s="33"/>
      <c r="C138" s="28" t="s">
        <v>179</v>
      </c>
      <c r="L138" s="33"/>
    </row>
    <row r="139" spans="2:12" s="1" customFormat="1" ht="16.5" customHeight="1">
      <c r="B139" s="33"/>
      <c r="E139" s="236" t="str">
        <f>E11</f>
        <v>D.1.1.a - Architektonicko-stavební část - Pavilon A</v>
      </c>
      <c r="F139" s="273"/>
      <c r="G139" s="273"/>
      <c r="H139" s="273"/>
      <c r="L139" s="33"/>
    </row>
    <row r="140" spans="2:12" s="1" customFormat="1" ht="6.95" customHeight="1">
      <c r="B140" s="33"/>
      <c r="L140" s="33"/>
    </row>
    <row r="141" spans="2:12" s="1" customFormat="1" ht="12" customHeight="1">
      <c r="B141" s="33"/>
      <c r="C141" s="28" t="s">
        <v>20</v>
      </c>
      <c r="F141" s="26" t="str">
        <f>F14</f>
        <v>Žukovského 580, Praha 6</v>
      </c>
      <c r="I141" s="28" t="s">
        <v>22</v>
      </c>
      <c r="J141" s="53" t="str">
        <f>IF(J14="","",J14)</f>
        <v>15. 9. 2025</v>
      </c>
      <c r="L141" s="33"/>
    </row>
    <row r="142" spans="2:12" s="1" customFormat="1" ht="6.95" customHeight="1">
      <c r="B142" s="33"/>
      <c r="L142" s="33"/>
    </row>
    <row r="143" spans="2:12" s="1" customFormat="1" ht="15.2" customHeight="1">
      <c r="B143" s="33"/>
      <c r="C143" s="28" t="s">
        <v>24</v>
      </c>
      <c r="F143" s="26" t="str">
        <f>E17</f>
        <v xml:space="preserve"> </v>
      </c>
      <c r="I143" s="28" t="s">
        <v>30</v>
      </c>
      <c r="J143" s="31" t="str">
        <f>E23</f>
        <v>Digitronic CZ s.r.o.</v>
      </c>
      <c r="L143" s="33"/>
    </row>
    <row r="144" spans="2:12" s="1" customFormat="1" ht="15.2" customHeight="1">
      <c r="B144" s="33"/>
      <c r="C144" s="28" t="s">
        <v>28</v>
      </c>
      <c r="F144" s="26" t="str">
        <f>IF(E20="","",E20)</f>
        <v>Vyplň údaj</v>
      </c>
      <c r="I144" s="28" t="s">
        <v>33</v>
      </c>
      <c r="J144" s="31" t="str">
        <f>E26</f>
        <v xml:space="preserve"> </v>
      </c>
      <c r="L144" s="33"/>
    </row>
    <row r="145" spans="2:65" s="1" customFormat="1" ht="10.35" customHeight="1">
      <c r="B145" s="33"/>
      <c r="L145" s="33"/>
    </row>
    <row r="146" spans="2:65" s="10" customFormat="1" ht="29.25" customHeight="1">
      <c r="B146" s="119"/>
      <c r="C146" s="120" t="s">
        <v>293</v>
      </c>
      <c r="D146" s="121" t="s">
        <v>60</v>
      </c>
      <c r="E146" s="121" t="s">
        <v>56</v>
      </c>
      <c r="F146" s="121" t="s">
        <v>57</v>
      </c>
      <c r="G146" s="121" t="s">
        <v>294</v>
      </c>
      <c r="H146" s="121" t="s">
        <v>295</v>
      </c>
      <c r="I146" s="121" t="s">
        <v>296</v>
      </c>
      <c r="J146" s="121" t="s">
        <v>262</v>
      </c>
      <c r="K146" s="122" t="s">
        <v>297</v>
      </c>
      <c r="L146" s="119"/>
      <c r="M146" s="60" t="s">
        <v>1</v>
      </c>
      <c r="N146" s="61" t="s">
        <v>39</v>
      </c>
      <c r="O146" s="61" t="s">
        <v>298</v>
      </c>
      <c r="P146" s="61" t="s">
        <v>299</v>
      </c>
      <c r="Q146" s="61" t="s">
        <v>300</v>
      </c>
      <c r="R146" s="61" t="s">
        <v>301</v>
      </c>
      <c r="S146" s="61" t="s">
        <v>302</v>
      </c>
      <c r="T146" s="62" t="s">
        <v>303</v>
      </c>
    </row>
    <row r="147" spans="2:65" s="1" customFormat="1" ht="22.9" customHeight="1">
      <c r="B147" s="33"/>
      <c r="C147" s="65" t="s">
        <v>304</v>
      </c>
      <c r="J147" s="123">
        <f>BK147</f>
        <v>0</v>
      </c>
      <c r="L147" s="33"/>
      <c r="M147" s="63"/>
      <c r="N147" s="54"/>
      <c r="O147" s="54"/>
      <c r="P147" s="124">
        <f>P148+P761</f>
        <v>0</v>
      </c>
      <c r="Q147" s="54"/>
      <c r="R147" s="124">
        <f>R148+R761</f>
        <v>392.9421134455132</v>
      </c>
      <c r="S147" s="54"/>
      <c r="T147" s="125">
        <f>T148+T761</f>
        <v>293.77781290999997</v>
      </c>
      <c r="AT147" s="18" t="s">
        <v>74</v>
      </c>
      <c r="AU147" s="18" t="s">
        <v>264</v>
      </c>
      <c r="BK147" s="126">
        <f>BK148+BK761</f>
        <v>0</v>
      </c>
    </row>
    <row r="148" spans="2:65" s="11" customFormat="1" ht="25.9" customHeight="1">
      <c r="B148" s="127"/>
      <c r="D148" s="128" t="s">
        <v>74</v>
      </c>
      <c r="E148" s="129" t="s">
        <v>305</v>
      </c>
      <c r="F148" s="129" t="s">
        <v>306</v>
      </c>
      <c r="I148" s="130"/>
      <c r="J148" s="131">
        <f>BK148</f>
        <v>0</v>
      </c>
      <c r="L148" s="127"/>
      <c r="M148" s="132"/>
      <c r="P148" s="133">
        <f>P149+P230+P314+P353+P391+P539+P670+P724+P758</f>
        <v>0</v>
      </c>
      <c r="R148" s="133">
        <f>R149+R230+R314+R353+R391+R539+R670+R724+R758</f>
        <v>250.23172246704141</v>
      </c>
      <c r="T148" s="134">
        <f>T149+T230+T314+T353+T391+T539+T670+T724+T758</f>
        <v>255.47834794999994</v>
      </c>
      <c r="AR148" s="128" t="s">
        <v>82</v>
      </c>
      <c r="AT148" s="135" t="s">
        <v>74</v>
      </c>
      <c r="AU148" s="135" t="s">
        <v>75</v>
      </c>
      <c r="AY148" s="128" t="s">
        <v>307</v>
      </c>
      <c r="BK148" s="136">
        <f>BK149+BK230+BK314+BK353+BK391+BK539+BK670+BK724+BK758</f>
        <v>0</v>
      </c>
    </row>
    <row r="149" spans="2:65" s="11" customFormat="1" ht="22.9" customHeight="1">
      <c r="B149" s="127"/>
      <c r="D149" s="128" t="s">
        <v>74</v>
      </c>
      <c r="E149" s="137" t="s">
        <v>82</v>
      </c>
      <c r="F149" s="137" t="s">
        <v>308</v>
      </c>
      <c r="I149" s="130"/>
      <c r="J149" s="138">
        <f>BK149</f>
        <v>0</v>
      </c>
      <c r="L149" s="127"/>
      <c r="M149" s="132"/>
      <c r="P149" s="133">
        <f>SUM(P150:P229)</f>
        <v>0</v>
      </c>
      <c r="R149" s="133">
        <f>SUM(R150:R229)</f>
        <v>8.4131479999999996</v>
      </c>
      <c r="T149" s="134">
        <f>SUM(T150:T229)</f>
        <v>84.746399999999994</v>
      </c>
      <c r="AR149" s="128" t="s">
        <v>82</v>
      </c>
      <c r="AT149" s="135" t="s">
        <v>74</v>
      </c>
      <c r="AU149" s="135" t="s">
        <v>82</v>
      </c>
      <c r="AY149" s="128" t="s">
        <v>307</v>
      </c>
      <c r="BK149" s="136">
        <f>SUM(BK150:BK229)</f>
        <v>0</v>
      </c>
    </row>
    <row r="150" spans="2:65" s="1" customFormat="1" ht="24.2" customHeight="1">
      <c r="B150" s="33"/>
      <c r="C150" s="139" t="s">
        <v>82</v>
      </c>
      <c r="D150" s="139" t="s">
        <v>309</v>
      </c>
      <c r="E150" s="140" t="s">
        <v>310</v>
      </c>
      <c r="F150" s="141" t="s">
        <v>311</v>
      </c>
      <c r="G150" s="142" t="s">
        <v>312</v>
      </c>
      <c r="H150" s="143">
        <v>156.61000000000001</v>
      </c>
      <c r="I150" s="144"/>
      <c r="J150" s="145">
        <f>ROUND(I150*H150,2)</f>
        <v>0</v>
      </c>
      <c r="K150" s="141" t="s">
        <v>313</v>
      </c>
      <c r="L150" s="33"/>
      <c r="M150" s="146" t="s">
        <v>1</v>
      </c>
      <c r="N150" s="147" t="s">
        <v>40</v>
      </c>
      <c r="P150" s="148">
        <f>O150*H150</f>
        <v>0</v>
      </c>
      <c r="Q150" s="148">
        <v>0</v>
      </c>
      <c r="R150" s="148">
        <f>Q150*H150</f>
        <v>0</v>
      </c>
      <c r="S150" s="148">
        <v>0.26</v>
      </c>
      <c r="T150" s="149">
        <f>S150*H150</f>
        <v>40.718600000000002</v>
      </c>
      <c r="AR150" s="150" t="s">
        <v>314</v>
      </c>
      <c r="AT150" s="150" t="s">
        <v>309</v>
      </c>
      <c r="AU150" s="150" t="s">
        <v>84</v>
      </c>
      <c r="AY150" s="18" t="s">
        <v>307</v>
      </c>
      <c r="BE150" s="151">
        <f>IF(N150="základní",J150,0)</f>
        <v>0</v>
      </c>
      <c r="BF150" s="151">
        <f>IF(N150="snížená",J150,0)</f>
        <v>0</v>
      </c>
      <c r="BG150" s="151">
        <f>IF(N150="zákl. přenesená",J150,0)</f>
        <v>0</v>
      </c>
      <c r="BH150" s="151">
        <f>IF(N150="sníž. přenesená",J150,0)</f>
        <v>0</v>
      </c>
      <c r="BI150" s="151">
        <f>IF(N150="nulová",J150,0)</f>
        <v>0</v>
      </c>
      <c r="BJ150" s="18" t="s">
        <v>82</v>
      </c>
      <c r="BK150" s="151">
        <f>ROUND(I150*H150,2)</f>
        <v>0</v>
      </c>
      <c r="BL150" s="18" t="s">
        <v>314</v>
      </c>
      <c r="BM150" s="150" t="s">
        <v>315</v>
      </c>
    </row>
    <row r="151" spans="2:65" s="1" customFormat="1" ht="39">
      <c r="B151" s="33"/>
      <c r="D151" s="152" t="s">
        <v>316</v>
      </c>
      <c r="F151" s="153" t="s">
        <v>317</v>
      </c>
      <c r="I151" s="154"/>
      <c r="L151" s="33"/>
      <c r="M151" s="155"/>
      <c r="T151" s="57"/>
      <c r="AT151" s="18" t="s">
        <v>316</v>
      </c>
      <c r="AU151" s="18" t="s">
        <v>84</v>
      </c>
    </row>
    <row r="152" spans="2:65" s="12" customFormat="1" ht="11.25">
      <c r="B152" s="156"/>
      <c r="D152" s="152" t="s">
        <v>318</v>
      </c>
      <c r="E152" s="157" t="s">
        <v>1</v>
      </c>
      <c r="F152" s="158" t="s">
        <v>319</v>
      </c>
      <c r="H152" s="157" t="s">
        <v>1</v>
      </c>
      <c r="I152" s="159"/>
      <c r="L152" s="156"/>
      <c r="M152" s="160"/>
      <c r="T152" s="161"/>
      <c r="AT152" s="157" t="s">
        <v>318</v>
      </c>
      <c r="AU152" s="157" t="s">
        <v>84</v>
      </c>
      <c r="AV152" s="12" t="s">
        <v>82</v>
      </c>
      <c r="AW152" s="12" t="s">
        <v>32</v>
      </c>
      <c r="AX152" s="12" t="s">
        <v>75</v>
      </c>
      <c r="AY152" s="157" t="s">
        <v>307</v>
      </c>
    </row>
    <row r="153" spans="2:65" s="13" customFormat="1" ht="11.25">
      <c r="B153" s="162"/>
      <c r="D153" s="152" t="s">
        <v>318</v>
      </c>
      <c r="E153" s="163" t="s">
        <v>1</v>
      </c>
      <c r="F153" s="164" t="s">
        <v>320</v>
      </c>
      <c r="H153" s="165">
        <v>134.19999999999999</v>
      </c>
      <c r="I153" s="166"/>
      <c r="L153" s="162"/>
      <c r="M153" s="167"/>
      <c r="T153" s="168"/>
      <c r="AT153" s="163" t="s">
        <v>318</v>
      </c>
      <c r="AU153" s="163" t="s">
        <v>84</v>
      </c>
      <c r="AV153" s="13" t="s">
        <v>84</v>
      </c>
      <c r="AW153" s="13" t="s">
        <v>32</v>
      </c>
      <c r="AX153" s="13" t="s">
        <v>75</v>
      </c>
      <c r="AY153" s="163" t="s">
        <v>307</v>
      </c>
    </row>
    <row r="154" spans="2:65" s="12" customFormat="1" ht="22.5">
      <c r="B154" s="156"/>
      <c r="D154" s="152" t="s">
        <v>318</v>
      </c>
      <c r="E154" s="157" t="s">
        <v>1</v>
      </c>
      <c r="F154" s="158" t="s">
        <v>321</v>
      </c>
      <c r="H154" s="157" t="s">
        <v>1</v>
      </c>
      <c r="I154" s="159"/>
      <c r="L154" s="156"/>
      <c r="M154" s="160"/>
      <c r="T154" s="161"/>
      <c r="AT154" s="157" t="s">
        <v>318</v>
      </c>
      <c r="AU154" s="157" t="s">
        <v>84</v>
      </c>
      <c r="AV154" s="12" t="s">
        <v>82</v>
      </c>
      <c r="AW154" s="12" t="s">
        <v>32</v>
      </c>
      <c r="AX154" s="12" t="s">
        <v>75</v>
      </c>
      <c r="AY154" s="157" t="s">
        <v>307</v>
      </c>
    </row>
    <row r="155" spans="2:65" s="13" customFormat="1" ht="11.25">
      <c r="B155" s="162"/>
      <c r="D155" s="152" t="s">
        <v>318</v>
      </c>
      <c r="E155" s="163" t="s">
        <v>1</v>
      </c>
      <c r="F155" s="164" t="s">
        <v>322</v>
      </c>
      <c r="H155" s="165">
        <v>15</v>
      </c>
      <c r="I155" s="166"/>
      <c r="L155" s="162"/>
      <c r="M155" s="167"/>
      <c r="T155" s="168"/>
      <c r="AT155" s="163" t="s">
        <v>318</v>
      </c>
      <c r="AU155" s="163" t="s">
        <v>84</v>
      </c>
      <c r="AV155" s="13" t="s">
        <v>84</v>
      </c>
      <c r="AW155" s="13" t="s">
        <v>32</v>
      </c>
      <c r="AX155" s="13" t="s">
        <v>75</v>
      </c>
      <c r="AY155" s="163" t="s">
        <v>307</v>
      </c>
    </row>
    <row r="156" spans="2:65" s="12" customFormat="1" ht="11.25">
      <c r="B156" s="156"/>
      <c r="D156" s="152" t="s">
        <v>318</v>
      </c>
      <c r="E156" s="157" t="s">
        <v>1</v>
      </c>
      <c r="F156" s="158" t="s">
        <v>323</v>
      </c>
      <c r="H156" s="157" t="s">
        <v>1</v>
      </c>
      <c r="I156" s="159"/>
      <c r="L156" s="156"/>
      <c r="M156" s="160"/>
      <c r="T156" s="161"/>
      <c r="AT156" s="157" t="s">
        <v>318</v>
      </c>
      <c r="AU156" s="157" t="s">
        <v>84</v>
      </c>
      <c r="AV156" s="12" t="s">
        <v>82</v>
      </c>
      <c r="AW156" s="12" t="s">
        <v>32</v>
      </c>
      <c r="AX156" s="12" t="s">
        <v>75</v>
      </c>
      <c r="AY156" s="157" t="s">
        <v>307</v>
      </c>
    </row>
    <row r="157" spans="2:65" s="13" customFormat="1" ht="11.25">
      <c r="B157" s="162"/>
      <c r="D157" s="152" t="s">
        <v>318</v>
      </c>
      <c r="E157" s="163" t="s">
        <v>1</v>
      </c>
      <c r="F157" s="164" t="s">
        <v>324</v>
      </c>
      <c r="H157" s="165">
        <v>3.7050000000000001</v>
      </c>
      <c r="I157" s="166"/>
      <c r="L157" s="162"/>
      <c r="M157" s="167"/>
      <c r="T157" s="168"/>
      <c r="AT157" s="163" t="s">
        <v>318</v>
      </c>
      <c r="AU157" s="163" t="s">
        <v>84</v>
      </c>
      <c r="AV157" s="13" t="s">
        <v>84</v>
      </c>
      <c r="AW157" s="13" t="s">
        <v>32</v>
      </c>
      <c r="AX157" s="13" t="s">
        <v>75</v>
      </c>
      <c r="AY157" s="163" t="s">
        <v>307</v>
      </c>
    </row>
    <row r="158" spans="2:65" s="13" customFormat="1" ht="11.25">
      <c r="B158" s="162"/>
      <c r="D158" s="152" t="s">
        <v>318</v>
      </c>
      <c r="E158" s="163" t="s">
        <v>1</v>
      </c>
      <c r="F158" s="164" t="s">
        <v>324</v>
      </c>
      <c r="H158" s="165">
        <v>3.7050000000000001</v>
      </c>
      <c r="I158" s="166"/>
      <c r="L158" s="162"/>
      <c r="M158" s="167"/>
      <c r="T158" s="168"/>
      <c r="AT158" s="163" t="s">
        <v>318</v>
      </c>
      <c r="AU158" s="163" t="s">
        <v>84</v>
      </c>
      <c r="AV158" s="13" t="s">
        <v>84</v>
      </c>
      <c r="AW158" s="13" t="s">
        <v>32</v>
      </c>
      <c r="AX158" s="13" t="s">
        <v>75</v>
      </c>
      <c r="AY158" s="163" t="s">
        <v>307</v>
      </c>
    </row>
    <row r="159" spans="2:65" s="14" customFormat="1" ht="11.25">
      <c r="B159" s="169"/>
      <c r="D159" s="152" t="s">
        <v>318</v>
      </c>
      <c r="E159" s="170" t="s">
        <v>1</v>
      </c>
      <c r="F159" s="171" t="s">
        <v>325</v>
      </c>
      <c r="H159" s="172">
        <v>156.61000000000001</v>
      </c>
      <c r="I159" s="173"/>
      <c r="L159" s="169"/>
      <c r="M159" s="174"/>
      <c r="T159" s="175"/>
      <c r="AT159" s="170" t="s">
        <v>318</v>
      </c>
      <c r="AU159" s="170" t="s">
        <v>84</v>
      </c>
      <c r="AV159" s="14" t="s">
        <v>314</v>
      </c>
      <c r="AW159" s="14" t="s">
        <v>32</v>
      </c>
      <c r="AX159" s="14" t="s">
        <v>82</v>
      </c>
      <c r="AY159" s="170" t="s">
        <v>307</v>
      </c>
    </row>
    <row r="160" spans="2:65" s="1" customFormat="1" ht="24.2" customHeight="1">
      <c r="B160" s="33"/>
      <c r="C160" s="139" t="s">
        <v>84</v>
      </c>
      <c r="D160" s="139" t="s">
        <v>309</v>
      </c>
      <c r="E160" s="140" t="s">
        <v>326</v>
      </c>
      <c r="F160" s="141" t="s">
        <v>327</v>
      </c>
      <c r="G160" s="142" t="s">
        <v>312</v>
      </c>
      <c r="H160" s="143">
        <v>137</v>
      </c>
      <c r="I160" s="144"/>
      <c r="J160" s="145">
        <f>ROUND(I160*H160,2)</f>
        <v>0</v>
      </c>
      <c r="K160" s="141" t="s">
        <v>313</v>
      </c>
      <c r="L160" s="33"/>
      <c r="M160" s="146" t="s">
        <v>1</v>
      </c>
      <c r="N160" s="147" t="s">
        <v>40</v>
      </c>
      <c r="P160" s="148">
        <f>O160*H160</f>
        <v>0</v>
      </c>
      <c r="Q160" s="148">
        <v>0</v>
      </c>
      <c r="R160" s="148">
        <f>Q160*H160</f>
        <v>0</v>
      </c>
      <c r="S160" s="148">
        <v>0.28999999999999998</v>
      </c>
      <c r="T160" s="149">
        <f>S160*H160</f>
        <v>39.729999999999997</v>
      </c>
      <c r="AR160" s="150" t="s">
        <v>314</v>
      </c>
      <c r="AT160" s="150" t="s">
        <v>309</v>
      </c>
      <c r="AU160" s="150" t="s">
        <v>84</v>
      </c>
      <c r="AY160" s="18" t="s">
        <v>307</v>
      </c>
      <c r="BE160" s="151">
        <f>IF(N160="základní",J160,0)</f>
        <v>0</v>
      </c>
      <c r="BF160" s="151">
        <f>IF(N160="snížená",J160,0)</f>
        <v>0</v>
      </c>
      <c r="BG160" s="151">
        <f>IF(N160="zákl. přenesená",J160,0)</f>
        <v>0</v>
      </c>
      <c r="BH160" s="151">
        <f>IF(N160="sníž. přenesená",J160,0)</f>
        <v>0</v>
      </c>
      <c r="BI160" s="151">
        <f>IF(N160="nulová",J160,0)</f>
        <v>0</v>
      </c>
      <c r="BJ160" s="18" t="s">
        <v>82</v>
      </c>
      <c r="BK160" s="151">
        <f>ROUND(I160*H160,2)</f>
        <v>0</v>
      </c>
      <c r="BL160" s="18" t="s">
        <v>314</v>
      </c>
      <c r="BM160" s="150" t="s">
        <v>328</v>
      </c>
    </row>
    <row r="161" spans="2:65" s="1" customFormat="1" ht="39">
      <c r="B161" s="33"/>
      <c r="D161" s="152" t="s">
        <v>316</v>
      </c>
      <c r="F161" s="153" t="s">
        <v>329</v>
      </c>
      <c r="I161" s="154"/>
      <c r="L161" s="33"/>
      <c r="M161" s="155"/>
      <c r="T161" s="57"/>
      <c r="AT161" s="18" t="s">
        <v>316</v>
      </c>
      <c r="AU161" s="18" t="s">
        <v>84</v>
      </c>
    </row>
    <row r="162" spans="2:65" s="12" customFormat="1" ht="11.25">
      <c r="B162" s="156"/>
      <c r="D162" s="152" t="s">
        <v>318</v>
      </c>
      <c r="E162" s="157" t="s">
        <v>1</v>
      </c>
      <c r="F162" s="158" t="s">
        <v>319</v>
      </c>
      <c r="H162" s="157" t="s">
        <v>1</v>
      </c>
      <c r="I162" s="159"/>
      <c r="L162" s="156"/>
      <c r="M162" s="160"/>
      <c r="T162" s="161"/>
      <c r="AT162" s="157" t="s">
        <v>318</v>
      </c>
      <c r="AU162" s="157" t="s">
        <v>84</v>
      </c>
      <c r="AV162" s="12" t="s">
        <v>82</v>
      </c>
      <c r="AW162" s="12" t="s">
        <v>32</v>
      </c>
      <c r="AX162" s="12" t="s">
        <v>75</v>
      </c>
      <c r="AY162" s="157" t="s">
        <v>307</v>
      </c>
    </row>
    <row r="163" spans="2:65" s="13" customFormat="1" ht="11.25">
      <c r="B163" s="162"/>
      <c r="D163" s="152" t="s">
        <v>318</v>
      </c>
      <c r="E163" s="163" t="s">
        <v>1</v>
      </c>
      <c r="F163" s="164" t="s">
        <v>330</v>
      </c>
      <c r="H163" s="165">
        <v>122</v>
      </c>
      <c r="I163" s="166"/>
      <c r="L163" s="162"/>
      <c r="M163" s="167"/>
      <c r="T163" s="168"/>
      <c r="AT163" s="163" t="s">
        <v>318</v>
      </c>
      <c r="AU163" s="163" t="s">
        <v>84</v>
      </c>
      <c r="AV163" s="13" t="s">
        <v>84</v>
      </c>
      <c r="AW163" s="13" t="s">
        <v>32</v>
      </c>
      <c r="AX163" s="13" t="s">
        <v>75</v>
      </c>
      <c r="AY163" s="163" t="s">
        <v>307</v>
      </c>
    </row>
    <row r="164" spans="2:65" s="12" customFormat="1" ht="22.5">
      <c r="B164" s="156"/>
      <c r="D164" s="152" t="s">
        <v>318</v>
      </c>
      <c r="E164" s="157" t="s">
        <v>1</v>
      </c>
      <c r="F164" s="158" t="s">
        <v>321</v>
      </c>
      <c r="H164" s="157" t="s">
        <v>1</v>
      </c>
      <c r="I164" s="159"/>
      <c r="L164" s="156"/>
      <c r="M164" s="160"/>
      <c r="T164" s="161"/>
      <c r="AT164" s="157" t="s">
        <v>318</v>
      </c>
      <c r="AU164" s="157" t="s">
        <v>84</v>
      </c>
      <c r="AV164" s="12" t="s">
        <v>82</v>
      </c>
      <c r="AW164" s="12" t="s">
        <v>32</v>
      </c>
      <c r="AX164" s="12" t="s">
        <v>75</v>
      </c>
      <c r="AY164" s="157" t="s">
        <v>307</v>
      </c>
    </row>
    <row r="165" spans="2:65" s="13" customFormat="1" ht="11.25">
      <c r="B165" s="162"/>
      <c r="D165" s="152" t="s">
        <v>318</v>
      </c>
      <c r="E165" s="163" t="s">
        <v>1</v>
      </c>
      <c r="F165" s="164" t="s">
        <v>322</v>
      </c>
      <c r="H165" s="165">
        <v>15</v>
      </c>
      <c r="I165" s="166"/>
      <c r="L165" s="162"/>
      <c r="M165" s="167"/>
      <c r="T165" s="168"/>
      <c r="AT165" s="163" t="s">
        <v>318</v>
      </c>
      <c r="AU165" s="163" t="s">
        <v>84</v>
      </c>
      <c r="AV165" s="13" t="s">
        <v>84</v>
      </c>
      <c r="AW165" s="13" t="s">
        <v>32</v>
      </c>
      <c r="AX165" s="13" t="s">
        <v>75</v>
      </c>
      <c r="AY165" s="163" t="s">
        <v>307</v>
      </c>
    </row>
    <row r="166" spans="2:65" s="14" customFormat="1" ht="11.25">
      <c r="B166" s="169"/>
      <c r="D166" s="152" t="s">
        <v>318</v>
      </c>
      <c r="E166" s="170" t="s">
        <v>1</v>
      </c>
      <c r="F166" s="171" t="s">
        <v>325</v>
      </c>
      <c r="H166" s="172">
        <v>137</v>
      </c>
      <c r="I166" s="173"/>
      <c r="L166" s="169"/>
      <c r="M166" s="174"/>
      <c r="T166" s="175"/>
      <c r="AT166" s="170" t="s">
        <v>318</v>
      </c>
      <c r="AU166" s="170" t="s">
        <v>84</v>
      </c>
      <c r="AV166" s="14" t="s">
        <v>314</v>
      </c>
      <c r="AW166" s="14" t="s">
        <v>32</v>
      </c>
      <c r="AX166" s="14" t="s">
        <v>82</v>
      </c>
      <c r="AY166" s="170" t="s">
        <v>307</v>
      </c>
    </row>
    <row r="167" spans="2:65" s="1" customFormat="1" ht="24.2" customHeight="1">
      <c r="B167" s="33"/>
      <c r="C167" s="139" t="s">
        <v>163</v>
      </c>
      <c r="D167" s="139" t="s">
        <v>309</v>
      </c>
      <c r="E167" s="140" t="s">
        <v>331</v>
      </c>
      <c r="F167" s="141" t="s">
        <v>332</v>
      </c>
      <c r="G167" s="142" t="s">
        <v>312</v>
      </c>
      <c r="H167" s="143">
        <v>7.41</v>
      </c>
      <c r="I167" s="144"/>
      <c r="J167" s="145">
        <f>ROUND(I167*H167,2)</f>
        <v>0</v>
      </c>
      <c r="K167" s="141" t="s">
        <v>313</v>
      </c>
      <c r="L167" s="33"/>
      <c r="M167" s="146" t="s">
        <v>1</v>
      </c>
      <c r="N167" s="147" t="s">
        <v>40</v>
      </c>
      <c r="P167" s="148">
        <f>O167*H167</f>
        <v>0</v>
      </c>
      <c r="Q167" s="148">
        <v>0</v>
      </c>
      <c r="R167" s="148">
        <f>Q167*H167</f>
        <v>0</v>
      </c>
      <c r="S167" s="148">
        <v>0.57999999999999996</v>
      </c>
      <c r="T167" s="149">
        <f>S167*H167</f>
        <v>4.2977999999999996</v>
      </c>
      <c r="AR167" s="150" t="s">
        <v>314</v>
      </c>
      <c r="AT167" s="150" t="s">
        <v>309</v>
      </c>
      <c r="AU167" s="150" t="s">
        <v>84</v>
      </c>
      <c r="AY167" s="18" t="s">
        <v>307</v>
      </c>
      <c r="BE167" s="151">
        <f>IF(N167="základní",J167,0)</f>
        <v>0</v>
      </c>
      <c r="BF167" s="151">
        <f>IF(N167="snížená",J167,0)</f>
        <v>0</v>
      </c>
      <c r="BG167" s="151">
        <f>IF(N167="zákl. přenesená",J167,0)</f>
        <v>0</v>
      </c>
      <c r="BH167" s="151">
        <f>IF(N167="sníž. přenesená",J167,0)</f>
        <v>0</v>
      </c>
      <c r="BI167" s="151">
        <f>IF(N167="nulová",J167,0)</f>
        <v>0</v>
      </c>
      <c r="BJ167" s="18" t="s">
        <v>82</v>
      </c>
      <c r="BK167" s="151">
        <f>ROUND(I167*H167,2)</f>
        <v>0</v>
      </c>
      <c r="BL167" s="18" t="s">
        <v>314</v>
      </c>
      <c r="BM167" s="150" t="s">
        <v>333</v>
      </c>
    </row>
    <row r="168" spans="2:65" s="1" customFormat="1" ht="39">
      <c r="B168" s="33"/>
      <c r="D168" s="152" t="s">
        <v>316</v>
      </c>
      <c r="F168" s="153" t="s">
        <v>334</v>
      </c>
      <c r="I168" s="154"/>
      <c r="L168" s="33"/>
      <c r="M168" s="155"/>
      <c r="T168" s="57"/>
      <c r="AT168" s="18" t="s">
        <v>316</v>
      </c>
      <c r="AU168" s="18" t="s">
        <v>84</v>
      </c>
    </row>
    <row r="169" spans="2:65" s="12" customFormat="1" ht="11.25">
      <c r="B169" s="156"/>
      <c r="D169" s="152" t="s">
        <v>318</v>
      </c>
      <c r="E169" s="157" t="s">
        <v>1</v>
      </c>
      <c r="F169" s="158" t="s">
        <v>323</v>
      </c>
      <c r="H169" s="157" t="s">
        <v>1</v>
      </c>
      <c r="I169" s="159"/>
      <c r="L169" s="156"/>
      <c r="M169" s="160"/>
      <c r="T169" s="161"/>
      <c r="AT169" s="157" t="s">
        <v>318</v>
      </c>
      <c r="AU169" s="157" t="s">
        <v>84</v>
      </c>
      <c r="AV169" s="12" t="s">
        <v>82</v>
      </c>
      <c r="AW169" s="12" t="s">
        <v>32</v>
      </c>
      <c r="AX169" s="12" t="s">
        <v>75</v>
      </c>
      <c r="AY169" s="157" t="s">
        <v>307</v>
      </c>
    </row>
    <row r="170" spans="2:65" s="13" customFormat="1" ht="11.25">
      <c r="B170" s="162"/>
      <c r="D170" s="152" t="s">
        <v>318</v>
      </c>
      <c r="E170" s="163" t="s">
        <v>1</v>
      </c>
      <c r="F170" s="164" t="s">
        <v>324</v>
      </c>
      <c r="H170" s="165">
        <v>3.7050000000000001</v>
      </c>
      <c r="I170" s="166"/>
      <c r="L170" s="162"/>
      <c r="M170" s="167"/>
      <c r="T170" s="168"/>
      <c r="AT170" s="163" t="s">
        <v>318</v>
      </c>
      <c r="AU170" s="163" t="s">
        <v>84</v>
      </c>
      <c r="AV170" s="13" t="s">
        <v>84</v>
      </c>
      <c r="AW170" s="13" t="s">
        <v>32</v>
      </c>
      <c r="AX170" s="13" t="s">
        <v>75</v>
      </c>
      <c r="AY170" s="163" t="s">
        <v>307</v>
      </c>
    </row>
    <row r="171" spans="2:65" s="13" customFormat="1" ht="11.25">
      <c r="B171" s="162"/>
      <c r="D171" s="152" t="s">
        <v>318</v>
      </c>
      <c r="E171" s="163" t="s">
        <v>1</v>
      </c>
      <c r="F171" s="164" t="s">
        <v>324</v>
      </c>
      <c r="H171" s="165">
        <v>3.7050000000000001</v>
      </c>
      <c r="I171" s="166"/>
      <c r="L171" s="162"/>
      <c r="M171" s="167"/>
      <c r="T171" s="168"/>
      <c r="AT171" s="163" t="s">
        <v>318</v>
      </c>
      <c r="AU171" s="163" t="s">
        <v>84</v>
      </c>
      <c r="AV171" s="13" t="s">
        <v>84</v>
      </c>
      <c r="AW171" s="13" t="s">
        <v>32</v>
      </c>
      <c r="AX171" s="13" t="s">
        <v>75</v>
      </c>
      <c r="AY171" s="163" t="s">
        <v>307</v>
      </c>
    </row>
    <row r="172" spans="2:65" s="14" customFormat="1" ht="11.25">
      <c r="B172" s="169"/>
      <c r="D172" s="152" t="s">
        <v>318</v>
      </c>
      <c r="E172" s="170" t="s">
        <v>1</v>
      </c>
      <c r="F172" s="171" t="s">
        <v>325</v>
      </c>
      <c r="H172" s="172">
        <v>7.41</v>
      </c>
      <c r="I172" s="173"/>
      <c r="L172" s="169"/>
      <c r="M172" s="174"/>
      <c r="T172" s="175"/>
      <c r="AT172" s="170" t="s">
        <v>318</v>
      </c>
      <c r="AU172" s="170" t="s">
        <v>84</v>
      </c>
      <c r="AV172" s="14" t="s">
        <v>314</v>
      </c>
      <c r="AW172" s="14" t="s">
        <v>32</v>
      </c>
      <c r="AX172" s="14" t="s">
        <v>82</v>
      </c>
      <c r="AY172" s="170" t="s">
        <v>307</v>
      </c>
    </row>
    <row r="173" spans="2:65" s="1" customFormat="1" ht="24.2" customHeight="1">
      <c r="B173" s="33"/>
      <c r="C173" s="139" t="s">
        <v>314</v>
      </c>
      <c r="D173" s="139" t="s">
        <v>309</v>
      </c>
      <c r="E173" s="140" t="s">
        <v>335</v>
      </c>
      <c r="F173" s="141" t="s">
        <v>336</v>
      </c>
      <c r="G173" s="142" t="s">
        <v>337</v>
      </c>
      <c r="H173" s="143">
        <v>12.388</v>
      </c>
      <c r="I173" s="144"/>
      <c r="J173" s="145">
        <f>ROUND(I173*H173,2)</f>
        <v>0</v>
      </c>
      <c r="K173" s="141" t="s">
        <v>313</v>
      </c>
      <c r="L173" s="33"/>
      <c r="M173" s="146" t="s">
        <v>1</v>
      </c>
      <c r="N173" s="147" t="s">
        <v>40</v>
      </c>
      <c r="P173" s="148">
        <f>O173*H173</f>
        <v>0</v>
      </c>
      <c r="Q173" s="148">
        <v>0</v>
      </c>
      <c r="R173" s="148">
        <f>Q173*H173</f>
        <v>0</v>
      </c>
      <c r="S173" s="148">
        <v>0</v>
      </c>
      <c r="T173" s="149">
        <f>S173*H173</f>
        <v>0</v>
      </c>
      <c r="AR173" s="150" t="s">
        <v>314</v>
      </c>
      <c r="AT173" s="150" t="s">
        <v>309</v>
      </c>
      <c r="AU173" s="150" t="s">
        <v>84</v>
      </c>
      <c r="AY173" s="18" t="s">
        <v>307</v>
      </c>
      <c r="BE173" s="151">
        <f>IF(N173="základní",J173,0)</f>
        <v>0</v>
      </c>
      <c r="BF173" s="151">
        <f>IF(N173="snížená",J173,0)</f>
        <v>0</v>
      </c>
      <c r="BG173" s="151">
        <f>IF(N173="zákl. přenesená",J173,0)</f>
        <v>0</v>
      </c>
      <c r="BH173" s="151">
        <f>IF(N173="sníž. přenesená",J173,0)</f>
        <v>0</v>
      </c>
      <c r="BI173" s="151">
        <f>IF(N173="nulová",J173,0)</f>
        <v>0</v>
      </c>
      <c r="BJ173" s="18" t="s">
        <v>82</v>
      </c>
      <c r="BK173" s="151">
        <f>ROUND(I173*H173,2)</f>
        <v>0</v>
      </c>
      <c r="BL173" s="18" t="s">
        <v>314</v>
      </c>
      <c r="BM173" s="150" t="s">
        <v>338</v>
      </c>
    </row>
    <row r="174" spans="2:65" s="1" customFormat="1" ht="29.25">
      <c r="B174" s="33"/>
      <c r="D174" s="152" t="s">
        <v>316</v>
      </c>
      <c r="F174" s="153" t="s">
        <v>339</v>
      </c>
      <c r="I174" s="154"/>
      <c r="L174" s="33"/>
      <c r="M174" s="155"/>
      <c r="T174" s="57"/>
      <c r="AT174" s="18" t="s">
        <v>316</v>
      </c>
      <c r="AU174" s="18" t="s">
        <v>84</v>
      </c>
    </row>
    <row r="175" spans="2:65" s="12" customFormat="1" ht="11.25">
      <c r="B175" s="156"/>
      <c r="D175" s="152" t="s">
        <v>318</v>
      </c>
      <c r="E175" s="157" t="s">
        <v>1</v>
      </c>
      <c r="F175" s="158" t="s">
        <v>340</v>
      </c>
      <c r="H175" s="157" t="s">
        <v>1</v>
      </c>
      <c r="I175" s="159"/>
      <c r="L175" s="156"/>
      <c r="M175" s="160"/>
      <c r="T175" s="161"/>
      <c r="AT175" s="157" t="s">
        <v>318</v>
      </c>
      <c r="AU175" s="157" t="s">
        <v>84</v>
      </c>
      <c r="AV175" s="12" t="s">
        <v>82</v>
      </c>
      <c r="AW175" s="12" t="s">
        <v>32</v>
      </c>
      <c r="AX175" s="12" t="s">
        <v>75</v>
      </c>
      <c r="AY175" s="157" t="s">
        <v>307</v>
      </c>
    </row>
    <row r="176" spans="2:65" s="13" customFormat="1" ht="11.25">
      <c r="B176" s="162"/>
      <c r="D176" s="152" t="s">
        <v>318</v>
      </c>
      <c r="E176" s="163" t="s">
        <v>1</v>
      </c>
      <c r="F176" s="164" t="s">
        <v>341</v>
      </c>
      <c r="H176" s="165">
        <v>3.3879999999999999</v>
      </c>
      <c r="I176" s="166"/>
      <c r="L176" s="162"/>
      <c r="M176" s="167"/>
      <c r="T176" s="168"/>
      <c r="AT176" s="163" t="s">
        <v>318</v>
      </c>
      <c r="AU176" s="163" t="s">
        <v>84</v>
      </c>
      <c r="AV176" s="13" t="s">
        <v>84</v>
      </c>
      <c r="AW176" s="13" t="s">
        <v>32</v>
      </c>
      <c r="AX176" s="13" t="s">
        <v>75</v>
      </c>
      <c r="AY176" s="163" t="s">
        <v>307</v>
      </c>
    </row>
    <row r="177" spans="2:65" s="12" customFormat="1" ht="11.25">
      <c r="B177" s="156"/>
      <c r="D177" s="152" t="s">
        <v>318</v>
      </c>
      <c r="E177" s="157" t="s">
        <v>1</v>
      </c>
      <c r="F177" s="158" t="s">
        <v>342</v>
      </c>
      <c r="H177" s="157" t="s">
        <v>1</v>
      </c>
      <c r="I177" s="159"/>
      <c r="L177" s="156"/>
      <c r="M177" s="160"/>
      <c r="T177" s="161"/>
      <c r="AT177" s="157" t="s">
        <v>318</v>
      </c>
      <c r="AU177" s="157" t="s">
        <v>84</v>
      </c>
      <c r="AV177" s="12" t="s">
        <v>82</v>
      </c>
      <c r="AW177" s="12" t="s">
        <v>32</v>
      </c>
      <c r="AX177" s="12" t="s">
        <v>75</v>
      </c>
      <c r="AY177" s="157" t="s">
        <v>307</v>
      </c>
    </row>
    <row r="178" spans="2:65" s="13" customFormat="1" ht="11.25">
      <c r="B178" s="162"/>
      <c r="D178" s="152" t="s">
        <v>318</v>
      </c>
      <c r="E178" s="163" t="s">
        <v>1</v>
      </c>
      <c r="F178" s="164" t="s">
        <v>343</v>
      </c>
      <c r="H178" s="165">
        <v>9</v>
      </c>
      <c r="I178" s="166"/>
      <c r="L178" s="162"/>
      <c r="M178" s="167"/>
      <c r="T178" s="168"/>
      <c r="AT178" s="163" t="s">
        <v>318</v>
      </c>
      <c r="AU178" s="163" t="s">
        <v>84</v>
      </c>
      <c r="AV178" s="13" t="s">
        <v>84</v>
      </c>
      <c r="AW178" s="13" t="s">
        <v>32</v>
      </c>
      <c r="AX178" s="13" t="s">
        <v>75</v>
      </c>
      <c r="AY178" s="163" t="s">
        <v>307</v>
      </c>
    </row>
    <row r="179" spans="2:65" s="14" customFormat="1" ht="11.25">
      <c r="B179" s="169"/>
      <c r="D179" s="152" t="s">
        <v>318</v>
      </c>
      <c r="E179" s="170" t="s">
        <v>344</v>
      </c>
      <c r="F179" s="171" t="s">
        <v>325</v>
      </c>
      <c r="H179" s="172">
        <v>12.388</v>
      </c>
      <c r="I179" s="173"/>
      <c r="L179" s="169"/>
      <c r="M179" s="174"/>
      <c r="T179" s="175"/>
      <c r="AT179" s="170" t="s">
        <v>318</v>
      </c>
      <c r="AU179" s="170" t="s">
        <v>84</v>
      </c>
      <c r="AV179" s="14" t="s">
        <v>314</v>
      </c>
      <c r="AW179" s="14" t="s">
        <v>32</v>
      </c>
      <c r="AX179" s="14" t="s">
        <v>82</v>
      </c>
      <c r="AY179" s="170" t="s">
        <v>307</v>
      </c>
    </row>
    <row r="180" spans="2:65" s="1" customFormat="1" ht="33" customHeight="1">
      <c r="B180" s="33"/>
      <c r="C180" s="139" t="s">
        <v>345</v>
      </c>
      <c r="D180" s="139" t="s">
        <v>309</v>
      </c>
      <c r="E180" s="140" t="s">
        <v>346</v>
      </c>
      <c r="F180" s="141" t="s">
        <v>347</v>
      </c>
      <c r="G180" s="142" t="s">
        <v>337</v>
      </c>
      <c r="H180" s="143">
        <v>18.968</v>
      </c>
      <c r="I180" s="144"/>
      <c r="J180" s="145">
        <f>ROUND(I180*H180,2)</f>
        <v>0</v>
      </c>
      <c r="K180" s="141" t="s">
        <v>313</v>
      </c>
      <c r="L180" s="33"/>
      <c r="M180" s="146" t="s">
        <v>1</v>
      </c>
      <c r="N180" s="147" t="s">
        <v>40</v>
      </c>
      <c r="P180" s="148">
        <f>O180*H180</f>
        <v>0</v>
      </c>
      <c r="Q180" s="148">
        <v>0</v>
      </c>
      <c r="R180" s="148">
        <f>Q180*H180</f>
        <v>0</v>
      </c>
      <c r="S180" s="148">
        <v>0</v>
      </c>
      <c r="T180" s="149">
        <f>S180*H180</f>
        <v>0</v>
      </c>
      <c r="AR180" s="150" t="s">
        <v>314</v>
      </c>
      <c r="AT180" s="150" t="s">
        <v>309</v>
      </c>
      <c r="AU180" s="150" t="s">
        <v>84</v>
      </c>
      <c r="AY180" s="18" t="s">
        <v>307</v>
      </c>
      <c r="BE180" s="151">
        <f>IF(N180="základní",J180,0)</f>
        <v>0</v>
      </c>
      <c r="BF180" s="151">
        <f>IF(N180="snížená",J180,0)</f>
        <v>0</v>
      </c>
      <c r="BG180" s="151">
        <f>IF(N180="zákl. přenesená",J180,0)</f>
        <v>0</v>
      </c>
      <c r="BH180" s="151">
        <f>IF(N180="sníž. přenesená",J180,0)</f>
        <v>0</v>
      </c>
      <c r="BI180" s="151">
        <f>IF(N180="nulová",J180,0)</f>
        <v>0</v>
      </c>
      <c r="BJ180" s="18" t="s">
        <v>82</v>
      </c>
      <c r="BK180" s="151">
        <f>ROUND(I180*H180,2)</f>
        <v>0</v>
      </c>
      <c r="BL180" s="18" t="s">
        <v>314</v>
      </c>
      <c r="BM180" s="150" t="s">
        <v>348</v>
      </c>
    </row>
    <row r="181" spans="2:65" s="1" customFormat="1" ht="29.25">
      <c r="B181" s="33"/>
      <c r="D181" s="152" t="s">
        <v>316</v>
      </c>
      <c r="F181" s="153" t="s">
        <v>349</v>
      </c>
      <c r="I181" s="154"/>
      <c r="L181" s="33"/>
      <c r="M181" s="155"/>
      <c r="T181" s="57"/>
      <c r="AT181" s="18" t="s">
        <v>316</v>
      </c>
      <c r="AU181" s="18" t="s">
        <v>84</v>
      </c>
    </row>
    <row r="182" spans="2:65" s="12" customFormat="1" ht="11.25">
      <c r="B182" s="156"/>
      <c r="D182" s="152" t="s">
        <v>318</v>
      </c>
      <c r="E182" s="157" t="s">
        <v>1</v>
      </c>
      <c r="F182" s="158" t="s">
        <v>350</v>
      </c>
      <c r="H182" s="157" t="s">
        <v>1</v>
      </c>
      <c r="I182" s="159"/>
      <c r="L182" s="156"/>
      <c r="M182" s="160"/>
      <c r="T182" s="161"/>
      <c r="AT182" s="157" t="s">
        <v>318</v>
      </c>
      <c r="AU182" s="157" t="s">
        <v>84</v>
      </c>
      <c r="AV182" s="12" t="s">
        <v>82</v>
      </c>
      <c r="AW182" s="12" t="s">
        <v>32</v>
      </c>
      <c r="AX182" s="12" t="s">
        <v>75</v>
      </c>
      <c r="AY182" s="157" t="s">
        <v>307</v>
      </c>
    </row>
    <row r="183" spans="2:65" s="13" customFormat="1" ht="11.25">
      <c r="B183" s="162"/>
      <c r="D183" s="152" t="s">
        <v>318</v>
      </c>
      <c r="E183" s="163" t="s">
        <v>1</v>
      </c>
      <c r="F183" s="164" t="s">
        <v>351</v>
      </c>
      <c r="H183" s="165">
        <v>18.968</v>
      </c>
      <c r="I183" s="166"/>
      <c r="L183" s="162"/>
      <c r="M183" s="167"/>
      <c r="T183" s="168"/>
      <c r="AT183" s="163" t="s">
        <v>318</v>
      </c>
      <c r="AU183" s="163" t="s">
        <v>84</v>
      </c>
      <c r="AV183" s="13" t="s">
        <v>84</v>
      </c>
      <c r="AW183" s="13" t="s">
        <v>32</v>
      </c>
      <c r="AX183" s="13" t="s">
        <v>75</v>
      </c>
      <c r="AY183" s="163" t="s">
        <v>307</v>
      </c>
    </row>
    <row r="184" spans="2:65" s="14" customFormat="1" ht="11.25">
      <c r="B184" s="169"/>
      <c r="D184" s="152" t="s">
        <v>318</v>
      </c>
      <c r="E184" s="170" t="s">
        <v>159</v>
      </c>
      <c r="F184" s="171" t="s">
        <v>325</v>
      </c>
      <c r="H184" s="172">
        <v>18.968</v>
      </c>
      <c r="I184" s="173"/>
      <c r="L184" s="169"/>
      <c r="M184" s="174"/>
      <c r="T184" s="175"/>
      <c r="AT184" s="170" t="s">
        <v>318</v>
      </c>
      <c r="AU184" s="170" t="s">
        <v>84</v>
      </c>
      <c r="AV184" s="14" t="s">
        <v>314</v>
      </c>
      <c r="AW184" s="14" t="s">
        <v>32</v>
      </c>
      <c r="AX184" s="14" t="s">
        <v>82</v>
      </c>
      <c r="AY184" s="170" t="s">
        <v>307</v>
      </c>
    </row>
    <row r="185" spans="2:65" s="1" customFormat="1" ht="37.9" customHeight="1">
      <c r="B185" s="33"/>
      <c r="C185" s="139" t="s">
        <v>352</v>
      </c>
      <c r="D185" s="139" t="s">
        <v>309</v>
      </c>
      <c r="E185" s="140" t="s">
        <v>353</v>
      </c>
      <c r="F185" s="141" t="s">
        <v>354</v>
      </c>
      <c r="G185" s="142" t="s">
        <v>337</v>
      </c>
      <c r="H185" s="143">
        <v>37</v>
      </c>
      <c r="I185" s="144"/>
      <c r="J185" s="145">
        <f>ROUND(I185*H185,2)</f>
        <v>0</v>
      </c>
      <c r="K185" s="141" t="s">
        <v>313</v>
      </c>
      <c r="L185" s="33"/>
      <c r="M185" s="146" t="s">
        <v>1</v>
      </c>
      <c r="N185" s="147" t="s">
        <v>40</v>
      </c>
      <c r="P185" s="148">
        <f>O185*H185</f>
        <v>0</v>
      </c>
      <c r="Q185" s="148">
        <v>0</v>
      </c>
      <c r="R185" s="148">
        <f>Q185*H185</f>
        <v>0</v>
      </c>
      <c r="S185" s="148">
        <v>0</v>
      </c>
      <c r="T185" s="149">
        <f>S185*H185</f>
        <v>0</v>
      </c>
      <c r="AR185" s="150" t="s">
        <v>314</v>
      </c>
      <c r="AT185" s="150" t="s">
        <v>309</v>
      </c>
      <c r="AU185" s="150" t="s">
        <v>84</v>
      </c>
      <c r="AY185" s="18" t="s">
        <v>307</v>
      </c>
      <c r="BE185" s="151">
        <f>IF(N185="základní",J185,0)</f>
        <v>0</v>
      </c>
      <c r="BF185" s="151">
        <f>IF(N185="snížená",J185,0)</f>
        <v>0</v>
      </c>
      <c r="BG185" s="151">
        <f>IF(N185="zákl. přenesená",J185,0)</f>
        <v>0</v>
      </c>
      <c r="BH185" s="151">
        <f>IF(N185="sníž. přenesená",J185,0)</f>
        <v>0</v>
      </c>
      <c r="BI185" s="151">
        <f>IF(N185="nulová",J185,0)</f>
        <v>0</v>
      </c>
      <c r="BJ185" s="18" t="s">
        <v>82</v>
      </c>
      <c r="BK185" s="151">
        <f>ROUND(I185*H185,2)</f>
        <v>0</v>
      </c>
      <c r="BL185" s="18" t="s">
        <v>314</v>
      </c>
      <c r="BM185" s="150" t="s">
        <v>355</v>
      </c>
    </row>
    <row r="186" spans="2:65" s="1" customFormat="1" ht="39">
      <c r="B186" s="33"/>
      <c r="D186" s="152" t="s">
        <v>316</v>
      </c>
      <c r="F186" s="153" t="s">
        <v>356</v>
      </c>
      <c r="I186" s="154"/>
      <c r="L186" s="33"/>
      <c r="M186" s="155"/>
      <c r="T186" s="57"/>
      <c r="AT186" s="18" t="s">
        <v>316</v>
      </c>
      <c r="AU186" s="18" t="s">
        <v>84</v>
      </c>
    </row>
    <row r="187" spans="2:65" s="1" customFormat="1" ht="19.5">
      <c r="B187" s="33"/>
      <c r="D187" s="152" t="s">
        <v>357</v>
      </c>
      <c r="F187" s="176" t="s">
        <v>358</v>
      </c>
      <c r="I187" s="154"/>
      <c r="L187" s="33"/>
      <c r="M187" s="155"/>
      <c r="T187" s="57"/>
      <c r="AT187" s="18" t="s">
        <v>357</v>
      </c>
      <c r="AU187" s="18" t="s">
        <v>84</v>
      </c>
    </row>
    <row r="188" spans="2:65" s="13" customFormat="1" ht="11.25">
      <c r="B188" s="162"/>
      <c r="D188" s="152" t="s">
        <v>318</v>
      </c>
      <c r="E188" s="163" t="s">
        <v>1</v>
      </c>
      <c r="F188" s="164" t="s">
        <v>359</v>
      </c>
      <c r="H188" s="165">
        <v>31.356000000000002</v>
      </c>
      <c r="I188" s="166"/>
      <c r="L188" s="162"/>
      <c r="M188" s="167"/>
      <c r="T188" s="168"/>
      <c r="AT188" s="163" t="s">
        <v>318</v>
      </c>
      <c r="AU188" s="163" t="s">
        <v>84</v>
      </c>
      <c r="AV188" s="13" t="s">
        <v>84</v>
      </c>
      <c r="AW188" s="13" t="s">
        <v>32</v>
      </c>
      <c r="AX188" s="13" t="s">
        <v>82</v>
      </c>
      <c r="AY188" s="163" t="s">
        <v>307</v>
      </c>
    </row>
    <row r="189" spans="2:65" s="13" customFormat="1" ht="11.25">
      <c r="B189" s="162"/>
      <c r="D189" s="152" t="s">
        <v>318</v>
      </c>
      <c r="F189" s="164" t="s">
        <v>360</v>
      </c>
      <c r="H189" s="165">
        <v>37</v>
      </c>
      <c r="I189" s="166"/>
      <c r="L189" s="162"/>
      <c r="M189" s="167"/>
      <c r="T189" s="168"/>
      <c r="AT189" s="163" t="s">
        <v>318</v>
      </c>
      <c r="AU189" s="163" t="s">
        <v>84</v>
      </c>
      <c r="AV189" s="13" t="s">
        <v>84</v>
      </c>
      <c r="AW189" s="13" t="s">
        <v>4</v>
      </c>
      <c r="AX189" s="13" t="s">
        <v>82</v>
      </c>
      <c r="AY189" s="163" t="s">
        <v>307</v>
      </c>
    </row>
    <row r="190" spans="2:65" s="1" customFormat="1" ht="33" customHeight="1">
      <c r="B190" s="33"/>
      <c r="C190" s="139" t="s">
        <v>361</v>
      </c>
      <c r="D190" s="139" t="s">
        <v>309</v>
      </c>
      <c r="E190" s="140" t="s">
        <v>362</v>
      </c>
      <c r="F190" s="141" t="s">
        <v>363</v>
      </c>
      <c r="G190" s="142" t="s">
        <v>364</v>
      </c>
      <c r="H190" s="143">
        <v>56.441000000000003</v>
      </c>
      <c r="I190" s="144"/>
      <c r="J190" s="145">
        <f>ROUND(I190*H190,2)</f>
        <v>0</v>
      </c>
      <c r="K190" s="141" t="s">
        <v>313</v>
      </c>
      <c r="L190" s="33"/>
      <c r="M190" s="146" t="s">
        <v>1</v>
      </c>
      <c r="N190" s="147" t="s">
        <v>40</v>
      </c>
      <c r="P190" s="148">
        <f>O190*H190</f>
        <v>0</v>
      </c>
      <c r="Q190" s="148">
        <v>0</v>
      </c>
      <c r="R190" s="148">
        <f>Q190*H190</f>
        <v>0</v>
      </c>
      <c r="S190" s="148">
        <v>0</v>
      </c>
      <c r="T190" s="149">
        <f>S190*H190</f>
        <v>0</v>
      </c>
      <c r="AR190" s="150" t="s">
        <v>314</v>
      </c>
      <c r="AT190" s="150" t="s">
        <v>309</v>
      </c>
      <c r="AU190" s="150" t="s">
        <v>84</v>
      </c>
      <c r="AY190" s="18" t="s">
        <v>307</v>
      </c>
      <c r="BE190" s="151">
        <f>IF(N190="základní",J190,0)</f>
        <v>0</v>
      </c>
      <c r="BF190" s="151">
        <f>IF(N190="snížená",J190,0)</f>
        <v>0</v>
      </c>
      <c r="BG190" s="151">
        <f>IF(N190="zákl. přenesená",J190,0)</f>
        <v>0</v>
      </c>
      <c r="BH190" s="151">
        <f>IF(N190="sníž. přenesená",J190,0)</f>
        <v>0</v>
      </c>
      <c r="BI190" s="151">
        <f>IF(N190="nulová",J190,0)</f>
        <v>0</v>
      </c>
      <c r="BJ190" s="18" t="s">
        <v>82</v>
      </c>
      <c r="BK190" s="151">
        <f>ROUND(I190*H190,2)</f>
        <v>0</v>
      </c>
      <c r="BL190" s="18" t="s">
        <v>314</v>
      </c>
      <c r="BM190" s="150" t="s">
        <v>365</v>
      </c>
    </row>
    <row r="191" spans="2:65" s="1" customFormat="1" ht="29.25">
      <c r="B191" s="33"/>
      <c r="D191" s="152" t="s">
        <v>316</v>
      </c>
      <c r="F191" s="153" t="s">
        <v>366</v>
      </c>
      <c r="I191" s="154"/>
      <c r="L191" s="33"/>
      <c r="M191" s="155"/>
      <c r="T191" s="57"/>
      <c r="AT191" s="18" t="s">
        <v>316</v>
      </c>
      <c r="AU191" s="18" t="s">
        <v>84</v>
      </c>
    </row>
    <row r="192" spans="2:65" s="1" customFormat="1" ht="29.25">
      <c r="B192" s="33"/>
      <c r="D192" s="152" t="s">
        <v>357</v>
      </c>
      <c r="F192" s="176" t="s">
        <v>367</v>
      </c>
      <c r="I192" s="154"/>
      <c r="L192" s="33"/>
      <c r="M192" s="155"/>
      <c r="T192" s="57"/>
      <c r="AT192" s="18" t="s">
        <v>357</v>
      </c>
      <c r="AU192" s="18" t="s">
        <v>84</v>
      </c>
    </row>
    <row r="193" spans="2:65" s="13" customFormat="1" ht="11.25">
      <c r="B193" s="162"/>
      <c r="D193" s="152" t="s">
        <v>318</v>
      </c>
      <c r="E193" s="163" t="s">
        <v>1</v>
      </c>
      <c r="F193" s="164" t="s">
        <v>359</v>
      </c>
      <c r="H193" s="165">
        <v>31.356000000000002</v>
      </c>
      <c r="I193" s="166"/>
      <c r="L193" s="162"/>
      <c r="M193" s="167"/>
      <c r="T193" s="168"/>
      <c r="AT193" s="163" t="s">
        <v>318</v>
      </c>
      <c r="AU193" s="163" t="s">
        <v>84</v>
      </c>
      <c r="AV193" s="13" t="s">
        <v>84</v>
      </c>
      <c r="AW193" s="13" t="s">
        <v>32</v>
      </c>
      <c r="AX193" s="13" t="s">
        <v>82</v>
      </c>
      <c r="AY193" s="163" t="s">
        <v>307</v>
      </c>
    </row>
    <row r="194" spans="2:65" s="13" customFormat="1" ht="11.25">
      <c r="B194" s="162"/>
      <c r="D194" s="152" t="s">
        <v>318</v>
      </c>
      <c r="F194" s="164" t="s">
        <v>368</v>
      </c>
      <c r="H194" s="165">
        <v>56.441000000000003</v>
      </c>
      <c r="I194" s="166"/>
      <c r="L194" s="162"/>
      <c r="M194" s="167"/>
      <c r="T194" s="168"/>
      <c r="AT194" s="163" t="s">
        <v>318</v>
      </c>
      <c r="AU194" s="163" t="s">
        <v>84</v>
      </c>
      <c r="AV194" s="13" t="s">
        <v>84</v>
      </c>
      <c r="AW194" s="13" t="s">
        <v>4</v>
      </c>
      <c r="AX194" s="13" t="s">
        <v>82</v>
      </c>
      <c r="AY194" s="163" t="s">
        <v>307</v>
      </c>
    </row>
    <row r="195" spans="2:65" s="1" customFormat="1" ht="16.5" customHeight="1">
      <c r="B195" s="33"/>
      <c r="C195" s="139" t="s">
        <v>369</v>
      </c>
      <c r="D195" s="139" t="s">
        <v>309</v>
      </c>
      <c r="E195" s="140" t="s">
        <v>370</v>
      </c>
      <c r="F195" s="141" t="s">
        <v>371</v>
      </c>
      <c r="G195" s="142" t="s">
        <v>337</v>
      </c>
      <c r="H195" s="143">
        <v>37</v>
      </c>
      <c r="I195" s="144"/>
      <c r="J195" s="145">
        <f>ROUND(I195*H195,2)</f>
        <v>0</v>
      </c>
      <c r="K195" s="141" t="s">
        <v>313</v>
      </c>
      <c r="L195" s="33"/>
      <c r="M195" s="146" t="s">
        <v>1</v>
      </c>
      <c r="N195" s="147" t="s">
        <v>40</v>
      </c>
      <c r="P195" s="148">
        <f>O195*H195</f>
        <v>0</v>
      </c>
      <c r="Q195" s="148">
        <v>0</v>
      </c>
      <c r="R195" s="148">
        <f>Q195*H195</f>
        <v>0</v>
      </c>
      <c r="S195" s="148">
        <v>0</v>
      </c>
      <c r="T195" s="149">
        <f>S195*H195</f>
        <v>0</v>
      </c>
      <c r="AR195" s="150" t="s">
        <v>314</v>
      </c>
      <c r="AT195" s="150" t="s">
        <v>309</v>
      </c>
      <c r="AU195" s="150" t="s">
        <v>84</v>
      </c>
      <c r="AY195" s="18" t="s">
        <v>307</v>
      </c>
      <c r="BE195" s="151">
        <f>IF(N195="základní",J195,0)</f>
        <v>0</v>
      </c>
      <c r="BF195" s="151">
        <f>IF(N195="snížená",J195,0)</f>
        <v>0</v>
      </c>
      <c r="BG195" s="151">
        <f>IF(N195="zákl. přenesená",J195,0)</f>
        <v>0</v>
      </c>
      <c r="BH195" s="151">
        <f>IF(N195="sníž. přenesená",J195,0)</f>
        <v>0</v>
      </c>
      <c r="BI195" s="151">
        <f>IF(N195="nulová",J195,0)</f>
        <v>0</v>
      </c>
      <c r="BJ195" s="18" t="s">
        <v>82</v>
      </c>
      <c r="BK195" s="151">
        <f>ROUND(I195*H195,2)</f>
        <v>0</v>
      </c>
      <c r="BL195" s="18" t="s">
        <v>314</v>
      </c>
      <c r="BM195" s="150" t="s">
        <v>372</v>
      </c>
    </row>
    <row r="196" spans="2:65" s="1" customFormat="1" ht="19.5">
      <c r="B196" s="33"/>
      <c r="D196" s="152" t="s">
        <v>316</v>
      </c>
      <c r="F196" s="153" t="s">
        <v>373</v>
      </c>
      <c r="I196" s="154"/>
      <c r="L196" s="33"/>
      <c r="M196" s="155"/>
      <c r="T196" s="57"/>
      <c r="AT196" s="18" t="s">
        <v>316</v>
      </c>
      <c r="AU196" s="18" t="s">
        <v>84</v>
      </c>
    </row>
    <row r="197" spans="2:65" s="1" customFormat="1" ht="19.5">
      <c r="B197" s="33"/>
      <c r="D197" s="152" t="s">
        <v>357</v>
      </c>
      <c r="F197" s="176" t="s">
        <v>358</v>
      </c>
      <c r="I197" s="154"/>
      <c r="L197" s="33"/>
      <c r="M197" s="155"/>
      <c r="T197" s="57"/>
      <c r="AT197" s="18" t="s">
        <v>357</v>
      </c>
      <c r="AU197" s="18" t="s">
        <v>84</v>
      </c>
    </row>
    <row r="198" spans="2:65" s="13" customFormat="1" ht="11.25">
      <c r="B198" s="162"/>
      <c r="D198" s="152" t="s">
        <v>318</v>
      </c>
      <c r="E198" s="163" t="s">
        <v>1</v>
      </c>
      <c r="F198" s="164" t="s">
        <v>359</v>
      </c>
      <c r="H198" s="165">
        <v>31.356000000000002</v>
      </c>
      <c r="I198" s="166"/>
      <c r="L198" s="162"/>
      <c r="M198" s="167"/>
      <c r="T198" s="168"/>
      <c r="AT198" s="163" t="s">
        <v>318</v>
      </c>
      <c r="AU198" s="163" t="s">
        <v>84</v>
      </c>
      <c r="AV198" s="13" t="s">
        <v>84</v>
      </c>
      <c r="AW198" s="13" t="s">
        <v>32</v>
      </c>
      <c r="AX198" s="13" t="s">
        <v>82</v>
      </c>
      <c r="AY198" s="163" t="s">
        <v>307</v>
      </c>
    </row>
    <row r="199" spans="2:65" s="13" customFormat="1" ht="11.25">
      <c r="B199" s="162"/>
      <c r="D199" s="152" t="s">
        <v>318</v>
      </c>
      <c r="F199" s="164" t="s">
        <v>360</v>
      </c>
      <c r="H199" s="165">
        <v>37</v>
      </c>
      <c r="I199" s="166"/>
      <c r="L199" s="162"/>
      <c r="M199" s="167"/>
      <c r="T199" s="168"/>
      <c r="AT199" s="163" t="s">
        <v>318</v>
      </c>
      <c r="AU199" s="163" t="s">
        <v>84</v>
      </c>
      <c r="AV199" s="13" t="s">
        <v>84</v>
      </c>
      <c r="AW199" s="13" t="s">
        <v>4</v>
      </c>
      <c r="AX199" s="13" t="s">
        <v>82</v>
      </c>
      <c r="AY199" s="163" t="s">
        <v>307</v>
      </c>
    </row>
    <row r="200" spans="2:65" s="1" customFormat="1" ht="24.2" customHeight="1">
      <c r="B200" s="33"/>
      <c r="C200" s="139" t="s">
        <v>374</v>
      </c>
      <c r="D200" s="139" t="s">
        <v>309</v>
      </c>
      <c r="E200" s="140" t="s">
        <v>375</v>
      </c>
      <c r="F200" s="141" t="s">
        <v>376</v>
      </c>
      <c r="G200" s="142" t="s">
        <v>312</v>
      </c>
      <c r="H200" s="143">
        <v>15</v>
      </c>
      <c r="I200" s="144"/>
      <c r="J200" s="145">
        <f>ROUND(I200*H200,2)</f>
        <v>0</v>
      </c>
      <c r="K200" s="141" t="s">
        <v>313</v>
      </c>
      <c r="L200" s="33"/>
      <c r="M200" s="146" t="s">
        <v>1</v>
      </c>
      <c r="N200" s="147" t="s">
        <v>40</v>
      </c>
      <c r="P200" s="148">
        <f>O200*H200</f>
        <v>0</v>
      </c>
      <c r="Q200" s="148">
        <v>0</v>
      </c>
      <c r="R200" s="148">
        <f>Q200*H200</f>
        <v>0</v>
      </c>
      <c r="S200" s="148">
        <v>0</v>
      </c>
      <c r="T200" s="149">
        <f>S200*H200</f>
        <v>0</v>
      </c>
      <c r="AR200" s="150" t="s">
        <v>314</v>
      </c>
      <c r="AT200" s="150" t="s">
        <v>309</v>
      </c>
      <c r="AU200" s="150" t="s">
        <v>84</v>
      </c>
      <c r="AY200" s="18" t="s">
        <v>307</v>
      </c>
      <c r="BE200" s="151">
        <f>IF(N200="základní",J200,0)</f>
        <v>0</v>
      </c>
      <c r="BF200" s="151">
        <f>IF(N200="snížená",J200,0)</f>
        <v>0</v>
      </c>
      <c r="BG200" s="151">
        <f>IF(N200="zákl. přenesená",J200,0)</f>
        <v>0</v>
      </c>
      <c r="BH200" s="151">
        <f>IF(N200="sníž. přenesená",J200,0)</f>
        <v>0</v>
      </c>
      <c r="BI200" s="151">
        <f>IF(N200="nulová",J200,0)</f>
        <v>0</v>
      </c>
      <c r="BJ200" s="18" t="s">
        <v>82</v>
      </c>
      <c r="BK200" s="151">
        <f>ROUND(I200*H200,2)</f>
        <v>0</v>
      </c>
      <c r="BL200" s="18" t="s">
        <v>314</v>
      </c>
      <c r="BM200" s="150" t="s">
        <v>377</v>
      </c>
    </row>
    <row r="201" spans="2:65" s="1" customFormat="1" ht="19.5">
      <c r="B201" s="33"/>
      <c r="D201" s="152" t="s">
        <v>316</v>
      </c>
      <c r="F201" s="153" t="s">
        <v>378</v>
      </c>
      <c r="I201" s="154"/>
      <c r="L201" s="33"/>
      <c r="M201" s="155"/>
      <c r="T201" s="57"/>
      <c r="AT201" s="18" t="s">
        <v>316</v>
      </c>
      <c r="AU201" s="18" t="s">
        <v>84</v>
      </c>
    </row>
    <row r="202" spans="2:65" s="12" customFormat="1" ht="11.25">
      <c r="B202" s="156"/>
      <c r="D202" s="152" t="s">
        <v>318</v>
      </c>
      <c r="E202" s="157" t="s">
        <v>1</v>
      </c>
      <c r="F202" s="158" t="s">
        <v>379</v>
      </c>
      <c r="H202" s="157" t="s">
        <v>1</v>
      </c>
      <c r="I202" s="159"/>
      <c r="L202" s="156"/>
      <c r="M202" s="160"/>
      <c r="T202" s="161"/>
      <c r="AT202" s="157" t="s">
        <v>318</v>
      </c>
      <c r="AU202" s="157" t="s">
        <v>84</v>
      </c>
      <c r="AV202" s="12" t="s">
        <v>82</v>
      </c>
      <c r="AW202" s="12" t="s">
        <v>32</v>
      </c>
      <c r="AX202" s="12" t="s">
        <v>75</v>
      </c>
      <c r="AY202" s="157" t="s">
        <v>307</v>
      </c>
    </row>
    <row r="203" spans="2:65" s="13" customFormat="1" ht="11.25">
      <c r="B203" s="162"/>
      <c r="D203" s="152" t="s">
        <v>318</v>
      </c>
      <c r="E203" s="163" t="s">
        <v>1</v>
      </c>
      <c r="F203" s="164" t="s">
        <v>322</v>
      </c>
      <c r="H203" s="165">
        <v>15</v>
      </c>
      <c r="I203" s="166"/>
      <c r="L203" s="162"/>
      <c r="M203" s="167"/>
      <c r="T203" s="168"/>
      <c r="AT203" s="163" t="s">
        <v>318</v>
      </c>
      <c r="AU203" s="163" t="s">
        <v>84</v>
      </c>
      <c r="AV203" s="13" t="s">
        <v>84</v>
      </c>
      <c r="AW203" s="13" t="s">
        <v>32</v>
      </c>
      <c r="AX203" s="13" t="s">
        <v>82</v>
      </c>
      <c r="AY203" s="163" t="s">
        <v>307</v>
      </c>
    </row>
    <row r="204" spans="2:65" s="1" customFormat="1" ht="24.2" customHeight="1">
      <c r="B204" s="33"/>
      <c r="C204" s="139" t="s">
        <v>380</v>
      </c>
      <c r="D204" s="139" t="s">
        <v>309</v>
      </c>
      <c r="E204" s="140" t="s">
        <v>381</v>
      </c>
      <c r="F204" s="141" t="s">
        <v>382</v>
      </c>
      <c r="G204" s="142" t="s">
        <v>312</v>
      </c>
      <c r="H204" s="143">
        <v>7.41</v>
      </c>
      <c r="I204" s="144"/>
      <c r="J204" s="145">
        <f>ROUND(I204*H204,2)</f>
        <v>0</v>
      </c>
      <c r="K204" s="141" t="s">
        <v>313</v>
      </c>
      <c r="L204" s="33"/>
      <c r="M204" s="146" t="s">
        <v>1</v>
      </c>
      <c r="N204" s="147" t="s">
        <v>40</v>
      </c>
      <c r="P204" s="148">
        <f>O204*H204</f>
        <v>0</v>
      </c>
      <c r="Q204" s="148">
        <v>0</v>
      </c>
      <c r="R204" s="148">
        <f>Q204*H204</f>
        <v>0</v>
      </c>
      <c r="S204" s="148">
        <v>0</v>
      </c>
      <c r="T204" s="149">
        <f>S204*H204</f>
        <v>0</v>
      </c>
      <c r="AR204" s="150" t="s">
        <v>314</v>
      </c>
      <c r="AT204" s="150" t="s">
        <v>309</v>
      </c>
      <c r="AU204" s="150" t="s">
        <v>84</v>
      </c>
      <c r="AY204" s="18" t="s">
        <v>307</v>
      </c>
      <c r="BE204" s="151">
        <f>IF(N204="základní",J204,0)</f>
        <v>0</v>
      </c>
      <c r="BF204" s="151">
        <f>IF(N204="snížená",J204,0)</f>
        <v>0</v>
      </c>
      <c r="BG204" s="151">
        <f>IF(N204="zákl. přenesená",J204,0)</f>
        <v>0</v>
      </c>
      <c r="BH204" s="151">
        <f>IF(N204="sníž. přenesená",J204,0)</f>
        <v>0</v>
      </c>
      <c r="BI204" s="151">
        <f>IF(N204="nulová",J204,0)</f>
        <v>0</v>
      </c>
      <c r="BJ204" s="18" t="s">
        <v>82</v>
      </c>
      <c r="BK204" s="151">
        <f>ROUND(I204*H204,2)</f>
        <v>0</v>
      </c>
      <c r="BL204" s="18" t="s">
        <v>314</v>
      </c>
      <c r="BM204" s="150" t="s">
        <v>383</v>
      </c>
    </row>
    <row r="205" spans="2:65" s="1" customFormat="1" ht="19.5">
      <c r="B205" s="33"/>
      <c r="D205" s="152" t="s">
        <v>316</v>
      </c>
      <c r="F205" s="153" t="s">
        <v>384</v>
      </c>
      <c r="I205" s="154"/>
      <c r="L205" s="33"/>
      <c r="M205" s="155"/>
      <c r="T205" s="57"/>
      <c r="AT205" s="18" t="s">
        <v>316</v>
      </c>
      <c r="AU205" s="18" t="s">
        <v>84</v>
      </c>
    </row>
    <row r="206" spans="2:65" s="12" customFormat="1" ht="11.25">
      <c r="B206" s="156"/>
      <c r="D206" s="152" t="s">
        <v>318</v>
      </c>
      <c r="E206" s="157" t="s">
        <v>1</v>
      </c>
      <c r="F206" s="158" t="s">
        <v>323</v>
      </c>
      <c r="H206" s="157" t="s">
        <v>1</v>
      </c>
      <c r="I206" s="159"/>
      <c r="L206" s="156"/>
      <c r="M206" s="160"/>
      <c r="T206" s="161"/>
      <c r="AT206" s="157" t="s">
        <v>318</v>
      </c>
      <c r="AU206" s="157" t="s">
        <v>84</v>
      </c>
      <c r="AV206" s="12" t="s">
        <v>82</v>
      </c>
      <c r="AW206" s="12" t="s">
        <v>32</v>
      </c>
      <c r="AX206" s="12" t="s">
        <v>75</v>
      </c>
      <c r="AY206" s="157" t="s">
        <v>307</v>
      </c>
    </row>
    <row r="207" spans="2:65" s="13" customFormat="1" ht="11.25">
      <c r="B207" s="162"/>
      <c r="D207" s="152" t="s">
        <v>318</v>
      </c>
      <c r="E207" s="163" t="s">
        <v>1</v>
      </c>
      <c r="F207" s="164" t="s">
        <v>324</v>
      </c>
      <c r="H207" s="165">
        <v>3.7050000000000001</v>
      </c>
      <c r="I207" s="166"/>
      <c r="L207" s="162"/>
      <c r="M207" s="167"/>
      <c r="T207" s="168"/>
      <c r="AT207" s="163" t="s">
        <v>318</v>
      </c>
      <c r="AU207" s="163" t="s">
        <v>84</v>
      </c>
      <c r="AV207" s="13" t="s">
        <v>84</v>
      </c>
      <c r="AW207" s="13" t="s">
        <v>32</v>
      </c>
      <c r="AX207" s="13" t="s">
        <v>75</v>
      </c>
      <c r="AY207" s="163" t="s">
        <v>307</v>
      </c>
    </row>
    <row r="208" spans="2:65" s="13" customFormat="1" ht="11.25">
      <c r="B208" s="162"/>
      <c r="D208" s="152" t="s">
        <v>318</v>
      </c>
      <c r="E208" s="163" t="s">
        <v>1</v>
      </c>
      <c r="F208" s="164" t="s">
        <v>324</v>
      </c>
      <c r="H208" s="165">
        <v>3.7050000000000001</v>
      </c>
      <c r="I208" s="166"/>
      <c r="L208" s="162"/>
      <c r="M208" s="167"/>
      <c r="T208" s="168"/>
      <c r="AT208" s="163" t="s">
        <v>318</v>
      </c>
      <c r="AU208" s="163" t="s">
        <v>84</v>
      </c>
      <c r="AV208" s="13" t="s">
        <v>84</v>
      </c>
      <c r="AW208" s="13" t="s">
        <v>32</v>
      </c>
      <c r="AX208" s="13" t="s">
        <v>75</v>
      </c>
      <c r="AY208" s="163" t="s">
        <v>307</v>
      </c>
    </row>
    <row r="209" spans="2:65" s="14" customFormat="1" ht="11.25">
      <c r="B209" s="169"/>
      <c r="D209" s="152" t="s">
        <v>318</v>
      </c>
      <c r="E209" s="170" t="s">
        <v>1</v>
      </c>
      <c r="F209" s="171" t="s">
        <v>325</v>
      </c>
      <c r="H209" s="172">
        <v>7.41</v>
      </c>
      <c r="I209" s="173"/>
      <c r="L209" s="169"/>
      <c r="M209" s="174"/>
      <c r="T209" s="175"/>
      <c r="AT209" s="170" t="s">
        <v>318</v>
      </c>
      <c r="AU209" s="170" t="s">
        <v>84</v>
      </c>
      <c r="AV209" s="14" t="s">
        <v>314</v>
      </c>
      <c r="AW209" s="14" t="s">
        <v>32</v>
      </c>
      <c r="AX209" s="14" t="s">
        <v>82</v>
      </c>
      <c r="AY209" s="170" t="s">
        <v>307</v>
      </c>
    </row>
    <row r="210" spans="2:65" s="1" customFormat="1" ht="33" customHeight="1">
      <c r="B210" s="33"/>
      <c r="C210" s="139" t="s">
        <v>385</v>
      </c>
      <c r="D210" s="139" t="s">
        <v>309</v>
      </c>
      <c r="E210" s="140" t="s">
        <v>386</v>
      </c>
      <c r="F210" s="141" t="s">
        <v>387</v>
      </c>
      <c r="G210" s="142" t="s">
        <v>312</v>
      </c>
      <c r="H210" s="143">
        <v>22.41</v>
      </c>
      <c r="I210" s="144"/>
      <c r="J210" s="145">
        <f>ROUND(I210*H210,2)</f>
        <v>0</v>
      </c>
      <c r="K210" s="141" t="s">
        <v>313</v>
      </c>
      <c r="L210" s="33"/>
      <c r="M210" s="146" t="s">
        <v>1</v>
      </c>
      <c r="N210" s="147" t="s">
        <v>40</v>
      </c>
      <c r="P210" s="148">
        <f>O210*H210</f>
        <v>0</v>
      </c>
      <c r="Q210" s="148">
        <v>0.10100000000000001</v>
      </c>
      <c r="R210" s="148">
        <f>Q210*H210</f>
        <v>2.2634100000000004</v>
      </c>
      <c r="S210" s="148">
        <v>0</v>
      </c>
      <c r="T210" s="149">
        <f>S210*H210</f>
        <v>0</v>
      </c>
      <c r="AR210" s="150" t="s">
        <v>314</v>
      </c>
      <c r="AT210" s="150" t="s">
        <v>309</v>
      </c>
      <c r="AU210" s="150" t="s">
        <v>84</v>
      </c>
      <c r="AY210" s="18" t="s">
        <v>307</v>
      </c>
      <c r="BE210" s="151">
        <f>IF(N210="základní",J210,0)</f>
        <v>0</v>
      </c>
      <c r="BF210" s="151">
        <f>IF(N210="snížená",J210,0)</f>
        <v>0</v>
      </c>
      <c r="BG210" s="151">
        <f>IF(N210="zákl. přenesená",J210,0)</f>
        <v>0</v>
      </c>
      <c r="BH210" s="151">
        <f>IF(N210="sníž. přenesená",J210,0)</f>
        <v>0</v>
      </c>
      <c r="BI210" s="151">
        <f>IF(N210="nulová",J210,0)</f>
        <v>0</v>
      </c>
      <c r="BJ210" s="18" t="s">
        <v>82</v>
      </c>
      <c r="BK210" s="151">
        <f>ROUND(I210*H210,2)</f>
        <v>0</v>
      </c>
      <c r="BL210" s="18" t="s">
        <v>314</v>
      </c>
      <c r="BM210" s="150" t="s">
        <v>388</v>
      </c>
    </row>
    <row r="211" spans="2:65" s="1" customFormat="1" ht="48.75">
      <c r="B211" s="33"/>
      <c r="D211" s="152" t="s">
        <v>316</v>
      </c>
      <c r="F211" s="153" t="s">
        <v>389</v>
      </c>
      <c r="I211" s="154"/>
      <c r="L211" s="33"/>
      <c r="M211" s="155"/>
      <c r="T211" s="57"/>
      <c r="AT211" s="18" t="s">
        <v>316</v>
      </c>
      <c r="AU211" s="18" t="s">
        <v>84</v>
      </c>
    </row>
    <row r="212" spans="2:65" s="12" customFormat="1" ht="11.25">
      <c r="B212" s="156"/>
      <c r="D212" s="152" t="s">
        <v>318</v>
      </c>
      <c r="E212" s="157" t="s">
        <v>1</v>
      </c>
      <c r="F212" s="158" t="s">
        <v>379</v>
      </c>
      <c r="H212" s="157" t="s">
        <v>1</v>
      </c>
      <c r="I212" s="159"/>
      <c r="L212" s="156"/>
      <c r="M212" s="160"/>
      <c r="T212" s="161"/>
      <c r="AT212" s="157" t="s">
        <v>318</v>
      </c>
      <c r="AU212" s="157" t="s">
        <v>84</v>
      </c>
      <c r="AV212" s="12" t="s">
        <v>82</v>
      </c>
      <c r="AW212" s="12" t="s">
        <v>32</v>
      </c>
      <c r="AX212" s="12" t="s">
        <v>75</v>
      </c>
      <c r="AY212" s="157" t="s">
        <v>307</v>
      </c>
    </row>
    <row r="213" spans="2:65" s="13" customFormat="1" ht="11.25">
      <c r="B213" s="162"/>
      <c r="D213" s="152" t="s">
        <v>318</v>
      </c>
      <c r="E213" s="163" t="s">
        <v>1</v>
      </c>
      <c r="F213" s="164" t="s">
        <v>322</v>
      </c>
      <c r="H213" s="165">
        <v>15</v>
      </c>
      <c r="I213" s="166"/>
      <c r="L213" s="162"/>
      <c r="M213" s="167"/>
      <c r="T213" s="168"/>
      <c r="AT213" s="163" t="s">
        <v>318</v>
      </c>
      <c r="AU213" s="163" t="s">
        <v>84</v>
      </c>
      <c r="AV213" s="13" t="s">
        <v>84</v>
      </c>
      <c r="AW213" s="13" t="s">
        <v>32</v>
      </c>
      <c r="AX213" s="13" t="s">
        <v>75</v>
      </c>
      <c r="AY213" s="163" t="s">
        <v>307</v>
      </c>
    </row>
    <row r="214" spans="2:65" s="12" customFormat="1" ht="11.25">
      <c r="B214" s="156"/>
      <c r="D214" s="152" t="s">
        <v>318</v>
      </c>
      <c r="E214" s="157" t="s">
        <v>1</v>
      </c>
      <c r="F214" s="158" t="s">
        <v>323</v>
      </c>
      <c r="H214" s="157" t="s">
        <v>1</v>
      </c>
      <c r="I214" s="159"/>
      <c r="L214" s="156"/>
      <c r="M214" s="160"/>
      <c r="T214" s="161"/>
      <c r="AT214" s="157" t="s">
        <v>318</v>
      </c>
      <c r="AU214" s="157" t="s">
        <v>84</v>
      </c>
      <c r="AV214" s="12" t="s">
        <v>82</v>
      </c>
      <c r="AW214" s="12" t="s">
        <v>32</v>
      </c>
      <c r="AX214" s="12" t="s">
        <v>75</v>
      </c>
      <c r="AY214" s="157" t="s">
        <v>307</v>
      </c>
    </row>
    <row r="215" spans="2:65" s="13" customFormat="1" ht="11.25">
      <c r="B215" s="162"/>
      <c r="D215" s="152" t="s">
        <v>318</v>
      </c>
      <c r="E215" s="163" t="s">
        <v>1</v>
      </c>
      <c r="F215" s="164" t="s">
        <v>324</v>
      </c>
      <c r="H215" s="165">
        <v>3.7050000000000001</v>
      </c>
      <c r="I215" s="166"/>
      <c r="L215" s="162"/>
      <c r="M215" s="167"/>
      <c r="T215" s="168"/>
      <c r="AT215" s="163" t="s">
        <v>318</v>
      </c>
      <c r="AU215" s="163" t="s">
        <v>84</v>
      </c>
      <c r="AV215" s="13" t="s">
        <v>84</v>
      </c>
      <c r="AW215" s="13" t="s">
        <v>32</v>
      </c>
      <c r="AX215" s="13" t="s">
        <v>75</v>
      </c>
      <c r="AY215" s="163" t="s">
        <v>307</v>
      </c>
    </row>
    <row r="216" spans="2:65" s="13" customFormat="1" ht="11.25">
      <c r="B216" s="162"/>
      <c r="D216" s="152" t="s">
        <v>318</v>
      </c>
      <c r="E216" s="163" t="s">
        <v>1</v>
      </c>
      <c r="F216" s="164" t="s">
        <v>324</v>
      </c>
      <c r="H216" s="165">
        <v>3.7050000000000001</v>
      </c>
      <c r="I216" s="166"/>
      <c r="L216" s="162"/>
      <c r="M216" s="167"/>
      <c r="T216" s="168"/>
      <c r="AT216" s="163" t="s">
        <v>318</v>
      </c>
      <c r="AU216" s="163" t="s">
        <v>84</v>
      </c>
      <c r="AV216" s="13" t="s">
        <v>84</v>
      </c>
      <c r="AW216" s="13" t="s">
        <v>32</v>
      </c>
      <c r="AX216" s="13" t="s">
        <v>75</v>
      </c>
      <c r="AY216" s="163" t="s">
        <v>307</v>
      </c>
    </row>
    <row r="217" spans="2:65" s="14" customFormat="1" ht="11.25">
      <c r="B217" s="169"/>
      <c r="D217" s="152" t="s">
        <v>318</v>
      </c>
      <c r="E217" s="170" t="s">
        <v>1</v>
      </c>
      <c r="F217" s="171" t="s">
        <v>325</v>
      </c>
      <c r="H217" s="172">
        <v>22.41</v>
      </c>
      <c r="I217" s="173"/>
      <c r="L217" s="169"/>
      <c r="M217" s="174"/>
      <c r="T217" s="175"/>
      <c r="AT217" s="170" t="s">
        <v>318</v>
      </c>
      <c r="AU217" s="170" t="s">
        <v>84</v>
      </c>
      <c r="AV217" s="14" t="s">
        <v>314</v>
      </c>
      <c r="AW217" s="14" t="s">
        <v>32</v>
      </c>
      <c r="AX217" s="14" t="s">
        <v>82</v>
      </c>
      <c r="AY217" s="170" t="s">
        <v>307</v>
      </c>
    </row>
    <row r="218" spans="2:65" s="1" customFormat="1" ht="24.2" customHeight="1">
      <c r="B218" s="33"/>
      <c r="C218" s="177" t="s">
        <v>8</v>
      </c>
      <c r="D218" s="177" t="s">
        <v>390</v>
      </c>
      <c r="E218" s="178" t="s">
        <v>391</v>
      </c>
      <c r="F218" s="179" t="s">
        <v>392</v>
      </c>
      <c r="G218" s="180" t="s">
        <v>312</v>
      </c>
      <c r="H218" s="181">
        <v>23.082000000000001</v>
      </c>
      <c r="I218" s="182"/>
      <c r="J218" s="183">
        <f>ROUND(I218*H218,2)</f>
        <v>0</v>
      </c>
      <c r="K218" s="179" t="s">
        <v>313</v>
      </c>
      <c r="L218" s="184"/>
      <c r="M218" s="185" t="s">
        <v>1</v>
      </c>
      <c r="N218" s="186" t="s">
        <v>40</v>
      </c>
      <c r="P218" s="148">
        <f>O218*H218</f>
        <v>0</v>
      </c>
      <c r="Q218" s="148">
        <v>0.112</v>
      </c>
      <c r="R218" s="148">
        <f>Q218*H218</f>
        <v>2.5851839999999999</v>
      </c>
      <c r="S218" s="148">
        <v>0</v>
      </c>
      <c r="T218" s="149">
        <f>S218*H218</f>
        <v>0</v>
      </c>
      <c r="AR218" s="150" t="s">
        <v>369</v>
      </c>
      <c r="AT218" s="150" t="s">
        <v>390</v>
      </c>
      <c r="AU218" s="150" t="s">
        <v>84</v>
      </c>
      <c r="AY218" s="18" t="s">
        <v>307</v>
      </c>
      <c r="BE218" s="151">
        <f>IF(N218="základní",J218,0)</f>
        <v>0</v>
      </c>
      <c r="BF218" s="151">
        <f>IF(N218="snížená",J218,0)</f>
        <v>0</v>
      </c>
      <c r="BG218" s="151">
        <f>IF(N218="zákl. přenesená",J218,0)</f>
        <v>0</v>
      </c>
      <c r="BH218" s="151">
        <f>IF(N218="sníž. přenesená",J218,0)</f>
        <v>0</v>
      </c>
      <c r="BI218" s="151">
        <f>IF(N218="nulová",J218,0)</f>
        <v>0</v>
      </c>
      <c r="BJ218" s="18" t="s">
        <v>82</v>
      </c>
      <c r="BK218" s="151">
        <f>ROUND(I218*H218,2)</f>
        <v>0</v>
      </c>
      <c r="BL218" s="18" t="s">
        <v>314</v>
      </c>
      <c r="BM218" s="150" t="s">
        <v>393</v>
      </c>
    </row>
    <row r="219" spans="2:65" s="1" customFormat="1" ht="11.25">
      <c r="B219" s="33"/>
      <c r="D219" s="152" t="s">
        <v>316</v>
      </c>
      <c r="F219" s="153" t="s">
        <v>392</v>
      </c>
      <c r="I219" s="154"/>
      <c r="L219" s="33"/>
      <c r="M219" s="155"/>
      <c r="T219" s="57"/>
      <c r="AT219" s="18" t="s">
        <v>316</v>
      </c>
      <c r="AU219" s="18" t="s">
        <v>84</v>
      </c>
    </row>
    <row r="220" spans="2:65" s="13" customFormat="1" ht="11.25">
      <c r="B220" s="162"/>
      <c r="D220" s="152" t="s">
        <v>318</v>
      </c>
      <c r="F220" s="164" t="s">
        <v>394</v>
      </c>
      <c r="H220" s="165">
        <v>23.082000000000001</v>
      </c>
      <c r="I220" s="166"/>
      <c r="L220" s="162"/>
      <c r="M220" s="167"/>
      <c r="T220" s="168"/>
      <c r="AT220" s="163" t="s">
        <v>318</v>
      </c>
      <c r="AU220" s="163" t="s">
        <v>84</v>
      </c>
      <c r="AV220" s="13" t="s">
        <v>84</v>
      </c>
      <c r="AW220" s="13" t="s">
        <v>4</v>
      </c>
      <c r="AX220" s="13" t="s">
        <v>82</v>
      </c>
      <c r="AY220" s="163" t="s">
        <v>307</v>
      </c>
    </row>
    <row r="221" spans="2:65" s="1" customFormat="1" ht="24.2" customHeight="1">
      <c r="B221" s="33"/>
      <c r="C221" s="139" t="s">
        <v>395</v>
      </c>
      <c r="D221" s="139" t="s">
        <v>309</v>
      </c>
      <c r="E221" s="140" t="s">
        <v>396</v>
      </c>
      <c r="F221" s="141" t="s">
        <v>397</v>
      </c>
      <c r="G221" s="142" t="s">
        <v>398</v>
      </c>
      <c r="H221" s="143">
        <v>9.8000000000000007</v>
      </c>
      <c r="I221" s="144"/>
      <c r="J221" s="145">
        <f>ROUND(I221*H221,2)</f>
        <v>0</v>
      </c>
      <c r="K221" s="141" t="s">
        <v>313</v>
      </c>
      <c r="L221" s="33"/>
      <c r="M221" s="146" t="s">
        <v>1</v>
      </c>
      <c r="N221" s="147" t="s">
        <v>40</v>
      </c>
      <c r="P221" s="148">
        <f>O221*H221</f>
        <v>0</v>
      </c>
      <c r="Q221" s="148">
        <v>0.12064</v>
      </c>
      <c r="R221" s="148">
        <f>Q221*H221</f>
        <v>1.182272</v>
      </c>
      <c r="S221" s="148">
        <v>0</v>
      </c>
      <c r="T221" s="149">
        <f>S221*H221</f>
        <v>0</v>
      </c>
      <c r="AR221" s="150" t="s">
        <v>314</v>
      </c>
      <c r="AT221" s="150" t="s">
        <v>309</v>
      </c>
      <c r="AU221" s="150" t="s">
        <v>84</v>
      </c>
      <c r="AY221" s="18" t="s">
        <v>307</v>
      </c>
      <c r="BE221" s="151">
        <f>IF(N221="základní",J221,0)</f>
        <v>0</v>
      </c>
      <c r="BF221" s="151">
        <f>IF(N221="snížená",J221,0)</f>
        <v>0</v>
      </c>
      <c r="BG221" s="151">
        <f>IF(N221="zákl. přenesená",J221,0)</f>
        <v>0</v>
      </c>
      <c r="BH221" s="151">
        <f>IF(N221="sníž. přenesená",J221,0)</f>
        <v>0</v>
      </c>
      <c r="BI221" s="151">
        <f>IF(N221="nulová",J221,0)</f>
        <v>0</v>
      </c>
      <c r="BJ221" s="18" t="s">
        <v>82</v>
      </c>
      <c r="BK221" s="151">
        <f>ROUND(I221*H221,2)</f>
        <v>0</v>
      </c>
      <c r="BL221" s="18" t="s">
        <v>314</v>
      </c>
      <c r="BM221" s="150" t="s">
        <v>399</v>
      </c>
    </row>
    <row r="222" spans="2:65" s="1" customFormat="1" ht="19.5">
      <c r="B222" s="33"/>
      <c r="D222" s="152" t="s">
        <v>316</v>
      </c>
      <c r="F222" s="153" t="s">
        <v>400</v>
      </c>
      <c r="I222" s="154"/>
      <c r="L222" s="33"/>
      <c r="M222" s="155"/>
      <c r="T222" s="57"/>
      <c r="AT222" s="18" t="s">
        <v>316</v>
      </c>
      <c r="AU222" s="18" t="s">
        <v>84</v>
      </c>
    </row>
    <row r="223" spans="2:65" s="12" customFormat="1" ht="11.25">
      <c r="B223" s="156"/>
      <c r="D223" s="152" t="s">
        <v>318</v>
      </c>
      <c r="E223" s="157" t="s">
        <v>1</v>
      </c>
      <c r="F223" s="158" t="s">
        <v>323</v>
      </c>
      <c r="H223" s="157" t="s">
        <v>1</v>
      </c>
      <c r="I223" s="159"/>
      <c r="L223" s="156"/>
      <c r="M223" s="160"/>
      <c r="T223" s="161"/>
      <c r="AT223" s="157" t="s">
        <v>318</v>
      </c>
      <c r="AU223" s="157" t="s">
        <v>84</v>
      </c>
      <c r="AV223" s="12" t="s">
        <v>82</v>
      </c>
      <c r="AW223" s="12" t="s">
        <v>32</v>
      </c>
      <c r="AX223" s="12" t="s">
        <v>75</v>
      </c>
      <c r="AY223" s="157" t="s">
        <v>307</v>
      </c>
    </row>
    <row r="224" spans="2:65" s="13" customFormat="1" ht="11.25">
      <c r="B224" s="162"/>
      <c r="D224" s="152" t="s">
        <v>318</v>
      </c>
      <c r="E224" s="163" t="s">
        <v>1</v>
      </c>
      <c r="F224" s="164" t="s">
        <v>401</v>
      </c>
      <c r="H224" s="165">
        <v>4.9000000000000004</v>
      </c>
      <c r="I224" s="166"/>
      <c r="L224" s="162"/>
      <c r="M224" s="167"/>
      <c r="T224" s="168"/>
      <c r="AT224" s="163" t="s">
        <v>318</v>
      </c>
      <c r="AU224" s="163" t="s">
        <v>84</v>
      </c>
      <c r="AV224" s="13" t="s">
        <v>84</v>
      </c>
      <c r="AW224" s="13" t="s">
        <v>32</v>
      </c>
      <c r="AX224" s="13" t="s">
        <v>75</v>
      </c>
      <c r="AY224" s="163" t="s">
        <v>307</v>
      </c>
    </row>
    <row r="225" spans="2:65" s="13" customFormat="1" ht="11.25">
      <c r="B225" s="162"/>
      <c r="D225" s="152" t="s">
        <v>318</v>
      </c>
      <c r="E225" s="163" t="s">
        <v>1</v>
      </c>
      <c r="F225" s="164" t="s">
        <v>401</v>
      </c>
      <c r="H225" s="165">
        <v>4.9000000000000004</v>
      </c>
      <c r="I225" s="166"/>
      <c r="L225" s="162"/>
      <c r="M225" s="167"/>
      <c r="T225" s="168"/>
      <c r="AT225" s="163" t="s">
        <v>318</v>
      </c>
      <c r="AU225" s="163" t="s">
        <v>84</v>
      </c>
      <c r="AV225" s="13" t="s">
        <v>84</v>
      </c>
      <c r="AW225" s="13" t="s">
        <v>32</v>
      </c>
      <c r="AX225" s="13" t="s">
        <v>75</v>
      </c>
      <c r="AY225" s="163" t="s">
        <v>307</v>
      </c>
    </row>
    <row r="226" spans="2:65" s="14" customFormat="1" ht="11.25">
      <c r="B226" s="169"/>
      <c r="D226" s="152" t="s">
        <v>318</v>
      </c>
      <c r="E226" s="170" t="s">
        <v>1</v>
      </c>
      <c r="F226" s="171" t="s">
        <v>325</v>
      </c>
      <c r="H226" s="172">
        <v>9.8000000000000007</v>
      </c>
      <c r="I226" s="173"/>
      <c r="L226" s="169"/>
      <c r="M226" s="174"/>
      <c r="T226" s="175"/>
      <c r="AT226" s="170" t="s">
        <v>318</v>
      </c>
      <c r="AU226" s="170" t="s">
        <v>84</v>
      </c>
      <c r="AV226" s="14" t="s">
        <v>314</v>
      </c>
      <c r="AW226" s="14" t="s">
        <v>32</v>
      </c>
      <c r="AX226" s="14" t="s">
        <v>82</v>
      </c>
      <c r="AY226" s="170" t="s">
        <v>307</v>
      </c>
    </row>
    <row r="227" spans="2:65" s="1" customFormat="1" ht="24.2" customHeight="1">
      <c r="B227" s="33"/>
      <c r="C227" s="177" t="s">
        <v>402</v>
      </c>
      <c r="D227" s="177" t="s">
        <v>390</v>
      </c>
      <c r="E227" s="178" t="s">
        <v>403</v>
      </c>
      <c r="F227" s="179" t="s">
        <v>404</v>
      </c>
      <c r="G227" s="180" t="s">
        <v>405</v>
      </c>
      <c r="H227" s="181">
        <v>65.268000000000001</v>
      </c>
      <c r="I227" s="182"/>
      <c r="J227" s="183">
        <f>ROUND(I227*H227,2)</f>
        <v>0</v>
      </c>
      <c r="K227" s="179" t="s">
        <v>1</v>
      </c>
      <c r="L227" s="184"/>
      <c r="M227" s="185" t="s">
        <v>1</v>
      </c>
      <c r="N227" s="186" t="s">
        <v>40</v>
      </c>
      <c r="P227" s="148">
        <f>O227*H227</f>
        <v>0</v>
      </c>
      <c r="Q227" s="148">
        <v>3.6499999999999998E-2</v>
      </c>
      <c r="R227" s="148">
        <f>Q227*H227</f>
        <v>2.382282</v>
      </c>
      <c r="S227" s="148">
        <v>0</v>
      </c>
      <c r="T227" s="149">
        <f>S227*H227</f>
        <v>0</v>
      </c>
      <c r="AR227" s="150" t="s">
        <v>369</v>
      </c>
      <c r="AT227" s="150" t="s">
        <v>390</v>
      </c>
      <c r="AU227" s="150" t="s">
        <v>84</v>
      </c>
      <c r="AY227" s="18" t="s">
        <v>307</v>
      </c>
      <c r="BE227" s="151">
        <f>IF(N227="základní",J227,0)</f>
        <v>0</v>
      </c>
      <c r="BF227" s="151">
        <f>IF(N227="snížená",J227,0)</f>
        <v>0</v>
      </c>
      <c r="BG227" s="151">
        <f>IF(N227="zákl. přenesená",J227,0)</f>
        <v>0</v>
      </c>
      <c r="BH227" s="151">
        <f>IF(N227="sníž. přenesená",J227,0)</f>
        <v>0</v>
      </c>
      <c r="BI227" s="151">
        <f>IF(N227="nulová",J227,0)</f>
        <v>0</v>
      </c>
      <c r="BJ227" s="18" t="s">
        <v>82</v>
      </c>
      <c r="BK227" s="151">
        <f>ROUND(I227*H227,2)</f>
        <v>0</v>
      </c>
      <c r="BL227" s="18" t="s">
        <v>314</v>
      </c>
      <c r="BM227" s="150" t="s">
        <v>406</v>
      </c>
    </row>
    <row r="228" spans="2:65" s="1" customFormat="1" ht="11.25">
      <c r="B228" s="33"/>
      <c r="D228" s="152" t="s">
        <v>316</v>
      </c>
      <c r="F228" s="153" t="s">
        <v>404</v>
      </c>
      <c r="I228" s="154"/>
      <c r="L228" s="33"/>
      <c r="M228" s="155"/>
      <c r="T228" s="57"/>
      <c r="AT228" s="18" t="s">
        <v>316</v>
      </c>
      <c r="AU228" s="18" t="s">
        <v>84</v>
      </c>
    </row>
    <row r="229" spans="2:65" s="13" customFormat="1" ht="11.25">
      <c r="B229" s="162"/>
      <c r="D229" s="152" t="s">
        <v>318</v>
      </c>
      <c r="F229" s="164" t="s">
        <v>407</v>
      </c>
      <c r="H229" s="165">
        <v>65.268000000000001</v>
      </c>
      <c r="I229" s="166"/>
      <c r="L229" s="162"/>
      <c r="M229" s="167"/>
      <c r="T229" s="168"/>
      <c r="AT229" s="163" t="s">
        <v>318</v>
      </c>
      <c r="AU229" s="163" t="s">
        <v>84</v>
      </c>
      <c r="AV229" s="13" t="s">
        <v>84</v>
      </c>
      <c r="AW229" s="13" t="s">
        <v>4</v>
      </c>
      <c r="AX229" s="13" t="s">
        <v>82</v>
      </c>
      <c r="AY229" s="163" t="s">
        <v>307</v>
      </c>
    </row>
    <row r="230" spans="2:65" s="11" customFormat="1" ht="22.9" customHeight="1">
      <c r="B230" s="127"/>
      <c r="D230" s="128" t="s">
        <v>74</v>
      </c>
      <c r="E230" s="137" t="s">
        <v>84</v>
      </c>
      <c r="F230" s="137" t="s">
        <v>408</v>
      </c>
      <c r="I230" s="130"/>
      <c r="J230" s="138">
        <f>BK230</f>
        <v>0</v>
      </c>
      <c r="L230" s="127"/>
      <c r="M230" s="132"/>
      <c r="P230" s="133">
        <f>SUM(P231:P313)</f>
        <v>0</v>
      </c>
      <c r="R230" s="133">
        <f>SUM(R231:R313)</f>
        <v>157.17470622704141</v>
      </c>
      <c r="T230" s="134">
        <f>SUM(T231:T313)</f>
        <v>0</v>
      </c>
      <c r="AR230" s="128" t="s">
        <v>82</v>
      </c>
      <c r="AT230" s="135" t="s">
        <v>74</v>
      </c>
      <c r="AU230" s="135" t="s">
        <v>82</v>
      </c>
      <c r="AY230" s="128" t="s">
        <v>307</v>
      </c>
      <c r="BK230" s="136">
        <f>SUM(BK231:BK313)</f>
        <v>0</v>
      </c>
    </row>
    <row r="231" spans="2:65" s="1" customFormat="1" ht="24.2" customHeight="1">
      <c r="B231" s="33"/>
      <c r="C231" s="139" t="s">
        <v>409</v>
      </c>
      <c r="D231" s="139" t="s">
        <v>309</v>
      </c>
      <c r="E231" s="140" t="s">
        <v>410</v>
      </c>
      <c r="F231" s="141" t="s">
        <v>411</v>
      </c>
      <c r="G231" s="142" t="s">
        <v>337</v>
      </c>
      <c r="H231" s="143">
        <v>25.35</v>
      </c>
      <c r="I231" s="144"/>
      <c r="J231" s="145">
        <f>ROUND(I231*H231,2)</f>
        <v>0</v>
      </c>
      <c r="K231" s="141" t="s">
        <v>1</v>
      </c>
      <c r="L231" s="33"/>
      <c r="M231" s="146" t="s">
        <v>1</v>
      </c>
      <c r="N231" s="147" t="s">
        <v>40</v>
      </c>
      <c r="P231" s="148">
        <f>O231*H231</f>
        <v>0</v>
      </c>
      <c r="Q231" s="148">
        <v>2.16</v>
      </c>
      <c r="R231" s="148">
        <f>Q231*H231</f>
        <v>54.756000000000007</v>
      </c>
      <c r="S231" s="148">
        <v>0</v>
      </c>
      <c r="T231" s="149">
        <f>S231*H231</f>
        <v>0</v>
      </c>
      <c r="AR231" s="150" t="s">
        <v>314</v>
      </c>
      <c r="AT231" s="150" t="s">
        <v>309</v>
      </c>
      <c r="AU231" s="150" t="s">
        <v>84</v>
      </c>
      <c r="AY231" s="18" t="s">
        <v>307</v>
      </c>
      <c r="BE231" s="151">
        <f>IF(N231="základní",J231,0)</f>
        <v>0</v>
      </c>
      <c r="BF231" s="151">
        <f>IF(N231="snížená",J231,0)</f>
        <v>0</v>
      </c>
      <c r="BG231" s="151">
        <f>IF(N231="zákl. přenesená",J231,0)</f>
        <v>0</v>
      </c>
      <c r="BH231" s="151">
        <f>IF(N231="sníž. přenesená",J231,0)</f>
        <v>0</v>
      </c>
      <c r="BI231" s="151">
        <f>IF(N231="nulová",J231,0)</f>
        <v>0</v>
      </c>
      <c r="BJ231" s="18" t="s">
        <v>82</v>
      </c>
      <c r="BK231" s="151">
        <f>ROUND(I231*H231,2)</f>
        <v>0</v>
      </c>
      <c r="BL231" s="18" t="s">
        <v>314</v>
      </c>
      <c r="BM231" s="150" t="s">
        <v>412</v>
      </c>
    </row>
    <row r="232" spans="2:65" s="1" customFormat="1" ht="19.5">
      <c r="B232" s="33"/>
      <c r="D232" s="152" t="s">
        <v>316</v>
      </c>
      <c r="F232" s="153" t="s">
        <v>413</v>
      </c>
      <c r="I232" s="154"/>
      <c r="L232" s="33"/>
      <c r="M232" s="155"/>
      <c r="T232" s="57"/>
      <c r="AT232" s="18" t="s">
        <v>316</v>
      </c>
      <c r="AU232" s="18" t="s">
        <v>84</v>
      </c>
    </row>
    <row r="233" spans="2:65" s="12" customFormat="1" ht="11.25">
      <c r="B233" s="156"/>
      <c r="D233" s="152" t="s">
        <v>318</v>
      </c>
      <c r="E233" s="157" t="s">
        <v>1</v>
      </c>
      <c r="F233" s="158" t="s">
        <v>414</v>
      </c>
      <c r="H233" s="157" t="s">
        <v>1</v>
      </c>
      <c r="I233" s="159"/>
      <c r="L233" s="156"/>
      <c r="M233" s="160"/>
      <c r="T233" s="161"/>
      <c r="AT233" s="157" t="s">
        <v>318</v>
      </c>
      <c r="AU233" s="157" t="s">
        <v>84</v>
      </c>
      <c r="AV233" s="12" t="s">
        <v>82</v>
      </c>
      <c r="AW233" s="12" t="s">
        <v>32</v>
      </c>
      <c r="AX233" s="12" t="s">
        <v>75</v>
      </c>
      <c r="AY233" s="157" t="s">
        <v>307</v>
      </c>
    </row>
    <row r="234" spans="2:65" s="13" customFormat="1" ht="11.25">
      <c r="B234" s="162"/>
      <c r="D234" s="152" t="s">
        <v>318</v>
      </c>
      <c r="E234" s="163" t="s">
        <v>1</v>
      </c>
      <c r="F234" s="164" t="s">
        <v>415</v>
      </c>
      <c r="H234" s="165">
        <v>22.35</v>
      </c>
      <c r="I234" s="166"/>
      <c r="L234" s="162"/>
      <c r="M234" s="167"/>
      <c r="T234" s="168"/>
      <c r="AT234" s="163" t="s">
        <v>318</v>
      </c>
      <c r="AU234" s="163" t="s">
        <v>84</v>
      </c>
      <c r="AV234" s="13" t="s">
        <v>84</v>
      </c>
      <c r="AW234" s="13" t="s">
        <v>32</v>
      </c>
      <c r="AX234" s="13" t="s">
        <v>75</v>
      </c>
      <c r="AY234" s="163" t="s">
        <v>307</v>
      </c>
    </row>
    <row r="235" spans="2:65" s="12" customFormat="1" ht="11.25">
      <c r="B235" s="156"/>
      <c r="D235" s="152" t="s">
        <v>318</v>
      </c>
      <c r="E235" s="157" t="s">
        <v>1</v>
      </c>
      <c r="F235" s="158" t="s">
        <v>379</v>
      </c>
      <c r="H235" s="157" t="s">
        <v>1</v>
      </c>
      <c r="I235" s="159"/>
      <c r="L235" s="156"/>
      <c r="M235" s="160"/>
      <c r="T235" s="161"/>
      <c r="AT235" s="157" t="s">
        <v>318</v>
      </c>
      <c r="AU235" s="157" t="s">
        <v>84</v>
      </c>
      <c r="AV235" s="12" t="s">
        <v>82</v>
      </c>
      <c r="AW235" s="12" t="s">
        <v>32</v>
      </c>
      <c r="AX235" s="12" t="s">
        <v>75</v>
      </c>
      <c r="AY235" s="157" t="s">
        <v>307</v>
      </c>
    </row>
    <row r="236" spans="2:65" s="13" customFormat="1" ht="11.25">
      <c r="B236" s="162"/>
      <c r="D236" s="152" t="s">
        <v>318</v>
      </c>
      <c r="E236" s="163" t="s">
        <v>1</v>
      </c>
      <c r="F236" s="164" t="s">
        <v>416</v>
      </c>
      <c r="H236" s="165">
        <v>3</v>
      </c>
      <c r="I236" s="166"/>
      <c r="L236" s="162"/>
      <c r="M236" s="167"/>
      <c r="T236" s="168"/>
      <c r="AT236" s="163" t="s">
        <v>318</v>
      </c>
      <c r="AU236" s="163" t="s">
        <v>84</v>
      </c>
      <c r="AV236" s="13" t="s">
        <v>84</v>
      </c>
      <c r="AW236" s="13" t="s">
        <v>32</v>
      </c>
      <c r="AX236" s="13" t="s">
        <v>75</v>
      </c>
      <c r="AY236" s="163" t="s">
        <v>307</v>
      </c>
    </row>
    <row r="237" spans="2:65" s="14" customFormat="1" ht="11.25">
      <c r="B237" s="169"/>
      <c r="D237" s="152" t="s">
        <v>318</v>
      </c>
      <c r="E237" s="170" t="s">
        <v>1</v>
      </c>
      <c r="F237" s="171" t="s">
        <v>325</v>
      </c>
      <c r="H237" s="172">
        <v>25.35</v>
      </c>
      <c r="I237" s="173"/>
      <c r="L237" s="169"/>
      <c r="M237" s="174"/>
      <c r="T237" s="175"/>
      <c r="AT237" s="170" t="s">
        <v>318</v>
      </c>
      <c r="AU237" s="170" t="s">
        <v>84</v>
      </c>
      <c r="AV237" s="14" t="s">
        <v>314</v>
      </c>
      <c r="AW237" s="14" t="s">
        <v>32</v>
      </c>
      <c r="AX237" s="14" t="s">
        <v>82</v>
      </c>
      <c r="AY237" s="170" t="s">
        <v>307</v>
      </c>
    </row>
    <row r="238" spans="2:65" s="1" customFormat="1" ht="24.2" customHeight="1">
      <c r="B238" s="33"/>
      <c r="C238" s="139" t="s">
        <v>417</v>
      </c>
      <c r="D238" s="139" t="s">
        <v>309</v>
      </c>
      <c r="E238" s="140" t="s">
        <v>418</v>
      </c>
      <c r="F238" s="141" t="s">
        <v>419</v>
      </c>
      <c r="G238" s="142" t="s">
        <v>337</v>
      </c>
      <c r="H238" s="143">
        <v>18.64</v>
      </c>
      <c r="I238" s="144"/>
      <c r="J238" s="145">
        <f>ROUND(I238*H238,2)</f>
        <v>0</v>
      </c>
      <c r="K238" s="141" t="s">
        <v>313</v>
      </c>
      <c r="L238" s="33"/>
      <c r="M238" s="146" t="s">
        <v>1</v>
      </c>
      <c r="N238" s="147" t="s">
        <v>40</v>
      </c>
      <c r="P238" s="148">
        <f>O238*H238</f>
        <v>0</v>
      </c>
      <c r="Q238" s="148">
        <v>2.5018722040000001</v>
      </c>
      <c r="R238" s="148">
        <f>Q238*H238</f>
        <v>46.634897882560004</v>
      </c>
      <c r="S238" s="148">
        <v>0</v>
      </c>
      <c r="T238" s="149">
        <f>S238*H238</f>
        <v>0</v>
      </c>
      <c r="AR238" s="150" t="s">
        <v>314</v>
      </c>
      <c r="AT238" s="150" t="s">
        <v>309</v>
      </c>
      <c r="AU238" s="150" t="s">
        <v>84</v>
      </c>
      <c r="AY238" s="18" t="s">
        <v>307</v>
      </c>
      <c r="BE238" s="151">
        <f>IF(N238="základní",J238,0)</f>
        <v>0</v>
      </c>
      <c r="BF238" s="151">
        <f>IF(N238="snížená",J238,0)</f>
        <v>0</v>
      </c>
      <c r="BG238" s="151">
        <f>IF(N238="zákl. přenesená",J238,0)</f>
        <v>0</v>
      </c>
      <c r="BH238" s="151">
        <f>IF(N238="sníž. přenesená",J238,0)</f>
        <v>0</v>
      </c>
      <c r="BI238" s="151">
        <f>IF(N238="nulová",J238,0)</f>
        <v>0</v>
      </c>
      <c r="BJ238" s="18" t="s">
        <v>82</v>
      </c>
      <c r="BK238" s="151">
        <f>ROUND(I238*H238,2)</f>
        <v>0</v>
      </c>
      <c r="BL238" s="18" t="s">
        <v>314</v>
      </c>
      <c r="BM238" s="150" t="s">
        <v>420</v>
      </c>
    </row>
    <row r="239" spans="2:65" s="1" customFormat="1" ht="19.5">
      <c r="B239" s="33"/>
      <c r="D239" s="152" t="s">
        <v>316</v>
      </c>
      <c r="F239" s="153" t="s">
        <v>421</v>
      </c>
      <c r="I239" s="154"/>
      <c r="L239" s="33"/>
      <c r="M239" s="155"/>
      <c r="T239" s="57"/>
      <c r="AT239" s="18" t="s">
        <v>316</v>
      </c>
      <c r="AU239" s="18" t="s">
        <v>84</v>
      </c>
    </row>
    <row r="240" spans="2:65" s="12" customFormat="1" ht="11.25">
      <c r="B240" s="156"/>
      <c r="D240" s="152" t="s">
        <v>318</v>
      </c>
      <c r="E240" s="157" t="s">
        <v>1</v>
      </c>
      <c r="F240" s="158" t="s">
        <v>414</v>
      </c>
      <c r="H240" s="157" t="s">
        <v>1</v>
      </c>
      <c r="I240" s="159"/>
      <c r="L240" s="156"/>
      <c r="M240" s="160"/>
      <c r="T240" s="161"/>
      <c r="AT240" s="157" t="s">
        <v>318</v>
      </c>
      <c r="AU240" s="157" t="s">
        <v>84</v>
      </c>
      <c r="AV240" s="12" t="s">
        <v>82</v>
      </c>
      <c r="AW240" s="12" t="s">
        <v>32</v>
      </c>
      <c r="AX240" s="12" t="s">
        <v>75</v>
      </c>
      <c r="AY240" s="157" t="s">
        <v>307</v>
      </c>
    </row>
    <row r="241" spans="2:65" s="13" customFormat="1" ht="11.25">
      <c r="B241" s="162"/>
      <c r="D241" s="152" t="s">
        <v>318</v>
      </c>
      <c r="E241" s="163" t="s">
        <v>1</v>
      </c>
      <c r="F241" s="164" t="s">
        <v>422</v>
      </c>
      <c r="H241" s="165">
        <v>14.9</v>
      </c>
      <c r="I241" s="166"/>
      <c r="L241" s="162"/>
      <c r="M241" s="167"/>
      <c r="T241" s="168"/>
      <c r="AT241" s="163" t="s">
        <v>318</v>
      </c>
      <c r="AU241" s="163" t="s">
        <v>84</v>
      </c>
      <c r="AV241" s="13" t="s">
        <v>84</v>
      </c>
      <c r="AW241" s="13" t="s">
        <v>32</v>
      </c>
      <c r="AX241" s="13" t="s">
        <v>75</v>
      </c>
      <c r="AY241" s="163" t="s">
        <v>307</v>
      </c>
    </row>
    <row r="242" spans="2:65" s="12" customFormat="1" ht="11.25">
      <c r="B242" s="156"/>
      <c r="D242" s="152" t="s">
        <v>318</v>
      </c>
      <c r="E242" s="157" t="s">
        <v>1</v>
      </c>
      <c r="F242" s="158" t="s">
        <v>379</v>
      </c>
      <c r="H242" s="157" t="s">
        <v>1</v>
      </c>
      <c r="I242" s="159"/>
      <c r="L242" s="156"/>
      <c r="M242" s="160"/>
      <c r="T242" s="161"/>
      <c r="AT242" s="157" t="s">
        <v>318</v>
      </c>
      <c r="AU242" s="157" t="s">
        <v>84</v>
      </c>
      <c r="AV242" s="12" t="s">
        <v>82</v>
      </c>
      <c r="AW242" s="12" t="s">
        <v>32</v>
      </c>
      <c r="AX242" s="12" t="s">
        <v>75</v>
      </c>
      <c r="AY242" s="157" t="s">
        <v>307</v>
      </c>
    </row>
    <row r="243" spans="2:65" s="13" customFormat="1" ht="11.25">
      <c r="B243" s="162"/>
      <c r="D243" s="152" t="s">
        <v>318</v>
      </c>
      <c r="E243" s="163" t="s">
        <v>1</v>
      </c>
      <c r="F243" s="164" t="s">
        <v>423</v>
      </c>
      <c r="H243" s="165">
        <v>3.3</v>
      </c>
      <c r="I243" s="166"/>
      <c r="L243" s="162"/>
      <c r="M243" s="167"/>
      <c r="T243" s="168"/>
      <c r="AT243" s="163" t="s">
        <v>318</v>
      </c>
      <c r="AU243" s="163" t="s">
        <v>84</v>
      </c>
      <c r="AV243" s="13" t="s">
        <v>84</v>
      </c>
      <c r="AW243" s="13" t="s">
        <v>32</v>
      </c>
      <c r="AX243" s="13" t="s">
        <v>75</v>
      </c>
      <c r="AY243" s="163" t="s">
        <v>307</v>
      </c>
    </row>
    <row r="244" spans="2:65" s="12" customFormat="1" ht="11.25">
      <c r="B244" s="156"/>
      <c r="D244" s="152" t="s">
        <v>318</v>
      </c>
      <c r="E244" s="157" t="s">
        <v>1</v>
      </c>
      <c r="F244" s="158" t="s">
        <v>424</v>
      </c>
      <c r="H244" s="157" t="s">
        <v>1</v>
      </c>
      <c r="I244" s="159"/>
      <c r="L244" s="156"/>
      <c r="M244" s="160"/>
      <c r="T244" s="161"/>
      <c r="AT244" s="157" t="s">
        <v>318</v>
      </c>
      <c r="AU244" s="157" t="s">
        <v>84</v>
      </c>
      <c r="AV244" s="12" t="s">
        <v>82</v>
      </c>
      <c r="AW244" s="12" t="s">
        <v>32</v>
      </c>
      <c r="AX244" s="12" t="s">
        <v>75</v>
      </c>
      <c r="AY244" s="157" t="s">
        <v>307</v>
      </c>
    </row>
    <row r="245" spans="2:65" s="13" customFormat="1" ht="11.25">
      <c r="B245" s="162"/>
      <c r="D245" s="152" t="s">
        <v>318</v>
      </c>
      <c r="E245" s="163" t="s">
        <v>1</v>
      </c>
      <c r="F245" s="164" t="s">
        <v>425</v>
      </c>
      <c r="H245" s="165">
        <v>0.44</v>
      </c>
      <c r="I245" s="166"/>
      <c r="L245" s="162"/>
      <c r="M245" s="167"/>
      <c r="T245" s="168"/>
      <c r="AT245" s="163" t="s">
        <v>318</v>
      </c>
      <c r="AU245" s="163" t="s">
        <v>84</v>
      </c>
      <c r="AV245" s="13" t="s">
        <v>84</v>
      </c>
      <c r="AW245" s="13" t="s">
        <v>32</v>
      </c>
      <c r="AX245" s="13" t="s">
        <v>75</v>
      </c>
      <c r="AY245" s="163" t="s">
        <v>307</v>
      </c>
    </row>
    <row r="246" spans="2:65" s="14" customFormat="1" ht="11.25">
      <c r="B246" s="169"/>
      <c r="D246" s="152" t="s">
        <v>318</v>
      </c>
      <c r="E246" s="170" t="s">
        <v>1</v>
      </c>
      <c r="F246" s="171" t="s">
        <v>325</v>
      </c>
      <c r="H246" s="172">
        <v>18.64</v>
      </c>
      <c r="I246" s="173"/>
      <c r="L246" s="169"/>
      <c r="M246" s="174"/>
      <c r="T246" s="175"/>
      <c r="AT246" s="170" t="s">
        <v>318</v>
      </c>
      <c r="AU246" s="170" t="s">
        <v>84</v>
      </c>
      <c r="AV246" s="14" t="s">
        <v>314</v>
      </c>
      <c r="AW246" s="14" t="s">
        <v>32</v>
      </c>
      <c r="AX246" s="14" t="s">
        <v>82</v>
      </c>
      <c r="AY246" s="170" t="s">
        <v>307</v>
      </c>
    </row>
    <row r="247" spans="2:65" s="1" customFormat="1" ht="16.5" customHeight="1">
      <c r="B247" s="33"/>
      <c r="C247" s="139" t="s">
        <v>426</v>
      </c>
      <c r="D247" s="139" t="s">
        <v>309</v>
      </c>
      <c r="E247" s="140" t="s">
        <v>427</v>
      </c>
      <c r="F247" s="141" t="s">
        <v>428</v>
      </c>
      <c r="G247" s="142" t="s">
        <v>312</v>
      </c>
      <c r="H247" s="143">
        <v>13.009</v>
      </c>
      <c r="I247" s="144"/>
      <c r="J247" s="145">
        <f>ROUND(I247*H247,2)</f>
        <v>0</v>
      </c>
      <c r="K247" s="141" t="s">
        <v>313</v>
      </c>
      <c r="L247" s="33"/>
      <c r="M247" s="146" t="s">
        <v>1</v>
      </c>
      <c r="N247" s="147" t="s">
        <v>40</v>
      </c>
      <c r="P247" s="148">
        <f>O247*H247</f>
        <v>0</v>
      </c>
      <c r="Q247" s="148">
        <v>2.944E-3</v>
      </c>
      <c r="R247" s="148">
        <f>Q247*H247</f>
        <v>3.8298496000000001E-2</v>
      </c>
      <c r="S247" s="148">
        <v>0</v>
      </c>
      <c r="T247" s="149">
        <f>S247*H247</f>
        <v>0</v>
      </c>
      <c r="AR247" s="150" t="s">
        <v>314</v>
      </c>
      <c r="AT247" s="150" t="s">
        <v>309</v>
      </c>
      <c r="AU247" s="150" t="s">
        <v>84</v>
      </c>
      <c r="AY247" s="18" t="s">
        <v>307</v>
      </c>
      <c r="BE247" s="151">
        <f>IF(N247="základní",J247,0)</f>
        <v>0</v>
      </c>
      <c r="BF247" s="151">
        <f>IF(N247="snížená",J247,0)</f>
        <v>0</v>
      </c>
      <c r="BG247" s="151">
        <f>IF(N247="zákl. přenesená",J247,0)</f>
        <v>0</v>
      </c>
      <c r="BH247" s="151">
        <f>IF(N247="sníž. přenesená",J247,0)</f>
        <v>0</v>
      </c>
      <c r="BI247" s="151">
        <f>IF(N247="nulová",J247,0)</f>
        <v>0</v>
      </c>
      <c r="BJ247" s="18" t="s">
        <v>82</v>
      </c>
      <c r="BK247" s="151">
        <f>ROUND(I247*H247,2)</f>
        <v>0</v>
      </c>
      <c r="BL247" s="18" t="s">
        <v>314</v>
      </c>
      <c r="BM247" s="150" t="s">
        <v>429</v>
      </c>
    </row>
    <row r="248" spans="2:65" s="1" customFormat="1" ht="11.25">
      <c r="B248" s="33"/>
      <c r="D248" s="152" t="s">
        <v>316</v>
      </c>
      <c r="F248" s="153" t="s">
        <v>430</v>
      </c>
      <c r="I248" s="154"/>
      <c r="L248" s="33"/>
      <c r="M248" s="155"/>
      <c r="T248" s="57"/>
      <c r="AT248" s="18" t="s">
        <v>316</v>
      </c>
      <c r="AU248" s="18" t="s">
        <v>84</v>
      </c>
    </row>
    <row r="249" spans="2:65" s="12" customFormat="1" ht="11.25">
      <c r="B249" s="156"/>
      <c r="D249" s="152" t="s">
        <v>318</v>
      </c>
      <c r="E249" s="157" t="s">
        <v>1</v>
      </c>
      <c r="F249" s="158" t="s">
        <v>414</v>
      </c>
      <c r="H249" s="157" t="s">
        <v>1</v>
      </c>
      <c r="I249" s="159"/>
      <c r="L249" s="156"/>
      <c r="M249" s="160"/>
      <c r="T249" s="161"/>
      <c r="AT249" s="157" t="s">
        <v>318</v>
      </c>
      <c r="AU249" s="157" t="s">
        <v>84</v>
      </c>
      <c r="AV249" s="12" t="s">
        <v>82</v>
      </c>
      <c r="AW249" s="12" t="s">
        <v>32</v>
      </c>
      <c r="AX249" s="12" t="s">
        <v>75</v>
      </c>
      <c r="AY249" s="157" t="s">
        <v>307</v>
      </c>
    </row>
    <row r="250" spans="2:65" s="13" customFormat="1" ht="11.25">
      <c r="B250" s="162"/>
      <c r="D250" s="152" t="s">
        <v>318</v>
      </c>
      <c r="E250" s="163" t="s">
        <v>1</v>
      </c>
      <c r="F250" s="164" t="s">
        <v>431</v>
      </c>
      <c r="H250" s="165">
        <v>7.5090000000000003</v>
      </c>
      <c r="I250" s="166"/>
      <c r="L250" s="162"/>
      <c r="M250" s="167"/>
      <c r="T250" s="168"/>
      <c r="AT250" s="163" t="s">
        <v>318</v>
      </c>
      <c r="AU250" s="163" t="s">
        <v>84</v>
      </c>
      <c r="AV250" s="13" t="s">
        <v>84</v>
      </c>
      <c r="AW250" s="13" t="s">
        <v>32</v>
      </c>
      <c r="AX250" s="13" t="s">
        <v>75</v>
      </c>
      <c r="AY250" s="163" t="s">
        <v>307</v>
      </c>
    </row>
    <row r="251" spans="2:65" s="12" customFormat="1" ht="11.25">
      <c r="B251" s="156"/>
      <c r="D251" s="152" t="s">
        <v>318</v>
      </c>
      <c r="E251" s="157" t="s">
        <v>1</v>
      </c>
      <c r="F251" s="158" t="s">
        <v>379</v>
      </c>
      <c r="H251" s="157" t="s">
        <v>1</v>
      </c>
      <c r="I251" s="159"/>
      <c r="L251" s="156"/>
      <c r="M251" s="160"/>
      <c r="T251" s="161"/>
      <c r="AT251" s="157" t="s">
        <v>318</v>
      </c>
      <c r="AU251" s="157" t="s">
        <v>84</v>
      </c>
      <c r="AV251" s="12" t="s">
        <v>82</v>
      </c>
      <c r="AW251" s="12" t="s">
        <v>32</v>
      </c>
      <c r="AX251" s="12" t="s">
        <v>75</v>
      </c>
      <c r="AY251" s="157" t="s">
        <v>307</v>
      </c>
    </row>
    <row r="252" spans="2:65" s="13" customFormat="1" ht="11.25">
      <c r="B252" s="162"/>
      <c r="D252" s="152" t="s">
        <v>318</v>
      </c>
      <c r="E252" s="163" t="s">
        <v>1</v>
      </c>
      <c r="F252" s="164" t="s">
        <v>432</v>
      </c>
      <c r="H252" s="165">
        <v>5.5</v>
      </c>
      <c r="I252" s="166"/>
      <c r="L252" s="162"/>
      <c r="M252" s="167"/>
      <c r="T252" s="168"/>
      <c r="AT252" s="163" t="s">
        <v>318</v>
      </c>
      <c r="AU252" s="163" t="s">
        <v>84</v>
      </c>
      <c r="AV252" s="13" t="s">
        <v>84</v>
      </c>
      <c r="AW252" s="13" t="s">
        <v>32</v>
      </c>
      <c r="AX252" s="13" t="s">
        <v>75</v>
      </c>
      <c r="AY252" s="163" t="s">
        <v>307</v>
      </c>
    </row>
    <row r="253" spans="2:65" s="14" customFormat="1" ht="11.25">
      <c r="B253" s="169"/>
      <c r="D253" s="152" t="s">
        <v>318</v>
      </c>
      <c r="E253" s="170" t="s">
        <v>1</v>
      </c>
      <c r="F253" s="171" t="s">
        <v>325</v>
      </c>
      <c r="H253" s="172">
        <v>13.009</v>
      </c>
      <c r="I253" s="173"/>
      <c r="L253" s="169"/>
      <c r="M253" s="174"/>
      <c r="T253" s="175"/>
      <c r="AT253" s="170" t="s">
        <v>318</v>
      </c>
      <c r="AU253" s="170" t="s">
        <v>84</v>
      </c>
      <c r="AV253" s="14" t="s">
        <v>314</v>
      </c>
      <c r="AW253" s="14" t="s">
        <v>32</v>
      </c>
      <c r="AX253" s="14" t="s">
        <v>82</v>
      </c>
      <c r="AY253" s="170" t="s">
        <v>307</v>
      </c>
    </row>
    <row r="254" spans="2:65" s="1" customFormat="1" ht="16.5" customHeight="1">
      <c r="B254" s="33"/>
      <c r="C254" s="139" t="s">
        <v>433</v>
      </c>
      <c r="D254" s="139" t="s">
        <v>309</v>
      </c>
      <c r="E254" s="140" t="s">
        <v>434</v>
      </c>
      <c r="F254" s="141" t="s">
        <v>435</v>
      </c>
      <c r="G254" s="142" t="s">
        <v>312</v>
      </c>
      <c r="H254" s="143">
        <v>13.009</v>
      </c>
      <c r="I254" s="144"/>
      <c r="J254" s="145">
        <f>ROUND(I254*H254,2)</f>
        <v>0</v>
      </c>
      <c r="K254" s="141" t="s">
        <v>313</v>
      </c>
      <c r="L254" s="33"/>
      <c r="M254" s="146" t="s">
        <v>1</v>
      </c>
      <c r="N254" s="147" t="s">
        <v>40</v>
      </c>
      <c r="P254" s="148">
        <f>O254*H254</f>
        <v>0</v>
      </c>
      <c r="Q254" s="148">
        <v>0</v>
      </c>
      <c r="R254" s="148">
        <f>Q254*H254</f>
        <v>0</v>
      </c>
      <c r="S254" s="148">
        <v>0</v>
      </c>
      <c r="T254" s="149">
        <f>S254*H254</f>
        <v>0</v>
      </c>
      <c r="AR254" s="150" t="s">
        <v>314</v>
      </c>
      <c r="AT254" s="150" t="s">
        <v>309</v>
      </c>
      <c r="AU254" s="150" t="s">
        <v>84</v>
      </c>
      <c r="AY254" s="18" t="s">
        <v>307</v>
      </c>
      <c r="BE254" s="151">
        <f>IF(N254="základní",J254,0)</f>
        <v>0</v>
      </c>
      <c r="BF254" s="151">
        <f>IF(N254="snížená",J254,0)</f>
        <v>0</v>
      </c>
      <c r="BG254" s="151">
        <f>IF(N254="zákl. přenesená",J254,0)</f>
        <v>0</v>
      </c>
      <c r="BH254" s="151">
        <f>IF(N254="sníž. přenesená",J254,0)</f>
        <v>0</v>
      </c>
      <c r="BI254" s="151">
        <f>IF(N254="nulová",J254,0)</f>
        <v>0</v>
      </c>
      <c r="BJ254" s="18" t="s">
        <v>82</v>
      </c>
      <c r="BK254" s="151">
        <f>ROUND(I254*H254,2)</f>
        <v>0</v>
      </c>
      <c r="BL254" s="18" t="s">
        <v>314</v>
      </c>
      <c r="BM254" s="150" t="s">
        <v>436</v>
      </c>
    </row>
    <row r="255" spans="2:65" s="1" customFormat="1" ht="11.25">
      <c r="B255" s="33"/>
      <c r="D255" s="152" t="s">
        <v>316</v>
      </c>
      <c r="F255" s="153" t="s">
        <v>437</v>
      </c>
      <c r="I255" s="154"/>
      <c r="L255" s="33"/>
      <c r="M255" s="155"/>
      <c r="T255" s="57"/>
      <c r="AT255" s="18" t="s">
        <v>316</v>
      </c>
      <c r="AU255" s="18" t="s">
        <v>84</v>
      </c>
    </row>
    <row r="256" spans="2:65" s="1" customFormat="1" ht="16.5" customHeight="1">
      <c r="B256" s="33"/>
      <c r="C256" s="139" t="s">
        <v>438</v>
      </c>
      <c r="D256" s="139" t="s">
        <v>309</v>
      </c>
      <c r="E256" s="140" t="s">
        <v>439</v>
      </c>
      <c r="F256" s="141" t="s">
        <v>440</v>
      </c>
      <c r="G256" s="142" t="s">
        <v>364</v>
      </c>
      <c r="H256" s="143">
        <v>1.782</v>
      </c>
      <c r="I256" s="144"/>
      <c r="J256" s="145">
        <f>ROUND(I256*H256,2)</f>
        <v>0</v>
      </c>
      <c r="K256" s="141" t="s">
        <v>313</v>
      </c>
      <c r="L256" s="33"/>
      <c r="M256" s="146" t="s">
        <v>1</v>
      </c>
      <c r="N256" s="147" t="s">
        <v>40</v>
      </c>
      <c r="P256" s="148">
        <f>O256*H256</f>
        <v>0</v>
      </c>
      <c r="Q256" s="148">
        <v>1.0627727796999999</v>
      </c>
      <c r="R256" s="148">
        <f>Q256*H256</f>
        <v>1.8938610934253999</v>
      </c>
      <c r="S256" s="148">
        <v>0</v>
      </c>
      <c r="T256" s="149">
        <f>S256*H256</f>
        <v>0</v>
      </c>
      <c r="AR256" s="150" t="s">
        <v>314</v>
      </c>
      <c r="AT256" s="150" t="s">
        <v>309</v>
      </c>
      <c r="AU256" s="150" t="s">
        <v>84</v>
      </c>
      <c r="AY256" s="18" t="s">
        <v>307</v>
      </c>
      <c r="BE256" s="151">
        <f>IF(N256="základní",J256,0)</f>
        <v>0</v>
      </c>
      <c r="BF256" s="151">
        <f>IF(N256="snížená",J256,0)</f>
        <v>0</v>
      </c>
      <c r="BG256" s="151">
        <f>IF(N256="zákl. přenesená",J256,0)</f>
        <v>0</v>
      </c>
      <c r="BH256" s="151">
        <f>IF(N256="sníž. přenesená",J256,0)</f>
        <v>0</v>
      </c>
      <c r="BI256" s="151">
        <f>IF(N256="nulová",J256,0)</f>
        <v>0</v>
      </c>
      <c r="BJ256" s="18" t="s">
        <v>82</v>
      </c>
      <c r="BK256" s="151">
        <f>ROUND(I256*H256,2)</f>
        <v>0</v>
      </c>
      <c r="BL256" s="18" t="s">
        <v>314</v>
      </c>
      <c r="BM256" s="150" t="s">
        <v>441</v>
      </c>
    </row>
    <row r="257" spans="2:65" s="1" customFormat="1" ht="11.25">
      <c r="B257" s="33"/>
      <c r="D257" s="152" t="s">
        <v>316</v>
      </c>
      <c r="F257" s="153" t="s">
        <v>442</v>
      </c>
      <c r="I257" s="154"/>
      <c r="L257" s="33"/>
      <c r="M257" s="155"/>
      <c r="T257" s="57"/>
      <c r="AT257" s="18" t="s">
        <v>316</v>
      </c>
      <c r="AU257" s="18" t="s">
        <v>84</v>
      </c>
    </row>
    <row r="258" spans="2:65" s="12" customFormat="1" ht="11.25">
      <c r="B258" s="156"/>
      <c r="D258" s="152" t="s">
        <v>318</v>
      </c>
      <c r="E258" s="157" t="s">
        <v>1</v>
      </c>
      <c r="F258" s="158" t="s">
        <v>443</v>
      </c>
      <c r="H258" s="157" t="s">
        <v>1</v>
      </c>
      <c r="I258" s="159"/>
      <c r="L258" s="156"/>
      <c r="M258" s="160"/>
      <c r="T258" s="161"/>
      <c r="AT258" s="157" t="s">
        <v>318</v>
      </c>
      <c r="AU258" s="157" t="s">
        <v>84</v>
      </c>
      <c r="AV258" s="12" t="s">
        <v>82</v>
      </c>
      <c r="AW258" s="12" t="s">
        <v>32</v>
      </c>
      <c r="AX258" s="12" t="s">
        <v>75</v>
      </c>
      <c r="AY258" s="157" t="s">
        <v>307</v>
      </c>
    </row>
    <row r="259" spans="2:65" s="12" customFormat="1" ht="11.25">
      <c r="B259" s="156"/>
      <c r="D259" s="152" t="s">
        <v>318</v>
      </c>
      <c r="E259" s="157" t="s">
        <v>1</v>
      </c>
      <c r="F259" s="158" t="s">
        <v>379</v>
      </c>
      <c r="H259" s="157" t="s">
        <v>1</v>
      </c>
      <c r="I259" s="159"/>
      <c r="L259" s="156"/>
      <c r="M259" s="160"/>
      <c r="T259" s="161"/>
      <c r="AT259" s="157" t="s">
        <v>318</v>
      </c>
      <c r="AU259" s="157" t="s">
        <v>84</v>
      </c>
      <c r="AV259" s="12" t="s">
        <v>82</v>
      </c>
      <c r="AW259" s="12" t="s">
        <v>32</v>
      </c>
      <c r="AX259" s="12" t="s">
        <v>75</v>
      </c>
      <c r="AY259" s="157" t="s">
        <v>307</v>
      </c>
    </row>
    <row r="260" spans="2:65" s="13" customFormat="1" ht="11.25">
      <c r="B260" s="162"/>
      <c r="D260" s="152" t="s">
        <v>318</v>
      </c>
      <c r="E260" s="163" t="s">
        <v>1</v>
      </c>
      <c r="F260" s="164" t="s">
        <v>444</v>
      </c>
      <c r="H260" s="165">
        <v>0.16200000000000001</v>
      </c>
      <c r="I260" s="166"/>
      <c r="L260" s="162"/>
      <c r="M260" s="167"/>
      <c r="T260" s="168"/>
      <c r="AT260" s="163" t="s">
        <v>318</v>
      </c>
      <c r="AU260" s="163" t="s">
        <v>84</v>
      </c>
      <c r="AV260" s="13" t="s">
        <v>84</v>
      </c>
      <c r="AW260" s="13" t="s">
        <v>32</v>
      </c>
      <c r="AX260" s="13" t="s">
        <v>75</v>
      </c>
      <c r="AY260" s="163" t="s">
        <v>307</v>
      </c>
    </row>
    <row r="261" spans="2:65" s="12" customFormat="1" ht="11.25">
      <c r="B261" s="156"/>
      <c r="D261" s="152" t="s">
        <v>318</v>
      </c>
      <c r="E261" s="157" t="s">
        <v>1</v>
      </c>
      <c r="F261" s="158" t="s">
        <v>414</v>
      </c>
      <c r="H261" s="157" t="s">
        <v>1</v>
      </c>
      <c r="I261" s="159"/>
      <c r="L261" s="156"/>
      <c r="M261" s="160"/>
      <c r="T261" s="161"/>
      <c r="AT261" s="157" t="s">
        <v>318</v>
      </c>
      <c r="AU261" s="157" t="s">
        <v>84</v>
      </c>
      <c r="AV261" s="12" t="s">
        <v>82</v>
      </c>
      <c r="AW261" s="12" t="s">
        <v>32</v>
      </c>
      <c r="AX261" s="12" t="s">
        <v>75</v>
      </c>
      <c r="AY261" s="157" t="s">
        <v>307</v>
      </c>
    </row>
    <row r="262" spans="2:65" s="13" customFormat="1" ht="11.25">
      <c r="B262" s="162"/>
      <c r="D262" s="152" t="s">
        <v>318</v>
      </c>
      <c r="E262" s="163" t="s">
        <v>1</v>
      </c>
      <c r="F262" s="164" t="s">
        <v>445</v>
      </c>
      <c r="H262" s="165">
        <v>1.609</v>
      </c>
      <c r="I262" s="166"/>
      <c r="L262" s="162"/>
      <c r="M262" s="167"/>
      <c r="T262" s="168"/>
      <c r="AT262" s="163" t="s">
        <v>318</v>
      </c>
      <c r="AU262" s="163" t="s">
        <v>84</v>
      </c>
      <c r="AV262" s="13" t="s">
        <v>84</v>
      </c>
      <c r="AW262" s="13" t="s">
        <v>32</v>
      </c>
      <c r="AX262" s="13" t="s">
        <v>75</v>
      </c>
      <c r="AY262" s="163" t="s">
        <v>307</v>
      </c>
    </row>
    <row r="263" spans="2:65" s="12" customFormat="1" ht="11.25">
      <c r="B263" s="156"/>
      <c r="D263" s="152" t="s">
        <v>318</v>
      </c>
      <c r="E263" s="157" t="s">
        <v>1</v>
      </c>
      <c r="F263" s="158" t="s">
        <v>446</v>
      </c>
      <c r="H263" s="157" t="s">
        <v>1</v>
      </c>
      <c r="I263" s="159"/>
      <c r="L263" s="156"/>
      <c r="M263" s="160"/>
      <c r="T263" s="161"/>
      <c r="AT263" s="157" t="s">
        <v>318</v>
      </c>
      <c r="AU263" s="157" t="s">
        <v>84</v>
      </c>
      <c r="AV263" s="12" t="s">
        <v>82</v>
      </c>
      <c r="AW263" s="12" t="s">
        <v>32</v>
      </c>
      <c r="AX263" s="12" t="s">
        <v>75</v>
      </c>
      <c r="AY263" s="157" t="s">
        <v>307</v>
      </c>
    </row>
    <row r="264" spans="2:65" s="13" customFormat="1" ht="11.25">
      <c r="B264" s="162"/>
      <c r="D264" s="152" t="s">
        <v>318</v>
      </c>
      <c r="E264" s="163" t="s">
        <v>1</v>
      </c>
      <c r="F264" s="164" t="s">
        <v>447</v>
      </c>
      <c r="H264" s="165">
        <v>1.0999999999999999E-2</v>
      </c>
      <c r="I264" s="166"/>
      <c r="L264" s="162"/>
      <c r="M264" s="167"/>
      <c r="T264" s="168"/>
      <c r="AT264" s="163" t="s">
        <v>318</v>
      </c>
      <c r="AU264" s="163" t="s">
        <v>84</v>
      </c>
      <c r="AV264" s="13" t="s">
        <v>84</v>
      </c>
      <c r="AW264" s="13" t="s">
        <v>32</v>
      </c>
      <c r="AX264" s="13" t="s">
        <v>75</v>
      </c>
      <c r="AY264" s="163" t="s">
        <v>307</v>
      </c>
    </row>
    <row r="265" spans="2:65" s="14" customFormat="1" ht="11.25">
      <c r="B265" s="169"/>
      <c r="D265" s="152" t="s">
        <v>318</v>
      </c>
      <c r="E265" s="170" t="s">
        <v>1</v>
      </c>
      <c r="F265" s="171" t="s">
        <v>325</v>
      </c>
      <c r="H265" s="172">
        <v>1.782</v>
      </c>
      <c r="I265" s="173"/>
      <c r="L265" s="169"/>
      <c r="M265" s="174"/>
      <c r="T265" s="175"/>
      <c r="AT265" s="170" t="s">
        <v>318</v>
      </c>
      <c r="AU265" s="170" t="s">
        <v>84</v>
      </c>
      <c r="AV265" s="14" t="s">
        <v>314</v>
      </c>
      <c r="AW265" s="14" t="s">
        <v>32</v>
      </c>
      <c r="AX265" s="14" t="s">
        <v>82</v>
      </c>
      <c r="AY265" s="170" t="s">
        <v>307</v>
      </c>
    </row>
    <row r="266" spans="2:65" s="1" customFormat="1" ht="16.5" customHeight="1">
      <c r="B266" s="33"/>
      <c r="C266" s="139" t="s">
        <v>448</v>
      </c>
      <c r="D266" s="139" t="s">
        <v>309</v>
      </c>
      <c r="E266" s="140" t="s">
        <v>449</v>
      </c>
      <c r="F266" s="141" t="s">
        <v>450</v>
      </c>
      <c r="G266" s="142" t="s">
        <v>337</v>
      </c>
      <c r="H266" s="143">
        <v>7.6859999999999999</v>
      </c>
      <c r="I266" s="144"/>
      <c r="J266" s="145">
        <f>ROUND(I266*H266,2)</f>
        <v>0</v>
      </c>
      <c r="K266" s="141" t="s">
        <v>313</v>
      </c>
      <c r="L266" s="33"/>
      <c r="M266" s="146" t="s">
        <v>1</v>
      </c>
      <c r="N266" s="147" t="s">
        <v>40</v>
      </c>
      <c r="P266" s="148">
        <f>O266*H266</f>
        <v>0</v>
      </c>
      <c r="Q266" s="148">
        <v>2.5018699999999998</v>
      </c>
      <c r="R266" s="148">
        <f>Q266*H266</f>
        <v>19.229372819999998</v>
      </c>
      <c r="S266" s="148">
        <v>0</v>
      </c>
      <c r="T266" s="149">
        <f>S266*H266</f>
        <v>0</v>
      </c>
      <c r="AR266" s="150" t="s">
        <v>314</v>
      </c>
      <c r="AT266" s="150" t="s">
        <v>309</v>
      </c>
      <c r="AU266" s="150" t="s">
        <v>84</v>
      </c>
      <c r="AY266" s="18" t="s">
        <v>307</v>
      </c>
      <c r="BE266" s="151">
        <f>IF(N266="základní",J266,0)</f>
        <v>0</v>
      </c>
      <c r="BF266" s="151">
        <f>IF(N266="snížená",J266,0)</f>
        <v>0</v>
      </c>
      <c r="BG266" s="151">
        <f>IF(N266="zákl. přenesená",J266,0)</f>
        <v>0</v>
      </c>
      <c r="BH266" s="151">
        <f>IF(N266="sníž. přenesená",J266,0)</f>
        <v>0</v>
      </c>
      <c r="BI266" s="151">
        <f>IF(N266="nulová",J266,0)</f>
        <v>0</v>
      </c>
      <c r="BJ266" s="18" t="s">
        <v>82</v>
      </c>
      <c r="BK266" s="151">
        <f>ROUND(I266*H266,2)</f>
        <v>0</v>
      </c>
      <c r="BL266" s="18" t="s">
        <v>314</v>
      </c>
      <c r="BM266" s="150" t="s">
        <v>451</v>
      </c>
    </row>
    <row r="267" spans="2:65" s="1" customFormat="1" ht="19.5">
      <c r="B267" s="33"/>
      <c r="D267" s="152" t="s">
        <v>316</v>
      </c>
      <c r="F267" s="153" t="s">
        <v>452</v>
      </c>
      <c r="I267" s="154"/>
      <c r="L267" s="33"/>
      <c r="M267" s="155"/>
      <c r="T267" s="57"/>
      <c r="AT267" s="18" t="s">
        <v>316</v>
      </c>
      <c r="AU267" s="18" t="s">
        <v>84</v>
      </c>
    </row>
    <row r="268" spans="2:65" s="12" customFormat="1" ht="11.25">
      <c r="B268" s="156"/>
      <c r="D268" s="152" t="s">
        <v>318</v>
      </c>
      <c r="E268" s="157" t="s">
        <v>1</v>
      </c>
      <c r="F268" s="158" t="s">
        <v>350</v>
      </c>
      <c r="H268" s="157" t="s">
        <v>1</v>
      </c>
      <c r="I268" s="159"/>
      <c r="L268" s="156"/>
      <c r="M268" s="160"/>
      <c r="T268" s="161"/>
      <c r="AT268" s="157" t="s">
        <v>318</v>
      </c>
      <c r="AU268" s="157" t="s">
        <v>84</v>
      </c>
      <c r="AV268" s="12" t="s">
        <v>82</v>
      </c>
      <c r="AW268" s="12" t="s">
        <v>32</v>
      </c>
      <c r="AX268" s="12" t="s">
        <v>75</v>
      </c>
      <c r="AY268" s="157" t="s">
        <v>307</v>
      </c>
    </row>
    <row r="269" spans="2:65" s="13" customFormat="1" ht="11.25">
      <c r="B269" s="162"/>
      <c r="D269" s="152" t="s">
        <v>318</v>
      </c>
      <c r="E269" s="163" t="s">
        <v>1</v>
      </c>
      <c r="F269" s="164" t="s">
        <v>453</v>
      </c>
      <c r="H269" s="165">
        <v>7.6859999999999999</v>
      </c>
      <c r="I269" s="166"/>
      <c r="L269" s="162"/>
      <c r="M269" s="167"/>
      <c r="T269" s="168"/>
      <c r="AT269" s="163" t="s">
        <v>318</v>
      </c>
      <c r="AU269" s="163" t="s">
        <v>84</v>
      </c>
      <c r="AV269" s="13" t="s">
        <v>84</v>
      </c>
      <c r="AW269" s="13" t="s">
        <v>32</v>
      </c>
      <c r="AX269" s="13" t="s">
        <v>75</v>
      </c>
      <c r="AY269" s="163" t="s">
        <v>307</v>
      </c>
    </row>
    <row r="270" spans="2:65" s="14" customFormat="1" ht="11.25">
      <c r="B270" s="169"/>
      <c r="D270" s="152" t="s">
        <v>318</v>
      </c>
      <c r="E270" s="170" t="s">
        <v>1</v>
      </c>
      <c r="F270" s="171" t="s">
        <v>325</v>
      </c>
      <c r="H270" s="172">
        <v>7.6859999999999999</v>
      </c>
      <c r="I270" s="173"/>
      <c r="L270" s="169"/>
      <c r="M270" s="174"/>
      <c r="T270" s="175"/>
      <c r="AT270" s="170" t="s">
        <v>318</v>
      </c>
      <c r="AU270" s="170" t="s">
        <v>84</v>
      </c>
      <c r="AV270" s="14" t="s">
        <v>314</v>
      </c>
      <c r="AW270" s="14" t="s">
        <v>32</v>
      </c>
      <c r="AX270" s="14" t="s">
        <v>82</v>
      </c>
      <c r="AY270" s="170" t="s">
        <v>307</v>
      </c>
    </row>
    <row r="271" spans="2:65" s="1" customFormat="1" ht="16.5" customHeight="1">
      <c r="B271" s="33"/>
      <c r="C271" s="139" t="s">
        <v>7</v>
      </c>
      <c r="D271" s="139" t="s">
        <v>309</v>
      </c>
      <c r="E271" s="140" t="s">
        <v>454</v>
      </c>
      <c r="F271" s="141" t="s">
        <v>455</v>
      </c>
      <c r="G271" s="142" t="s">
        <v>312</v>
      </c>
      <c r="H271" s="143">
        <v>52.164000000000001</v>
      </c>
      <c r="I271" s="144"/>
      <c r="J271" s="145">
        <f>ROUND(I271*H271,2)</f>
        <v>0</v>
      </c>
      <c r="K271" s="141" t="s">
        <v>313</v>
      </c>
      <c r="L271" s="33"/>
      <c r="M271" s="146" t="s">
        <v>1</v>
      </c>
      <c r="N271" s="147" t="s">
        <v>40</v>
      </c>
      <c r="P271" s="148">
        <f>O271*H271</f>
        <v>0</v>
      </c>
      <c r="Q271" s="148">
        <v>2.6900000000000001E-3</v>
      </c>
      <c r="R271" s="148">
        <f>Q271*H271</f>
        <v>0.14032116</v>
      </c>
      <c r="S271" s="148">
        <v>0</v>
      </c>
      <c r="T271" s="149">
        <f>S271*H271</f>
        <v>0</v>
      </c>
      <c r="AR271" s="150" t="s">
        <v>314</v>
      </c>
      <c r="AT271" s="150" t="s">
        <v>309</v>
      </c>
      <c r="AU271" s="150" t="s">
        <v>84</v>
      </c>
      <c r="AY271" s="18" t="s">
        <v>307</v>
      </c>
      <c r="BE271" s="151">
        <f>IF(N271="základní",J271,0)</f>
        <v>0</v>
      </c>
      <c r="BF271" s="151">
        <f>IF(N271="snížená",J271,0)</f>
        <v>0</v>
      </c>
      <c r="BG271" s="151">
        <f>IF(N271="zákl. přenesená",J271,0)</f>
        <v>0</v>
      </c>
      <c r="BH271" s="151">
        <f>IF(N271="sníž. přenesená",J271,0)</f>
        <v>0</v>
      </c>
      <c r="BI271" s="151">
        <f>IF(N271="nulová",J271,0)</f>
        <v>0</v>
      </c>
      <c r="BJ271" s="18" t="s">
        <v>82</v>
      </c>
      <c r="BK271" s="151">
        <f>ROUND(I271*H271,2)</f>
        <v>0</v>
      </c>
      <c r="BL271" s="18" t="s">
        <v>314</v>
      </c>
      <c r="BM271" s="150" t="s">
        <v>456</v>
      </c>
    </row>
    <row r="272" spans="2:65" s="1" customFormat="1" ht="11.25">
      <c r="B272" s="33"/>
      <c r="D272" s="152" t="s">
        <v>316</v>
      </c>
      <c r="F272" s="153" t="s">
        <v>457</v>
      </c>
      <c r="I272" s="154"/>
      <c r="L272" s="33"/>
      <c r="M272" s="155"/>
      <c r="T272" s="57"/>
      <c r="AT272" s="18" t="s">
        <v>316</v>
      </c>
      <c r="AU272" s="18" t="s">
        <v>84</v>
      </c>
    </row>
    <row r="273" spans="2:65" s="12" customFormat="1" ht="11.25">
      <c r="B273" s="156"/>
      <c r="D273" s="152" t="s">
        <v>318</v>
      </c>
      <c r="E273" s="157" t="s">
        <v>1</v>
      </c>
      <c r="F273" s="158" t="s">
        <v>350</v>
      </c>
      <c r="H273" s="157" t="s">
        <v>1</v>
      </c>
      <c r="I273" s="159"/>
      <c r="L273" s="156"/>
      <c r="M273" s="160"/>
      <c r="T273" s="161"/>
      <c r="AT273" s="157" t="s">
        <v>318</v>
      </c>
      <c r="AU273" s="157" t="s">
        <v>84</v>
      </c>
      <c r="AV273" s="12" t="s">
        <v>82</v>
      </c>
      <c r="AW273" s="12" t="s">
        <v>32</v>
      </c>
      <c r="AX273" s="12" t="s">
        <v>75</v>
      </c>
      <c r="AY273" s="157" t="s">
        <v>307</v>
      </c>
    </row>
    <row r="274" spans="2:65" s="13" customFormat="1" ht="11.25">
      <c r="B274" s="162"/>
      <c r="D274" s="152" t="s">
        <v>318</v>
      </c>
      <c r="E274" s="163" t="s">
        <v>1</v>
      </c>
      <c r="F274" s="164" t="s">
        <v>458</v>
      </c>
      <c r="H274" s="165">
        <v>52.164000000000001</v>
      </c>
      <c r="I274" s="166"/>
      <c r="L274" s="162"/>
      <c r="M274" s="167"/>
      <c r="T274" s="168"/>
      <c r="AT274" s="163" t="s">
        <v>318</v>
      </c>
      <c r="AU274" s="163" t="s">
        <v>84</v>
      </c>
      <c r="AV274" s="13" t="s">
        <v>84</v>
      </c>
      <c r="AW274" s="13" t="s">
        <v>32</v>
      </c>
      <c r="AX274" s="13" t="s">
        <v>75</v>
      </c>
      <c r="AY274" s="163" t="s">
        <v>307</v>
      </c>
    </row>
    <row r="275" spans="2:65" s="14" customFormat="1" ht="11.25">
      <c r="B275" s="169"/>
      <c r="D275" s="152" t="s">
        <v>318</v>
      </c>
      <c r="E275" s="170" t="s">
        <v>1</v>
      </c>
      <c r="F275" s="171" t="s">
        <v>325</v>
      </c>
      <c r="H275" s="172">
        <v>52.164000000000001</v>
      </c>
      <c r="I275" s="173"/>
      <c r="L275" s="169"/>
      <c r="M275" s="174"/>
      <c r="T275" s="175"/>
      <c r="AT275" s="170" t="s">
        <v>318</v>
      </c>
      <c r="AU275" s="170" t="s">
        <v>84</v>
      </c>
      <c r="AV275" s="14" t="s">
        <v>314</v>
      </c>
      <c r="AW275" s="14" t="s">
        <v>32</v>
      </c>
      <c r="AX275" s="14" t="s">
        <v>82</v>
      </c>
      <c r="AY275" s="170" t="s">
        <v>307</v>
      </c>
    </row>
    <row r="276" spans="2:65" s="1" customFormat="1" ht="16.5" customHeight="1">
      <c r="B276" s="33"/>
      <c r="C276" s="139" t="s">
        <v>459</v>
      </c>
      <c r="D276" s="139" t="s">
        <v>309</v>
      </c>
      <c r="E276" s="140" t="s">
        <v>460</v>
      </c>
      <c r="F276" s="141" t="s">
        <v>461</v>
      </c>
      <c r="G276" s="142" t="s">
        <v>312</v>
      </c>
      <c r="H276" s="143">
        <v>52.164000000000001</v>
      </c>
      <c r="I276" s="144"/>
      <c r="J276" s="145">
        <f>ROUND(I276*H276,2)</f>
        <v>0</v>
      </c>
      <c r="K276" s="141" t="s">
        <v>313</v>
      </c>
      <c r="L276" s="33"/>
      <c r="M276" s="146" t="s">
        <v>1</v>
      </c>
      <c r="N276" s="147" t="s">
        <v>40</v>
      </c>
      <c r="P276" s="148">
        <f>O276*H276</f>
        <v>0</v>
      </c>
      <c r="Q276" s="148">
        <v>0</v>
      </c>
      <c r="R276" s="148">
        <f>Q276*H276</f>
        <v>0</v>
      </c>
      <c r="S276" s="148">
        <v>0</v>
      </c>
      <c r="T276" s="149">
        <f>S276*H276</f>
        <v>0</v>
      </c>
      <c r="AR276" s="150" t="s">
        <v>314</v>
      </c>
      <c r="AT276" s="150" t="s">
        <v>309</v>
      </c>
      <c r="AU276" s="150" t="s">
        <v>84</v>
      </c>
      <c r="AY276" s="18" t="s">
        <v>307</v>
      </c>
      <c r="BE276" s="151">
        <f>IF(N276="základní",J276,0)</f>
        <v>0</v>
      </c>
      <c r="BF276" s="151">
        <f>IF(N276="snížená",J276,0)</f>
        <v>0</v>
      </c>
      <c r="BG276" s="151">
        <f>IF(N276="zákl. přenesená",J276,0)</f>
        <v>0</v>
      </c>
      <c r="BH276" s="151">
        <f>IF(N276="sníž. přenesená",J276,0)</f>
        <v>0</v>
      </c>
      <c r="BI276" s="151">
        <f>IF(N276="nulová",J276,0)</f>
        <v>0</v>
      </c>
      <c r="BJ276" s="18" t="s">
        <v>82</v>
      </c>
      <c r="BK276" s="151">
        <f>ROUND(I276*H276,2)</f>
        <v>0</v>
      </c>
      <c r="BL276" s="18" t="s">
        <v>314</v>
      </c>
      <c r="BM276" s="150" t="s">
        <v>462</v>
      </c>
    </row>
    <row r="277" spans="2:65" s="1" customFormat="1" ht="11.25">
      <c r="B277" s="33"/>
      <c r="D277" s="152" t="s">
        <v>316</v>
      </c>
      <c r="F277" s="153" t="s">
        <v>463</v>
      </c>
      <c r="I277" s="154"/>
      <c r="L277" s="33"/>
      <c r="M277" s="155"/>
      <c r="T277" s="57"/>
      <c r="AT277" s="18" t="s">
        <v>316</v>
      </c>
      <c r="AU277" s="18" t="s">
        <v>84</v>
      </c>
    </row>
    <row r="278" spans="2:65" s="1" customFormat="1" ht="16.5" customHeight="1">
      <c r="B278" s="33"/>
      <c r="C278" s="139" t="s">
        <v>464</v>
      </c>
      <c r="D278" s="139" t="s">
        <v>309</v>
      </c>
      <c r="E278" s="140" t="s">
        <v>465</v>
      </c>
      <c r="F278" s="141" t="s">
        <v>466</v>
      </c>
      <c r="G278" s="142" t="s">
        <v>337</v>
      </c>
      <c r="H278" s="143">
        <v>1.264</v>
      </c>
      <c r="I278" s="144"/>
      <c r="J278" s="145">
        <f>ROUND(I278*H278,2)</f>
        <v>0</v>
      </c>
      <c r="K278" s="141" t="s">
        <v>313</v>
      </c>
      <c r="L278" s="33"/>
      <c r="M278" s="146" t="s">
        <v>1</v>
      </c>
      <c r="N278" s="147" t="s">
        <v>40</v>
      </c>
      <c r="P278" s="148">
        <f>O278*H278</f>
        <v>0</v>
      </c>
      <c r="Q278" s="148">
        <v>2.3010199999999998</v>
      </c>
      <c r="R278" s="148">
        <f>Q278*H278</f>
        <v>2.90848928</v>
      </c>
      <c r="S278" s="148">
        <v>0</v>
      </c>
      <c r="T278" s="149">
        <f>S278*H278</f>
        <v>0</v>
      </c>
      <c r="AR278" s="150" t="s">
        <v>314</v>
      </c>
      <c r="AT278" s="150" t="s">
        <v>309</v>
      </c>
      <c r="AU278" s="150" t="s">
        <v>84</v>
      </c>
      <c r="AY278" s="18" t="s">
        <v>307</v>
      </c>
      <c r="BE278" s="151">
        <f>IF(N278="základní",J278,0)</f>
        <v>0</v>
      </c>
      <c r="BF278" s="151">
        <f>IF(N278="snížená",J278,0)</f>
        <v>0</v>
      </c>
      <c r="BG278" s="151">
        <f>IF(N278="zákl. přenesená",J278,0)</f>
        <v>0</v>
      </c>
      <c r="BH278" s="151">
        <f>IF(N278="sníž. přenesená",J278,0)</f>
        <v>0</v>
      </c>
      <c r="BI278" s="151">
        <f>IF(N278="nulová",J278,0)</f>
        <v>0</v>
      </c>
      <c r="BJ278" s="18" t="s">
        <v>82</v>
      </c>
      <c r="BK278" s="151">
        <f>ROUND(I278*H278,2)</f>
        <v>0</v>
      </c>
      <c r="BL278" s="18" t="s">
        <v>314</v>
      </c>
      <c r="BM278" s="150" t="s">
        <v>467</v>
      </c>
    </row>
    <row r="279" spans="2:65" s="1" customFormat="1" ht="19.5">
      <c r="B279" s="33"/>
      <c r="D279" s="152" t="s">
        <v>316</v>
      </c>
      <c r="F279" s="153" t="s">
        <v>468</v>
      </c>
      <c r="I279" s="154"/>
      <c r="L279" s="33"/>
      <c r="M279" s="155"/>
      <c r="T279" s="57"/>
      <c r="AT279" s="18" t="s">
        <v>316</v>
      </c>
      <c r="AU279" s="18" t="s">
        <v>84</v>
      </c>
    </row>
    <row r="280" spans="2:65" s="12" customFormat="1" ht="11.25">
      <c r="B280" s="156"/>
      <c r="D280" s="152" t="s">
        <v>318</v>
      </c>
      <c r="E280" s="157" t="s">
        <v>1</v>
      </c>
      <c r="F280" s="158" t="s">
        <v>340</v>
      </c>
      <c r="H280" s="157" t="s">
        <v>1</v>
      </c>
      <c r="I280" s="159"/>
      <c r="L280" s="156"/>
      <c r="M280" s="160"/>
      <c r="T280" s="161"/>
      <c r="AT280" s="157" t="s">
        <v>318</v>
      </c>
      <c r="AU280" s="157" t="s">
        <v>84</v>
      </c>
      <c r="AV280" s="12" t="s">
        <v>82</v>
      </c>
      <c r="AW280" s="12" t="s">
        <v>32</v>
      </c>
      <c r="AX280" s="12" t="s">
        <v>75</v>
      </c>
      <c r="AY280" s="157" t="s">
        <v>307</v>
      </c>
    </row>
    <row r="281" spans="2:65" s="13" customFormat="1" ht="11.25">
      <c r="B281" s="162"/>
      <c r="D281" s="152" t="s">
        <v>318</v>
      </c>
      <c r="E281" s="163" t="s">
        <v>1</v>
      </c>
      <c r="F281" s="164" t="s">
        <v>469</v>
      </c>
      <c r="H281" s="165">
        <v>0.48399999999999999</v>
      </c>
      <c r="I281" s="166"/>
      <c r="L281" s="162"/>
      <c r="M281" s="167"/>
      <c r="T281" s="168"/>
      <c r="AT281" s="163" t="s">
        <v>318</v>
      </c>
      <c r="AU281" s="163" t="s">
        <v>84</v>
      </c>
      <c r="AV281" s="13" t="s">
        <v>84</v>
      </c>
      <c r="AW281" s="13" t="s">
        <v>32</v>
      </c>
      <c r="AX281" s="13" t="s">
        <v>75</v>
      </c>
      <c r="AY281" s="163" t="s">
        <v>307</v>
      </c>
    </row>
    <row r="282" spans="2:65" s="12" customFormat="1" ht="11.25">
      <c r="B282" s="156"/>
      <c r="D282" s="152" t="s">
        <v>318</v>
      </c>
      <c r="E282" s="157" t="s">
        <v>1</v>
      </c>
      <c r="F282" s="158" t="s">
        <v>342</v>
      </c>
      <c r="H282" s="157" t="s">
        <v>1</v>
      </c>
      <c r="I282" s="159"/>
      <c r="L282" s="156"/>
      <c r="M282" s="160"/>
      <c r="T282" s="161"/>
      <c r="AT282" s="157" t="s">
        <v>318</v>
      </c>
      <c r="AU282" s="157" t="s">
        <v>84</v>
      </c>
      <c r="AV282" s="12" t="s">
        <v>82</v>
      </c>
      <c r="AW282" s="12" t="s">
        <v>32</v>
      </c>
      <c r="AX282" s="12" t="s">
        <v>75</v>
      </c>
      <c r="AY282" s="157" t="s">
        <v>307</v>
      </c>
    </row>
    <row r="283" spans="2:65" s="13" customFormat="1" ht="11.25">
      <c r="B283" s="162"/>
      <c r="D283" s="152" t="s">
        <v>318</v>
      </c>
      <c r="E283" s="163" t="s">
        <v>1</v>
      </c>
      <c r="F283" s="164" t="s">
        <v>470</v>
      </c>
      <c r="H283" s="165">
        <v>0.72</v>
      </c>
      <c r="I283" s="166"/>
      <c r="L283" s="162"/>
      <c r="M283" s="167"/>
      <c r="T283" s="168"/>
      <c r="AT283" s="163" t="s">
        <v>318</v>
      </c>
      <c r="AU283" s="163" t="s">
        <v>84</v>
      </c>
      <c r="AV283" s="13" t="s">
        <v>84</v>
      </c>
      <c r="AW283" s="13" t="s">
        <v>32</v>
      </c>
      <c r="AX283" s="13" t="s">
        <v>75</v>
      </c>
      <c r="AY283" s="163" t="s">
        <v>307</v>
      </c>
    </row>
    <row r="284" spans="2:65" s="14" customFormat="1" ht="11.25">
      <c r="B284" s="169"/>
      <c r="D284" s="152" t="s">
        <v>318</v>
      </c>
      <c r="E284" s="170" t="s">
        <v>1</v>
      </c>
      <c r="F284" s="171" t="s">
        <v>325</v>
      </c>
      <c r="H284" s="172">
        <v>1.204</v>
      </c>
      <c r="I284" s="173"/>
      <c r="L284" s="169"/>
      <c r="M284" s="174"/>
      <c r="T284" s="175"/>
      <c r="AT284" s="170" t="s">
        <v>318</v>
      </c>
      <c r="AU284" s="170" t="s">
        <v>84</v>
      </c>
      <c r="AV284" s="14" t="s">
        <v>314</v>
      </c>
      <c r="AW284" s="14" t="s">
        <v>32</v>
      </c>
      <c r="AX284" s="14" t="s">
        <v>82</v>
      </c>
      <c r="AY284" s="170" t="s">
        <v>307</v>
      </c>
    </row>
    <row r="285" spans="2:65" s="13" customFormat="1" ht="11.25">
      <c r="B285" s="162"/>
      <c r="D285" s="152" t="s">
        <v>318</v>
      </c>
      <c r="F285" s="164" t="s">
        <v>471</v>
      </c>
      <c r="H285" s="165">
        <v>1.264</v>
      </c>
      <c r="I285" s="166"/>
      <c r="L285" s="162"/>
      <c r="M285" s="167"/>
      <c r="T285" s="168"/>
      <c r="AT285" s="163" t="s">
        <v>318</v>
      </c>
      <c r="AU285" s="163" t="s">
        <v>84</v>
      </c>
      <c r="AV285" s="13" t="s">
        <v>84</v>
      </c>
      <c r="AW285" s="13" t="s">
        <v>4</v>
      </c>
      <c r="AX285" s="13" t="s">
        <v>82</v>
      </c>
      <c r="AY285" s="163" t="s">
        <v>307</v>
      </c>
    </row>
    <row r="286" spans="2:65" s="1" customFormat="1" ht="24.2" customHeight="1">
      <c r="B286" s="33"/>
      <c r="C286" s="139" t="s">
        <v>472</v>
      </c>
      <c r="D286" s="139" t="s">
        <v>309</v>
      </c>
      <c r="E286" s="140" t="s">
        <v>473</v>
      </c>
      <c r="F286" s="141" t="s">
        <v>474</v>
      </c>
      <c r="G286" s="142" t="s">
        <v>337</v>
      </c>
      <c r="H286" s="143">
        <v>11.464</v>
      </c>
      <c r="I286" s="144"/>
      <c r="J286" s="145">
        <f>ROUND(I286*H286,2)</f>
        <v>0</v>
      </c>
      <c r="K286" s="141" t="s">
        <v>313</v>
      </c>
      <c r="L286" s="33"/>
      <c r="M286" s="146" t="s">
        <v>1</v>
      </c>
      <c r="N286" s="147" t="s">
        <v>40</v>
      </c>
      <c r="P286" s="148">
        <f>O286*H286</f>
        <v>0</v>
      </c>
      <c r="Q286" s="148">
        <v>2.5018722040000001</v>
      </c>
      <c r="R286" s="148">
        <f>Q286*H286</f>
        <v>28.681462946656001</v>
      </c>
      <c r="S286" s="148">
        <v>0</v>
      </c>
      <c r="T286" s="149">
        <f>S286*H286</f>
        <v>0</v>
      </c>
      <c r="AR286" s="150" t="s">
        <v>314</v>
      </c>
      <c r="AT286" s="150" t="s">
        <v>309</v>
      </c>
      <c r="AU286" s="150" t="s">
        <v>84</v>
      </c>
      <c r="AY286" s="18" t="s">
        <v>307</v>
      </c>
      <c r="BE286" s="151">
        <f>IF(N286="základní",J286,0)</f>
        <v>0</v>
      </c>
      <c r="BF286" s="151">
        <f>IF(N286="snížená",J286,0)</f>
        <v>0</v>
      </c>
      <c r="BG286" s="151">
        <f>IF(N286="zákl. přenesená",J286,0)</f>
        <v>0</v>
      </c>
      <c r="BH286" s="151">
        <f>IF(N286="sníž. přenesená",J286,0)</f>
        <v>0</v>
      </c>
      <c r="BI286" s="151">
        <f>IF(N286="nulová",J286,0)</f>
        <v>0</v>
      </c>
      <c r="BJ286" s="18" t="s">
        <v>82</v>
      </c>
      <c r="BK286" s="151">
        <f>ROUND(I286*H286,2)</f>
        <v>0</v>
      </c>
      <c r="BL286" s="18" t="s">
        <v>314</v>
      </c>
      <c r="BM286" s="150" t="s">
        <v>475</v>
      </c>
    </row>
    <row r="287" spans="2:65" s="1" customFormat="1" ht="19.5">
      <c r="B287" s="33"/>
      <c r="D287" s="152" t="s">
        <v>316</v>
      </c>
      <c r="F287" s="153" t="s">
        <v>476</v>
      </c>
      <c r="I287" s="154"/>
      <c r="L287" s="33"/>
      <c r="M287" s="155"/>
      <c r="T287" s="57"/>
      <c r="AT287" s="18" t="s">
        <v>316</v>
      </c>
      <c r="AU287" s="18" t="s">
        <v>84</v>
      </c>
    </row>
    <row r="288" spans="2:65" s="12" customFormat="1" ht="11.25">
      <c r="B288" s="156"/>
      <c r="D288" s="152" t="s">
        <v>318</v>
      </c>
      <c r="E288" s="157" t="s">
        <v>1</v>
      </c>
      <c r="F288" s="158" t="s">
        <v>340</v>
      </c>
      <c r="H288" s="157" t="s">
        <v>1</v>
      </c>
      <c r="I288" s="159"/>
      <c r="L288" s="156"/>
      <c r="M288" s="160"/>
      <c r="T288" s="161"/>
      <c r="AT288" s="157" t="s">
        <v>318</v>
      </c>
      <c r="AU288" s="157" t="s">
        <v>84</v>
      </c>
      <c r="AV288" s="12" t="s">
        <v>82</v>
      </c>
      <c r="AW288" s="12" t="s">
        <v>32</v>
      </c>
      <c r="AX288" s="12" t="s">
        <v>75</v>
      </c>
      <c r="AY288" s="157" t="s">
        <v>307</v>
      </c>
    </row>
    <row r="289" spans="2:65" s="13" customFormat="1" ht="11.25">
      <c r="B289" s="162"/>
      <c r="D289" s="152" t="s">
        <v>318</v>
      </c>
      <c r="E289" s="163" t="s">
        <v>1</v>
      </c>
      <c r="F289" s="164" t="s">
        <v>477</v>
      </c>
      <c r="H289" s="165">
        <v>2.9039999999999999</v>
      </c>
      <c r="I289" s="166"/>
      <c r="L289" s="162"/>
      <c r="M289" s="167"/>
      <c r="T289" s="168"/>
      <c r="AT289" s="163" t="s">
        <v>318</v>
      </c>
      <c r="AU289" s="163" t="s">
        <v>84</v>
      </c>
      <c r="AV289" s="13" t="s">
        <v>84</v>
      </c>
      <c r="AW289" s="13" t="s">
        <v>32</v>
      </c>
      <c r="AX289" s="13" t="s">
        <v>75</v>
      </c>
      <c r="AY289" s="163" t="s">
        <v>307</v>
      </c>
    </row>
    <row r="290" spans="2:65" s="12" customFormat="1" ht="11.25">
      <c r="B290" s="156"/>
      <c r="D290" s="152" t="s">
        <v>318</v>
      </c>
      <c r="E290" s="157" t="s">
        <v>1</v>
      </c>
      <c r="F290" s="158" t="s">
        <v>342</v>
      </c>
      <c r="H290" s="157" t="s">
        <v>1</v>
      </c>
      <c r="I290" s="159"/>
      <c r="L290" s="156"/>
      <c r="M290" s="160"/>
      <c r="T290" s="161"/>
      <c r="AT290" s="157" t="s">
        <v>318</v>
      </c>
      <c r="AU290" s="157" t="s">
        <v>84</v>
      </c>
      <c r="AV290" s="12" t="s">
        <v>82</v>
      </c>
      <c r="AW290" s="12" t="s">
        <v>32</v>
      </c>
      <c r="AX290" s="12" t="s">
        <v>75</v>
      </c>
      <c r="AY290" s="157" t="s">
        <v>307</v>
      </c>
    </row>
    <row r="291" spans="2:65" s="13" customFormat="1" ht="11.25">
      <c r="B291" s="162"/>
      <c r="D291" s="152" t="s">
        <v>318</v>
      </c>
      <c r="E291" s="163" t="s">
        <v>1</v>
      </c>
      <c r="F291" s="164" t="s">
        <v>478</v>
      </c>
      <c r="H291" s="165">
        <v>8.2799999999999994</v>
      </c>
      <c r="I291" s="166"/>
      <c r="L291" s="162"/>
      <c r="M291" s="167"/>
      <c r="T291" s="168"/>
      <c r="AT291" s="163" t="s">
        <v>318</v>
      </c>
      <c r="AU291" s="163" t="s">
        <v>84</v>
      </c>
      <c r="AV291" s="13" t="s">
        <v>84</v>
      </c>
      <c r="AW291" s="13" t="s">
        <v>32</v>
      </c>
      <c r="AX291" s="13" t="s">
        <v>75</v>
      </c>
      <c r="AY291" s="163" t="s">
        <v>307</v>
      </c>
    </row>
    <row r="292" spans="2:65" s="14" customFormat="1" ht="11.25">
      <c r="B292" s="169"/>
      <c r="D292" s="152" t="s">
        <v>318</v>
      </c>
      <c r="E292" s="170" t="s">
        <v>1</v>
      </c>
      <c r="F292" s="171" t="s">
        <v>325</v>
      </c>
      <c r="H292" s="172">
        <v>11.183999999999999</v>
      </c>
      <c r="I292" s="173"/>
      <c r="L292" s="169"/>
      <c r="M292" s="174"/>
      <c r="T292" s="175"/>
      <c r="AT292" s="170" t="s">
        <v>318</v>
      </c>
      <c r="AU292" s="170" t="s">
        <v>84</v>
      </c>
      <c r="AV292" s="14" t="s">
        <v>314</v>
      </c>
      <c r="AW292" s="14" t="s">
        <v>32</v>
      </c>
      <c r="AX292" s="14" t="s">
        <v>82</v>
      </c>
      <c r="AY292" s="170" t="s">
        <v>307</v>
      </c>
    </row>
    <row r="293" spans="2:65" s="13" customFormat="1" ht="11.25">
      <c r="B293" s="162"/>
      <c r="D293" s="152" t="s">
        <v>318</v>
      </c>
      <c r="F293" s="164" t="s">
        <v>479</v>
      </c>
      <c r="H293" s="165">
        <v>11.464</v>
      </c>
      <c r="I293" s="166"/>
      <c r="L293" s="162"/>
      <c r="M293" s="167"/>
      <c r="T293" s="168"/>
      <c r="AT293" s="163" t="s">
        <v>318</v>
      </c>
      <c r="AU293" s="163" t="s">
        <v>84</v>
      </c>
      <c r="AV293" s="13" t="s">
        <v>84</v>
      </c>
      <c r="AW293" s="13" t="s">
        <v>4</v>
      </c>
      <c r="AX293" s="13" t="s">
        <v>82</v>
      </c>
      <c r="AY293" s="163" t="s">
        <v>307</v>
      </c>
    </row>
    <row r="294" spans="2:65" s="1" customFormat="1" ht="16.5" customHeight="1">
      <c r="B294" s="33"/>
      <c r="C294" s="139" t="s">
        <v>480</v>
      </c>
      <c r="D294" s="139" t="s">
        <v>309</v>
      </c>
      <c r="E294" s="140" t="s">
        <v>481</v>
      </c>
      <c r="F294" s="141" t="s">
        <v>482</v>
      </c>
      <c r="G294" s="142" t="s">
        <v>312</v>
      </c>
      <c r="H294" s="143">
        <v>22.6</v>
      </c>
      <c r="I294" s="144"/>
      <c r="J294" s="145">
        <f>ROUND(I294*H294,2)</f>
        <v>0</v>
      </c>
      <c r="K294" s="141" t="s">
        <v>313</v>
      </c>
      <c r="L294" s="33"/>
      <c r="M294" s="146" t="s">
        <v>1</v>
      </c>
      <c r="N294" s="147" t="s">
        <v>40</v>
      </c>
      <c r="P294" s="148">
        <f>O294*H294</f>
        <v>0</v>
      </c>
      <c r="Q294" s="148">
        <v>2.6369000000000002E-3</v>
      </c>
      <c r="R294" s="148">
        <f>Q294*H294</f>
        <v>5.9593940000000005E-2</v>
      </c>
      <c r="S294" s="148">
        <v>0</v>
      </c>
      <c r="T294" s="149">
        <f>S294*H294</f>
        <v>0</v>
      </c>
      <c r="AR294" s="150" t="s">
        <v>314</v>
      </c>
      <c r="AT294" s="150" t="s">
        <v>309</v>
      </c>
      <c r="AU294" s="150" t="s">
        <v>84</v>
      </c>
      <c r="AY294" s="18" t="s">
        <v>307</v>
      </c>
      <c r="BE294" s="151">
        <f>IF(N294="základní",J294,0)</f>
        <v>0</v>
      </c>
      <c r="BF294" s="151">
        <f>IF(N294="snížená",J294,0)</f>
        <v>0</v>
      </c>
      <c r="BG294" s="151">
        <f>IF(N294="zákl. přenesená",J294,0)</f>
        <v>0</v>
      </c>
      <c r="BH294" s="151">
        <f>IF(N294="sníž. přenesená",J294,0)</f>
        <v>0</v>
      </c>
      <c r="BI294" s="151">
        <f>IF(N294="nulová",J294,0)</f>
        <v>0</v>
      </c>
      <c r="BJ294" s="18" t="s">
        <v>82</v>
      </c>
      <c r="BK294" s="151">
        <f>ROUND(I294*H294,2)</f>
        <v>0</v>
      </c>
      <c r="BL294" s="18" t="s">
        <v>314</v>
      </c>
      <c r="BM294" s="150" t="s">
        <v>483</v>
      </c>
    </row>
    <row r="295" spans="2:65" s="1" customFormat="1" ht="11.25">
      <c r="B295" s="33"/>
      <c r="D295" s="152" t="s">
        <v>316</v>
      </c>
      <c r="F295" s="153" t="s">
        <v>484</v>
      </c>
      <c r="I295" s="154"/>
      <c r="L295" s="33"/>
      <c r="M295" s="155"/>
      <c r="T295" s="57"/>
      <c r="AT295" s="18" t="s">
        <v>316</v>
      </c>
      <c r="AU295" s="18" t="s">
        <v>84</v>
      </c>
    </row>
    <row r="296" spans="2:65" s="12" customFormat="1" ht="11.25">
      <c r="B296" s="156"/>
      <c r="D296" s="152" t="s">
        <v>318</v>
      </c>
      <c r="E296" s="157" t="s">
        <v>1</v>
      </c>
      <c r="F296" s="158" t="s">
        <v>340</v>
      </c>
      <c r="H296" s="157" t="s">
        <v>1</v>
      </c>
      <c r="I296" s="159"/>
      <c r="L296" s="156"/>
      <c r="M296" s="160"/>
      <c r="T296" s="161"/>
      <c r="AT296" s="157" t="s">
        <v>318</v>
      </c>
      <c r="AU296" s="157" t="s">
        <v>84</v>
      </c>
      <c r="AV296" s="12" t="s">
        <v>82</v>
      </c>
      <c r="AW296" s="12" t="s">
        <v>32</v>
      </c>
      <c r="AX296" s="12" t="s">
        <v>75</v>
      </c>
      <c r="AY296" s="157" t="s">
        <v>307</v>
      </c>
    </row>
    <row r="297" spans="2:65" s="13" customFormat="1" ht="11.25">
      <c r="B297" s="162"/>
      <c r="D297" s="152" t="s">
        <v>318</v>
      </c>
      <c r="E297" s="163" t="s">
        <v>1</v>
      </c>
      <c r="F297" s="164" t="s">
        <v>485</v>
      </c>
      <c r="H297" s="165">
        <v>8.8000000000000007</v>
      </c>
      <c r="I297" s="166"/>
      <c r="L297" s="162"/>
      <c r="M297" s="167"/>
      <c r="T297" s="168"/>
      <c r="AT297" s="163" t="s">
        <v>318</v>
      </c>
      <c r="AU297" s="163" t="s">
        <v>84</v>
      </c>
      <c r="AV297" s="13" t="s">
        <v>84</v>
      </c>
      <c r="AW297" s="13" t="s">
        <v>32</v>
      </c>
      <c r="AX297" s="13" t="s">
        <v>75</v>
      </c>
      <c r="AY297" s="163" t="s">
        <v>307</v>
      </c>
    </row>
    <row r="298" spans="2:65" s="12" customFormat="1" ht="11.25">
      <c r="B298" s="156"/>
      <c r="D298" s="152" t="s">
        <v>318</v>
      </c>
      <c r="E298" s="157" t="s">
        <v>1</v>
      </c>
      <c r="F298" s="158" t="s">
        <v>486</v>
      </c>
      <c r="H298" s="157" t="s">
        <v>1</v>
      </c>
      <c r="I298" s="159"/>
      <c r="L298" s="156"/>
      <c r="M298" s="160"/>
      <c r="T298" s="161"/>
      <c r="AT298" s="157" t="s">
        <v>318</v>
      </c>
      <c r="AU298" s="157" t="s">
        <v>84</v>
      </c>
      <c r="AV298" s="12" t="s">
        <v>82</v>
      </c>
      <c r="AW298" s="12" t="s">
        <v>32</v>
      </c>
      <c r="AX298" s="12" t="s">
        <v>75</v>
      </c>
      <c r="AY298" s="157" t="s">
        <v>307</v>
      </c>
    </row>
    <row r="299" spans="2:65" s="13" customFormat="1" ht="11.25">
      <c r="B299" s="162"/>
      <c r="D299" s="152" t="s">
        <v>318</v>
      </c>
      <c r="E299" s="163" t="s">
        <v>1</v>
      </c>
      <c r="F299" s="164" t="s">
        <v>487</v>
      </c>
      <c r="H299" s="165">
        <v>13.8</v>
      </c>
      <c r="I299" s="166"/>
      <c r="L299" s="162"/>
      <c r="M299" s="167"/>
      <c r="T299" s="168"/>
      <c r="AT299" s="163" t="s">
        <v>318</v>
      </c>
      <c r="AU299" s="163" t="s">
        <v>84</v>
      </c>
      <c r="AV299" s="13" t="s">
        <v>84</v>
      </c>
      <c r="AW299" s="13" t="s">
        <v>32</v>
      </c>
      <c r="AX299" s="13" t="s">
        <v>75</v>
      </c>
      <c r="AY299" s="163" t="s">
        <v>307</v>
      </c>
    </row>
    <row r="300" spans="2:65" s="14" customFormat="1" ht="11.25">
      <c r="B300" s="169"/>
      <c r="D300" s="152" t="s">
        <v>318</v>
      </c>
      <c r="E300" s="170" t="s">
        <v>1</v>
      </c>
      <c r="F300" s="171" t="s">
        <v>325</v>
      </c>
      <c r="H300" s="172">
        <v>22.6</v>
      </c>
      <c r="I300" s="173"/>
      <c r="L300" s="169"/>
      <c r="M300" s="174"/>
      <c r="T300" s="175"/>
      <c r="AT300" s="170" t="s">
        <v>318</v>
      </c>
      <c r="AU300" s="170" t="s">
        <v>84</v>
      </c>
      <c r="AV300" s="14" t="s">
        <v>314</v>
      </c>
      <c r="AW300" s="14" t="s">
        <v>32</v>
      </c>
      <c r="AX300" s="14" t="s">
        <v>82</v>
      </c>
      <c r="AY300" s="170" t="s">
        <v>307</v>
      </c>
    </row>
    <row r="301" spans="2:65" s="1" customFormat="1" ht="16.5" customHeight="1">
      <c r="B301" s="33"/>
      <c r="C301" s="139" t="s">
        <v>488</v>
      </c>
      <c r="D301" s="139" t="s">
        <v>309</v>
      </c>
      <c r="E301" s="140" t="s">
        <v>489</v>
      </c>
      <c r="F301" s="141" t="s">
        <v>490</v>
      </c>
      <c r="G301" s="142" t="s">
        <v>312</v>
      </c>
      <c r="H301" s="143">
        <v>22.6</v>
      </c>
      <c r="I301" s="144"/>
      <c r="J301" s="145">
        <f>ROUND(I301*H301,2)</f>
        <v>0</v>
      </c>
      <c r="K301" s="141" t="s">
        <v>313</v>
      </c>
      <c r="L301" s="33"/>
      <c r="M301" s="146" t="s">
        <v>1</v>
      </c>
      <c r="N301" s="147" t="s">
        <v>40</v>
      </c>
      <c r="P301" s="148">
        <f>O301*H301</f>
        <v>0</v>
      </c>
      <c r="Q301" s="148">
        <v>0</v>
      </c>
      <c r="R301" s="148">
        <f>Q301*H301</f>
        <v>0</v>
      </c>
      <c r="S301" s="148">
        <v>0</v>
      </c>
      <c r="T301" s="149">
        <f>S301*H301</f>
        <v>0</v>
      </c>
      <c r="AR301" s="150" t="s">
        <v>314</v>
      </c>
      <c r="AT301" s="150" t="s">
        <v>309</v>
      </c>
      <c r="AU301" s="150" t="s">
        <v>84</v>
      </c>
      <c r="AY301" s="18" t="s">
        <v>307</v>
      </c>
      <c r="BE301" s="151">
        <f>IF(N301="základní",J301,0)</f>
        <v>0</v>
      </c>
      <c r="BF301" s="151">
        <f>IF(N301="snížená",J301,0)</f>
        <v>0</v>
      </c>
      <c r="BG301" s="151">
        <f>IF(N301="zákl. přenesená",J301,0)</f>
        <v>0</v>
      </c>
      <c r="BH301" s="151">
        <f>IF(N301="sníž. přenesená",J301,0)</f>
        <v>0</v>
      </c>
      <c r="BI301" s="151">
        <f>IF(N301="nulová",J301,0)</f>
        <v>0</v>
      </c>
      <c r="BJ301" s="18" t="s">
        <v>82</v>
      </c>
      <c r="BK301" s="151">
        <f>ROUND(I301*H301,2)</f>
        <v>0</v>
      </c>
      <c r="BL301" s="18" t="s">
        <v>314</v>
      </c>
      <c r="BM301" s="150" t="s">
        <v>491</v>
      </c>
    </row>
    <row r="302" spans="2:65" s="1" customFormat="1" ht="11.25">
      <c r="B302" s="33"/>
      <c r="D302" s="152" t="s">
        <v>316</v>
      </c>
      <c r="F302" s="153" t="s">
        <v>492</v>
      </c>
      <c r="I302" s="154"/>
      <c r="L302" s="33"/>
      <c r="M302" s="155"/>
      <c r="T302" s="57"/>
      <c r="AT302" s="18" t="s">
        <v>316</v>
      </c>
      <c r="AU302" s="18" t="s">
        <v>84</v>
      </c>
    </row>
    <row r="303" spans="2:65" s="1" customFormat="1" ht="21.75" customHeight="1">
      <c r="B303" s="33"/>
      <c r="C303" s="139" t="s">
        <v>493</v>
      </c>
      <c r="D303" s="139" t="s">
        <v>309</v>
      </c>
      <c r="E303" s="140" t="s">
        <v>494</v>
      </c>
      <c r="F303" s="141" t="s">
        <v>495</v>
      </c>
      <c r="G303" s="142" t="s">
        <v>364</v>
      </c>
      <c r="H303" s="143">
        <v>1.073</v>
      </c>
      <c r="I303" s="144"/>
      <c r="J303" s="145">
        <f>ROUND(I303*H303,2)</f>
        <v>0</v>
      </c>
      <c r="K303" s="141" t="s">
        <v>313</v>
      </c>
      <c r="L303" s="33"/>
      <c r="M303" s="146" t="s">
        <v>1</v>
      </c>
      <c r="N303" s="147" t="s">
        <v>40</v>
      </c>
      <c r="P303" s="148">
        <f>O303*H303</f>
        <v>0</v>
      </c>
      <c r="Q303" s="148">
        <v>1.0606207999999999</v>
      </c>
      <c r="R303" s="148">
        <f>Q303*H303</f>
        <v>1.1380461183999999</v>
      </c>
      <c r="S303" s="148">
        <v>0</v>
      </c>
      <c r="T303" s="149">
        <f>S303*H303</f>
        <v>0</v>
      </c>
      <c r="AR303" s="150" t="s">
        <v>314</v>
      </c>
      <c r="AT303" s="150" t="s">
        <v>309</v>
      </c>
      <c r="AU303" s="150" t="s">
        <v>84</v>
      </c>
      <c r="AY303" s="18" t="s">
        <v>307</v>
      </c>
      <c r="BE303" s="151">
        <f>IF(N303="základní",J303,0)</f>
        <v>0</v>
      </c>
      <c r="BF303" s="151">
        <f>IF(N303="snížená",J303,0)</f>
        <v>0</v>
      </c>
      <c r="BG303" s="151">
        <f>IF(N303="zákl. přenesená",J303,0)</f>
        <v>0</v>
      </c>
      <c r="BH303" s="151">
        <f>IF(N303="sníž. přenesená",J303,0)</f>
        <v>0</v>
      </c>
      <c r="BI303" s="151">
        <f>IF(N303="nulová",J303,0)</f>
        <v>0</v>
      </c>
      <c r="BJ303" s="18" t="s">
        <v>82</v>
      </c>
      <c r="BK303" s="151">
        <f>ROUND(I303*H303,2)</f>
        <v>0</v>
      </c>
      <c r="BL303" s="18" t="s">
        <v>314</v>
      </c>
      <c r="BM303" s="150" t="s">
        <v>496</v>
      </c>
    </row>
    <row r="304" spans="2:65" s="1" customFormat="1" ht="11.25">
      <c r="B304" s="33"/>
      <c r="D304" s="152" t="s">
        <v>316</v>
      </c>
      <c r="F304" s="153" t="s">
        <v>497</v>
      </c>
      <c r="I304" s="154"/>
      <c r="L304" s="33"/>
      <c r="M304" s="155"/>
      <c r="T304" s="57"/>
      <c r="AT304" s="18" t="s">
        <v>316</v>
      </c>
      <c r="AU304" s="18" t="s">
        <v>84</v>
      </c>
    </row>
    <row r="305" spans="2:65" s="13" customFormat="1" ht="11.25">
      <c r="B305" s="162"/>
      <c r="D305" s="152" t="s">
        <v>318</v>
      </c>
      <c r="E305" s="163" t="s">
        <v>1</v>
      </c>
      <c r="F305" s="164" t="s">
        <v>498</v>
      </c>
      <c r="H305" s="165">
        <v>1.073</v>
      </c>
      <c r="I305" s="166"/>
      <c r="L305" s="162"/>
      <c r="M305" s="167"/>
      <c r="T305" s="168"/>
      <c r="AT305" s="163" t="s">
        <v>318</v>
      </c>
      <c r="AU305" s="163" t="s">
        <v>84</v>
      </c>
      <c r="AV305" s="13" t="s">
        <v>84</v>
      </c>
      <c r="AW305" s="13" t="s">
        <v>32</v>
      </c>
      <c r="AX305" s="13" t="s">
        <v>82</v>
      </c>
      <c r="AY305" s="163" t="s">
        <v>307</v>
      </c>
    </row>
    <row r="306" spans="2:65" s="1" customFormat="1" ht="16.5" customHeight="1">
      <c r="B306" s="33"/>
      <c r="C306" s="139" t="s">
        <v>499</v>
      </c>
      <c r="D306" s="139" t="s">
        <v>309</v>
      </c>
      <c r="E306" s="140" t="s">
        <v>500</v>
      </c>
      <c r="F306" s="141" t="s">
        <v>501</v>
      </c>
      <c r="G306" s="142" t="s">
        <v>364</v>
      </c>
      <c r="H306" s="143">
        <v>3.6999999999999998E-2</v>
      </c>
      <c r="I306" s="144"/>
      <c r="J306" s="145">
        <f>ROUND(I306*H306,2)</f>
        <v>0</v>
      </c>
      <c r="K306" s="141" t="s">
        <v>502</v>
      </c>
      <c r="L306" s="33"/>
      <c r="M306" s="146" t="s">
        <v>1</v>
      </c>
      <c r="N306" s="147" t="s">
        <v>40</v>
      </c>
      <c r="P306" s="148">
        <f>O306*H306</f>
        <v>0</v>
      </c>
      <c r="Q306" s="148">
        <v>1.06277</v>
      </c>
      <c r="R306" s="148">
        <f>Q306*H306</f>
        <v>3.9322489999999995E-2</v>
      </c>
      <c r="S306" s="148">
        <v>0</v>
      </c>
      <c r="T306" s="149">
        <f>S306*H306</f>
        <v>0</v>
      </c>
      <c r="AR306" s="150" t="s">
        <v>314</v>
      </c>
      <c r="AT306" s="150" t="s">
        <v>309</v>
      </c>
      <c r="AU306" s="150" t="s">
        <v>84</v>
      </c>
      <c r="AY306" s="18" t="s">
        <v>307</v>
      </c>
      <c r="BE306" s="151">
        <f>IF(N306="základní",J306,0)</f>
        <v>0</v>
      </c>
      <c r="BF306" s="151">
        <f>IF(N306="snížená",J306,0)</f>
        <v>0</v>
      </c>
      <c r="BG306" s="151">
        <f>IF(N306="zákl. přenesená",J306,0)</f>
        <v>0</v>
      </c>
      <c r="BH306" s="151">
        <f>IF(N306="sníž. přenesená",J306,0)</f>
        <v>0</v>
      </c>
      <c r="BI306" s="151">
        <f>IF(N306="nulová",J306,0)</f>
        <v>0</v>
      </c>
      <c r="BJ306" s="18" t="s">
        <v>82</v>
      </c>
      <c r="BK306" s="151">
        <f>ROUND(I306*H306,2)</f>
        <v>0</v>
      </c>
      <c r="BL306" s="18" t="s">
        <v>314</v>
      </c>
      <c r="BM306" s="150" t="s">
        <v>503</v>
      </c>
    </row>
    <row r="307" spans="2:65" s="1" customFormat="1" ht="11.25">
      <c r="B307" s="33"/>
      <c r="D307" s="152" t="s">
        <v>316</v>
      </c>
      <c r="F307" s="153" t="s">
        <v>504</v>
      </c>
      <c r="I307" s="154"/>
      <c r="L307" s="33"/>
      <c r="M307" s="155"/>
      <c r="T307" s="57"/>
      <c r="AT307" s="18" t="s">
        <v>316</v>
      </c>
      <c r="AU307" s="18" t="s">
        <v>84</v>
      </c>
    </row>
    <row r="308" spans="2:65" s="13" customFormat="1" ht="11.25">
      <c r="B308" s="162"/>
      <c r="D308" s="152" t="s">
        <v>318</v>
      </c>
      <c r="E308" s="163" t="s">
        <v>1</v>
      </c>
      <c r="F308" s="164" t="s">
        <v>505</v>
      </c>
      <c r="H308" s="165">
        <v>3.6999999999999998E-2</v>
      </c>
      <c r="I308" s="166"/>
      <c r="L308" s="162"/>
      <c r="M308" s="167"/>
      <c r="T308" s="168"/>
      <c r="AT308" s="163" t="s">
        <v>318</v>
      </c>
      <c r="AU308" s="163" t="s">
        <v>84</v>
      </c>
      <c r="AV308" s="13" t="s">
        <v>84</v>
      </c>
      <c r="AW308" s="13" t="s">
        <v>32</v>
      </c>
      <c r="AX308" s="13" t="s">
        <v>82</v>
      </c>
      <c r="AY308" s="163" t="s">
        <v>307</v>
      </c>
    </row>
    <row r="309" spans="2:65" s="1" customFormat="1" ht="33" customHeight="1">
      <c r="B309" s="33"/>
      <c r="C309" s="139" t="s">
        <v>506</v>
      </c>
      <c r="D309" s="139" t="s">
        <v>309</v>
      </c>
      <c r="E309" s="140" t="s">
        <v>507</v>
      </c>
      <c r="F309" s="141" t="s">
        <v>508</v>
      </c>
      <c r="G309" s="142" t="s">
        <v>398</v>
      </c>
      <c r="H309" s="143">
        <v>230.4</v>
      </c>
      <c r="I309" s="144"/>
      <c r="J309" s="145">
        <f>ROUND(I309*H309,2)</f>
        <v>0</v>
      </c>
      <c r="K309" s="141" t="s">
        <v>1</v>
      </c>
      <c r="L309" s="33"/>
      <c r="M309" s="146" t="s">
        <v>1</v>
      </c>
      <c r="N309" s="147" t="s">
        <v>40</v>
      </c>
      <c r="P309" s="148">
        <f>O309*H309</f>
        <v>0</v>
      </c>
      <c r="Q309" s="148">
        <v>7.0000000000000001E-3</v>
      </c>
      <c r="R309" s="148">
        <f>Q309*H309</f>
        <v>1.6128</v>
      </c>
      <c r="S309" s="148">
        <v>0</v>
      </c>
      <c r="T309" s="149">
        <f>S309*H309</f>
        <v>0</v>
      </c>
      <c r="AR309" s="150" t="s">
        <v>314</v>
      </c>
      <c r="AT309" s="150" t="s">
        <v>309</v>
      </c>
      <c r="AU309" s="150" t="s">
        <v>84</v>
      </c>
      <c r="AY309" s="18" t="s">
        <v>307</v>
      </c>
      <c r="BE309" s="151">
        <f>IF(N309="základní",J309,0)</f>
        <v>0</v>
      </c>
      <c r="BF309" s="151">
        <f>IF(N309="snížená",J309,0)</f>
        <v>0</v>
      </c>
      <c r="BG309" s="151">
        <f>IF(N309="zákl. přenesená",J309,0)</f>
        <v>0</v>
      </c>
      <c r="BH309" s="151">
        <f>IF(N309="sníž. přenesená",J309,0)</f>
        <v>0</v>
      </c>
      <c r="BI309" s="151">
        <f>IF(N309="nulová",J309,0)</f>
        <v>0</v>
      </c>
      <c r="BJ309" s="18" t="s">
        <v>82</v>
      </c>
      <c r="BK309" s="151">
        <f>ROUND(I309*H309,2)</f>
        <v>0</v>
      </c>
      <c r="BL309" s="18" t="s">
        <v>314</v>
      </c>
      <c r="BM309" s="150" t="s">
        <v>509</v>
      </c>
    </row>
    <row r="310" spans="2:65" s="1" customFormat="1" ht="19.5">
      <c r="B310" s="33"/>
      <c r="D310" s="152" t="s">
        <v>316</v>
      </c>
      <c r="F310" s="153" t="s">
        <v>508</v>
      </c>
      <c r="I310" s="154"/>
      <c r="L310" s="33"/>
      <c r="M310" s="155"/>
      <c r="T310" s="57"/>
      <c r="AT310" s="18" t="s">
        <v>316</v>
      </c>
      <c r="AU310" s="18" t="s">
        <v>84</v>
      </c>
    </row>
    <row r="311" spans="2:65" s="13" customFormat="1" ht="11.25">
      <c r="B311" s="162"/>
      <c r="D311" s="152" t="s">
        <v>318</v>
      </c>
      <c r="E311" s="163" t="s">
        <v>1</v>
      </c>
      <c r="F311" s="164" t="s">
        <v>510</v>
      </c>
      <c r="H311" s="165">
        <v>230.4</v>
      </c>
      <c r="I311" s="166"/>
      <c r="L311" s="162"/>
      <c r="M311" s="167"/>
      <c r="T311" s="168"/>
      <c r="AT311" s="163" t="s">
        <v>318</v>
      </c>
      <c r="AU311" s="163" t="s">
        <v>84</v>
      </c>
      <c r="AV311" s="13" t="s">
        <v>84</v>
      </c>
      <c r="AW311" s="13" t="s">
        <v>32</v>
      </c>
      <c r="AX311" s="13" t="s">
        <v>82</v>
      </c>
      <c r="AY311" s="163" t="s">
        <v>307</v>
      </c>
    </row>
    <row r="312" spans="2:65" s="1" customFormat="1" ht="16.5" customHeight="1">
      <c r="B312" s="33"/>
      <c r="C312" s="139" t="s">
        <v>511</v>
      </c>
      <c r="D312" s="139" t="s">
        <v>309</v>
      </c>
      <c r="E312" s="140" t="s">
        <v>512</v>
      </c>
      <c r="F312" s="141" t="s">
        <v>513</v>
      </c>
      <c r="G312" s="142" t="s">
        <v>514</v>
      </c>
      <c r="H312" s="143">
        <v>32</v>
      </c>
      <c r="I312" s="144"/>
      <c r="J312" s="145">
        <f>ROUND(I312*H312,2)</f>
        <v>0</v>
      </c>
      <c r="K312" s="141" t="s">
        <v>1</v>
      </c>
      <c r="L312" s="33"/>
      <c r="M312" s="146" t="s">
        <v>1</v>
      </c>
      <c r="N312" s="147" t="s">
        <v>40</v>
      </c>
      <c r="P312" s="148">
        <f>O312*H312</f>
        <v>0</v>
      </c>
      <c r="Q312" s="148">
        <v>1.32E-3</v>
      </c>
      <c r="R312" s="148">
        <f>Q312*H312</f>
        <v>4.224E-2</v>
      </c>
      <c r="S312" s="148">
        <v>0</v>
      </c>
      <c r="T312" s="149">
        <f>S312*H312</f>
        <v>0</v>
      </c>
      <c r="AR312" s="150" t="s">
        <v>314</v>
      </c>
      <c r="AT312" s="150" t="s">
        <v>309</v>
      </c>
      <c r="AU312" s="150" t="s">
        <v>84</v>
      </c>
      <c r="AY312" s="18" t="s">
        <v>307</v>
      </c>
      <c r="BE312" s="151">
        <f>IF(N312="základní",J312,0)</f>
        <v>0</v>
      </c>
      <c r="BF312" s="151">
        <f>IF(N312="snížená",J312,0)</f>
        <v>0</v>
      </c>
      <c r="BG312" s="151">
        <f>IF(N312="zákl. přenesená",J312,0)</f>
        <v>0</v>
      </c>
      <c r="BH312" s="151">
        <f>IF(N312="sníž. přenesená",J312,0)</f>
        <v>0</v>
      </c>
      <c r="BI312" s="151">
        <f>IF(N312="nulová",J312,0)</f>
        <v>0</v>
      </c>
      <c r="BJ312" s="18" t="s">
        <v>82</v>
      </c>
      <c r="BK312" s="151">
        <f>ROUND(I312*H312,2)</f>
        <v>0</v>
      </c>
      <c r="BL312" s="18" t="s">
        <v>314</v>
      </c>
      <c r="BM312" s="150" t="s">
        <v>515</v>
      </c>
    </row>
    <row r="313" spans="2:65" s="1" customFormat="1" ht="58.5">
      <c r="B313" s="33"/>
      <c r="D313" s="152" t="s">
        <v>316</v>
      </c>
      <c r="F313" s="153" t="s">
        <v>516</v>
      </c>
      <c r="I313" s="154"/>
      <c r="L313" s="33"/>
      <c r="M313" s="155"/>
      <c r="T313" s="57"/>
      <c r="AT313" s="18" t="s">
        <v>316</v>
      </c>
      <c r="AU313" s="18" t="s">
        <v>84</v>
      </c>
    </row>
    <row r="314" spans="2:65" s="11" customFormat="1" ht="22.9" customHeight="1">
      <c r="B314" s="127"/>
      <c r="D314" s="128" t="s">
        <v>74</v>
      </c>
      <c r="E314" s="137" t="s">
        <v>163</v>
      </c>
      <c r="F314" s="137" t="s">
        <v>517</v>
      </c>
      <c r="I314" s="130"/>
      <c r="J314" s="138">
        <f>BK314</f>
        <v>0</v>
      </c>
      <c r="L314" s="127"/>
      <c r="M314" s="132"/>
      <c r="P314" s="133">
        <f>SUM(P315:P352)</f>
        <v>0</v>
      </c>
      <c r="R314" s="133">
        <f>SUM(R315:R352)</f>
        <v>11.764174840000001</v>
      </c>
      <c r="T314" s="134">
        <f>SUM(T315:T352)</f>
        <v>0</v>
      </c>
      <c r="AR314" s="128" t="s">
        <v>82</v>
      </c>
      <c r="AT314" s="135" t="s">
        <v>74</v>
      </c>
      <c r="AU314" s="135" t="s">
        <v>82</v>
      </c>
      <c r="AY314" s="128" t="s">
        <v>307</v>
      </c>
      <c r="BK314" s="136">
        <f>SUM(BK315:BK352)</f>
        <v>0</v>
      </c>
    </row>
    <row r="315" spans="2:65" s="1" customFormat="1" ht="24.2" customHeight="1">
      <c r="B315" s="33"/>
      <c r="C315" s="139" t="s">
        <v>518</v>
      </c>
      <c r="D315" s="139" t="s">
        <v>309</v>
      </c>
      <c r="E315" s="140" t="s">
        <v>519</v>
      </c>
      <c r="F315" s="141" t="s">
        <v>520</v>
      </c>
      <c r="G315" s="142" t="s">
        <v>521</v>
      </c>
      <c r="H315" s="143">
        <v>1</v>
      </c>
      <c r="I315" s="144"/>
      <c r="J315" s="145">
        <f>ROUND(I315*H315,2)</f>
        <v>0</v>
      </c>
      <c r="K315" s="141" t="s">
        <v>1</v>
      </c>
      <c r="L315" s="33"/>
      <c r="M315" s="146" t="s">
        <v>1</v>
      </c>
      <c r="N315" s="147" t="s">
        <v>40</v>
      </c>
      <c r="P315" s="148">
        <f>O315*H315</f>
        <v>0</v>
      </c>
      <c r="Q315" s="148">
        <v>1</v>
      </c>
      <c r="R315" s="148">
        <f>Q315*H315</f>
        <v>1</v>
      </c>
      <c r="S315" s="148">
        <v>0</v>
      </c>
      <c r="T315" s="149">
        <f>S315*H315</f>
        <v>0</v>
      </c>
      <c r="AR315" s="150" t="s">
        <v>314</v>
      </c>
      <c r="AT315" s="150" t="s">
        <v>309</v>
      </c>
      <c r="AU315" s="150" t="s">
        <v>84</v>
      </c>
      <c r="AY315" s="18" t="s">
        <v>307</v>
      </c>
      <c r="BE315" s="151">
        <f>IF(N315="základní",J315,0)</f>
        <v>0</v>
      </c>
      <c r="BF315" s="151">
        <f>IF(N315="snížená",J315,0)</f>
        <v>0</v>
      </c>
      <c r="BG315" s="151">
        <f>IF(N315="zákl. přenesená",J315,0)</f>
        <v>0</v>
      </c>
      <c r="BH315" s="151">
        <f>IF(N315="sníž. přenesená",J315,0)</f>
        <v>0</v>
      </c>
      <c r="BI315" s="151">
        <f>IF(N315="nulová",J315,0)</f>
        <v>0</v>
      </c>
      <c r="BJ315" s="18" t="s">
        <v>82</v>
      </c>
      <c r="BK315" s="151">
        <f>ROUND(I315*H315,2)</f>
        <v>0</v>
      </c>
      <c r="BL315" s="18" t="s">
        <v>314</v>
      </c>
      <c r="BM315" s="150" t="s">
        <v>522</v>
      </c>
    </row>
    <row r="316" spans="2:65" s="1" customFormat="1" ht="11.25">
      <c r="B316" s="33"/>
      <c r="D316" s="152" t="s">
        <v>316</v>
      </c>
      <c r="F316" s="153" t="s">
        <v>520</v>
      </c>
      <c r="I316" s="154"/>
      <c r="L316" s="33"/>
      <c r="M316" s="155"/>
      <c r="T316" s="57"/>
      <c r="AT316" s="18" t="s">
        <v>316</v>
      </c>
      <c r="AU316" s="18" t="s">
        <v>84</v>
      </c>
    </row>
    <row r="317" spans="2:65" s="1" customFormat="1" ht="29.25">
      <c r="B317" s="33"/>
      <c r="D317" s="152" t="s">
        <v>357</v>
      </c>
      <c r="F317" s="176" t="s">
        <v>523</v>
      </c>
      <c r="I317" s="154"/>
      <c r="L317" s="33"/>
      <c r="M317" s="155"/>
      <c r="T317" s="57"/>
      <c r="AT317" s="18" t="s">
        <v>357</v>
      </c>
      <c r="AU317" s="18" t="s">
        <v>84</v>
      </c>
    </row>
    <row r="318" spans="2:65" s="1" customFormat="1" ht="33" customHeight="1">
      <c r="B318" s="33"/>
      <c r="C318" s="139" t="s">
        <v>524</v>
      </c>
      <c r="D318" s="139" t="s">
        <v>309</v>
      </c>
      <c r="E318" s="140" t="s">
        <v>525</v>
      </c>
      <c r="F318" s="141" t="s">
        <v>526</v>
      </c>
      <c r="G318" s="142" t="s">
        <v>405</v>
      </c>
      <c r="H318" s="143">
        <v>8</v>
      </c>
      <c r="I318" s="144"/>
      <c r="J318" s="145">
        <f>ROUND(I318*H318,2)</f>
        <v>0</v>
      </c>
      <c r="K318" s="141" t="s">
        <v>313</v>
      </c>
      <c r="L318" s="33"/>
      <c r="M318" s="146" t="s">
        <v>1</v>
      </c>
      <c r="N318" s="147" t="s">
        <v>40</v>
      </c>
      <c r="P318" s="148">
        <f>O318*H318</f>
        <v>0</v>
      </c>
      <c r="Q318" s="148">
        <v>2.6280000000000001E-2</v>
      </c>
      <c r="R318" s="148">
        <f>Q318*H318</f>
        <v>0.21024000000000001</v>
      </c>
      <c r="S318" s="148">
        <v>0</v>
      </c>
      <c r="T318" s="149">
        <f>S318*H318</f>
        <v>0</v>
      </c>
      <c r="AR318" s="150" t="s">
        <v>314</v>
      </c>
      <c r="AT318" s="150" t="s">
        <v>309</v>
      </c>
      <c r="AU318" s="150" t="s">
        <v>84</v>
      </c>
      <c r="AY318" s="18" t="s">
        <v>307</v>
      </c>
      <c r="BE318" s="151">
        <f>IF(N318="základní",J318,0)</f>
        <v>0</v>
      </c>
      <c r="BF318" s="151">
        <f>IF(N318="snížená",J318,0)</f>
        <v>0</v>
      </c>
      <c r="BG318" s="151">
        <f>IF(N318="zákl. přenesená",J318,0)</f>
        <v>0</v>
      </c>
      <c r="BH318" s="151">
        <f>IF(N318="sníž. přenesená",J318,0)</f>
        <v>0</v>
      </c>
      <c r="BI318" s="151">
        <f>IF(N318="nulová",J318,0)</f>
        <v>0</v>
      </c>
      <c r="BJ318" s="18" t="s">
        <v>82</v>
      </c>
      <c r="BK318" s="151">
        <f>ROUND(I318*H318,2)</f>
        <v>0</v>
      </c>
      <c r="BL318" s="18" t="s">
        <v>314</v>
      </c>
      <c r="BM318" s="150" t="s">
        <v>527</v>
      </c>
    </row>
    <row r="319" spans="2:65" s="1" customFormat="1" ht="29.25">
      <c r="B319" s="33"/>
      <c r="D319" s="152" t="s">
        <v>316</v>
      </c>
      <c r="F319" s="153" t="s">
        <v>528</v>
      </c>
      <c r="I319" s="154"/>
      <c r="L319" s="33"/>
      <c r="M319" s="155"/>
      <c r="T319" s="57"/>
      <c r="AT319" s="18" t="s">
        <v>316</v>
      </c>
      <c r="AU319" s="18" t="s">
        <v>84</v>
      </c>
    </row>
    <row r="320" spans="2:65" s="12" customFormat="1" ht="11.25">
      <c r="B320" s="156"/>
      <c r="D320" s="152" t="s">
        <v>318</v>
      </c>
      <c r="E320" s="157" t="s">
        <v>1</v>
      </c>
      <c r="F320" s="158" t="s">
        <v>529</v>
      </c>
      <c r="H320" s="157" t="s">
        <v>1</v>
      </c>
      <c r="I320" s="159"/>
      <c r="L320" s="156"/>
      <c r="M320" s="160"/>
      <c r="T320" s="161"/>
      <c r="AT320" s="157" t="s">
        <v>318</v>
      </c>
      <c r="AU320" s="157" t="s">
        <v>84</v>
      </c>
      <c r="AV320" s="12" t="s">
        <v>82</v>
      </c>
      <c r="AW320" s="12" t="s">
        <v>32</v>
      </c>
      <c r="AX320" s="12" t="s">
        <v>75</v>
      </c>
      <c r="AY320" s="157" t="s">
        <v>307</v>
      </c>
    </row>
    <row r="321" spans="2:65" s="13" customFormat="1" ht="11.25">
      <c r="B321" s="162"/>
      <c r="D321" s="152" t="s">
        <v>318</v>
      </c>
      <c r="E321" s="163" t="s">
        <v>1</v>
      </c>
      <c r="F321" s="164" t="s">
        <v>163</v>
      </c>
      <c r="H321" s="165">
        <v>3</v>
      </c>
      <c r="I321" s="166"/>
      <c r="L321" s="162"/>
      <c r="M321" s="167"/>
      <c r="T321" s="168"/>
      <c r="AT321" s="163" t="s">
        <v>318</v>
      </c>
      <c r="AU321" s="163" t="s">
        <v>84</v>
      </c>
      <c r="AV321" s="13" t="s">
        <v>84</v>
      </c>
      <c r="AW321" s="13" t="s">
        <v>32</v>
      </c>
      <c r="AX321" s="13" t="s">
        <v>75</v>
      </c>
      <c r="AY321" s="163" t="s">
        <v>307</v>
      </c>
    </row>
    <row r="322" spans="2:65" s="12" customFormat="1" ht="11.25">
      <c r="B322" s="156"/>
      <c r="D322" s="152" t="s">
        <v>318</v>
      </c>
      <c r="E322" s="157" t="s">
        <v>1</v>
      </c>
      <c r="F322" s="158" t="s">
        <v>530</v>
      </c>
      <c r="H322" s="157" t="s">
        <v>1</v>
      </c>
      <c r="I322" s="159"/>
      <c r="L322" s="156"/>
      <c r="M322" s="160"/>
      <c r="T322" s="161"/>
      <c r="AT322" s="157" t="s">
        <v>318</v>
      </c>
      <c r="AU322" s="157" t="s">
        <v>84</v>
      </c>
      <c r="AV322" s="12" t="s">
        <v>82</v>
      </c>
      <c r="AW322" s="12" t="s">
        <v>32</v>
      </c>
      <c r="AX322" s="12" t="s">
        <v>75</v>
      </c>
      <c r="AY322" s="157" t="s">
        <v>307</v>
      </c>
    </row>
    <row r="323" spans="2:65" s="13" customFormat="1" ht="11.25">
      <c r="B323" s="162"/>
      <c r="D323" s="152" t="s">
        <v>318</v>
      </c>
      <c r="E323" s="163" t="s">
        <v>1</v>
      </c>
      <c r="F323" s="164" t="s">
        <v>84</v>
      </c>
      <c r="H323" s="165">
        <v>2</v>
      </c>
      <c r="I323" s="166"/>
      <c r="L323" s="162"/>
      <c r="M323" s="167"/>
      <c r="T323" s="168"/>
      <c r="AT323" s="163" t="s">
        <v>318</v>
      </c>
      <c r="AU323" s="163" t="s">
        <v>84</v>
      </c>
      <c r="AV323" s="13" t="s">
        <v>84</v>
      </c>
      <c r="AW323" s="13" t="s">
        <v>32</v>
      </c>
      <c r="AX323" s="13" t="s">
        <v>75</v>
      </c>
      <c r="AY323" s="163" t="s">
        <v>307</v>
      </c>
    </row>
    <row r="324" spans="2:65" s="12" customFormat="1" ht="11.25">
      <c r="B324" s="156"/>
      <c r="D324" s="152" t="s">
        <v>318</v>
      </c>
      <c r="E324" s="157" t="s">
        <v>1</v>
      </c>
      <c r="F324" s="158" t="s">
        <v>531</v>
      </c>
      <c r="H324" s="157" t="s">
        <v>1</v>
      </c>
      <c r="I324" s="159"/>
      <c r="L324" s="156"/>
      <c r="M324" s="160"/>
      <c r="T324" s="161"/>
      <c r="AT324" s="157" t="s">
        <v>318</v>
      </c>
      <c r="AU324" s="157" t="s">
        <v>84</v>
      </c>
      <c r="AV324" s="12" t="s">
        <v>82</v>
      </c>
      <c r="AW324" s="12" t="s">
        <v>32</v>
      </c>
      <c r="AX324" s="12" t="s">
        <v>75</v>
      </c>
      <c r="AY324" s="157" t="s">
        <v>307</v>
      </c>
    </row>
    <row r="325" spans="2:65" s="13" customFormat="1" ht="11.25">
      <c r="B325" s="162"/>
      <c r="D325" s="152" t="s">
        <v>318</v>
      </c>
      <c r="E325" s="163" t="s">
        <v>1</v>
      </c>
      <c r="F325" s="164" t="s">
        <v>84</v>
      </c>
      <c r="H325" s="165">
        <v>2</v>
      </c>
      <c r="I325" s="166"/>
      <c r="L325" s="162"/>
      <c r="M325" s="167"/>
      <c r="T325" s="168"/>
      <c r="AT325" s="163" t="s">
        <v>318</v>
      </c>
      <c r="AU325" s="163" t="s">
        <v>84</v>
      </c>
      <c r="AV325" s="13" t="s">
        <v>84</v>
      </c>
      <c r="AW325" s="13" t="s">
        <v>32</v>
      </c>
      <c r="AX325" s="13" t="s">
        <v>75</v>
      </c>
      <c r="AY325" s="163" t="s">
        <v>307</v>
      </c>
    </row>
    <row r="326" spans="2:65" s="12" customFormat="1" ht="11.25">
      <c r="B326" s="156"/>
      <c r="D326" s="152" t="s">
        <v>318</v>
      </c>
      <c r="E326" s="157" t="s">
        <v>1</v>
      </c>
      <c r="F326" s="158" t="s">
        <v>532</v>
      </c>
      <c r="H326" s="157" t="s">
        <v>1</v>
      </c>
      <c r="I326" s="159"/>
      <c r="L326" s="156"/>
      <c r="M326" s="160"/>
      <c r="T326" s="161"/>
      <c r="AT326" s="157" t="s">
        <v>318</v>
      </c>
      <c r="AU326" s="157" t="s">
        <v>84</v>
      </c>
      <c r="AV326" s="12" t="s">
        <v>82</v>
      </c>
      <c r="AW326" s="12" t="s">
        <v>32</v>
      </c>
      <c r="AX326" s="12" t="s">
        <v>75</v>
      </c>
      <c r="AY326" s="157" t="s">
        <v>307</v>
      </c>
    </row>
    <row r="327" spans="2:65" s="13" customFormat="1" ht="11.25">
      <c r="B327" s="162"/>
      <c r="D327" s="152" t="s">
        <v>318</v>
      </c>
      <c r="E327" s="163" t="s">
        <v>1</v>
      </c>
      <c r="F327" s="164" t="s">
        <v>82</v>
      </c>
      <c r="H327" s="165">
        <v>1</v>
      </c>
      <c r="I327" s="166"/>
      <c r="L327" s="162"/>
      <c r="M327" s="167"/>
      <c r="T327" s="168"/>
      <c r="AT327" s="163" t="s">
        <v>318</v>
      </c>
      <c r="AU327" s="163" t="s">
        <v>84</v>
      </c>
      <c r="AV327" s="13" t="s">
        <v>84</v>
      </c>
      <c r="AW327" s="13" t="s">
        <v>32</v>
      </c>
      <c r="AX327" s="13" t="s">
        <v>75</v>
      </c>
      <c r="AY327" s="163" t="s">
        <v>307</v>
      </c>
    </row>
    <row r="328" spans="2:65" s="14" customFormat="1" ht="11.25">
      <c r="B328" s="169"/>
      <c r="D328" s="152" t="s">
        <v>318</v>
      </c>
      <c r="E328" s="170" t="s">
        <v>1</v>
      </c>
      <c r="F328" s="171" t="s">
        <v>325</v>
      </c>
      <c r="H328" s="172">
        <v>8</v>
      </c>
      <c r="I328" s="173"/>
      <c r="L328" s="169"/>
      <c r="M328" s="174"/>
      <c r="T328" s="175"/>
      <c r="AT328" s="170" t="s">
        <v>318</v>
      </c>
      <c r="AU328" s="170" t="s">
        <v>84</v>
      </c>
      <c r="AV328" s="14" t="s">
        <v>314</v>
      </c>
      <c r="AW328" s="14" t="s">
        <v>32</v>
      </c>
      <c r="AX328" s="14" t="s">
        <v>82</v>
      </c>
      <c r="AY328" s="170" t="s">
        <v>307</v>
      </c>
    </row>
    <row r="329" spans="2:65" s="1" customFormat="1" ht="24.2" customHeight="1">
      <c r="B329" s="33"/>
      <c r="C329" s="139" t="s">
        <v>533</v>
      </c>
      <c r="D329" s="139" t="s">
        <v>309</v>
      </c>
      <c r="E329" s="140" t="s">
        <v>534</v>
      </c>
      <c r="F329" s="141" t="s">
        <v>535</v>
      </c>
      <c r="G329" s="142" t="s">
        <v>312</v>
      </c>
      <c r="H329" s="143">
        <v>170.99700000000001</v>
      </c>
      <c r="I329" s="144"/>
      <c r="J329" s="145">
        <f>ROUND(I329*H329,2)</f>
        <v>0</v>
      </c>
      <c r="K329" s="141" t="s">
        <v>313</v>
      </c>
      <c r="L329" s="33"/>
      <c r="M329" s="146" t="s">
        <v>1</v>
      </c>
      <c r="N329" s="147" t="s">
        <v>40</v>
      </c>
      <c r="P329" s="148">
        <f>O329*H329</f>
        <v>0</v>
      </c>
      <c r="Q329" s="148">
        <v>6.1719999999999997E-2</v>
      </c>
      <c r="R329" s="148">
        <f>Q329*H329</f>
        <v>10.55393484</v>
      </c>
      <c r="S329" s="148">
        <v>0</v>
      </c>
      <c r="T329" s="149">
        <f>S329*H329</f>
        <v>0</v>
      </c>
      <c r="AR329" s="150" t="s">
        <v>314</v>
      </c>
      <c r="AT329" s="150" t="s">
        <v>309</v>
      </c>
      <c r="AU329" s="150" t="s">
        <v>84</v>
      </c>
      <c r="AY329" s="18" t="s">
        <v>307</v>
      </c>
      <c r="BE329" s="151">
        <f>IF(N329="základní",J329,0)</f>
        <v>0</v>
      </c>
      <c r="BF329" s="151">
        <f>IF(N329="snížená",J329,0)</f>
        <v>0</v>
      </c>
      <c r="BG329" s="151">
        <f>IF(N329="zákl. přenesená",J329,0)</f>
        <v>0</v>
      </c>
      <c r="BH329" s="151">
        <f>IF(N329="sníž. přenesená",J329,0)</f>
        <v>0</v>
      </c>
      <c r="BI329" s="151">
        <f>IF(N329="nulová",J329,0)</f>
        <v>0</v>
      </c>
      <c r="BJ329" s="18" t="s">
        <v>82</v>
      </c>
      <c r="BK329" s="151">
        <f>ROUND(I329*H329,2)</f>
        <v>0</v>
      </c>
      <c r="BL329" s="18" t="s">
        <v>314</v>
      </c>
      <c r="BM329" s="150" t="s">
        <v>536</v>
      </c>
    </row>
    <row r="330" spans="2:65" s="1" customFormat="1" ht="19.5">
      <c r="B330" s="33"/>
      <c r="D330" s="152" t="s">
        <v>316</v>
      </c>
      <c r="F330" s="153" t="s">
        <v>537</v>
      </c>
      <c r="I330" s="154"/>
      <c r="L330" s="33"/>
      <c r="M330" s="155"/>
      <c r="T330" s="57"/>
      <c r="AT330" s="18" t="s">
        <v>316</v>
      </c>
      <c r="AU330" s="18" t="s">
        <v>84</v>
      </c>
    </row>
    <row r="331" spans="2:65" s="12" customFormat="1" ht="11.25">
      <c r="B331" s="156"/>
      <c r="D331" s="152" t="s">
        <v>318</v>
      </c>
      <c r="E331" s="157" t="s">
        <v>1</v>
      </c>
      <c r="F331" s="158" t="s">
        <v>538</v>
      </c>
      <c r="H331" s="157" t="s">
        <v>1</v>
      </c>
      <c r="I331" s="159"/>
      <c r="L331" s="156"/>
      <c r="M331" s="160"/>
      <c r="T331" s="161"/>
      <c r="AT331" s="157" t="s">
        <v>318</v>
      </c>
      <c r="AU331" s="157" t="s">
        <v>84</v>
      </c>
      <c r="AV331" s="12" t="s">
        <v>82</v>
      </c>
      <c r="AW331" s="12" t="s">
        <v>32</v>
      </c>
      <c r="AX331" s="12" t="s">
        <v>75</v>
      </c>
      <c r="AY331" s="157" t="s">
        <v>307</v>
      </c>
    </row>
    <row r="332" spans="2:65" s="13" customFormat="1" ht="11.25">
      <c r="B332" s="162"/>
      <c r="D332" s="152" t="s">
        <v>318</v>
      </c>
      <c r="E332" s="163" t="s">
        <v>1</v>
      </c>
      <c r="F332" s="164" t="s">
        <v>539</v>
      </c>
      <c r="H332" s="165">
        <v>61.02</v>
      </c>
      <c r="I332" s="166"/>
      <c r="L332" s="162"/>
      <c r="M332" s="167"/>
      <c r="T332" s="168"/>
      <c r="AT332" s="163" t="s">
        <v>318</v>
      </c>
      <c r="AU332" s="163" t="s">
        <v>84</v>
      </c>
      <c r="AV332" s="13" t="s">
        <v>84</v>
      </c>
      <c r="AW332" s="13" t="s">
        <v>32</v>
      </c>
      <c r="AX332" s="13" t="s">
        <v>75</v>
      </c>
      <c r="AY332" s="163" t="s">
        <v>307</v>
      </c>
    </row>
    <row r="333" spans="2:65" s="13" customFormat="1" ht="11.25">
      <c r="B333" s="162"/>
      <c r="D333" s="152" t="s">
        <v>318</v>
      </c>
      <c r="E333" s="163" t="s">
        <v>1</v>
      </c>
      <c r="F333" s="164" t="s">
        <v>540</v>
      </c>
      <c r="H333" s="165">
        <v>15.12</v>
      </c>
      <c r="I333" s="166"/>
      <c r="L333" s="162"/>
      <c r="M333" s="167"/>
      <c r="T333" s="168"/>
      <c r="AT333" s="163" t="s">
        <v>318</v>
      </c>
      <c r="AU333" s="163" t="s">
        <v>84</v>
      </c>
      <c r="AV333" s="13" t="s">
        <v>84</v>
      </c>
      <c r="AW333" s="13" t="s">
        <v>32</v>
      </c>
      <c r="AX333" s="13" t="s">
        <v>75</v>
      </c>
      <c r="AY333" s="163" t="s">
        <v>307</v>
      </c>
    </row>
    <row r="334" spans="2:65" s="12" customFormat="1" ht="11.25">
      <c r="B334" s="156"/>
      <c r="D334" s="152" t="s">
        <v>318</v>
      </c>
      <c r="E334" s="157" t="s">
        <v>1</v>
      </c>
      <c r="F334" s="158" t="s">
        <v>541</v>
      </c>
      <c r="H334" s="157" t="s">
        <v>1</v>
      </c>
      <c r="I334" s="159"/>
      <c r="L334" s="156"/>
      <c r="M334" s="160"/>
      <c r="T334" s="161"/>
      <c r="AT334" s="157" t="s">
        <v>318</v>
      </c>
      <c r="AU334" s="157" t="s">
        <v>84</v>
      </c>
      <c r="AV334" s="12" t="s">
        <v>82</v>
      </c>
      <c r="AW334" s="12" t="s">
        <v>32</v>
      </c>
      <c r="AX334" s="12" t="s">
        <v>75</v>
      </c>
      <c r="AY334" s="157" t="s">
        <v>307</v>
      </c>
    </row>
    <row r="335" spans="2:65" s="13" customFormat="1" ht="11.25">
      <c r="B335" s="162"/>
      <c r="D335" s="152" t="s">
        <v>318</v>
      </c>
      <c r="E335" s="163" t="s">
        <v>1</v>
      </c>
      <c r="F335" s="164" t="s">
        <v>542</v>
      </c>
      <c r="H335" s="165">
        <v>8.9600000000000009</v>
      </c>
      <c r="I335" s="166"/>
      <c r="L335" s="162"/>
      <c r="M335" s="167"/>
      <c r="T335" s="168"/>
      <c r="AT335" s="163" t="s">
        <v>318</v>
      </c>
      <c r="AU335" s="163" t="s">
        <v>84</v>
      </c>
      <c r="AV335" s="13" t="s">
        <v>84</v>
      </c>
      <c r="AW335" s="13" t="s">
        <v>32</v>
      </c>
      <c r="AX335" s="13" t="s">
        <v>75</v>
      </c>
      <c r="AY335" s="163" t="s">
        <v>307</v>
      </c>
    </row>
    <row r="336" spans="2:65" s="13" customFormat="1" ht="11.25">
      <c r="B336" s="162"/>
      <c r="D336" s="152" t="s">
        <v>318</v>
      </c>
      <c r="E336" s="163" t="s">
        <v>1</v>
      </c>
      <c r="F336" s="164" t="s">
        <v>543</v>
      </c>
      <c r="H336" s="165">
        <v>4.4800000000000004</v>
      </c>
      <c r="I336" s="166"/>
      <c r="L336" s="162"/>
      <c r="M336" s="167"/>
      <c r="T336" s="168"/>
      <c r="AT336" s="163" t="s">
        <v>318</v>
      </c>
      <c r="AU336" s="163" t="s">
        <v>84</v>
      </c>
      <c r="AV336" s="13" t="s">
        <v>84</v>
      </c>
      <c r="AW336" s="13" t="s">
        <v>32</v>
      </c>
      <c r="AX336" s="13" t="s">
        <v>75</v>
      </c>
      <c r="AY336" s="163" t="s">
        <v>307</v>
      </c>
    </row>
    <row r="337" spans="2:51" s="13" customFormat="1" ht="11.25">
      <c r="B337" s="162"/>
      <c r="D337" s="152" t="s">
        <v>318</v>
      </c>
      <c r="E337" s="163" t="s">
        <v>1</v>
      </c>
      <c r="F337" s="164" t="s">
        <v>544</v>
      </c>
      <c r="H337" s="165">
        <v>3.0819999999999999</v>
      </c>
      <c r="I337" s="166"/>
      <c r="L337" s="162"/>
      <c r="M337" s="167"/>
      <c r="T337" s="168"/>
      <c r="AT337" s="163" t="s">
        <v>318</v>
      </c>
      <c r="AU337" s="163" t="s">
        <v>84</v>
      </c>
      <c r="AV337" s="13" t="s">
        <v>84</v>
      </c>
      <c r="AW337" s="13" t="s">
        <v>32</v>
      </c>
      <c r="AX337" s="13" t="s">
        <v>75</v>
      </c>
      <c r="AY337" s="163" t="s">
        <v>307</v>
      </c>
    </row>
    <row r="338" spans="2:51" s="13" customFormat="1" ht="11.25">
      <c r="B338" s="162"/>
      <c r="D338" s="152" t="s">
        <v>318</v>
      </c>
      <c r="E338" s="163" t="s">
        <v>1</v>
      </c>
      <c r="F338" s="164" t="s">
        <v>545</v>
      </c>
      <c r="H338" s="165">
        <v>3.3969999999999998</v>
      </c>
      <c r="I338" s="166"/>
      <c r="L338" s="162"/>
      <c r="M338" s="167"/>
      <c r="T338" s="168"/>
      <c r="AT338" s="163" t="s">
        <v>318</v>
      </c>
      <c r="AU338" s="163" t="s">
        <v>84</v>
      </c>
      <c r="AV338" s="13" t="s">
        <v>84</v>
      </c>
      <c r="AW338" s="13" t="s">
        <v>32</v>
      </c>
      <c r="AX338" s="13" t="s">
        <v>75</v>
      </c>
      <c r="AY338" s="163" t="s">
        <v>307</v>
      </c>
    </row>
    <row r="339" spans="2:51" s="13" customFormat="1" ht="11.25">
      <c r="B339" s="162"/>
      <c r="D339" s="152" t="s">
        <v>318</v>
      </c>
      <c r="E339" s="163" t="s">
        <v>1</v>
      </c>
      <c r="F339" s="164" t="s">
        <v>546</v>
      </c>
      <c r="H339" s="165">
        <v>4.8159999999999998</v>
      </c>
      <c r="I339" s="166"/>
      <c r="L339" s="162"/>
      <c r="M339" s="167"/>
      <c r="T339" s="168"/>
      <c r="AT339" s="163" t="s">
        <v>318</v>
      </c>
      <c r="AU339" s="163" t="s">
        <v>84</v>
      </c>
      <c r="AV339" s="13" t="s">
        <v>84</v>
      </c>
      <c r="AW339" s="13" t="s">
        <v>32</v>
      </c>
      <c r="AX339" s="13" t="s">
        <v>75</v>
      </c>
      <c r="AY339" s="163" t="s">
        <v>307</v>
      </c>
    </row>
    <row r="340" spans="2:51" s="12" customFormat="1" ht="11.25">
      <c r="B340" s="156"/>
      <c r="D340" s="152" t="s">
        <v>318</v>
      </c>
      <c r="E340" s="157" t="s">
        <v>1</v>
      </c>
      <c r="F340" s="158" t="s">
        <v>547</v>
      </c>
      <c r="H340" s="157" t="s">
        <v>1</v>
      </c>
      <c r="I340" s="159"/>
      <c r="L340" s="156"/>
      <c r="M340" s="160"/>
      <c r="T340" s="161"/>
      <c r="AT340" s="157" t="s">
        <v>318</v>
      </c>
      <c r="AU340" s="157" t="s">
        <v>84</v>
      </c>
      <c r="AV340" s="12" t="s">
        <v>82</v>
      </c>
      <c r="AW340" s="12" t="s">
        <v>32</v>
      </c>
      <c r="AX340" s="12" t="s">
        <v>75</v>
      </c>
      <c r="AY340" s="157" t="s">
        <v>307</v>
      </c>
    </row>
    <row r="341" spans="2:51" s="13" customFormat="1" ht="11.25">
      <c r="B341" s="162"/>
      <c r="D341" s="152" t="s">
        <v>318</v>
      </c>
      <c r="E341" s="163" t="s">
        <v>1</v>
      </c>
      <c r="F341" s="164" t="s">
        <v>548</v>
      </c>
      <c r="H341" s="165">
        <v>8.0630000000000006</v>
      </c>
      <c r="I341" s="166"/>
      <c r="L341" s="162"/>
      <c r="M341" s="167"/>
      <c r="T341" s="168"/>
      <c r="AT341" s="163" t="s">
        <v>318</v>
      </c>
      <c r="AU341" s="163" t="s">
        <v>84</v>
      </c>
      <c r="AV341" s="13" t="s">
        <v>84</v>
      </c>
      <c r="AW341" s="13" t="s">
        <v>32</v>
      </c>
      <c r="AX341" s="13" t="s">
        <v>75</v>
      </c>
      <c r="AY341" s="163" t="s">
        <v>307</v>
      </c>
    </row>
    <row r="342" spans="2:51" s="13" customFormat="1" ht="11.25">
      <c r="B342" s="162"/>
      <c r="D342" s="152" t="s">
        <v>318</v>
      </c>
      <c r="E342" s="163" t="s">
        <v>1</v>
      </c>
      <c r="F342" s="164" t="s">
        <v>549</v>
      </c>
      <c r="H342" s="165">
        <v>7.0250000000000004</v>
      </c>
      <c r="I342" s="166"/>
      <c r="L342" s="162"/>
      <c r="M342" s="167"/>
      <c r="T342" s="168"/>
      <c r="AT342" s="163" t="s">
        <v>318</v>
      </c>
      <c r="AU342" s="163" t="s">
        <v>84</v>
      </c>
      <c r="AV342" s="13" t="s">
        <v>84</v>
      </c>
      <c r="AW342" s="13" t="s">
        <v>32</v>
      </c>
      <c r="AX342" s="13" t="s">
        <v>75</v>
      </c>
      <c r="AY342" s="163" t="s">
        <v>307</v>
      </c>
    </row>
    <row r="343" spans="2:51" s="13" customFormat="1" ht="11.25">
      <c r="B343" s="162"/>
      <c r="D343" s="152" t="s">
        <v>318</v>
      </c>
      <c r="E343" s="163" t="s">
        <v>1</v>
      </c>
      <c r="F343" s="164" t="s">
        <v>550</v>
      </c>
      <c r="H343" s="165">
        <v>19.419</v>
      </c>
      <c r="I343" s="166"/>
      <c r="L343" s="162"/>
      <c r="M343" s="167"/>
      <c r="T343" s="168"/>
      <c r="AT343" s="163" t="s">
        <v>318</v>
      </c>
      <c r="AU343" s="163" t="s">
        <v>84</v>
      </c>
      <c r="AV343" s="13" t="s">
        <v>84</v>
      </c>
      <c r="AW343" s="13" t="s">
        <v>32</v>
      </c>
      <c r="AX343" s="13" t="s">
        <v>75</v>
      </c>
      <c r="AY343" s="163" t="s">
        <v>307</v>
      </c>
    </row>
    <row r="344" spans="2:51" s="13" customFormat="1" ht="11.25">
      <c r="B344" s="162"/>
      <c r="D344" s="152" t="s">
        <v>318</v>
      </c>
      <c r="E344" s="163" t="s">
        <v>1</v>
      </c>
      <c r="F344" s="164" t="s">
        <v>551</v>
      </c>
      <c r="H344" s="165">
        <v>3.3</v>
      </c>
      <c r="I344" s="166"/>
      <c r="L344" s="162"/>
      <c r="M344" s="167"/>
      <c r="T344" s="168"/>
      <c r="AT344" s="163" t="s">
        <v>318</v>
      </c>
      <c r="AU344" s="163" t="s">
        <v>84</v>
      </c>
      <c r="AV344" s="13" t="s">
        <v>84</v>
      </c>
      <c r="AW344" s="13" t="s">
        <v>32</v>
      </c>
      <c r="AX344" s="13" t="s">
        <v>75</v>
      </c>
      <c r="AY344" s="163" t="s">
        <v>307</v>
      </c>
    </row>
    <row r="345" spans="2:51" s="13" customFormat="1" ht="11.25">
      <c r="B345" s="162"/>
      <c r="D345" s="152" t="s">
        <v>318</v>
      </c>
      <c r="E345" s="163" t="s">
        <v>1</v>
      </c>
      <c r="F345" s="164" t="s">
        <v>552</v>
      </c>
      <c r="H345" s="165">
        <v>9.5839999999999996</v>
      </c>
      <c r="I345" s="166"/>
      <c r="L345" s="162"/>
      <c r="M345" s="167"/>
      <c r="T345" s="168"/>
      <c r="AT345" s="163" t="s">
        <v>318</v>
      </c>
      <c r="AU345" s="163" t="s">
        <v>84</v>
      </c>
      <c r="AV345" s="13" t="s">
        <v>84</v>
      </c>
      <c r="AW345" s="13" t="s">
        <v>32</v>
      </c>
      <c r="AX345" s="13" t="s">
        <v>75</v>
      </c>
      <c r="AY345" s="163" t="s">
        <v>307</v>
      </c>
    </row>
    <row r="346" spans="2:51" s="13" customFormat="1" ht="11.25">
      <c r="B346" s="162"/>
      <c r="D346" s="152" t="s">
        <v>318</v>
      </c>
      <c r="E346" s="163" t="s">
        <v>1</v>
      </c>
      <c r="F346" s="164" t="s">
        <v>553</v>
      </c>
      <c r="H346" s="165">
        <v>2.524</v>
      </c>
      <c r="I346" s="166"/>
      <c r="L346" s="162"/>
      <c r="M346" s="167"/>
      <c r="T346" s="168"/>
      <c r="AT346" s="163" t="s">
        <v>318</v>
      </c>
      <c r="AU346" s="163" t="s">
        <v>84</v>
      </c>
      <c r="AV346" s="13" t="s">
        <v>84</v>
      </c>
      <c r="AW346" s="13" t="s">
        <v>32</v>
      </c>
      <c r="AX346" s="13" t="s">
        <v>75</v>
      </c>
      <c r="AY346" s="163" t="s">
        <v>307</v>
      </c>
    </row>
    <row r="347" spans="2:51" s="13" customFormat="1" ht="11.25">
      <c r="B347" s="162"/>
      <c r="D347" s="152" t="s">
        <v>318</v>
      </c>
      <c r="E347" s="163" t="s">
        <v>1</v>
      </c>
      <c r="F347" s="164" t="s">
        <v>554</v>
      </c>
      <c r="H347" s="165">
        <v>1.845</v>
      </c>
      <c r="I347" s="166"/>
      <c r="L347" s="162"/>
      <c r="M347" s="167"/>
      <c r="T347" s="168"/>
      <c r="AT347" s="163" t="s">
        <v>318</v>
      </c>
      <c r="AU347" s="163" t="s">
        <v>84</v>
      </c>
      <c r="AV347" s="13" t="s">
        <v>84</v>
      </c>
      <c r="AW347" s="13" t="s">
        <v>32</v>
      </c>
      <c r="AX347" s="13" t="s">
        <v>75</v>
      </c>
      <c r="AY347" s="163" t="s">
        <v>307</v>
      </c>
    </row>
    <row r="348" spans="2:51" s="13" customFormat="1" ht="11.25">
      <c r="B348" s="162"/>
      <c r="D348" s="152" t="s">
        <v>318</v>
      </c>
      <c r="E348" s="163" t="s">
        <v>1</v>
      </c>
      <c r="F348" s="164" t="s">
        <v>555</v>
      </c>
      <c r="H348" s="165">
        <v>6.16</v>
      </c>
      <c r="I348" s="166"/>
      <c r="L348" s="162"/>
      <c r="M348" s="167"/>
      <c r="T348" s="168"/>
      <c r="AT348" s="163" t="s">
        <v>318</v>
      </c>
      <c r="AU348" s="163" t="s">
        <v>84</v>
      </c>
      <c r="AV348" s="13" t="s">
        <v>84</v>
      </c>
      <c r="AW348" s="13" t="s">
        <v>32</v>
      </c>
      <c r="AX348" s="13" t="s">
        <v>75</v>
      </c>
      <c r="AY348" s="163" t="s">
        <v>307</v>
      </c>
    </row>
    <row r="349" spans="2:51" s="13" customFormat="1" ht="11.25">
      <c r="B349" s="162"/>
      <c r="D349" s="152" t="s">
        <v>318</v>
      </c>
      <c r="E349" s="163" t="s">
        <v>1</v>
      </c>
      <c r="F349" s="164" t="s">
        <v>556</v>
      </c>
      <c r="H349" s="165">
        <v>2.786</v>
      </c>
      <c r="I349" s="166"/>
      <c r="L349" s="162"/>
      <c r="M349" s="167"/>
      <c r="T349" s="168"/>
      <c r="AT349" s="163" t="s">
        <v>318</v>
      </c>
      <c r="AU349" s="163" t="s">
        <v>84</v>
      </c>
      <c r="AV349" s="13" t="s">
        <v>84</v>
      </c>
      <c r="AW349" s="13" t="s">
        <v>32</v>
      </c>
      <c r="AX349" s="13" t="s">
        <v>75</v>
      </c>
      <c r="AY349" s="163" t="s">
        <v>307</v>
      </c>
    </row>
    <row r="350" spans="2:51" s="13" customFormat="1" ht="11.25">
      <c r="B350" s="162"/>
      <c r="D350" s="152" t="s">
        <v>318</v>
      </c>
      <c r="E350" s="163" t="s">
        <v>1</v>
      </c>
      <c r="F350" s="164" t="s">
        <v>557</v>
      </c>
      <c r="H350" s="165">
        <v>3.69</v>
      </c>
      <c r="I350" s="166"/>
      <c r="L350" s="162"/>
      <c r="M350" s="167"/>
      <c r="T350" s="168"/>
      <c r="AT350" s="163" t="s">
        <v>318</v>
      </c>
      <c r="AU350" s="163" t="s">
        <v>84</v>
      </c>
      <c r="AV350" s="13" t="s">
        <v>84</v>
      </c>
      <c r="AW350" s="13" t="s">
        <v>32</v>
      </c>
      <c r="AX350" s="13" t="s">
        <v>75</v>
      </c>
      <c r="AY350" s="163" t="s">
        <v>307</v>
      </c>
    </row>
    <row r="351" spans="2:51" s="13" customFormat="1" ht="11.25">
      <c r="B351" s="162"/>
      <c r="D351" s="152" t="s">
        <v>318</v>
      </c>
      <c r="E351" s="163" t="s">
        <v>1</v>
      </c>
      <c r="F351" s="164" t="s">
        <v>558</v>
      </c>
      <c r="H351" s="165">
        <v>5.726</v>
      </c>
      <c r="I351" s="166"/>
      <c r="L351" s="162"/>
      <c r="M351" s="167"/>
      <c r="T351" s="168"/>
      <c r="AT351" s="163" t="s">
        <v>318</v>
      </c>
      <c r="AU351" s="163" t="s">
        <v>84</v>
      </c>
      <c r="AV351" s="13" t="s">
        <v>84</v>
      </c>
      <c r="AW351" s="13" t="s">
        <v>32</v>
      </c>
      <c r="AX351" s="13" t="s">
        <v>75</v>
      </c>
      <c r="AY351" s="163" t="s">
        <v>307</v>
      </c>
    </row>
    <row r="352" spans="2:51" s="14" customFormat="1" ht="11.25">
      <c r="B352" s="169"/>
      <c r="D352" s="152" t="s">
        <v>318</v>
      </c>
      <c r="E352" s="170" t="s">
        <v>187</v>
      </c>
      <c r="F352" s="171" t="s">
        <v>325</v>
      </c>
      <c r="H352" s="172">
        <v>170.99700000000001</v>
      </c>
      <c r="I352" s="173"/>
      <c r="L352" s="169"/>
      <c r="M352" s="174"/>
      <c r="T352" s="175"/>
      <c r="AT352" s="170" t="s">
        <v>318</v>
      </c>
      <c r="AU352" s="170" t="s">
        <v>84</v>
      </c>
      <c r="AV352" s="14" t="s">
        <v>314</v>
      </c>
      <c r="AW352" s="14" t="s">
        <v>32</v>
      </c>
      <c r="AX352" s="14" t="s">
        <v>82</v>
      </c>
      <c r="AY352" s="170" t="s">
        <v>307</v>
      </c>
    </row>
    <row r="353" spans="2:65" s="11" customFormat="1" ht="22.9" customHeight="1">
      <c r="B353" s="127"/>
      <c r="D353" s="128" t="s">
        <v>74</v>
      </c>
      <c r="E353" s="137" t="s">
        <v>314</v>
      </c>
      <c r="F353" s="137" t="s">
        <v>559</v>
      </c>
      <c r="I353" s="130"/>
      <c r="J353" s="138">
        <f>BK353</f>
        <v>0</v>
      </c>
      <c r="L353" s="127"/>
      <c r="M353" s="132"/>
      <c r="P353" s="133">
        <f>P354+SUM(P355:P370)</f>
        <v>0</v>
      </c>
      <c r="R353" s="133">
        <f>R354+SUM(R355:R370)</f>
        <v>32.69496363999999</v>
      </c>
      <c r="T353" s="134">
        <f>T354+SUM(T355:T370)</f>
        <v>0</v>
      </c>
      <c r="AR353" s="128" t="s">
        <v>82</v>
      </c>
      <c r="AT353" s="135" t="s">
        <v>74</v>
      </c>
      <c r="AU353" s="135" t="s">
        <v>82</v>
      </c>
      <c r="AY353" s="128" t="s">
        <v>307</v>
      </c>
      <c r="BK353" s="136">
        <f>BK354+SUM(BK355:BK370)</f>
        <v>0</v>
      </c>
    </row>
    <row r="354" spans="2:65" s="1" customFormat="1" ht="24.2" customHeight="1">
      <c r="B354" s="33"/>
      <c r="C354" s="139" t="s">
        <v>560</v>
      </c>
      <c r="D354" s="139" t="s">
        <v>309</v>
      </c>
      <c r="E354" s="140" t="s">
        <v>561</v>
      </c>
      <c r="F354" s="141" t="s">
        <v>562</v>
      </c>
      <c r="G354" s="142" t="s">
        <v>312</v>
      </c>
      <c r="H354" s="143">
        <v>31.78</v>
      </c>
      <c r="I354" s="144"/>
      <c r="J354" s="145">
        <f>ROUND(I354*H354,2)</f>
        <v>0</v>
      </c>
      <c r="K354" s="141" t="s">
        <v>313</v>
      </c>
      <c r="L354" s="33"/>
      <c r="M354" s="146" t="s">
        <v>1</v>
      </c>
      <c r="N354" s="147" t="s">
        <v>40</v>
      </c>
      <c r="P354" s="148">
        <f>O354*H354</f>
        <v>0</v>
      </c>
      <c r="Q354" s="148">
        <v>5.5199999999999997E-3</v>
      </c>
      <c r="R354" s="148">
        <f>Q354*H354</f>
        <v>0.17542559999999999</v>
      </c>
      <c r="S354" s="148">
        <v>0</v>
      </c>
      <c r="T354" s="149">
        <f>S354*H354</f>
        <v>0</v>
      </c>
      <c r="AR354" s="150" t="s">
        <v>314</v>
      </c>
      <c r="AT354" s="150" t="s">
        <v>309</v>
      </c>
      <c r="AU354" s="150" t="s">
        <v>84</v>
      </c>
      <c r="AY354" s="18" t="s">
        <v>307</v>
      </c>
      <c r="BE354" s="151">
        <f>IF(N354="základní",J354,0)</f>
        <v>0</v>
      </c>
      <c r="BF354" s="151">
        <f>IF(N354="snížená",J354,0)</f>
        <v>0</v>
      </c>
      <c r="BG354" s="151">
        <f>IF(N354="zákl. přenesená",J354,0)</f>
        <v>0</v>
      </c>
      <c r="BH354" s="151">
        <f>IF(N354="sníž. přenesená",J354,0)</f>
        <v>0</v>
      </c>
      <c r="BI354" s="151">
        <f>IF(N354="nulová",J354,0)</f>
        <v>0</v>
      </c>
      <c r="BJ354" s="18" t="s">
        <v>82</v>
      </c>
      <c r="BK354" s="151">
        <f>ROUND(I354*H354,2)</f>
        <v>0</v>
      </c>
      <c r="BL354" s="18" t="s">
        <v>314</v>
      </c>
      <c r="BM354" s="150" t="s">
        <v>563</v>
      </c>
    </row>
    <row r="355" spans="2:65" s="1" customFormat="1" ht="19.5">
      <c r="B355" s="33"/>
      <c r="D355" s="152" t="s">
        <v>316</v>
      </c>
      <c r="F355" s="153" t="s">
        <v>564</v>
      </c>
      <c r="I355" s="154"/>
      <c r="L355" s="33"/>
      <c r="M355" s="155"/>
      <c r="T355" s="57"/>
      <c r="AT355" s="18" t="s">
        <v>316</v>
      </c>
      <c r="AU355" s="18" t="s">
        <v>84</v>
      </c>
    </row>
    <row r="356" spans="2:65" s="12" customFormat="1" ht="11.25">
      <c r="B356" s="156"/>
      <c r="D356" s="152" t="s">
        <v>318</v>
      </c>
      <c r="E356" s="157" t="s">
        <v>1</v>
      </c>
      <c r="F356" s="158" t="s">
        <v>565</v>
      </c>
      <c r="H356" s="157" t="s">
        <v>1</v>
      </c>
      <c r="I356" s="159"/>
      <c r="L356" s="156"/>
      <c r="M356" s="160"/>
      <c r="T356" s="161"/>
      <c r="AT356" s="157" t="s">
        <v>318</v>
      </c>
      <c r="AU356" s="157" t="s">
        <v>84</v>
      </c>
      <c r="AV356" s="12" t="s">
        <v>82</v>
      </c>
      <c r="AW356" s="12" t="s">
        <v>32</v>
      </c>
      <c r="AX356" s="12" t="s">
        <v>75</v>
      </c>
      <c r="AY356" s="157" t="s">
        <v>307</v>
      </c>
    </row>
    <row r="357" spans="2:65" s="12" customFormat="1" ht="11.25">
      <c r="B357" s="156"/>
      <c r="D357" s="152" t="s">
        <v>318</v>
      </c>
      <c r="E357" s="157" t="s">
        <v>1</v>
      </c>
      <c r="F357" s="158" t="s">
        <v>566</v>
      </c>
      <c r="H357" s="157" t="s">
        <v>1</v>
      </c>
      <c r="I357" s="159"/>
      <c r="L357" s="156"/>
      <c r="M357" s="160"/>
      <c r="T357" s="161"/>
      <c r="AT357" s="157" t="s">
        <v>318</v>
      </c>
      <c r="AU357" s="157" t="s">
        <v>84</v>
      </c>
      <c r="AV357" s="12" t="s">
        <v>82</v>
      </c>
      <c r="AW357" s="12" t="s">
        <v>32</v>
      </c>
      <c r="AX357" s="12" t="s">
        <v>75</v>
      </c>
      <c r="AY357" s="157" t="s">
        <v>307</v>
      </c>
    </row>
    <row r="358" spans="2:65" s="13" customFormat="1" ht="11.25">
      <c r="B358" s="162"/>
      <c r="D358" s="152" t="s">
        <v>318</v>
      </c>
      <c r="E358" s="163" t="s">
        <v>1</v>
      </c>
      <c r="F358" s="164" t="s">
        <v>567</v>
      </c>
      <c r="H358" s="165">
        <v>15.7</v>
      </c>
      <c r="I358" s="166"/>
      <c r="L358" s="162"/>
      <c r="M358" s="167"/>
      <c r="T358" s="168"/>
      <c r="AT358" s="163" t="s">
        <v>318</v>
      </c>
      <c r="AU358" s="163" t="s">
        <v>84</v>
      </c>
      <c r="AV358" s="13" t="s">
        <v>84</v>
      </c>
      <c r="AW358" s="13" t="s">
        <v>32</v>
      </c>
      <c r="AX358" s="13" t="s">
        <v>75</v>
      </c>
      <c r="AY358" s="163" t="s">
        <v>307</v>
      </c>
    </row>
    <row r="359" spans="2:65" s="12" customFormat="1" ht="11.25">
      <c r="B359" s="156"/>
      <c r="D359" s="152" t="s">
        <v>318</v>
      </c>
      <c r="E359" s="157" t="s">
        <v>1</v>
      </c>
      <c r="F359" s="158" t="s">
        <v>547</v>
      </c>
      <c r="H359" s="157" t="s">
        <v>1</v>
      </c>
      <c r="I359" s="159"/>
      <c r="L359" s="156"/>
      <c r="M359" s="160"/>
      <c r="T359" s="161"/>
      <c r="AT359" s="157" t="s">
        <v>318</v>
      </c>
      <c r="AU359" s="157" t="s">
        <v>84</v>
      </c>
      <c r="AV359" s="12" t="s">
        <v>82</v>
      </c>
      <c r="AW359" s="12" t="s">
        <v>32</v>
      </c>
      <c r="AX359" s="12" t="s">
        <v>75</v>
      </c>
      <c r="AY359" s="157" t="s">
        <v>307</v>
      </c>
    </row>
    <row r="360" spans="2:65" s="13" customFormat="1" ht="11.25">
      <c r="B360" s="162"/>
      <c r="D360" s="152" t="s">
        <v>318</v>
      </c>
      <c r="E360" s="163" t="s">
        <v>1</v>
      </c>
      <c r="F360" s="164" t="s">
        <v>568</v>
      </c>
      <c r="H360" s="165">
        <v>14.4</v>
      </c>
      <c r="I360" s="166"/>
      <c r="L360" s="162"/>
      <c r="M360" s="167"/>
      <c r="T360" s="168"/>
      <c r="AT360" s="163" t="s">
        <v>318</v>
      </c>
      <c r="AU360" s="163" t="s">
        <v>84</v>
      </c>
      <c r="AV360" s="13" t="s">
        <v>84</v>
      </c>
      <c r="AW360" s="13" t="s">
        <v>32</v>
      </c>
      <c r="AX360" s="13" t="s">
        <v>75</v>
      </c>
      <c r="AY360" s="163" t="s">
        <v>307</v>
      </c>
    </row>
    <row r="361" spans="2:65" s="12" customFormat="1" ht="11.25">
      <c r="B361" s="156"/>
      <c r="D361" s="152" t="s">
        <v>318</v>
      </c>
      <c r="E361" s="157" t="s">
        <v>1</v>
      </c>
      <c r="F361" s="158" t="s">
        <v>569</v>
      </c>
      <c r="H361" s="157" t="s">
        <v>1</v>
      </c>
      <c r="I361" s="159"/>
      <c r="L361" s="156"/>
      <c r="M361" s="160"/>
      <c r="T361" s="161"/>
      <c r="AT361" s="157" t="s">
        <v>318</v>
      </c>
      <c r="AU361" s="157" t="s">
        <v>84</v>
      </c>
      <c r="AV361" s="12" t="s">
        <v>82</v>
      </c>
      <c r="AW361" s="12" t="s">
        <v>32</v>
      </c>
      <c r="AX361" s="12" t="s">
        <v>75</v>
      </c>
      <c r="AY361" s="157" t="s">
        <v>307</v>
      </c>
    </row>
    <row r="362" spans="2:65" s="13" customFormat="1" ht="11.25">
      <c r="B362" s="162"/>
      <c r="D362" s="152" t="s">
        <v>318</v>
      </c>
      <c r="E362" s="163" t="s">
        <v>1</v>
      </c>
      <c r="F362" s="164" t="s">
        <v>570</v>
      </c>
      <c r="H362" s="165">
        <v>1.68</v>
      </c>
      <c r="I362" s="166"/>
      <c r="L362" s="162"/>
      <c r="M362" s="167"/>
      <c r="T362" s="168"/>
      <c r="AT362" s="163" t="s">
        <v>318</v>
      </c>
      <c r="AU362" s="163" t="s">
        <v>84</v>
      </c>
      <c r="AV362" s="13" t="s">
        <v>84</v>
      </c>
      <c r="AW362" s="13" t="s">
        <v>32</v>
      </c>
      <c r="AX362" s="13" t="s">
        <v>75</v>
      </c>
      <c r="AY362" s="163" t="s">
        <v>307</v>
      </c>
    </row>
    <row r="363" spans="2:65" s="14" customFormat="1" ht="11.25">
      <c r="B363" s="169"/>
      <c r="D363" s="152" t="s">
        <v>318</v>
      </c>
      <c r="E363" s="170" t="s">
        <v>1</v>
      </c>
      <c r="F363" s="171" t="s">
        <v>325</v>
      </c>
      <c r="H363" s="172">
        <v>31.78</v>
      </c>
      <c r="I363" s="173"/>
      <c r="L363" s="169"/>
      <c r="M363" s="174"/>
      <c r="T363" s="175"/>
      <c r="AT363" s="170" t="s">
        <v>318</v>
      </c>
      <c r="AU363" s="170" t="s">
        <v>84</v>
      </c>
      <c r="AV363" s="14" t="s">
        <v>314</v>
      </c>
      <c r="AW363" s="14" t="s">
        <v>32</v>
      </c>
      <c r="AX363" s="14" t="s">
        <v>82</v>
      </c>
      <c r="AY363" s="170" t="s">
        <v>307</v>
      </c>
    </row>
    <row r="364" spans="2:65" s="1" customFormat="1" ht="24.2" customHeight="1">
      <c r="B364" s="33"/>
      <c r="C364" s="139" t="s">
        <v>571</v>
      </c>
      <c r="D364" s="139" t="s">
        <v>309</v>
      </c>
      <c r="E364" s="140" t="s">
        <v>572</v>
      </c>
      <c r="F364" s="141" t="s">
        <v>573</v>
      </c>
      <c r="G364" s="142" t="s">
        <v>312</v>
      </c>
      <c r="H364" s="143">
        <v>31.78</v>
      </c>
      <c r="I364" s="144"/>
      <c r="J364" s="145">
        <f>ROUND(I364*H364,2)</f>
        <v>0</v>
      </c>
      <c r="K364" s="141" t="s">
        <v>313</v>
      </c>
      <c r="L364" s="33"/>
      <c r="M364" s="146" t="s">
        <v>1</v>
      </c>
      <c r="N364" s="147" t="s">
        <v>40</v>
      </c>
      <c r="P364" s="148">
        <f>O364*H364</f>
        <v>0</v>
      </c>
      <c r="Q364" s="148">
        <v>0</v>
      </c>
      <c r="R364" s="148">
        <f>Q364*H364</f>
        <v>0</v>
      </c>
      <c r="S364" s="148">
        <v>0</v>
      </c>
      <c r="T364" s="149">
        <f>S364*H364</f>
        <v>0</v>
      </c>
      <c r="AR364" s="150" t="s">
        <v>314</v>
      </c>
      <c r="AT364" s="150" t="s">
        <v>309</v>
      </c>
      <c r="AU364" s="150" t="s">
        <v>84</v>
      </c>
      <c r="AY364" s="18" t="s">
        <v>307</v>
      </c>
      <c r="BE364" s="151">
        <f>IF(N364="základní",J364,0)</f>
        <v>0</v>
      </c>
      <c r="BF364" s="151">
        <f>IF(N364="snížená",J364,0)</f>
        <v>0</v>
      </c>
      <c r="BG364" s="151">
        <f>IF(N364="zákl. přenesená",J364,0)</f>
        <v>0</v>
      </c>
      <c r="BH364" s="151">
        <f>IF(N364="sníž. přenesená",J364,0)</f>
        <v>0</v>
      </c>
      <c r="BI364" s="151">
        <f>IF(N364="nulová",J364,0)</f>
        <v>0</v>
      </c>
      <c r="BJ364" s="18" t="s">
        <v>82</v>
      </c>
      <c r="BK364" s="151">
        <f>ROUND(I364*H364,2)</f>
        <v>0</v>
      </c>
      <c r="BL364" s="18" t="s">
        <v>314</v>
      </c>
      <c r="BM364" s="150" t="s">
        <v>574</v>
      </c>
    </row>
    <row r="365" spans="2:65" s="1" customFormat="1" ht="19.5">
      <c r="B365" s="33"/>
      <c r="D365" s="152" t="s">
        <v>316</v>
      </c>
      <c r="F365" s="153" t="s">
        <v>575</v>
      </c>
      <c r="I365" s="154"/>
      <c r="L365" s="33"/>
      <c r="M365" s="155"/>
      <c r="T365" s="57"/>
      <c r="AT365" s="18" t="s">
        <v>316</v>
      </c>
      <c r="AU365" s="18" t="s">
        <v>84</v>
      </c>
    </row>
    <row r="366" spans="2:65" s="1" customFormat="1" ht="24.2" customHeight="1">
      <c r="B366" s="33"/>
      <c r="C366" s="139" t="s">
        <v>576</v>
      </c>
      <c r="D366" s="139" t="s">
        <v>309</v>
      </c>
      <c r="E366" s="140" t="s">
        <v>577</v>
      </c>
      <c r="F366" s="141" t="s">
        <v>578</v>
      </c>
      <c r="G366" s="142" t="s">
        <v>312</v>
      </c>
      <c r="H366" s="143">
        <v>31.78</v>
      </c>
      <c r="I366" s="144"/>
      <c r="J366" s="145">
        <f>ROUND(I366*H366,2)</f>
        <v>0</v>
      </c>
      <c r="K366" s="141" t="s">
        <v>313</v>
      </c>
      <c r="L366" s="33"/>
      <c r="M366" s="146" t="s">
        <v>1</v>
      </c>
      <c r="N366" s="147" t="s">
        <v>40</v>
      </c>
      <c r="P366" s="148">
        <f>O366*H366</f>
        <v>0</v>
      </c>
      <c r="Q366" s="148">
        <v>8.8000000000000003E-4</v>
      </c>
      <c r="R366" s="148">
        <f>Q366*H366</f>
        <v>2.7966400000000002E-2</v>
      </c>
      <c r="S366" s="148">
        <v>0</v>
      </c>
      <c r="T366" s="149">
        <f>S366*H366</f>
        <v>0</v>
      </c>
      <c r="AR366" s="150" t="s">
        <v>314</v>
      </c>
      <c r="AT366" s="150" t="s">
        <v>309</v>
      </c>
      <c r="AU366" s="150" t="s">
        <v>84</v>
      </c>
      <c r="AY366" s="18" t="s">
        <v>307</v>
      </c>
      <c r="BE366" s="151">
        <f>IF(N366="základní",J366,0)</f>
        <v>0</v>
      </c>
      <c r="BF366" s="151">
        <f>IF(N366="snížená",J366,0)</f>
        <v>0</v>
      </c>
      <c r="BG366" s="151">
        <f>IF(N366="zákl. přenesená",J366,0)</f>
        <v>0</v>
      </c>
      <c r="BH366" s="151">
        <f>IF(N366="sníž. přenesená",J366,0)</f>
        <v>0</v>
      </c>
      <c r="BI366" s="151">
        <f>IF(N366="nulová",J366,0)</f>
        <v>0</v>
      </c>
      <c r="BJ366" s="18" t="s">
        <v>82</v>
      </c>
      <c r="BK366" s="151">
        <f>ROUND(I366*H366,2)</f>
        <v>0</v>
      </c>
      <c r="BL366" s="18" t="s">
        <v>314</v>
      </c>
      <c r="BM366" s="150" t="s">
        <v>579</v>
      </c>
    </row>
    <row r="367" spans="2:65" s="1" customFormat="1" ht="19.5">
      <c r="B367" s="33"/>
      <c r="D367" s="152" t="s">
        <v>316</v>
      </c>
      <c r="F367" s="153" t="s">
        <v>580</v>
      </c>
      <c r="I367" s="154"/>
      <c r="L367" s="33"/>
      <c r="M367" s="155"/>
      <c r="T367" s="57"/>
      <c r="AT367" s="18" t="s">
        <v>316</v>
      </c>
      <c r="AU367" s="18" t="s">
        <v>84</v>
      </c>
    </row>
    <row r="368" spans="2:65" s="1" customFormat="1" ht="24.2" customHeight="1">
      <c r="B368" s="33"/>
      <c r="C368" s="139" t="s">
        <v>581</v>
      </c>
      <c r="D368" s="139" t="s">
        <v>309</v>
      </c>
      <c r="E368" s="140" t="s">
        <v>582</v>
      </c>
      <c r="F368" s="141" t="s">
        <v>583</v>
      </c>
      <c r="G368" s="142" t="s">
        <v>312</v>
      </c>
      <c r="H368" s="143">
        <v>31.78</v>
      </c>
      <c r="I368" s="144"/>
      <c r="J368" s="145">
        <f>ROUND(I368*H368,2)</f>
        <v>0</v>
      </c>
      <c r="K368" s="141" t="s">
        <v>313</v>
      </c>
      <c r="L368" s="33"/>
      <c r="M368" s="146" t="s">
        <v>1</v>
      </c>
      <c r="N368" s="147" t="s">
        <v>40</v>
      </c>
      <c r="P368" s="148">
        <f>O368*H368</f>
        <v>0</v>
      </c>
      <c r="Q368" s="148">
        <v>0</v>
      </c>
      <c r="R368" s="148">
        <f>Q368*H368</f>
        <v>0</v>
      </c>
      <c r="S368" s="148">
        <v>0</v>
      </c>
      <c r="T368" s="149">
        <f>S368*H368</f>
        <v>0</v>
      </c>
      <c r="AR368" s="150" t="s">
        <v>314</v>
      </c>
      <c r="AT368" s="150" t="s">
        <v>309</v>
      </c>
      <c r="AU368" s="150" t="s">
        <v>84</v>
      </c>
      <c r="AY368" s="18" t="s">
        <v>307</v>
      </c>
      <c r="BE368" s="151">
        <f>IF(N368="základní",J368,0)</f>
        <v>0</v>
      </c>
      <c r="BF368" s="151">
        <f>IF(N368="snížená",J368,0)</f>
        <v>0</v>
      </c>
      <c r="BG368" s="151">
        <f>IF(N368="zákl. přenesená",J368,0)</f>
        <v>0</v>
      </c>
      <c r="BH368" s="151">
        <f>IF(N368="sníž. přenesená",J368,0)</f>
        <v>0</v>
      </c>
      <c r="BI368" s="151">
        <f>IF(N368="nulová",J368,0)</f>
        <v>0</v>
      </c>
      <c r="BJ368" s="18" t="s">
        <v>82</v>
      </c>
      <c r="BK368" s="151">
        <f>ROUND(I368*H368,2)</f>
        <v>0</v>
      </c>
      <c r="BL368" s="18" t="s">
        <v>314</v>
      </c>
      <c r="BM368" s="150" t="s">
        <v>584</v>
      </c>
    </row>
    <row r="369" spans="2:65" s="1" customFormat="1" ht="19.5">
      <c r="B369" s="33"/>
      <c r="D369" s="152" t="s">
        <v>316</v>
      </c>
      <c r="F369" s="153" t="s">
        <v>585</v>
      </c>
      <c r="I369" s="154"/>
      <c r="L369" s="33"/>
      <c r="M369" s="155"/>
      <c r="T369" s="57"/>
      <c r="AT369" s="18" t="s">
        <v>316</v>
      </c>
      <c r="AU369" s="18" t="s">
        <v>84</v>
      </c>
    </row>
    <row r="370" spans="2:65" s="11" customFormat="1" ht="20.85" customHeight="1">
      <c r="B370" s="127"/>
      <c r="D370" s="128" t="s">
        <v>74</v>
      </c>
      <c r="E370" s="137" t="s">
        <v>586</v>
      </c>
      <c r="F370" s="137" t="s">
        <v>587</v>
      </c>
      <c r="I370" s="130"/>
      <c r="J370" s="138">
        <f>BK370</f>
        <v>0</v>
      </c>
      <c r="L370" s="127"/>
      <c r="M370" s="132"/>
      <c r="P370" s="133">
        <f>SUM(P371:P390)</f>
        <v>0</v>
      </c>
      <c r="R370" s="133">
        <f>SUM(R371:R390)</f>
        <v>32.491571639999997</v>
      </c>
      <c r="T370" s="134">
        <f>SUM(T371:T390)</f>
        <v>0</v>
      </c>
      <c r="AR370" s="128" t="s">
        <v>82</v>
      </c>
      <c r="AT370" s="135" t="s">
        <v>74</v>
      </c>
      <c r="AU370" s="135" t="s">
        <v>84</v>
      </c>
      <c r="AY370" s="128" t="s">
        <v>307</v>
      </c>
      <c r="BK370" s="136">
        <f>SUM(BK371:BK390)</f>
        <v>0</v>
      </c>
    </row>
    <row r="371" spans="2:65" s="1" customFormat="1" ht="16.5" customHeight="1">
      <c r="B371" s="33"/>
      <c r="C371" s="139" t="s">
        <v>588</v>
      </c>
      <c r="D371" s="139" t="s">
        <v>309</v>
      </c>
      <c r="E371" s="140" t="s">
        <v>589</v>
      </c>
      <c r="F371" s="141" t="s">
        <v>590</v>
      </c>
      <c r="G371" s="142" t="s">
        <v>337</v>
      </c>
      <c r="H371" s="143">
        <v>12.532999999999999</v>
      </c>
      <c r="I371" s="144"/>
      <c r="J371" s="145">
        <f>ROUND(I371*H371,2)</f>
        <v>0</v>
      </c>
      <c r="K371" s="141" t="s">
        <v>313</v>
      </c>
      <c r="L371" s="33"/>
      <c r="M371" s="146" t="s">
        <v>1</v>
      </c>
      <c r="N371" s="147" t="s">
        <v>40</v>
      </c>
      <c r="P371" s="148">
        <f>O371*H371</f>
        <v>0</v>
      </c>
      <c r="Q371" s="148">
        <v>2.5020099999999998</v>
      </c>
      <c r="R371" s="148">
        <f>Q371*H371</f>
        <v>31.357691329999998</v>
      </c>
      <c r="S371" s="148">
        <v>0</v>
      </c>
      <c r="T371" s="149">
        <f>S371*H371</f>
        <v>0</v>
      </c>
      <c r="AR371" s="150" t="s">
        <v>314</v>
      </c>
      <c r="AT371" s="150" t="s">
        <v>309</v>
      </c>
      <c r="AU371" s="150" t="s">
        <v>163</v>
      </c>
      <c r="AY371" s="18" t="s">
        <v>307</v>
      </c>
      <c r="BE371" s="151">
        <f>IF(N371="základní",J371,0)</f>
        <v>0</v>
      </c>
      <c r="BF371" s="151">
        <f>IF(N371="snížená",J371,0)</f>
        <v>0</v>
      </c>
      <c r="BG371" s="151">
        <f>IF(N371="zákl. přenesená",J371,0)</f>
        <v>0</v>
      </c>
      <c r="BH371" s="151">
        <f>IF(N371="sníž. přenesená",J371,0)</f>
        <v>0</v>
      </c>
      <c r="BI371" s="151">
        <f>IF(N371="nulová",J371,0)</f>
        <v>0</v>
      </c>
      <c r="BJ371" s="18" t="s">
        <v>82</v>
      </c>
      <c r="BK371" s="151">
        <f>ROUND(I371*H371,2)</f>
        <v>0</v>
      </c>
      <c r="BL371" s="18" t="s">
        <v>314</v>
      </c>
      <c r="BM371" s="150" t="s">
        <v>591</v>
      </c>
    </row>
    <row r="372" spans="2:65" s="1" customFormat="1" ht="29.25">
      <c r="B372" s="33"/>
      <c r="D372" s="152" t="s">
        <v>316</v>
      </c>
      <c r="F372" s="153" t="s">
        <v>592</v>
      </c>
      <c r="I372" s="154"/>
      <c r="L372" s="33"/>
      <c r="M372" s="155"/>
      <c r="T372" s="57"/>
      <c r="AT372" s="18" t="s">
        <v>316</v>
      </c>
      <c r="AU372" s="18" t="s">
        <v>163</v>
      </c>
    </row>
    <row r="373" spans="2:65" s="12" customFormat="1" ht="11.25">
      <c r="B373" s="156"/>
      <c r="D373" s="152" t="s">
        <v>318</v>
      </c>
      <c r="E373" s="157" t="s">
        <v>1</v>
      </c>
      <c r="F373" s="158" t="s">
        <v>593</v>
      </c>
      <c r="H373" s="157" t="s">
        <v>1</v>
      </c>
      <c r="I373" s="159"/>
      <c r="L373" s="156"/>
      <c r="M373" s="160"/>
      <c r="T373" s="161"/>
      <c r="AT373" s="157" t="s">
        <v>318</v>
      </c>
      <c r="AU373" s="157" t="s">
        <v>163</v>
      </c>
      <c r="AV373" s="12" t="s">
        <v>82</v>
      </c>
      <c r="AW373" s="12" t="s">
        <v>32</v>
      </c>
      <c r="AX373" s="12" t="s">
        <v>75</v>
      </c>
      <c r="AY373" s="157" t="s">
        <v>307</v>
      </c>
    </row>
    <row r="374" spans="2:65" s="13" customFormat="1" ht="11.25">
      <c r="B374" s="162"/>
      <c r="D374" s="152" t="s">
        <v>318</v>
      </c>
      <c r="E374" s="163" t="s">
        <v>1</v>
      </c>
      <c r="F374" s="164" t="s">
        <v>594</v>
      </c>
      <c r="H374" s="165">
        <v>8.3550000000000004</v>
      </c>
      <c r="I374" s="166"/>
      <c r="L374" s="162"/>
      <c r="M374" s="167"/>
      <c r="T374" s="168"/>
      <c r="AT374" s="163" t="s">
        <v>318</v>
      </c>
      <c r="AU374" s="163" t="s">
        <v>163</v>
      </c>
      <c r="AV374" s="13" t="s">
        <v>84</v>
      </c>
      <c r="AW374" s="13" t="s">
        <v>32</v>
      </c>
      <c r="AX374" s="13" t="s">
        <v>75</v>
      </c>
      <c r="AY374" s="163" t="s">
        <v>307</v>
      </c>
    </row>
    <row r="375" spans="2:65" s="13" customFormat="1" ht="11.25">
      <c r="B375" s="162"/>
      <c r="D375" s="152" t="s">
        <v>318</v>
      </c>
      <c r="E375" s="163" t="s">
        <v>1</v>
      </c>
      <c r="F375" s="164" t="s">
        <v>595</v>
      </c>
      <c r="H375" s="165">
        <v>4.1779999999999999</v>
      </c>
      <c r="I375" s="166"/>
      <c r="L375" s="162"/>
      <c r="M375" s="167"/>
      <c r="T375" s="168"/>
      <c r="AT375" s="163" t="s">
        <v>318</v>
      </c>
      <c r="AU375" s="163" t="s">
        <v>163</v>
      </c>
      <c r="AV375" s="13" t="s">
        <v>84</v>
      </c>
      <c r="AW375" s="13" t="s">
        <v>32</v>
      </c>
      <c r="AX375" s="13" t="s">
        <v>75</v>
      </c>
      <c r="AY375" s="163" t="s">
        <v>307</v>
      </c>
    </row>
    <row r="376" spans="2:65" s="14" customFormat="1" ht="11.25">
      <c r="B376" s="169"/>
      <c r="D376" s="152" t="s">
        <v>318</v>
      </c>
      <c r="E376" s="170" t="s">
        <v>1</v>
      </c>
      <c r="F376" s="171" t="s">
        <v>325</v>
      </c>
      <c r="H376" s="172">
        <v>12.532999999999999</v>
      </c>
      <c r="I376" s="173"/>
      <c r="L376" s="169"/>
      <c r="M376" s="174"/>
      <c r="T376" s="175"/>
      <c r="AT376" s="170" t="s">
        <v>318</v>
      </c>
      <c r="AU376" s="170" t="s">
        <v>163</v>
      </c>
      <c r="AV376" s="14" t="s">
        <v>314</v>
      </c>
      <c r="AW376" s="14" t="s">
        <v>32</v>
      </c>
      <c r="AX376" s="14" t="s">
        <v>82</v>
      </c>
      <c r="AY376" s="170" t="s">
        <v>307</v>
      </c>
    </row>
    <row r="377" spans="2:65" s="1" customFormat="1" ht="16.5" customHeight="1">
      <c r="B377" s="33"/>
      <c r="C377" s="139" t="s">
        <v>596</v>
      </c>
      <c r="D377" s="139" t="s">
        <v>309</v>
      </c>
      <c r="E377" s="140" t="s">
        <v>597</v>
      </c>
      <c r="F377" s="141" t="s">
        <v>598</v>
      </c>
      <c r="G377" s="142" t="s">
        <v>364</v>
      </c>
      <c r="H377" s="143">
        <v>0.34300000000000003</v>
      </c>
      <c r="I377" s="144"/>
      <c r="J377" s="145">
        <f>ROUND(I377*H377,2)</f>
        <v>0</v>
      </c>
      <c r="K377" s="141" t="s">
        <v>313</v>
      </c>
      <c r="L377" s="33"/>
      <c r="M377" s="146" t="s">
        <v>1</v>
      </c>
      <c r="N377" s="147" t="s">
        <v>40</v>
      </c>
      <c r="P377" s="148">
        <f>O377*H377</f>
        <v>0</v>
      </c>
      <c r="Q377" s="148">
        <v>1.05555</v>
      </c>
      <c r="R377" s="148">
        <f>Q377*H377</f>
        <v>0.36205365</v>
      </c>
      <c r="S377" s="148">
        <v>0</v>
      </c>
      <c r="T377" s="149">
        <f>S377*H377</f>
        <v>0</v>
      </c>
      <c r="AR377" s="150" t="s">
        <v>314</v>
      </c>
      <c r="AT377" s="150" t="s">
        <v>309</v>
      </c>
      <c r="AU377" s="150" t="s">
        <v>163</v>
      </c>
      <c r="AY377" s="18" t="s">
        <v>307</v>
      </c>
      <c r="BE377" s="151">
        <f>IF(N377="základní",J377,0)</f>
        <v>0</v>
      </c>
      <c r="BF377" s="151">
        <f>IF(N377="snížená",J377,0)</f>
        <v>0</v>
      </c>
      <c r="BG377" s="151">
        <f>IF(N377="zákl. přenesená",J377,0)</f>
        <v>0</v>
      </c>
      <c r="BH377" s="151">
        <f>IF(N377="sníž. přenesená",J377,0)</f>
        <v>0</v>
      </c>
      <c r="BI377" s="151">
        <f>IF(N377="nulová",J377,0)</f>
        <v>0</v>
      </c>
      <c r="BJ377" s="18" t="s">
        <v>82</v>
      </c>
      <c r="BK377" s="151">
        <f>ROUND(I377*H377,2)</f>
        <v>0</v>
      </c>
      <c r="BL377" s="18" t="s">
        <v>314</v>
      </c>
      <c r="BM377" s="150" t="s">
        <v>599</v>
      </c>
    </row>
    <row r="378" spans="2:65" s="1" customFormat="1" ht="48.75">
      <c r="B378" s="33"/>
      <c r="D378" s="152" t="s">
        <v>316</v>
      </c>
      <c r="F378" s="153" t="s">
        <v>600</v>
      </c>
      <c r="I378" s="154"/>
      <c r="L378" s="33"/>
      <c r="M378" s="155"/>
      <c r="T378" s="57"/>
      <c r="AT378" s="18" t="s">
        <v>316</v>
      </c>
      <c r="AU378" s="18" t="s">
        <v>163</v>
      </c>
    </row>
    <row r="379" spans="2:65" s="12" customFormat="1" ht="11.25">
      <c r="B379" s="156"/>
      <c r="D379" s="152" t="s">
        <v>318</v>
      </c>
      <c r="E379" s="157" t="s">
        <v>1</v>
      </c>
      <c r="F379" s="158" t="s">
        <v>601</v>
      </c>
      <c r="H379" s="157" t="s">
        <v>1</v>
      </c>
      <c r="I379" s="159"/>
      <c r="L379" s="156"/>
      <c r="M379" s="160"/>
      <c r="T379" s="161"/>
      <c r="AT379" s="157" t="s">
        <v>318</v>
      </c>
      <c r="AU379" s="157" t="s">
        <v>163</v>
      </c>
      <c r="AV379" s="12" t="s">
        <v>82</v>
      </c>
      <c r="AW379" s="12" t="s">
        <v>32</v>
      </c>
      <c r="AX379" s="12" t="s">
        <v>75</v>
      </c>
      <c r="AY379" s="157" t="s">
        <v>307</v>
      </c>
    </row>
    <row r="380" spans="2:65" s="13" customFormat="1" ht="11.25">
      <c r="B380" s="162"/>
      <c r="D380" s="152" t="s">
        <v>318</v>
      </c>
      <c r="E380" s="163" t="s">
        <v>1</v>
      </c>
      <c r="F380" s="164" t="s">
        <v>602</v>
      </c>
      <c r="H380" s="165">
        <v>0.34300000000000003</v>
      </c>
      <c r="I380" s="166"/>
      <c r="L380" s="162"/>
      <c r="M380" s="167"/>
      <c r="T380" s="168"/>
      <c r="AT380" s="163" t="s">
        <v>318</v>
      </c>
      <c r="AU380" s="163" t="s">
        <v>163</v>
      </c>
      <c r="AV380" s="13" t="s">
        <v>84</v>
      </c>
      <c r="AW380" s="13" t="s">
        <v>32</v>
      </c>
      <c r="AX380" s="13" t="s">
        <v>82</v>
      </c>
      <c r="AY380" s="163" t="s">
        <v>307</v>
      </c>
    </row>
    <row r="381" spans="2:65" s="1" customFormat="1" ht="16.5" customHeight="1">
      <c r="B381" s="33"/>
      <c r="C381" s="139" t="s">
        <v>603</v>
      </c>
      <c r="D381" s="139" t="s">
        <v>309</v>
      </c>
      <c r="E381" s="140" t="s">
        <v>604</v>
      </c>
      <c r="F381" s="141" t="s">
        <v>605</v>
      </c>
      <c r="G381" s="142" t="s">
        <v>364</v>
      </c>
      <c r="H381" s="143">
        <v>0.60799999999999998</v>
      </c>
      <c r="I381" s="144"/>
      <c r="J381" s="145">
        <f>ROUND(I381*H381,2)</f>
        <v>0</v>
      </c>
      <c r="K381" s="141" t="s">
        <v>502</v>
      </c>
      <c r="L381" s="33"/>
      <c r="M381" s="146" t="s">
        <v>1</v>
      </c>
      <c r="N381" s="147" t="s">
        <v>40</v>
      </c>
      <c r="P381" s="148">
        <f>O381*H381</f>
        <v>0</v>
      </c>
      <c r="Q381" s="148">
        <v>1.06277</v>
      </c>
      <c r="R381" s="148">
        <f>Q381*H381</f>
        <v>0.64616415999999999</v>
      </c>
      <c r="S381" s="148">
        <v>0</v>
      </c>
      <c r="T381" s="149">
        <f>S381*H381</f>
        <v>0</v>
      </c>
      <c r="AR381" s="150" t="s">
        <v>314</v>
      </c>
      <c r="AT381" s="150" t="s">
        <v>309</v>
      </c>
      <c r="AU381" s="150" t="s">
        <v>163</v>
      </c>
      <c r="AY381" s="18" t="s">
        <v>307</v>
      </c>
      <c r="BE381" s="151">
        <f>IF(N381="základní",J381,0)</f>
        <v>0</v>
      </c>
      <c r="BF381" s="151">
        <f>IF(N381="snížená",J381,0)</f>
        <v>0</v>
      </c>
      <c r="BG381" s="151">
        <f>IF(N381="zákl. přenesená",J381,0)</f>
        <v>0</v>
      </c>
      <c r="BH381" s="151">
        <f>IF(N381="sníž. přenesená",J381,0)</f>
        <v>0</v>
      </c>
      <c r="BI381" s="151">
        <f>IF(N381="nulová",J381,0)</f>
        <v>0</v>
      </c>
      <c r="BJ381" s="18" t="s">
        <v>82</v>
      </c>
      <c r="BK381" s="151">
        <f>ROUND(I381*H381,2)</f>
        <v>0</v>
      </c>
      <c r="BL381" s="18" t="s">
        <v>314</v>
      </c>
      <c r="BM381" s="150" t="s">
        <v>606</v>
      </c>
    </row>
    <row r="382" spans="2:65" s="1" customFormat="1" ht="48.75">
      <c r="B382" s="33"/>
      <c r="D382" s="152" t="s">
        <v>316</v>
      </c>
      <c r="F382" s="153" t="s">
        <v>607</v>
      </c>
      <c r="I382" s="154"/>
      <c r="L382" s="33"/>
      <c r="M382" s="155"/>
      <c r="T382" s="57"/>
      <c r="AT382" s="18" t="s">
        <v>316</v>
      </c>
      <c r="AU382" s="18" t="s">
        <v>163</v>
      </c>
    </row>
    <row r="383" spans="2:65" s="12" customFormat="1" ht="11.25">
      <c r="B383" s="156"/>
      <c r="D383" s="152" t="s">
        <v>318</v>
      </c>
      <c r="E383" s="157" t="s">
        <v>1</v>
      </c>
      <c r="F383" s="158" t="s">
        <v>601</v>
      </c>
      <c r="H383" s="157" t="s">
        <v>1</v>
      </c>
      <c r="I383" s="159"/>
      <c r="L383" s="156"/>
      <c r="M383" s="160"/>
      <c r="T383" s="161"/>
      <c r="AT383" s="157" t="s">
        <v>318</v>
      </c>
      <c r="AU383" s="157" t="s">
        <v>163</v>
      </c>
      <c r="AV383" s="12" t="s">
        <v>82</v>
      </c>
      <c r="AW383" s="12" t="s">
        <v>32</v>
      </c>
      <c r="AX383" s="12" t="s">
        <v>75</v>
      </c>
      <c r="AY383" s="157" t="s">
        <v>307</v>
      </c>
    </row>
    <row r="384" spans="2:65" s="13" customFormat="1" ht="11.25">
      <c r="B384" s="162"/>
      <c r="D384" s="152" t="s">
        <v>318</v>
      </c>
      <c r="E384" s="163" t="s">
        <v>1</v>
      </c>
      <c r="F384" s="164" t="s">
        <v>608</v>
      </c>
      <c r="H384" s="165">
        <v>0.60799999999999998</v>
      </c>
      <c r="I384" s="166"/>
      <c r="L384" s="162"/>
      <c r="M384" s="167"/>
      <c r="T384" s="168"/>
      <c r="AT384" s="163" t="s">
        <v>318</v>
      </c>
      <c r="AU384" s="163" t="s">
        <v>163</v>
      </c>
      <c r="AV384" s="13" t="s">
        <v>84</v>
      </c>
      <c r="AW384" s="13" t="s">
        <v>32</v>
      </c>
      <c r="AX384" s="13" t="s">
        <v>82</v>
      </c>
      <c r="AY384" s="163" t="s">
        <v>307</v>
      </c>
    </row>
    <row r="385" spans="2:65" s="1" customFormat="1" ht="16.5" customHeight="1">
      <c r="B385" s="33"/>
      <c r="C385" s="139" t="s">
        <v>586</v>
      </c>
      <c r="D385" s="139" t="s">
        <v>309</v>
      </c>
      <c r="E385" s="140" t="s">
        <v>609</v>
      </c>
      <c r="F385" s="141" t="s">
        <v>610</v>
      </c>
      <c r="G385" s="142" t="s">
        <v>312</v>
      </c>
      <c r="H385" s="143">
        <v>11.25</v>
      </c>
      <c r="I385" s="144"/>
      <c r="J385" s="145">
        <f>ROUND(I385*H385,2)</f>
        <v>0</v>
      </c>
      <c r="K385" s="141" t="s">
        <v>313</v>
      </c>
      <c r="L385" s="33"/>
      <c r="M385" s="146" t="s">
        <v>1</v>
      </c>
      <c r="N385" s="147" t="s">
        <v>40</v>
      </c>
      <c r="P385" s="148">
        <f>O385*H385</f>
        <v>0</v>
      </c>
      <c r="Q385" s="148">
        <v>1.1169999999999999E-2</v>
      </c>
      <c r="R385" s="148">
        <f>Q385*H385</f>
        <v>0.12566249999999998</v>
      </c>
      <c r="S385" s="148">
        <v>0</v>
      </c>
      <c r="T385" s="149">
        <f>S385*H385</f>
        <v>0</v>
      </c>
      <c r="AR385" s="150" t="s">
        <v>314</v>
      </c>
      <c r="AT385" s="150" t="s">
        <v>309</v>
      </c>
      <c r="AU385" s="150" t="s">
        <v>163</v>
      </c>
      <c r="AY385" s="18" t="s">
        <v>307</v>
      </c>
      <c r="BE385" s="151">
        <f>IF(N385="základní",J385,0)</f>
        <v>0</v>
      </c>
      <c r="BF385" s="151">
        <f>IF(N385="snížená",J385,0)</f>
        <v>0</v>
      </c>
      <c r="BG385" s="151">
        <f>IF(N385="zákl. přenesená",J385,0)</f>
        <v>0</v>
      </c>
      <c r="BH385" s="151">
        <f>IF(N385="sníž. přenesená",J385,0)</f>
        <v>0</v>
      </c>
      <c r="BI385" s="151">
        <f>IF(N385="nulová",J385,0)</f>
        <v>0</v>
      </c>
      <c r="BJ385" s="18" t="s">
        <v>82</v>
      </c>
      <c r="BK385" s="151">
        <f>ROUND(I385*H385,2)</f>
        <v>0</v>
      </c>
      <c r="BL385" s="18" t="s">
        <v>314</v>
      </c>
      <c r="BM385" s="150" t="s">
        <v>611</v>
      </c>
    </row>
    <row r="386" spans="2:65" s="1" customFormat="1" ht="11.25">
      <c r="B386" s="33"/>
      <c r="D386" s="152" t="s">
        <v>316</v>
      </c>
      <c r="F386" s="153" t="s">
        <v>612</v>
      </c>
      <c r="I386" s="154"/>
      <c r="L386" s="33"/>
      <c r="M386" s="155"/>
      <c r="T386" s="57"/>
      <c r="AT386" s="18" t="s">
        <v>316</v>
      </c>
      <c r="AU386" s="18" t="s">
        <v>163</v>
      </c>
    </row>
    <row r="387" spans="2:65" s="12" customFormat="1" ht="11.25">
      <c r="B387" s="156"/>
      <c r="D387" s="152" t="s">
        <v>318</v>
      </c>
      <c r="E387" s="157" t="s">
        <v>1</v>
      </c>
      <c r="F387" s="158" t="s">
        <v>613</v>
      </c>
      <c r="H387" s="157" t="s">
        <v>1</v>
      </c>
      <c r="I387" s="159"/>
      <c r="L387" s="156"/>
      <c r="M387" s="160"/>
      <c r="T387" s="161"/>
      <c r="AT387" s="157" t="s">
        <v>318</v>
      </c>
      <c r="AU387" s="157" t="s">
        <v>163</v>
      </c>
      <c r="AV387" s="12" t="s">
        <v>82</v>
      </c>
      <c r="AW387" s="12" t="s">
        <v>32</v>
      </c>
      <c r="AX387" s="12" t="s">
        <v>75</v>
      </c>
      <c r="AY387" s="157" t="s">
        <v>307</v>
      </c>
    </row>
    <row r="388" spans="2:65" s="13" customFormat="1" ht="11.25">
      <c r="B388" s="162"/>
      <c r="D388" s="152" t="s">
        <v>318</v>
      </c>
      <c r="E388" s="163" t="s">
        <v>1</v>
      </c>
      <c r="F388" s="164" t="s">
        <v>614</v>
      </c>
      <c r="H388" s="165">
        <v>11.25</v>
      </c>
      <c r="I388" s="166"/>
      <c r="L388" s="162"/>
      <c r="M388" s="167"/>
      <c r="T388" s="168"/>
      <c r="AT388" s="163" t="s">
        <v>318</v>
      </c>
      <c r="AU388" s="163" t="s">
        <v>163</v>
      </c>
      <c r="AV388" s="13" t="s">
        <v>84</v>
      </c>
      <c r="AW388" s="13" t="s">
        <v>32</v>
      </c>
      <c r="AX388" s="13" t="s">
        <v>82</v>
      </c>
      <c r="AY388" s="163" t="s">
        <v>307</v>
      </c>
    </row>
    <row r="389" spans="2:65" s="1" customFormat="1" ht="16.5" customHeight="1">
      <c r="B389" s="33"/>
      <c r="C389" s="139" t="s">
        <v>615</v>
      </c>
      <c r="D389" s="139" t="s">
        <v>309</v>
      </c>
      <c r="E389" s="140" t="s">
        <v>616</v>
      </c>
      <c r="F389" s="141" t="s">
        <v>617</v>
      </c>
      <c r="G389" s="142" t="s">
        <v>312</v>
      </c>
      <c r="H389" s="143">
        <v>11.25</v>
      </c>
      <c r="I389" s="144"/>
      <c r="J389" s="145">
        <f>ROUND(I389*H389,2)</f>
        <v>0</v>
      </c>
      <c r="K389" s="141" t="s">
        <v>313</v>
      </c>
      <c r="L389" s="33"/>
      <c r="M389" s="146" t="s">
        <v>1</v>
      </c>
      <c r="N389" s="147" t="s">
        <v>40</v>
      </c>
      <c r="P389" s="148">
        <f>O389*H389</f>
        <v>0</v>
      </c>
      <c r="Q389" s="148">
        <v>0</v>
      </c>
      <c r="R389" s="148">
        <f>Q389*H389</f>
        <v>0</v>
      </c>
      <c r="S389" s="148">
        <v>0</v>
      </c>
      <c r="T389" s="149">
        <f>S389*H389</f>
        <v>0</v>
      </c>
      <c r="AR389" s="150" t="s">
        <v>314</v>
      </c>
      <c r="AT389" s="150" t="s">
        <v>309</v>
      </c>
      <c r="AU389" s="150" t="s">
        <v>163</v>
      </c>
      <c r="AY389" s="18" t="s">
        <v>307</v>
      </c>
      <c r="BE389" s="151">
        <f>IF(N389="základní",J389,0)</f>
        <v>0</v>
      </c>
      <c r="BF389" s="151">
        <f>IF(N389="snížená",J389,0)</f>
        <v>0</v>
      </c>
      <c r="BG389" s="151">
        <f>IF(N389="zákl. přenesená",J389,0)</f>
        <v>0</v>
      </c>
      <c r="BH389" s="151">
        <f>IF(N389="sníž. přenesená",J389,0)</f>
        <v>0</v>
      </c>
      <c r="BI389" s="151">
        <f>IF(N389="nulová",J389,0)</f>
        <v>0</v>
      </c>
      <c r="BJ389" s="18" t="s">
        <v>82</v>
      </c>
      <c r="BK389" s="151">
        <f>ROUND(I389*H389,2)</f>
        <v>0</v>
      </c>
      <c r="BL389" s="18" t="s">
        <v>314</v>
      </c>
      <c r="BM389" s="150" t="s">
        <v>618</v>
      </c>
    </row>
    <row r="390" spans="2:65" s="1" customFormat="1" ht="11.25">
      <c r="B390" s="33"/>
      <c r="D390" s="152" t="s">
        <v>316</v>
      </c>
      <c r="F390" s="153" t="s">
        <v>619</v>
      </c>
      <c r="I390" s="154"/>
      <c r="L390" s="33"/>
      <c r="M390" s="155"/>
      <c r="T390" s="57"/>
      <c r="AT390" s="18" t="s">
        <v>316</v>
      </c>
      <c r="AU390" s="18" t="s">
        <v>163</v>
      </c>
    </row>
    <row r="391" spans="2:65" s="11" customFormat="1" ht="22.9" customHeight="1">
      <c r="B391" s="127"/>
      <c r="D391" s="128" t="s">
        <v>74</v>
      </c>
      <c r="E391" s="137" t="s">
        <v>352</v>
      </c>
      <c r="F391" s="137" t="s">
        <v>620</v>
      </c>
      <c r="I391" s="130"/>
      <c r="J391" s="138">
        <f>BK391</f>
        <v>0</v>
      </c>
      <c r="L391" s="127"/>
      <c r="M391" s="132"/>
      <c r="P391" s="133">
        <f>SUM(P392:P538)</f>
        <v>0</v>
      </c>
      <c r="R391" s="133">
        <f>SUM(R392:R538)</f>
        <v>39.854297269999996</v>
      </c>
      <c r="T391" s="134">
        <f>SUM(T392:T538)</f>
        <v>0.15</v>
      </c>
      <c r="AR391" s="128" t="s">
        <v>82</v>
      </c>
      <c r="AT391" s="135" t="s">
        <v>74</v>
      </c>
      <c r="AU391" s="135" t="s">
        <v>82</v>
      </c>
      <c r="AY391" s="128" t="s">
        <v>307</v>
      </c>
      <c r="BK391" s="136">
        <f>SUM(BK392:BK538)</f>
        <v>0</v>
      </c>
    </row>
    <row r="392" spans="2:65" s="1" customFormat="1" ht="24.2" customHeight="1">
      <c r="B392" s="33"/>
      <c r="C392" s="139" t="s">
        <v>621</v>
      </c>
      <c r="D392" s="139" t="s">
        <v>309</v>
      </c>
      <c r="E392" s="140" t="s">
        <v>622</v>
      </c>
      <c r="F392" s="141" t="s">
        <v>623</v>
      </c>
      <c r="G392" s="142" t="s">
        <v>312</v>
      </c>
      <c r="H392" s="143">
        <v>341.99400000000003</v>
      </c>
      <c r="I392" s="144"/>
      <c r="J392" s="145">
        <f>ROUND(I392*H392,2)</f>
        <v>0</v>
      </c>
      <c r="K392" s="141" t="s">
        <v>313</v>
      </c>
      <c r="L392" s="33"/>
      <c r="M392" s="146" t="s">
        <v>1</v>
      </c>
      <c r="N392" s="147" t="s">
        <v>40</v>
      </c>
      <c r="P392" s="148">
        <f>O392*H392</f>
        <v>0</v>
      </c>
      <c r="Q392" s="148">
        <v>2.5999999999999998E-4</v>
      </c>
      <c r="R392" s="148">
        <f>Q392*H392</f>
        <v>8.8918440000000001E-2</v>
      </c>
      <c r="S392" s="148">
        <v>0</v>
      </c>
      <c r="T392" s="149">
        <f>S392*H392</f>
        <v>0</v>
      </c>
      <c r="AR392" s="150" t="s">
        <v>314</v>
      </c>
      <c r="AT392" s="150" t="s">
        <v>309</v>
      </c>
      <c r="AU392" s="150" t="s">
        <v>84</v>
      </c>
      <c r="AY392" s="18" t="s">
        <v>307</v>
      </c>
      <c r="BE392" s="151">
        <f>IF(N392="základní",J392,0)</f>
        <v>0</v>
      </c>
      <c r="BF392" s="151">
        <f>IF(N392="snížená",J392,0)</f>
        <v>0</v>
      </c>
      <c r="BG392" s="151">
        <f>IF(N392="zákl. přenesená",J392,0)</f>
        <v>0</v>
      </c>
      <c r="BH392" s="151">
        <f>IF(N392="sníž. přenesená",J392,0)</f>
        <v>0</v>
      </c>
      <c r="BI392" s="151">
        <f>IF(N392="nulová",J392,0)</f>
        <v>0</v>
      </c>
      <c r="BJ392" s="18" t="s">
        <v>82</v>
      </c>
      <c r="BK392" s="151">
        <f>ROUND(I392*H392,2)</f>
        <v>0</v>
      </c>
      <c r="BL392" s="18" t="s">
        <v>314</v>
      </c>
      <c r="BM392" s="150" t="s">
        <v>624</v>
      </c>
    </row>
    <row r="393" spans="2:65" s="1" customFormat="1" ht="19.5">
      <c r="B393" s="33"/>
      <c r="D393" s="152" t="s">
        <v>316</v>
      </c>
      <c r="F393" s="153" t="s">
        <v>625</v>
      </c>
      <c r="I393" s="154"/>
      <c r="L393" s="33"/>
      <c r="M393" s="155"/>
      <c r="T393" s="57"/>
      <c r="AT393" s="18" t="s">
        <v>316</v>
      </c>
      <c r="AU393" s="18" t="s">
        <v>84</v>
      </c>
    </row>
    <row r="394" spans="2:65" s="13" customFormat="1" ht="11.25">
      <c r="B394" s="162"/>
      <c r="D394" s="152" t="s">
        <v>318</v>
      </c>
      <c r="E394" s="163" t="s">
        <v>1</v>
      </c>
      <c r="F394" s="164" t="s">
        <v>626</v>
      </c>
      <c r="H394" s="165">
        <v>341.99400000000003</v>
      </c>
      <c r="I394" s="166"/>
      <c r="L394" s="162"/>
      <c r="M394" s="167"/>
      <c r="T394" s="168"/>
      <c r="AT394" s="163" t="s">
        <v>318</v>
      </c>
      <c r="AU394" s="163" t="s">
        <v>84</v>
      </c>
      <c r="AV394" s="13" t="s">
        <v>84</v>
      </c>
      <c r="AW394" s="13" t="s">
        <v>32</v>
      </c>
      <c r="AX394" s="13" t="s">
        <v>82</v>
      </c>
      <c r="AY394" s="163" t="s">
        <v>307</v>
      </c>
    </row>
    <row r="395" spans="2:65" s="1" customFormat="1" ht="24.2" customHeight="1">
      <c r="B395" s="33"/>
      <c r="C395" s="139" t="s">
        <v>627</v>
      </c>
      <c r="D395" s="139" t="s">
        <v>309</v>
      </c>
      <c r="E395" s="140" t="s">
        <v>628</v>
      </c>
      <c r="F395" s="141" t="s">
        <v>629</v>
      </c>
      <c r="G395" s="142" t="s">
        <v>312</v>
      </c>
      <c r="H395" s="143">
        <v>341.99400000000003</v>
      </c>
      <c r="I395" s="144"/>
      <c r="J395" s="145">
        <f>ROUND(I395*H395,2)</f>
        <v>0</v>
      </c>
      <c r="K395" s="141" t="s">
        <v>313</v>
      </c>
      <c r="L395" s="33"/>
      <c r="M395" s="146" t="s">
        <v>1</v>
      </c>
      <c r="N395" s="147" t="s">
        <v>40</v>
      </c>
      <c r="P395" s="148">
        <f>O395*H395</f>
        <v>0</v>
      </c>
      <c r="Q395" s="148">
        <v>1.8380000000000001E-2</v>
      </c>
      <c r="R395" s="148">
        <f>Q395*H395</f>
        <v>6.2858497200000008</v>
      </c>
      <c r="S395" s="148">
        <v>0</v>
      </c>
      <c r="T395" s="149">
        <f>S395*H395</f>
        <v>0</v>
      </c>
      <c r="AR395" s="150" t="s">
        <v>314</v>
      </c>
      <c r="AT395" s="150" t="s">
        <v>309</v>
      </c>
      <c r="AU395" s="150" t="s">
        <v>84</v>
      </c>
      <c r="AY395" s="18" t="s">
        <v>307</v>
      </c>
      <c r="BE395" s="151">
        <f>IF(N395="základní",J395,0)</f>
        <v>0</v>
      </c>
      <c r="BF395" s="151">
        <f>IF(N395="snížená",J395,0)</f>
        <v>0</v>
      </c>
      <c r="BG395" s="151">
        <f>IF(N395="zákl. přenesená",J395,0)</f>
        <v>0</v>
      </c>
      <c r="BH395" s="151">
        <f>IF(N395="sníž. přenesená",J395,0)</f>
        <v>0</v>
      </c>
      <c r="BI395" s="151">
        <f>IF(N395="nulová",J395,0)</f>
        <v>0</v>
      </c>
      <c r="BJ395" s="18" t="s">
        <v>82</v>
      </c>
      <c r="BK395" s="151">
        <f>ROUND(I395*H395,2)</f>
        <v>0</v>
      </c>
      <c r="BL395" s="18" t="s">
        <v>314</v>
      </c>
      <c r="BM395" s="150" t="s">
        <v>630</v>
      </c>
    </row>
    <row r="396" spans="2:65" s="1" customFormat="1" ht="29.25">
      <c r="B396" s="33"/>
      <c r="D396" s="152" t="s">
        <v>316</v>
      </c>
      <c r="F396" s="153" t="s">
        <v>631</v>
      </c>
      <c r="I396" s="154"/>
      <c r="L396" s="33"/>
      <c r="M396" s="155"/>
      <c r="T396" s="57"/>
      <c r="AT396" s="18" t="s">
        <v>316</v>
      </c>
      <c r="AU396" s="18" t="s">
        <v>84</v>
      </c>
    </row>
    <row r="397" spans="2:65" s="13" customFormat="1" ht="11.25">
      <c r="B397" s="162"/>
      <c r="D397" s="152" t="s">
        <v>318</v>
      </c>
      <c r="E397" s="163" t="s">
        <v>1</v>
      </c>
      <c r="F397" s="164" t="s">
        <v>626</v>
      </c>
      <c r="H397" s="165">
        <v>341.99400000000003</v>
      </c>
      <c r="I397" s="166"/>
      <c r="L397" s="162"/>
      <c r="M397" s="167"/>
      <c r="T397" s="168"/>
      <c r="AT397" s="163" t="s">
        <v>318</v>
      </c>
      <c r="AU397" s="163" t="s">
        <v>84</v>
      </c>
      <c r="AV397" s="13" t="s">
        <v>84</v>
      </c>
      <c r="AW397" s="13" t="s">
        <v>32</v>
      </c>
      <c r="AX397" s="13" t="s">
        <v>82</v>
      </c>
      <c r="AY397" s="163" t="s">
        <v>307</v>
      </c>
    </row>
    <row r="398" spans="2:65" s="1" customFormat="1" ht="37.9" customHeight="1">
      <c r="B398" s="33"/>
      <c r="C398" s="139" t="s">
        <v>632</v>
      </c>
      <c r="D398" s="139" t="s">
        <v>309</v>
      </c>
      <c r="E398" s="140" t="s">
        <v>633</v>
      </c>
      <c r="F398" s="141" t="s">
        <v>634</v>
      </c>
      <c r="G398" s="142" t="s">
        <v>405</v>
      </c>
      <c r="H398" s="143">
        <v>30</v>
      </c>
      <c r="I398" s="144"/>
      <c r="J398" s="145">
        <f>ROUND(I398*H398,2)</f>
        <v>0</v>
      </c>
      <c r="K398" s="141" t="s">
        <v>1</v>
      </c>
      <c r="L398" s="33"/>
      <c r="M398" s="146" t="s">
        <v>1</v>
      </c>
      <c r="N398" s="147" t="s">
        <v>40</v>
      </c>
      <c r="P398" s="148">
        <f>O398*H398</f>
        <v>0</v>
      </c>
      <c r="Q398" s="148">
        <v>4.3799999999999999E-2</v>
      </c>
      <c r="R398" s="148">
        <f>Q398*H398</f>
        <v>1.3140000000000001</v>
      </c>
      <c r="S398" s="148">
        <v>5.0000000000000001E-3</v>
      </c>
      <c r="T398" s="149">
        <f>S398*H398</f>
        <v>0.15</v>
      </c>
      <c r="AR398" s="150" t="s">
        <v>314</v>
      </c>
      <c r="AT398" s="150" t="s">
        <v>309</v>
      </c>
      <c r="AU398" s="150" t="s">
        <v>84</v>
      </c>
      <c r="AY398" s="18" t="s">
        <v>307</v>
      </c>
      <c r="BE398" s="151">
        <f>IF(N398="základní",J398,0)</f>
        <v>0</v>
      </c>
      <c r="BF398" s="151">
        <f>IF(N398="snížená",J398,0)</f>
        <v>0</v>
      </c>
      <c r="BG398" s="151">
        <f>IF(N398="zákl. přenesená",J398,0)</f>
        <v>0</v>
      </c>
      <c r="BH398" s="151">
        <f>IF(N398="sníž. přenesená",J398,0)</f>
        <v>0</v>
      </c>
      <c r="BI398" s="151">
        <f>IF(N398="nulová",J398,0)</f>
        <v>0</v>
      </c>
      <c r="BJ398" s="18" t="s">
        <v>82</v>
      </c>
      <c r="BK398" s="151">
        <f>ROUND(I398*H398,2)</f>
        <v>0</v>
      </c>
      <c r="BL398" s="18" t="s">
        <v>314</v>
      </c>
      <c r="BM398" s="150" t="s">
        <v>635</v>
      </c>
    </row>
    <row r="399" spans="2:65" s="1" customFormat="1" ht="19.5">
      <c r="B399" s="33"/>
      <c r="D399" s="152" t="s">
        <v>316</v>
      </c>
      <c r="F399" s="153" t="s">
        <v>634</v>
      </c>
      <c r="I399" s="154"/>
      <c r="L399" s="33"/>
      <c r="M399" s="155"/>
      <c r="T399" s="57"/>
      <c r="AT399" s="18" t="s">
        <v>316</v>
      </c>
      <c r="AU399" s="18" t="s">
        <v>84</v>
      </c>
    </row>
    <row r="400" spans="2:65" s="12" customFormat="1" ht="11.25">
      <c r="B400" s="156"/>
      <c r="D400" s="152" t="s">
        <v>318</v>
      </c>
      <c r="E400" s="157" t="s">
        <v>1</v>
      </c>
      <c r="F400" s="158" t="s">
        <v>636</v>
      </c>
      <c r="H400" s="157" t="s">
        <v>1</v>
      </c>
      <c r="I400" s="159"/>
      <c r="L400" s="156"/>
      <c r="M400" s="160"/>
      <c r="T400" s="161"/>
      <c r="AT400" s="157" t="s">
        <v>318</v>
      </c>
      <c r="AU400" s="157" t="s">
        <v>84</v>
      </c>
      <c r="AV400" s="12" t="s">
        <v>82</v>
      </c>
      <c r="AW400" s="12" t="s">
        <v>32</v>
      </c>
      <c r="AX400" s="12" t="s">
        <v>75</v>
      </c>
      <c r="AY400" s="157" t="s">
        <v>307</v>
      </c>
    </row>
    <row r="401" spans="2:65" s="12" customFormat="1" ht="11.25">
      <c r="B401" s="156"/>
      <c r="D401" s="152" t="s">
        <v>318</v>
      </c>
      <c r="E401" s="157" t="s">
        <v>1</v>
      </c>
      <c r="F401" s="158" t="s">
        <v>538</v>
      </c>
      <c r="H401" s="157" t="s">
        <v>1</v>
      </c>
      <c r="I401" s="159"/>
      <c r="L401" s="156"/>
      <c r="M401" s="160"/>
      <c r="T401" s="161"/>
      <c r="AT401" s="157" t="s">
        <v>318</v>
      </c>
      <c r="AU401" s="157" t="s">
        <v>84</v>
      </c>
      <c r="AV401" s="12" t="s">
        <v>82</v>
      </c>
      <c r="AW401" s="12" t="s">
        <v>32</v>
      </c>
      <c r="AX401" s="12" t="s">
        <v>75</v>
      </c>
      <c r="AY401" s="157" t="s">
        <v>307</v>
      </c>
    </row>
    <row r="402" spans="2:65" s="13" customFormat="1" ht="11.25">
      <c r="B402" s="162"/>
      <c r="D402" s="152" t="s">
        <v>318</v>
      </c>
      <c r="E402" s="163" t="s">
        <v>1</v>
      </c>
      <c r="F402" s="164" t="s">
        <v>380</v>
      </c>
      <c r="H402" s="165">
        <v>10</v>
      </c>
      <c r="I402" s="166"/>
      <c r="L402" s="162"/>
      <c r="M402" s="167"/>
      <c r="T402" s="168"/>
      <c r="AT402" s="163" t="s">
        <v>318</v>
      </c>
      <c r="AU402" s="163" t="s">
        <v>84</v>
      </c>
      <c r="AV402" s="13" t="s">
        <v>84</v>
      </c>
      <c r="AW402" s="13" t="s">
        <v>32</v>
      </c>
      <c r="AX402" s="13" t="s">
        <v>75</v>
      </c>
      <c r="AY402" s="163" t="s">
        <v>307</v>
      </c>
    </row>
    <row r="403" spans="2:65" s="12" customFormat="1" ht="11.25">
      <c r="B403" s="156"/>
      <c r="D403" s="152" t="s">
        <v>318</v>
      </c>
      <c r="E403" s="157" t="s">
        <v>1</v>
      </c>
      <c r="F403" s="158" t="s">
        <v>541</v>
      </c>
      <c r="H403" s="157" t="s">
        <v>1</v>
      </c>
      <c r="I403" s="159"/>
      <c r="L403" s="156"/>
      <c r="M403" s="160"/>
      <c r="T403" s="161"/>
      <c r="AT403" s="157" t="s">
        <v>318</v>
      </c>
      <c r="AU403" s="157" t="s">
        <v>84</v>
      </c>
      <c r="AV403" s="12" t="s">
        <v>82</v>
      </c>
      <c r="AW403" s="12" t="s">
        <v>32</v>
      </c>
      <c r="AX403" s="12" t="s">
        <v>75</v>
      </c>
      <c r="AY403" s="157" t="s">
        <v>307</v>
      </c>
    </row>
    <row r="404" spans="2:65" s="13" customFormat="1" ht="11.25">
      <c r="B404" s="162"/>
      <c r="D404" s="152" t="s">
        <v>318</v>
      </c>
      <c r="E404" s="163" t="s">
        <v>1</v>
      </c>
      <c r="F404" s="164" t="s">
        <v>380</v>
      </c>
      <c r="H404" s="165">
        <v>10</v>
      </c>
      <c r="I404" s="166"/>
      <c r="L404" s="162"/>
      <c r="M404" s="167"/>
      <c r="T404" s="168"/>
      <c r="AT404" s="163" t="s">
        <v>318</v>
      </c>
      <c r="AU404" s="163" t="s">
        <v>84</v>
      </c>
      <c r="AV404" s="13" t="s">
        <v>84</v>
      </c>
      <c r="AW404" s="13" t="s">
        <v>32</v>
      </c>
      <c r="AX404" s="13" t="s">
        <v>75</v>
      </c>
      <c r="AY404" s="163" t="s">
        <v>307</v>
      </c>
    </row>
    <row r="405" spans="2:65" s="12" customFormat="1" ht="11.25">
      <c r="B405" s="156"/>
      <c r="D405" s="152" t="s">
        <v>318</v>
      </c>
      <c r="E405" s="157" t="s">
        <v>1</v>
      </c>
      <c r="F405" s="158" t="s">
        <v>547</v>
      </c>
      <c r="H405" s="157" t="s">
        <v>1</v>
      </c>
      <c r="I405" s="159"/>
      <c r="L405" s="156"/>
      <c r="M405" s="160"/>
      <c r="T405" s="161"/>
      <c r="AT405" s="157" t="s">
        <v>318</v>
      </c>
      <c r="AU405" s="157" t="s">
        <v>84</v>
      </c>
      <c r="AV405" s="12" t="s">
        <v>82</v>
      </c>
      <c r="AW405" s="12" t="s">
        <v>32</v>
      </c>
      <c r="AX405" s="12" t="s">
        <v>75</v>
      </c>
      <c r="AY405" s="157" t="s">
        <v>307</v>
      </c>
    </row>
    <row r="406" spans="2:65" s="13" customFormat="1" ht="11.25">
      <c r="B406" s="162"/>
      <c r="D406" s="152" t="s">
        <v>318</v>
      </c>
      <c r="E406" s="163" t="s">
        <v>1</v>
      </c>
      <c r="F406" s="164" t="s">
        <v>380</v>
      </c>
      <c r="H406" s="165">
        <v>10</v>
      </c>
      <c r="I406" s="166"/>
      <c r="L406" s="162"/>
      <c r="M406" s="167"/>
      <c r="T406" s="168"/>
      <c r="AT406" s="163" t="s">
        <v>318</v>
      </c>
      <c r="AU406" s="163" t="s">
        <v>84</v>
      </c>
      <c r="AV406" s="13" t="s">
        <v>84</v>
      </c>
      <c r="AW406" s="13" t="s">
        <v>32</v>
      </c>
      <c r="AX406" s="13" t="s">
        <v>75</v>
      </c>
      <c r="AY406" s="163" t="s">
        <v>307</v>
      </c>
    </row>
    <row r="407" spans="2:65" s="14" customFormat="1" ht="11.25">
      <c r="B407" s="169"/>
      <c r="D407" s="152" t="s">
        <v>318</v>
      </c>
      <c r="E407" s="170" t="s">
        <v>1</v>
      </c>
      <c r="F407" s="171" t="s">
        <v>325</v>
      </c>
      <c r="H407" s="172">
        <v>30</v>
      </c>
      <c r="I407" s="173"/>
      <c r="L407" s="169"/>
      <c r="M407" s="174"/>
      <c r="T407" s="175"/>
      <c r="AT407" s="170" t="s">
        <v>318</v>
      </c>
      <c r="AU407" s="170" t="s">
        <v>84</v>
      </c>
      <c r="AV407" s="14" t="s">
        <v>314</v>
      </c>
      <c r="AW407" s="14" t="s">
        <v>32</v>
      </c>
      <c r="AX407" s="14" t="s">
        <v>82</v>
      </c>
      <c r="AY407" s="170" t="s">
        <v>307</v>
      </c>
    </row>
    <row r="408" spans="2:65" s="1" customFormat="1" ht="21.75" customHeight="1">
      <c r="B408" s="33"/>
      <c r="C408" s="139" t="s">
        <v>637</v>
      </c>
      <c r="D408" s="139" t="s">
        <v>309</v>
      </c>
      <c r="E408" s="140" t="s">
        <v>638</v>
      </c>
      <c r="F408" s="141" t="s">
        <v>639</v>
      </c>
      <c r="G408" s="142" t="s">
        <v>312</v>
      </c>
      <c r="H408" s="143">
        <v>19.731999999999999</v>
      </c>
      <c r="I408" s="144"/>
      <c r="J408" s="145">
        <f>ROUND(I408*H408,2)</f>
        <v>0</v>
      </c>
      <c r="K408" s="141" t="s">
        <v>313</v>
      </c>
      <c r="L408" s="33"/>
      <c r="M408" s="146" t="s">
        <v>1</v>
      </c>
      <c r="N408" s="147" t="s">
        <v>40</v>
      </c>
      <c r="P408" s="148">
        <f>O408*H408</f>
        <v>0</v>
      </c>
      <c r="Q408" s="148">
        <v>4.3800000000000002E-3</v>
      </c>
      <c r="R408" s="148">
        <f>Q408*H408</f>
        <v>8.6426160000000002E-2</v>
      </c>
      <c r="S408" s="148">
        <v>0</v>
      </c>
      <c r="T408" s="149">
        <f>S408*H408</f>
        <v>0</v>
      </c>
      <c r="AR408" s="150" t="s">
        <v>314</v>
      </c>
      <c r="AT408" s="150" t="s">
        <v>309</v>
      </c>
      <c r="AU408" s="150" t="s">
        <v>84</v>
      </c>
      <c r="AY408" s="18" t="s">
        <v>307</v>
      </c>
      <c r="BE408" s="151">
        <f>IF(N408="základní",J408,0)</f>
        <v>0</v>
      </c>
      <c r="BF408" s="151">
        <f>IF(N408="snížená",J408,0)</f>
        <v>0</v>
      </c>
      <c r="BG408" s="151">
        <f>IF(N408="zákl. přenesená",J408,0)</f>
        <v>0</v>
      </c>
      <c r="BH408" s="151">
        <f>IF(N408="sníž. přenesená",J408,0)</f>
        <v>0</v>
      </c>
      <c r="BI408" s="151">
        <f>IF(N408="nulová",J408,0)</f>
        <v>0</v>
      </c>
      <c r="BJ408" s="18" t="s">
        <v>82</v>
      </c>
      <c r="BK408" s="151">
        <f>ROUND(I408*H408,2)</f>
        <v>0</v>
      </c>
      <c r="BL408" s="18" t="s">
        <v>314</v>
      </c>
      <c r="BM408" s="150" t="s">
        <v>640</v>
      </c>
    </row>
    <row r="409" spans="2:65" s="1" customFormat="1" ht="19.5">
      <c r="B409" s="33"/>
      <c r="D409" s="152" t="s">
        <v>316</v>
      </c>
      <c r="F409" s="153" t="s">
        <v>641</v>
      </c>
      <c r="I409" s="154"/>
      <c r="L409" s="33"/>
      <c r="M409" s="155"/>
      <c r="T409" s="57"/>
      <c r="AT409" s="18" t="s">
        <v>316</v>
      </c>
      <c r="AU409" s="18" t="s">
        <v>84</v>
      </c>
    </row>
    <row r="410" spans="2:65" s="12" customFormat="1" ht="11.25">
      <c r="B410" s="156"/>
      <c r="D410" s="152" t="s">
        <v>318</v>
      </c>
      <c r="E410" s="157" t="s">
        <v>1</v>
      </c>
      <c r="F410" s="158" t="s">
        <v>642</v>
      </c>
      <c r="H410" s="157" t="s">
        <v>1</v>
      </c>
      <c r="I410" s="159"/>
      <c r="L410" s="156"/>
      <c r="M410" s="160"/>
      <c r="T410" s="161"/>
      <c r="AT410" s="157" t="s">
        <v>318</v>
      </c>
      <c r="AU410" s="157" t="s">
        <v>84</v>
      </c>
      <c r="AV410" s="12" t="s">
        <v>82</v>
      </c>
      <c r="AW410" s="12" t="s">
        <v>32</v>
      </c>
      <c r="AX410" s="12" t="s">
        <v>75</v>
      </c>
      <c r="AY410" s="157" t="s">
        <v>307</v>
      </c>
    </row>
    <row r="411" spans="2:65" s="13" customFormat="1" ht="11.25">
      <c r="B411" s="162"/>
      <c r="D411" s="152" t="s">
        <v>318</v>
      </c>
      <c r="E411" s="163" t="s">
        <v>1</v>
      </c>
      <c r="F411" s="164" t="s">
        <v>643</v>
      </c>
      <c r="H411" s="165">
        <v>2.4300000000000002</v>
      </c>
      <c r="I411" s="166"/>
      <c r="L411" s="162"/>
      <c r="M411" s="167"/>
      <c r="T411" s="168"/>
      <c r="AT411" s="163" t="s">
        <v>318</v>
      </c>
      <c r="AU411" s="163" t="s">
        <v>84</v>
      </c>
      <c r="AV411" s="13" t="s">
        <v>84</v>
      </c>
      <c r="AW411" s="13" t="s">
        <v>32</v>
      </c>
      <c r="AX411" s="13" t="s">
        <v>75</v>
      </c>
      <c r="AY411" s="163" t="s">
        <v>307</v>
      </c>
    </row>
    <row r="412" spans="2:65" s="12" customFormat="1" ht="11.25">
      <c r="B412" s="156"/>
      <c r="D412" s="152" t="s">
        <v>318</v>
      </c>
      <c r="E412" s="157" t="s">
        <v>1</v>
      </c>
      <c r="F412" s="158" t="s">
        <v>644</v>
      </c>
      <c r="H412" s="157" t="s">
        <v>1</v>
      </c>
      <c r="I412" s="159"/>
      <c r="L412" s="156"/>
      <c r="M412" s="160"/>
      <c r="T412" s="161"/>
      <c r="AT412" s="157" t="s">
        <v>318</v>
      </c>
      <c r="AU412" s="157" t="s">
        <v>84</v>
      </c>
      <c r="AV412" s="12" t="s">
        <v>82</v>
      </c>
      <c r="AW412" s="12" t="s">
        <v>32</v>
      </c>
      <c r="AX412" s="12" t="s">
        <v>75</v>
      </c>
      <c r="AY412" s="157" t="s">
        <v>307</v>
      </c>
    </row>
    <row r="413" spans="2:65" s="13" customFormat="1" ht="11.25">
      <c r="B413" s="162"/>
      <c r="D413" s="152" t="s">
        <v>318</v>
      </c>
      <c r="E413" s="163" t="s">
        <v>1</v>
      </c>
      <c r="F413" s="164" t="s">
        <v>645</v>
      </c>
      <c r="H413" s="165">
        <v>10.8</v>
      </c>
      <c r="I413" s="166"/>
      <c r="L413" s="162"/>
      <c r="M413" s="167"/>
      <c r="T413" s="168"/>
      <c r="AT413" s="163" t="s">
        <v>318</v>
      </c>
      <c r="AU413" s="163" t="s">
        <v>84</v>
      </c>
      <c r="AV413" s="13" t="s">
        <v>84</v>
      </c>
      <c r="AW413" s="13" t="s">
        <v>32</v>
      </c>
      <c r="AX413" s="13" t="s">
        <v>75</v>
      </c>
      <c r="AY413" s="163" t="s">
        <v>307</v>
      </c>
    </row>
    <row r="414" spans="2:65" s="13" customFormat="1" ht="11.25">
      <c r="B414" s="162"/>
      <c r="D414" s="152" t="s">
        <v>318</v>
      </c>
      <c r="E414" s="163" t="s">
        <v>1</v>
      </c>
      <c r="F414" s="164" t="s">
        <v>211</v>
      </c>
      <c r="H414" s="165">
        <v>5.8419999999999996</v>
      </c>
      <c r="I414" s="166"/>
      <c r="L414" s="162"/>
      <c r="M414" s="167"/>
      <c r="T414" s="168"/>
      <c r="AT414" s="163" t="s">
        <v>318</v>
      </c>
      <c r="AU414" s="163" t="s">
        <v>84</v>
      </c>
      <c r="AV414" s="13" t="s">
        <v>84</v>
      </c>
      <c r="AW414" s="13" t="s">
        <v>32</v>
      </c>
      <c r="AX414" s="13" t="s">
        <v>75</v>
      </c>
      <c r="AY414" s="163" t="s">
        <v>307</v>
      </c>
    </row>
    <row r="415" spans="2:65" s="12" customFormat="1" ht="11.25">
      <c r="B415" s="156"/>
      <c r="D415" s="152" t="s">
        <v>318</v>
      </c>
      <c r="E415" s="157" t="s">
        <v>1</v>
      </c>
      <c r="F415" s="158" t="s">
        <v>646</v>
      </c>
      <c r="H415" s="157" t="s">
        <v>1</v>
      </c>
      <c r="I415" s="159"/>
      <c r="L415" s="156"/>
      <c r="M415" s="160"/>
      <c r="T415" s="161"/>
      <c r="AT415" s="157" t="s">
        <v>318</v>
      </c>
      <c r="AU415" s="157" t="s">
        <v>84</v>
      </c>
      <c r="AV415" s="12" t="s">
        <v>82</v>
      </c>
      <c r="AW415" s="12" t="s">
        <v>32</v>
      </c>
      <c r="AX415" s="12" t="s">
        <v>75</v>
      </c>
      <c r="AY415" s="157" t="s">
        <v>307</v>
      </c>
    </row>
    <row r="416" spans="2:65" s="13" customFormat="1" ht="11.25">
      <c r="B416" s="162"/>
      <c r="D416" s="152" t="s">
        <v>318</v>
      </c>
      <c r="E416" s="163" t="s">
        <v>1</v>
      </c>
      <c r="F416" s="164" t="s">
        <v>647</v>
      </c>
      <c r="H416" s="165">
        <v>0.33</v>
      </c>
      <c r="I416" s="166"/>
      <c r="L416" s="162"/>
      <c r="M416" s="167"/>
      <c r="T416" s="168"/>
      <c r="AT416" s="163" t="s">
        <v>318</v>
      </c>
      <c r="AU416" s="163" t="s">
        <v>84</v>
      </c>
      <c r="AV416" s="13" t="s">
        <v>84</v>
      </c>
      <c r="AW416" s="13" t="s">
        <v>32</v>
      </c>
      <c r="AX416" s="13" t="s">
        <v>75</v>
      </c>
      <c r="AY416" s="163" t="s">
        <v>307</v>
      </c>
    </row>
    <row r="417" spans="2:65" s="13" customFormat="1" ht="11.25">
      <c r="B417" s="162"/>
      <c r="D417" s="152" t="s">
        <v>318</v>
      </c>
      <c r="E417" s="163" t="s">
        <v>1</v>
      </c>
      <c r="F417" s="164" t="s">
        <v>647</v>
      </c>
      <c r="H417" s="165">
        <v>0.33</v>
      </c>
      <c r="I417" s="166"/>
      <c r="L417" s="162"/>
      <c r="M417" s="167"/>
      <c r="T417" s="168"/>
      <c r="AT417" s="163" t="s">
        <v>318</v>
      </c>
      <c r="AU417" s="163" t="s">
        <v>84</v>
      </c>
      <c r="AV417" s="13" t="s">
        <v>84</v>
      </c>
      <c r="AW417" s="13" t="s">
        <v>32</v>
      </c>
      <c r="AX417" s="13" t="s">
        <v>75</v>
      </c>
      <c r="AY417" s="163" t="s">
        <v>307</v>
      </c>
    </row>
    <row r="418" spans="2:65" s="14" customFormat="1" ht="11.25">
      <c r="B418" s="169"/>
      <c r="D418" s="152" t="s">
        <v>318</v>
      </c>
      <c r="E418" s="170" t="s">
        <v>1</v>
      </c>
      <c r="F418" s="171" t="s">
        <v>325</v>
      </c>
      <c r="H418" s="172">
        <v>19.731999999999999</v>
      </c>
      <c r="I418" s="173"/>
      <c r="L418" s="169"/>
      <c r="M418" s="174"/>
      <c r="T418" s="175"/>
      <c r="AT418" s="170" t="s">
        <v>318</v>
      </c>
      <c r="AU418" s="170" t="s">
        <v>84</v>
      </c>
      <c r="AV418" s="14" t="s">
        <v>314</v>
      </c>
      <c r="AW418" s="14" t="s">
        <v>32</v>
      </c>
      <c r="AX418" s="14" t="s">
        <v>82</v>
      </c>
      <c r="AY418" s="170" t="s">
        <v>307</v>
      </c>
    </row>
    <row r="419" spans="2:65" s="1" customFormat="1" ht="11.25">
      <c r="B419" s="33"/>
      <c r="D419" s="152" t="s">
        <v>648</v>
      </c>
      <c r="F419" s="187" t="s">
        <v>649</v>
      </c>
      <c r="L419" s="33"/>
      <c r="M419" s="155"/>
      <c r="T419" s="57"/>
      <c r="AU419" s="18" t="s">
        <v>84</v>
      </c>
    </row>
    <row r="420" spans="2:65" s="1" customFormat="1" ht="11.25">
      <c r="B420" s="33"/>
      <c r="D420" s="152" t="s">
        <v>648</v>
      </c>
      <c r="F420" s="188" t="s">
        <v>650</v>
      </c>
      <c r="H420" s="189">
        <v>0</v>
      </c>
      <c r="L420" s="33"/>
      <c r="M420" s="155"/>
      <c r="T420" s="57"/>
      <c r="AU420" s="18" t="s">
        <v>84</v>
      </c>
    </row>
    <row r="421" spans="2:65" s="1" customFormat="1" ht="11.25">
      <c r="B421" s="33"/>
      <c r="D421" s="152" t="s">
        <v>648</v>
      </c>
      <c r="F421" s="188" t="s">
        <v>651</v>
      </c>
      <c r="H421" s="189">
        <v>2.2000000000000002</v>
      </c>
      <c r="L421" s="33"/>
      <c r="M421" s="155"/>
      <c r="T421" s="57"/>
      <c r="AU421" s="18" t="s">
        <v>84</v>
      </c>
    </row>
    <row r="422" spans="2:65" s="1" customFormat="1" ht="11.25">
      <c r="B422" s="33"/>
      <c r="D422" s="152" t="s">
        <v>648</v>
      </c>
      <c r="F422" s="188" t="s">
        <v>652</v>
      </c>
      <c r="H422" s="189">
        <v>3.6419999999999999</v>
      </c>
      <c r="L422" s="33"/>
      <c r="M422" s="155"/>
      <c r="T422" s="57"/>
      <c r="AU422" s="18" t="s">
        <v>84</v>
      </c>
    </row>
    <row r="423" spans="2:65" s="1" customFormat="1" ht="11.25">
      <c r="B423" s="33"/>
      <c r="D423" s="152" t="s">
        <v>648</v>
      </c>
      <c r="F423" s="188" t="s">
        <v>325</v>
      </c>
      <c r="H423" s="189">
        <v>5.8419999999999996</v>
      </c>
      <c r="L423" s="33"/>
      <c r="M423" s="155"/>
      <c r="T423" s="57"/>
      <c r="AU423" s="18" t="s">
        <v>84</v>
      </c>
    </row>
    <row r="424" spans="2:65" s="1" customFormat="1" ht="44.25" customHeight="1">
      <c r="B424" s="33"/>
      <c r="C424" s="139" t="s">
        <v>653</v>
      </c>
      <c r="D424" s="139" t="s">
        <v>309</v>
      </c>
      <c r="E424" s="140" t="s">
        <v>654</v>
      </c>
      <c r="F424" s="141" t="s">
        <v>655</v>
      </c>
      <c r="G424" s="142" t="s">
        <v>312</v>
      </c>
      <c r="H424" s="143">
        <v>15.39</v>
      </c>
      <c r="I424" s="144"/>
      <c r="J424" s="145">
        <f>ROUND(I424*H424,2)</f>
        <v>0</v>
      </c>
      <c r="K424" s="141" t="s">
        <v>313</v>
      </c>
      <c r="L424" s="33"/>
      <c r="M424" s="146" t="s">
        <v>1</v>
      </c>
      <c r="N424" s="147" t="s">
        <v>40</v>
      </c>
      <c r="P424" s="148">
        <f>O424*H424</f>
        <v>0</v>
      </c>
      <c r="Q424" s="148">
        <v>1.1509999999999999E-2</v>
      </c>
      <c r="R424" s="148">
        <f>Q424*H424</f>
        <v>0.17713889999999999</v>
      </c>
      <c r="S424" s="148">
        <v>0</v>
      </c>
      <c r="T424" s="149">
        <f>S424*H424</f>
        <v>0</v>
      </c>
      <c r="AR424" s="150" t="s">
        <v>314</v>
      </c>
      <c r="AT424" s="150" t="s">
        <v>309</v>
      </c>
      <c r="AU424" s="150" t="s">
        <v>84</v>
      </c>
      <c r="AY424" s="18" t="s">
        <v>307</v>
      </c>
      <c r="BE424" s="151">
        <f>IF(N424="základní",J424,0)</f>
        <v>0</v>
      </c>
      <c r="BF424" s="151">
        <f>IF(N424="snížená",J424,0)</f>
        <v>0</v>
      </c>
      <c r="BG424" s="151">
        <f>IF(N424="zákl. přenesená",J424,0)</f>
        <v>0</v>
      </c>
      <c r="BH424" s="151">
        <f>IF(N424="sníž. přenesená",J424,0)</f>
        <v>0</v>
      </c>
      <c r="BI424" s="151">
        <f>IF(N424="nulová",J424,0)</f>
        <v>0</v>
      </c>
      <c r="BJ424" s="18" t="s">
        <v>82</v>
      </c>
      <c r="BK424" s="151">
        <f>ROUND(I424*H424,2)</f>
        <v>0</v>
      </c>
      <c r="BL424" s="18" t="s">
        <v>314</v>
      </c>
      <c r="BM424" s="150" t="s">
        <v>656</v>
      </c>
    </row>
    <row r="425" spans="2:65" s="1" customFormat="1" ht="39">
      <c r="B425" s="33"/>
      <c r="D425" s="152" t="s">
        <v>316</v>
      </c>
      <c r="F425" s="153" t="s">
        <v>657</v>
      </c>
      <c r="I425" s="154"/>
      <c r="L425" s="33"/>
      <c r="M425" s="155"/>
      <c r="T425" s="57"/>
      <c r="AT425" s="18" t="s">
        <v>316</v>
      </c>
      <c r="AU425" s="18" t="s">
        <v>84</v>
      </c>
    </row>
    <row r="426" spans="2:65" s="12" customFormat="1" ht="11.25">
      <c r="B426" s="156"/>
      <c r="D426" s="152" t="s">
        <v>318</v>
      </c>
      <c r="E426" s="157" t="s">
        <v>1</v>
      </c>
      <c r="F426" s="158" t="s">
        <v>642</v>
      </c>
      <c r="H426" s="157" t="s">
        <v>1</v>
      </c>
      <c r="I426" s="159"/>
      <c r="L426" s="156"/>
      <c r="M426" s="160"/>
      <c r="T426" s="161"/>
      <c r="AT426" s="157" t="s">
        <v>318</v>
      </c>
      <c r="AU426" s="157" t="s">
        <v>84</v>
      </c>
      <c r="AV426" s="12" t="s">
        <v>82</v>
      </c>
      <c r="AW426" s="12" t="s">
        <v>32</v>
      </c>
      <c r="AX426" s="12" t="s">
        <v>75</v>
      </c>
      <c r="AY426" s="157" t="s">
        <v>307</v>
      </c>
    </row>
    <row r="427" spans="2:65" s="13" customFormat="1" ht="11.25">
      <c r="B427" s="162"/>
      <c r="D427" s="152" t="s">
        <v>318</v>
      </c>
      <c r="E427" s="163" t="s">
        <v>1</v>
      </c>
      <c r="F427" s="164" t="s">
        <v>658</v>
      </c>
      <c r="H427" s="165">
        <v>15.39</v>
      </c>
      <c r="I427" s="166"/>
      <c r="L427" s="162"/>
      <c r="M427" s="167"/>
      <c r="T427" s="168"/>
      <c r="AT427" s="163" t="s">
        <v>318</v>
      </c>
      <c r="AU427" s="163" t="s">
        <v>84</v>
      </c>
      <c r="AV427" s="13" t="s">
        <v>84</v>
      </c>
      <c r="AW427" s="13" t="s">
        <v>32</v>
      </c>
      <c r="AX427" s="13" t="s">
        <v>82</v>
      </c>
      <c r="AY427" s="163" t="s">
        <v>307</v>
      </c>
    </row>
    <row r="428" spans="2:65" s="1" customFormat="1" ht="24.2" customHeight="1">
      <c r="B428" s="33"/>
      <c r="C428" s="177" t="s">
        <v>659</v>
      </c>
      <c r="D428" s="177" t="s">
        <v>390</v>
      </c>
      <c r="E428" s="178" t="s">
        <v>660</v>
      </c>
      <c r="F428" s="179" t="s">
        <v>661</v>
      </c>
      <c r="G428" s="180" t="s">
        <v>312</v>
      </c>
      <c r="H428" s="181">
        <v>15.698</v>
      </c>
      <c r="I428" s="182"/>
      <c r="J428" s="183">
        <f>ROUND(I428*H428,2)</f>
        <v>0</v>
      </c>
      <c r="K428" s="179" t="s">
        <v>313</v>
      </c>
      <c r="L428" s="184"/>
      <c r="M428" s="185" t="s">
        <v>1</v>
      </c>
      <c r="N428" s="186" t="s">
        <v>40</v>
      </c>
      <c r="P428" s="148">
        <f>O428*H428</f>
        <v>0</v>
      </c>
      <c r="Q428" s="148">
        <v>1.6E-2</v>
      </c>
      <c r="R428" s="148">
        <f>Q428*H428</f>
        <v>0.251168</v>
      </c>
      <c r="S428" s="148">
        <v>0</v>
      </c>
      <c r="T428" s="149">
        <f>S428*H428</f>
        <v>0</v>
      </c>
      <c r="AR428" s="150" t="s">
        <v>369</v>
      </c>
      <c r="AT428" s="150" t="s">
        <v>390</v>
      </c>
      <c r="AU428" s="150" t="s">
        <v>84</v>
      </c>
      <c r="AY428" s="18" t="s">
        <v>307</v>
      </c>
      <c r="BE428" s="151">
        <f>IF(N428="základní",J428,0)</f>
        <v>0</v>
      </c>
      <c r="BF428" s="151">
        <f>IF(N428="snížená",J428,0)</f>
        <v>0</v>
      </c>
      <c r="BG428" s="151">
        <f>IF(N428="zákl. přenesená",J428,0)</f>
        <v>0</v>
      </c>
      <c r="BH428" s="151">
        <f>IF(N428="sníž. přenesená",J428,0)</f>
        <v>0</v>
      </c>
      <c r="BI428" s="151">
        <f>IF(N428="nulová",J428,0)</f>
        <v>0</v>
      </c>
      <c r="BJ428" s="18" t="s">
        <v>82</v>
      </c>
      <c r="BK428" s="151">
        <f>ROUND(I428*H428,2)</f>
        <v>0</v>
      </c>
      <c r="BL428" s="18" t="s">
        <v>314</v>
      </c>
      <c r="BM428" s="150" t="s">
        <v>662</v>
      </c>
    </row>
    <row r="429" spans="2:65" s="1" customFormat="1" ht="19.5">
      <c r="B429" s="33"/>
      <c r="D429" s="152" t="s">
        <v>316</v>
      </c>
      <c r="F429" s="153" t="s">
        <v>661</v>
      </c>
      <c r="I429" s="154"/>
      <c r="L429" s="33"/>
      <c r="M429" s="155"/>
      <c r="T429" s="57"/>
      <c r="AT429" s="18" t="s">
        <v>316</v>
      </c>
      <c r="AU429" s="18" t="s">
        <v>84</v>
      </c>
    </row>
    <row r="430" spans="2:65" s="13" customFormat="1" ht="11.25">
      <c r="B430" s="162"/>
      <c r="D430" s="152" t="s">
        <v>318</v>
      </c>
      <c r="F430" s="164" t="s">
        <v>663</v>
      </c>
      <c r="H430" s="165">
        <v>15.698</v>
      </c>
      <c r="I430" s="166"/>
      <c r="L430" s="162"/>
      <c r="M430" s="167"/>
      <c r="T430" s="168"/>
      <c r="AT430" s="163" t="s">
        <v>318</v>
      </c>
      <c r="AU430" s="163" t="s">
        <v>84</v>
      </c>
      <c r="AV430" s="13" t="s">
        <v>84</v>
      </c>
      <c r="AW430" s="13" t="s">
        <v>4</v>
      </c>
      <c r="AX430" s="13" t="s">
        <v>82</v>
      </c>
      <c r="AY430" s="163" t="s">
        <v>307</v>
      </c>
    </row>
    <row r="431" spans="2:65" s="1" customFormat="1" ht="44.25" customHeight="1">
      <c r="B431" s="33"/>
      <c r="C431" s="139" t="s">
        <v>664</v>
      </c>
      <c r="D431" s="139" t="s">
        <v>309</v>
      </c>
      <c r="E431" s="140" t="s">
        <v>665</v>
      </c>
      <c r="F431" s="141" t="s">
        <v>666</v>
      </c>
      <c r="G431" s="142" t="s">
        <v>312</v>
      </c>
      <c r="H431" s="143">
        <v>106.98</v>
      </c>
      <c r="I431" s="144"/>
      <c r="J431" s="145">
        <f>ROUND(I431*H431,2)</f>
        <v>0</v>
      </c>
      <c r="K431" s="141" t="s">
        <v>313</v>
      </c>
      <c r="L431" s="33"/>
      <c r="M431" s="146" t="s">
        <v>1</v>
      </c>
      <c r="N431" s="147" t="s">
        <v>40</v>
      </c>
      <c r="P431" s="148">
        <f>O431*H431</f>
        <v>0</v>
      </c>
      <c r="Q431" s="148">
        <v>1.1679999999999999E-2</v>
      </c>
      <c r="R431" s="148">
        <f>Q431*H431</f>
        <v>1.2495263999999999</v>
      </c>
      <c r="S431" s="148">
        <v>0</v>
      </c>
      <c r="T431" s="149">
        <f>S431*H431</f>
        <v>0</v>
      </c>
      <c r="AR431" s="150" t="s">
        <v>314</v>
      </c>
      <c r="AT431" s="150" t="s">
        <v>309</v>
      </c>
      <c r="AU431" s="150" t="s">
        <v>84</v>
      </c>
      <c r="AY431" s="18" t="s">
        <v>307</v>
      </c>
      <c r="BE431" s="151">
        <f>IF(N431="základní",J431,0)</f>
        <v>0</v>
      </c>
      <c r="BF431" s="151">
        <f>IF(N431="snížená",J431,0)</f>
        <v>0</v>
      </c>
      <c r="BG431" s="151">
        <f>IF(N431="zákl. přenesená",J431,0)</f>
        <v>0</v>
      </c>
      <c r="BH431" s="151">
        <f>IF(N431="sníž. přenesená",J431,0)</f>
        <v>0</v>
      </c>
      <c r="BI431" s="151">
        <f>IF(N431="nulová",J431,0)</f>
        <v>0</v>
      </c>
      <c r="BJ431" s="18" t="s">
        <v>82</v>
      </c>
      <c r="BK431" s="151">
        <f>ROUND(I431*H431,2)</f>
        <v>0</v>
      </c>
      <c r="BL431" s="18" t="s">
        <v>314</v>
      </c>
      <c r="BM431" s="150" t="s">
        <v>667</v>
      </c>
    </row>
    <row r="432" spans="2:65" s="1" customFormat="1" ht="39">
      <c r="B432" s="33"/>
      <c r="D432" s="152" t="s">
        <v>316</v>
      </c>
      <c r="F432" s="153" t="s">
        <v>668</v>
      </c>
      <c r="I432" s="154"/>
      <c r="L432" s="33"/>
      <c r="M432" s="155"/>
      <c r="T432" s="57"/>
      <c r="AT432" s="18" t="s">
        <v>316</v>
      </c>
      <c r="AU432" s="18" t="s">
        <v>84</v>
      </c>
    </row>
    <row r="433" spans="2:65" s="13" customFormat="1" ht="11.25">
      <c r="B433" s="162"/>
      <c r="D433" s="152" t="s">
        <v>318</v>
      </c>
      <c r="E433" s="163" t="s">
        <v>1</v>
      </c>
      <c r="F433" s="164" t="s">
        <v>189</v>
      </c>
      <c r="H433" s="165">
        <v>106.98</v>
      </c>
      <c r="I433" s="166"/>
      <c r="L433" s="162"/>
      <c r="M433" s="167"/>
      <c r="T433" s="168"/>
      <c r="AT433" s="163" t="s">
        <v>318</v>
      </c>
      <c r="AU433" s="163" t="s">
        <v>84</v>
      </c>
      <c r="AV433" s="13" t="s">
        <v>84</v>
      </c>
      <c r="AW433" s="13" t="s">
        <v>32</v>
      </c>
      <c r="AX433" s="13" t="s">
        <v>82</v>
      </c>
      <c r="AY433" s="163" t="s">
        <v>307</v>
      </c>
    </row>
    <row r="434" spans="2:65" s="1" customFormat="1" ht="11.25">
      <c r="B434" s="33"/>
      <c r="D434" s="152" t="s">
        <v>648</v>
      </c>
      <c r="F434" s="187" t="s">
        <v>669</v>
      </c>
      <c r="L434" s="33"/>
      <c r="M434" s="155"/>
      <c r="T434" s="57"/>
      <c r="AU434" s="18" t="s">
        <v>84</v>
      </c>
    </row>
    <row r="435" spans="2:65" s="1" customFormat="1" ht="11.25">
      <c r="B435" s="33"/>
      <c r="D435" s="152" t="s">
        <v>648</v>
      </c>
      <c r="F435" s="188" t="s">
        <v>670</v>
      </c>
      <c r="H435" s="189">
        <v>0</v>
      </c>
      <c r="L435" s="33"/>
      <c r="M435" s="155"/>
      <c r="T435" s="57"/>
      <c r="AU435" s="18" t="s">
        <v>84</v>
      </c>
    </row>
    <row r="436" spans="2:65" s="1" customFormat="1" ht="11.25">
      <c r="B436" s="33"/>
      <c r="D436" s="152" t="s">
        <v>648</v>
      </c>
      <c r="F436" s="188" t="s">
        <v>671</v>
      </c>
      <c r="H436" s="189">
        <v>109.62</v>
      </c>
      <c r="L436" s="33"/>
      <c r="M436" s="155"/>
      <c r="T436" s="57"/>
      <c r="AU436" s="18" t="s">
        <v>84</v>
      </c>
    </row>
    <row r="437" spans="2:65" s="1" customFormat="1" ht="11.25">
      <c r="B437" s="33"/>
      <c r="D437" s="152" t="s">
        <v>648</v>
      </c>
      <c r="F437" s="188" t="s">
        <v>672</v>
      </c>
      <c r="H437" s="189">
        <v>-4.32</v>
      </c>
      <c r="L437" s="33"/>
      <c r="M437" s="155"/>
      <c r="T437" s="57"/>
      <c r="AU437" s="18" t="s">
        <v>84</v>
      </c>
    </row>
    <row r="438" spans="2:65" s="1" customFormat="1" ht="11.25">
      <c r="B438" s="33"/>
      <c r="D438" s="152" t="s">
        <v>648</v>
      </c>
      <c r="F438" s="188" t="s">
        <v>672</v>
      </c>
      <c r="H438" s="189">
        <v>-4.32</v>
      </c>
      <c r="L438" s="33"/>
      <c r="M438" s="155"/>
      <c r="T438" s="57"/>
      <c r="AU438" s="18" t="s">
        <v>84</v>
      </c>
    </row>
    <row r="439" spans="2:65" s="1" customFormat="1" ht="11.25">
      <c r="B439" s="33"/>
      <c r="D439" s="152" t="s">
        <v>648</v>
      </c>
      <c r="F439" s="188" t="s">
        <v>673</v>
      </c>
      <c r="H439" s="189">
        <v>0</v>
      </c>
      <c r="L439" s="33"/>
      <c r="M439" s="155"/>
      <c r="T439" s="57"/>
      <c r="AU439" s="18" t="s">
        <v>84</v>
      </c>
    </row>
    <row r="440" spans="2:65" s="1" customFormat="1" ht="11.25">
      <c r="B440" s="33"/>
      <c r="D440" s="152" t="s">
        <v>648</v>
      </c>
      <c r="F440" s="188" t="s">
        <v>674</v>
      </c>
      <c r="H440" s="189">
        <v>6</v>
      </c>
      <c r="L440" s="33"/>
      <c r="M440" s="155"/>
      <c r="T440" s="57"/>
      <c r="AU440" s="18" t="s">
        <v>84</v>
      </c>
    </row>
    <row r="441" spans="2:65" s="1" customFormat="1" ht="11.25">
      <c r="B441" s="33"/>
      <c r="D441" s="152" t="s">
        <v>648</v>
      </c>
      <c r="F441" s="188" t="s">
        <v>325</v>
      </c>
      <c r="H441" s="189">
        <v>106.98</v>
      </c>
      <c r="L441" s="33"/>
      <c r="M441" s="155"/>
      <c r="T441" s="57"/>
      <c r="AU441" s="18" t="s">
        <v>84</v>
      </c>
    </row>
    <row r="442" spans="2:65" s="1" customFormat="1" ht="24.2" customHeight="1">
      <c r="B442" s="33"/>
      <c r="C442" s="177" t="s">
        <v>675</v>
      </c>
      <c r="D442" s="177" t="s">
        <v>390</v>
      </c>
      <c r="E442" s="178" t="s">
        <v>676</v>
      </c>
      <c r="F442" s="179" t="s">
        <v>677</v>
      </c>
      <c r="G442" s="180" t="s">
        <v>312</v>
      </c>
      <c r="H442" s="181">
        <v>112.32899999999999</v>
      </c>
      <c r="I442" s="182"/>
      <c r="J442" s="183">
        <f>ROUND(I442*H442,2)</f>
        <v>0</v>
      </c>
      <c r="K442" s="179" t="s">
        <v>1</v>
      </c>
      <c r="L442" s="184"/>
      <c r="M442" s="185" t="s">
        <v>1</v>
      </c>
      <c r="N442" s="186" t="s">
        <v>40</v>
      </c>
      <c r="P442" s="148">
        <f>O442*H442</f>
        <v>0</v>
      </c>
      <c r="Q442" s="148">
        <v>0.02</v>
      </c>
      <c r="R442" s="148">
        <f>Q442*H442</f>
        <v>2.2465799999999998</v>
      </c>
      <c r="S442" s="148">
        <v>0</v>
      </c>
      <c r="T442" s="149">
        <f>S442*H442</f>
        <v>0</v>
      </c>
      <c r="AR442" s="150" t="s">
        <v>369</v>
      </c>
      <c r="AT442" s="150" t="s">
        <v>390</v>
      </c>
      <c r="AU442" s="150" t="s">
        <v>84</v>
      </c>
      <c r="AY442" s="18" t="s">
        <v>307</v>
      </c>
      <c r="BE442" s="151">
        <f>IF(N442="základní",J442,0)</f>
        <v>0</v>
      </c>
      <c r="BF442" s="151">
        <f>IF(N442="snížená",J442,0)</f>
        <v>0</v>
      </c>
      <c r="BG442" s="151">
        <f>IF(N442="zákl. přenesená",J442,0)</f>
        <v>0</v>
      </c>
      <c r="BH442" s="151">
        <f>IF(N442="sníž. přenesená",J442,0)</f>
        <v>0</v>
      </c>
      <c r="BI442" s="151">
        <f>IF(N442="nulová",J442,0)</f>
        <v>0</v>
      </c>
      <c r="BJ442" s="18" t="s">
        <v>82</v>
      </c>
      <c r="BK442" s="151">
        <f>ROUND(I442*H442,2)</f>
        <v>0</v>
      </c>
      <c r="BL442" s="18" t="s">
        <v>314</v>
      </c>
      <c r="BM442" s="150" t="s">
        <v>678</v>
      </c>
    </row>
    <row r="443" spans="2:65" s="1" customFormat="1" ht="19.5">
      <c r="B443" s="33"/>
      <c r="D443" s="152" t="s">
        <v>316</v>
      </c>
      <c r="F443" s="153" t="s">
        <v>677</v>
      </c>
      <c r="I443" s="154"/>
      <c r="L443" s="33"/>
      <c r="M443" s="155"/>
      <c r="T443" s="57"/>
      <c r="AT443" s="18" t="s">
        <v>316</v>
      </c>
      <c r="AU443" s="18" t="s">
        <v>84</v>
      </c>
    </row>
    <row r="444" spans="2:65" s="13" customFormat="1" ht="11.25">
      <c r="B444" s="162"/>
      <c r="D444" s="152" t="s">
        <v>318</v>
      </c>
      <c r="F444" s="164" t="s">
        <v>679</v>
      </c>
      <c r="H444" s="165">
        <v>112.32899999999999</v>
      </c>
      <c r="I444" s="166"/>
      <c r="L444" s="162"/>
      <c r="M444" s="167"/>
      <c r="T444" s="168"/>
      <c r="AT444" s="163" t="s">
        <v>318</v>
      </c>
      <c r="AU444" s="163" t="s">
        <v>84</v>
      </c>
      <c r="AV444" s="13" t="s">
        <v>84</v>
      </c>
      <c r="AW444" s="13" t="s">
        <v>4</v>
      </c>
      <c r="AX444" s="13" t="s">
        <v>82</v>
      </c>
      <c r="AY444" s="163" t="s">
        <v>307</v>
      </c>
    </row>
    <row r="445" spans="2:65" s="1" customFormat="1" ht="49.15" customHeight="1">
      <c r="B445" s="33"/>
      <c r="C445" s="139" t="s">
        <v>680</v>
      </c>
      <c r="D445" s="139" t="s">
        <v>309</v>
      </c>
      <c r="E445" s="140" t="s">
        <v>681</v>
      </c>
      <c r="F445" s="141" t="s">
        <v>682</v>
      </c>
      <c r="G445" s="142" t="s">
        <v>312</v>
      </c>
      <c r="H445" s="143">
        <v>1.5</v>
      </c>
      <c r="I445" s="144"/>
      <c r="J445" s="145">
        <f>ROUND(I445*H445,2)</f>
        <v>0</v>
      </c>
      <c r="K445" s="141" t="s">
        <v>313</v>
      </c>
      <c r="L445" s="33"/>
      <c r="M445" s="146" t="s">
        <v>1</v>
      </c>
      <c r="N445" s="147" t="s">
        <v>40</v>
      </c>
      <c r="P445" s="148">
        <f>O445*H445</f>
        <v>0</v>
      </c>
      <c r="Q445" s="148">
        <v>1.1679999999999999E-2</v>
      </c>
      <c r="R445" s="148">
        <f>Q445*H445</f>
        <v>1.7520000000000001E-2</v>
      </c>
      <c r="S445" s="148">
        <v>0</v>
      </c>
      <c r="T445" s="149">
        <f>S445*H445</f>
        <v>0</v>
      </c>
      <c r="AR445" s="150" t="s">
        <v>314</v>
      </c>
      <c r="AT445" s="150" t="s">
        <v>309</v>
      </c>
      <c r="AU445" s="150" t="s">
        <v>84</v>
      </c>
      <c r="AY445" s="18" t="s">
        <v>307</v>
      </c>
      <c r="BE445" s="151">
        <f>IF(N445="základní",J445,0)</f>
        <v>0</v>
      </c>
      <c r="BF445" s="151">
        <f>IF(N445="snížená",J445,0)</f>
        <v>0</v>
      </c>
      <c r="BG445" s="151">
        <f>IF(N445="zákl. přenesená",J445,0)</f>
        <v>0</v>
      </c>
      <c r="BH445" s="151">
        <f>IF(N445="sníž. přenesená",J445,0)</f>
        <v>0</v>
      </c>
      <c r="BI445" s="151">
        <f>IF(N445="nulová",J445,0)</f>
        <v>0</v>
      </c>
      <c r="BJ445" s="18" t="s">
        <v>82</v>
      </c>
      <c r="BK445" s="151">
        <f>ROUND(I445*H445,2)</f>
        <v>0</v>
      </c>
      <c r="BL445" s="18" t="s">
        <v>314</v>
      </c>
      <c r="BM445" s="150" t="s">
        <v>683</v>
      </c>
    </row>
    <row r="446" spans="2:65" s="1" customFormat="1" ht="48.75">
      <c r="B446" s="33"/>
      <c r="D446" s="152" t="s">
        <v>316</v>
      </c>
      <c r="F446" s="153" t="s">
        <v>684</v>
      </c>
      <c r="I446" s="154"/>
      <c r="L446" s="33"/>
      <c r="M446" s="155"/>
      <c r="T446" s="57"/>
      <c r="AT446" s="18" t="s">
        <v>316</v>
      </c>
      <c r="AU446" s="18" t="s">
        <v>84</v>
      </c>
    </row>
    <row r="447" spans="2:65" s="12" customFormat="1" ht="11.25">
      <c r="B447" s="156"/>
      <c r="D447" s="152" t="s">
        <v>318</v>
      </c>
      <c r="E447" s="157" t="s">
        <v>1</v>
      </c>
      <c r="F447" s="158" t="s">
        <v>685</v>
      </c>
      <c r="H447" s="157" t="s">
        <v>1</v>
      </c>
      <c r="I447" s="159"/>
      <c r="L447" s="156"/>
      <c r="M447" s="160"/>
      <c r="T447" s="161"/>
      <c r="AT447" s="157" t="s">
        <v>318</v>
      </c>
      <c r="AU447" s="157" t="s">
        <v>84</v>
      </c>
      <c r="AV447" s="12" t="s">
        <v>82</v>
      </c>
      <c r="AW447" s="12" t="s">
        <v>32</v>
      </c>
      <c r="AX447" s="12" t="s">
        <v>75</v>
      </c>
      <c r="AY447" s="157" t="s">
        <v>307</v>
      </c>
    </row>
    <row r="448" spans="2:65" s="13" customFormat="1" ht="11.25">
      <c r="B448" s="162"/>
      <c r="D448" s="152" t="s">
        <v>318</v>
      </c>
      <c r="E448" s="163" t="s">
        <v>1</v>
      </c>
      <c r="F448" s="164" t="s">
        <v>686</v>
      </c>
      <c r="H448" s="165">
        <v>1.5</v>
      </c>
      <c r="I448" s="166"/>
      <c r="L448" s="162"/>
      <c r="M448" s="167"/>
      <c r="T448" s="168"/>
      <c r="AT448" s="163" t="s">
        <v>318</v>
      </c>
      <c r="AU448" s="163" t="s">
        <v>84</v>
      </c>
      <c r="AV448" s="13" t="s">
        <v>84</v>
      </c>
      <c r="AW448" s="13" t="s">
        <v>32</v>
      </c>
      <c r="AX448" s="13" t="s">
        <v>82</v>
      </c>
      <c r="AY448" s="163" t="s">
        <v>307</v>
      </c>
    </row>
    <row r="449" spans="2:65" s="1" customFormat="1" ht="24.2" customHeight="1">
      <c r="B449" s="33"/>
      <c r="C449" s="177" t="s">
        <v>687</v>
      </c>
      <c r="D449" s="177" t="s">
        <v>390</v>
      </c>
      <c r="E449" s="178" t="s">
        <v>688</v>
      </c>
      <c r="F449" s="179" t="s">
        <v>689</v>
      </c>
      <c r="G449" s="180" t="s">
        <v>312</v>
      </c>
      <c r="H449" s="181">
        <v>1.53</v>
      </c>
      <c r="I449" s="182"/>
      <c r="J449" s="183">
        <f>ROUND(I449*H449,2)</f>
        <v>0</v>
      </c>
      <c r="K449" s="179" t="s">
        <v>313</v>
      </c>
      <c r="L449" s="184"/>
      <c r="M449" s="185" t="s">
        <v>1</v>
      </c>
      <c r="N449" s="186" t="s">
        <v>40</v>
      </c>
      <c r="P449" s="148">
        <f>O449*H449</f>
        <v>0</v>
      </c>
      <c r="Q449" s="148">
        <v>0.02</v>
      </c>
      <c r="R449" s="148">
        <f>Q449*H449</f>
        <v>3.0600000000000002E-2</v>
      </c>
      <c r="S449" s="148">
        <v>0</v>
      </c>
      <c r="T449" s="149">
        <f>S449*H449</f>
        <v>0</v>
      </c>
      <c r="AR449" s="150" t="s">
        <v>369</v>
      </c>
      <c r="AT449" s="150" t="s">
        <v>390</v>
      </c>
      <c r="AU449" s="150" t="s">
        <v>84</v>
      </c>
      <c r="AY449" s="18" t="s">
        <v>307</v>
      </c>
      <c r="BE449" s="151">
        <f>IF(N449="základní",J449,0)</f>
        <v>0</v>
      </c>
      <c r="BF449" s="151">
        <f>IF(N449="snížená",J449,0)</f>
        <v>0</v>
      </c>
      <c r="BG449" s="151">
        <f>IF(N449="zákl. přenesená",J449,0)</f>
        <v>0</v>
      </c>
      <c r="BH449" s="151">
        <f>IF(N449="sníž. přenesená",J449,0)</f>
        <v>0</v>
      </c>
      <c r="BI449" s="151">
        <f>IF(N449="nulová",J449,0)</f>
        <v>0</v>
      </c>
      <c r="BJ449" s="18" t="s">
        <v>82</v>
      </c>
      <c r="BK449" s="151">
        <f>ROUND(I449*H449,2)</f>
        <v>0</v>
      </c>
      <c r="BL449" s="18" t="s">
        <v>314</v>
      </c>
      <c r="BM449" s="150" t="s">
        <v>690</v>
      </c>
    </row>
    <row r="450" spans="2:65" s="1" customFormat="1" ht="19.5">
      <c r="B450" s="33"/>
      <c r="D450" s="152" t="s">
        <v>316</v>
      </c>
      <c r="F450" s="153" t="s">
        <v>689</v>
      </c>
      <c r="I450" s="154"/>
      <c r="L450" s="33"/>
      <c r="M450" s="155"/>
      <c r="T450" s="57"/>
      <c r="AT450" s="18" t="s">
        <v>316</v>
      </c>
      <c r="AU450" s="18" t="s">
        <v>84</v>
      </c>
    </row>
    <row r="451" spans="2:65" s="13" customFormat="1" ht="11.25">
      <c r="B451" s="162"/>
      <c r="D451" s="152" t="s">
        <v>318</v>
      </c>
      <c r="F451" s="164" t="s">
        <v>691</v>
      </c>
      <c r="H451" s="165">
        <v>1.53</v>
      </c>
      <c r="I451" s="166"/>
      <c r="L451" s="162"/>
      <c r="M451" s="167"/>
      <c r="T451" s="168"/>
      <c r="AT451" s="163" t="s">
        <v>318</v>
      </c>
      <c r="AU451" s="163" t="s">
        <v>84</v>
      </c>
      <c r="AV451" s="13" t="s">
        <v>84</v>
      </c>
      <c r="AW451" s="13" t="s">
        <v>4</v>
      </c>
      <c r="AX451" s="13" t="s">
        <v>82</v>
      </c>
      <c r="AY451" s="163" t="s">
        <v>307</v>
      </c>
    </row>
    <row r="452" spans="2:65" s="1" customFormat="1" ht="37.9" customHeight="1">
      <c r="B452" s="33"/>
      <c r="C452" s="139" t="s">
        <v>692</v>
      </c>
      <c r="D452" s="139" t="s">
        <v>309</v>
      </c>
      <c r="E452" s="140" t="s">
        <v>693</v>
      </c>
      <c r="F452" s="141" t="s">
        <v>694</v>
      </c>
      <c r="G452" s="142" t="s">
        <v>312</v>
      </c>
      <c r="H452" s="143">
        <v>7.92</v>
      </c>
      <c r="I452" s="144"/>
      <c r="J452" s="145">
        <f>ROUND(I452*H452,2)</f>
        <v>0</v>
      </c>
      <c r="K452" s="141" t="s">
        <v>1</v>
      </c>
      <c r="L452" s="33"/>
      <c r="M452" s="146" t="s">
        <v>1</v>
      </c>
      <c r="N452" s="147" t="s">
        <v>40</v>
      </c>
      <c r="P452" s="148">
        <f>O452*H452</f>
        <v>0</v>
      </c>
      <c r="Q452" s="148">
        <v>7.43E-3</v>
      </c>
      <c r="R452" s="148">
        <f>Q452*H452</f>
        <v>5.8845599999999998E-2</v>
      </c>
      <c r="S452" s="148">
        <v>0</v>
      </c>
      <c r="T452" s="149">
        <f>S452*H452</f>
        <v>0</v>
      </c>
      <c r="AR452" s="150" t="s">
        <v>314</v>
      </c>
      <c r="AT452" s="150" t="s">
        <v>309</v>
      </c>
      <c r="AU452" s="150" t="s">
        <v>84</v>
      </c>
      <c r="AY452" s="18" t="s">
        <v>307</v>
      </c>
      <c r="BE452" s="151">
        <f>IF(N452="základní",J452,0)</f>
        <v>0</v>
      </c>
      <c r="BF452" s="151">
        <f>IF(N452="snížená",J452,0)</f>
        <v>0</v>
      </c>
      <c r="BG452" s="151">
        <f>IF(N452="zákl. přenesená",J452,0)</f>
        <v>0</v>
      </c>
      <c r="BH452" s="151">
        <f>IF(N452="sníž. přenesená",J452,0)</f>
        <v>0</v>
      </c>
      <c r="BI452" s="151">
        <f>IF(N452="nulová",J452,0)</f>
        <v>0</v>
      </c>
      <c r="BJ452" s="18" t="s">
        <v>82</v>
      </c>
      <c r="BK452" s="151">
        <f>ROUND(I452*H452,2)</f>
        <v>0</v>
      </c>
      <c r="BL452" s="18" t="s">
        <v>314</v>
      </c>
      <c r="BM452" s="150" t="s">
        <v>695</v>
      </c>
    </row>
    <row r="453" spans="2:65" s="1" customFormat="1" ht="19.5">
      <c r="B453" s="33"/>
      <c r="D453" s="152" t="s">
        <v>316</v>
      </c>
      <c r="F453" s="153" t="s">
        <v>694</v>
      </c>
      <c r="I453" s="154"/>
      <c r="L453" s="33"/>
      <c r="M453" s="155"/>
      <c r="T453" s="57"/>
      <c r="AT453" s="18" t="s">
        <v>316</v>
      </c>
      <c r="AU453" s="18" t="s">
        <v>84</v>
      </c>
    </row>
    <row r="454" spans="2:65" s="12" customFormat="1" ht="11.25">
      <c r="B454" s="156"/>
      <c r="D454" s="152" t="s">
        <v>318</v>
      </c>
      <c r="E454" s="157" t="s">
        <v>1</v>
      </c>
      <c r="F454" s="158" t="s">
        <v>646</v>
      </c>
      <c r="H454" s="157" t="s">
        <v>1</v>
      </c>
      <c r="I454" s="159"/>
      <c r="L454" s="156"/>
      <c r="M454" s="160"/>
      <c r="T454" s="161"/>
      <c r="AT454" s="157" t="s">
        <v>318</v>
      </c>
      <c r="AU454" s="157" t="s">
        <v>84</v>
      </c>
      <c r="AV454" s="12" t="s">
        <v>82</v>
      </c>
      <c r="AW454" s="12" t="s">
        <v>32</v>
      </c>
      <c r="AX454" s="12" t="s">
        <v>75</v>
      </c>
      <c r="AY454" s="157" t="s">
        <v>307</v>
      </c>
    </row>
    <row r="455" spans="2:65" s="13" customFormat="1" ht="11.25">
      <c r="B455" s="162"/>
      <c r="D455" s="152" t="s">
        <v>318</v>
      </c>
      <c r="E455" s="163" t="s">
        <v>1</v>
      </c>
      <c r="F455" s="164" t="s">
        <v>696</v>
      </c>
      <c r="H455" s="165">
        <v>3.96</v>
      </c>
      <c r="I455" s="166"/>
      <c r="L455" s="162"/>
      <c r="M455" s="167"/>
      <c r="T455" s="168"/>
      <c r="AT455" s="163" t="s">
        <v>318</v>
      </c>
      <c r="AU455" s="163" t="s">
        <v>84</v>
      </c>
      <c r="AV455" s="13" t="s">
        <v>84</v>
      </c>
      <c r="AW455" s="13" t="s">
        <v>32</v>
      </c>
      <c r="AX455" s="13" t="s">
        <v>75</v>
      </c>
      <c r="AY455" s="163" t="s">
        <v>307</v>
      </c>
    </row>
    <row r="456" spans="2:65" s="13" customFormat="1" ht="11.25">
      <c r="B456" s="162"/>
      <c r="D456" s="152" t="s">
        <v>318</v>
      </c>
      <c r="E456" s="163" t="s">
        <v>1</v>
      </c>
      <c r="F456" s="164" t="s">
        <v>696</v>
      </c>
      <c r="H456" s="165">
        <v>3.96</v>
      </c>
      <c r="I456" s="166"/>
      <c r="L456" s="162"/>
      <c r="M456" s="167"/>
      <c r="T456" s="168"/>
      <c r="AT456" s="163" t="s">
        <v>318</v>
      </c>
      <c r="AU456" s="163" t="s">
        <v>84</v>
      </c>
      <c r="AV456" s="13" t="s">
        <v>84</v>
      </c>
      <c r="AW456" s="13" t="s">
        <v>32</v>
      </c>
      <c r="AX456" s="13" t="s">
        <v>75</v>
      </c>
      <c r="AY456" s="163" t="s">
        <v>307</v>
      </c>
    </row>
    <row r="457" spans="2:65" s="14" customFormat="1" ht="11.25">
      <c r="B457" s="169"/>
      <c r="D457" s="152" t="s">
        <v>318</v>
      </c>
      <c r="E457" s="170" t="s">
        <v>1</v>
      </c>
      <c r="F457" s="171" t="s">
        <v>325</v>
      </c>
      <c r="H457" s="172">
        <v>7.92</v>
      </c>
      <c r="I457" s="173"/>
      <c r="L457" s="169"/>
      <c r="M457" s="174"/>
      <c r="T457" s="175"/>
      <c r="AT457" s="170" t="s">
        <v>318</v>
      </c>
      <c r="AU457" s="170" t="s">
        <v>84</v>
      </c>
      <c r="AV457" s="14" t="s">
        <v>314</v>
      </c>
      <c r="AW457" s="14" t="s">
        <v>32</v>
      </c>
      <c r="AX457" s="14" t="s">
        <v>82</v>
      </c>
      <c r="AY457" s="170" t="s">
        <v>307</v>
      </c>
    </row>
    <row r="458" spans="2:65" s="1" customFormat="1" ht="24.2" customHeight="1">
      <c r="B458" s="33"/>
      <c r="C458" s="177" t="s">
        <v>697</v>
      </c>
      <c r="D458" s="177" t="s">
        <v>390</v>
      </c>
      <c r="E458" s="178" t="s">
        <v>698</v>
      </c>
      <c r="F458" s="179" t="s">
        <v>699</v>
      </c>
      <c r="G458" s="180" t="s">
        <v>312</v>
      </c>
      <c r="H458" s="181">
        <v>8.3160000000000007</v>
      </c>
      <c r="I458" s="182"/>
      <c r="J458" s="183">
        <f>ROUND(I458*H458,2)</f>
        <v>0</v>
      </c>
      <c r="K458" s="179" t="s">
        <v>313</v>
      </c>
      <c r="L458" s="184"/>
      <c r="M458" s="185" t="s">
        <v>1</v>
      </c>
      <c r="N458" s="186" t="s">
        <v>40</v>
      </c>
      <c r="P458" s="148">
        <f>O458*H458</f>
        <v>0</v>
      </c>
      <c r="Q458" s="148">
        <v>2.3999999999999998E-3</v>
      </c>
      <c r="R458" s="148">
        <f>Q458*H458</f>
        <v>1.9958400000000001E-2</v>
      </c>
      <c r="S458" s="148">
        <v>0</v>
      </c>
      <c r="T458" s="149">
        <f>S458*H458</f>
        <v>0</v>
      </c>
      <c r="AR458" s="150" t="s">
        <v>369</v>
      </c>
      <c r="AT458" s="150" t="s">
        <v>390</v>
      </c>
      <c r="AU458" s="150" t="s">
        <v>84</v>
      </c>
      <c r="AY458" s="18" t="s">
        <v>307</v>
      </c>
      <c r="BE458" s="151">
        <f>IF(N458="základní",J458,0)</f>
        <v>0</v>
      </c>
      <c r="BF458" s="151">
        <f>IF(N458="snížená",J458,0)</f>
        <v>0</v>
      </c>
      <c r="BG458" s="151">
        <f>IF(N458="zákl. přenesená",J458,0)</f>
        <v>0</v>
      </c>
      <c r="BH458" s="151">
        <f>IF(N458="sníž. přenesená",J458,0)</f>
        <v>0</v>
      </c>
      <c r="BI458" s="151">
        <f>IF(N458="nulová",J458,0)</f>
        <v>0</v>
      </c>
      <c r="BJ458" s="18" t="s">
        <v>82</v>
      </c>
      <c r="BK458" s="151">
        <f>ROUND(I458*H458,2)</f>
        <v>0</v>
      </c>
      <c r="BL458" s="18" t="s">
        <v>314</v>
      </c>
      <c r="BM458" s="150" t="s">
        <v>700</v>
      </c>
    </row>
    <row r="459" spans="2:65" s="1" customFormat="1" ht="11.25">
      <c r="B459" s="33"/>
      <c r="D459" s="152" t="s">
        <v>316</v>
      </c>
      <c r="F459" s="153" t="s">
        <v>699</v>
      </c>
      <c r="I459" s="154"/>
      <c r="L459" s="33"/>
      <c r="M459" s="155"/>
      <c r="T459" s="57"/>
      <c r="AT459" s="18" t="s">
        <v>316</v>
      </c>
      <c r="AU459" s="18" t="s">
        <v>84</v>
      </c>
    </row>
    <row r="460" spans="2:65" s="13" customFormat="1" ht="11.25">
      <c r="B460" s="162"/>
      <c r="D460" s="152" t="s">
        <v>318</v>
      </c>
      <c r="F460" s="164" t="s">
        <v>701</v>
      </c>
      <c r="H460" s="165">
        <v>8.3160000000000007</v>
      </c>
      <c r="I460" s="166"/>
      <c r="L460" s="162"/>
      <c r="M460" s="167"/>
      <c r="T460" s="168"/>
      <c r="AT460" s="163" t="s">
        <v>318</v>
      </c>
      <c r="AU460" s="163" t="s">
        <v>84</v>
      </c>
      <c r="AV460" s="13" t="s">
        <v>84</v>
      </c>
      <c r="AW460" s="13" t="s">
        <v>4</v>
      </c>
      <c r="AX460" s="13" t="s">
        <v>82</v>
      </c>
      <c r="AY460" s="163" t="s">
        <v>307</v>
      </c>
    </row>
    <row r="461" spans="2:65" s="1" customFormat="1" ht="24.2" customHeight="1">
      <c r="B461" s="33"/>
      <c r="C461" s="139" t="s">
        <v>702</v>
      </c>
      <c r="D461" s="139" t="s">
        <v>309</v>
      </c>
      <c r="E461" s="140" t="s">
        <v>703</v>
      </c>
      <c r="F461" s="141" t="s">
        <v>704</v>
      </c>
      <c r="G461" s="142" t="s">
        <v>312</v>
      </c>
      <c r="H461" s="143">
        <v>145.02000000000001</v>
      </c>
      <c r="I461" s="144"/>
      <c r="J461" s="145">
        <f>ROUND(I461*H461,2)</f>
        <v>0</v>
      </c>
      <c r="K461" s="141" t="s">
        <v>313</v>
      </c>
      <c r="L461" s="33"/>
      <c r="M461" s="146" t="s">
        <v>1</v>
      </c>
      <c r="N461" s="147" t="s">
        <v>40</v>
      </c>
      <c r="P461" s="148">
        <f>O461*H461</f>
        <v>0</v>
      </c>
      <c r="Q461" s="148">
        <v>1.3999999999999999E-4</v>
      </c>
      <c r="R461" s="148">
        <f>Q461*H461</f>
        <v>2.0302799999999999E-2</v>
      </c>
      <c r="S461" s="148">
        <v>0</v>
      </c>
      <c r="T461" s="149">
        <f>S461*H461</f>
        <v>0</v>
      </c>
      <c r="AR461" s="150" t="s">
        <v>314</v>
      </c>
      <c r="AT461" s="150" t="s">
        <v>309</v>
      </c>
      <c r="AU461" s="150" t="s">
        <v>84</v>
      </c>
      <c r="AY461" s="18" t="s">
        <v>307</v>
      </c>
      <c r="BE461" s="151">
        <f>IF(N461="základní",J461,0)</f>
        <v>0</v>
      </c>
      <c r="BF461" s="151">
        <f>IF(N461="snížená",J461,0)</f>
        <v>0</v>
      </c>
      <c r="BG461" s="151">
        <f>IF(N461="zákl. přenesená",J461,0)</f>
        <v>0</v>
      </c>
      <c r="BH461" s="151">
        <f>IF(N461="sníž. přenesená",J461,0)</f>
        <v>0</v>
      </c>
      <c r="BI461" s="151">
        <f>IF(N461="nulová",J461,0)</f>
        <v>0</v>
      </c>
      <c r="BJ461" s="18" t="s">
        <v>82</v>
      </c>
      <c r="BK461" s="151">
        <f>ROUND(I461*H461,2)</f>
        <v>0</v>
      </c>
      <c r="BL461" s="18" t="s">
        <v>314</v>
      </c>
      <c r="BM461" s="150" t="s">
        <v>705</v>
      </c>
    </row>
    <row r="462" spans="2:65" s="1" customFormat="1" ht="19.5">
      <c r="B462" s="33"/>
      <c r="D462" s="152" t="s">
        <v>316</v>
      </c>
      <c r="F462" s="153" t="s">
        <v>706</v>
      </c>
      <c r="I462" s="154"/>
      <c r="L462" s="33"/>
      <c r="M462" s="155"/>
      <c r="T462" s="57"/>
      <c r="AT462" s="18" t="s">
        <v>316</v>
      </c>
      <c r="AU462" s="18" t="s">
        <v>84</v>
      </c>
    </row>
    <row r="463" spans="2:65" s="12" customFormat="1" ht="11.25">
      <c r="B463" s="156"/>
      <c r="D463" s="152" t="s">
        <v>318</v>
      </c>
      <c r="E463" s="157" t="s">
        <v>1</v>
      </c>
      <c r="F463" s="158" t="s">
        <v>646</v>
      </c>
      <c r="H463" s="157" t="s">
        <v>1</v>
      </c>
      <c r="I463" s="159"/>
      <c r="L463" s="156"/>
      <c r="M463" s="160"/>
      <c r="T463" s="161"/>
      <c r="AT463" s="157" t="s">
        <v>318</v>
      </c>
      <c r="AU463" s="157" t="s">
        <v>84</v>
      </c>
      <c r="AV463" s="12" t="s">
        <v>82</v>
      </c>
      <c r="AW463" s="12" t="s">
        <v>32</v>
      </c>
      <c r="AX463" s="12" t="s">
        <v>75</v>
      </c>
      <c r="AY463" s="157" t="s">
        <v>307</v>
      </c>
    </row>
    <row r="464" spans="2:65" s="13" customFormat="1" ht="11.25">
      <c r="B464" s="162"/>
      <c r="D464" s="152" t="s">
        <v>318</v>
      </c>
      <c r="E464" s="163" t="s">
        <v>1</v>
      </c>
      <c r="F464" s="164" t="s">
        <v>696</v>
      </c>
      <c r="H464" s="165">
        <v>3.96</v>
      </c>
      <c r="I464" s="166"/>
      <c r="L464" s="162"/>
      <c r="M464" s="167"/>
      <c r="T464" s="168"/>
      <c r="AT464" s="163" t="s">
        <v>318</v>
      </c>
      <c r="AU464" s="163" t="s">
        <v>84</v>
      </c>
      <c r="AV464" s="13" t="s">
        <v>84</v>
      </c>
      <c r="AW464" s="13" t="s">
        <v>32</v>
      </c>
      <c r="AX464" s="13" t="s">
        <v>75</v>
      </c>
      <c r="AY464" s="163" t="s">
        <v>307</v>
      </c>
    </row>
    <row r="465" spans="2:51" s="13" customFormat="1" ht="11.25">
      <c r="B465" s="162"/>
      <c r="D465" s="152" t="s">
        <v>318</v>
      </c>
      <c r="E465" s="163" t="s">
        <v>1</v>
      </c>
      <c r="F465" s="164" t="s">
        <v>696</v>
      </c>
      <c r="H465" s="165">
        <v>3.96</v>
      </c>
      <c r="I465" s="166"/>
      <c r="L465" s="162"/>
      <c r="M465" s="167"/>
      <c r="T465" s="168"/>
      <c r="AT465" s="163" t="s">
        <v>318</v>
      </c>
      <c r="AU465" s="163" t="s">
        <v>84</v>
      </c>
      <c r="AV465" s="13" t="s">
        <v>84</v>
      </c>
      <c r="AW465" s="13" t="s">
        <v>32</v>
      </c>
      <c r="AX465" s="13" t="s">
        <v>75</v>
      </c>
      <c r="AY465" s="163" t="s">
        <v>307</v>
      </c>
    </row>
    <row r="466" spans="2:51" s="13" customFormat="1" ht="11.25">
      <c r="B466" s="162"/>
      <c r="D466" s="152" t="s">
        <v>318</v>
      </c>
      <c r="E466" s="163" t="s">
        <v>1</v>
      </c>
      <c r="F466" s="164" t="s">
        <v>189</v>
      </c>
      <c r="H466" s="165">
        <v>106.98</v>
      </c>
      <c r="I466" s="166"/>
      <c r="L466" s="162"/>
      <c r="M466" s="167"/>
      <c r="T466" s="168"/>
      <c r="AT466" s="163" t="s">
        <v>318</v>
      </c>
      <c r="AU466" s="163" t="s">
        <v>84</v>
      </c>
      <c r="AV466" s="13" t="s">
        <v>84</v>
      </c>
      <c r="AW466" s="13" t="s">
        <v>32</v>
      </c>
      <c r="AX466" s="13" t="s">
        <v>75</v>
      </c>
      <c r="AY466" s="163" t="s">
        <v>307</v>
      </c>
    </row>
    <row r="467" spans="2:51" s="12" customFormat="1" ht="11.25">
      <c r="B467" s="156"/>
      <c r="D467" s="152" t="s">
        <v>318</v>
      </c>
      <c r="E467" s="157" t="s">
        <v>1</v>
      </c>
      <c r="F467" s="158" t="s">
        <v>642</v>
      </c>
      <c r="H467" s="157" t="s">
        <v>1</v>
      </c>
      <c r="I467" s="159"/>
      <c r="L467" s="156"/>
      <c r="M467" s="160"/>
      <c r="T467" s="161"/>
      <c r="AT467" s="157" t="s">
        <v>318</v>
      </c>
      <c r="AU467" s="157" t="s">
        <v>84</v>
      </c>
      <c r="AV467" s="12" t="s">
        <v>82</v>
      </c>
      <c r="AW467" s="12" t="s">
        <v>32</v>
      </c>
      <c r="AX467" s="12" t="s">
        <v>75</v>
      </c>
      <c r="AY467" s="157" t="s">
        <v>307</v>
      </c>
    </row>
    <row r="468" spans="2:51" s="13" customFormat="1" ht="11.25">
      <c r="B468" s="162"/>
      <c r="D468" s="152" t="s">
        <v>318</v>
      </c>
      <c r="E468" s="163" t="s">
        <v>1</v>
      </c>
      <c r="F468" s="164" t="s">
        <v>658</v>
      </c>
      <c r="H468" s="165">
        <v>15.39</v>
      </c>
      <c r="I468" s="166"/>
      <c r="L468" s="162"/>
      <c r="M468" s="167"/>
      <c r="T468" s="168"/>
      <c r="AT468" s="163" t="s">
        <v>318</v>
      </c>
      <c r="AU468" s="163" t="s">
        <v>84</v>
      </c>
      <c r="AV468" s="13" t="s">
        <v>84</v>
      </c>
      <c r="AW468" s="13" t="s">
        <v>32</v>
      </c>
      <c r="AX468" s="13" t="s">
        <v>75</v>
      </c>
      <c r="AY468" s="163" t="s">
        <v>307</v>
      </c>
    </row>
    <row r="469" spans="2:51" s="13" customFormat="1" ht="11.25">
      <c r="B469" s="162"/>
      <c r="D469" s="152" t="s">
        <v>318</v>
      </c>
      <c r="E469" s="163" t="s">
        <v>1</v>
      </c>
      <c r="F469" s="164" t="s">
        <v>643</v>
      </c>
      <c r="H469" s="165">
        <v>2.4300000000000002</v>
      </c>
      <c r="I469" s="166"/>
      <c r="L469" s="162"/>
      <c r="M469" s="167"/>
      <c r="T469" s="168"/>
      <c r="AT469" s="163" t="s">
        <v>318</v>
      </c>
      <c r="AU469" s="163" t="s">
        <v>84</v>
      </c>
      <c r="AV469" s="13" t="s">
        <v>84</v>
      </c>
      <c r="AW469" s="13" t="s">
        <v>32</v>
      </c>
      <c r="AX469" s="13" t="s">
        <v>75</v>
      </c>
      <c r="AY469" s="163" t="s">
        <v>307</v>
      </c>
    </row>
    <row r="470" spans="2:51" s="12" customFormat="1" ht="11.25">
      <c r="B470" s="156"/>
      <c r="D470" s="152" t="s">
        <v>318</v>
      </c>
      <c r="E470" s="157" t="s">
        <v>1</v>
      </c>
      <c r="F470" s="158" t="s">
        <v>644</v>
      </c>
      <c r="H470" s="157" t="s">
        <v>1</v>
      </c>
      <c r="I470" s="159"/>
      <c r="L470" s="156"/>
      <c r="M470" s="160"/>
      <c r="T470" s="161"/>
      <c r="AT470" s="157" t="s">
        <v>318</v>
      </c>
      <c r="AU470" s="157" t="s">
        <v>84</v>
      </c>
      <c r="AV470" s="12" t="s">
        <v>82</v>
      </c>
      <c r="AW470" s="12" t="s">
        <v>32</v>
      </c>
      <c r="AX470" s="12" t="s">
        <v>75</v>
      </c>
      <c r="AY470" s="157" t="s">
        <v>307</v>
      </c>
    </row>
    <row r="471" spans="2:51" s="13" customFormat="1" ht="11.25">
      <c r="B471" s="162"/>
      <c r="D471" s="152" t="s">
        <v>318</v>
      </c>
      <c r="E471" s="163" t="s">
        <v>1</v>
      </c>
      <c r="F471" s="164" t="s">
        <v>645</v>
      </c>
      <c r="H471" s="165">
        <v>10.8</v>
      </c>
      <c r="I471" s="166"/>
      <c r="L471" s="162"/>
      <c r="M471" s="167"/>
      <c r="T471" s="168"/>
      <c r="AT471" s="163" t="s">
        <v>318</v>
      </c>
      <c r="AU471" s="163" t="s">
        <v>84</v>
      </c>
      <c r="AV471" s="13" t="s">
        <v>84</v>
      </c>
      <c r="AW471" s="13" t="s">
        <v>32</v>
      </c>
      <c r="AX471" s="13" t="s">
        <v>75</v>
      </c>
      <c r="AY471" s="163" t="s">
        <v>307</v>
      </c>
    </row>
    <row r="472" spans="2:51" s="12" customFormat="1" ht="11.25">
      <c r="B472" s="156"/>
      <c r="D472" s="152" t="s">
        <v>318</v>
      </c>
      <c r="E472" s="157" t="s">
        <v>1</v>
      </c>
      <c r="F472" s="158" t="s">
        <v>685</v>
      </c>
      <c r="H472" s="157" t="s">
        <v>1</v>
      </c>
      <c r="I472" s="159"/>
      <c r="L472" s="156"/>
      <c r="M472" s="160"/>
      <c r="T472" s="161"/>
      <c r="AT472" s="157" t="s">
        <v>318</v>
      </c>
      <c r="AU472" s="157" t="s">
        <v>84</v>
      </c>
      <c r="AV472" s="12" t="s">
        <v>82</v>
      </c>
      <c r="AW472" s="12" t="s">
        <v>32</v>
      </c>
      <c r="AX472" s="12" t="s">
        <v>75</v>
      </c>
      <c r="AY472" s="157" t="s">
        <v>307</v>
      </c>
    </row>
    <row r="473" spans="2:51" s="13" customFormat="1" ht="11.25">
      <c r="B473" s="162"/>
      <c r="D473" s="152" t="s">
        <v>318</v>
      </c>
      <c r="E473" s="163" t="s">
        <v>1</v>
      </c>
      <c r="F473" s="164" t="s">
        <v>686</v>
      </c>
      <c r="H473" s="165">
        <v>1.5</v>
      </c>
      <c r="I473" s="166"/>
      <c r="L473" s="162"/>
      <c r="M473" s="167"/>
      <c r="T473" s="168"/>
      <c r="AT473" s="163" t="s">
        <v>318</v>
      </c>
      <c r="AU473" s="163" t="s">
        <v>84</v>
      </c>
      <c r="AV473" s="13" t="s">
        <v>84</v>
      </c>
      <c r="AW473" s="13" t="s">
        <v>32</v>
      </c>
      <c r="AX473" s="13" t="s">
        <v>75</v>
      </c>
      <c r="AY473" s="163" t="s">
        <v>307</v>
      </c>
    </row>
    <row r="474" spans="2:51" s="14" customFormat="1" ht="11.25">
      <c r="B474" s="169"/>
      <c r="D474" s="152" t="s">
        <v>318</v>
      </c>
      <c r="E474" s="170" t="s">
        <v>1</v>
      </c>
      <c r="F474" s="171" t="s">
        <v>325</v>
      </c>
      <c r="H474" s="172">
        <v>145.02000000000001</v>
      </c>
      <c r="I474" s="173"/>
      <c r="L474" s="169"/>
      <c r="M474" s="174"/>
      <c r="T474" s="175"/>
      <c r="AT474" s="170" t="s">
        <v>318</v>
      </c>
      <c r="AU474" s="170" t="s">
        <v>84</v>
      </c>
      <c r="AV474" s="14" t="s">
        <v>314</v>
      </c>
      <c r="AW474" s="14" t="s">
        <v>32</v>
      </c>
      <c r="AX474" s="14" t="s">
        <v>82</v>
      </c>
      <c r="AY474" s="170" t="s">
        <v>307</v>
      </c>
    </row>
    <row r="475" spans="2:51" s="1" customFormat="1" ht="11.25">
      <c r="B475" s="33"/>
      <c r="D475" s="152" t="s">
        <v>648</v>
      </c>
      <c r="F475" s="187" t="s">
        <v>669</v>
      </c>
      <c r="L475" s="33"/>
      <c r="M475" s="155"/>
      <c r="T475" s="57"/>
      <c r="AU475" s="18" t="s">
        <v>84</v>
      </c>
    </row>
    <row r="476" spans="2:51" s="1" customFormat="1" ht="11.25">
      <c r="B476" s="33"/>
      <c r="D476" s="152" t="s">
        <v>648</v>
      </c>
      <c r="F476" s="188" t="s">
        <v>670</v>
      </c>
      <c r="H476" s="189">
        <v>0</v>
      </c>
      <c r="L476" s="33"/>
      <c r="M476" s="155"/>
      <c r="T476" s="57"/>
      <c r="AU476" s="18" t="s">
        <v>84</v>
      </c>
    </row>
    <row r="477" spans="2:51" s="1" customFormat="1" ht="11.25">
      <c r="B477" s="33"/>
      <c r="D477" s="152" t="s">
        <v>648</v>
      </c>
      <c r="F477" s="188" t="s">
        <v>671</v>
      </c>
      <c r="H477" s="189">
        <v>109.62</v>
      </c>
      <c r="L477" s="33"/>
      <c r="M477" s="155"/>
      <c r="T477" s="57"/>
      <c r="AU477" s="18" t="s">
        <v>84</v>
      </c>
    </row>
    <row r="478" spans="2:51" s="1" customFormat="1" ht="11.25">
      <c r="B478" s="33"/>
      <c r="D478" s="152" t="s">
        <v>648</v>
      </c>
      <c r="F478" s="188" t="s">
        <v>672</v>
      </c>
      <c r="H478" s="189">
        <v>-4.32</v>
      </c>
      <c r="L478" s="33"/>
      <c r="M478" s="155"/>
      <c r="T478" s="57"/>
      <c r="AU478" s="18" t="s">
        <v>84</v>
      </c>
    </row>
    <row r="479" spans="2:51" s="1" customFormat="1" ht="11.25">
      <c r="B479" s="33"/>
      <c r="D479" s="152" t="s">
        <v>648</v>
      </c>
      <c r="F479" s="188" t="s">
        <v>672</v>
      </c>
      <c r="H479" s="189">
        <v>-4.32</v>
      </c>
      <c r="L479" s="33"/>
      <c r="M479" s="155"/>
      <c r="T479" s="57"/>
      <c r="AU479" s="18" t="s">
        <v>84</v>
      </c>
    </row>
    <row r="480" spans="2:51" s="1" customFormat="1" ht="11.25">
      <c r="B480" s="33"/>
      <c r="D480" s="152" t="s">
        <v>648</v>
      </c>
      <c r="F480" s="188" t="s">
        <v>673</v>
      </c>
      <c r="H480" s="189">
        <v>0</v>
      </c>
      <c r="L480" s="33"/>
      <c r="M480" s="155"/>
      <c r="T480" s="57"/>
      <c r="AU480" s="18" t="s">
        <v>84</v>
      </c>
    </row>
    <row r="481" spans="2:65" s="1" customFormat="1" ht="11.25">
      <c r="B481" s="33"/>
      <c r="D481" s="152" t="s">
        <v>648</v>
      </c>
      <c r="F481" s="188" t="s">
        <v>674</v>
      </c>
      <c r="H481" s="189">
        <v>6</v>
      </c>
      <c r="L481" s="33"/>
      <c r="M481" s="155"/>
      <c r="T481" s="57"/>
      <c r="AU481" s="18" t="s">
        <v>84</v>
      </c>
    </row>
    <row r="482" spans="2:65" s="1" customFormat="1" ht="11.25">
      <c r="B482" s="33"/>
      <c r="D482" s="152" t="s">
        <v>648</v>
      </c>
      <c r="F482" s="188" t="s">
        <v>325</v>
      </c>
      <c r="H482" s="189">
        <v>106.98</v>
      </c>
      <c r="L482" s="33"/>
      <c r="M482" s="155"/>
      <c r="T482" s="57"/>
      <c r="AU482" s="18" t="s">
        <v>84</v>
      </c>
    </row>
    <row r="483" spans="2:65" s="1" customFormat="1" ht="24.2" customHeight="1">
      <c r="B483" s="33"/>
      <c r="C483" s="139" t="s">
        <v>707</v>
      </c>
      <c r="D483" s="139" t="s">
        <v>309</v>
      </c>
      <c r="E483" s="140" t="s">
        <v>708</v>
      </c>
      <c r="F483" s="141" t="s">
        <v>709</v>
      </c>
      <c r="G483" s="142" t="s">
        <v>312</v>
      </c>
      <c r="H483" s="143">
        <v>145.02000000000001</v>
      </c>
      <c r="I483" s="144"/>
      <c r="J483" s="145">
        <f>ROUND(I483*H483,2)</f>
        <v>0</v>
      </c>
      <c r="K483" s="141" t="s">
        <v>313</v>
      </c>
      <c r="L483" s="33"/>
      <c r="M483" s="146" t="s">
        <v>1</v>
      </c>
      <c r="N483" s="147" t="s">
        <v>40</v>
      </c>
      <c r="P483" s="148">
        <f>O483*H483</f>
        <v>0</v>
      </c>
      <c r="Q483" s="148">
        <v>3.63E-3</v>
      </c>
      <c r="R483" s="148">
        <f>Q483*H483</f>
        <v>0.52642260000000007</v>
      </c>
      <c r="S483" s="148">
        <v>0</v>
      </c>
      <c r="T483" s="149">
        <f>S483*H483</f>
        <v>0</v>
      </c>
      <c r="AR483" s="150" t="s">
        <v>314</v>
      </c>
      <c r="AT483" s="150" t="s">
        <v>309</v>
      </c>
      <c r="AU483" s="150" t="s">
        <v>84</v>
      </c>
      <c r="AY483" s="18" t="s">
        <v>307</v>
      </c>
      <c r="BE483" s="151">
        <f>IF(N483="základní",J483,0)</f>
        <v>0</v>
      </c>
      <c r="BF483" s="151">
        <f>IF(N483="snížená",J483,0)</f>
        <v>0</v>
      </c>
      <c r="BG483" s="151">
        <f>IF(N483="zákl. přenesená",J483,0)</f>
        <v>0</v>
      </c>
      <c r="BH483" s="151">
        <f>IF(N483="sníž. přenesená",J483,0)</f>
        <v>0</v>
      </c>
      <c r="BI483" s="151">
        <f>IF(N483="nulová",J483,0)</f>
        <v>0</v>
      </c>
      <c r="BJ483" s="18" t="s">
        <v>82</v>
      </c>
      <c r="BK483" s="151">
        <f>ROUND(I483*H483,2)</f>
        <v>0</v>
      </c>
      <c r="BL483" s="18" t="s">
        <v>314</v>
      </c>
      <c r="BM483" s="150" t="s">
        <v>710</v>
      </c>
    </row>
    <row r="484" spans="2:65" s="1" customFormat="1" ht="19.5">
      <c r="B484" s="33"/>
      <c r="D484" s="152" t="s">
        <v>316</v>
      </c>
      <c r="F484" s="153" t="s">
        <v>711</v>
      </c>
      <c r="I484" s="154"/>
      <c r="L484" s="33"/>
      <c r="M484" s="155"/>
      <c r="T484" s="57"/>
      <c r="AT484" s="18" t="s">
        <v>316</v>
      </c>
      <c r="AU484" s="18" t="s">
        <v>84</v>
      </c>
    </row>
    <row r="485" spans="2:65" s="1" customFormat="1" ht="24.2" customHeight="1">
      <c r="B485" s="33"/>
      <c r="C485" s="139" t="s">
        <v>712</v>
      </c>
      <c r="D485" s="139" t="s">
        <v>309</v>
      </c>
      <c r="E485" s="140" t="s">
        <v>713</v>
      </c>
      <c r="F485" s="141" t="s">
        <v>714</v>
      </c>
      <c r="G485" s="142" t="s">
        <v>312</v>
      </c>
      <c r="H485" s="143">
        <v>6.5019999999999998</v>
      </c>
      <c r="I485" s="144"/>
      <c r="J485" s="145">
        <f>ROUND(I485*H485,2)</f>
        <v>0</v>
      </c>
      <c r="K485" s="141" t="s">
        <v>313</v>
      </c>
      <c r="L485" s="33"/>
      <c r="M485" s="146" t="s">
        <v>1</v>
      </c>
      <c r="N485" s="147" t="s">
        <v>40</v>
      </c>
      <c r="P485" s="148">
        <f>O485*H485</f>
        <v>0</v>
      </c>
      <c r="Q485" s="148">
        <v>2.2000000000000001E-4</v>
      </c>
      <c r="R485" s="148">
        <f>Q485*H485</f>
        <v>1.4304400000000001E-3</v>
      </c>
      <c r="S485" s="148">
        <v>0</v>
      </c>
      <c r="T485" s="149">
        <f>S485*H485</f>
        <v>0</v>
      </c>
      <c r="AR485" s="150" t="s">
        <v>314</v>
      </c>
      <c r="AT485" s="150" t="s">
        <v>309</v>
      </c>
      <c r="AU485" s="150" t="s">
        <v>84</v>
      </c>
      <c r="AY485" s="18" t="s">
        <v>307</v>
      </c>
      <c r="BE485" s="151">
        <f>IF(N485="základní",J485,0)</f>
        <v>0</v>
      </c>
      <c r="BF485" s="151">
        <f>IF(N485="snížená",J485,0)</f>
        <v>0</v>
      </c>
      <c r="BG485" s="151">
        <f>IF(N485="zákl. přenesená",J485,0)</f>
        <v>0</v>
      </c>
      <c r="BH485" s="151">
        <f>IF(N485="sníž. přenesená",J485,0)</f>
        <v>0</v>
      </c>
      <c r="BI485" s="151">
        <f>IF(N485="nulová",J485,0)</f>
        <v>0</v>
      </c>
      <c r="BJ485" s="18" t="s">
        <v>82</v>
      </c>
      <c r="BK485" s="151">
        <f>ROUND(I485*H485,2)</f>
        <v>0</v>
      </c>
      <c r="BL485" s="18" t="s">
        <v>314</v>
      </c>
      <c r="BM485" s="150" t="s">
        <v>715</v>
      </c>
    </row>
    <row r="486" spans="2:65" s="1" customFormat="1" ht="19.5">
      <c r="B486" s="33"/>
      <c r="D486" s="152" t="s">
        <v>316</v>
      </c>
      <c r="F486" s="153" t="s">
        <v>716</v>
      </c>
      <c r="I486" s="154"/>
      <c r="L486" s="33"/>
      <c r="M486" s="155"/>
      <c r="T486" s="57"/>
      <c r="AT486" s="18" t="s">
        <v>316</v>
      </c>
      <c r="AU486" s="18" t="s">
        <v>84</v>
      </c>
    </row>
    <row r="487" spans="2:65" s="13" customFormat="1" ht="11.25">
      <c r="B487" s="162"/>
      <c r="D487" s="152" t="s">
        <v>318</v>
      </c>
      <c r="E487" s="163" t="s">
        <v>1</v>
      </c>
      <c r="F487" s="164" t="s">
        <v>211</v>
      </c>
      <c r="H487" s="165">
        <v>5.8419999999999996</v>
      </c>
      <c r="I487" s="166"/>
      <c r="L487" s="162"/>
      <c r="M487" s="167"/>
      <c r="T487" s="168"/>
      <c r="AT487" s="163" t="s">
        <v>318</v>
      </c>
      <c r="AU487" s="163" t="s">
        <v>84</v>
      </c>
      <c r="AV487" s="13" t="s">
        <v>84</v>
      </c>
      <c r="AW487" s="13" t="s">
        <v>32</v>
      </c>
      <c r="AX487" s="13" t="s">
        <v>75</v>
      </c>
      <c r="AY487" s="163" t="s">
        <v>307</v>
      </c>
    </row>
    <row r="488" spans="2:65" s="12" customFormat="1" ht="11.25">
      <c r="B488" s="156"/>
      <c r="D488" s="152" t="s">
        <v>318</v>
      </c>
      <c r="E488" s="157" t="s">
        <v>1</v>
      </c>
      <c r="F488" s="158" t="s">
        <v>646</v>
      </c>
      <c r="H488" s="157" t="s">
        <v>1</v>
      </c>
      <c r="I488" s="159"/>
      <c r="L488" s="156"/>
      <c r="M488" s="160"/>
      <c r="T488" s="161"/>
      <c r="AT488" s="157" t="s">
        <v>318</v>
      </c>
      <c r="AU488" s="157" t="s">
        <v>84</v>
      </c>
      <c r="AV488" s="12" t="s">
        <v>82</v>
      </c>
      <c r="AW488" s="12" t="s">
        <v>32</v>
      </c>
      <c r="AX488" s="12" t="s">
        <v>75</v>
      </c>
      <c r="AY488" s="157" t="s">
        <v>307</v>
      </c>
    </row>
    <row r="489" spans="2:65" s="13" customFormat="1" ht="11.25">
      <c r="B489" s="162"/>
      <c r="D489" s="152" t="s">
        <v>318</v>
      </c>
      <c r="E489" s="163" t="s">
        <v>1</v>
      </c>
      <c r="F489" s="164" t="s">
        <v>647</v>
      </c>
      <c r="H489" s="165">
        <v>0.33</v>
      </c>
      <c r="I489" s="166"/>
      <c r="L489" s="162"/>
      <c r="M489" s="167"/>
      <c r="T489" s="168"/>
      <c r="AT489" s="163" t="s">
        <v>318</v>
      </c>
      <c r="AU489" s="163" t="s">
        <v>84</v>
      </c>
      <c r="AV489" s="13" t="s">
        <v>84</v>
      </c>
      <c r="AW489" s="13" t="s">
        <v>32</v>
      </c>
      <c r="AX489" s="13" t="s">
        <v>75</v>
      </c>
      <c r="AY489" s="163" t="s">
        <v>307</v>
      </c>
    </row>
    <row r="490" spans="2:65" s="13" customFormat="1" ht="11.25">
      <c r="B490" s="162"/>
      <c r="D490" s="152" t="s">
        <v>318</v>
      </c>
      <c r="E490" s="163" t="s">
        <v>1</v>
      </c>
      <c r="F490" s="164" t="s">
        <v>647</v>
      </c>
      <c r="H490" s="165">
        <v>0.33</v>
      </c>
      <c r="I490" s="166"/>
      <c r="L490" s="162"/>
      <c r="M490" s="167"/>
      <c r="T490" s="168"/>
      <c r="AT490" s="163" t="s">
        <v>318</v>
      </c>
      <c r="AU490" s="163" t="s">
        <v>84</v>
      </c>
      <c r="AV490" s="13" t="s">
        <v>84</v>
      </c>
      <c r="AW490" s="13" t="s">
        <v>32</v>
      </c>
      <c r="AX490" s="13" t="s">
        <v>75</v>
      </c>
      <c r="AY490" s="163" t="s">
        <v>307</v>
      </c>
    </row>
    <row r="491" spans="2:65" s="14" customFormat="1" ht="11.25">
      <c r="B491" s="169"/>
      <c r="D491" s="152" t="s">
        <v>318</v>
      </c>
      <c r="E491" s="170" t="s">
        <v>1</v>
      </c>
      <c r="F491" s="171" t="s">
        <v>325</v>
      </c>
      <c r="H491" s="172">
        <v>6.5019999999999998</v>
      </c>
      <c r="I491" s="173"/>
      <c r="L491" s="169"/>
      <c r="M491" s="174"/>
      <c r="T491" s="175"/>
      <c r="AT491" s="170" t="s">
        <v>318</v>
      </c>
      <c r="AU491" s="170" t="s">
        <v>84</v>
      </c>
      <c r="AV491" s="14" t="s">
        <v>314</v>
      </c>
      <c r="AW491" s="14" t="s">
        <v>32</v>
      </c>
      <c r="AX491" s="14" t="s">
        <v>82</v>
      </c>
      <c r="AY491" s="170" t="s">
        <v>307</v>
      </c>
    </row>
    <row r="492" spans="2:65" s="1" customFormat="1" ht="11.25">
      <c r="B492" s="33"/>
      <c r="D492" s="152" t="s">
        <v>648</v>
      </c>
      <c r="F492" s="187" t="s">
        <v>649</v>
      </c>
      <c r="L492" s="33"/>
      <c r="M492" s="155"/>
      <c r="T492" s="57"/>
      <c r="AU492" s="18" t="s">
        <v>84</v>
      </c>
    </row>
    <row r="493" spans="2:65" s="1" customFormat="1" ht="11.25">
      <c r="B493" s="33"/>
      <c r="D493" s="152" t="s">
        <v>648</v>
      </c>
      <c r="F493" s="188" t="s">
        <v>650</v>
      </c>
      <c r="H493" s="189">
        <v>0</v>
      </c>
      <c r="L493" s="33"/>
      <c r="M493" s="155"/>
      <c r="T493" s="57"/>
      <c r="AU493" s="18" t="s">
        <v>84</v>
      </c>
    </row>
    <row r="494" spans="2:65" s="1" customFormat="1" ht="11.25">
      <c r="B494" s="33"/>
      <c r="D494" s="152" t="s">
        <v>648</v>
      </c>
      <c r="F494" s="188" t="s">
        <v>651</v>
      </c>
      <c r="H494" s="189">
        <v>2.2000000000000002</v>
      </c>
      <c r="L494" s="33"/>
      <c r="M494" s="155"/>
      <c r="T494" s="57"/>
      <c r="AU494" s="18" t="s">
        <v>84</v>
      </c>
    </row>
    <row r="495" spans="2:65" s="1" customFormat="1" ht="11.25">
      <c r="B495" s="33"/>
      <c r="D495" s="152" t="s">
        <v>648</v>
      </c>
      <c r="F495" s="188" t="s">
        <v>652</v>
      </c>
      <c r="H495" s="189">
        <v>3.6419999999999999</v>
      </c>
      <c r="L495" s="33"/>
      <c r="M495" s="155"/>
      <c r="T495" s="57"/>
      <c r="AU495" s="18" t="s">
        <v>84</v>
      </c>
    </row>
    <row r="496" spans="2:65" s="1" customFormat="1" ht="11.25">
      <c r="B496" s="33"/>
      <c r="D496" s="152" t="s">
        <v>648</v>
      </c>
      <c r="F496" s="188" t="s">
        <v>325</v>
      </c>
      <c r="H496" s="189">
        <v>5.8419999999999996</v>
      </c>
      <c r="L496" s="33"/>
      <c r="M496" s="155"/>
      <c r="T496" s="57"/>
      <c r="AU496" s="18" t="s">
        <v>84</v>
      </c>
    </row>
    <row r="497" spans="2:65" s="1" customFormat="1" ht="24.2" customHeight="1">
      <c r="B497" s="33"/>
      <c r="C497" s="139" t="s">
        <v>717</v>
      </c>
      <c r="D497" s="139" t="s">
        <v>309</v>
      </c>
      <c r="E497" s="140" t="s">
        <v>718</v>
      </c>
      <c r="F497" s="141" t="s">
        <v>719</v>
      </c>
      <c r="G497" s="142" t="s">
        <v>312</v>
      </c>
      <c r="H497" s="143">
        <v>6.5019999999999998</v>
      </c>
      <c r="I497" s="144"/>
      <c r="J497" s="145">
        <f>ROUND(I497*H497,2)</f>
        <v>0</v>
      </c>
      <c r="K497" s="141" t="s">
        <v>313</v>
      </c>
      <c r="L497" s="33"/>
      <c r="M497" s="146" t="s">
        <v>1</v>
      </c>
      <c r="N497" s="147" t="s">
        <v>40</v>
      </c>
      <c r="P497" s="148">
        <f>O497*H497</f>
        <v>0</v>
      </c>
      <c r="Q497" s="148">
        <v>5.7000000000000002E-3</v>
      </c>
      <c r="R497" s="148">
        <f>Q497*H497</f>
        <v>3.7061400000000001E-2</v>
      </c>
      <c r="S497" s="148">
        <v>0</v>
      </c>
      <c r="T497" s="149">
        <f>S497*H497</f>
        <v>0</v>
      </c>
      <c r="AR497" s="150" t="s">
        <v>314</v>
      </c>
      <c r="AT497" s="150" t="s">
        <v>309</v>
      </c>
      <c r="AU497" s="150" t="s">
        <v>84</v>
      </c>
      <c r="AY497" s="18" t="s">
        <v>307</v>
      </c>
      <c r="BE497" s="151">
        <f>IF(N497="základní",J497,0)</f>
        <v>0</v>
      </c>
      <c r="BF497" s="151">
        <f>IF(N497="snížená",J497,0)</f>
        <v>0</v>
      </c>
      <c r="BG497" s="151">
        <f>IF(N497="zákl. přenesená",J497,0)</f>
        <v>0</v>
      </c>
      <c r="BH497" s="151">
        <f>IF(N497="sníž. přenesená",J497,0)</f>
        <v>0</v>
      </c>
      <c r="BI497" s="151">
        <f>IF(N497="nulová",J497,0)</f>
        <v>0</v>
      </c>
      <c r="BJ497" s="18" t="s">
        <v>82</v>
      </c>
      <c r="BK497" s="151">
        <f>ROUND(I497*H497,2)</f>
        <v>0</v>
      </c>
      <c r="BL497" s="18" t="s">
        <v>314</v>
      </c>
      <c r="BM497" s="150" t="s">
        <v>720</v>
      </c>
    </row>
    <row r="498" spans="2:65" s="1" customFormat="1" ht="19.5">
      <c r="B498" s="33"/>
      <c r="D498" s="152" t="s">
        <v>316</v>
      </c>
      <c r="F498" s="153" t="s">
        <v>721</v>
      </c>
      <c r="I498" s="154"/>
      <c r="L498" s="33"/>
      <c r="M498" s="155"/>
      <c r="T498" s="57"/>
      <c r="AT498" s="18" t="s">
        <v>316</v>
      </c>
      <c r="AU498" s="18" t="s">
        <v>84</v>
      </c>
    </row>
    <row r="499" spans="2:65" s="1" customFormat="1" ht="33" customHeight="1">
      <c r="B499" s="33"/>
      <c r="C499" s="139" t="s">
        <v>722</v>
      </c>
      <c r="D499" s="139" t="s">
        <v>309</v>
      </c>
      <c r="E499" s="140" t="s">
        <v>723</v>
      </c>
      <c r="F499" s="141" t="s">
        <v>724</v>
      </c>
      <c r="G499" s="142" t="s">
        <v>337</v>
      </c>
      <c r="H499" s="143">
        <v>10.746</v>
      </c>
      <c r="I499" s="144"/>
      <c r="J499" s="145">
        <f>ROUND(I499*H499,2)</f>
        <v>0</v>
      </c>
      <c r="K499" s="141" t="s">
        <v>313</v>
      </c>
      <c r="L499" s="33"/>
      <c r="M499" s="146" t="s">
        <v>1</v>
      </c>
      <c r="N499" s="147" t="s">
        <v>40</v>
      </c>
      <c r="P499" s="148">
        <f>O499*H499</f>
        <v>0</v>
      </c>
      <c r="Q499" s="148">
        <v>2.5018699999999998</v>
      </c>
      <c r="R499" s="148">
        <f>Q499*H499</f>
        <v>26.885095019999998</v>
      </c>
      <c r="S499" s="148">
        <v>0</v>
      </c>
      <c r="T499" s="149">
        <f>S499*H499</f>
        <v>0</v>
      </c>
      <c r="AR499" s="150" t="s">
        <v>314</v>
      </c>
      <c r="AT499" s="150" t="s">
        <v>309</v>
      </c>
      <c r="AU499" s="150" t="s">
        <v>84</v>
      </c>
      <c r="AY499" s="18" t="s">
        <v>307</v>
      </c>
      <c r="BE499" s="151">
        <f>IF(N499="základní",J499,0)</f>
        <v>0</v>
      </c>
      <c r="BF499" s="151">
        <f>IF(N499="snížená",J499,0)</f>
        <v>0</v>
      </c>
      <c r="BG499" s="151">
        <f>IF(N499="zákl. přenesená",J499,0)</f>
        <v>0</v>
      </c>
      <c r="BH499" s="151">
        <f>IF(N499="sníž. přenesená",J499,0)</f>
        <v>0</v>
      </c>
      <c r="BI499" s="151">
        <f>IF(N499="nulová",J499,0)</f>
        <v>0</v>
      </c>
      <c r="BJ499" s="18" t="s">
        <v>82</v>
      </c>
      <c r="BK499" s="151">
        <f>ROUND(I499*H499,2)</f>
        <v>0</v>
      </c>
      <c r="BL499" s="18" t="s">
        <v>314</v>
      </c>
      <c r="BM499" s="150" t="s">
        <v>725</v>
      </c>
    </row>
    <row r="500" spans="2:65" s="1" customFormat="1" ht="19.5">
      <c r="B500" s="33"/>
      <c r="D500" s="152" t="s">
        <v>316</v>
      </c>
      <c r="F500" s="153" t="s">
        <v>726</v>
      </c>
      <c r="I500" s="154"/>
      <c r="L500" s="33"/>
      <c r="M500" s="155"/>
      <c r="T500" s="57"/>
      <c r="AT500" s="18" t="s">
        <v>316</v>
      </c>
      <c r="AU500" s="18" t="s">
        <v>84</v>
      </c>
    </row>
    <row r="501" spans="2:65" s="1" customFormat="1" ht="19.5">
      <c r="B501" s="33"/>
      <c r="D501" s="152" t="s">
        <v>357</v>
      </c>
      <c r="F501" s="176" t="s">
        <v>727</v>
      </c>
      <c r="I501" s="154"/>
      <c r="L501" s="33"/>
      <c r="M501" s="155"/>
      <c r="T501" s="57"/>
      <c r="AT501" s="18" t="s">
        <v>357</v>
      </c>
      <c r="AU501" s="18" t="s">
        <v>84</v>
      </c>
    </row>
    <row r="502" spans="2:65" s="13" customFormat="1" ht="11.25">
      <c r="B502" s="162"/>
      <c r="D502" s="152" t="s">
        <v>318</v>
      </c>
      <c r="E502" s="163" t="s">
        <v>1</v>
      </c>
      <c r="F502" s="164" t="s">
        <v>728</v>
      </c>
      <c r="H502" s="165">
        <v>7.7279999999999998</v>
      </c>
      <c r="I502" s="166"/>
      <c r="L502" s="162"/>
      <c r="M502" s="167"/>
      <c r="T502" s="168"/>
      <c r="AT502" s="163" t="s">
        <v>318</v>
      </c>
      <c r="AU502" s="163" t="s">
        <v>84</v>
      </c>
      <c r="AV502" s="13" t="s">
        <v>84</v>
      </c>
      <c r="AW502" s="13" t="s">
        <v>32</v>
      </c>
      <c r="AX502" s="13" t="s">
        <v>75</v>
      </c>
      <c r="AY502" s="163" t="s">
        <v>307</v>
      </c>
    </row>
    <row r="503" spans="2:65" s="13" customFormat="1" ht="11.25">
      <c r="B503" s="162"/>
      <c r="D503" s="152" t="s">
        <v>318</v>
      </c>
      <c r="E503" s="163" t="s">
        <v>1</v>
      </c>
      <c r="F503" s="164" t="s">
        <v>729</v>
      </c>
      <c r="H503" s="165">
        <v>1.05</v>
      </c>
      <c r="I503" s="166"/>
      <c r="L503" s="162"/>
      <c r="M503" s="167"/>
      <c r="T503" s="168"/>
      <c r="AT503" s="163" t="s">
        <v>318</v>
      </c>
      <c r="AU503" s="163" t="s">
        <v>84</v>
      </c>
      <c r="AV503" s="13" t="s">
        <v>84</v>
      </c>
      <c r="AW503" s="13" t="s">
        <v>32</v>
      </c>
      <c r="AX503" s="13" t="s">
        <v>75</v>
      </c>
      <c r="AY503" s="163" t="s">
        <v>307</v>
      </c>
    </row>
    <row r="504" spans="2:65" s="13" customFormat="1" ht="11.25">
      <c r="B504" s="162"/>
      <c r="D504" s="152" t="s">
        <v>318</v>
      </c>
      <c r="E504" s="163" t="s">
        <v>1</v>
      </c>
      <c r="F504" s="164" t="s">
        <v>730</v>
      </c>
      <c r="H504" s="165">
        <v>1.0980000000000001</v>
      </c>
      <c r="I504" s="166"/>
      <c r="L504" s="162"/>
      <c r="M504" s="167"/>
      <c r="T504" s="168"/>
      <c r="AT504" s="163" t="s">
        <v>318</v>
      </c>
      <c r="AU504" s="163" t="s">
        <v>84</v>
      </c>
      <c r="AV504" s="13" t="s">
        <v>84</v>
      </c>
      <c r="AW504" s="13" t="s">
        <v>32</v>
      </c>
      <c r="AX504" s="13" t="s">
        <v>75</v>
      </c>
      <c r="AY504" s="163" t="s">
        <v>307</v>
      </c>
    </row>
    <row r="505" spans="2:65" s="13" customFormat="1" ht="11.25">
      <c r="B505" s="162"/>
      <c r="D505" s="152" t="s">
        <v>318</v>
      </c>
      <c r="E505" s="163" t="s">
        <v>1</v>
      </c>
      <c r="F505" s="164" t="s">
        <v>731</v>
      </c>
      <c r="H505" s="165">
        <v>0.87</v>
      </c>
      <c r="I505" s="166"/>
      <c r="L505" s="162"/>
      <c r="M505" s="167"/>
      <c r="T505" s="168"/>
      <c r="AT505" s="163" t="s">
        <v>318</v>
      </c>
      <c r="AU505" s="163" t="s">
        <v>84</v>
      </c>
      <c r="AV505" s="13" t="s">
        <v>84</v>
      </c>
      <c r="AW505" s="13" t="s">
        <v>32</v>
      </c>
      <c r="AX505" s="13" t="s">
        <v>75</v>
      </c>
      <c r="AY505" s="163" t="s">
        <v>307</v>
      </c>
    </row>
    <row r="506" spans="2:65" s="14" customFormat="1" ht="11.25">
      <c r="B506" s="169"/>
      <c r="D506" s="152" t="s">
        <v>318</v>
      </c>
      <c r="E506" s="170" t="s">
        <v>1</v>
      </c>
      <c r="F506" s="171" t="s">
        <v>325</v>
      </c>
      <c r="H506" s="172">
        <v>10.746</v>
      </c>
      <c r="I506" s="173"/>
      <c r="L506" s="169"/>
      <c r="M506" s="174"/>
      <c r="T506" s="175"/>
      <c r="AT506" s="170" t="s">
        <v>318</v>
      </c>
      <c r="AU506" s="170" t="s">
        <v>84</v>
      </c>
      <c r="AV506" s="14" t="s">
        <v>314</v>
      </c>
      <c r="AW506" s="14" t="s">
        <v>32</v>
      </c>
      <c r="AX506" s="14" t="s">
        <v>82</v>
      </c>
      <c r="AY506" s="170" t="s">
        <v>307</v>
      </c>
    </row>
    <row r="507" spans="2:65" s="1" customFormat="1" ht="11.25">
      <c r="B507" s="33"/>
      <c r="D507" s="152" t="s">
        <v>648</v>
      </c>
      <c r="F507" s="187" t="s">
        <v>732</v>
      </c>
      <c r="L507" s="33"/>
      <c r="M507" s="155"/>
      <c r="T507" s="57"/>
      <c r="AU507" s="18" t="s">
        <v>84</v>
      </c>
    </row>
    <row r="508" spans="2:65" s="1" customFormat="1" ht="11.25">
      <c r="B508" s="33"/>
      <c r="D508" s="152" t="s">
        <v>648</v>
      </c>
      <c r="F508" s="188" t="s">
        <v>733</v>
      </c>
      <c r="H508" s="189">
        <v>0</v>
      </c>
      <c r="L508" s="33"/>
      <c r="M508" s="155"/>
      <c r="T508" s="57"/>
      <c r="AU508" s="18" t="s">
        <v>84</v>
      </c>
    </row>
    <row r="509" spans="2:65" s="1" customFormat="1" ht="11.25">
      <c r="B509" s="33"/>
      <c r="D509" s="152" t="s">
        <v>648</v>
      </c>
      <c r="F509" s="188" t="s">
        <v>734</v>
      </c>
      <c r="H509" s="189">
        <v>64.400000000000006</v>
      </c>
      <c r="L509" s="33"/>
      <c r="M509" s="155"/>
      <c r="T509" s="57"/>
      <c r="AU509" s="18" t="s">
        <v>84</v>
      </c>
    </row>
    <row r="510" spans="2:65" s="1" customFormat="1" ht="11.25">
      <c r="B510" s="33"/>
      <c r="D510" s="152" t="s">
        <v>648</v>
      </c>
      <c r="F510" s="188" t="s">
        <v>735</v>
      </c>
      <c r="H510" s="189">
        <v>0</v>
      </c>
      <c r="L510" s="33"/>
      <c r="M510" s="155"/>
      <c r="T510" s="57"/>
      <c r="AU510" s="18" t="s">
        <v>84</v>
      </c>
    </row>
    <row r="511" spans="2:65" s="1" customFormat="1" ht="11.25">
      <c r="B511" s="33"/>
      <c r="D511" s="152" t="s">
        <v>648</v>
      </c>
      <c r="F511" s="188" t="s">
        <v>734</v>
      </c>
      <c r="H511" s="189">
        <v>64.400000000000006</v>
      </c>
      <c r="L511" s="33"/>
      <c r="M511" s="155"/>
      <c r="T511" s="57"/>
      <c r="AU511" s="18" t="s">
        <v>84</v>
      </c>
    </row>
    <row r="512" spans="2:65" s="1" customFormat="1" ht="11.25">
      <c r="B512" s="33"/>
      <c r="D512" s="152" t="s">
        <v>648</v>
      </c>
      <c r="F512" s="188" t="s">
        <v>325</v>
      </c>
      <c r="H512" s="189">
        <v>128.80000000000001</v>
      </c>
      <c r="L512" s="33"/>
      <c r="M512" s="155"/>
      <c r="T512" s="57"/>
      <c r="AU512" s="18" t="s">
        <v>84</v>
      </c>
    </row>
    <row r="513" spans="2:65" s="1" customFormat="1" ht="24.2" customHeight="1">
      <c r="B513" s="33"/>
      <c r="C513" s="139" t="s">
        <v>736</v>
      </c>
      <c r="D513" s="139" t="s">
        <v>309</v>
      </c>
      <c r="E513" s="140" t="s">
        <v>737</v>
      </c>
      <c r="F513" s="141" t="s">
        <v>738</v>
      </c>
      <c r="G513" s="142" t="s">
        <v>337</v>
      </c>
      <c r="H513" s="143">
        <v>10.746</v>
      </c>
      <c r="I513" s="144"/>
      <c r="J513" s="145">
        <f>ROUND(I513*H513,2)</f>
        <v>0</v>
      </c>
      <c r="K513" s="141" t="s">
        <v>313</v>
      </c>
      <c r="L513" s="33"/>
      <c r="M513" s="146" t="s">
        <v>1</v>
      </c>
      <c r="N513" s="147" t="s">
        <v>40</v>
      </c>
      <c r="P513" s="148">
        <f>O513*H513</f>
        <v>0</v>
      </c>
      <c r="Q513" s="148">
        <v>0</v>
      </c>
      <c r="R513" s="148">
        <f>Q513*H513</f>
        <v>0</v>
      </c>
      <c r="S513" s="148">
        <v>0</v>
      </c>
      <c r="T513" s="149">
        <f>S513*H513</f>
        <v>0</v>
      </c>
      <c r="AR513" s="150" t="s">
        <v>314</v>
      </c>
      <c r="AT513" s="150" t="s">
        <v>309</v>
      </c>
      <c r="AU513" s="150" t="s">
        <v>84</v>
      </c>
      <c r="AY513" s="18" t="s">
        <v>307</v>
      </c>
      <c r="BE513" s="151">
        <f>IF(N513="základní",J513,0)</f>
        <v>0</v>
      </c>
      <c r="BF513" s="151">
        <f>IF(N513="snížená",J513,0)</f>
        <v>0</v>
      </c>
      <c r="BG513" s="151">
        <f>IF(N513="zákl. přenesená",J513,0)</f>
        <v>0</v>
      </c>
      <c r="BH513" s="151">
        <f>IF(N513="sníž. přenesená",J513,0)</f>
        <v>0</v>
      </c>
      <c r="BI513" s="151">
        <f>IF(N513="nulová",J513,0)</f>
        <v>0</v>
      </c>
      <c r="BJ513" s="18" t="s">
        <v>82</v>
      </c>
      <c r="BK513" s="151">
        <f>ROUND(I513*H513,2)</f>
        <v>0</v>
      </c>
      <c r="BL513" s="18" t="s">
        <v>314</v>
      </c>
      <c r="BM513" s="150" t="s">
        <v>739</v>
      </c>
    </row>
    <row r="514" spans="2:65" s="1" customFormat="1" ht="19.5">
      <c r="B514" s="33"/>
      <c r="D514" s="152" t="s">
        <v>316</v>
      </c>
      <c r="F514" s="153" t="s">
        <v>740</v>
      </c>
      <c r="I514" s="154"/>
      <c r="L514" s="33"/>
      <c r="M514" s="155"/>
      <c r="T514" s="57"/>
      <c r="AT514" s="18" t="s">
        <v>316</v>
      </c>
      <c r="AU514" s="18" t="s">
        <v>84</v>
      </c>
    </row>
    <row r="515" spans="2:65" s="1" customFormat="1" ht="16.5" customHeight="1">
      <c r="B515" s="33"/>
      <c r="C515" s="139" t="s">
        <v>741</v>
      </c>
      <c r="D515" s="139" t="s">
        <v>309</v>
      </c>
      <c r="E515" s="140" t="s">
        <v>742</v>
      </c>
      <c r="F515" s="141" t="s">
        <v>743</v>
      </c>
      <c r="G515" s="142" t="s">
        <v>364</v>
      </c>
      <c r="H515" s="143">
        <v>0.50700000000000001</v>
      </c>
      <c r="I515" s="144"/>
      <c r="J515" s="145">
        <f>ROUND(I515*H515,2)</f>
        <v>0</v>
      </c>
      <c r="K515" s="141" t="s">
        <v>313</v>
      </c>
      <c r="L515" s="33"/>
      <c r="M515" s="146" t="s">
        <v>1</v>
      </c>
      <c r="N515" s="147" t="s">
        <v>40</v>
      </c>
      <c r="P515" s="148">
        <f>O515*H515</f>
        <v>0</v>
      </c>
      <c r="Q515" s="148">
        <v>1.06277</v>
      </c>
      <c r="R515" s="148">
        <f>Q515*H515</f>
        <v>0.53882439000000004</v>
      </c>
      <c r="S515" s="148">
        <v>0</v>
      </c>
      <c r="T515" s="149">
        <f>S515*H515</f>
        <v>0</v>
      </c>
      <c r="AR515" s="150" t="s">
        <v>314</v>
      </c>
      <c r="AT515" s="150" t="s">
        <v>309</v>
      </c>
      <c r="AU515" s="150" t="s">
        <v>84</v>
      </c>
      <c r="AY515" s="18" t="s">
        <v>307</v>
      </c>
      <c r="BE515" s="151">
        <f>IF(N515="základní",J515,0)</f>
        <v>0</v>
      </c>
      <c r="BF515" s="151">
        <f>IF(N515="snížená",J515,0)</f>
        <v>0</v>
      </c>
      <c r="BG515" s="151">
        <f>IF(N515="zákl. přenesená",J515,0)</f>
        <v>0</v>
      </c>
      <c r="BH515" s="151">
        <f>IF(N515="sníž. přenesená",J515,0)</f>
        <v>0</v>
      </c>
      <c r="BI515" s="151">
        <f>IF(N515="nulová",J515,0)</f>
        <v>0</v>
      </c>
      <c r="BJ515" s="18" t="s">
        <v>82</v>
      </c>
      <c r="BK515" s="151">
        <f>ROUND(I515*H515,2)</f>
        <v>0</v>
      </c>
      <c r="BL515" s="18" t="s">
        <v>314</v>
      </c>
      <c r="BM515" s="150" t="s">
        <v>744</v>
      </c>
    </row>
    <row r="516" spans="2:65" s="1" customFormat="1" ht="11.25">
      <c r="B516" s="33"/>
      <c r="D516" s="152" t="s">
        <v>316</v>
      </c>
      <c r="F516" s="153" t="s">
        <v>745</v>
      </c>
      <c r="I516" s="154"/>
      <c r="L516" s="33"/>
      <c r="M516" s="155"/>
      <c r="T516" s="57"/>
      <c r="AT516" s="18" t="s">
        <v>316</v>
      </c>
      <c r="AU516" s="18" t="s">
        <v>84</v>
      </c>
    </row>
    <row r="517" spans="2:65" s="12" customFormat="1" ht="11.25">
      <c r="B517" s="156"/>
      <c r="D517" s="152" t="s">
        <v>318</v>
      </c>
      <c r="E517" s="157" t="s">
        <v>1</v>
      </c>
      <c r="F517" s="158" t="s">
        <v>746</v>
      </c>
      <c r="H517" s="157" t="s">
        <v>1</v>
      </c>
      <c r="I517" s="159"/>
      <c r="L517" s="156"/>
      <c r="M517" s="160"/>
      <c r="T517" s="161"/>
      <c r="AT517" s="157" t="s">
        <v>318</v>
      </c>
      <c r="AU517" s="157" t="s">
        <v>84</v>
      </c>
      <c r="AV517" s="12" t="s">
        <v>82</v>
      </c>
      <c r="AW517" s="12" t="s">
        <v>32</v>
      </c>
      <c r="AX517" s="12" t="s">
        <v>75</v>
      </c>
      <c r="AY517" s="157" t="s">
        <v>307</v>
      </c>
    </row>
    <row r="518" spans="2:65" s="13" customFormat="1" ht="11.25">
      <c r="B518" s="162"/>
      <c r="D518" s="152" t="s">
        <v>318</v>
      </c>
      <c r="E518" s="163" t="s">
        <v>1</v>
      </c>
      <c r="F518" s="164" t="s">
        <v>747</v>
      </c>
      <c r="H518" s="165">
        <v>390.65</v>
      </c>
      <c r="I518" s="166"/>
      <c r="L518" s="162"/>
      <c r="M518" s="167"/>
      <c r="T518" s="168"/>
      <c r="AT518" s="163" t="s">
        <v>318</v>
      </c>
      <c r="AU518" s="163" t="s">
        <v>84</v>
      </c>
      <c r="AV518" s="13" t="s">
        <v>84</v>
      </c>
      <c r="AW518" s="13" t="s">
        <v>32</v>
      </c>
      <c r="AX518" s="13" t="s">
        <v>75</v>
      </c>
      <c r="AY518" s="163" t="s">
        <v>307</v>
      </c>
    </row>
    <row r="519" spans="2:65" s="13" customFormat="1" ht="11.25">
      <c r="B519" s="162"/>
      <c r="D519" s="152" t="s">
        <v>318</v>
      </c>
      <c r="E519" s="163" t="s">
        <v>1</v>
      </c>
      <c r="F519" s="164" t="s">
        <v>748</v>
      </c>
      <c r="H519" s="165">
        <v>35.395000000000003</v>
      </c>
      <c r="I519" s="166"/>
      <c r="L519" s="162"/>
      <c r="M519" s="167"/>
      <c r="T519" s="168"/>
      <c r="AT519" s="163" t="s">
        <v>318</v>
      </c>
      <c r="AU519" s="163" t="s">
        <v>84</v>
      </c>
      <c r="AV519" s="13" t="s">
        <v>84</v>
      </c>
      <c r="AW519" s="13" t="s">
        <v>32</v>
      </c>
      <c r="AX519" s="13" t="s">
        <v>75</v>
      </c>
      <c r="AY519" s="163" t="s">
        <v>307</v>
      </c>
    </row>
    <row r="520" spans="2:65" s="13" customFormat="1" ht="11.25">
      <c r="B520" s="162"/>
      <c r="D520" s="152" t="s">
        <v>318</v>
      </c>
      <c r="E520" s="163" t="s">
        <v>1</v>
      </c>
      <c r="F520" s="164" t="s">
        <v>749</v>
      </c>
      <c r="H520" s="165">
        <v>37.003</v>
      </c>
      <c r="I520" s="166"/>
      <c r="L520" s="162"/>
      <c r="M520" s="167"/>
      <c r="T520" s="168"/>
      <c r="AT520" s="163" t="s">
        <v>318</v>
      </c>
      <c r="AU520" s="163" t="s">
        <v>84</v>
      </c>
      <c r="AV520" s="13" t="s">
        <v>84</v>
      </c>
      <c r="AW520" s="13" t="s">
        <v>32</v>
      </c>
      <c r="AX520" s="13" t="s">
        <v>75</v>
      </c>
      <c r="AY520" s="163" t="s">
        <v>307</v>
      </c>
    </row>
    <row r="521" spans="2:65" s="13" customFormat="1" ht="11.25">
      <c r="B521" s="162"/>
      <c r="D521" s="152" t="s">
        <v>318</v>
      </c>
      <c r="E521" s="163" t="s">
        <v>1</v>
      </c>
      <c r="F521" s="164" t="s">
        <v>750</v>
      </c>
      <c r="H521" s="165">
        <v>43.978999999999999</v>
      </c>
      <c r="I521" s="166"/>
      <c r="L521" s="162"/>
      <c r="M521" s="167"/>
      <c r="T521" s="168"/>
      <c r="AT521" s="163" t="s">
        <v>318</v>
      </c>
      <c r="AU521" s="163" t="s">
        <v>84</v>
      </c>
      <c r="AV521" s="13" t="s">
        <v>84</v>
      </c>
      <c r="AW521" s="13" t="s">
        <v>32</v>
      </c>
      <c r="AX521" s="13" t="s">
        <v>75</v>
      </c>
      <c r="AY521" s="163" t="s">
        <v>307</v>
      </c>
    </row>
    <row r="522" spans="2:65" s="14" customFormat="1" ht="11.25">
      <c r="B522" s="169"/>
      <c r="D522" s="152" t="s">
        <v>318</v>
      </c>
      <c r="E522" s="170" t="s">
        <v>1</v>
      </c>
      <c r="F522" s="171" t="s">
        <v>325</v>
      </c>
      <c r="H522" s="172">
        <v>507.02699999999999</v>
      </c>
      <c r="I522" s="173"/>
      <c r="L522" s="169"/>
      <c r="M522" s="174"/>
      <c r="T522" s="175"/>
      <c r="AT522" s="170" t="s">
        <v>318</v>
      </c>
      <c r="AU522" s="170" t="s">
        <v>84</v>
      </c>
      <c r="AV522" s="14" t="s">
        <v>314</v>
      </c>
      <c r="AW522" s="14" t="s">
        <v>32</v>
      </c>
      <c r="AX522" s="14" t="s">
        <v>82</v>
      </c>
      <c r="AY522" s="170" t="s">
        <v>307</v>
      </c>
    </row>
    <row r="523" spans="2:65" s="1" customFormat="1" ht="11.25">
      <c r="B523" s="33"/>
      <c r="D523" s="152" t="s">
        <v>648</v>
      </c>
      <c r="F523" s="187" t="s">
        <v>732</v>
      </c>
      <c r="L523" s="33"/>
      <c r="M523" s="155"/>
      <c r="T523" s="57"/>
      <c r="AU523" s="18" t="s">
        <v>84</v>
      </c>
    </row>
    <row r="524" spans="2:65" s="1" customFormat="1" ht="11.25">
      <c r="B524" s="33"/>
      <c r="D524" s="152" t="s">
        <v>648</v>
      </c>
      <c r="F524" s="188" t="s">
        <v>733</v>
      </c>
      <c r="H524" s="189">
        <v>0</v>
      </c>
      <c r="L524" s="33"/>
      <c r="M524" s="155"/>
      <c r="T524" s="57"/>
      <c r="AU524" s="18" t="s">
        <v>84</v>
      </c>
    </row>
    <row r="525" spans="2:65" s="1" customFormat="1" ht="11.25">
      <c r="B525" s="33"/>
      <c r="D525" s="152" t="s">
        <v>648</v>
      </c>
      <c r="F525" s="188" t="s">
        <v>734</v>
      </c>
      <c r="H525" s="189">
        <v>64.400000000000006</v>
      </c>
      <c r="L525" s="33"/>
      <c r="M525" s="155"/>
      <c r="T525" s="57"/>
      <c r="AU525" s="18" t="s">
        <v>84</v>
      </c>
    </row>
    <row r="526" spans="2:65" s="1" customFormat="1" ht="11.25">
      <c r="B526" s="33"/>
      <c r="D526" s="152" t="s">
        <v>648</v>
      </c>
      <c r="F526" s="188" t="s">
        <v>735</v>
      </c>
      <c r="H526" s="189">
        <v>0</v>
      </c>
      <c r="L526" s="33"/>
      <c r="M526" s="155"/>
      <c r="T526" s="57"/>
      <c r="AU526" s="18" t="s">
        <v>84</v>
      </c>
    </row>
    <row r="527" spans="2:65" s="1" customFormat="1" ht="11.25">
      <c r="B527" s="33"/>
      <c r="D527" s="152" t="s">
        <v>648</v>
      </c>
      <c r="F527" s="188" t="s">
        <v>734</v>
      </c>
      <c r="H527" s="189">
        <v>64.400000000000006</v>
      </c>
      <c r="L527" s="33"/>
      <c r="M527" s="155"/>
      <c r="T527" s="57"/>
      <c r="AU527" s="18" t="s">
        <v>84</v>
      </c>
    </row>
    <row r="528" spans="2:65" s="1" customFormat="1" ht="11.25">
      <c r="B528" s="33"/>
      <c r="D528" s="152" t="s">
        <v>648</v>
      </c>
      <c r="F528" s="188" t="s">
        <v>325</v>
      </c>
      <c r="H528" s="189">
        <v>128.80000000000001</v>
      </c>
      <c r="L528" s="33"/>
      <c r="M528" s="155"/>
      <c r="T528" s="57"/>
      <c r="AU528" s="18" t="s">
        <v>84</v>
      </c>
    </row>
    <row r="529" spans="2:65" s="13" customFormat="1" ht="11.25">
      <c r="B529" s="162"/>
      <c r="D529" s="152" t="s">
        <v>318</v>
      </c>
      <c r="F529" s="164" t="s">
        <v>751</v>
      </c>
      <c r="H529" s="165">
        <v>0.50700000000000001</v>
      </c>
      <c r="I529" s="166"/>
      <c r="L529" s="162"/>
      <c r="M529" s="167"/>
      <c r="T529" s="168"/>
      <c r="AT529" s="163" t="s">
        <v>318</v>
      </c>
      <c r="AU529" s="163" t="s">
        <v>84</v>
      </c>
      <c r="AV529" s="13" t="s">
        <v>84</v>
      </c>
      <c r="AW529" s="13" t="s">
        <v>4</v>
      </c>
      <c r="AX529" s="13" t="s">
        <v>82</v>
      </c>
      <c r="AY529" s="163" t="s">
        <v>307</v>
      </c>
    </row>
    <row r="530" spans="2:65" s="1" customFormat="1" ht="16.5" customHeight="1">
      <c r="B530" s="33"/>
      <c r="C530" s="139" t="s">
        <v>752</v>
      </c>
      <c r="D530" s="139" t="s">
        <v>309</v>
      </c>
      <c r="E530" s="140" t="s">
        <v>753</v>
      </c>
      <c r="F530" s="141" t="s">
        <v>754</v>
      </c>
      <c r="G530" s="142" t="s">
        <v>312</v>
      </c>
      <c r="H530" s="143">
        <v>143.30000000000001</v>
      </c>
      <c r="I530" s="144"/>
      <c r="J530" s="145">
        <f>ROUND(I530*H530,2)</f>
        <v>0</v>
      </c>
      <c r="K530" s="141" t="s">
        <v>313</v>
      </c>
      <c r="L530" s="33"/>
      <c r="M530" s="146" t="s">
        <v>1</v>
      </c>
      <c r="N530" s="147" t="s">
        <v>40</v>
      </c>
      <c r="P530" s="148">
        <f>O530*H530</f>
        <v>0</v>
      </c>
      <c r="Q530" s="148">
        <v>1.2999999999999999E-4</v>
      </c>
      <c r="R530" s="148">
        <f>Q530*H530</f>
        <v>1.8629E-2</v>
      </c>
      <c r="S530" s="148">
        <v>0</v>
      </c>
      <c r="T530" s="149">
        <f>S530*H530</f>
        <v>0</v>
      </c>
      <c r="AR530" s="150" t="s">
        <v>314</v>
      </c>
      <c r="AT530" s="150" t="s">
        <v>309</v>
      </c>
      <c r="AU530" s="150" t="s">
        <v>84</v>
      </c>
      <c r="AY530" s="18" t="s">
        <v>307</v>
      </c>
      <c r="BE530" s="151">
        <f>IF(N530="základní",J530,0)</f>
        <v>0</v>
      </c>
      <c r="BF530" s="151">
        <f>IF(N530="snížená",J530,0)</f>
        <v>0</v>
      </c>
      <c r="BG530" s="151">
        <f>IF(N530="zákl. přenesená",J530,0)</f>
        <v>0</v>
      </c>
      <c r="BH530" s="151">
        <f>IF(N530="sníž. přenesená",J530,0)</f>
        <v>0</v>
      </c>
      <c r="BI530" s="151">
        <f>IF(N530="nulová",J530,0)</f>
        <v>0</v>
      </c>
      <c r="BJ530" s="18" t="s">
        <v>82</v>
      </c>
      <c r="BK530" s="151">
        <f>ROUND(I530*H530,2)</f>
        <v>0</v>
      </c>
      <c r="BL530" s="18" t="s">
        <v>314</v>
      </c>
      <c r="BM530" s="150" t="s">
        <v>755</v>
      </c>
    </row>
    <row r="531" spans="2:65" s="1" customFormat="1" ht="19.5">
      <c r="B531" s="33"/>
      <c r="D531" s="152" t="s">
        <v>316</v>
      </c>
      <c r="F531" s="153" t="s">
        <v>756</v>
      </c>
      <c r="I531" s="154"/>
      <c r="L531" s="33"/>
      <c r="M531" s="155"/>
      <c r="T531" s="57"/>
      <c r="AT531" s="18" t="s">
        <v>316</v>
      </c>
      <c r="AU531" s="18" t="s">
        <v>84</v>
      </c>
    </row>
    <row r="532" spans="2:65" s="13" customFormat="1" ht="11.25">
      <c r="B532" s="162"/>
      <c r="D532" s="152" t="s">
        <v>318</v>
      </c>
      <c r="E532" s="163" t="s">
        <v>1</v>
      </c>
      <c r="F532" s="164" t="s">
        <v>757</v>
      </c>
      <c r="H532" s="165">
        <v>143.30000000000001</v>
      </c>
      <c r="I532" s="166"/>
      <c r="L532" s="162"/>
      <c r="M532" s="167"/>
      <c r="T532" s="168"/>
      <c r="AT532" s="163" t="s">
        <v>318</v>
      </c>
      <c r="AU532" s="163" t="s">
        <v>84</v>
      </c>
      <c r="AV532" s="13" t="s">
        <v>84</v>
      </c>
      <c r="AW532" s="13" t="s">
        <v>32</v>
      </c>
      <c r="AX532" s="13" t="s">
        <v>82</v>
      </c>
      <c r="AY532" s="163" t="s">
        <v>307</v>
      </c>
    </row>
    <row r="533" spans="2:65" s="1" customFormat="1" ht="11.25">
      <c r="B533" s="33"/>
      <c r="D533" s="152" t="s">
        <v>648</v>
      </c>
      <c r="F533" s="187" t="s">
        <v>732</v>
      </c>
      <c r="L533" s="33"/>
      <c r="M533" s="155"/>
      <c r="T533" s="57"/>
      <c r="AU533" s="18" t="s">
        <v>84</v>
      </c>
    </row>
    <row r="534" spans="2:65" s="1" customFormat="1" ht="11.25">
      <c r="B534" s="33"/>
      <c r="D534" s="152" t="s">
        <v>648</v>
      </c>
      <c r="F534" s="188" t="s">
        <v>733</v>
      </c>
      <c r="H534" s="189">
        <v>0</v>
      </c>
      <c r="L534" s="33"/>
      <c r="M534" s="155"/>
      <c r="T534" s="57"/>
      <c r="AU534" s="18" t="s">
        <v>84</v>
      </c>
    </row>
    <row r="535" spans="2:65" s="1" customFormat="1" ht="11.25">
      <c r="B535" s="33"/>
      <c r="D535" s="152" t="s">
        <v>648</v>
      </c>
      <c r="F535" s="188" t="s">
        <v>734</v>
      </c>
      <c r="H535" s="189">
        <v>64.400000000000006</v>
      </c>
      <c r="L535" s="33"/>
      <c r="M535" s="155"/>
      <c r="T535" s="57"/>
      <c r="AU535" s="18" t="s">
        <v>84</v>
      </c>
    </row>
    <row r="536" spans="2:65" s="1" customFormat="1" ht="11.25">
      <c r="B536" s="33"/>
      <c r="D536" s="152" t="s">
        <v>648</v>
      </c>
      <c r="F536" s="188" t="s">
        <v>735</v>
      </c>
      <c r="H536" s="189">
        <v>0</v>
      </c>
      <c r="L536" s="33"/>
      <c r="M536" s="155"/>
      <c r="T536" s="57"/>
      <c r="AU536" s="18" t="s">
        <v>84</v>
      </c>
    </row>
    <row r="537" spans="2:65" s="1" customFormat="1" ht="11.25">
      <c r="B537" s="33"/>
      <c r="D537" s="152" t="s">
        <v>648</v>
      </c>
      <c r="F537" s="188" t="s">
        <v>734</v>
      </c>
      <c r="H537" s="189">
        <v>64.400000000000006</v>
      </c>
      <c r="L537" s="33"/>
      <c r="M537" s="155"/>
      <c r="T537" s="57"/>
      <c r="AU537" s="18" t="s">
        <v>84</v>
      </c>
    </row>
    <row r="538" spans="2:65" s="1" customFormat="1" ht="11.25">
      <c r="B538" s="33"/>
      <c r="D538" s="152" t="s">
        <v>648</v>
      </c>
      <c r="F538" s="188" t="s">
        <v>325</v>
      </c>
      <c r="H538" s="189">
        <v>128.80000000000001</v>
      </c>
      <c r="L538" s="33"/>
      <c r="M538" s="155"/>
      <c r="T538" s="57"/>
      <c r="AU538" s="18" t="s">
        <v>84</v>
      </c>
    </row>
    <row r="539" spans="2:65" s="11" customFormat="1" ht="22.9" customHeight="1">
      <c r="B539" s="127"/>
      <c r="D539" s="128" t="s">
        <v>74</v>
      </c>
      <c r="E539" s="137" t="s">
        <v>374</v>
      </c>
      <c r="F539" s="137" t="s">
        <v>758</v>
      </c>
      <c r="I539" s="130"/>
      <c r="J539" s="138">
        <f>BK539</f>
        <v>0</v>
      </c>
      <c r="L539" s="127"/>
      <c r="M539" s="132"/>
      <c r="P539" s="133">
        <f>SUM(P540:P669)</f>
        <v>0</v>
      </c>
      <c r="R539" s="133">
        <f>SUM(R540:R669)</f>
        <v>0.33043248999999997</v>
      </c>
      <c r="T539" s="134">
        <f>SUM(T540:T669)</f>
        <v>170.58194794999994</v>
      </c>
      <c r="AR539" s="128" t="s">
        <v>82</v>
      </c>
      <c r="AT539" s="135" t="s">
        <v>74</v>
      </c>
      <c r="AU539" s="135" t="s">
        <v>82</v>
      </c>
      <c r="AY539" s="128" t="s">
        <v>307</v>
      </c>
      <c r="BK539" s="136">
        <f>SUM(BK540:BK669)</f>
        <v>0</v>
      </c>
    </row>
    <row r="540" spans="2:65" s="1" customFormat="1" ht="16.5" customHeight="1">
      <c r="B540" s="33"/>
      <c r="C540" s="139" t="s">
        <v>759</v>
      </c>
      <c r="D540" s="139" t="s">
        <v>309</v>
      </c>
      <c r="E540" s="140" t="s">
        <v>760</v>
      </c>
      <c r="F540" s="141" t="s">
        <v>761</v>
      </c>
      <c r="G540" s="142" t="s">
        <v>337</v>
      </c>
      <c r="H540" s="143">
        <v>4.62</v>
      </c>
      <c r="I540" s="144"/>
      <c r="J540" s="145">
        <f>ROUND(I540*H540,2)</f>
        <v>0</v>
      </c>
      <c r="K540" s="141" t="s">
        <v>313</v>
      </c>
      <c r="L540" s="33"/>
      <c r="M540" s="146" t="s">
        <v>1</v>
      </c>
      <c r="N540" s="147" t="s">
        <v>40</v>
      </c>
      <c r="P540" s="148">
        <f>O540*H540</f>
        <v>0</v>
      </c>
      <c r="Q540" s="148">
        <v>0</v>
      </c>
      <c r="R540" s="148">
        <f>Q540*H540</f>
        <v>0</v>
      </c>
      <c r="S540" s="148">
        <v>2</v>
      </c>
      <c r="T540" s="149">
        <f>S540*H540</f>
        <v>9.24</v>
      </c>
      <c r="AR540" s="150" t="s">
        <v>314</v>
      </c>
      <c r="AT540" s="150" t="s">
        <v>309</v>
      </c>
      <c r="AU540" s="150" t="s">
        <v>84</v>
      </c>
      <c r="AY540" s="18" t="s">
        <v>307</v>
      </c>
      <c r="BE540" s="151">
        <f>IF(N540="základní",J540,0)</f>
        <v>0</v>
      </c>
      <c r="BF540" s="151">
        <f>IF(N540="snížená",J540,0)</f>
        <v>0</v>
      </c>
      <c r="BG540" s="151">
        <f>IF(N540="zákl. přenesená",J540,0)</f>
        <v>0</v>
      </c>
      <c r="BH540" s="151">
        <f>IF(N540="sníž. přenesená",J540,0)</f>
        <v>0</v>
      </c>
      <c r="BI540" s="151">
        <f>IF(N540="nulová",J540,0)</f>
        <v>0</v>
      </c>
      <c r="BJ540" s="18" t="s">
        <v>82</v>
      </c>
      <c r="BK540" s="151">
        <f>ROUND(I540*H540,2)</f>
        <v>0</v>
      </c>
      <c r="BL540" s="18" t="s">
        <v>314</v>
      </c>
      <c r="BM540" s="150" t="s">
        <v>762</v>
      </c>
    </row>
    <row r="541" spans="2:65" s="1" customFormat="1" ht="11.25">
      <c r="B541" s="33"/>
      <c r="D541" s="152" t="s">
        <v>316</v>
      </c>
      <c r="F541" s="153" t="s">
        <v>761</v>
      </c>
      <c r="I541" s="154"/>
      <c r="L541" s="33"/>
      <c r="M541" s="155"/>
      <c r="T541" s="57"/>
      <c r="AT541" s="18" t="s">
        <v>316</v>
      </c>
      <c r="AU541" s="18" t="s">
        <v>84</v>
      </c>
    </row>
    <row r="542" spans="2:65" s="12" customFormat="1" ht="11.25">
      <c r="B542" s="156"/>
      <c r="D542" s="152" t="s">
        <v>318</v>
      </c>
      <c r="E542" s="157" t="s">
        <v>1</v>
      </c>
      <c r="F542" s="158" t="s">
        <v>763</v>
      </c>
      <c r="H542" s="157" t="s">
        <v>1</v>
      </c>
      <c r="I542" s="159"/>
      <c r="L542" s="156"/>
      <c r="M542" s="160"/>
      <c r="T542" s="161"/>
      <c r="AT542" s="157" t="s">
        <v>318</v>
      </c>
      <c r="AU542" s="157" t="s">
        <v>84</v>
      </c>
      <c r="AV542" s="12" t="s">
        <v>82</v>
      </c>
      <c r="AW542" s="12" t="s">
        <v>32</v>
      </c>
      <c r="AX542" s="12" t="s">
        <v>75</v>
      </c>
      <c r="AY542" s="157" t="s">
        <v>307</v>
      </c>
    </row>
    <row r="543" spans="2:65" s="13" customFormat="1" ht="11.25">
      <c r="B543" s="162"/>
      <c r="D543" s="152" t="s">
        <v>318</v>
      </c>
      <c r="E543" s="163" t="s">
        <v>1</v>
      </c>
      <c r="F543" s="164" t="s">
        <v>764</v>
      </c>
      <c r="H543" s="165">
        <v>4.5</v>
      </c>
      <c r="I543" s="166"/>
      <c r="L543" s="162"/>
      <c r="M543" s="167"/>
      <c r="T543" s="168"/>
      <c r="AT543" s="163" t="s">
        <v>318</v>
      </c>
      <c r="AU543" s="163" t="s">
        <v>84</v>
      </c>
      <c r="AV543" s="13" t="s">
        <v>84</v>
      </c>
      <c r="AW543" s="13" t="s">
        <v>32</v>
      </c>
      <c r="AX543" s="13" t="s">
        <v>75</v>
      </c>
      <c r="AY543" s="163" t="s">
        <v>307</v>
      </c>
    </row>
    <row r="544" spans="2:65" s="13" customFormat="1" ht="11.25">
      <c r="B544" s="162"/>
      <c r="D544" s="152" t="s">
        <v>318</v>
      </c>
      <c r="E544" s="163" t="s">
        <v>1</v>
      </c>
      <c r="F544" s="164" t="s">
        <v>765</v>
      </c>
      <c r="H544" s="165">
        <v>0.12</v>
      </c>
      <c r="I544" s="166"/>
      <c r="L544" s="162"/>
      <c r="M544" s="167"/>
      <c r="T544" s="168"/>
      <c r="AT544" s="163" t="s">
        <v>318</v>
      </c>
      <c r="AU544" s="163" t="s">
        <v>84</v>
      </c>
      <c r="AV544" s="13" t="s">
        <v>84</v>
      </c>
      <c r="AW544" s="13" t="s">
        <v>32</v>
      </c>
      <c r="AX544" s="13" t="s">
        <v>75</v>
      </c>
      <c r="AY544" s="163" t="s">
        <v>307</v>
      </c>
    </row>
    <row r="545" spans="2:65" s="14" customFormat="1" ht="11.25">
      <c r="B545" s="169"/>
      <c r="D545" s="152" t="s">
        <v>318</v>
      </c>
      <c r="E545" s="170" t="s">
        <v>1</v>
      </c>
      <c r="F545" s="171" t="s">
        <v>325</v>
      </c>
      <c r="H545" s="172">
        <v>4.62</v>
      </c>
      <c r="I545" s="173"/>
      <c r="L545" s="169"/>
      <c r="M545" s="174"/>
      <c r="T545" s="175"/>
      <c r="AT545" s="170" t="s">
        <v>318</v>
      </c>
      <c r="AU545" s="170" t="s">
        <v>84</v>
      </c>
      <c r="AV545" s="14" t="s">
        <v>314</v>
      </c>
      <c r="AW545" s="14" t="s">
        <v>32</v>
      </c>
      <c r="AX545" s="14" t="s">
        <v>82</v>
      </c>
      <c r="AY545" s="170" t="s">
        <v>307</v>
      </c>
    </row>
    <row r="546" spans="2:65" s="1" customFormat="1" ht="24.2" customHeight="1">
      <c r="B546" s="33"/>
      <c r="C546" s="139" t="s">
        <v>766</v>
      </c>
      <c r="D546" s="139" t="s">
        <v>309</v>
      </c>
      <c r="E546" s="140" t="s">
        <v>767</v>
      </c>
      <c r="F546" s="141" t="s">
        <v>768</v>
      </c>
      <c r="G546" s="142" t="s">
        <v>337</v>
      </c>
      <c r="H546" s="143">
        <v>4.59</v>
      </c>
      <c r="I546" s="144"/>
      <c r="J546" s="145">
        <f>ROUND(I546*H546,2)</f>
        <v>0</v>
      </c>
      <c r="K546" s="141" t="s">
        <v>313</v>
      </c>
      <c r="L546" s="33"/>
      <c r="M546" s="146" t="s">
        <v>1</v>
      </c>
      <c r="N546" s="147" t="s">
        <v>40</v>
      </c>
      <c r="P546" s="148">
        <f>O546*H546</f>
        <v>0</v>
      </c>
      <c r="Q546" s="148">
        <v>0</v>
      </c>
      <c r="R546" s="148">
        <f>Q546*H546</f>
        <v>0</v>
      </c>
      <c r="S546" s="148">
        <v>1</v>
      </c>
      <c r="T546" s="149">
        <f>S546*H546</f>
        <v>4.59</v>
      </c>
      <c r="AR546" s="150" t="s">
        <v>314</v>
      </c>
      <c r="AT546" s="150" t="s">
        <v>309</v>
      </c>
      <c r="AU546" s="150" t="s">
        <v>84</v>
      </c>
      <c r="AY546" s="18" t="s">
        <v>307</v>
      </c>
      <c r="BE546" s="151">
        <f>IF(N546="základní",J546,0)</f>
        <v>0</v>
      </c>
      <c r="BF546" s="151">
        <f>IF(N546="snížená",J546,0)</f>
        <v>0</v>
      </c>
      <c r="BG546" s="151">
        <f>IF(N546="zákl. přenesená",J546,0)</f>
        <v>0</v>
      </c>
      <c r="BH546" s="151">
        <f>IF(N546="sníž. přenesená",J546,0)</f>
        <v>0</v>
      </c>
      <c r="BI546" s="151">
        <f>IF(N546="nulová",J546,0)</f>
        <v>0</v>
      </c>
      <c r="BJ546" s="18" t="s">
        <v>82</v>
      </c>
      <c r="BK546" s="151">
        <f>ROUND(I546*H546,2)</f>
        <v>0</v>
      </c>
      <c r="BL546" s="18" t="s">
        <v>314</v>
      </c>
      <c r="BM546" s="150" t="s">
        <v>769</v>
      </c>
    </row>
    <row r="547" spans="2:65" s="1" customFormat="1" ht="19.5">
      <c r="B547" s="33"/>
      <c r="D547" s="152" t="s">
        <v>316</v>
      </c>
      <c r="F547" s="153" t="s">
        <v>770</v>
      </c>
      <c r="I547" s="154"/>
      <c r="L547" s="33"/>
      <c r="M547" s="155"/>
      <c r="T547" s="57"/>
      <c r="AT547" s="18" t="s">
        <v>316</v>
      </c>
      <c r="AU547" s="18" t="s">
        <v>84</v>
      </c>
    </row>
    <row r="548" spans="2:65" s="12" customFormat="1" ht="11.25">
      <c r="B548" s="156"/>
      <c r="D548" s="152" t="s">
        <v>318</v>
      </c>
      <c r="E548" s="157" t="s">
        <v>1</v>
      </c>
      <c r="F548" s="158" t="s">
        <v>566</v>
      </c>
      <c r="H548" s="157" t="s">
        <v>1</v>
      </c>
      <c r="I548" s="159"/>
      <c r="L548" s="156"/>
      <c r="M548" s="160"/>
      <c r="T548" s="161"/>
      <c r="AT548" s="157" t="s">
        <v>318</v>
      </c>
      <c r="AU548" s="157" t="s">
        <v>84</v>
      </c>
      <c r="AV548" s="12" t="s">
        <v>82</v>
      </c>
      <c r="AW548" s="12" t="s">
        <v>32</v>
      </c>
      <c r="AX548" s="12" t="s">
        <v>75</v>
      </c>
      <c r="AY548" s="157" t="s">
        <v>307</v>
      </c>
    </row>
    <row r="549" spans="2:65" s="13" customFormat="1" ht="11.25">
      <c r="B549" s="162"/>
      <c r="D549" s="152" t="s">
        <v>318</v>
      </c>
      <c r="E549" s="163" t="s">
        <v>1</v>
      </c>
      <c r="F549" s="164" t="s">
        <v>771</v>
      </c>
      <c r="H549" s="165">
        <v>4.59</v>
      </c>
      <c r="I549" s="166"/>
      <c r="L549" s="162"/>
      <c r="M549" s="167"/>
      <c r="T549" s="168"/>
      <c r="AT549" s="163" t="s">
        <v>318</v>
      </c>
      <c r="AU549" s="163" t="s">
        <v>84</v>
      </c>
      <c r="AV549" s="13" t="s">
        <v>84</v>
      </c>
      <c r="AW549" s="13" t="s">
        <v>32</v>
      </c>
      <c r="AX549" s="13" t="s">
        <v>82</v>
      </c>
      <c r="AY549" s="163" t="s">
        <v>307</v>
      </c>
    </row>
    <row r="550" spans="2:65" s="1" customFormat="1" ht="24.2" customHeight="1">
      <c r="B550" s="33"/>
      <c r="C550" s="139" t="s">
        <v>772</v>
      </c>
      <c r="D550" s="139" t="s">
        <v>309</v>
      </c>
      <c r="E550" s="140" t="s">
        <v>773</v>
      </c>
      <c r="F550" s="141" t="s">
        <v>774</v>
      </c>
      <c r="G550" s="142" t="s">
        <v>312</v>
      </c>
      <c r="H550" s="143">
        <v>56.24</v>
      </c>
      <c r="I550" s="144"/>
      <c r="J550" s="145">
        <f>ROUND(I550*H550,2)</f>
        <v>0</v>
      </c>
      <c r="K550" s="141" t="s">
        <v>313</v>
      </c>
      <c r="L550" s="33"/>
      <c r="M550" s="146" t="s">
        <v>1</v>
      </c>
      <c r="N550" s="147" t="s">
        <v>40</v>
      </c>
      <c r="P550" s="148">
        <f>O550*H550</f>
        <v>0</v>
      </c>
      <c r="Q550" s="148">
        <v>0</v>
      </c>
      <c r="R550" s="148">
        <f>Q550*H550</f>
        <v>0</v>
      </c>
      <c r="S550" s="148">
        <v>0.128</v>
      </c>
      <c r="T550" s="149">
        <f>S550*H550</f>
        <v>7.1987200000000007</v>
      </c>
      <c r="AR550" s="150" t="s">
        <v>314</v>
      </c>
      <c r="AT550" s="150" t="s">
        <v>309</v>
      </c>
      <c r="AU550" s="150" t="s">
        <v>84</v>
      </c>
      <c r="AY550" s="18" t="s">
        <v>307</v>
      </c>
      <c r="BE550" s="151">
        <f>IF(N550="základní",J550,0)</f>
        <v>0</v>
      </c>
      <c r="BF550" s="151">
        <f>IF(N550="snížená",J550,0)</f>
        <v>0</v>
      </c>
      <c r="BG550" s="151">
        <f>IF(N550="zákl. přenesená",J550,0)</f>
        <v>0</v>
      </c>
      <c r="BH550" s="151">
        <f>IF(N550="sníž. přenesená",J550,0)</f>
        <v>0</v>
      </c>
      <c r="BI550" s="151">
        <f>IF(N550="nulová",J550,0)</f>
        <v>0</v>
      </c>
      <c r="BJ550" s="18" t="s">
        <v>82</v>
      </c>
      <c r="BK550" s="151">
        <f>ROUND(I550*H550,2)</f>
        <v>0</v>
      </c>
      <c r="BL550" s="18" t="s">
        <v>314</v>
      </c>
      <c r="BM550" s="150" t="s">
        <v>775</v>
      </c>
    </row>
    <row r="551" spans="2:65" s="1" customFormat="1" ht="11.25">
      <c r="B551" s="33"/>
      <c r="D551" s="152" t="s">
        <v>316</v>
      </c>
      <c r="F551" s="153" t="s">
        <v>776</v>
      </c>
      <c r="I551" s="154"/>
      <c r="L551" s="33"/>
      <c r="M551" s="155"/>
      <c r="T551" s="57"/>
      <c r="AT551" s="18" t="s">
        <v>316</v>
      </c>
      <c r="AU551" s="18" t="s">
        <v>84</v>
      </c>
    </row>
    <row r="552" spans="2:65" s="12" customFormat="1" ht="11.25">
      <c r="B552" s="156"/>
      <c r="D552" s="152" t="s">
        <v>318</v>
      </c>
      <c r="E552" s="157" t="s">
        <v>1</v>
      </c>
      <c r="F552" s="158" t="s">
        <v>777</v>
      </c>
      <c r="H552" s="157" t="s">
        <v>1</v>
      </c>
      <c r="I552" s="159"/>
      <c r="L552" s="156"/>
      <c r="M552" s="160"/>
      <c r="T552" s="161"/>
      <c r="AT552" s="157" t="s">
        <v>318</v>
      </c>
      <c r="AU552" s="157" t="s">
        <v>84</v>
      </c>
      <c r="AV552" s="12" t="s">
        <v>82</v>
      </c>
      <c r="AW552" s="12" t="s">
        <v>32</v>
      </c>
      <c r="AX552" s="12" t="s">
        <v>75</v>
      </c>
      <c r="AY552" s="157" t="s">
        <v>307</v>
      </c>
    </row>
    <row r="553" spans="2:65" s="13" customFormat="1" ht="11.25">
      <c r="B553" s="162"/>
      <c r="D553" s="152" t="s">
        <v>318</v>
      </c>
      <c r="E553" s="163" t="s">
        <v>1</v>
      </c>
      <c r="F553" s="164" t="s">
        <v>778</v>
      </c>
      <c r="H553" s="165">
        <v>17.920000000000002</v>
      </c>
      <c r="I553" s="166"/>
      <c r="L553" s="162"/>
      <c r="M553" s="167"/>
      <c r="T553" s="168"/>
      <c r="AT553" s="163" t="s">
        <v>318</v>
      </c>
      <c r="AU553" s="163" t="s">
        <v>84</v>
      </c>
      <c r="AV553" s="13" t="s">
        <v>84</v>
      </c>
      <c r="AW553" s="13" t="s">
        <v>32</v>
      </c>
      <c r="AX553" s="13" t="s">
        <v>75</v>
      </c>
      <c r="AY553" s="163" t="s">
        <v>307</v>
      </c>
    </row>
    <row r="554" spans="2:65" s="12" customFormat="1" ht="11.25">
      <c r="B554" s="156"/>
      <c r="D554" s="152" t="s">
        <v>318</v>
      </c>
      <c r="E554" s="157" t="s">
        <v>1</v>
      </c>
      <c r="F554" s="158" t="s">
        <v>547</v>
      </c>
      <c r="H554" s="157" t="s">
        <v>1</v>
      </c>
      <c r="I554" s="159"/>
      <c r="L554" s="156"/>
      <c r="M554" s="160"/>
      <c r="T554" s="161"/>
      <c r="AT554" s="157" t="s">
        <v>318</v>
      </c>
      <c r="AU554" s="157" t="s">
        <v>84</v>
      </c>
      <c r="AV554" s="12" t="s">
        <v>82</v>
      </c>
      <c r="AW554" s="12" t="s">
        <v>32</v>
      </c>
      <c r="AX554" s="12" t="s">
        <v>75</v>
      </c>
      <c r="AY554" s="157" t="s">
        <v>307</v>
      </c>
    </row>
    <row r="555" spans="2:65" s="13" customFormat="1" ht="11.25">
      <c r="B555" s="162"/>
      <c r="D555" s="152" t="s">
        <v>318</v>
      </c>
      <c r="E555" s="163" t="s">
        <v>1</v>
      </c>
      <c r="F555" s="164" t="s">
        <v>779</v>
      </c>
      <c r="H555" s="165">
        <v>12.4</v>
      </c>
      <c r="I555" s="166"/>
      <c r="L555" s="162"/>
      <c r="M555" s="167"/>
      <c r="T555" s="168"/>
      <c r="AT555" s="163" t="s">
        <v>318</v>
      </c>
      <c r="AU555" s="163" t="s">
        <v>84</v>
      </c>
      <c r="AV555" s="13" t="s">
        <v>84</v>
      </c>
      <c r="AW555" s="13" t="s">
        <v>32</v>
      </c>
      <c r="AX555" s="13" t="s">
        <v>75</v>
      </c>
      <c r="AY555" s="163" t="s">
        <v>307</v>
      </c>
    </row>
    <row r="556" spans="2:65" s="13" customFormat="1" ht="11.25">
      <c r="B556" s="162"/>
      <c r="D556" s="152" t="s">
        <v>318</v>
      </c>
      <c r="E556" s="163" t="s">
        <v>1</v>
      </c>
      <c r="F556" s="164" t="s">
        <v>780</v>
      </c>
      <c r="H556" s="165">
        <v>7.04</v>
      </c>
      <c r="I556" s="166"/>
      <c r="L556" s="162"/>
      <c r="M556" s="167"/>
      <c r="T556" s="168"/>
      <c r="AT556" s="163" t="s">
        <v>318</v>
      </c>
      <c r="AU556" s="163" t="s">
        <v>84</v>
      </c>
      <c r="AV556" s="13" t="s">
        <v>84</v>
      </c>
      <c r="AW556" s="13" t="s">
        <v>32</v>
      </c>
      <c r="AX556" s="13" t="s">
        <v>75</v>
      </c>
      <c r="AY556" s="163" t="s">
        <v>307</v>
      </c>
    </row>
    <row r="557" spans="2:65" s="13" customFormat="1" ht="11.25">
      <c r="B557" s="162"/>
      <c r="D557" s="152" t="s">
        <v>318</v>
      </c>
      <c r="E557" s="163" t="s">
        <v>1</v>
      </c>
      <c r="F557" s="164" t="s">
        <v>781</v>
      </c>
      <c r="H557" s="165">
        <v>10.56</v>
      </c>
      <c r="I557" s="166"/>
      <c r="L557" s="162"/>
      <c r="M557" s="167"/>
      <c r="T557" s="168"/>
      <c r="AT557" s="163" t="s">
        <v>318</v>
      </c>
      <c r="AU557" s="163" t="s">
        <v>84</v>
      </c>
      <c r="AV557" s="13" t="s">
        <v>84</v>
      </c>
      <c r="AW557" s="13" t="s">
        <v>32</v>
      </c>
      <c r="AX557" s="13" t="s">
        <v>75</v>
      </c>
      <c r="AY557" s="163" t="s">
        <v>307</v>
      </c>
    </row>
    <row r="558" spans="2:65" s="13" customFormat="1" ht="11.25">
      <c r="B558" s="162"/>
      <c r="D558" s="152" t="s">
        <v>318</v>
      </c>
      <c r="E558" s="163" t="s">
        <v>1</v>
      </c>
      <c r="F558" s="164" t="s">
        <v>782</v>
      </c>
      <c r="H558" s="165">
        <v>8.32</v>
      </c>
      <c r="I558" s="166"/>
      <c r="L558" s="162"/>
      <c r="M558" s="167"/>
      <c r="T558" s="168"/>
      <c r="AT558" s="163" t="s">
        <v>318</v>
      </c>
      <c r="AU558" s="163" t="s">
        <v>84</v>
      </c>
      <c r="AV558" s="13" t="s">
        <v>84</v>
      </c>
      <c r="AW558" s="13" t="s">
        <v>32</v>
      </c>
      <c r="AX558" s="13" t="s">
        <v>75</v>
      </c>
      <c r="AY558" s="163" t="s">
        <v>307</v>
      </c>
    </row>
    <row r="559" spans="2:65" s="14" customFormat="1" ht="11.25">
      <c r="B559" s="169"/>
      <c r="D559" s="152" t="s">
        <v>318</v>
      </c>
      <c r="E559" s="170" t="s">
        <v>1</v>
      </c>
      <c r="F559" s="171" t="s">
        <v>325</v>
      </c>
      <c r="H559" s="172">
        <v>56.24</v>
      </c>
      <c r="I559" s="173"/>
      <c r="L559" s="169"/>
      <c r="M559" s="174"/>
      <c r="T559" s="175"/>
      <c r="AT559" s="170" t="s">
        <v>318</v>
      </c>
      <c r="AU559" s="170" t="s">
        <v>84</v>
      </c>
      <c r="AV559" s="14" t="s">
        <v>314</v>
      </c>
      <c r="AW559" s="14" t="s">
        <v>32</v>
      </c>
      <c r="AX559" s="14" t="s">
        <v>82</v>
      </c>
      <c r="AY559" s="170" t="s">
        <v>307</v>
      </c>
    </row>
    <row r="560" spans="2:65" s="1" customFormat="1" ht="24.2" customHeight="1">
      <c r="B560" s="33"/>
      <c r="C560" s="139" t="s">
        <v>783</v>
      </c>
      <c r="D560" s="139" t="s">
        <v>309</v>
      </c>
      <c r="E560" s="140" t="s">
        <v>784</v>
      </c>
      <c r="F560" s="141" t="s">
        <v>785</v>
      </c>
      <c r="G560" s="142" t="s">
        <v>337</v>
      </c>
      <c r="H560" s="143">
        <v>5.28</v>
      </c>
      <c r="I560" s="144"/>
      <c r="J560" s="145">
        <f>ROUND(I560*H560,2)</f>
        <v>0</v>
      </c>
      <c r="K560" s="141" t="s">
        <v>313</v>
      </c>
      <c r="L560" s="33"/>
      <c r="M560" s="146" t="s">
        <v>1</v>
      </c>
      <c r="N560" s="147" t="s">
        <v>40</v>
      </c>
      <c r="P560" s="148">
        <f>O560*H560</f>
        <v>0</v>
      </c>
      <c r="Q560" s="148">
        <v>0</v>
      </c>
      <c r="R560" s="148">
        <f>Q560*H560</f>
        <v>0</v>
      </c>
      <c r="S560" s="148">
        <v>1.6</v>
      </c>
      <c r="T560" s="149">
        <f>S560*H560</f>
        <v>8.4480000000000004</v>
      </c>
      <c r="AR560" s="150" t="s">
        <v>314</v>
      </c>
      <c r="AT560" s="150" t="s">
        <v>309</v>
      </c>
      <c r="AU560" s="150" t="s">
        <v>84</v>
      </c>
      <c r="AY560" s="18" t="s">
        <v>307</v>
      </c>
      <c r="BE560" s="151">
        <f>IF(N560="základní",J560,0)</f>
        <v>0</v>
      </c>
      <c r="BF560" s="151">
        <f>IF(N560="snížená",J560,0)</f>
        <v>0</v>
      </c>
      <c r="BG560" s="151">
        <f>IF(N560="zákl. přenesená",J560,0)</f>
        <v>0</v>
      </c>
      <c r="BH560" s="151">
        <f>IF(N560="sníž. přenesená",J560,0)</f>
        <v>0</v>
      </c>
      <c r="BI560" s="151">
        <f>IF(N560="nulová",J560,0)</f>
        <v>0</v>
      </c>
      <c r="BJ560" s="18" t="s">
        <v>82</v>
      </c>
      <c r="BK560" s="151">
        <f>ROUND(I560*H560,2)</f>
        <v>0</v>
      </c>
      <c r="BL560" s="18" t="s">
        <v>314</v>
      </c>
      <c r="BM560" s="150" t="s">
        <v>786</v>
      </c>
    </row>
    <row r="561" spans="2:65" s="1" customFormat="1" ht="29.25">
      <c r="B561" s="33"/>
      <c r="D561" s="152" t="s">
        <v>316</v>
      </c>
      <c r="F561" s="153" t="s">
        <v>787</v>
      </c>
      <c r="I561" s="154"/>
      <c r="L561" s="33"/>
      <c r="M561" s="155"/>
      <c r="T561" s="57"/>
      <c r="AT561" s="18" t="s">
        <v>316</v>
      </c>
      <c r="AU561" s="18" t="s">
        <v>84</v>
      </c>
    </row>
    <row r="562" spans="2:65" s="12" customFormat="1" ht="11.25">
      <c r="B562" s="156"/>
      <c r="D562" s="152" t="s">
        <v>318</v>
      </c>
      <c r="E562" s="157" t="s">
        <v>1</v>
      </c>
      <c r="F562" s="158" t="s">
        <v>547</v>
      </c>
      <c r="H562" s="157" t="s">
        <v>1</v>
      </c>
      <c r="I562" s="159"/>
      <c r="L562" s="156"/>
      <c r="M562" s="160"/>
      <c r="T562" s="161"/>
      <c r="AT562" s="157" t="s">
        <v>318</v>
      </c>
      <c r="AU562" s="157" t="s">
        <v>84</v>
      </c>
      <c r="AV562" s="12" t="s">
        <v>82</v>
      </c>
      <c r="AW562" s="12" t="s">
        <v>32</v>
      </c>
      <c r="AX562" s="12" t="s">
        <v>75</v>
      </c>
      <c r="AY562" s="157" t="s">
        <v>307</v>
      </c>
    </row>
    <row r="563" spans="2:65" s="13" customFormat="1" ht="11.25">
      <c r="B563" s="162"/>
      <c r="D563" s="152" t="s">
        <v>318</v>
      </c>
      <c r="E563" s="163" t="s">
        <v>1</v>
      </c>
      <c r="F563" s="164" t="s">
        <v>788</v>
      </c>
      <c r="H563" s="165">
        <v>1.8</v>
      </c>
      <c r="I563" s="166"/>
      <c r="L563" s="162"/>
      <c r="M563" s="167"/>
      <c r="T563" s="168"/>
      <c r="AT563" s="163" t="s">
        <v>318</v>
      </c>
      <c r="AU563" s="163" t="s">
        <v>84</v>
      </c>
      <c r="AV563" s="13" t="s">
        <v>84</v>
      </c>
      <c r="AW563" s="13" t="s">
        <v>32</v>
      </c>
      <c r="AX563" s="13" t="s">
        <v>75</v>
      </c>
      <c r="AY563" s="163" t="s">
        <v>307</v>
      </c>
    </row>
    <row r="564" spans="2:65" s="12" customFormat="1" ht="11.25">
      <c r="B564" s="156"/>
      <c r="D564" s="152" t="s">
        <v>318</v>
      </c>
      <c r="E564" s="157" t="s">
        <v>1</v>
      </c>
      <c r="F564" s="158" t="s">
        <v>789</v>
      </c>
      <c r="H564" s="157" t="s">
        <v>1</v>
      </c>
      <c r="I564" s="159"/>
      <c r="L564" s="156"/>
      <c r="M564" s="160"/>
      <c r="T564" s="161"/>
      <c r="AT564" s="157" t="s">
        <v>318</v>
      </c>
      <c r="AU564" s="157" t="s">
        <v>84</v>
      </c>
      <c r="AV564" s="12" t="s">
        <v>82</v>
      </c>
      <c r="AW564" s="12" t="s">
        <v>32</v>
      </c>
      <c r="AX564" s="12" t="s">
        <v>75</v>
      </c>
      <c r="AY564" s="157" t="s">
        <v>307</v>
      </c>
    </row>
    <row r="565" spans="2:65" s="13" customFormat="1" ht="11.25">
      <c r="B565" s="162"/>
      <c r="D565" s="152" t="s">
        <v>318</v>
      </c>
      <c r="E565" s="163" t="s">
        <v>1</v>
      </c>
      <c r="F565" s="164" t="s">
        <v>790</v>
      </c>
      <c r="H565" s="165">
        <v>1.8</v>
      </c>
      <c r="I565" s="166"/>
      <c r="L565" s="162"/>
      <c r="M565" s="167"/>
      <c r="T565" s="168"/>
      <c r="AT565" s="163" t="s">
        <v>318</v>
      </c>
      <c r="AU565" s="163" t="s">
        <v>84</v>
      </c>
      <c r="AV565" s="13" t="s">
        <v>84</v>
      </c>
      <c r="AW565" s="13" t="s">
        <v>32</v>
      </c>
      <c r="AX565" s="13" t="s">
        <v>75</v>
      </c>
      <c r="AY565" s="163" t="s">
        <v>307</v>
      </c>
    </row>
    <row r="566" spans="2:65" s="12" customFormat="1" ht="11.25">
      <c r="B566" s="156"/>
      <c r="D566" s="152" t="s">
        <v>318</v>
      </c>
      <c r="E566" s="157" t="s">
        <v>1</v>
      </c>
      <c r="F566" s="158" t="s">
        <v>569</v>
      </c>
      <c r="H566" s="157" t="s">
        <v>1</v>
      </c>
      <c r="I566" s="159"/>
      <c r="L566" s="156"/>
      <c r="M566" s="160"/>
      <c r="T566" s="161"/>
      <c r="AT566" s="157" t="s">
        <v>318</v>
      </c>
      <c r="AU566" s="157" t="s">
        <v>84</v>
      </c>
      <c r="AV566" s="12" t="s">
        <v>82</v>
      </c>
      <c r="AW566" s="12" t="s">
        <v>32</v>
      </c>
      <c r="AX566" s="12" t="s">
        <v>75</v>
      </c>
      <c r="AY566" s="157" t="s">
        <v>307</v>
      </c>
    </row>
    <row r="567" spans="2:65" s="13" customFormat="1" ht="11.25">
      <c r="B567" s="162"/>
      <c r="D567" s="152" t="s">
        <v>318</v>
      </c>
      <c r="E567" s="163" t="s">
        <v>1</v>
      </c>
      <c r="F567" s="164" t="s">
        <v>570</v>
      </c>
      <c r="H567" s="165">
        <v>1.68</v>
      </c>
      <c r="I567" s="166"/>
      <c r="L567" s="162"/>
      <c r="M567" s="167"/>
      <c r="T567" s="168"/>
      <c r="AT567" s="163" t="s">
        <v>318</v>
      </c>
      <c r="AU567" s="163" t="s">
        <v>84</v>
      </c>
      <c r="AV567" s="13" t="s">
        <v>84</v>
      </c>
      <c r="AW567" s="13" t="s">
        <v>32</v>
      </c>
      <c r="AX567" s="13" t="s">
        <v>75</v>
      </c>
      <c r="AY567" s="163" t="s">
        <v>307</v>
      </c>
    </row>
    <row r="568" spans="2:65" s="14" customFormat="1" ht="11.25">
      <c r="B568" s="169"/>
      <c r="D568" s="152" t="s">
        <v>318</v>
      </c>
      <c r="E568" s="170" t="s">
        <v>1</v>
      </c>
      <c r="F568" s="171" t="s">
        <v>325</v>
      </c>
      <c r="H568" s="172">
        <v>5.28</v>
      </c>
      <c r="I568" s="173"/>
      <c r="L568" s="169"/>
      <c r="M568" s="174"/>
      <c r="T568" s="175"/>
      <c r="AT568" s="170" t="s">
        <v>318</v>
      </c>
      <c r="AU568" s="170" t="s">
        <v>84</v>
      </c>
      <c r="AV568" s="14" t="s">
        <v>314</v>
      </c>
      <c r="AW568" s="14" t="s">
        <v>32</v>
      </c>
      <c r="AX568" s="14" t="s">
        <v>82</v>
      </c>
      <c r="AY568" s="170" t="s">
        <v>307</v>
      </c>
    </row>
    <row r="569" spans="2:65" s="1" customFormat="1" ht="16.5" customHeight="1">
      <c r="B569" s="33"/>
      <c r="C569" s="139" t="s">
        <v>791</v>
      </c>
      <c r="D569" s="139" t="s">
        <v>309</v>
      </c>
      <c r="E569" s="140" t="s">
        <v>792</v>
      </c>
      <c r="F569" s="141" t="s">
        <v>793</v>
      </c>
      <c r="G569" s="142" t="s">
        <v>337</v>
      </c>
      <c r="H569" s="143">
        <v>6.2050000000000001</v>
      </c>
      <c r="I569" s="144"/>
      <c r="J569" s="145">
        <f>ROUND(I569*H569,2)</f>
        <v>0</v>
      </c>
      <c r="K569" s="141" t="s">
        <v>313</v>
      </c>
      <c r="L569" s="33"/>
      <c r="M569" s="146" t="s">
        <v>1</v>
      </c>
      <c r="N569" s="147" t="s">
        <v>40</v>
      </c>
      <c r="P569" s="148">
        <f>O569*H569</f>
        <v>0</v>
      </c>
      <c r="Q569" s="148">
        <v>0</v>
      </c>
      <c r="R569" s="148">
        <f>Q569*H569</f>
        <v>0</v>
      </c>
      <c r="S569" s="148">
        <v>1.7</v>
      </c>
      <c r="T569" s="149">
        <f>S569*H569</f>
        <v>10.548500000000001</v>
      </c>
      <c r="AR569" s="150" t="s">
        <v>314</v>
      </c>
      <c r="AT569" s="150" t="s">
        <v>309</v>
      </c>
      <c r="AU569" s="150" t="s">
        <v>84</v>
      </c>
      <c r="AY569" s="18" t="s">
        <v>307</v>
      </c>
      <c r="BE569" s="151">
        <f>IF(N569="základní",J569,0)</f>
        <v>0</v>
      </c>
      <c r="BF569" s="151">
        <f>IF(N569="snížená",J569,0)</f>
        <v>0</v>
      </c>
      <c r="BG569" s="151">
        <f>IF(N569="zákl. přenesená",J569,0)</f>
        <v>0</v>
      </c>
      <c r="BH569" s="151">
        <f>IF(N569="sníž. přenesená",J569,0)</f>
        <v>0</v>
      </c>
      <c r="BI569" s="151">
        <f>IF(N569="nulová",J569,0)</f>
        <v>0</v>
      </c>
      <c r="BJ569" s="18" t="s">
        <v>82</v>
      </c>
      <c r="BK569" s="151">
        <f>ROUND(I569*H569,2)</f>
        <v>0</v>
      </c>
      <c r="BL569" s="18" t="s">
        <v>314</v>
      </c>
      <c r="BM569" s="150" t="s">
        <v>794</v>
      </c>
    </row>
    <row r="570" spans="2:65" s="1" customFormat="1" ht="19.5">
      <c r="B570" s="33"/>
      <c r="D570" s="152" t="s">
        <v>316</v>
      </c>
      <c r="F570" s="153" t="s">
        <v>795</v>
      </c>
      <c r="I570" s="154"/>
      <c r="L570" s="33"/>
      <c r="M570" s="155"/>
      <c r="T570" s="57"/>
      <c r="AT570" s="18" t="s">
        <v>316</v>
      </c>
      <c r="AU570" s="18" t="s">
        <v>84</v>
      </c>
    </row>
    <row r="571" spans="2:65" s="12" customFormat="1" ht="11.25">
      <c r="B571" s="156"/>
      <c r="D571" s="152" t="s">
        <v>318</v>
      </c>
      <c r="E571" s="157" t="s">
        <v>1</v>
      </c>
      <c r="F571" s="158" t="s">
        <v>566</v>
      </c>
      <c r="H571" s="157" t="s">
        <v>1</v>
      </c>
      <c r="I571" s="159"/>
      <c r="L571" s="156"/>
      <c r="M571" s="160"/>
      <c r="T571" s="161"/>
      <c r="AT571" s="157" t="s">
        <v>318</v>
      </c>
      <c r="AU571" s="157" t="s">
        <v>84</v>
      </c>
      <c r="AV571" s="12" t="s">
        <v>82</v>
      </c>
      <c r="AW571" s="12" t="s">
        <v>32</v>
      </c>
      <c r="AX571" s="12" t="s">
        <v>75</v>
      </c>
      <c r="AY571" s="157" t="s">
        <v>307</v>
      </c>
    </row>
    <row r="572" spans="2:65" s="13" customFormat="1" ht="11.25">
      <c r="B572" s="162"/>
      <c r="D572" s="152" t="s">
        <v>318</v>
      </c>
      <c r="E572" s="163" t="s">
        <v>1</v>
      </c>
      <c r="F572" s="164" t="s">
        <v>796</v>
      </c>
      <c r="H572" s="165">
        <v>6.2050000000000001</v>
      </c>
      <c r="I572" s="166"/>
      <c r="L572" s="162"/>
      <c r="M572" s="167"/>
      <c r="T572" s="168"/>
      <c r="AT572" s="163" t="s">
        <v>318</v>
      </c>
      <c r="AU572" s="163" t="s">
        <v>84</v>
      </c>
      <c r="AV572" s="13" t="s">
        <v>84</v>
      </c>
      <c r="AW572" s="13" t="s">
        <v>32</v>
      </c>
      <c r="AX572" s="13" t="s">
        <v>82</v>
      </c>
      <c r="AY572" s="163" t="s">
        <v>307</v>
      </c>
    </row>
    <row r="573" spans="2:65" s="1" customFormat="1" ht="33" customHeight="1">
      <c r="B573" s="33"/>
      <c r="C573" s="139" t="s">
        <v>797</v>
      </c>
      <c r="D573" s="139" t="s">
        <v>309</v>
      </c>
      <c r="E573" s="140" t="s">
        <v>798</v>
      </c>
      <c r="F573" s="141" t="s">
        <v>799</v>
      </c>
      <c r="G573" s="142" t="s">
        <v>337</v>
      </c>
      <c r="H573" s="143">
        <v>0.38</v>
      </c>
      <c r="I573" s="144"/>
      <c r="J573" s="145">
        <f>ROUND(I573*H573,2)</f>
        <v>0</v>
      </c>
      <c r="K573" s="141" t="s">
        <v>313</v>
      </c>
      <c r="L573" s="33"/>
      <c r="M573" s="146" t="s">
        <v>1</v>
      </c>
      <c r="N573" s="147" t="s">
        <v>40</v>
      </c>
      <c r="P573" s="148">
        <f>O573*H573</f>
        <v>0</v>
      </c>
      <c r="Q573" s="148">
        <v>0</v>
      </c>
      <c r="R573" s="148">
        <f>Q573*H573</f>
        <v>0</v>
      </c>
      <c r="S573" s="148">
        <v>2.2000000000000002</v>
      </c>
      <c r="T573" s="149">
        <f>S573*H573</f>
        <v>0.83600000000000008</v>
      </c>
      <c r="AR573" s="150" t="s">
        <v>314</v>
      </c>
      <c r="AT573" s="150" t="s">
        <v>309</v>
      </c>
      <c r="AU573" s="150" t="s">
        <v>84</v>
      </c>
      <c r="AY573" s="18" t="s">
        <v>307</v>
      </c>
      <c r="BE573" s="151">
        <f>IF(N573="základní",J573,0)</f>
        <v>0</v>
      </c>
      <c r="BF573" s="151">
        <f>IF(N573="snížená",J573,0)</f>
        <v>0</v>
      </c>
      <c r="BG573" s="151">
        <f>IF(N573="zákl. přenesená",J573,0)</f>
        <v>0</v>
      </c>
      <c r="BH573" s="151">
        <f>IF(N573="sníž. přenesená",J573,0)</f>
        <v>0</v>
      </c>
      <c r="BI573" s="151">
        <f>IF(N573="nulová",J573,0)</f>
        <v>0</v>
      </c>
      <c r="BJ573" s="18" t="s">
        <v>82</v>
      </c>
      <c r="BK573" s="151">
        <f>ROUND(I573*H573,2)</f>
        <v>0</v>
      </c>
      <c r="BL573" s="18" t="s">
        <v>314</v>
      </c>
      <c r="BM573" s="150" t="s">
        <v>800</v>
      </c>
    </row>
    <row r="574" spans="2:65" s="1" customFormat="1" ht="19.5">
      <c r="B574" s="33"/>
      <c r="D574" s="152" t="s">
        <v>316</v>
      </c>
      <c r="F574" s="153" t="s">
        <v>801</v>
      </c>
      <c r="I574" s="154"/>
      <c r="L574" s="33"/>
      <c r="M574" s="155"/>
      <c r="T574" s="57"/>
      <c r="AT574" s="18" t="s">
        <v>316</v>
      </c>
      <c r="AU574" s="18" t="s">
        <v>84</v>
      </c>
    </row>
    <row r="575" spans="2:65" s="12" customFormat="1" ht="11.25">
      <c r="B575" s="156"/>
      <c r="D575" s="152" t="s">
        <v>318</v>
      </c>
      <c r="E575" s="157" t="s">
        <v>1</v>
      </c>
      <c r="F575" s="158" t="s">
        <v>802</v>
      </c>
      <c r="H575" s="157" t="s">
        <v>1</v>
      </c>
      <c r="I575" s="159"/>
      <c r="L575" s="156"/>
      <c r="M575" s="160"/>
      <c r="T575" s="161"/>
      <c r="AT575" s="157" t="s">
        <v>318</v>
      </c>
      <c r="AU575" s="157" t="s">
        <v>84</v>
      </c>
      <c r="AV575" s="12" t="s">
        <v>82</v>
      </c>
      <c r="AW575" s="12" t="s">
        <v>32</v>
      </c>
      <c r="AX575" s="12" t="s">
        <v>75</v>
      </c>
      <c r="AY575" s="157" t="s">
        <v>307</v>
      </c>
    </row>
    <row r="576" spans="2:65" s="13" customFormat="1" ht="11.25">
      <c r="B576" s="162"/>
      <c r="D576" s="152" t="s">
        <v>318</v>
      </c>
      <c r="E576" s="163" t="s">
        <v>1</v>
      </c>
      <c r="F576" s="164" t="s">
        <v>803</v>
      </c>
      <c r="H576" s="165">
        <v>0.13500000000000001</v>
      </c>
      <c r="I576" s="166"/>
      <c r="L576" s="162"/>
      <c r="M576" s="167"/>
      <c r="T576" s="168"/>
      <c r="AT576" s="163" t="s">
        <v>318</v>
      </c>
      <c r="AU576" s="163" t="s">
        <v>84</v>
      </c>
      <c r="AV576" s="13" t="s">
        <v>84</v>
      </c>
      <c r="AW576" s="13" t="s">
        <v>32</v>
      </c>
      <c r="AX576" s="13" t="s">
        <v>75</v>
      </c>
      <c r="AY576" s="163" t="s">
        <v>307</v>
      </c>
    </row>
    <row r="577" spans="2:65" s="13" customFormat="1" ht="11.25">
      <c r="B577" s="162"/>
      <c r="D577" s="152" t="s">
        <v>318</v>
      </c>
      <c r="E577" s="163" t="s">
        <v>1</v>
      </c>
      <c r="F577" s="164" t="s">
        <v>804</v>
      </c>
      <c r="H577" s="165">
        <v>0.189</v>
      </c>
      <c r="I577" s="166"/>
      <c r="L577" s="162"/>
      <c r="M577" s="167"/>
      <c r="T577" s="168"/>
      <c r="AT577" s="163" t="s">
        <v>318</v>
      </c>
      <c r="AU577" s="163" t="s">
        <v>84</v>
      </c>
      <c r="AV577" s="13" t="s">
        <v>84</v>
      </c>
      <c r="AW577" s="13" t="s">
        <v>32</v>
      </c>
      <c r="AX577" s="13" t="s">
        <v>75</v>
      </c>
      <c r="AY577" s="163" t="s">
        <v>307</v>
      </c>
    </row>
    <row r="578" spans="2:65" s="13" customFormat="1" ht="11.25">
      <c r="B578" s="162"/>
      <c r="D578" s="152" t="s">
        <v>318</v>
      </c>
      <c r="E578" s="163" t="s">
        <v>1</v>
      </c>
      <c r="F578" s="164" t="s">
        <v>805</v>
      </c>
      <c r="H578" s="165">
        <v>5.6000000000000001E-2</v>
      </c>
      <c r="I578" s="166"/>
      <c r="L578" s="162"/>
      <c r="M578" s="167"/>
      <c r="T578" s="168"/>
      <c r="AT578" s="163" t="s">
        <v>318</v>
      </c>
      <c r="AU578" s="163" t="s">
        <v>84</v>
      </c>
      <c r="AV578" s="13" t="s">
        <v>84</v>
      </c>
      <c r="AW578" s="13" t="s">
        <v>32</v>
      </c>
      <c r="AX578" s="13" t="s">
        <v>75</v>
      </c>
      <c r="AY578" s="163" t="s">
        <v>307</v>
      </c>
    </row>
    <row r="579" spans="2:65" s="14" customFormat="1" ht="11.25">
      <c r="B579" s="169"/>
      <c r="D579" s="152" t="s">
        <v>318</v>
      </c>
      <c r="E579" s="170" t="s">
        <v>1</v>
      </c>
      <c r="F579" s="171" t="s">
        <v>325</v>
      </c>
      <c r="H579" s="172">
        <v>0.38</v>
      </c>
      <c r="I579" s="173"/>
      <c r="L579" s="169"/>
      <c r="M579" s="174"/>
      <c r="T579" s="175"/>
      <c r="AT579" s="170" t="s">
        <v>318</v>
      </c>
      <c r="AU579" s="170" t="s">
        <v>84</v>
      </c>
      <c r="AV579" s="14" t="s">
        <v>314</v>
      </c>
      <c r="AW579" s="14" t="s">
        <v>32</v>
      </c>
      <c r="AX579" s="14" t="s">
        <v>82</v>
      </c>
      <c r="AY579" s="170" t="s">
        <v>307</v>
      </c>
    </row>
    <row r="580" spans="2:65" s="1" customFormat="1" ht="33" customHeight="1">
      <c r="B580" s="33"/>
      <c r="C580" s="139" t="s">
        <v>806</v>
      </c>
      <c r="D580" s="139" t="s">
        <v>309</v>
      </c>
      <c r="E580" s="140" t="s">
        <v>807</v>
      </c>
      <c r="F580" s="141" t="s">
        <v>808</v>
      </c>
      <c r="G580" s="142" t="s">
        <v>337</v>
      </c>
      <c r="H580" s="143">
        <v>0.61499999999999999</v>
      </c>
      <c r="I580" s="144"/>
      <c r="J580" s="145">
        <f>ROUND(I580*H580,2)</f>
        <v>0</v>
      </c>
      <c r="K580" s="141" t="s">
        <v>313</v>
      </c>
      <c r="L580" s="33"/>
      <c r="M580" s="146" t="s">
        <v>1</v>
      </c>
      <c r="N580" s="147" t="s">
        <v>40</v>
      </c>
      <c r="P580" s="148">
        <f>O580*H580</f>
        <v>0</v>
      </c>
      <c r="Q580" s="148">
        <v>0</v>
      </c>
      <c r="R580" s="148">
        <f>Q580*H580</f>
        <v>0</v>
      </c>
      <c r="S580" s="148">
        <v>2.2000000000000002</v>
      </c>
      <c r="T580" s="149">
        <f>S580*H580</f>
        <v>1.353</v>
      </c>
      <c r="AR580" s="150" t="s">
        <v>314</v>
      </c>
      <c r="AT580" s="150" t="s">
        <v>309</v>
      </c>
      <c r="AU580" s="150" t="s">
        <v>84</v>
      </c>
      <c r="AY580" s="18" t="s">
        <v>307</v>
      </c>
      <c r="BE580" s="151">
        <f>IF(N580="základní",J580,0)</f>
        <v>0</v>
      </c>
      <c r="BF580" s="151">
        <f>IF(N580="snížená",J580,0)</f>
        <v>0</v>
      </c>
      <c r="BG580" s="151">
        <f>IF(N580="zákl. přenesená",J580,0)</f>
        <v>0</v>
      </c>
      <c r="BH580" s="151">
        <f>IF(N580="sníž. přenesená",J580,0)</f>
        <v>0</v>
      </c>
      <c r="BI580" s="151">
        <f>IF(N580="nulová",J580,0)</f>
        <v>0</v>
      </c>
      <c r="BJ580" s="18" t="s">
        <v>82</v>
      </c>
      <c r="BK580" s="151">
        <f>ROUND(I580*H580,2)</f>
        <v>0</v>
      </c>
      <c r="BL580" s="18" t="s">
        <v>314</v>
      </c>
      <c r="BM580" s="150" t="s">
        <v>809</v>
      </c>
    </row>
    <row r="581" spans="2:65" s="1" customFormat="1" ht="19.5">
      <c r="B581" s="33"/>
      <c r="D581" s="152" t="s">
        <v>316</v>
      </c>
      <c r="F581" s="153" t="s">
        <v>810</v>
      </c>
      <c r="I581" s="154"/>
      <c r="L581" s="33"/>
      <c r="M581" s="155"/>
      <c r="T581" s="57"/>
      <c r="AT581" s="18" t="s">
        <v>316</v>
      </c>
      <c r="AU581" s="18" t="s">
        <v>84</v>
      </c>
    </row>
    <row r="582" spans="2:65" s="12" customFormat="1" ht="11.25">
      <c r="B582" s="156"/>
      <c r="D582" s="152" t="s">
        <v>318</v>
      </c>
      <c r="E582" s="157" t="s">
        <v>1</v>
      </c>
      <c r="F582" s="158" t="s">
        <v>811</v>
      </c>
      <c r="H582" s="157" t="s">
        <v>1</v>
      </c>
      <c r="I582" s="159"/>
      <c r="L582" s="156"/>
      <c r="M582" s="160"/>
      <c r="T582" s="161"/>
      <c r="AT582" s="157" t="s">
        <v>318</v>
      </c>
      <c r="AU582" s="157" t="s">
        <v>84</v>
      </c>
      <c r="AV582" s="12" t="s">
        <v>82</v>
      </c>
      <c r="AW582" s="12" t="s">
        <v>32</v>
      </c>
      <c r="AX582" s="12" t="s">
        <v>75</v>
      </c>
      <c r="AY582" s="157" t="s">
        <v>307</v>
      </c>
    </row>
    <row r="583" spans="2:65" s="13" customFormat="1" ht="11.25">
      <c r="B583" s="162"/>
      <c r="D583" s="152" t="s">
        <v>318</v>
      </c>
      <c r="E583" s="163" t="s">
        <v>1</v>
      </c>
      <c r="F583" s="164" t="s">
        <v>812</v>
      </c>
      <c r="H583" s="165">
        <v>0.61499999999999999</v>
      </c>
      <c r="I583" s="166"/>
      <c r="L583" s="162"/>
      <c r="M583" s="167"/>
      <c r="T583" s="168"/>
      <c r="AT583" s="163" t="s">
        <v>318</v>
      </c>
      <c r="AU583" s="163" t="s">
        <v>84</v>
      </c>
      <c r="AV583" s="13" t="s">
        <v>84</v>
      </c>
      <c r="AW583" s="13" t="s">
        <v>32</v>
      </c>
      <c r="AX583" s="13" t="s">
        <v>82</v>
      </c>
      <c r="AY583" s="163" t="s">
        <v>307</v>
      </c>
    </row>
    <row r="584" spans="2:65" s="1" customFormat="1" ht="16.5" customHeight="1">
      <c r="B584" s="33"/>
      <c r="C584" s="139" t="s">
        <v>813</v>
      </c>
      <c r="D584" s="139" t="s">
        <v>309</v>
      </c>
      <c r="E584" s="140" t="s">
        <v>814</v>
      </c>
      <c r="F584" s="141" t="s">
        <v>815</v>
      </c>
      <c r="G584" s="142" t="s">
        <v>312</v>
      </c>
      <c r="H584" s="143">
        <v>389</v>
      </c>
      <c r="I584" s="144"/>
      <c r="J584" s="145">
        <f>ROUND(I584*H584,2)</f>
        <v>0</v>
      </c>
      <c r="K584" s="141" t="s">
        <v>313</v>
      </c>
      <c r="L584" s="33"/>
      <c r="M584" s="146" t="s">
        <v>1</v>
      </c>
      <c r="N584" s="147" t="s">
        <v>40</v>
      </c>
      <c r="P584" s="148">
        <f>O584*H584</f>
        <v>0</v>
      </c>
      <c r="Q584" s="148">
        <v>0</v>
      </c>
      <c r="R584" s="148">
        <f>Q584*H584</f>
        <v>0</v>
      </c>
      <c r="S584" s="148">
        <v>0</v>
      </c>
      <c r="T584" s="149">
        <f>S584*H584</f>
        <v>0</v>
      </c>
      <c r="AR584" s="150" t="s">
        <v>314</v>
      </c>
      <c r="AT584" s="150" t="s">
        <v>309</v>
      </c>
      <c r="AU584" s="150" t="s">
        <v>84</v>
      </c>
      <c r="AY584" s="18" t="s">
        <v>307</v>
      </c>
      <c r="BE584" s="151">
        <f>IF(N584="základní",J584,0)</f>
        <v>0</v>
      </c>
      <c r="BF584" s="151">
        <f>IF(N584="snížená",J584,0)</f>
        <v>0</v>
      </c>
      <c r="BG584" s="151">
        <f>IF(N584="zákl. přenesená",J584,0)</f>
        <v>0</v>
      </c>
      <c r="BH584" s="151">
        <f>IF(N584="sníž. přenesená",J584,0)</f>
        <v>0</v>
      </c>
      <c r="BI584" s="151">
        <f>IF(N584="nulová",J584,0)</f>
        <v>0</v>
      </c>
      <c r="BJ584" s="18" t="s">
        <v>82</v>
      </c>
      <c r="BK584" s="151">
        <f>ROUND(I584*H584,2)</f>
        <v>0</v>
      </c>
      <c r="BL584" s="18" t="s">
        <v>314</v>
      </c>
      <c r="BM584" s="150" t="s">
        <v>816</v>
      </c>
    </row>
    <row r="585" spans="2:65" s="1" customFormat="1" ht="11.25">
      <c r="B585" s="33"/>
      <c r="D585" s="152" t="s">
        <v>316</v>
      </c>
      <c r="F585" s="153" t="s">
        <v>817</v>
      </c>
      <c r="I585" s="154"/>
      <c r="L585" s="33"/>
      <c r="M585" s="155"/>
      <c r="T585" s="57"/>
      <c r="AT585" s="18" t="s">
        <v>316</v>
      </c>
      <c r="AU585" s="18" t="s">
        <v>84</v>
      </c>
    </row>
    <row r="586" spans="2:65" s="1" customFormat="1" ht="19.5">
      <c r="B586" s="33"/>
      <c r="D586" s="152" t="s">
        <v>357</v>
      </c>
      <c r="F586" s="176" t="s">
        <v>818</v>
      </c>
      <c r="I586" s="154"/>
      <c r="L586" s="33"/>
      <c r="M586" s="155"/>
      <c r="T586" s="57"/>
      <c r="AT586" s="18" t="s">
        <v>357</v>
      </c>
      <c r="AU586" s="18" t="s">
        <v>84</v>
      </c>
    </row>
    <row r="587" spans="2:65" s="13" customFormat="1" ht="11.25">
      <c r="B587" s="162"/>
      <c r="D587" s="152" t="s">
        <v>318</v>
      </c>
      <c r="E587" s="163" t="s">
        <v>1</v>
      </c>
      <c r="F587" s="164" t="s">
        <v>169</v>
      </c>
      <c r="H587" s="165">
        <v>389</v>
      </c>
      <c r="I587" s="166"/>
      <c r="L587" s="162"/>
      <c r="M587" s="167"/>
      <c r="T587" s="168"/>
      <c r="AT587" s="163" t="s">
        <v>318</v>
      </c>
      <c r="AU587" s="163" t="s">
        <v>84</v>
      </c>
      <c r="AV587" s="13" t="s">
        <v>84</v>
      </c>
      <c r="AW587" s="13" t="s">
        <v>32</v>
      </c>
      <c r="AX587" s="13" t="s">
        <v>82</v>
      </c>
      <c r="AY587" s="163" t="s">
        <v>307</v>
      </c>
    </row>
    <row r="588" spans="2:65" s="1" customFormat="1" ht="24.2" customHeight="1">
      <c r="B588" s="33"/>
      <c r="C588" s="139" t="s">
        <v>819</v>
      </c>
      <c r="D588" s="139" t="s">
        <v>309</v>
      </c>
      <c r="E588" s="140" t="s">
        <v>820</v>
      </c>
      <c r="F588" s="141" t="s">
        <v>821</v>
      </c>
      <c r="G588" s="142" t="s">
        <v>312</v>
      </c>
      <c r="H588" s="143">
        <v>389</v>
      </c>
      <c r="I588" s="144"/>
      <c r="J588" s="145">
        <f>ROUND(I588*H588,2)</f>
        <v>0</v>
      </c>
      <c r="K588" s="141" t="s">
        <v>313</v>
      </c>
      <c r="L588" s="33"/>
      <c r="M588" s="146" t="s">
        <v>1</v>
      </c>
      <c r="N588" s="147" t="s">
        <v>40</v>
      </c>
      <c r="P588" s="148">
        <f>O588*H588</f>
        <v>0</v>
      </c>
      <c r="Q588" s="148">
        <v>0</v>
      </c>
      <c r="R588" s="148">
        <f>Q588*H588</f>
        <v>0</v>
      </c>
      <c r="S588" s="148">
        <v>0.09</v>
      </c>
      <c r="T588" s="149">
        <f>S588*H588</f>
        <v>35.01</v>
      </c>
      <c r="AR588" s="150" t="s">
        <v>314</v>
      </c>
      <c r="AT588" s="150" t="s">
        <v>309</v>
      </c>
      <c r="AU588" s="150" t="s">
        <v>84</v>
      </c>
      <c r="AY588" s="18" t="s">
        <v>307</v>
      </c>
      <c r="BE588" s="151">
        <f>IF(N588="základní",J588,0)</f>
        <v>0</v>
      </c>
      <c r="BF588" s="151">
        <f>IF(N588="snížená",J588,0)</f>
        <v>0</v>
      </c>
      <c r="BG588" s="151">
        <f>IF(N588="zákl. přenesená",J588,0)</f>
        <v>0</v>
      </c>
      <c r="BH588" s="151">
        <f>IF(N588="sníž. přenesená",J588,0)</f>
        <v>0</v>
      </c>
      <c r="BI588" s="151">
        <f>IF(N588="nulová",J588,0)</f>
        <v>0</v>
      </c>
      <c r="BJ588" s="18" t="s">
        <v>82</v>
      </c>
      <c r="BK588" s="151">
        <f>ROUND(I588*H588,2)</f>
        <v>0</v>
      </c>
      <c r="BL588" s="18" t="s">
        <v>314</v>
      </c>
      <c r="BM588" s="150" t="s">
        <v>822</v>
      </c>
    </row>
    <row r="589" spans="2:65" s="1" customFormat="1" ht="19.5">
      <c r="B589" s="33"/>
      <c r="D589" s="152" t="s">
        <v>316</v>
      </c>
      <c r="F589" s="153" t="s">
        <v>823</v>
      </c>
      <c r="I589" s="154"/>
      <c r="L589" s="33"/>
      <c r="M589" s="155"/>
      <c r="T589" s="57"/>
      <c r="AT589" s="18" t="s">
        <v>316</v>
      </c>
      <c r="AU589" s="18" t="s">
        <v>84</v>
      </c>
    </row>
    <row r="590" spans="2:65" s="1" customFormat="1" ht="19.5">
      <c r="B590" s="33"/>
      <c r="D590" s="152" t="s">
        <v>357</v>
      </c>
      <c r="F590" s="176" t="s">
        <v>818</v>
      </c>
      <c r="I590" s="154"/>
      <c r="L590" s="33"/>
      <c r="M590" s="155"/>
      <c r="T590" s="57"/>
      <c r="AT590" s="18" t="s">
        <v>357</v>
      </c>
      <c r="AU590" s="18" t="s">
        <v>84</v>
      </c>
    </row>
    <row r="591" spans="2:65" s="13" customFormat="1" ht="11.25">
      <c r="B591" s="162"/>
      <c r="D591" s="152" t="s">
        <v>318</v>
      </c>
      <c r="E591" s="163" t="s">
        <v>1</v>
      </c>
      <c r="F591" s="164" t="s">
        <v>169</v>
      </c>
      <c r="H591" s="165">
        <v>389</v>
      </c>
      <c r="I591" s="166"/>
      <c r="L591" s="162"/>
      <c r="M591" s="167"/>
      <c r="T591" s="168"/>
      <c r="AT591" s="163" t="s">
        <v>318</v>
      </c>
      <c r="AU591" s="163" t="s">
        <v>84</v>
      </c>
      <c r="AV591" s="13" t="s">
        <v>84</v>
      </c>
      <c r="AW591" s="13" t="s">
        <v>32</v>
      </c>
      <c r="AX591" s="13" t="s">
        <v>82</v>
      </c>
      <c r="AY591" s="163" t="s">
        <v>307</v>
      </c>
    </row>
    <row r="592" spans="2:65" s="1" customFormat="1" ht="21.75" customHeight="1">
      <c r="B592" s="33"/>
      <c r="C592" s="139" t="s">
        <v>824</v>
      </c>
      <c r="D592" s="139" t="s">
        <v>309</v>
      </c>
      <c r="E592" s="140" t="s">
        <v>825</v>
      </c>
      <c r="F592" s="141" t="s">
        <v>826</v>
      </c>
      <c r="G592" s="142" t="s">
        <v>312</v>
      </c>
      <c r="H592" s="143">
        <v>392.798</v>
      </c>
      <c r="I592" s="144"/>
      <c r="J592" s="145">
        <f>ROUND(I592*H592,2)</f>
        <v>0</v>
      </c>
      <c r="K592" s="141" t="s">
        <v>313</v>
      </c>
      <c r="L592" s="33"/>
      <c r="M592" s="146" t="s">
        <v>1</v>
      </c>
      <c r="N592" s="147" t="s">
        <v>40</v>
      </c>
      <c r="P592" s="148">
        <f>O592*H592</f>
        <v>0</v>
      </c>
      <c r="Q592" s="148">
        <v>0</v>
      </c>
      <c r="R592" s="148">
        <f>Q592*H592</f>
        <v>0</v>
      </c>
      <c r="S592" s="148">
        <v>0</v>
      </c>
      <c r="T592" s="149">
        <f>S592*H592</f>
        <v>0</v>
      </c>
      <c r="AR592" s="150" t="s">
        <v>314</v>
      </c>
      <c r="AT592" s="150" t="s">
        <v>309</v>
      </c>
      <c r="AU592" s="150" t="s">
        <v>84</v>
      </c>
      <c r="AY592" s="18" t="s">
        <v>307</v>
      </c>
      <c r="BE592" s="151">
        <f>IF(N592="základní",J592,0)</f>
        <v>0</v>
      </c>
      <c r="BF592" s="151">
        <f>IF(N592="snížená",J592,0)</f>
        <v>0</v>
      </c>
      <c r="BG592" s="151">
        <f>IF(N592="zákl. přenesená",J592,0)</f>
        <v>0</v>
      </c>
      <c r="BH592" s="151">
        <f>IF(N592="sníž. přenesená",J592,0)</f>
        <v>0</v>
      </c>
      <c r="BI592" s="151">
        <f>IF(N592="nulová",J592,0)</f>
        <v>0</v>
      </c>
      <c r="BJ592" s="18" t="s">
        <v>82</v>
      </c>
      <c r="BK592" s="151">
        <f>ROUND(I592*H592,2)</f>
        <v>0</v>
      </c>
      <c r="BL592" s="18" t="s">
        <v>314</v>
      </c>
      <c r="BM592" s="150" t="s">
        <v>827</v>
      </c>
    </row>
    <row r="593" spans="2:65" s="1" customFormat="1" ht="11.25">
      <c r="B593" s="33"/>
      <c r="D593" s="152" t="s">
        <v>316</v>
      </c>
      <c r="F593" s="153" t="s">
        <v>826</v>
      </c>
      <c r="I593" s="154"/>
      <c r="L593" s="33"/>
      <c r="M593" s="155"/>
      <c r="T593" s="57"/>
      <c r="AT593" s="18" t="s">
        <v>316</v>
      </c>
      <c r="AU593" s="18" t="s">
        <v>84</v>
      </c>
    </row>
    <row r="594" spans="2:65" s="1" customFormat="1" ht="19.5">
      <c r="B594" s="33"/>
      <c r="D594" s="152" t="s">
        <v>357</v>
      </c>
      <c r="F594" s="176" t="s">
        <v>818</v>
      </c>
      <c r="I594" s="154"/>
      <c r="L594" s="33"/>
      <c r="M594" s="155"/>
      <c r="T594" s="57"/>
      <c r="AT594" s="18" t="s">
        <v>357</v>
      </c>
      <c r="AU594" s="18" t="s">
        <v>84</v>
      </c>
    </row>
    <row r="595" spans="2:65" s="13" customFormat="1" ht="11.25">
      <c r="B595" s="162"/>
      <c r="D595" s="152" t="s">
        <v>318</v>
      </c>
      <c r="E595" s="163" t="s">
        <v>1</v>
      </c>
      <c r="F595" s="164" t="s">
        <v>169</v>
      </c>
      <c r="H595" s="165">
        <v>389</v>
      </c>
      <c r="I595" s="166"/>
      <c r="L595" s="162"/>
      <c r="M595" s="167"/>
      <c r="T595" s="168"/>
      <c r="AT595" s="163" t="s">
        <v>318</v>
      </c>
      <c r="AU595" s="163" t="s">
        <v>84</v>
      </c>
      <c r="AV595" s="13" t="s">
        <v>84</v>
      </c>
      <c r="AW595" s="13" t="s">
        <v>32</v>
      </c>
      <c r="AX595" s="13" t="s">
        <v>75</v>
      </c>
      <c r="AY595" s="163" t="s">
        <v>307</v>
      </c>
    </row>
    <row r="596" spans="2:65" s="12" customFormat="1" ht="11.25">
      <c r="B596" s="156"/>
      <c r="D596" s="152" t="s">
        <v>318</v>
      </c>
      <c r="E596" s="157" t="s">
        <v>1</v>
      </c>
      <c r="F596" s="158" t="s">
        <v>802</v>
      </c>
      <c r="H596" s="157" t="s">
        <v>1</v>
      </c>
      <c r="I596" s="159"/>
      <c r="L596" s="156"/>
      <c r="M596" s="160"/>
      <c r="T596" s="161"/>
      <c r="AT596" s="157" t="s">
        <v>318</v>
      </c>
      <c r="AU596" s="157" t="s">
        <v>84</v>
      </c>
      <c r="AV596" s="12" t="s">
        <v>82</v>
      </c>
      <c r="AW596" s="12" t="s">
        <v>32</v>
      </c>
      <c r="AX596" s="12" t="s">
        <v>75</v>
      </c>
      <c r="AY596" s="157" t="s">
        <v>307</v>
      </c>
    </row>
    <row r="597" spans="2:65" s="13" customFormat="1" ht="11.25">
      <c r="B597" s="162"/>
      <c r="D597" s="152" t="s">
        <v>318</v>
      </c>
      <c r="E597" s="163" t="s">
        <v>1</v>
      </c>
      <c r="F597" s="164" t="s">
        <v>828</v>
      </c>
      <c r="H597" s="165">
        <v>1.3480000000000001</v>
      </c>
      <c r="I597" s="166"/>
      <c r="L597" s="162"/>
      <c r="M597" s="167"/>
      <c r="T597" s="168"/>
      <c r="AT597" s="163" t="s">
        <v>318</v>
      </c>
      <c r="AU597" s="163" t="s">
        <v>84</v>
      </c>
      <c r="AV597" s="13" t="s">
        <v>84</v>
      </c>
      <c r="AW597" s="13" t="s">
        <v>32</v>
      </c>
      <c r="AX597" s="13" t="s">
        <v>75</v>
      </c>
      <c r="AY597" s="163" t="s">
        <v>307</v>
      </c>
    </row>
    <row r="598" spans="2:65" s="13" customFormat="1" ht="11.25">
      <c r="B598" s="162"/>
      <c r="D598" s="152" t="s">
        <v>318</v>
      </c>
      <c r="E598" s="163" t="s">
        <v>1</v>
      </c>
      <c r="F598" s="164" t="s">
        <v>829</v>
      </c>
      <c r="H598" s="165">
        <v>1.89</v>
      </c>
      <c r="I598" s="166"/>
      <c r="L598" s="162"/>
      <c r="M598" s="167"/>
      <c r="T598" s="168"/>
      <c r="AT598" s="163" t="s">
        <v>318</v>
      </c>
      <c r="AU598" s="163" t="s">
        <v>84</v>
      </c>
      <c r="AV598" s="13" t="s">
        <v>84</v>
      </c>
      <c r="AW598" s="13" t="s">
        <v>32</v>
      </c>
      <c r="AX598" s="13" t="s">
        <v>75</v>
      </c>
      <c r="AY598" s="163" t="s">
        <v>307</v>
      </c>
    </row>
    <row r="599" spans="2:65" s="13" customFormat="1" ht="11.25">
      <c r="B599" s="162"/>
      <c r="D599" s="152" t="s">
        <v>318</v>
      </c>
      <c r="E599" s="163" t="s">
        <v>1</v>
      </c>
      <c r="F599" s="164" t="s">
        <v>830</v>
      </c>
      <c r="H599" s="165">
        <v>0.56000000000000005</v>
      </c>
      <c r="I599" s="166"/>
      <c r="L599" s="162"/>
      <c r="M599" s="167"/>
      <c r="T599" s="168"/>
      <c r="AT599" s="163" t="s">
        <v>318</v>
      </c>
      <c r="AU599" s="163" t="s">
        <v>84</v>
      </c>
      <c r="AV599" s="13" t="s">
        <v>84</v>
      </c>
      <c r="AW599" s="13" t="s">
        <v>32</v>
      </c>
      <c r="AX599" s="13" t="s">
        <v>75</v>
      </c>
      <c r="AY599" s="163" t="s">
        <v>307</v>
      </c>
    </row>
    <row r="600" spans="2:65" s="14" customFormat="1" ht="11.25">
      <c r="B600" s="169"/>
      <c r="D600" s="152" t="s">
        <v>318</v>
      </c>
      <c r="E600" s="170" t="s">
        <v>1</v>
      </c>
      <c r="F600" s="171" t="s">
        <v>325</v>
      </c>
      <c r="H600" s="172">
        <v>392.798</v>
      </c>
      <c r="I600" s="173"/>
      <c r="L600" s="169"/>
      <c r="M600" s="174"/>
      <c r="T600" s="175"/>
      <c r="AT600" s="170" t="s">
        <v>318</v>
      </c>
      <c r="AU600" s="170" t="s">
        <v>84</v>
      </c>
      <c r="AV600" s="14" t="s">
        <v>314</v>
      </c>
      <c r="AW600" s="14" t="s">
        <v>32</v>
      </c>
      <c r="AX600" s="14" t="s">
        <v>82</v>
      </c>
      <c r="AY600" s="170" t="s">
        <v>307</v>
      </c>
    </row>
    <row r="601" spans="2:65" s="1" customFormat="1" ht="24.2" customHeight="1">
      <c r="B601" s="33"/>
      <c r="C601" s="139" t="s">
        <v>831</v>
      </c>
      <c r="D601" s="139" t="s">
        <v>309</v>
      </c>
      <c r="E601" s="140" t="s">
        <v>832</v>
      </c>
      <c r="F601" s="141" t="s">
        <v>833</v>
      </c>
      <c r="G601" s="142" t="s">
        <v>312</v>
      </c>
      <c r="H601" s="143">
        <v>17.7</v>
      </c>
      <c r="I601" s="144"/>
      <c r="J601" s="145">
        <f>ROUND(I601*H601,2)</f>
        <v>0</v>
      </c>
      <c r="K601" s="141" t="s">
        <v>313</v>
      </c>
      <c r="L601" s="33"/>
      <c r="M601" s="146" t="s">
        <v>1</v>
      </c>
      <c r="N601" s="147" t="s">
        <v>40</v>
      </c>
      <c r="P601" s="148">
        <f>O601*H601</f>
        <v>0</v>
      </c>
      <c r="Q601" s="148">
        <v>0</v>
      </c>
      <c r="R601" s="148">
        <f>Q601*H601</f>
        <v>0</v>
      </c>
      <c r="S601" s="148">
        <v>1.4E-2</v>
      </c>
      <c r="T601" s="149">
        <f>S601*H601</f>
        <v>0.24779999999999999</v>
      </c>
      <c r="AR601" s="150" t="s">
        <v>314</v>
      </c>
      <c r="AT601" s="150" t="s">
        <v>309</v>
      </c>
      <c r="AU601" s="150" t="s">
        <v>84</v>
      </c>
      <c r="AY601" s="18" t="s">
        <v>307</v>
      </c>
      <c r="BE601" s="151">
        <f>IF(N601="základní",J601,0)</f>
        <v>0</v>
      </c>
      <c r="BF601" s="151">
        <f>IF(N601="snížená",J601,0)</f>
        <v>0</v>
      </c>
      <c r="BG601" s="151">
        <f>IF(N601="zákl. přenesená",J601,0)</f>
        <v>0</v>
      </c>
      <c r="BH601" s="151">
        <f>IF(N601="sníž. přenesená",J601,0)</f>
        <v>0</v>
      </c>
      <c r="BI601" s="151">
        <f>IF(N601="nulová",J601,0)</f>
        <v>0</v>
      </c>
      <c r="BJ601" s="18" t="s">
        <v>82</v>
      </c>
      <c r="BK601" s="151">
        <f>ROUND(I601*H601,2)</f>
        <v>0</v>
      </c>
      <c r="BL601" s="18" t="s">
        <v>314</v>
      </c>
      <c r="BM601" s="150" t="s">
        <v>834</v>
      </c>
    </row>
    <row r="602" spans="2:65" s="1" customFormat="1" ht="29.25">
      <c r="B602" s="33"/>
      <c r="D602" s="152" t="s">
        <v>316</v>
      </c>
      <c r="F602" s="153" t="s">
        <v>835</v>
      </c>
      <c r="I602" s="154"/>
      <c r="L602" s="33"/>
      <c r="M602" s="155"/>
      <c r="T602" s="57"/>
      <c r="AT602" s="18" t="s">
        <v>316</v>
      </c>
      <c r="AU602" s="18" t="s">
        <v>84</v>
      </c>
    </row>
    <row r="603" spans="2:65" s="12" customFormat="1" ht="11.25">
      <c r="B603" s="156"/>
      <c r="D603" s="152" t="s">
        <v>318</v>
      </c>
      <c r="E603" s="157" t="s">
        <v>1</v>
      </c>
      <c r="F603" s="158" t="s">
        <v>566</v>
      </c>
      <c r="H603" s="157" t="s">
        <v>1</v>
      </c>
      <c r="I603" s="159"/>
      <c r="L603" s="156"/>
      <c r="M603" s="160"/>
      <c r="T603" s="161"/>
      <c r="AT603" s="157" t="s">
        <v>318</v>
      </c>
      <c r="AU603" s="157" t="s">
        <v>84</v>
      </c>
      <c r="AV603" s="12" t="s">
        <v>82</v>
      </c>
      <c r="AW603" s="12" t="s">
        <v>32</v>
      </c>
      <c r="AX603" s="12" t="s">
        <v>75</v>
      </c>
      <c r="AY603" s="157" t="s">
        <v>307</v>
      </c>
    </row>
    <row r="604" spans="2:65" s="13" customFormat="1" ht="11.25">
      <c r="B604" s="162"/>
      <c r="D604" s="152" t="s">
        <v>318</v>
      </c>
      <c r="E604" s="163" t="s">
        <v>1</v>
      </c>
      <c r="F604" s="164" t="s">
        <v>836</v>
      </c>
      <c r="H604" s="165">
        <v>17.7</v>
      </c>
      <c r="I604" s="166"/>
      <c r="L604" s="162"/>
      <c r="M604" s="167"/>
      <c r="T604" s="168"/>
      <c r="AT604" s="163" t="s">
        <v>318</v>
      </c>
      <c r="AU604" s="163" t="s">
        <v>84</v>
      </c>
      <c r="AV604" s="13" t="s">
        <v>84</v>
      </c>
      <c r="AW604" s="13" t="s">
        <v>32</v>
      </c>
      <c r="AX604" s="13" t="s">
        <v>82</v>
      </c>
      <c r="AY604" s="163" t="s">
        <v>307</v>
      </c>
    </row>
    <row r="605" spans="2:65" s="1" customFormat="1" ht="24.2" customHeight="1">
      <c r="B605" s="33"/>
      <c r="C605" s="139" t="s">
        <v>837</v>
      </c>
      <c r="D605" s="139" t="s">
        <v>309</v>
      </c>
      <c r="E605" s="140" t="s">
        <v>838</v>
      </c>
      <c r="F605" s="141" t="s">
        <v>839</v>
      </c>
      <c r="G605" s="142" t="s">
        <v>398</v>
      </c>
      <c r="H605" s="143">
        <v>78.42</v>
      </c>
      <c r="I605" s="144"/>
      <c r="J605" s="145">
        <f>ROUND(I605*H605,2)</f>
        <v>0</v>
      </c>
      <c r="K605" s="141" t="s">
        <v>313</v>
      </c>
      <c r="L605" s="33"/>
      <c r="M605" s="146" t="s">
        <v>1</v>
      </c>
      <c r="N605" s="147" t="s">
        <v>40</v>
      </c>
      <c r="P605" s="148">
        <f>O605*H605</f>
        <v>0</v>
      </c>
      <c r="Q605" s="148">
        <v>1.0000000000000001E-5</v>
      </c>
      <c r="R605" s="148">
        <f>Q605*H605</f>
        <v>7.8420000000000009E-4</v>
      </c>
      <c r="S605" s="148">
        <v>0</v>
      </c>
      <c r="T605" s="149">
        <f>S605*H605</f>
        <v>0</v>
      </c>
      <c r="AR605" s="150" t="s">
        <v>314</v>
      </c>
      <c r="AT605" s="150" t="s">
        <v>309</v>
      </c>
      <c r="AU605" s="150" t="s">
        <v>84</v>
      </c>
      <c r="AY605" s="18" t="s">
        <v>307</v>
      </c>
      <c r="BE605" s="151">
        <f>IF(N605="základní",J605,0)</f>
        <v>0</v>
      </c>
      <c r="BF605" s="151">
        <f>IF(N605="snížená",J605,0)</f>
        <v>0</v>
      </c>
      <c r="BG605" s="151">
        <f>IF(N605="zákl. přenesená",J605,0)</f>
        <v>0</v>
      </c>
      <c r="BH605" s="151">
        <f>IF(N605="sníž. přenesená",J605,0)</f>
        <v>0</v>
      </c>
      <c r="BI605" s="151">
        <f>IF(N605="nulová",J605,0)</f>
        <v>0</v>
      </c>
      <c r="BJ605" s="18" t="s">
        <v>82</v>
      </c>
      <c r="BK605" s="151">
        <f>ROUND(I605*H605,2)</f>
        <v>0</v>
      </c>
      <c r="BL605" s="18" t="s">
        <v>314</v>
      </c>
      <c r="BM605" s="150" t="s">
        <v>840</v>
      </c>
    </row>
    <row r="606" spans="2:65" s="1" customFormat="1" ht="19.5">
      <c r="B606" s="33"/>
      <c r="D606" s="152" t="s">
        <v>316</v>
      </c>
      <c r="F606" s="153" t="s">
        <v>841</v>
      </c>
      <c r="I606" s="154"/>
      <c r="L606" s="33"/>
      <c r="M606" s="155"/>
      <c r="T606" s="57"/>
      <c r="AT606" s="18" t="s">
        <v>316</v>
      </c>
      <c r="AU606" s="18" t="s">
        <v>84</v>
      </c>
    </row>
    <row r="607" spans="2:65" s="12" customFormat="1" ht="11.25">
      <c r="B607" s="156"/>
      <c r="D607" s="152" t="s">
        <v>318</v>
      </c>
      <c r="E607" s="157" t="s">
        <v>1</v>
      </c>
      <c r="F607" s="158" t="s">
        <v>842</v>
      </c>
      <c r="H607" s="157" t="s">
        <v>1</v>
      </c>
      <c r="I607" s="159"/>
      <c r="L607" s="156"/>
      <c r="M607" s="160"/>
      <c r="T607" s="161"/>
      <c r="AT607" s="157" t="s">
        <v>318</v>
      </c>
      <c r="AU607" s="157" t="s">
        <v>84</v>
      </c>
      <c r="AV607" s="12" t="s">
        <v>82</v>
      </c>
      <c r="AW607" s="12" t="s">
        <v>32</v>
      </c>
      <c r="AX607" s="12" t="s">
        <v>75</v>
      </c>
      <c r="AY607" s="157" t="s">
        <v>307</v>
      </c>
    </row>
    <row r="608" spans="2:65" s="13" customFormat="1" ht="11.25">
      <c r="B608" s="162"/>
      <c r="D608" s="152" t="s">
        <v>318</v>
      </c>
      <c r="E608" s="163" t="s">
        <v>1</v>
      </c>
      <c r="F608" s="164" t="s">
        <v>843</v>
      </c>
      <c r="H608" s="165">
        <v>67.22</v>
      </c>
      <c r="I608" s="166"/>
      <c r="L608" s="162"/>
      <c r="M608" s="167"/>
      <c r="T608" s="168"/>
      <c r="AT608" s="163" t="s">
        <v>318</v>
      </c>
      <c r="AU608" s="163" t="s">
        <v>84</v>
      </c>
      <c r="AV608" s="13" t="s">
        <v>84</v>
      </c>
      <c r="AW608" s="13" t="s">
        <v>32</v>
      </c>
      <c r="AX608" s="13" t="s">
        <v>75</v>
      </c>
      <c r="AY608" s="163" t="s">
        <v>307</v>
      </c>
    </row>
    <row r="609" spans="2:65" s="12" customFormat="1" ht="11.25">
      <c r="B609" s="156"/>
      <c r="D609" s="152" t="s">
        <v>318</v>
      </c>
      <c r="E609" s="157" t="s">
        <v>1</v>
      </c>
      <c r="F609" s="158" t="s">
        <v>566</v>
      </c>
      <c r="H609" s="157" t="s">
        <v>1</v>
      </c>
      <c r="I609" s="159"/>
      <c r="L609" s="156"/>
      <c r="M609" s="160"/>
      <c r="T609" s="161"/>
      <c r="AT609" s="157" t="s">
        <v>318</v>
      </c>
      <c r="AU609" s="157" t="s">
        <v>84</v>
      </c>
      <c r="AV609" s="12" t="s">
        <v>82</v>
      </c>
      <c r="AW609" s="12" t="s">
        <v>32</v>
      </c>
      <c r="AX609" s="12" t="s">
        <v>75</v>
      </c>
      <c r="AY609" s="157" t="s">
        <v>307</v>
      </c>
    </row>
    <row r="610" spans="2:65" s="13" customFormat="1" ht="11.25">
      <c r="B610" s="162"/>
      <c r="D610" s="152" t="s">
        <v>318</v>
      </c>
      <c r="E610" s="163" t="s">
        <v>1</v>
      </c>
      <c r="F610" s="164" t="s">
        <v>844</v>
      </c>
      <c r="H610" s="165">
        <v>11.2</v>
      </c>
      <c r="I610" s="166"/>
      <c r="L610" s="162"/>
      <c r="M610" s="167"/>
      <c r="T610" s="168"/>
      <c r="AT610" s="163" t="s">
        <v>318</v>
      </c>
      <c r="AU610" s="163" t="s">
        <v>84</v>
      </c>
      <c r="AV610" s="13" t="s">
        <v>84</v>
      </c>
      <c r="AW610" s="13" t="s">
        <v>32</v>
      </c>
      <c r="AX610" s="13" t="s">
        <v>75</v>
      </c>
      <c r="AY610" s="163" t="s">
        <v>307</v>
      </c>
    </row>
    <row r="611" spans="2:65" s="14" customFormat="1" ht="11.25">
      <c r="B611" s="169"/>
      <c r="D611" s="152" t="s">
        <v>318</v>
      </c>
      <c r="E611" s="170" t="s">
        <v>1</v>
      </c>
      <c r="F611" s="171" t="s">
        <v>325</v>
      </c>
      <c r="H611" s="172">
        <v>78.42</v>
      </c>
      <c r="I611" s="173"/>
      <c r="L611" s="169"/>
      <c r="M611" s="174"/>
      <c r="T611" s="175"/>
      <c r="AT611" s="170" t="s">
        <v>318</v>
      </c>
      <c r="AU611" s="170" t="s">
        <v>84</v>
      </c>
      <c r="AV611" s="14" t="s">
        <v>314</v>
      </c>
      <c r="AW611" s="14" t="s">
        <v>32</v>
      </c>
      <c r="AX611" s="14" t="s">
        <v>82</v>
      </c>
      <c r="AY611" s="170" t="s">
        <v>307</v>
      </c>
    </row>
    <row r="612" spans="2:65" s="1" customFormat="1" ht="16.5" customHeight="1">
      <c r="B612" s="33"/>
      <c r="C612" s="139" t="s">
        <v>845</v>
      </c>
      <c r="D612" s="139" t="s">
        <v>309</v>
      </c>
      <c r="E612" s="140" t="s">
        <v>846</v>
      </c>
      <c r="F612" s="141" t="s">
        <v>847</v>
      </c>
      <c r="G612" s="142" t="s">
        <v>337</v>
      </c>
      <c r="H612" s="143">
        <v>32.567</v>
      </c>
      <c r="I612" s="144"/>
      <c r="J612" s="145">
        <f>ROUND(I612*H612,2)</f>
        <v>0</v>
      </c>
      <c r="K612" s="141" t="s">
        <v>313</v>
      </c>
      <c r="L612" s="33"/>
      <c r="M612" s="146" t="s">
        <v>1</v>
      </c>
      <c r="N612" s="147" t="s">
        <v>40</v>
      </c>
      <c r="P612" s="148">
        <f>O612*H612</f>
        <v>0</v>
      </c>
      <c r="Q612" s="148">
        <v>0</v>
      </c>
      <c r="R612" s="148">
        <f>Q612*H612</f>
        <v>0</v>
      </c>
      <c r="S612" s="148">
        <v>2.4</v>
      </c>
      <c r="T612" s="149">
        <f>S612*H612</f>
        <v>78.160799999999995</v>
      </c>
      <c r="AR612" s="150" t="s">
        <v>314</v>
      </c>
      <c r="AT612" s="150" t="s">
        <v>309</v>
      </c>
      <c r="AU612" s="150" t="s">
        <v>84</v>
      </c>
      <c r="AY612" s="18" t="s">
        <v>307</v>
      </c>
      <c r="BE612" s="151">
        <f>IF(N612="základní",J612,0)</f>
        <v>0</v>
      </c>
      <c r="BF612" s="151">
        <f>IF(N612="snížená",J612,0)</f>
        <v>0</v>
      </c>
      <c r="BG612" s="151">
        <f>IF(N612="zákl. přenesená",J612,0)</f>
        <v>0</v>
      </c>
      <c r="BH612" s="151">
        <f>IF(N612="sníž. přenesená",J612,0)</f>
        <v>0</v>
      </c>
      <c r="BI612" s="151">
        <f>IF(N612="nulová",J612,0)</f>
        <v>0</v>
      </c>
      <c r="BJ612" s="18" t="s">
        <v>82</v>
      </c>
      <c r="BK612" s="151">
        <f>ROUND(I612*H612,2)</f>
        <v>0</v>
      </c>
      <c r="BL612" s="18" t="s">
        <v>314</v>
      </c>
      <c r="BM612" s="150" t="s">
        <v>848</v>
      </c>
    </row>
    <row r="613" spans="2:65" s="1" customFormat="1" ht="11.25">
      <c r="B613" s="33"/>
      <c r="D613" s="152" t="s">
        <v>316</v>
      </c>
      <c r="F613" s="153" t="s">
        <v>849</v>
      </c>
      <c r="I613" s="154"/>
      <c r="L613" s="33"/>
      <c r="M613" s="155"/>
      <c r="T613" s="57"/>
      <c r="AT613" s="18" t="s">
        <v>316</v>
      </c>
      <c r="AU613" s="18" t="s">
        <v>84</v>
      </c>
    </row>
    <row r="614" spans="2:65" s="12" customFormat="1" ht="11.25">
      <c r="B614" s="156"/>
      <c r="D614" s="152" t="s">
        <v>318</v>
      </c>
      <c r="E614" s="157" t="s">
        <v>1</v>
      </c>
      <c r="F614" s="158" t="s">
        <v>850</v>
      </c>
      <c r="H614" s="157" t="s">
        <v>1</v>
      </c>
      <c r="I614" s="159"/>
      <c r="L614" s="156"/>
      <c r="M614" s="160"/>
      <c r="T614" s="161"/>
      <c r="AT614" s="157" t="s">
        <v>318</v>
      </c>
      <c r="AU614" s="157" t="s">
        <v>84</v>
      </c>
      <c r="AV614" s="12" t="s">
        <v>82</v>
      </c>
      <c r="AW614" s="12" t="s">
        <v>32</v>
      </c>
      <c r="AX614" s="12" t="s">
        <v>75</v>
      </c>
      <c r="AY614" s="157" t="s">
        <v>307</v>
      </c>
    </row>
    <row r="615" spans="2:65" s="13" customFormat="1" ht="11.25">
      <c r="B615" s="162"/>
      <c r="D615" s="152" t="s">
        <v>318</v>
      </c>
      <c r="E615" s="163" t="s">
        <v>1</v>
      </c>
      <c r="F615" s="164" t="s">
        <v>851</v>
      </c>
      <c r="H615" s="165">
        <v>32.567</v>
      </c>
      <c r="I615" s="166"/>
      <c r="L615" s="162"/>
      <c r="M615" s="167"/>
      <c r="T615" s="168"/>
      <c r="AT615" s="163" t="s">
        <v>318</v>
      </c>
      <c r="AU615" s="163" t="s">
        <v>84</v>
      </c>
      <c r="AV615" s="13" t="s">
        <v>84</v>
      </c>
      <c r="AW615" s="13" t="s">
        <v>32</v>
      </c>
      <c r="AX615" s="13" t="s">
        <v>82</v>
      </c>
      <c r="AY615" s="163" t="s">
        <v>307</v>
      </c>
    </row>
    <row r="616" spans="2:65" s="1" customFormat="1" ht="24.2" customHeight="1">
      <c r="B616" s="33"/>
      <c r="C616" s="139" t="s">
        <v>852</v>
      </c>
      <c r="D616" s="139" t="s">
        <v>309</v>
      </c>
      <c r="E616" s="140" t="s">
        <v>853</v>
      </c>
      <c r="F616" s="141" t="s">
        <v>854</v>
      </c>
      <c r="G616" s="142" t="s">
        <v>312</v>
      </c>
      <c r="H616" s="143">
        <v>28.8</v>
      </c>
      <c r="I616" s="144"/>
      <c r="J616" s="145">
        <f>ROUND(I616*H616,2)</f>
        <v>0</v>
      </c>
      <c r="K616" s="141" t="s">
        <v>313</v>
      </c>
      <c r="L616" s="33"/>
      <c r="M616" s="146" t="s">
        <v>1</v>
      </c>
      <c r="N616" s="147" t="s">
        <v>40</v>
      </c>
      <c r="P616" s="148">
        <f>O616*H616</f>
        <v>0</v>
      </c>
      <c r="Q616" s="148">
        <v>0</v>
      </c>
      <c r="R616" s="148">
        <f>Q616*H616</f>
        <v>0</v>
      </c>
      <c r="S616" s="148">
        <v>0.108</v>
      </c>
      <c r="T616" s="149">
        <f>S616*H616</f>
        <v>3.1103999999999998</v>
      </c>
      <c r="AR616" s="150" t="s">
        <v>314</v>
      </c>
      <c r="AT616" s="150" t="s">
        <v>309</v>
      </c>
      <c r="AU616" s="150" t="s">
        <v>84</v>
      </c>
      <c r="AY616" s="18" t="s">
        <v>307</v>
      </c>
      <c r="BE616" s="151">
        <f>IF(N616="základní",J616,0)</f>
        <v>0</v>
      </c>
      <c r="BF616" s="151">
        <f>IF(N616="snížená",J616,0)</f>
        <v>0</v>
      </c>
      <c r="BG616" s="151">
        <f>IF(N616="zákl. přenesená",J616,0)</f>
        <v>0</v>
      </c>
      <c r="BH616" s="151">
        <f>IF(N616="sníž. přenesená",J616,0)</f>
        <v>0</v>
      </c>
      <c r="BI616" s="151">
        <f>IF(N616="nulová",J616,0)</f>
        <v>0</v>
      </c>
      <c r="BJ616" s="18" t="s">
        <v>82</v>
      </c>
      <c r="BK616" s="151">
        <f>ROUND(I616*H616,2)</f>
        <v>0</v>
      </c>
      <c r="BL616" s="18" t="s">
        <v>314</v>
      </c>
      <c r="BM616" s="150" t="s">
        <v>855</v>
      </c>
    </row>
    <row r="617" spans="2:65" s="1" customFormat="1" ht="19.5">
      <c r="B617" s="33"/>
      <c r="D617" s="152" t="s">
        <v>316</v>
      </c>
      <c r="F617" s="153" t="s">
        <v>856</v>
      </c>
      <c r="I617" s="154"/>
      <c r="L617" s="33"/>
      <c r="M617" s="155"/>
      <c r="T617" s="57"/>
      <c r="AT617" s="18" t="s">
        <v>316</v>
      </c>
      <c r="AU617" s="18" t="s">
        <v>84</v>
      </c>
    </row>
    <row r="618" spans="2:65" s="12" customFormat="1" ht="11.25">
      <c r="B618" s="156"/>
      <c r="D618" s="152" t="s">
        <v>318</v>
      </c>
      <c r="E618" s="157" t="s">
        <v>1</v>
      </c>
      <c r="F618" s="158" t="s">
        <v>547</v>
      </c>
      <c r="H618" s="157" t="s">
        <v>1</v>
      </c>
      <c r="I618" s="159"/>
      <c r="L618" s="156"/>
      <c r="M618" s="160"/>
      <c r="T618" s="161"/>
      <c r="AT618" s="157" t="s">
        <v>318</v>
      </c>
      <c r="AU618" s="157" t="s">
        <v>84</v>
      </c>
      <c r="AV618" s="12" t="s">
        <v>82</v>
      </c>
      <c r="AW618" s="12" t="s">
        <v>32</v>
      </c>
      <c r="AX618" s="12" t="s">
        <v>75</v>
      </c>
      <c r="AY618" s="157" t="s">
        <v>307</v>
      </c>
    </row>
    <row r="619" spans="2:65" s="13" customFormat="1" ht="11.25">
      <c r="B619" s="162"/>
      <c r="D619" s="152" t="s">
        <v>318</v>
      </c>
      <c r="E619" s="163" t="s">
        <v>1</v>
      </c>
      <c r="F619" s="164" t="s">
        <v>857</v>
      </c>
      <c r="H619" s="165">
        <v>10.199999999999999</v>
      </c>
      <c r="I619" s="166"/>
      <c r="L619" s="162"/>
      <c r="M619" s="167"/>
      <c r="T619" s="168"/>
      <c r="AT619" s="163" t="s">
        <v>318</v>
      </c>
      <c r="AU619" s="163" t="s">
        <v>84</v>
      </c>
      <c r="AV619" s="13" t="s">
        <v>84</v>
      </c>
      <c r="AW619" s="13" t="s">
        <v>32</v>
      </c>
      <c r="AX619" s="13" t="s">
        <v>75</v>
      </c>
      <c r="AY619" s="163" t="s">
        <v>307</v>
      </c>
    </row>
    <row r="620" spans="2:65" s="13" customFormat="1" ht="11.25">
      <c r="B620" s="162"/>
      <c r="D620" s="152" t="s">
        <v>318</v>
      </c>
      <c r="E620" s="163" t="s">
        <v>1</v>
      </c>
      <c r="F620" s="164" t="s">
        <v>858</v>
      </c>
      <c r="H620" s="165">
        <v>9.3000000000000007</v>
      </c>
      <c r="I620" s="166"/>
      <c r="L620" s="162"/>
      <c r="M620" s="167"/>
      <c r="T620" s="168"/>
      <c r="AT620" s="163" t="s">
        <v>318</v>
      </c>
      <c r="AU620" s="163" t="s">
        <v>84</v>
      </c>
      <c r="AV620" s="13" t="s">
        <v>84</v>
      </c>
      <c r="AW620" s="13" t="s">
        <v>32</v>
      </c>
      <c r="AX620" s="13" t="s">
        <v>75</v>
      </c>
      <c r="AY620" s="163" t="s">
        <v>307</v>
      </c>
    </row>
    <row r="621" spans="2:65" s="13" customFormat="1" ht="11.25">
      <c r="B621" s="162"/>
      <c r="D621" s="152" t="s">
        <v>318</v>
      </c>
      <c r="E621" s="163" t="s">
        <v>1</v>
      </c>
      <c r="F621" s="164" t="s">
        <v>859</v>
      </c>
      <c r="H621" s="165">
        <v>9.3000000000000007</v>
      </c>
      <c r="I621" s="166"/>
      <c r="L621" s="162"/>
      <c r="M621" s="167"/>
      <c r="T621" s="168"/>
      <c r="AT621" s="163" t="s">
        <v>318</v>
      </c>
      <c r="AU621" s="163" t="s">
        <v>84</v>
      </c>
      <c r="AV621" s="13" t="s">
        <v>84</v>
      </c>
      <c r="AW621" s="13" t="s">
        <v>32</v>
      </c>
      <c r="AX621" s="13" t="s">
        <v>75</v>
      </c>
      <c r="AY621" s="163" t="s">
        <v>307</v>
      </c>
    </row>
    <row r="622" spans="2:65" s="14" customFormat="1" ht="11.25">
      <c r="B622" s="169"/>
      <c r="D622" s="152" t="s">
        <v>318</v>
      </c>
      <c r="E622" s="170" t="s">
        <v>1</v>
      </c>
      <c r="F622" s="171" t="s">
        <v>325</v>
      </c>
      <c r="H622" s="172">
        <v>28.8</v>
      </c>
      <c r="I622" s="173"/>
      <c r="L622" s="169"/>
      <c r="M622" s="174"/>
      <c r="T622" s="175"/>
      <c r="AT622" s="170" t="s">
        <v>318</v>
      </c>
      <c r="AU622" s="170" t="s">
        <v>84</v>
      </c>
      <c r="AV622" s="14" t="s">
        <v>314</v>
      </c>
      <c r="AW622" s="14" t="s">
        <v>32</v>
      </c>
      <c r="AX622" s="14" t="s">
        <v>82</v>
      </c>
      <c r="AY622" s="170" t="s">
        <v>307</v>
      </c>
    </row>
    <row r="623" spans="2:65" s="1" customFormat="1" ht="24.2" customHeight="1">
      <c r="B623" s="33"/>
      <c r="C623" s="139" t="s">
        <v>860</v>
      </c>
      <c r="D623" s="139" t="s">
        <v>309</v>
      </c>
      <c r="E623" s="140" t="s">
        <v>861</v>
      </c>
      <c r="F623" s="141" t="s">
        <v>862</v>
      </c>
      <c r="G623" s="142" t="s">
        <v>312</v>
      </c>
      <c r="H623" s="143">
        <v>16.577999999999999</v>
      </c>
      <c r="I623" s="144"/>
      <c r="J623" s="145">
        <f>ROUND(I623*H623,2)</f>
        <v>0</v>
      </c>
      <c r="K623" s="141" t="s">
        <v>313</v>
      </c>
      <c r="L623" s="33"/>
      <c r="M623" s="146" t="s">
        <v>1</v>
      </c>
      <c r="N623" s="147" t="s">
        <v>40</v>
      </c>
      <c r="P623" s="148">
        <f>O623*H623</f>
        <v>0</v>
      </c>
      <c r="Q623" s="148">
        <v>0</v>
      </c>
      <c r="R623" s="148">
        <f>Q623*H623</f>
        <v>0</v>
      </c>
      <c r="S623" s="148">
        <v>5.2999999999999999E-2</v>
      </c>
      <c r="T623" s="149">
        <f>S623*H623</f>
        <v>0.87863399999999992</v>
      </c>
      <c r="AR623" s="150" t="s">
        <v>314</v>
      </c>
      <c r="AT623" s="150" t="s">
        <v>309</v>
      </c>
      <c r="AU623" s="150" t="s">
        <v>84</v>
      </c>
      <c r="AY623" s="18" t="s">
        <v>307</v>
      </c>
      <c r="BE623" s="151">
        <f>IF(N623="základní",J623,0)</f>
        <v>0</v>
      </c>
      <c r="BF623" s="151">
        <f>IF(N623="snížená",J623,0)</f>
        <v>0</v>
      </c>
      <c r="BG623" s="151">
        <f>IF(N623="zákl. přenesená",J623,0)</f>
        <v>0</v>
      </c>
      <c r="BH623" s="151">
        <f>IF(N623="sníž. přenesená",J623,0)</f>
        <v>0</v>
      </c>
      <c r="BI623" s="151">
        <f>IF(N623="nulová",J623,0)</f>
        <v>0</v>
      </c>
      <c r="BJ623" s="18" t="s">
        <v>82</v>
      </c>
      <c r="BK623" s="151">
        <f>ROUND(I623*H623,2)</f>
        <v>0</v>
      </c>
      <c r="BL623" s="18" t="s">
        <v>314</v>
      </c>
      <c r="BM623" s="150" t="s">
        <v>863</v>
      </c>
    </row>
    <row r="624" spans="2:65" s="1" customFormat="1" ht="29.25">
      <c r="B624" s="33"/>
      <c r="D624" s="152" t="s">
        <v>316</v>
      </c>
      <c r="F624" s="153" t="s">
        <v>864</v>
      </c>
      <c r="I624" s="154"/>
      <c r="L624" s="33"/>
      <c r="M624" s="155"/>
      <c r="T624" s="57"/>
      <c r="AT624" s="18" t="s">
        <v>316</v>
      </c>
      <c r="AU624" s="18" t="s">
        <v>84</v>
      </c>
    </row>
    <row r="625" spans="2:65" s="12" customFormat="1" ht="11.25">
      <c r="B625" s="156"/>
      <c r="D625" s="152" t="s">
        <v>318</v>
      </c>
      <c r="E625" s="157" t="s">
        <v>1</v>
      </c>
      <c r="F625" s="158" t="s">
        <v>538</v>
      </c>
      <c r="H625" s="157" t="s">
        <v>1</v>
      </c>
      <c r="I625" s="159"/>
      <c r="L625" s="156"/>
      <c r="M625" s="160"/>
      <c r="T625" s="161"/>
      <c r="AT625" s="157" t="s">
        <v>318</v>
      </c>
      <c r="AU625" s="157" t="s">
        <v>84</v>
      </c>
      <c r="AV625" s="12" t="s">
        <v>82</v>
      </c>
      <c r="AW625" s="12" t="s">
        <v>32</v>
      </c>
      <c r="AX625" s="12" t="s">
        <v>75</v>
      </c>
      <c r="AY625" s="157" t="s">
        <v>307</v>
      </c>
    </row>
    <row r="626" spans="2:65" s="13" customFormat="1" ht="11.25">
      <c r="B626" s="162"/>
      <c r="D626" s="152" t="s">
        <v>318</v>
      </c>
      <c r="E626" s="163" t="s">
        <v>1</v>
      </c>
      <c r="F626" s="164" t="s">
        <v>865</v>
      </c>
      <c r="H626" s="165">
        <v>6.8579999999999997</v>
      </c>
      <c r="I626" s="166"/>
      <c r="L626" s="162"/>
      <c r="M626" s="167"/>
      <c r="T626" s="168"/>
      <c r="AT626" s="163" t="s">
        <v>318</v>
      </c>
      <c r="AU626" s="163" t="s">
        <v>84</v>
      </c>
      <c r="AV626" s="13" t="s">
        <v>84</v>
      </c>
      <c r="AW626" s="13" t="s">
        <v>32</v>
      </c>
      <c r="AX626" s="13" t="s">
        <v>75</v>
      </c>
      <c r="AY626" s="163" t="s">
        <v>307</v>
      </c>
    </row>
    <row r="627" spans="2:65" s="12" customFormat="1" ht="11.25">
      <c r="B627" s="156"/>
      <c r="D627" s="152" t="s">
        <v>318</v>
      </c>
      <c r="E627" s="157" t="s">
        <v>1</v>
      </c>
      <c r="F627" s="158" t="s">
        <v>541</v>
      </c>
      <c r="H627" s="157" t="s">
        <v>1</v>
      </c>
      <c r="I627" s="159"/>
      <c r="L627" s="156"/>
      <c r="M627" s="160"/>
      <c r="T627" s="161"/>
      <c r="AT627" s="157" t="s">
        <v>318</v>
      </c>
      <c r="AU627" s="157" t="s">
        <v>84</v>
      </c>
      <c r="AV627" s="12" t="s">
        <v>82</v>
      </c>
      <c r="AW627" s="12" t="s">
        <v>32</v>
      </c>
      <c r="AX627" s="12" t="s">
        <v>75</v>
      </c>
      <c r="AY627" s="157" t="s">
        <v>307</v>
      </c>
    </row>
    <row r="628" spans="2:65" s="13" customFormat="1" ht="11.25">
      <c r="B628" s="162"/>
      <c r="D628" s="152" t="s">
        <v>318</v>
      </c>
      <c r="E628" s="163" t="s">
        <v>1</v>
      </c>
      <c r="F628" s="164" t="s">
        <v>866</v>
      </c>
      <c r="H628" s="165">
        <v>9.7200000000000006</v>
      </c>
      <c r="I628" s="166"/>
      <c r="L628" s="162"/>
      <c r="M628" s="167"/>
      <c r="T628" s="168"/>
      <c r="AT628" s="163" t="s">
        <v>318</v>
      </c>
      <c r="AU628" s="163" t="s">
        <v>84</v>
      </c>
      <c r="AV628" s="13" t="s">
        <v>84</v>
      </c>
      <c r="AW628" s="13" t="s">
        <v>32</v>
      </c>
      <c r="AX628" s="13" t="s">
        <v>75</v>
      </c>
      <c r="AY628" s="163" t="s">
        <v>307</v>
      </c>
    </row>
    <row r="629" spans="2:65" s="14" customFormat="1" ht="11.25">
      <c r="B629" s="169"/>
      <c r="D629" s="152" t="s">
        <v>318</v>
      </c>
      <c r="E629" s="170" t="s">
        <v>1</v>
      </c>
      <c r="F629" s="171" t="s">
        <v>325</v>
      </c>
      <c r="H629" s="172">
        <v>16.577999999999999</v>
      </c>
      <c r="I629" s="173"/>
      <c r="L629" s="169"/>
      <c r="M629" s="174"/>
      <c r="T629" s="175"/>
      <c r="AT629" s="170" t="s">
        <v>318</v>
      </c>
      <c r="AU629" s="170" t="s">
        <v>84</v>
      </c>
      <c r="AV629" s="14" t="s">
        <v>314</v>
      </c>
      <c r="AW629" s="14" t="s">
        <v>32</v>
      </c>
      <c r="AX629" s="14" t="s">
        <v>82</v>
      </c>
      <c r="AY629" s="170" t="s">
        <v>307</v>
      </c>
    </row>
    <row r="630" spans="2:65" s="1" customFormat="1" ht="24.2" customHeight="1">
      <c r="B630" s="33"/>
      <c r="C630" s="139" t="s">
        <v>867</v>
      </c>
      <c r="D630" s="139" t="s">
        <v>309</v>
      </c>
      <c r="E630" s="140" t="s">
        <v>868</v>
      </c>
      <c r="F630" s="141" t="s">
        <v>869</v>
      </c>
      <c r="G630" s="142" t="s">
        <v>312</v>
      </c>
      <c r="H630" s="143">
        <v>159.67699999999999</v>
      </c>
      <c r="I630" s="144"/>
      <c r="J630" s="145">
        <f>ROUND(I630*H630,2)</f>
        <v>0</v>
      </c>
      <c r="K630" s="141" t="s">
        <v>313</v>
      </c>
      <c r="L630" s="33"/>
      <c r="M630" s="146" t="s">
        <v>1</v>
      </c>
      <c r="N630" s="147" t="s">
        <v>40</v>
      </c>
      <c r="P630" s="148">
        <f>O630*H630</f>
        <v>0</v>
      </c>
      <c r="Q630" s="148">
        <v>0</v>
      </c>
      <c r="R630" s="148">
        <f>Q630*H630</f>
        <v>0</v>
      </c>
      <c r="S630" s="148">
        <v>0.05</v>
      </c>
      <c r="T630" s="149">
        <f>S630*H630</f>
        <v>7.9838500000000003</v>
      </c>
      <c r="AR630" s="150" t="s">
        <v>314</v>
      </c>
      <c r="AT630" s="150" t="s">
        <v>309</v>
      </c>
      <c r="AU630" s="150" t="s">
        <v>84</v>
      </c>
      <c r="AY630" s="18" t="s">
        <v>307</v>
      </c>
      <c r="BE630" s="151">
        <f>IF(N630="základní",J630,0)</f>
        <v>0</v>
      </c>
      <c r="BF630" s="151">
        <f>IF(N630="snížená",J630,0)</f>
        <v>0</v>
      </c>
      <c r="BG630" s="151">
        <f>IF(N630="zákl. přenesená",J630,0)</f>
        <v>0</v>
      </c>
      <c r="BH630" s="151">
        <f>IF(N630="sníž. přenesená",J630,0)</f>
        <v>0</v>
      </c>
      <c r="BI630" s="151">
        <f>IF(N630="nulová",J630,0)</f>
        <v>0</v>
      </c>
      <c r="BJ630" s="18" t="s">
        <v>82</v>
      </c>
      <c r="BK630" s="151">
        <f>ROUND(I630*H630,2)</f>
        <v>0</v>
      </c>
      <c r="BL630" s="18" t="s">
        <v>314</v>
      </c>
      <c r="BM630" s="150" t="s">
        <v>870</v>
      </c>
    </row>
    <row r="631" spans="2:65" s="1" customFormat="1" ht="29.25">
      <c r="B631" s="33"/>
      <c r="D631" s="152" t="s">
        <v>316</v>
      </c>
      <c r="F631" s="153" t="s">
        <v>871</v>
      </c>
      <c r="I631" s="154"/>
      <c r="L631" s="33"/>
      <c r="M631" s="155"/>
      <c r="T631" s="57"/>
      <c r="AT631" s="18" t="s">
        <v>316</v>
      </c>
      <c r="AU631" s="18" t="s">
        <v>84</v>
      </c>
    </row>
    <row r="632" spans="2:65" s="12" customFormat="1" ht="11.25">
      <c r="B632" s="156"/>
      <c r="D632" s="152" t="s">
        <v>318</v>
      </c>
      <c r="E632" s="157" t="s">
        <v>1</v>
      </c>
      <c r="F632" s="158" t="s">
        <v>538</v>
      </c>
      <c r="H632" s="157" t="s">
        <v>1</v>
      </c>
      <c r="I632" s="159"/>
      <c r="L632" s="156"/>
      <c r="M632" s="160"/>
      <c r="T632" s="161"/>
      <c r="AT632" s="157" t="s">
        <v>318</v>
      </c>
      <c r="AU632" s="157" t="s">
        <v>84</v>
      </c>
      <c r="AV632" s="12" t="s">
        <v>82</v>
      </c>
      <c r="AW632" s="12" t="s">
        <v>32</v>
      </c>
      <c r="AX632" s="12" t="s">
        <v>75</v>
      </c>
      <c r="AY632" s="157" t="s">
        <v>307</v>
      </c>
    </row>
    <row r="633" spans="2:65" s="13" customFormat="1" ht="11.25">
      <c r="B633" s="162"/>
      <c r="D633" s="152" t="s">
        <v>318</v>
      </c>
      <c r="E633" s="163" t="s">
        <v>1</v>
      </c>
      <c r="F633" s="164" t="s">
        <v>872</v>
      </c>
      <c r="H633" s="165">
        <v>91.26</v>
      </c>
      <c r="I633" s="166"/>
      <c r="L633" s="162"/>
      <c r="M633" s="167"/>
      <c r="T633" s="168"/>
      <c r="AT633" s="163" t="s">
        <v>318</v>
      </c>
      <c r="AU633" s="163" t="s">
        <v>84</v>
      </c>
      <c r="AV633" s="13" t="s">
        <v>84</v>
      </c>
      <c r="AW633" s="13" t="s">
        <v>32</v>
      </c>
      <c r="AX633" s="13" t="s">
        <v>75</v>
      </c>
      <c r="AY633" s="163" t="s">
        <v>307</v>
      </c>
    </row>
    <row r="634" spans="2:65" s="13" customFormat="1" ht="11.25">
      <c r="B634" s="162"/>
      <c r="D634" s="152" t="s">
        <v>318</v>
      </c>
      <c r="E634" s="163" t="s">
        <v>1</v>
      </c>
      <c r="F634" s="164" t="s">
        <v>873</v>
      </c>
      <c r="H634" s="165">
        <v>32.479999999999997</v>
      </c>
      <c r="I634" s="166"/>
      <c r="L634" s="162"/>
      <c r="M634" s="167"/>
      <c r="T634" s="168"/>
      <c r="AT634" s="163" t="s">
        <v>318</v>
      </c>
      <c r="AU634" s="163" t="s">
        <v>84</v>
      </c>
      <c r="AV634" s="13" t="s">
        <v>84</v>
      </c>
      <c r="AW634" s="13" t="s">
        <v>32</v>
      </c>
      <c r="AX634" s="13" t="s">
        <v>75</v>
      </c>
      <c r="AY634" s="163" t="s">
        <v>307</v>
      </c>
    </row>
    <row r="635" spans="2:65" s="12" customFormat="1" ht="11.25">
      <c r="B635" s="156"/>
      <c r="D635" s="152" t="s">
        <v>318</v>
      </c>
      <c r="E635" s="157" t="s">
        <v>1</v>
      </c>
      <c r="F635" s="158" t="s">
        <v>541</v>
      </c>
      <c r="H635" s="157" t="s">
        <v>1</v>
      </c>
      <c r="I635" s="159"/>
      <c r="L635" s="156"/>
      <c r="M635" s="160"/>
      <c r="T635" s="161"/>
      <c r="AT635" s="157" t="s">
        <v>318</v>
      </c>
      <c r="AU635" s="157" t="s">
        <v>84</v>
      </c>
      <c r="AV635" s="12" t="s">
        <v>82</v>
      </c>
      <c r="AW635" s="12" t="s">
        <v>32</v>
      </c>
      <c r="AX635" s="12" t="s">
        <v>75</v>
      </c>
      <c r="AY635" s="157" t="s">
        <v>307</v>
      </c>
    </row>
    <row r="636" spans="2:65" s="13" customFormat="1" ht="11.25">
      <c r="B636" s="162"/>
      <c r="D636" s="152" t="s">
        <v>318</v>
      </c>
      <c r="E636" s="163" t="s">
        <v>1</v>
      </c>
      <c r="F636" s="164" t="s">
        <v>874</v>
      </c>
      <c r="H636" s="165">
        <v>35.936999999999998</v>
      </c>
      <c r="I636" s="166"/>
      <c r="L636" s="162"/>
      <c r="M636" s="167"/>
      <c r="T636" s="168"/>
      <c r="AT636" s="163" t="s">
        <v>318</v>
      </c>
      <c r="AU636" s="163" t="s">
        <v>84</v>
      </c>
      <c r="AV636" s="13" t="s">
        <v>84</v>
      </c>
      <c r="AW636" s="13" t="s">
        <v>32</v>
      </c>
      <c r="AX636" s="13" t="s">
        <v>75</v>
      </c>
      <c r="AY636" s="163" t="s">
        <v>307</v>
      </c>
    </row>
    <row r="637" spans="2:65" s="14" customFormat="1" ht="11.25">
      <c r="B637" s="169"/>
      <c r="D637" s="152" t="s">
        <v>318</v>
      </c>
      <c r="E637" s="170" t="s">
        <v>1</v>
      </c>
      <c r="F637" s="171" t="s">
        <v>325</v>
      </c>
      <c r="H637" s="172">
        <v>159.67699999999999</v>
      </c>
      <c r="I637" s="173"/>
      <c r="L637" s="169"/>
      <c r="M637" s="174"/>
      <c r="T637" s="175"/>
      <c r="AT637" s="170" t="s">
        <v>318</v>
      </c>
      <c r="AU637" s="170" t="s">
        <v>84</v>
      </c>
      <c r="AV637" s="14" t="s">
        <v>314</v>
      </c>
      <c r="AW637" s="14" t="s">
        <v>32</v>
      </c>
      <c r="AX637" s="14" t="s">
        <v>82</v>
      </c>
      <c r="AY637" s="170" t="s">
        <v>307</v>
      </c>
    </row>
    <row r="638" spans="2:65" s="1" customFormat="1" ht="21.75" customHeight="1">
      <c r="B638" s="33"/>
      <c r="C638" s="139" t="s">
        <v>875</v>
      </c>
      <c r="D638" s="139" t="s">
        <v>309</v>
      </c>
      <c r="E638" s="140" t="s">
        <v>876</v>
      </c>
      <c r="F638" s="141" t="s">
        <v>877</v>
      </c>
      <c r="G638" s="142" t="s">
        <v>312</v>
      </c>
      <c r="H638" s="143">
        <v>3.6360000000000001</v>
      </c>
      <c r="I638" s="144"/>
      <c r="J638" s="145">
        <f>ROUND(I638*H638,2)</f>
        <v>0</v>
      </c>
      <c r="K638" s="141" t="s">
        <v>313</v>
      </c>
      <c r="L638" s="33"/>
      <c r="M638" s="146" t="s">
        <v>1</v>
      </c>
      <c r="N638" s="147" t="s">
        <v>40</v>
      </c>
      <c r="P638" s="148">
        <f>O638*H638</f>
        <v>0</v>
      </c>
      <c r="Q638" s="148">
        <v>0</v>
      </c>
      <c r="R638" s="148">
        <f>Q638*H638</f>
        <v>0</v>
      </c>
      <c r="S638" s="148">
        <v>7.5999999999999998E-2</v>
      </c>
      <c r="T638" s="149">
        <f>S638*H638</f>
        <v>0.27633600000000003</v>
      </c>
      <c r="AR638" s="150" t="s">
        <v>314</v>
      </c>
      <c r="AT638" s="150" t="s">
        <v>309</v>
      </c>
      <c r="AU638" s="150" t="s">
        <v>84</v>
      </c>
      <c r="AY638" s="18" t="s">
        <v>307</v>
      </c>
      <c r="BE638" s="151">
        <f>IF(N638="základní",J638,0)</f>
        <v>0</v>
      </c>
      <c r="BF638" s="151">
        <f>IF(N638="snížená",J638,0)</f>
        <v>0</v>
      </c>
      <c r="BG638" s="151">
        <f>IF(N638="zákl. přenesená",J638,0)</f>
        <v>0</v>
      </c>
      <c r="BH638" s="151">
        <f>IF(N638="sníž. přenesená",J638,0)</f>
        <v>0</v>
      </c>
      <c r="BI638" s="151">
        <f>IF(N638="nulová",J638,0)</f>
        <v>0</v>
      </c>
      <c r="BJ638" s="18" t="s">
        <v>82</v>
      </c>
      <c r="BK638" s="151">
        <f>ROUND(I638*H638,2)</f>
        <v>0</v>
      </c>
      <c r="BL638" s="18" t="s">
        <v>314</v>
      </c>
      <c r="BM638" s="150" t="s">
        <v>878</v>
      </c>
    </row>
    <row r="639" spans="2:65" s="1" customFormat="1" ht="19.5">
      <c r="B639" s="33"/>
      <c r="D639" s="152" t="s">
        <v>316</v>
      </c>
      <c r="F639" s="153" t="s">
        <v>879</v>
      </c>
      <c r="I639" s="154"/>
      <c r="L639" s="33"/>
      <c r="M639" s="155"/>
      <c r="T639" s="57"/>
      <c r="AT639" s="18" t="s">
        <v>316</v>
      </c>
      <c r="AU639" s="18" t="s">
        <v>84</v>
      </c>
    </row>
    <row r="640" spans="2:65" s="12" customFormat="1" ht="11.25">
      <c r="B640" s="156"/>
      <c r="D640" s="152" t="s">
        <v>318</v>
      </c>
      <c r="E640" s="157" t="s">
        <v>1</v>
      </c>
      <c r="F640" s="158" t="s">
        <v>547</v>
      </c>
      <c r="H640" s="157" t="s">
        <v>1</v>
      </c>
      <c r="I640" s="159"/>
      <c r="L640" s="156"/>
      <c r="M640" s="160"/>
      <c r="T640" s="161"/>
      <c r="AT640" s="157" t="s">
        <v>318</v>
      </c>
      <c r="AU640" s="157" t="s">
        <v>84</v>
      </c>
      <c r="AV640" s="12" t="s">
        <v>82</v>
      </c>
      <c r="AW640" s="12" t="s">
        <v>32</v>
      </c>
      <c r="AX640" s="12" t="s">
        <v>75</v>
      </c>
      <c r="AY640" s="157" t="s">
        <v>307</v>
      </c>
    </row>
    <row r="641" spans="2:65" s="13" customFormat="1" ht="11.25">
      <c r="B641" s="162"/>
      <c r="D641" s="152" t="s">
        <v>318</v>
      </c>
      <c r="E641" s="163" t="s">
        <v>1</v>
      </c>
      <c r="F641" s="164" t="s">
        <v>880</v>
      </c>
      <c r="H641" s="165">
        <v>3.6360000000000001</v>
      </c>
      <c r="I641" s="166"/>
      <c r="L641" s="162"/>
      <c r="M641" s="167"/>
      <c r="T641" s="168"/>
      <c r="AT641" s="163" t="s">
        <v>318</v>
      </c>
      <c r="AU641" s="163" t="s">
        <v>84</v>
      </c>
      <c r="AV641" s="13" t="s">
        <v>84</v>
      </c>
      <c r="AW641" s="13" t="s">
        <v>32</v>
      </c>
      <c r="AX641" s="13" t="s">
        <v>82</v>
      </c>
      <c r="AY641" s="163" t="s">
        <v>307</v>
      </c>
    </row>
    <row r="642" spans="2:65" s="1" customFormat="1" ht="24.2" customHeight="1">
      <c r="B642" s="33"/>
      <c r="C642" s="139" t="s">
        <v>881</v>
      </c>
      <c r="D642" s="139" t="s">
        <v>309</v>
      </c>
      <c r="E642" s="140" t="s">
        <v>882</v>
      </c>
      <c r="F642" s="141" t="s">
        <v>883</v>
      </c>
      <c r="G642" s="142" t="s">
        <v>312</v>
      </c>
      <c r="H642" s="143">
        <v>30.6</v>
      </c>
      <c r="I642" s="144"/>
      <c r="J642" s="145">
        <f>ROUND(I642*H642,2)</f>
        <v>0</v>
      </c>
      <c r="K642" s="141" t="s">
        <v>313</v>
      </c>
      <c r="L642" s="33"/>
      <c r="M642" s="146" t="s">
        <v>1</v>
      </c>
      <c r="N642" s="147" t="s">
        <v>40</v>
      </c>
      <c r="P642" s="148">
        <f>O642*H642</f>
        <v>0</v>
      </c>
      <c r="Q642" s="148">
        <v>0</v>
      </c>
      <c r="R642" s="148">
        <f>Q642*H642</f>
        <v>0</v>
      </c>
      <c r="S642" s="148">
        <v>4.2999999999999997E-2</v>
      </c>
      <c r="T642" s="149">
        <f>S642*H642</f>
        <v>1.3157999999999999</v>
      </c>
      <c r="AR642" s="150" t="s">
        <v>314</v>
      </c>
      <c r="AT642" s="150" t="s">
        <v>309</v>
      </c>
      <c r="AU642" s="150" t="s">
        <v>84</v>
      </c>
      <c r="AY642" s="18" t="s">
        <v>307</v>
      </c>
      <c r="BE642" s="151">
        <f>IF(N642="základní",J642,0)</f>
        <v>0</v>
      </c>
      <c r="BF642" s="151">
        <f>IF(N642="snížená",J642,0)</f>
        <v>0</v>
      </c>
      <c r="BG642" s="151">
        <f>IF(N642="zákl. přenesená",J642,0)</f>
        <v>0</v>
      </c>
      <c r="BH642" s="151">
        <f>IF(N642="sníž. přenesená",J642,0)</f>
        <v>0</v>
      </c>
      <c r="BI642" s="151">
        <f>IF(N642="nulová",J642,0)</f>
        <v>0</v>
      </c>
      <c r="BJ642" s="18" t="s">
        <v>82</v>
      </c>
      <c r="BK642" s="151">
        <f>ROUND(I642*H642,2)</f>
        <v>0</v>
      </c>
      <c r="BL642" s="18" t="s">
        <v>314</v>
      </c>
      <c r="BM642" s="150" t="s">
        <v>884</v>
      </c>
    </row>
    <row r="643" spans="2:65" s="1" customFormat="1" ht="19.5">
      <c r="B643" s="33"/>
      <c r="D643" s="152" t="s">
        <v>316</v>
      </c>
      <c r="F643" s="153" t="s">
        <v>885</v>
      </c>
      <c r="I643" s="154"/>
      <c r="L643" s="33"/>
      <c r="M643" s="155"/>
      <c r="T643" s="57"/>
      <c r="AT643" s="18" t="s">
        <v>316</v>
      </c>
      <c r="AU643" s="18" t="s">
        <v>84</v>
      </c>
    </row>
    <row r="644" spans="2:65" s="12" customFormat="1" ht="11.25">
      <c r="B644" s="156"/>
      <c r="D644" s="152" t="s">
        <v>318</v>
      </c>
      <c r="E644" s="157" t="s">
        <v>1</v>
      </c>
      <c r="F644" s="158" t="s">
        <v>547</v>
      </c>
      <c r="H644" s="157" t="s">
        <v>1</v>
      </c>
      <c r="I644" s="159"/>
      <c r="L644" s="156"/>
      <c r="M644" s="160"/>
      <c r="T644" s="161"/>
      <c r="AT644" s="157" t="s">
        <v>318</v>
      </c>
      <c r="AU644" s="157" t="s">
        <v>84</v>
      </c>
      <c r="AV644" s="12" t="s">
        <v>82</v>
      </c>
      <c r="AW644" s="12" t="s">
        <v>32</v>
      </c>
      <c r="AX644" s="12" t="s">
        <v>75</v>
      </c>
      <c r="AY644" s="157" t="s">
        <v>307</v>
      </c>
    </row>
    <row r="645" spans="2:65" s="13" customFormat="1" ht="11.25">
      <c r="B645" s="162"/>
      <c r="D645" s="152" t="s">
        <v>318</v>
      </c>
      <c r="E645" s="163" t="s">
        <v>1</v>
      </c>
      <c r="F645" s="164" t="s">
        <v>886</v>
      </c>
      <c r="H645" s="165">
        <v>30.6</v>
      </c>
      <c r="I645" s="166"/>
      <c r="L645" s="162"/>
      <c r="M645" s="167"/>
      <c r="T645" s="168"/>
      <c r="AT645" s="163" t="s">
        <v>318</v>
      </c>
      <c r="AU645" s="163" t="s">
        <v>84</v>
      </c>
      <c r="AV645" s="13" t="s">
        <v>84</v>
      </c>
      <c r="AW645" s="13" t="s">
        <v>32</v>
      </c>
      <c r="AX645" s="13" t="s">
        <v>82</v>
      </c>
      <c r="AY645" s="163" t="s">
        <v>307</v>
      </c>
    </row>
    <row r="646" spans="2:65" s="1" customFormat="1" ht="21.75" customHeight="1">
      <c r="B646" s="33"/>
      <c r="C646" s="139" t="s">
        <v>887</v>
      </c>
      <c r="D646" s="139" t="s">
        <v>309</v>
      </c>
      <c r="E646" s="140" t="s">
        <v>888</v>
      </c>
      <c r="F646" s="141" t="s">
        <v>889</v>
      </c>
      <c r="G646" s="142" t="s">
        <v>312</v>
      </c>
      <c r="H646" s="143">
        <v>16.100000000000001</v>
      </c>
      <c r="I646" s="144"/>
      <c r="J646" s="145">
        <f>ROUND(I646*H646,2)</f>
        <v>0</v>
      </c>
      <c r="K646" s="141" t="s">
        <v>1</v>
      </c>
      <c r="L646" s="33"/>
      <c r="M646" s="146" t="s">
        <v>1</v>
      </c>
      <c r="N646" s="147" t="s">
        <v>40</v>
      </c>
      <c r="P646" s="148">
        <f>O646*H646</f>
        <v>0</v>
      </c>
      <c r="Q646" s="148">
        <v>0</v>
      </c>
      <c r="R646" s="148">
        <f>Q646*H646</f>
        <v>0</v>
      </c>
      <c r="S646" s="148">
        <v>7.2999999999999995E-2</v>
      </c>
      <c r="T646" s="149">
        <f>S646*H646</f>
        <v>1.1753</v>
      </c>
      <c r="AR646" s="150" t="s">
        <v>314</v>
      </c>
      <c r="AT646" s="150" t="s">
        <v>309</v>
      </c>
      <c r="AU646" s="150" t="s">
        <v>84</v>
      </c>
      <c r="AY646" s="18" t="s">
        <v>307</v>
      </c>
      <c r="BE646" s="151">
        <f>IF(N646="základní",J646,0)</f>
        <v>0</v>
      </c>
      <c r="BF646" s="151">
        <f>IF(N646="snížená",J646,0)</f>
        <v>0</v>
      </c>
      <c r="BG646" s="151">
        <f>IF(N646="zákl. přenesená",J646,0)</f>
        <v>0</v>
      </c>
      <c r="BH646" s="151">
        <f>IF(N646="sníž. přenesená",J646,0)</f>
        <v>0</v>
      </c>
      <c r="BI646" s="151">
        <f>IF(N646="nulová",J646,0)</f>
        <v>0</v>
      </c>
      <c r="BJ646" s="18" t="s">
        <v>82</v>
      </c>
      <c r="BK646" s="151">
        <f>ROUND(I646*H646,2)</f>
        <v>0</v>
      </c>
      <c r="BL646" s="18" t="s">
        <v>314</v>
      </c>
      <c r="BM646" s="150" t="s">
        <v>890</v>
      </c>
    </row>
    <row r="647" spans="2:65" s="1" customFormat="1" ht="11.25">
      <c r="B647" s="33"/>
      <c r="D647" s="152" t="s">
        <v>316</v>
      </c>
      <c r="F647" s="153" t="s">
        <v>889</v>
      </c>
      <c r="I647" s="154"/>
      <c r="L647" s="33"/>
      <c r="M647" s="155"/>
      <c r="T647" s="57"/>
      <c r="AT647" s="18" t="s">
        <v>316</v>
      </c>
      <c r="AU647" s="18" t="s">
        <v>84</v>
      </c>
    </row>
    <row r="648" spans="2:65" s="12" customFormat="1" ht="11.25">
      <c r="B648" s="156"/>
      <c r="D648" s="152" t="s">
        <v>318</v>
      </c>
      <c r="E648" s="157" t="s">
        <v>1</v>
      </c>
      <c r="F648" s="158" t="s">
        <v>891</v>
      </c>
      <c r="H648" s="157" t="s">
        <v>1</v>
      </c>
      <c r="I648" s="159"/>
      <c r="L648" s="156"/>
      <c r="M648" s="160"/>
      <c r="T648" s="161"/>
      <c r="AT648" s="157" t="s">
        <v>318</v>
      </c>
      <c r="AU648" s="157" t="s">
        <v>84</v>
      </c>
      <c r="AV648" s="12" t="s">
        <v>82</v>
      </c>
      <c r="AW648" s="12" t="s">
        <v>32</v>
      </c>
      <c r="AX648" s="12" t="s">
        <v>75</v>
      </c>
      <c r="AY648" s="157" t="s">
        <v>307</v>
      </c>
    </row>
    <row r="649" spans="2:65" s="13" customFormat="1" ht="11.25">
      <c r="B649" s="162"/>
      <c r="D649" s="152" t="s">
        <v>318</v>
      </c>
      <c r="E649" s="163" t="s">
        <v>1</v>
      </c>
      <c r="F649" s="164" t="s">
        <v>892</v>
      </c>
      <c r="H649" s="165">
        <v>16.100000000000001</v>
      </c>
      <c r="I649" s="166"/>
      <c r="L649" s="162"/>
      <c r="M649" s="167"/>
      <c r="T649" s="168"/>
      <c r="AT649" s="163" t="s">
        <v>318</v>
      </c>
      <c r="AU649" s="163" t="s">
        <v>84</v>
      </c>
      <c r="AV649" s="13" t="s">
        <v>84</v>
      </c>
      <c r="AW649" s="13" t="s">
        <v>32</v>
      </c>
      <c r="AX649" s="13" t="s">
        <v>82</v>
      </c>
      <c r="AY649" s="163" t="s">
        <v>307</v>
      </c>
    </row>
    <row r="650" spans="2:65" s="1" customFormat="1" ht="16.5" customHeight="1">
      <c r="B650" s="33"/>
      <c r="C650" s="139" t="s">
        <v>893</v>
      </c>
      <c r="D650" s="139" t="s">
        <v>309</v>
      </c>
      <c r="E650" s="140" t="s">
        <v>894</v>
      </c>
      <c r="F650" s="141" t="s">
        <v>895</v>
      </c>
      <c r="G650" s="142" t="s">
        <v>405</v>
      </c>
      <c r="H650" s="143">
        <v>11</v>
      </c>
      <c r="I650" s="144"/>
      <c r="J650" s="145">
        <f>ROUND(I650*H650,2)</f>
        <v>0</v>
      </c>
      <c r="K650" s="141" t="s">
        <v>313</v>
      </c>
      <c r="L650" s="33"/>
      <c r="M650" s="146" t="s">
        <v>1</v>
      </c>
      <c r="N650" s="147" t="s">
        <v>40</v>
      </c>
      <c r="P650" s="148">
        <f>O650*H650</f>
        <v>0</v>
      </c>
      <c r="Q650" s="148">
        <v>1.1E-4</v>
      </c>
      <c r="R650" s="148">
        <f>Q650*H650</f>
        <v>1.2100000000000001E-3</v>
      </c>
      <c r="S650" s="148">
        <v>0</v>
      </c>
      <c r="T650" s="149">
        <f>S650*H650</f>
        <v>0</v>
      </c>
      <c r="AR650" s="150" t="s">
        <v>314</v>
      </c>
      <c r="AT650" s="150" t="s">
        <v>309</v>
      </c>
      <c r="AU650" s="150" t="s">
        <v>84</v>
      </c>
      <c r="AY650" s="18" t="s">
        <v>307</v>
      </c>
      <c r="BE650" s="151">
        <f>IF(N650="základní",J650,0)</f>
        <v>0</v>
      </c>
      <c r="BF650" s="151">
        <f>IF(N650="snížená",J650,0)</f>
        <v>0</v>
      </c>
      <c r="BG650" s="151">
        <f>IF(N650="zákl. přenesená",J650,0)</f>
        <v>0</v>
      </c>
      <c r="BH650" s="151">
        <f>IF(N650="sníž. přenesená",J650,0)</f>
        <v>0</v>
      </c>
      <c r="BI650" s="151">
        <f>IF(N650="nulová",J650,0)</f>
        <v>0</v>
      </c>
      <c r="BJ650" s="18" t="s">
        <v>82</v>
      </c>
      <c r="BK650" s="151">
        <f>ROUND(I650*H650,2)</f>
        <v>0</v>
      </c>
      <c r="BL650" s="18" t="s">
        <v>314</v>
      </c>
      <c r="BM650" s="150" t="s">
        <v>896</v>
      </c>
    </row>
    <row r="651" spans="2:65" s="1" customFormat="1" ht="19.5">
      <c r="B651" s="33"/>
      <c r="D651" s="152" t="s">
        <v>316</v>
      </c>
      <c r="F651" s="153" t="s">
        <v>897</v>
      </c>
      <c r="I651" s="154"/>
      <c r="L651" s="33"/>
      <c r="M651" s="155"/>
      <c r="T651" s="57"/>
      <c r="AT651" s="18" t="s">
        <v>316</v>
      </c>
      <c r="AU651" s="18" t="s">
        <v>84</v>
      </c>
    </row>
    <row r="652" spans="2:65" s="1" customFormat="1" ht="19.5">
      <c r="B652" s="33"/>
      <c r="D652" s="152" t="s">
        <v>357</v>
      </c>
      <c r="F652" s="176" t="s">
        <v>898</v>
      </c>
      <c r="I652" s="154"/>
      <c r="L652" s="33"/>
      <c r="M652" s="155"/>
      <c r="T652" s="57"/>
      <c r="AT652" s="18" t="s">
        <v>357</v>
      </c>
      <c r="AU652" s="18" t="s">
        <v>84</v>
      </c>
    </row>
    <row r="653" spans="2:65" s="1" customFormat="1" ht="16.5" customHeight="1">
      <c r="B653" s="33"/>
      <c r="C653" s="177" t="s">
        <v>899</v>
      </c>
      <c r="D653" s="177" t="s">
        <v>390</v>
      </c>
      <c r="E653" s="178" t="s">
        <v>900</v>
      </c>
      <c r="F653" s="179" t="s">
        <v>901</v>
      </c>
      <c r="G653" s="180" t="s">
        <v>405</v>
      </c>
      <c r="H653" s="181">
        <v>11</v>
      </c>
      <c r="I653" s="182"/>
      <c r="J653" s="183">
        <f>ROUND(I653*H653,2)</f>
        <v>0</v>
      </c>
      <c r="K653" s="179" t="s">
        <v>1</v>
      </c>
      <c r="L653" s="184"/>
      <c r="M653" s="185" t="s">
        <v>1</v>
      </c>
      <c r="N653" s="186" t="s">
        <v>40</v>
      </c>
      <c r="P653" s="148">
        <f>O653*H653</f>
        <v>0</v>
      </c>
      <c r="Q653" s="148">
        <v>1.2E-2</v>
      </c>
      <c r="R653" s="148">
        <f>Q653*H653</f>
        <v>0.13200000000000001</v>
      </c>
      <c r="S653" s="148">
        <v>0</v>
      </c>
      <c r="T653" s="149">
        <f>S653*H653</f>
        <v>0</v>
      </c>
      <c r="AR653" s="150" t="s">
        <v>369</v>
      </c>
      <c r="AT653" s="150" t="s">
        <v>390</v>
      </c>
      <c r="AU653" s="150" t="s">
        <v>84</v>
      </c>
      <c r="AY653" s="18" t="s">
        <v>307</v>
      </c>
      <c r="BE653" s="151">
        <f>IF(N653="základní",J653,0)</f>
        <v>0</v>
      </c>
      <c r="BF653" s="151">
        <f>IF(N653="snížená",J653,0)</f>
        <v>0</v>
      </c>
      <c r="BG653" s="151">
        <f>IF(N653="zákl. přenesená",J653,0)</f>
        <v>0</v>
      </c>
      <c r="BH653" s="151">
        <f>IF(N653="sníž. přenesená",J653,0)</f>
        <v>0</v>
      </c>
      <c r="BI653" s="151">
        <f>IF(N653="nulová",J653,0)</f>
        <v>0</v>
      </c>
      <c r="BJ653" s="18" t="s">
        <v>82</v>
      </c>
      <c r="BK653" s="151">
        <f>ROUND(I653*H653,2)</f>
        <v>0</v>
      </c>
      <c r="BL653" s="18" t="s">
        <v>314</v>
      </c>
      <c r="BM653" s="150" t="s">
        <v>902</v>
      </c>
    </row>
    <row r="654" spans="2:65" s="1" customFormat="1" ht="11.25">
      <c r="B654" s="33"/>
      <c r="D654" s="152" t="s">
        <v>316</v>
      </c>
      <c r="F654" s="153" t="s">
        <v>901</v>
      </c>
      <c r="I654" s="154"/>
      <c r="L654" s="33"/>
      <c r="M654" s="155"/>
      <c r="T654" s="57"/>
      <c r="AT654" s="18" t="s">
        <v>316</v>
      </c>
      <c r="AU654" s="18" t="s">
        <v>84</v>
      </c>
    </row>
    <row r="655" spans="2:65" s="1" customFormat="1" ht="16.5" customHeight="1">
      <c r="B655" s="33"/>
      <c r="C655" s="139" t="s">
        <v>903</v>
      </c>
      <c r="D655" s="139" t="s">
        <v>309</v>
      </c>
      <c r="E655" s="140" t="s">
        <v>904</v>
      </c>
      <c r="F655" s="141" t="s">
        <v>905</v>
      </c>
      <c r="G655" s="142" t="s">
        <v>906</v>
      </c>
      <c r="H655" s="143">
        <v>0</v>
      </c>
      <c r="I655" s="144"/>
      <c r="J655" s="145">
        <f>ROUND(I655*H655,2)</f>
        <v>0</v>
      </c>
      <c r="K655" s="141" t="s">
        <v>1</v>
      </c>
      <c r="L655" s="33"/>
      <c r="M655" s="146" t="s">
        <v>1</v>
      </c>
      <c r="N655" s="147" t="s">
        <v>40</v>
      </c>
      <c r="P655" s="148">
        <f>O655*H655</f>
        <v>0</v>
      </c>
      <c r="Q655" s="148">
        <v>0</v>
      </c>
      <c r="R655" s="148">
        <f>Q655*H655</f>
        <v>0</v>
      </c>
      <c r="S655" s="148">
        <v>0</v>
      </c>
      <c r="T655" s="149">
        <f>S655*H655</f>
        <v>0</v>
      </c>
      <c r="AR655" s="150" t="s">
        <v>314</v>
      </c>
      <c r="AT655" s="150" t="s">
        <v>309</v>
      </c>
      <c r="AU655" s="150" t="s">
        <v>84</v>
      </c>
      <c r="AY655" s="18" t="s">
        <v>307</v>
      </c>
      <c r="BE655" s="151">
        <f>IF(N655="základní",J655,0)</f>
        <v>0</v>
      </c>
      <c r="BF655" s="151">
        <f>IF(N655="snížená",J655,0)</f>
        <v>0</v>
      </c>
      <c r="BG655" s="151">
        <f>IF(N655="zákl. přenesená",J655,0)</f>
        <v>0</v>
      </c>
      <c r="BH655" s="151">
        <f>IF(N655="sníž. přenesená",J655,0)</f>
        <v>0</v>
      </c>
      <c r="BI655" s="151">
        <f>IF(N655="nulová",J655,0)</f>
        <v>0</v>
      </c>
      <c r="BJ655" s="18" t="s">
        <v>82</v>
      </c>
      <c r="BK655" s="151">
        <f>ROUND(I655*H655,2)</f>
        <v>0</v>
      </c>
      <c r="BL655" s="18" t="s">
        <v>314</v>
      </c>
      <c r="BM655" s="150" t="s">
        <v>907</v>
      </c>
    </row>
    <row r="656" spans="2:65" s="1" customFormat="1" ht="16.5" customHeight="1">
      <c r="B656" s="33"/>
      <c r="C656" s="139" t="s">
        <v>908</v>
      </c>
      <c r="D656" s="139" t="s">
        <v>309</v>
      </c>
      <c r="E656" s="140" t="s">
        <v>909</v>
      </c>
      <c r="F656" s="141" t="s">
        <v>910</v>
      </c>
      <c r="G656" s="142" t="s">
        <v>312</v>
      </c>
      <c r="H656" s="143">
        <v>3252.6</v>
      </c>
      <c r="I656" s="144"/>
      <c r="J656" s="145">
        <f>ROUND(I656*H656,2)</f>
        <v>0</v>
      </c>
      <c r="K656" s="141" t="s">
        <v>313</v>
      </c>
      <c r="L656" s="33"/>
      <c r="M656" s="146" t="s">
        <v>1</v>
      </c>
      <c r="N656" s="147" t="s">
        <v>40</v>
      </c>
      <c r="P656" s="148">
        <f>O656*H656</f>
        <v>0</v>
      </c>
      <c r="Q656" s="148">
        <v>4.0000000000000003E-5</v>
      </c>
      <c r="R656" s="148">
        <f>Q656*H656</f>
        <v>0.130104</v>
      </c>
      <c r="S656" s="148">
        <v>6.0000000000000002E-5</v>
      </c>
      <c r="T656" s="149">
        <f>S656*H656</f>
        <v>0.195156</v>
      </c>
      <c r="AR656" s="150" t="s">
        <v>314</v>
      </c>
      <c r="AT656" s="150" t="s">
        <v>309</v>
      </c>
      <c r="AU656" s="150" t="s">
        <v>84</v>
      </c>
      <c r="AY656" s="18" t="s">
        <v>307</v>
      </c>
      <c r="BE656" s="151">
        <f>IF(N656="základní",J656,0)</f>
        <v>0</v>
      </c>
      <c r="BF656" s="151">
        <f>IF(N656="snížená",J656,0)</f>
        <v>0</v>
      </c>
      <c r="BG656" s="151">
        <f>IF(N656="zákl. přenesená",J656,0)</f>
        <v>0</v>
      </c>
      <c r="BH656" s="151">
        <f>IF(N656="sníž. přenesená",J656,0)</f>
        <v>0</v>
      </c>
      <c r="BI656" s="151">
        <f>IF(N656="nulová",J656,0)</f>
        <v>0</v>
      </c>
      <c r="BJ656" s="18" t="s">
        <v>82</v>
      </c>
      <c r="BK656" s="151">
        <f>ROUND(I656*H656,2)</f>
        <v>0</v>
      </c>
      <c r="BL656" s="18" t="s">
        <v>314</v>
      </c>
      <c r="BM656" s="150" t="s">
        <v>911</v>
      </c>
    </row>
    <row r="657" spans="2:65" s="1" customFormat="1" ht="19.5">
      <c r="B657" s="33"/>
      <c r="D657" s="152" t="s">
        <v>316</v>
      </c>
      <c r="F657" s="153" t="s">
        <v>912</v>
      </c>
      <c r="I657" s="154"/>
      <c r="L657" s="33"/>
      <c r="M657" s="155"/>
      <c r="T657" s="57"/>
      <c r="AT657" s="18" t="s">
        <v>316</v>
      </c>
      <c r="AU657" s="18" t="s">
        <v>84</v>
      </c>
    </row>
    <row r="658" spans="2:65" s="13" customFormat="1" ht="11.25">
      <c r="B658" s="162"/>
      <c r="D658" s="152" t="s">
        <v>318</v>
      </c>
      <c r="E658" s="163" t="s">
        <v>1</v>
      </c>
      <c r="F658" s="164" t="s">
        <v>222</v>
      </c>
      <c r="H658" s="165">
        <v>3252.6</v>
      </c>
      <c r="I658" s="166"/>
      <c r="L658" s="162"/>
      <c r="M658" s="167"/>
      <c r="T658" s="168"/>
      <c r="AT658" s="163" t="s">
        <v>318</v>
      </c>
      <c r="AU658" s="163" t="s">
        <v>84</v>
      </c>
      <c r="AV658" s="13" t="s">
        <v>84</v>
      </c>
      <c r="AW658" s="13" t="s">
        <v>32</v>
      </c>
      <c r="AX658" s="13" t="s">
        <v>82</v>
      </c>
      <c r="AY658" s="163" t="s">
        <v>307</v>
      </c>
    </row>
    <row r="659" spans="2:65" s="1" customFormat="1" ht="24.2" customHeight="1">
      <c r="B659" s="33"/>
      <c r="C659" s="139" t="s">
        <v>913</v>
      </c>
      <c r="D659" s="139" t="s">
        <v>309</v>
      </c>
      <c r="E659" s="140" t="s">
        <v>914</v>
      </c>
      <c r="F659" s="141" t="s">
        <v>915</v>
      </c>
      <c r="G659" s="142" t="s">
        <v>312</v>
      </c>
      <c r="H659" s="143">
        <v>1365.1949999999999</v>
      </c>
      <c r="I659" s="144"/>
      <c r="J659" s="145">
        <f>ROUND(I659*H659,2)</f>
        <v>0</v>
      </c>
      <c r="K659" s="141" t="s">
        <v>313</v>
      </c>
      <c r="L659" s="33"/>
      <c r="M659" s="146" t="s">
        <v>1</v>
      </c>
      <c r="N659" s="147" t="s">
        <v>40</v>
      </c>
      <c r="P659" s="148">
        <f>O659*H659</f>
        <v>0</v>
      </c>
      <c r="Q659" s="148">
        <v>2.0000000000000002E-5</v>
      </c>
      <c r="R659" s="148">
        <f>Q659*H659</f>
        <v>2.7303900000000002E-2</v>
      </c>
      <c r="S659" s="148">
        <v>1.0000000000000001E-5</v>
      </c>
      <c r="T659" s="149">
        <f>S659*H659</f>
        <v>1.3651950000000001E-2</v>
      </c>
      <c r="AR659" s="150" t="s">
        <v>314</v>
      </c>
      <c r="AT659" s="150" t="s">
        <v>309</v>
      </c>
      <c r="AU659" s="150" t="s">
        <v>84</v>
      </c>
      <c r="AY659" s="18" t="s">
        <v>307</v>
      </c>
      <c r="BE659" s="151">
        <f>IF(N659="základní",J659,0)</f>
        <v>0</v>
      </c>
      <c r="BF659" s="151">
        <f>IF(N659="snížená",J659,0)</f>
        <v>0</v>
      </c>
      <c r="BG659" s="151">
        <f>IF(N659="zákl. přenesená",J659,0)</f>
        <v>0</v>
      </c>
      <c r="BH659" s="151">
        <f>IF(N659="sníž. přenesená",J659,0)</f>
        <v>0</v>
      </c>
      <c r="BI659" s="151">
        <f>IF(N659="nulová",J659,0)</f>
        <v>0</v>
      </c>
      <c r="BJ659" s="18" t="s">
        <v>82</v>
      </c>
      <c r="BK659" s="151">
        <f>ROUND(I659*H659,2)</f>
        <v>0</v>
      </c>
      <c r="BL659" s="18" t="s">
        <v>314</v>
      </c>
      <c r="BM659" s="150" t="s">
        <v>916</v>
      </c>
    </row>
    <row r="660" spans="2:65" s="1" customFormat="1" ht="19.5">
      <c r="B660" s="33"/>
      <c r="D660" s="152" t="s">
        <v>316</v>
      </c>
      <c r="F660" s="153" t="s">
        <v>917</v>
      </c>
      <c r="I660" s="154"/>
      <c r="L660" s="33"/>
      <c r="M660" s="155"/>
      <c r="T660" s="57"/>
      <c r="AT660" s="18" t="s">
        <v>316</v>
      </c>
      <c r="AU660" s="18" t="s">
        <v>84</v>
      </c>
    </row>
    <row r="661" spans="2:65" s="13" customFormat="1" ht="11.25">
      <c r="B661" s="162"/>
      <c r="D661" s="152" t="s">
        <v>318</v>
      </c>
      <c r="E661" s="163" t="s">
        <v>1</v>
      </c>
      <c r="F661" s="164" t="s">
        <v>224</v>
      </c>
      <c r="H661" s="165">
        <v>1365.1949999999999</v>
      </c>
      <c r="I661" s="166"/>
      <c r="L661" s="162"/>
      <c r="M661" s="167"/>
      <c r="T661" s="168"/>
      <c r="AT661" s="163" t="s">
        <v>318</v>
      </c>
      <c r="AU661" s="163" t="s">
        <v>84</v>
      </c>
      <c r="AV661" s="13" t="s">
        <v>84</v>
      </c>
      <c r="AW661" s="13" t="s">
        <v>32</v>
      </c>
      <c r="AX661" s="13" t="s">
        <v>82</v>
      </c>
      <c r="AY661" s="163" t="s">
        <v>307</v>
      </c>
    </row>
    <row r="662" spans="2:65" s="1" customFormat="1" ht="24.2" customHeight="1">
      <c r="B662" s="33"/>
      <c r="C662" s="139" t="s">
        <v>918</v>
      </c>
      <c r="D662" s="139" t="s">
        <v>309</v>
      </c>
      <c r="E662" s="140" t="s">
        <v>919</v>
      </c>
      <c r="F662" s="141" t="s">
        <v>920</v>
      </c>
      <c r="G662" s="142" t="s">
        <v>312</v>
      </c>
      <c r="H662" s="143">
        <v>1115.154</v>
      </c>
      <c r="I662" s="144"/>
      <c r="J662" s="145">
        <f>ROUND(I662*H662,2)</f>
        <v>0</v>
      </c>
      <c r="K662" s="141" t="s">
        <v>313</v>
      </c>
      <c r="L662" s="33"/>
      <c r="M662" s="146" t="s">
        <v>1</v>
      </c>
      <c r="N662" s="147" t="s">
        <v>40</v>
      </c>
      <c r="P662" s="148">
        <f>O662*H662</f>
        <v>0</v>
      </c>
      <c r="Q662" s="148">
        <v>3.4999999999999997E-5</v>
      </c>
      <c r="R662" s="148">
        <f>Q662*H662</f>
        <v>3.9030389999999998E-2</v>
      </c>
      <c r="S662" s="148">
        <v>0</v>
      </c>
      <c r="T662" s="149">
        <f>S662*H662</f>
        <v>0</v>
      </c>
      <c r="AR662" s="150" t="s">
        <v>314</v>
      </c>
      <c r="AT662" s="150" t="s">
        <v>309</v>
      </c>
      <c r="AU662" s="150" t="s">
        <v>84</v>
      </c>
      <c r="AY662" s="18" t="s">
        <v>307</v>
      </c>
      <c r="BE662" s="151">
        <f>IF(N662="základní",J662,0)</f>
        <v>0</v>
      </c>
      <c r="BF662" s="151">
        <f>IF(N662="snížená",J662,0)</f>
        <v>0</v>
      </c>
      <c r="BG662" s="151">
        <f>IF(N662="zákl. přenesená",J662,0)</f>
        <v>0</v>
      </c>
      <c r="BH662" s="151">
        <f>IF(N662="sníž. přenesená",J662,0)</f>
        <v>0</v>
      </c>
      <c r="BI662" s="151">
        <f>IF(N662="nulová",J662,0)</f>
        <v>0</v>
      </c>
      <c r="BJ662" s="18" t="s">
        <v>82</v>
      </c>
      <c r="BK662" s="151">
        <f>ROUND(I662*H662,2)</f>
        <v>0</v>
      </c>
      <c r="BL662" s="18" t="s">
        <v>314</v>
      </c>
      <c r="BM662" s="150" t="s">
        <v>921</v>
      </c>
    </row>
    <row r="663" spans="2:65" s="1" customFormat="1" ht="19.5">
      <c r="B663" s="33"/>
      <c r="D663" s="152" t="s">
        <v>316</v>
      </c>
      <c r="F663" s="153" t="s">
        <v>922</v>
      </c>
      <c r="I663" s="154"/>
      <c r="L663" s="33"/>
      <c r="M663" s="155"/>
      <c r="T663" s="57"/>
      <c r="AT663" s="18" t="s">
        <v>316</v>
      </c>
      <c r="AU663" s="18" t="s">
        <v>84</v>
      </c>
    </row>
    <row r="664" spans="2:65" s="1" customFormat="1" ht="19.5">
      <c r="B664" s="33"/>
      <c r="D664" s="152" t="s">
        <v>357</v>
      </c>
      <c r="F664" s="176" t="s">
        <v>923</v>
      </c>
      <c r="I664" s="154"/>
      <c r="L664" s="33"/>
      <c r="M664" s="155"/>
      <c r="T664" s="57"/>
      <c r="AT664" s="18" t="s">
        <v>357</v>
      </c>
      <c r="AU664" s="18" t="s">
        <v>84</v>
      </c>
    </row>
    <row r="665" spans="2:65" s="13" customFormat="1" ht="11.25">
      <c r="B665" s="162"/>
      <c r="D665" s="152" t="s">
        <v>318</v>
      </c>
      <c r="E665" s="163" t="s">
        <v>1</v>
      </c>
      <c r="F665" s="164" t="s">
        <v>924</v>
      </c>
      <c r="H665" s="165">
        <v>842.57899999999995</v>
      </c>
      <c r="I665" s="166"/>
      <c r="L665" s="162"/>
      <c r="M665" s="167"/>
      <c r="T665" s="168"/>
      <c r="AT665" s="163" t="s">
        <v>318</v>
      </c>
      <c r="AU665" s="163" t="s">
        <v>84</v>
      </c>
      <c r="AV665" s="13" t="s">
        <v>84</v>
      </c>
      <c r="AW665" s="13" t="s">
        <v>32</v>
      </c>
      <c r="AX665" s="13" t="s">
        <v>75</v>
      </c>
      <c r="AY665" s="163" t="s">
        <v>307</v>
      </c>
    </row>
    <row r="666" spans="2:65" s="13" customFormat="1" ht="11.25">
      <c r="B666" s="162"/>
      <c r="D666" s="152" t="s">
        <v>318</v>
      </c>
      <c r="E666" s="163" t="s">
        <v>1</v>
      </c>
      <c r="F666" s="164" t="s">
        <v>925</v>
      </c>
      <c r="H666" s="165">
        <v>118.6</v>
      </c>
      <c r="I666" s="166"/>
      <c r="L666" s="162"/>
      <c r="M666" s="167"/>
      <c r="T666" s="168"/>
      <c r="AT666" s="163" t="s">
        <v>318</v>
      </c>
      <c r="AU666" s="163" t="s">
        <v>84</v>
      </c>
      <c r="AV666" s="13" t="s">
        <v>84</v>
      </c>
      <c r="AW666" s="13" t="s">
        <v>32</v>
      </c>
      <c r="AX666" s="13" t="s">
        <v>75</v>
      </c>
      <c r="AY666" s="163" t="s">
        <v>307</v>
      </c>
    </row>
    <row r="667" spans="2:65" s="13" customFormat="1" ht="11.25">
      <c r="B667" s="162"/>
      <c r="D667" s="152" t="s">
        <v>318</v>
      </c>
      <c r="E667" s="163" t="s">
        <v>1</v>
      </c>
      <c r="F667" s="164" t="s">
        <v>926</v>
      </c>
      <c r="H667" s="165">
        <v>11.484999999999999</v>
      </c>
      <c r="I667" s="166"/>
      <c r="L667" s="162"/>
      <c r="M667" s="167"/>
      <c r="T667" s="168"/>
      <c r="AT667" s="163" t="s">
        <v>318</v>
      </c>
      <c r="AU667" s="163" t="s">
        <v>84</v>
      </c>
      <c r="AV667" s="13" t="s">
        <v>84</v>
      </c>
      <c r="AW667" s="13" t="s">
        <v>32</v>
      </c>
      <c r="AX667" s="13" t="s">
        <v>75</v>
      </c>
      <c r="AY667" s="163" t="s">
        <v>307</v>
      </c>
    </row>
    <row r="668" spans="2:65" s="13" customFormat="1" ht="11.25">
      <c r="B668" s="162"/>
      <c r="D668" s="152" t="s">
        <v>318</v>
      </c>
      <c r="E668" s="163" t="s">
        <v>1</v>
      </c>
      <c r="F668" s="164" t="s">
        <v>927</v>
      </c>
      <c r="H668" s="165">
        <v>142.49</v>
      </c>
      <c r="I668" s="166"/>
      <c r="L668" s="162"/>
      <c r="M668" s="167"/>
      <c r="T668" s="168"/>
      <c r="AT668" s="163" t="s">
        <v>318</v>
      </c>
      <c r="AU668" s="163" t="s">
        <v>84</v>
      </c>
      <c r="AV668" s="13" t="s">
        <v>84</v>
      </c>
      <c r="AW668" s="13" t="s">
        <v>32</v>
      </c>
      <c r="AX668" s="13" t="s">
        <v>75</v>
      </c>
      <c r="AY668" s="163" t="s">
        <v>307</v>
      </c>
    </row>
    <row r="669" spans="2:65" s="14" customFormat="1" ht="11.25">
      <c r="B669" s="169"/>
      <c r="D669" s="152" t="s">
        <v>318</v>
      </c>
      <c r="E669" s="170" t="s">
        <v>1</v>
      </c>
      <c r="F669" s="171" t="s">
        <v>325</v>
      </c>
      <c r="H669" s="172">
        <v>1115.154</v>
      </c>
      <c r="I669" s="173"/>
      <c r="L669" s="169"/>
      <c r="M669" s="174"/>
      <c r="T669" s="175"/>
      <c r="AT669" s="170" t="s">
        <v>318</v>
      </c>
      <c r="AU669" s="170" t="s">
        <v>84</v>
      </c>
      <c r="AV669" s="14" t="s">
        <v>314</v>
      </c>
      <c r="AW669" s="14" t="s">
        <v>32</v>
      </c>
      <c r="AX669" s="14" t="s">
        <v>82</v>
      </c>
      <c r="AY669" s="170" t="s">
        <v>307</v>
      </c>
    </row>
    <row r="670" spans="2:65" s="11" customFormat="1" ht="22.9" customHeight="1">
      <c r="B670" s="127"/>
      <c r="D670" s="128" t="s">
        <v>74</v>
      </c>
      <c r="E670" s="137" t="s">
        <v>928</v>
      </c>
      <c r="F670" s="137" t="s">
        <v>929</v>
      </c>
      <c r="I670" s="130"/>
      <c r="J670" s="138">
        <f>BK670</f>
        <v>0</v>
      </c>
      <c r="L670" s="127"/>
      <c r="M670" s="132"/>
      <c r="P670" s="133">
        <f>SUM(P671:P723)</f>
        <v>0</v>
      </c>
      <c r="R670" s="133">
        <f>SUM(R671:R723)</f>
        <v>0</v>
      </c>
      <c r="T670" s="134">
        <f>SUM(T671:T723)</f>
        <v>0</v>
      </c>
      <c r="AR670" s="128" t="s">
        <v>82</v>
      </c>
      <c r="AT670" s="135" t="s">
        <v>74</v>
      </c>
      <c r="AU670" s="135" t="s">
        <v>82</v>
      </c>
      <c r="AY670" s="128" t="s">
        <v>307</v>
      </c>
      <c r="BK670" s="136">
        <f>SUM(BK671:BK723)</f>
        <v>0</v>
      </c>
    </row>
    <row r="671" spans="2:65" s="1" customFormat="1" ht="37.9" customHeight="1">
      <c r="B671" s="33"/>
      <c r="C671" s="139" t="s">
        <v>930</v>
      </c>
      <c r="D671" s="139" t="s">
        <v>309</v>
      </c>
      <c r="E671" s="140" t="s">
        <v>931</v>
      </c>
      <c r="F671" s="141" t="s">
        <v>932</v>
      </c>
      <c r="G671" s="142" t="s">
        <v>312</v>
      </c>
      <c r="H671" s="143">
        <v>394</v>
      </c>
      <c r="I671" s="144"/>
      <c r="J671" s="145">
        <f>ROUND(I671*H671,2)</f>
        <v>0</v>
      </c>
      <c r="K671" s="141" t="s">
        <v>313</v>
      </c>
      <c r="L671" s="33"/>
      <c r="M671" s="146" t="s">
        <v>1</v>
      </c>
      <c r="N671" s="147" t="s">
        <v>40</v>
      </c>
      <c r="P671" s="148">
        <f>O671*H671</f>
        <v>0</v>
      </c>
      <c r="Q671" s="148">
        <v>0</v>
      </c>
      <c r="R671" s="148">
        <f>Q671*H671</f>
        <v>0</v>
      </c>
      <c r="S671" s="148">
        <v>0</v>
      </c>
      <c r="T671" s="149">
        <f>S671*H671</f>
        <v>0</v>
      </c>
      <c r="AR671" s="150" t="s">
        <v>314</v>
      </c>
      <c r="AT671" s="150" t="s">
        <v>309</v>
      </c>
      <c r="AU671" s="150" t="s">
        <v>84</v>
      </c>
      <c r="AY671" s="18" t="s">
        <v>307</v>
      </c>
      <c r="BE671" s="151">
        <f>IF(N671="základní",J671,0)</f>
        <v>0</v>
      </c>
      <c r="BF671" s="151">
        <f>IF(N671="snížená",J671,0)</f>
        <v>0</v>
      </c>
      <c r="BG671" s="151">
        <f>IF(N671="zákl. přenesená",J671,0)</f>
        <v>0</v>
      </c>
      <c r="BH671" s="151">
        <f>IF(N671="sníž. přenesená",J671,0)</f>
        <v>0</v>
      </c>
      <c r="BI671" s="151">
        <f>IF(N671="nulová",J671,0)</f>
        <v>0</v>
      </c>
      <c r="BJ671" s="18" t="s">
        <v>82</v>
      </c>
      <c r="BK671" s="151">
        <f>ROUND(I671*H671,2)</f>
        <v>0</v>
      </c>
      <c r="BL671" s="18" t="s">
        <v>314</v>
      </c>
      <c r="BM671" s="150" t="s">
        <v>933</v>
      </c>
    </row>
    <row r="672" spans="2:65" s="1" customFormat="1" ht="29.25">
      <c r="B672" s="33"/>
      <c r="D672" s="152" t="s">
        <v>316</v>
      </c>
      <c r="F672" s="153" t="s">
        <v>934</v>
      </c>
      <c r="I672" s="154"/>
      <c r="L672" s="33"/>
      <c r="M672" s="155"/>
      <c r="T672" s="57"/>
      <c r="AT672" s="18" t="s">
        <v>316</v>
      </c>
      <c r="AU672" s="18" t="s">
        <v>84</v>
      </c>
    </row>
    <row r="673" spans="2:65" s="13" customFormat="1" ht="11.25">
      <c r="B673" s="162"/>
      <c r="D673" s="152" t="s">
        <v>318</v>
      </c>
      <c r="E673" s="163" t="s">
        <v>1</v>
      </c>
      <c r="F673" s="164" t="s">
        <v>213</v>
      </c>
      <c r="H673" s="165">
        <v>394</v>
      </c>
      <c r="I673" s="166"/>
      <c r="L673" s="162"/>
      <c r="M673" s="167"/>
      <c r="T673" s="168"/>
      <c r="AT673" s="163" t="s">
        <v>318</v>
      </c>
      <c r="AU673" s="163" t="s">
        <v>84</v>
      </c>
      <c r="AV673" s="13" t="s">
        <v>84</v>
      </c>
      <c r="AW673" s="13" t="s">
        <v>32</v>
      </c>
      <c r="AX673" s="13" t="s">
        <v>82</v>
      </c>
      <c r="AY673" s="163" t="s">
        <v>307</v>
      </c>
    </row>
    <row r="674" spans="2:65" s="1" customFormat="1" ht="11.25">
      <c r="B674" s="33"/>
      <c r="D674" s="152" t="s">
        <v>648</v>
      </c>
      <c r="F674" s="187" t="s">
        <v>935</v>
      </c>
      <c r="L674" s="33"/>
      <c r="M674" s="155"/>
      <c r="T674" s="57"/>
      <c r="AU674" s="18" t="s">
        <v>84</v>
      </c>
    </row>
    <row r="675" spans="2:65" s="1" customFormat="1" ht="11.25">
      <c r="B675" s="33"/>
      <c r="D675" s="152" t="s">
        <v>648</v>
      </c>
      <c r="F675" s="188" t="s">
        <v>936</v>
      </c>
      <c r="H675" s="189">
        <v>184</v>
      </c>
      <c r="L675" s="33"/>
      <c r="M675" s="155"/>
      <c r="T675" s="57"/>
      <c r="AU675" s="18" t="s">
        <v>84</v>
      </c>
    </row>
    <row r="676" spans="2:65" s="1" customFormat="1" ht="11.25">
      <c r="B676" s="33"/>
      <c r="D676" s="152" t="s">
        <v>648</v>
      </c>
      <c r="F676" s="188" t="s">
        <v>937</v>
      </c>
      <c r="H676" s="189">
        <v>154</v>
      </c>
      <c r="L676" s="33"/>
      <c r="M676" s="155"/>
      <c r="T676" s="57"/>
      <c r="AU676" s="18" t="s">
        <v>84</v>
      </c>
    </row>
    <row r="677" spans="2:65" s="1" customFormat="1" ht="11.25">
      <c r="B677" s="33"/>
      <c r="D677" s="152" t="s">
        <v>648</v>
      </c>
      <c r="F677" s="188" t="s">
        <v>938</v>
      </c>
      <c r="H677" s="189">
        <v>56</v>
      </c>
      <c r="L677" s="33"/>
      <c r="M677" s="155"/>
      <c r="T677" s="57"/>
      <c r="AU677" s="18" t="s">
        <v>84</v>
      </c>
    </row>
    <row r="678" spans="2:65" s="1" customFormat="1" ht="11.25">
      <c r="B678" s="33"/>
      <c r="D678" s="152" t="s">
        <v>648</v>
      </c>
      <c r="F678" s="188" t="s">
        <v>325</v>
      </c>
      <c r="H678" s="189">
        <v>394</v>
      </c>
      <c r="L678" s="33"/>
      <c r="M678" s="155"/>
      <c r="T678" s="57"/>
      <c r="AU678" s="18" t="s">
        <v>84</v>
      </c>
    </row>
    <row r="679" spans="2:65" s="1" customFormat="1" ht="37.9" customHeight="1">
      <c r="B679" s="33"/>
      <c r="C679" s="139" t="s">
        <v>939</v>
      </c>
      <c r="D679" s="139" t="s">
        <v>309</v>
      </c>
      <c r="E679" s="140" t="s">
        <v>940</v>
      </c>
      <c r="F679" s="141" t="s">
        <v>941</v>
      </c>
      <c r="G679" s="142" t="s">
        <v>312</v>
      </c>
      <c r="H679" s="143">
        <v>35460</v>
      </c>
      <c r="I679" s="144"/>
      <c r="J679" s="145">
        <f>ROUND(I679*H679,2)</f>
        <v>0</v>
      </c>
      <c r="K679" s="141" t="s">
        <v>313</v>
      </c>
      <c r="L679" s="33"/>
      <c r="M679" s="146" t="s">
        <v>1</v>
      </c>
      <c r="N679" s="147" t="s">
        <v>40</v>
      </c>
      <c r="P679" s="148">
        <f>O679*H679</f>
        <v>0</v>
      </c>
      <c r="Q679" s="148">
        <v>0</v>
      </c>
      <c r="R679" s="148">
        <f>Q679*H679</f>
        <v>0</v>
      </c>
      <c r="S679" s="148">
        <v>0</v>
      </c>
      <c r="T679" s="149">
        <f>S679*H679</f>
        <v>0</v>
      </c>
      <c r="AR679" s="150" t="s">
        <v>314</v>
      </c>
      <c r="AT679" s="150" t="s">
        <v>309</v>
      </c>
      <c r="AU679" s="150" t="s">
        <v>84</v>
      </c>
      <c r="AY679" s="18" t="s">
        <v>307</v>
      </c>
      <c r="BE679" s="151">
        <f>IF(N679="základní",J679,0)</f>
        <v>0</v>
      </c>
      <c r="BF679" s="151">
        <f>IF(N679="snížená",J679,0)</f>
        <v>0</v>
      </c>
      <c r="BG679" s="151">
        <f>IF(N679="zákl. přenesená",J679,0)</f>
        <v>0</v>
      </c>
      <c r="BH679" s="151">
        <f>IF(N679="sníž. přenesená",J679,0)</f>
        <v>0</v>
      </c>
      <c r="BI679" s="151">
        <f>IF(N679="nulová",J679,0)</f>
        <v>0</v>
      </c>
      <c r="BJ679" s="18" t="s">
        <v>82</v>
      </c>
      <c r="BK679" s="151">
        <f>ROUND(I679*H679,2)</f>
        <v>0</v>
      </c>
      <c r="BL679" s="18" t="s">
        <v>314</v>
      </c>
      <c r="BM679" s="150" t="s">
        <v>942</v>
      </c>
    </row>
    <row r="680" spans="2:65" s="1" customFormat="1" ht="29.25">
      <c r="B680" s="33"/>
      <c r="D680" s="152" t="s">
        <v>316</v>
      </c>
      <c r="F680" s="153" t="s">
        <v>943</v>
      </c>
      <c r="I680" s="154"/>
      <c r="L680" s="33"/>
      <c r="M680" s="155"/>
      <c r="T680" s="57"/>
      <c r="AT680" s="18" t="s">
        <v>316</v>
      </c>
      <c r="AU680" s="18" t="s">
        <v>84</v>
      </c>
    </row>
    <row r="681" spans="2:65" s="1" customFormat="1" ht="19.5">
      <c r="B681" s="33"/>
      <c r="D681" s="152" t="s">
        <v>357</v>
      </c>
      <c r="F681" s="176" t="s">
        <v>944</v>
      </c>
      <c r="I681" s="154"/>
      <c r="L681" s="33"/>
      <c r="M681" s="155"/>
      <c r="T681" s="57"/>
      <c r="AT681" s="18" t="s">
        <v>357</v>
      </c>
      <c r="AU681" s="18" t="s">
        <v>84</v>
      </c>
    </row>
    <row r="682" spans="2:65" s="13" customFormat="1" ht="11.25">
      <c r="B682" s="162"/>
      <c r="D682" s="152" t="s">
        <v>318</v>
      </c>
      <c r="E682" s="163" t="s">
        <v>1</v>
      </c>
      <c r="F682" s="164" t="s">
        <v>213</v>
      </c>
      <c r="H682" s="165">
        <v>394</v>
      </c>
      <c r="I682" s="166"/>
      <c r="L682" s="162"/>
      <c r="M682" s="167"/>
      <c r="T682" s="168"/>
      <c r="AT682" s="163" t="s">
        <v>318</v>
      </c>
      <c r="AU682" s="163" t="s">
        <v>84</v>
      </c>
      <c r="AV682" s="13" t="s">
        <v>84</v>
      </c>
      <c r="AW682" s="13" t="s">
        <v>32</v>
      </c>
      <c r="AX682" s="13" t="s">
        <v>82</v>
      </c>
      <c r="AY682" s="163" t="s">
        <v>307</v>
      </c>
    </row>
    <row r="683" spans="2:65" s="1" customFormat="1" ht="11.25">
      <c r="B683" s="33"/>
      <c r="D683" s="152" t="s">
        <v>648</v>
      </c>
      <c r="F683" s="187" t="s">
        <v>935</v>
      </c>
      <c r="L683" s="33"/>
      <c r="M683" s="155"/>
      <c r="T683" s="57"/>
      <c r="AU683" s="18" t="s">
        <v>84</v>
      </c>
    </row>
    <row r="684" spans="2:65" s="1" customFormat="1" ht="11.25">
      <c r="B684" s="33"/>
      <c r="D684" s="152" t="s">
        <v>648</v>
      </c>
      <c r="F684" s="188" t="s">
        <v>936</v>
      </c>
      <c r="H684" s="189">
        <v>184</v>
      </c>
      <c r="L684" s="33"/>
      <c r="M684" s="155"/>
      <c r="T684" s="57"/>
      <c r="AU684" s="18" t="s">
        <v>84</v>
      </c>
    </row>
    <row r="685" spans="2:65" s="1" customFormat="1" ht="11.25">
      <c r="B685" s="33"/>
      <c r="D685" s="152" t="s">
        <v>648</v>
      </c>
      <c r="F685" s="188" t="s">
        <v>937</v>
      </c>
      <c r="H685" s="189">
        <v>154</v>
      </c>
      <c r="L685" s="33"/>
      <c r="M685" s="155"/>
      <c r="T685" s="57"/>
      <c r="AU685" s="18" t="s">
        <v>84</v>
      </c>
    </row>
    <row r="686" spans="2:65" s="1" customFormat="1" ht="11.25">
      <c r="B686" s="33"/>
      <c r="D686" s="152" t="s">
        <v>648</v>
      </c>
      <c r="F686" s="188" t="s">
        <v>938</v>
      </c>
      <c r="H686" s="189">
        <v>56</v>
      </c>
      <c r="L686" s="33"/>
      <c r="M686" s="155"/>
      <c r="T686" s="57"/>
      <c r="AU686" s="18" t="s">
        <v>84</v>
      </c>
    </row>
    <row r="687" spans="2:65" s="1" customFormat="1" ht="11.25">
      <c r="B687" s="33"/>
      <c r="D687" s="152" t="s">
        <v>648</v>
      </c>
      <c r="F687" s="188" t="s">
        <v>325</v>
      </c>
      <c r="H687" s="189">
        <v>394</v>
      </c>
      <c r="L687" s="33"/>
      <c r="M687" s="155"/>
      <c r="T687" s="57"/>
      <c r="AU687" s="18" t="s">
        <v>84</v>
      </c>
    </row>
    <row r="688" spans="2:65" s="13" customFormat="1" ht="11.25">
      <c r="B688" s="162"/>
      <c r="D688" s="152" t="s">
        <v>318</v>
      </c>
      <c r="F688" s="164" t="s">
        <v>945</v>
      </c>
      <c r="H688" s="165">
        <v>35460</v>
      </c>
      <c r="I688" s="166"/>
      <c r="L688" s="162"/>
      <c r="M688" s="167"/>
      <c r="T688" s="168"/>
      <c r="AT688" s="163" t="s">
        <v>318</v>
      </c>
      <c r="AU688" s="163" t="s">
        <v>84</v>
      </c>
      <c r="AV688" s="13" t="s">
        <v>84</v>
      </c>
      <c r="AW688" s="13" t="s">
        <v>4</v>
      </c>
      <c r="AX688" s="13" t="s">
        <v>82</v>
      </c>
      <c r="AY688" s="163" t="s">
        <v>307</v>
      </c>
    </row>
    <row r="689" spans="2:65" s="1" customFormat="1" ht="44.25" customHeight="1">
      <c r="B689" s="33"/>
      <c r="C689" s="139" t="s">
        <v>946</v>
      </c>
      <c r="D689" s="139" t="s">
        <v>309</v>
      </c>
      <c r="E689" s="140" t="s">
        <v>947</v>
      </c>
      <c r="F689" s="141" t="s">
        <v>948</v>
      </c>
      <c r="G689" s="142" t="s">
        <v>405</v>
      </c>
      <c r="H689" s="143">
        <v>1</v>
      </c>
      <c r="I689" s="144"/>
      <c r="J689" s="145">
        <f>ROUND(I689*H689,2)</f>
        <v>0</v>
      </c>
      <c r="K689" s="141" t="s">
        <v>313</v>
      </c>
      <c r="L689" s="33"/>
      <c r="M689" s="146" t="s">
        <v>1</v>
      </c>
      <c r="N689" s="147" t="s">
        <v>40</v>
      </c>
      <c r="P689" s="148">
        <f>O689*H689</f>
        <v>0</v>
      </c>
      <c r="Q689" s="148">
        <v>0</v>
      </c>
      <c r="R689" s="148">
        <f>Q689*H689</f>
        <v>0</v>
      </c>
      <c r="S689" s="148">
        <v>0</v>
      </c>
      <c r="T689" s="149">
        <f>S689*H689</f>
        <v>0</v>
      </c>
      <c r="AR689" s="150" t="s">
        <v>314</v>
      </c>
      <c r="AT689" s="150" t="s">
        <v>309</v>
      </c>
      <c r="AU689" s="150" t="s">
        <v>84</v>
      </c>
      <c r="AY689" s="18" t="s">
        <v>307</v>
      </c>
      <c r="BE689" s="151">
        <f>IF(N689="základní",J689,0)</f>
        <v>0</v>
      </c>
      <c r="BF689" s="151">
        <f>IF(N689="snížená",J689,0)</f>
        <v>0</v>
      </c>
      <c r="BG689" s="151">
        <f>IF(N689="zákl. přenesená",J689,0)</f>
        <v>0</v>
      </c>
      <c r="BH689" s="151">
        <f>IF(N689="sníž. přenesená",J689,0)</f>
        <v>0</v>
      </c>
      <c r="BI689" s="151">
        <f>IF(N689="nulová",J689,0)</f>
        <v>0</v>
      </c>
      <c r="BJ689" s="18" t="s">
        <v>82</v>
      </c>
      <c r="BK689" s="151">
        <f>ROUND(I689*H689,2)</f>
        <v>0</v>
      </c>
      <c r="BL689" s="18" t="s">
        <v>314</v>
      </c>
      <c r="BM689" s="150" t="s">
        <v>949</v>
      </c>
    </row>
    <row r="690" spans="2:65" s="1" customFormat="1" ht="39">
      <c r="B690" s="33"/>
      <c r="D690" s="152" t="s">
        <v>316</v>
      </c>
      <c r="F690" s="153" t="s">
        <v>950</v>
      </c>
      <c r="I690" s="154"/>
      <c r="L690" s="33"/>
      <c r="M690" s="155"/>
      <c r="T690" s="57"/>
      <c r="AT690" s="18" t="s">
        <v>316</v>
      </c>
      <c r="AU690" s="18" t="s">
        <v>84</v>
      </c>
    </row>
    <row r="691" spans="2:65" s="1" customFormat="1" ht="37.9" customHeight="1">
      <c r="B691" s="33"/>
      <c r="C691" s="139" t="s">
        <v>951</v>
      </c>
      <c r="D691" s="139" t="s">
        <v>309</v>
      </c>
      <c r="E691" s="140" t="s">
        <v>952</v>
      </c>
      <c r="F691" s="141" t="s">
        <v>953</v>
      </c>
      <c r="G691" s="142" t="s">
        <v>312</v>
      </c>
      <c r="H691" s="143">
        <v>394</v>
      </c>
      <c r="I691" s="144"/>
      <c r="J691" s="145">
        <f>ROUND(I691*H691,2)</f>
        <v>0</v>
      </c>
      <c r="K691" s="141" t="s">
        <v>313</v>
      </c>
      <c r="L691" s="33"/>
      <c r="M691" s="146" t="s">
        <v>1</v>
      </c>
      <c r="N691" s="147" t="s">
        <v>40</v>
      </c>
      <c r="P691" s="148">
        <f>O691*H691</f>
        <v>0</v>
      </c>
      <c r="Q691" s="148">
        <v>0</v>
      </c>
      <c r="R691" s="148">
        <f>Q691*H691</f>
        <v>0</v>
      </c>
      <c r="S691" s="148">
        <v>0</v>
      </c>
      <c r="T691" s="149">
        <f>S691*H691</f>
        <v>0</v>
      </c>
      <c r="AR691" s="150" t="s">
        <v>314</v>
      </c>
      <c r="AT691" s="150" t="s">
        <v>309</v>
      </c>
      <c r="AU691" s="150" t="s">
        <v>84</v>
      </c>
      <c r="AY691" s="18" t="s">
        <v>307</v>
      </c>
      <c r="BE691" s="151">
        <f>IF(N691="základní",J691,0)</f>
        <v>0</v>
      </c>
      <c r="BF691" s="151">
        <f>IF(N691="snížená",J691,0)</f>
        <v>0</v>
      </c>
      <c r="BG691" s="151">
        <f>IF(N691="zákl. přenesená",J691,0)</f>
        <v>0</v>
      </c>
      <c r="BH691" s="151">
        <f>IF(N691="sníž. přenesená",J691,0)</f>
        <v>0</v>
      </c>
      <c r="BI691" s="151">
        <f>IF(N691="nulová",J691,0)</f>
        <v>0</v>
      </c>
      <c r="BJ691" s="18" t="s">
        <v>82</v>
      </c>
      <c r="BK691" s="151">
        <f>ROUND(I691*H691,2)</f>
        <v>0</v>
      </c>
      <c r="BL691" s="18" t="s">
        <v>314</v>
      </c>
      <c r="BM691" s="150" t="s">
        <v>954</v>
      </c>
    </row>
    <row r="692" spans="2:65" s="1" customFormat="1" ht="29.25">
      <c r="B692" s="33"/>
      <c r="D692" s="152" t="s">
        <v>316</v>
      </c>
      <c r="F692" s="153" t="s">
        <v>955</v>
      </c>
      <c r="I692" s="154"/>
      <c r="L692" s="33"/>
      <c r="M692" s="155"/>
      <c r="T692" s="57"/>
      <c r="AT692" s="18" t="s">
        <v>316</v>
      </c>
      <c r="AU692" s="18" t="s">
        <v>84</v>
      </c>
    </row>
    <row r="693" spans="2:65" s="1" customFormat="1" ht="21.75" customHeight="1">
      <c r="B693" s="33"/>
      <c r="C693" s="139" t="s">
        <v>956</v>
      </c>
      <c r="D693" s="139" t="s">
        <v>309</v>
      </c>
      <c r="E693" s="140" t="s">
        <v>957</v>
      </c>
      <c r="F693" s="141" t="s">
        <v>958</v>
      </c>
      <c r="G693" s="142" t="s">
        <v>312</v>
      </c>
      <c r="H693" s="143">
        <v>394</v>
      </c>
      <c r="I693" s="144"/>
      <c r="J693" s="145">
        <f>ROUND(I693*H693,2)</f>
        <v>0</v>
      </c>
      <c r="K693" s="141" t="s">
        <v>313</v>
      </c>
      <c r="L693" s="33"/>
      <c r="M693" s="146" t="s">
        <v>1</v>
      </c>
      <c r="N693" s="147" t="s">
        <v>40</v>
      </c>
      <c r="P693" s="148">
        <f>O693*H693</f>
        <v>0</v>
      </c>
      <c r="Q693" s="148">
        <v>0</v>
      </c>
      <c r="R693" s="148">
        <f>Q693*H693</f>
        <v>0</v>
      </c>
      <c r="S693" s="148">
        <v>0</v>
      </c>
      <c r="T693" s="149">
        <f>S693*H693</f>
        <v>0</v>
      </c>
      <c r="AR693" s="150" t="s">
        <v>314</v>
      </c>
      <c r="AT693" s="150" t="s">
        <v>309</v>
      </c>
      <c r="AU693" s="150" t="s">
        <v>84</v>
      </c>
      <c r="AY693" s="18" t="s">
        <v>307</v>
      </c>
      <c r="BE693" s="151">
        <f>IF(N693="základní",J693,0)</f>
        <v>0</v>
      </c>
      <c r="BF693" s="151">
        <f>IF(N693="snížená",J693,0)</f>
        <v>0</v>
      </c>
      <c r="BG693" s="151">
        <f>IF(N693="zákl. přenesená",J693,0)</f>
        <v>0</v>
      </c>
      <c r="BH693" s="151">
        <f>IF(N693="sníž. přenesená",J693,0)</f>
        <v>0</v>
      </c>
      <c r="BI693" s="151">
        <f>IF(N693="nulová",J693,0)</f>
        <v>0</v>
      </c>
      <c r="BJ693" s="18" t="s">
        <v>82</v>
      </c>
      <c r="BK693" s="151">
        <f>ROUND(I693*H693,2)</f>
        <v>0</v>
      </c>
      <c r="BL693" s="18" t="s">
        <v>314</v>
      </c>
      <c r="BM693" s="150" t="s">
        <v>959</v>
      </c>
    </row>
    <row r="694" spans="2:65" s="1" customFormat="1" ht="19.5">
      <c r="B694" s="33"/>
      <c r="D694" s="152" t="s">
        <v>316</v>
      </c>
      <c r="F694" s="153" t="s">
        <v>960</v>
      </c>
      <c r="I694" s="154"/>
      <c r="L694" s="33"/>
      <c r="M694" s="155"/>
      <c r="T694" s="57"/>
      <c r="AT694" s="18" t="s">
        <v>316</v>
      </c>
      <c r="AU694" s="18" t="s">
        <v>84</v>
      </c>
    </row>
    <row r="695" spans="2:65" s="13" customFormat="1" ht="11.25">
      <c r="B695" s="162"/>
      <c r="D695" s="152" t="s">
        <v>318</v>
      </c>
      <c r="E695" s="163" t="s">
        <v>1</v>
      </c>
      <c r="F695" s="164" t="s">
        <v>213</v>
      </c>
      <c r="H695" s="165">
        <v>394</v>
      </c>
      <c r="I695" s="166"/>
      <c r="L695" s="162"/>
      <c r="M695" s="167"/>
      <c r="T695" s="168"/>
      <c r="AT695" s="163" t="s">
        <v>318</v>
      </c>
      <c r="AU695" s="163" t="s">
        <v>84</v>
      </c>
      <c r="AV695" s="13" t="s">
        <v>84</v>
      </c>
      <c r="AW695" s="13" t="s">
        <v>32</v>
      </c>
      <c r="AX695" s="13" t="s">
        <v>82</v>
      </c>
      <c r="AY695" s="163" t="s">
        <v>307</v>
      </c>
    </row>
    <row r="696" spans="2:65" s="1" customFormat="1" ht="11.25">
      <c r="B696" s="33"/>
      <c r="D696" s="152" t="s">
        <v>648</v>
      </c>
      <c r="F696" s="187" t="s">
        <v>935</v>
      </c>
      <c r="L696" s="33"/>
      <c r="M696" s="155"/>
      <c r="T696" s="57"/>
      <c r="AU696" s="18" t="s">
        <v>84</v>
      </c>
    </row>
    <row r="697" spans="2:65" s="1" customFormat="1" ht="11.25">
      <c r="B697" s="33"/>
      <c r="D697" s="152" t="s">
        <v>648</v>
      </c>
      <c r="F697" s="188" t="s">
        <v>936</v>
      </c>
      <c r="H697" s="189">
        <v>184</v>
      </c>
      <c r="L697" s="33"/>
      <c r="M697" s="155"/>
      <c r="T697" s="57"/>
      <c r="AU697" s="18" t="s">
        <v>84</v>
      </c>
    </row>
    <row r="698" spans="2:65" s="1" customFormat="1" ht="11.25">
      <c r="B698" s="33"/>
      <c r="D698" s="152" t="s">
        <v>648</v>
      </c>
      <c r="F698" s="188" t="s">
        <v>937</v>
      </c>
      <c r="H698" s="189">
        <v>154</v>
      </c>
      <c r="L698" s="33"/>
      <c r="M698" s="155"/>
      <c r="T698" s="57"/>
      <c r="AU698" s="18" t="s">
        <v>84</v>
      </c>
    </row>
    <row r="699" spans="2:65" s="1" customFormat="1" ht="11.25">
      <c r="B699" s="33"/>
      <c r="D699" s="152" t="s">
        <v>648</v>
      </c>
      <c r="F699" s="188" t="s">
        <v>938</v>
      </c>
      <c r="H699" s="189">
        <v>56</v>
      </c>
      <c r="L699" s="33"/>
      <c r="M699" s="155"/>
      <c r="T699" s="57"/>
      <c r="AU699" s="18" t="s">
        <v>84</v>
      </c>
    </row>
    <row r="700" spans="2:65" s="1" customFormat="1" ht="11.25">
      <c r="B700" s="33"/>
      <c r="D700" s="152" t="s">
        <v>648</v>
      </c>
      <c r="F700" s="188" t="s">
        <v>325</v>
      </c>
      <c r="H700" s="189">
        <v>394</v>
      </c>
      <c r="L700" s="33"/>
      <c r="M700" s="155"/>
      <c r="T700" s="57"/>
      <c r="AU700" s="18" t="s">
        <v>84</v>
      </c>
    </row>
    <row r="701" spans="2:65" s="1" customFormat="1" ht="21.75" customHeight="1">
      <c r="B701" s="33"/>
      <c r="C701" s="139" t="s">
        <v>961</v>
      </c>
      <c r="D701" s="139" t="s">
        <v>309</v>
      </c>
      <c r="E701" s="140" t="s">
        <v>962</v>
      </c>
      <c r="F701" s="141" t="s">
        <v>963</v>
      </c>
      <c r="G701" s="142" t="s">
        <v>312</v>
      </c>
      <c r="H701" s="143">
        <v>35460</v>
      </c>
      <c r="I701" s="144"/>
      <c r="J701" s="145">
        <f>ROUND(I701*H701,2)</f>
        <v>0</v>
      </c>
      <c r="K701" s="141" t="s">
        <v>313</v>
      </c>
      <c r="L701" s="33"/>
      <c r="M701" s="146" t="s">
        <v>1</v>
      </c>
      <c r="N701" s="147" t="s">
        <v>40</v>
      </c>
      <c r="P701" s="148">
        <f>O701*H701</f>
        <v>0</v>
      </c>
      <c r="Q701" s="148">
        <v>0</v>
      </c>
      <c r="R701" s="148">
        <f>Q701*H701</f>
        <v>0</v>
      </c>
      <c r="S701" s="148">
        <v>0</v>
      </c>
      <c r="T701" s="149">
        <f>S701*H701</f>
        <v>0</v>
      </c>
      <c r="AR701" s="150" t="s">
        <v>314</v>
      </c>
      <c r="AT701" s="150" t="s">
        <v>309</v>
      </c>
      <c r="AU701" s="150" t="s">
        <v>84</v>
      </c>
      <c r="AY701" s="18" t="s">
        <v>307</v>
      </c>
      <c r="BE701" s="151">
        <f>IF(N701="základní",J701,0)</f>
        <v>0</v>
      </c>
      <c r="BF701" s="151">
        <f>IF(N701="snížená",J701,0)</f>
        <v>0</v>
      </c>
      <c r="BG701" s="151">
        <f>IF(N701="zákl. přenesená",J701,0)</f>
        <v>0</v>
      </c>
      <c r="BH701" s="151">
        <f>IF(N701="sníž. přenesená",J701,0)</f>
        <v>0</v>
      </c>
      <c r="BI701" s="151">
        <f>IF(N701="nulová",J701,0)</f>
        <v>0</v>
      </c>
      <c r="BJ701" s="18" t="s">
        <v>82</v>
      </c>
      <c r="BK701" s="151">
        <f>ROUND(I701*H701,2)</f>
        <v>0</v>
      </c>
      <c r="BL701" s="18" t="s">
        <v>314</v>
      </c>
      <c r="BM701" s="150" t="s">
        <v>964</v>
      </c>
    </row>
    <row r="702" spans="2:65" s="1" customFormat="1" ht="19.5">
      <c r="B702" s="33"/>
      <c r="D702" s="152" t="s">
        <v>316</v>
      </c>
      <c r="F702" s="153" t="s">
        <v>965</v>
      </c>
      <c r="I702" s="154"/>
      <c r="L702" s="33"/>
      <c r="M702" s="155"/>
      <c r="T702" s="57"/>
      <c r="AT702" s="18" t="s">
        <v>316</v>
      </c>
      <c r="AU702" s="18" t="s">
        <v>84</v>
      </c>
    </row>
    <row r="703" spans="2:65" s="1" customFormat="1" ht="19.5">
      <c r="B703" s="33"/>
      <c r="D703" s="152" t="s">
        <v>357</v>
      </c>
      <c r="F703" s="176" t="s">
        <v>944</v>
      </c>
      <c r="I703" s="154"/>
      <c r="L703" s="33"/>
      <c r="M703" s="155"/>
      <c r="T703" s="57"/>
      <c r="AT703" s="18" t="s">
        <v>357</v>
      </c>
      <c r="AU703" s="18" t="s">
        <v>84</v>
      </c>
    </row>
    <row r="704" spans="2:65" s="13" customFormat="1" ht="11.25">
      <c r="B704" s="162"/>
      <c r="D704" s="152" t="s">
        <v>318</v>
      </c>
      <c r="E704" s="163" t="s">
        <v>1</v>
      </c>
      <c r="F704" s="164" t="s">
        <v>213</v>
      </c>
      <c r="H704" s="165">
        <v>394</v>
      </c>
      <c r="I704" s="166"/>
      <c r="L704" s="162"/>
      <c r="M704" s="167"/>
      <c r="T704" s="168"/>
      <c r="AT704" s="163" t="s">
        <v>318</v>
      </c>
      <c r="AU704" s="163" t="s">
        <v>84</v>
      </c>
      <c r="AV704" s="13" t="s">
        <v>84</v>
      </c>
      <c r="AW704" s="13" t="s">
        <v>32</v>
      </c>
      <c r="AX704" s="13" t="s">
        <v>82</v>
      </c>
      <c r="AY704" s="163" t="s">
        <v>307</v>
      </c>
    </row>
    <row r="705" spans="2:65" s="1" customFormat="1" ht="11.25">
      <c r="B705" s="33"/>
      <c r="D705" s="152" t="s">
        <v>648</v>
      </c>
      <c r="F705" s="187" t="s">
        <v>935</v>
      </c>
      <c r="L705" s="33"/>
      <c r="M705" s="155"/>
      <c r="T705" s="57"/>
      <c r="AU705" s="18" t="s">
        <v>84</v>
      </c>
    </row>
    <row r="706" spans="2:65" s="1" customFormat="1" ht="11.25">
      <c r="B706" s="33"/>
      <c r="D706" s="152" t="s">
        <v>648</v>
      </c>
      <c r="F706" s="188" t="s">
        <v>936</v>
      </c>
      <c r="H706" s="189">
        <v>184</v>
      </c>
      <c r="L706" s="33"/>
      <c r="M706" s="155"/>
      <c r="T706" s="57"/>
      <c r="AU706" s="18" t="s">
        <v>84</v>
      </c>
    </row>
    <row r="707" spans="2:65" s="1" customFormat="1" ht="11.25">
      <c r="B707" s="33"/>
      <c r="D707" s="152" t="s">
        <v>648</v>
      </c>
      <c r="F707" s="188" t="s">
        <v>937</v>
      </c>
      <c r="H707" s="189">
        <v>154</v>
      </c>
      <c r="L707" s="33"/>
      <c r="M707" s="155"/>
      <c r="T707" s="57"/>
      <c r="AU707" s="18" t="s">
        <v>84</v>
      </c>
    </row>
    <row r="708" spans="2:65" s="1" customFormat="1" ht="11.25">
      <c r="B708" s="33"/>
      <c r="D708" s="152" t="s">
        <v>648</v>
      </c>
      <c r="F708" s="188" t="s">
        <v>938</v>
      </c>
      <c r="H708" s="189">
        <v>56</v>
      </c>
      <c r="L708" s="33"/>
      <c r="M708" s="155"/>
      <c r="T708" s="57"/>
      <c r="AU708" s="18" t="s">
        <v>84</v>
      </c>
    </row>
    <row r="709" spans="2:65" s="1" customFormat="1" ht="11.25">
      <c r="B709" s="33"/>
      <c r="D709" s="152" t="s">
        <v>648</v>
      </c>
      <c r="F709" s="188" t="s">
        <v>325</v>
      </c>
      <c r="H709" s="189">
        <v>394</v>
      </c>
      <c r="L709" s="33"/>
      <c r="M709" s="155"/>
      <c r="T709" s="57"/>
      <c r="AU709" s="18" t="s">
        <v>84</v>
      </c>
    </row>
    <row r="710" spans="2:65" s="13" customFormat="1" ht="11.25">
      <c r="B710" s="162"/>
      <c r="D710" s="152" t="s">
        <v>318</v>
      </c>
      <c r="F710" s="164" t="s">
        <v>945</v>
      </c>
      <c r="H710" s="165">
        <v>35460</v>
      </c>
      <c r="I710" s="166"/>
      <c r="L710" s="162"/>
      <c r="M710" s="167"/>
      <c r="T710" s="168"/>
      <c r="AT710" s="163" t="s">
        <v>318</v>
      </c>
      <c r="AU710" s="163" t="s">
        <v>84</v>
      </c>
      <c r="AV710" s="13" t="s">
        <v>84</v>
      </c>
      <c r="AW710" s="13" t="s">
        <v>4</v>
      </c>
      <c r="AX710" s="13" t="s">
        <v>82</v>
      </c>
      <c r="AY710" s="163" t="s">
        <v>307</v>
      </c>
    </row>
    <row r="711" spans="2:65" s="1" customFormat="1" ht="21.75" customHeight="1">
      <c r="B711" s="33"/>
      <c r="C711" s="139" t="s">
        <v>966</v>
      </c>
      <c r="D711" s="139" t="s">
        <v>309</v>
      </c>
      <c r="E711" s="140" t="s">
        <v>967</v>
      </c>
      <c r="F711" s="141" t="s">
        <v>968</v>
      </c>
      <c r="G711" s="142" t="s">
        <v>312</v>
      </c>
      <c r="H711" s="143">
        <v>394</v>
      </c>
      <c r="I711" s="144"/>
      <c r="J711" s="145">
        <f>ROUND(I711*H711,2)</f>
        <v>0</v>
      </c>
      <c r="K711" s="141" t="s">
        <v>313</v>
      </c>
      <c r="L711" s="33"/>
      <c r="M711" s="146" t="s">
        <v>1</v>
      </c>
      <c r="N711" s="147" t="s">
        <v>40</v>
      </c>
      <c r="P711" s="148">
        <f>O711*H711</f>
        <v>0</v>
      </c>
      <c r="Q711" s="148">
        <v>0</v>
      </c>
      <c r="R711" s="148">
        <f>Q711*H711</f>
        <v>0</v>
      </c>
      <c r="S711" s="148">
        <v>0</v>
      </c>
      <c r="T711" s="149">
        <f>S711*H711</f>
        <v>0</v>
      </c>
      <c r="AR711" s="150" t="s">
        <v>314</v>
      </c>
      <c r="AT711" s="150" t="s">
        <v>309</v>
      </c>
      <c r="AU711" s="150" t="s">
        <v>84</v>
      </c>
      <c r="AY711" s="18" t="s">
        <v>307</v>
      </c>
      <c r="BE711" s="151">
        <f>IF(N711="základní",J711,0)</f>
        <v>0</v>
      </c>
      <c r="BF711" s="151">
        <f>IF(N711="snížená",J711,0)</f>
        <v>0</v>
      </c>
      <c r="BG711" s="151">
        <f>IF(N711="zákl. přenesená",J711,0)</f>
        <v>0</v>
      </c>
      <c r="BH711" s="151">
        <f>IF(N711="sníž. přenesená",J711,0)</f>
        <v>0</v>
      </c>
      <c r="BI711" s="151">
        <f>IF(N711="nulová",J711,0)</f>
        <v>0</v>
      </c>
      <c r="BJ711" s="18" t="s">
        <v>82</v>
      </c>
      <c r="BK711" s="151">
        <f>ROUND(I711*H711,2)</f>
        <v>0</v>
      </c>
      <c r="BL711" s="18" t="s">
        <v>314</v>
      </c>
      <c r="BM711" s="150" t="s">
        <v>969</v>
      </c>
    </row>
    <row r="712" spans="2:65" s="1" customFormat="1" ht="19.5">
      <c r="B712" s="33"/>
      <c r="D712" s="152" t="s">
        <v>316</v>
      </c>
      <c r="F712" s="153" t="s">
        <v>970</v>
      </c>
      <c r="I712" s="154"/>
      <c r="L712" s="33"/>
      <c r="M712" s="155"/>
      <c r="T712" s="57"/>
      <c r="AT712" s="18" t="s">
        <v>316</v>
      </c>
      <c r="AU712" s="18" t="s">
        <v>84</v>
      </c>
    </row>
    <row r="713" spans="2:65" s="1" customFormat="1" ht="24.2" customHeight="1">
      <c r="B713" s="33"/>
      <c r="C713" s="139" t="s">
        <v>971</v>
      </c>
      <c r="D713" s="139" t="s">
        <v>309</v>
      </c>
      <c r="E713" s="140" t="s">
        <v>972</v>
      </c>
      <c r="F713" s="141" t="s">
        <v>973</v>
      </c>
      <c r="G713" s="142" t="s">
        <v>312</v>
      </c>
      <c r="H713" s="143">
        <v>394</v>
      </c>
      <c r="I713" s="144"/>
      <c r="J713" s="145">
        <f>ROUND(I713*H713,2)</f>
        <v>0</v>
      </c>
      <c r="K713" s="141" t="s">
        <v>313</v>
      </c>
      <c r="L713" s="33"/>
      <c r="M713" s="146" t="s">
        <v>1</v>
      </c>
      <c r="N713" s="147" t="s">
        <v>40</v>
      </c>
      <c r="P713" s="148">
        <f>O713*H713</f>
        <v>0</v>
      </c>
      <c r="Q713" s="148">
        <v>0</v>
      </c>
      <c r="R713" s="148">
        <f>Q713*H713</f>
        <v>0</v>
      </c>
      <c r="S713" s="148">
        <v>0</v>
      </c>
      <c r="T713" s="149">
        <f>S713*H713</f>
        <v>0</v>
      </c>
      <c r="AR713" s="150" t="s">
        <v>314</v>
      </c>
      <c r="AT713" s="150" t="s">
        <v>309</v>
      </c>
      <c r="AU713" s="150" t="s">
        <v>84</v>
      </c>
      <c r="AY713" s="18" t="s">
        <v>307</v>
      </c>
      <c r="BE713" s="151">
        <f>IF(N713="základní",J713,0)</f>
        <v>0</v>
      </c>
      <c r="BF713" s="151">
        <f>IF(N713="snížená",J713,0)</f>
        <v>0</v>
      </c>
      <c r="BG713" s="151">
        <f>IF(N713="zákl. přenesená",J713,0)</f>
        <v>0</v>
      </c>
      <c r="BH713" s="151">
        <f>IF(N713="sníž. přenesená",J713,0)</f>
        <v>0</v>
      </c>
      <c r="BI713" s="151">
        <f>IF(N713="nulová",J713,0)</f>
        <v>0</v>
      </c>
      <c r="BJ713" s="18" t="s">
        <v>82</v>
      </c>
      <c r="BK713" s="151">
        <f>ROUND(I713*H713,2)</f>
        <v>0</v>
      </c>
      <c r="BL713" s="18" t="s">
        <v>314</v>
      </c>
      <c r="BM713" s="150" t="s">
        <v>974</v>
      </c>
    </row>
    <row r="714" spans="2:65" s="1" customFormat="1" ht="19.5">
      <c r="B714" s="33"/>
      <c r="D714" s="152" t="s">
        <v>316</v>
      </c>
      <c r="F714" s="153" t="s">
        <v>975</v>
      </c>
      <c r="I714" s="154"/>
      <c r="L714" s="33"/>
      <c r="M714" s="155"/>
      <c r="T714" s="57"/>
      <c r="AT714" s="18" t="s">
        <v>316</v>
      </c>
      <c r="AU714" s="18" t="s">
        <v>84</v>
      </c>
    </row>
    <row r="715" spans="2:65" s="13" customFormat="1" ht="11.25">
      <c r="B715" s="162"/>
      <c r="D715" s="152" t="s">
        <v>318</v>
      </c>
      <c r="E715" s="163" t="s">
        <v>1</v>
      </c>
      <c r="F715" s="164" t="s">
        <v>213</v>
      </c>
      <c r="H715" s="165">
        <v>394</v>
      </c>
      <c r="I715" s="166"/>
      <c r="L715" s="162"/>
      <c r="M715" s="167"/>
      <c r="T715" s="168"/>
      <c r="AT715" s="163" t="s">
        <v>318</v>
      </c>
      <c r="AU715" s="163" t="s">
        <v>84</v>
      </c>
      <c r="AV715" s="13" t="s">
        <v>84</v>
      </c>
      <c r="AW715" s="13" t="s">
        <v>32</v>
      </c>
      <c r="AX715" s="13" t="s">
        <v>82</v>
      </c>
      <c r="AY715" s="163" t="s">
        <v>307</v>
      </c>
    </row>
    <row r="716" spans="2:65" s="1" customFormat="1" ht="11.25">
      <c r="B716" s="33"/>
      <c r="D716" s="152" t="s">
        <v>648</v>
      </c>
      <c r="F716" s="187" t="s">
        <v>935</v>
      </c>
      <c r="L716" s="33"/>
      <c r="M716" s="155"/>
      <c r="T716" s="57"/>
      <c r="AU716" s="18" t="s">
        <v>84</v>
      </c>
    </row>
    <row r="717" spans="2:65" s="1" customFormat="1" ht="11.25">
      <c r="B717" s="33"/>
      <c r="D717" s="152" t="s">
        <v>648</v>
      </c>
      <c r="F717" s="188" t="s">
        <v>936</v>
      </c>
      <c r="H717" s="189">
        <v>184</v>
      </c>
      <c r="L717" s="33"/>
      <c r="M717" s="155"/>
      <c r="T717" s="57"/>
      <c r="AU717" s="18" t="s">
        <v>84</v>
      </c>
    </row>
    <row r="718" spans="2:65" s="1" customFormat="1" ht="11.25">
      <c r="B718" s="33"/>
      <c r="D718" s="152" t="s">
        <v>648</v>
      </c>
      <c r="F718" s="188" t="s">
        <v>937</v>
      </c>
      <c r="H718" s="189">
        <v>154</v>
      </c>
      <c r="L718" s="33"/>
      <c r="M718" s="155"/>
      <c r="T718" s="57"/>
      <c r="AU718" s="18" t="s">
        <v>84</v>
      </c>
    </row>
    <row r="719" spans="2:65" s="1" customFormat="1" ht="11.25">
      <c r="B719" s="33"/>
      <c r="D719" s="152" t="s">
        <v>648</v>
      </c>
      <c r="F719" s="188" t="s">
        <v>938</v>
      </c>
      <c r="H719" s="189">
        <v>56</v>
      </c>
      <c r="L719" s="33"/>
      <c r="M719" s="155"/>
      <c r="T719" s="57"/>
      <c r="AU719" s="18" t="s">
        <v>84</v>
      </c>
    </row>
    <row r="720" spans="2:65" s="1" customFormat="1" ht="11.25">
      <c r="B720" s="33"/>
      <c r="D720" s="152" t="s">
        <v>648</v>
      </c>
      <c r="F720" s="188" t="s">
        <v>325</v>
      </c>
      <c r="H720" s="189">
        <v>394</v>
      </c>
      <c r="L720" s="33"/>
      <c r="M720" s="155"/>
      <c r="T720" s="57"/>
      <c r="AU720" s="18" t="s">
        <v>84</v>
      </c>
    </row>
    <row r="721" spans="2:65" s="1" customFormat="1" ht="37.9" customHeight="1">
      <c r="B721" s="33"/>
      <c r="C721" s="139" t="s">
        <v>928</v>
      </c>
      <c r="D721" s="139" t="s">
        <v>309</v>
      </c>
      <c r="E721" s="140" t="s">
        <v>976</v>
      </c>
      <c r="F721" s="141" t="s">
        <v>977</v>
      </c>
      <c r="G721" s="142" t="s">
        <v>312</v>
      </c>
      <c r="H721" s="143">
        <v>842.57899999999995</v>
      </c>
      <c r="I721" s="144"/>
      <c r="J721" s="145">
        <f>ROUND(I721*H721,2)</f>
        <v>0</v>
      </c>
      <c r="K721" s="141" t="s">
        <v>313</v>
      </c>
      <c r="L721" s="33"/>
      <c r="M721" s="146" t="s">
        <v>1</v>
      </c>
      <c r="N721" s="147" t="s">
        <v>40</v>
      </c>
      <c r="P721" s="148">
        <f>O721*H721</f>
        <v>0</v>
      </c>
      <c r="Q721" s="148">
        <v>0</v>
      </c>
      <c r="R721" s="148">
        <f>Q721*H721</f>
        <v>0</v>
      </c>
      <c r="S721" s="148">
        <v>0</v>
      </c>
      <c r="T721" s="149">
        <f>S721*H721</f>
        <v>0</v>
      </c>
      <c r="AR721" s="150" t="s">
        <v>314</v>
      </c>
      <c r="AT721" s="150" t="s">
        <v>309</v>
      </c>
      <c r="AU721" s="150" t="s">
        <v>84</v>
      </c>
      <c r="AY721" s="18" t="s">
        <v>307</v>
      </c>
      <c r="BE721" s="151">
        <f>IF(N721="základní",J721,0)</f>
        <v>0</v>
      </c>
      <c r="BF721" s="151">
        <f>IF(N721="snížená",J721,0)</f>
        <v>0</v>
      </c>
      <c r="BG721" s="151">
        <f>IF(N721="zákl. přenesená",J721,0)</f>
        <v>0</v>
      </c>
      <c r="BH721" s="151">
        <f>IF(N721="sníž. přenesená",J721,0)</f>
        <v>0</v>
      </c>
      <c r="BI721" s="151">
        <f>IF(N721="nulová",J721,0)</f>
        <v>0</v>
      </c>
      <c r="BJ721" s="18" t="s">
        <v>82</v>
      </c>
      <c r="BK721" s="151">
        <f>ROUND(I721*H721,2)</f>
        <v>0</v>
      </c>
      <c r="BL721" s="18" t="s">
        <v>314</v>
      </c>
      <c r="BM721" s="150" t="s">
        <v>978</v>
      </c>
    </row>
    <row r="722" spans="2:65" s="1" customFormat="1" ht="19.5">
      <c r="B722" s="33"/>
      <c r="D722" s="152" t="s">
        <v>316</v>
      </c>
      <c r="F722" s="153" t="s">
        <v>979</v>
      </c>
      <c r="I722" s="154"/>
      <c r="L722" s="33"/>
      <c r="M722" s="155"/>
      <c r="T722" s="57"/>
      <c r="AT722" s="18" t="s">
        <v>316</v>
      </c>
      <c r="AU722" s="18" t="s">
        <v>84</v>
      </c>
    </row>
    <row r="723" spans="2:65" s="13" customFormat="1" ht="11.25">
      <c r="B723" s="162"/>
      <c r="D723" s="152" t="s">
        <v>318</v>
      </c>
      <c r="E723" s="163" t="s">
        <v>1</v>
      </c>
      <c r="F723" s="164" t="s">
        <v>924</v>
      </c>
      <c r="H723" s="165">
        <v>842.57899999999995</v>
      </c>
      <c r="I723" s="166"/>
      <c r="L723" s="162"/>
      <c r="M723" s="167"/>
      <c r="T723" s="168"/>
      <c r="AT723" s="163" t="s">
        <v>318</v>
      </c>
      <c r="AU723" s="163" t="s">
        <v>84</v>
      </c>
      <c r="AV723" s="13" t="s">
        <v>84</v>
      </c>
      <c r="AW723" s="13" t="s">
        <v>32</v>
      </c>
      <c r="AX723" s="13" t="s">
        <v>82</v>
      </c>
      <c r="AY723" s="163" t="s">
        <v>307</v>
      </c>
    </row>
    <row r="724" spans="2:65" s="11" customFormat="1" ht="22.9" customHeight="1">
      <c r="B724" s="127"/>
      <c r="D724" s="128" t="s">
        <v>74</v>
      </c>
      <c r="E724" s="137" t="s">
        <v>980</v>
      </c>
      <c r="F724" s="137" t="s">
        <v>981</v>
      </c>
      <c r="I724" s="130"/>
      <c r="J724" s="138">
        <f>BK724</f>
        <v>0</v>
      </c>
      <c r="L724" s="127"/>
      <c r="M724" s="132"/>
      <c r="P724" s="133">
        <f>SUM(P725:P757)</f>
        <v>0</v>
      </c>
      <c r="R724" s="133">
        <f>SUM(R725:R757)</f>
        <v>0</v>
      </c>
      <c r="T724" s="134">
        <f>SUM(T725:T757)</f>
        <v>0</v>
      </c>
      <c r="AR724" s="128" t="s">
        <v>82</v>
      </c>
      <c r="AT724" s="135" t="s">
        <v>74</v>
      </c>
      <c r="AU724" s="135" t="s">
        <v>82</v>
      </c>
      <c r="AY724" s="128" t="s">
        <v>307</v>
      </c>
      <c r="BK724" s="136">
        <f>SUM(BK725:BK757)</f>
        <v>0</v>
      </c>
    </row>
    <row r="725" spans="2:65" s="1" customFormat="1" ht="33" customHeight="1">
      <c r="B725" s="33"/>
      <c r="C725" s="139" t="s">
        <v>982</v>
      </c>
      <c r="D725" s="139" t="s">
        <v>309</v>
      </c>
      <c r="E725" s="140" t="s">
        <v>983</v>
      </c>
      <c r="F725" s="141" t="s">
        <v>984</v>
      </c>
      <c r="G725" s="142" t="s">
        <v>364</v>
      </c>
      <c r="H725" s="143">
        <v>293.77800000000002</v>
      </c>
      <c r="I725" s="144"/>
      <c r="J725" s="145">
        <f>ROUND(I725*H725,2)</f>
        <v>0</v>
      </c>
      <c r="K725" s="141" t="s">
        <v>313</v>
      </c>
      <c r="L725" s="33"/>
      <c r="M725" s="146" t="s">
        <v>1</v>
      </c>
      <c r="N725" s="147" t="s">
        <v>40</v>
      </c>
      <c r="P725" s="148">
        <f>O725*H725</f>
        <v>0</v>
      </c>
      <c r="Q725" s="148">
        <v>0</v>
      </c>
      <c r="R725" s="148">
        <f>Q725*H725</f>
        <v>0</v>
      </c>
      <c r="S725" s="148">
        <v>0</v>
      </c>
      <c r="T725" s="149">
        <f>S725*H725</f>
        <v>0</v>
      </c>
      <c r="AR725" s="150" t="s">
        <v>314</v>
      </c>
      <c r="AT725" s="150" t="s">
        <v>309</v>
      </c>
      <c r="AU725" s="150" t="s">
        <v>84</v>
      </c>
      <c r="AY725" s="18" t="s">
        <v>307</v>
      </c>
      <c r="BE725" s="151">
        <f>IF(N725="základní",J725,0)</f>
        <v>0</v>
      </c>
      <c r="BF725" s="151">
        <f>IF(N725="snížená",J725,0)</f>
        <v>0</v>
      </c>
      <c r="BG725" s="151">
        <f>IF(N725="zákl. přenesená",J725,0)</f>
        <v>0</v>
      </c>
      <c r="BH725" s="151">
        <f>IF(N725="sníž. přenesená",J725,0)</f>
        <v>0</v>
      </c>
      <c r="BI725" s="151">
        <f>IF(N725="nulová",J725,0)</f>
        <v>0</v>
      </c>
      <c r="BJ725" s="18" t="s">
        <v>82</v>
      </c>
      <c r="BK725" s="151">
        <f>ROUND(I725*H725,2)</f>
        <v>0</v>
      </c>
      <c r="BL725" s="18" t="s">
        <v>314</v>
      </c>
      <c r="BM725" s="150" t="s">
        <v>985</v>
      </c>
    </row>
    <row r="726" spans="2:65" s="1" customFormat="1" ht="29.25">
      <c r="B726" s="33"/>
      <c r="D726" s="152" t="s">
        <v>316</v>
      </c>
      <c r="F726" s="153" t="s">
        <v>986</v>
      </c>
      <c r="I726" s="154"/>
      <c r="L726" s="33"/>
      <c r="M726" s="155"/>
      <c r="T726" s="57"/>
      <c r="AT726" s="18" t="s">
        <v>316</v>
      </c>
      <c r="AU726" s="18" t="s">
        <v>84</v>
      </c>
    </row>
    <row r="727" spans="2:65" s="1" customFormat="1" ht="29.25">
      <c r="B727" s="33"/>
      <c r="D727" s="152" t="s">
        <v>357</v>
      </c>
      <c r="F727" s="176" t="s">
        <v>987</v>
      </c>
      <c r="I727" s="154"/>
      <c r="L727" s="33"/>
      <c r="M727" s="155"/>
      <c r="T727" s="57"/>
      <c r="AT727" s="18" t="s">
        <v>357</v>
      </c>
      <c r="AU727" s="18" t="s">
        <v>84</v>
      </c>
    </row>
    <row r="728" spans="2:65" s="1" customFormat="1" ht="24.2" customHeight="1">
      <c r="B728" s="33"/>
      <c r="C728" s="139" t="s">
        <v>988</v>
      </c>
      <c r="D728" s="139" t="s">
        <v>309</v>
      </c>
      <c r="E728" s="140" t="s">
        <v>989</v>
      </c>
      <c r="F728" s="141" t="s">
        <v>990</v>
      </c>
      <c r="G728" s="142" t="s">
        <v>364</v>
      </c>
      <c r="H728" s="143">
        <v>293.77800000000002</v>
      </c>
      <c r="I728" s="144"/>
      <c r="J728" s="145">
        <f>ROUND(I728*H728,2)</f>
        <v>0</v>
      </c>
      <c r="K728" s="141" t="s">
        <v>313</v>
      </c>
      <c r="L728" s="33"/>
      <c r="M728" s="146" t="s">
        <v>1</v>
      </c>
      <c r="N728" s="147" t="s">
        <v>40</v>
      </c>
      <c r="P728" s="148">
        <f>O728*H728</f>
        <v>0</v>
      </c>
      <c r="Q728" s="148">
        <v>0</v>
      </c>
      <c r="R728" s="148">
        <f>Q728*H728</f>
        <v>0</v>
      </c>
      <c r="S728" s="148">
        <v>0</v>
      </c>
      <c r="T728" s="149">
        <f>S728*H728</f>
        <v>0</v>
      </c>
      <c r="AR728" s="150" t="s">
        <v>314</v>
      </c>
      <c r="AT728" s="150" t="s">
        <v>309</v>
      </c>
      <c r="AU728" s="150" t="s">
        <v>84</v>
      </c>
      <c r="AY728" s="18" t="s">
        <v>307</v>
      </c>
      <c r="BE728" s="151">
        <f>IF(N728="základní",J728,0)</f>
        <v>0</v>
      </c>
      <c r="BF728" s="151">
        <f>IF(N728="snížená",J728,0)</f>
        <v>0</v>
      </c>
      <c r="BG728" s="151">
        <f>IF(N728="zákl. přenesená",J728,0)</f>
        <v>0</v>
      </c>
      <c r="BH728" s="151">
        <f>IF(N728="sníž. přenesená",J728,0)</f>
        <v>0</v>
      </c>
      <c r="BI728" s="151">
        <f>IF(N728="nulová",J728,0)</f>
        <v>0</v>
      </c>
      <c r="BJ728" s="18" t="s">
        <v>82</v>
      </c>
      <c r="BK728" s="151">
        <f>ROUND(I728*H728,2)</f>
        <v>0</v>
      </c>
      <c r="BL728" s="18" t="s">
        <v>314</v>
      </c>
      <c r="BM728" s="150" t="s">
        <v>991</v>
      </c>
    </row>
    <row r="729" spans="2:65" s="1" customFormat="1" ht="19.5">
      <c r="B729" s="33"/>
      <c r="D729" s="152" t="s">
        <v>316</v>
      </c>
      <c r="F729" s="153" t="s">
        <v>992</v>
      </c>
      <c r="I729" s="154"/>
      <c r="L729" s="33"/>
      <c r="M729" s="155"/>
      <c r="T729" s="57"/>
      <c r="AT729" s="18" t="s">
        <v>316</v>
      </c>
      <c r="AU729" s="18" t="s">
        <v>84</v>
      </c>
    </row>
    <row r="730" spans="2:65" s="1" customFormat="1" ht="24.2" customHeight="1">
      <c r="B730" s="33"/>
      <c r="C730" s="139" t="s">
        <v>993</v>
      </c>
      <c r="D730" s="139" t="s">
        <v>309</v>
      </c>
      <c r="E730" s="140" t="s">
        <v>994</v>
      </c>
      <c r="F730" s="141" t="s">
        <v>995</v>
      </c>
      <c r="G730" s="142" t="s">
        <v>364</v>
      </c>
      <c r="H730" s="143">
        <v>2644.002</v>
      </c>
      <c r="I730" s="144"/>
      <c r="J730" s="145">
        <f>ROUND(I730*H730,2)</f>
        <v>0</v>
      </c>
      <c r="K730" s="141" t="s">
        <v>313</v>
      </c>
      <c r="L730" s="33"/>
      <c r="M730" s="146" t="s">
        <v>1</v>
      </c>
      <c r="N730" s="147" t="s">
        <v>40</v>
      </c>
      <c r="P730" s="148">
        <f>O730*H730</f>
        <v>0</v>
      </c>
      <c r="Q730" s="148">
        <v>0</v>
      </c>
      <c r="R730" s="148">
        <f>Q730*H730</f>
        <v>0</v>
      </c>
      <c r="S730" s="148">
        <v>0</v>
      </c>
      <c r="T730" s="149">
        <f>S730*H730</f>
        <v>0</v>
      </c>
      <c r="AR730" s="150" t="s">
        <v>314</v>
      </c>
      <c r="AT730" s="150" t="s">
        <v>309</v>
      </c>
      <c r="AU730" s="150" t="s">
        <v>84</v>
      </c>
      <c r="AY730" s="18" t="s">
        <v>307</v>
      </c>
      <c r="BE730" s="151">
        <f>IF(N730="základní",J730,0)</f>
        <v>0</v>
      </c>
      <c r="BF730" s="151">
        <f>IF(N730="snížená",J730,0)</f>
        <v>0</v>
      </c>
      <c r="BG730" s="151">
        <f>IF(N730="zákl. přenesená",J730,0)</f>
        <v>0</v>
      </c>
      <c r="BH730" s="151">
        <f>IF(N730="sníž. přenesená",J730,0)</f>
        <v>0</v>
      </c>
      <c r="BI730" s="151">
        <f>IF(N730="nulová",J730,0)</f>
        <v>0</v>
      </c>
      <c r="BJ730" s="18" t="s">
        <v>82</v>
      </c>
      <c r="BK730" s="151">
        <f>ROUND(I730*H730,2)</f>
        <v>0</v>
      </c>
      <c r="BL730" s="18" t="s">
        <v>314</v>
      </c>
      <c r="BM730" s="150" t="s">
        <v>996</v>
      </c>
    </row>
    <row r="731" spans="2:65" s="1" customFormat="1" ht="29.25">
      <c r="B731" s="33"/>
      <c r="D731" s="152" t="s">
        <v>316</v>
      </c>
      <c r="F731" s="153" t="s">
        <v>997</v>
      </c>
      <c r="I731" s="154"/>
      <c r="L731" s="33"/>
      <c r="M731" s="155"/>
      <c r="T731" s="57"/>
      <c r="AT731" s="18" t="s">
        <v>316</v>
      </c>
      <c r="AU731" s="18" t="s">
        <v>84</v>
      </c>
    </row>
    <row r="732" spans="2:65" s="13" customFormat="1" ht="11.25">
      <c r="B732" s="162"/>
      <c r="D732" s="152" t="s">
        <v>318</v>
      </c>
      <c r="F732" s="164" t="s">
        <v>998</v>
      </c>
      <c r="H732" s="165">
        <v>2644.002</v>
      </c>
      <c r="I732" s="166"/>
      <c r="L732" s="162"/>
      <c r="M732" s="167"/>
      <c r="T732" s="168"/>
      <c r="AT732" s="163" t="s">
        <v>318</v>
      </c>
      <c r="AU732" s="163" t="s">
        <v>84</v>
      </c>
      <c r="AV732" s="13" t="s">
        <v>84</v>
      </c>
      <c r="AW732" s="13" t="s">
        <v>4</v>
      </c>
      <c r="AX732" s="13" t="s">
        <v>82</v>
      </c>
      <c r="AY732" s="163" t="s">
        <v>307</v>
      </c>
    </row>
    <row r="733" spans="2:65" s="1" customFormat="1" ht="33" customHeight="1">
      <c r="B733" s="33"/>
      <c r="C733" s="139" t="s">
        <v>999</v>
      </c>
      <c r="D733" s="139" t="s">
        <v>309</v>
      </c>
      <c r="E733" s="140" t="s">
        <v>1000</v>
      </c>
      <c r="F733" s="141" t="s">
        <v>1001</v>
      </c>
      <c r="G733" s="142" t="s">
        <v>364</v>
      </c>
      <c r="H733" s="143">
        <v>5.09</v>
      </c>
      <c r="I733" s="144"/>
      <c r="J733" s="145">
        <f>ROUND(I733*H733,2)</f>
        <v>0</v>
      </c>
      <c r="K733" s="141" t="s">
        <v>313</v>
      </c>
      <c r="L733" s="33"/>
      <c r="M733" s="146" t="s">
        <v>1</v>
      </c>
      <c r="N733" s="147" t="s">
        <v>40</v>
      </c>
      <c r="P733" s="148">
        <f>O733*H733</f>
        <v>0</v>
      </c>
      <c r="Q733" s="148">
        <v>0</v>
      </c>
      <c r="R733" s="148">
        <f>Q733*H733</f>
        <v>0</v>
      </c>
      <c r="S733" s="148">
        <v>0</v>
      </c>
      <c r="T733" s="149">
        <f>S733*H733</f>
        <v>0</v>
      </c>
      <c r="AR733" s="150" t="s">
        <v>314</v>
      </c>
      <c r="AT733" s="150" t="s">
        <v>309</v>
      </c>
      <c r="AU733" s="150" t="s">
        <v>84</v>
      </c>
      <c r="AY733" s="18" t="s">
        <v>307</v>
      </c>
      <c r="BE733" s="151">
        <f>IF(N733="základní",J733,0)</f>
        <v>0</v>
      </c>
      <c r="BF733" s="151">
        <f>IF(N733="snížená",J733,0)</f>
        <v>0</v>
      </c>
      <c r="BG733" s="151">
        <f>IF(N733="zákl. přenesená",J733,0)</f>
        <v>0</v>
      </c>
      <c r="BH733" s="151">
        <f>IF(N733="sníž. přenesená",J733,0)</f>
        <v>0</v>
      </c>
      <c r="BI733" s="151">
        <f>IF(N733="nulová",J733,0)</f>
        <v>0</v>
      </c>
      <c r="BJ733" s="18" t="s">
        <v>82</v>
      </c>
      <c r="BK733" s="151">
        <f>ROUND(I733*H733,2)</f>
        <v>0</v>
      </c>
      <c r="BL733" s="18" t="s">
        <v>314</v>
      </c>
      <c r="BM733" s="150" t="s">
        <v>1002</v>
      </c>
    </row>
    <row r="734" spans="2:65" s="1" customFormat="1" ht="19.5">
      <c r="B734" s="33"/>
      <c r="D734" s="152" t="s">
        <v>316</v>
      </c>
      <c r="F734" s="153" t="s">
        <v>1003</v>
      </c>
      <c r="I734" s="154"/>
      <c r="L734" s="33"/>
      <c r="M734" s="155"/>
      <c r="T734" s="57"/>
      <c r="AT734" s="18" t="s">
        <v>316</v>
      </c>
      <c r="AU734" s="18" t="s">
        <v>84</v>
      </c>
    </row>
    <row r="735" spans="2:65" s="1" customFormat="1" ht="33" customHeight="1">
      <c r="B735" s="33"/>
      <c r="C735" s="139" t="s">
        <v>1004</v>
      </c>
      <c r="D735" s="139" t="s">
        <v>309</v>
      </c>
      <c r="E735" s="140" t="s">
        <v>1005</v>
      </c>
      <c r="F735" s="141" t="s">
        <v>1006</v>
      </c>
      <c r="G735" s="142" t="s">
        <v>364</v>
      </c>
      <c r="H735" s="143">
        <v>3.5030000000000001</v>
      </c>
      <c r="I735" s="144"/>
      <c r="J735" s="145">
        <f>ROUND(I735*H735,2)</f>
        <v>0</v>
      </c>
      <c r="K735" s="141" t="s">
        <v>313</v>
      </c>
      <c r="L735" s="33"/>
      <c r="M735" s="146" t="s">
        <v>1</v>
      </c>
      <c r="N735" s="147" t="s">
        <v>40</v>
      </c>
      <c r="P735" s="148">
        <f>O735*H735</f>
        <v>0</v>
      </c>
      <c r="Q735" s="148">
        <v>0</v>
      </c>
      <c r="R735" s="148">
        <f>Q735*H735</f>
        <v>0</v>
      </c>
      <c r="S735" s="148">
        <v>0</v>
      </c>
      <c r="T735" s="149">
        <f>S735*H735</f>
        <v>0</v>
      </c>
      <c r="AR735" s="150" t="s">
        <v>314</v>
      </c>
      <c r="AT735" s="150" t="s">
        <v>309</v>
      </c>
      <c r="AU735" s="150" t="s">
        <v>84</v>
      </c>
      <c r="AY735" s="18" t="s">
        <v>307</v>
      </c>
      <c r="BE735" s="151">
        <f>IF(N735="základní",J735,0)</f>
        <v>0</v>
      </c>
      <c r="BF735" s="151">
        <f>IF(N735="snížená",J735,0)</f>
        <v>0</v>
      </c>
      <c r="BG735" s="151">
        <f>IF(N735="zákl. přenesená",J735,0)</f>
        <v>0</v>
      </c>
      <c r="BH735" s="151">
        <f>IF(N735="sníž. přenesená",J735,0)</f>
        <v>0</v>
      </c>
      <c r="BI735" s="151">
        <f>IF(N735="nulová",J735,0)</f>
        <v>0</v>
      </c>
      <c r="BJ735" s="18" t="s">
        <v>82</v>
      </c>
      <c r="BK735" s="151">
        <f>ROUND(I735*H735,2)</f>
        <v>0</v>
      </c>
      <c r="BL735" s="18" t="s">
        <v>314</v>
      </c>
      <c r="BM735" s="150" t="s">
        <v>1007</v>
      </c>
    </row>
    <row r="736" spans="2:65" s="1" customFormat="1" ht="19.5">
      <c r="B736" s="33"/>
      <c r="D736" s="152" t="s">
        <v>316</v>
      </c>
      <c r="F736" s="153" t="s">
        <v>1008</v>
      </c>
      <c r="I736" s="154"/>
      <c r="L736" s="33"/>
      <c r="M736" s="155"/>
      <c r="T736" s="57"/>
      <c r="AT736" s="18" t="s">
        <v>316</v>
      </c>
      <c r="AU736" s="18" t="s">
        <v>84</v>
      </c>
    </row>
    <row r="737" spans="2:65" s="1" customFormat="1" ht="33" customHeight="1">
      <c r="B737" s="33"/>
      <c r="C737" s="139" t="s">
        <v>1009</v>
      </c>
      <c r="D737" s="139" t="s">
        <v>309</v>
      </c>
      <c r="E737" s="140" t="s">
        <v>1010</v>
      </c>
      <c r="F737" s="141" t="s">
        <v>1011</v>
      </c>
      <c r="G737" s="142" t="s">
        <v>364</v>
      </c>
      <c r="H737" s="143">
        <v>4.6660000000000004</v>
      </c>
      <c r="I737" s="144"/>
      <c r="J737" s="145">
        <f>ROUND(I737*H737,2)</f>
        <v>0</v>
      </c>
      <c r="K737" s="141" t="s">
        <v>313</v>
      </c>
      <c r="L737" s="33"/>
      <c r="M737" s="146" t="s">
        <v>1</v>
      </c>
      <c r="N737" s="147" t="s">
        <v>40</v>
      </c>
      <c r="P737" s="148">
        <f>O737*H737</f>
        <v>0</v>
      </c>
      <c r="Q737" s="148">
        <v>0</v>
      </c>
      <c r="R737" s="148">
        <f>Q737*H737</f>
        <v>0</v>
      </c>
      <c r="S737" s="148">
        <v>0</v>
      </c>
      <c r="T737" s="149">
        <f>S737*H737</f>
        <v>0</v>
      </c>
      <c r="AR737" s="150" t="s">
        <v>314</v>
      </c>
      <c r="AT737" s="150" t="s">
        <v>309</v>
      </c>
      <c r="AU737" s="150" t="s">
        <v>84</v>
      </c>
      <c r="AY737" s="18" t="s">
        <v>307</v>
      </c>
      <c r="BE737" s="151">
        <f>IF(N737="základní",J737,0)</f>
        <v>0</v>
      </c>
      <c r="BF737" s="151">
        <f>IF(N737="snížená",J737,0)</f>
        <v>0</v>
      </c>
      <c r="BG737" s="151">
        <f>IF(N737="zákl. přenesená",J737,0)</f>
        <v>0</v>
      </c>
      <c r="BH737" s="151">
        <f>IF(N737="sníž. přenesená",J737,0)</f>
        <v>0</v>
      </c>
      <c r="BI737" s="151">
        <f>IF(N737="nulová",J737,0)</f>
        <v>0</v>
      </c>
      <c r="BJ737" s="18" t="s">
        <v>82</v>
      </c>
      <c r="BK737" s="151">
        <f>ROUND(I737*H737,2)</f>
        <v>0</v>
      </c>
      <c r="BL737" s="18" t="s">
        <v>314</v>
      </c>
      <c r="BM737" s="150" t="s">
        <v>1012</v>
      </c>
    </row>
    <row r="738" spans="2:65" s="1" customFormat="1" ht="29.25">
      <c r="B738" s="33"/>
      <c r="D738" s="152" t="s">
        <v>316</v>
      </c>
      <c r="F738" s="153" t="s">
        <v>1013</v>
      </c>
      <c r="I738" s="154"/>
      <c r="L738" s="33"/>
      <c r="M738" s="155"/>
      <c r="T738" s="57"/>
      <c r="AT738" s="18" t="s">
        <v>316</v>
      </c>
      <c r="AU738" s="18" t="s">
        <v>84</v>
      </c>
    </row>
    <row r="739" spans="2:65" s="1" customFormat="1" ht="37.9" customHeight="1">
      <c r="B739" s="33"/>
      <c r="C739" s="139" t="s">
        <v>1014</v>
      </c>
      <c r="D739" s="139" t="s">
        <v>309</v>
      </c>
      <c r="E739" s="140" t="s">
        <v>1015</v>
      </c>
      <c r="F739" s="141" t="s">
        <v>1016</v>
      </c>
      <c r="G739" s="142" t="s">
        <v>364</v>
      </c>
      <c r="H739" s="143">
        <v>3.4990000000000001</v>
      </c>
      <c r="I739" s="144"/>
      <c r="J739" s="145">
        <f>ROUND(I739*H739,2)</f>
        <v>0</v>
      </c>
      <c r="K739" s="141" t="s">
        <v>313</v>
      </c>
      <c r="L739" s="33"/>
      <c r="M739" s="146" t="s">
        <v>1</v>
      </c>
      <c r="N739" s="147" t="s">
        <v>40</v>
      </c>
      <c r="P739" s="148">
        <f>O739*H739</f>
        <v>0</v>
      </c>
      <c r="Q739" s="148">
        <v>0</v>
      </c>
      <c r="R739" s="148">
        <f>Q739*H739</f>
        <v>0</v>
      </c>
      <c r="S739" s="148">
        <v>0</v>
      </c>
      <c r="T739" s="149">
        <f>S739*H739</f>
        <v>0</v>
      </c>
      <c r="AR739" s="150" t="s">
        <v>314</v>
      </c>
      <c r="AT739" s="150" t="s">
        <v>309</v>
      </c>
      <c r="AU739" s="150" t="s">
        <v>84</v>
      </c>
      <c r="AY739" s="18" t="s">
        <v>307</v>
      </c>
      <c r="BE739" s="151">
        <f>IF(N739="základní",J739,0)</f>
        <v>0</v>
      </c>
      <c r="BF739" s="151">
        <f>IF(N739="snížená",J739,0)</f>
        <v>0</v>
      </c>
      <c r="BG739" s="151">
        <f>IF(N739="zákl. přenesená",J739,0)</f>
        <v>0</v>
      </c>
      <c r="BH739" s="151">
        <f>IF(N739="sníž. přenesená",J739,0)</f>
        <v>0</v>
      </c>
      <c r="BI739" s="151">
        <f>IF(N739="nulová",J739,0)</f>
        <v>0</v>
      </c>
      <c r="BJ739" s="18" t="s">
        <v>82</v>
      </c>
      <c r="BK739" s="151">
        <f>ROUND(I739*H739,2)</f>
        <v>0</v>
      </c>
      <c r="BL739" s="18" t="s">
        <v>314</v>
      </c>
      <c r="BM739" s="150" t="s">
        <v>1017</v>
      </c>
    </row>
    <row r="740" spans="2:65" s="1" customFormat="1" ht="29.25">
      <c r="B740" s="33"/>
      <c r="D740" s="152" t="s">
        <v>316</v>
      </c>
      <c r="F740" s="153" t="s">
        <v>1018</v>
      </c>
      <c r="I740" s="154"/>
      <c r="L740" s="33"/>
      <c r="M740" s="155"/>
      <c r="T740" s="57"/>
      <c r="AT740" s="18" t="s">
        <v>316</v>
      </c>
      <c r="AU740" s="18" t="s">
        <v>84</v>
      </c>
    </row>
    <row r="741" spans="2:65" s="1" customFormat="1" ht="33" customHeight="1">
      <c r="B741" s="33"/>
      <c r="C741" s="139" t="s">
        <v>1019</v>
      </c>
      <c r="D741" s="139" t="s">
        <v>309</v>
      </c>
      <c r="E741" s="140" t="s">
        <v>1020</v>
      </c>
      <c r="F741" s="141" t="s">
        <v>1021</v>
      </c>
      <c r="G741" s="142" t="s">
        <v>364</v>
      </c>
      <c r="H741" s="143">
        <v>1.1659999999999999</v>
      </c>
      <c r="I741" s="144"/>
      <c r="J741" s="145">
        <f>ROUND(I741*H741,2)</f>
        <v>0</v>
      </c>
      <c r="K741" s="141" t="s">
        <v>313</v>
      </c>
      <c r="L741" s="33"/>
      <c r="M741" s="146" t="s">
        <v>1</v>
      </c>
      <c r="N741" s="147" t="s">
        <v>40</v>
      </c>
      <c r="P741" s="148">
        <f>O741*H741</f>
        <v>0</v>
      </c>
      <c r="Q741" s="148">
        <v>0</v>
      </c>
      <c r="R741" s="148">
        <f>Q741*H741</f>
        <v>0</v>
      </c>
      <c r="S741" s="148">
        <v>0</v>
      </c>
      <c r="T741" s="149">
        <f>S741*H741</f>
        <v>0</v>
      </c>
      <c r="AR741" s="150" t="s">
        <v>314</v>
      </c>
      <c r="AT741" s="150" t="s">
        <v>309</v>
      </c>
      <c r="AU741" s="150" t="s">
        <v>84</v>
      </c>
      <c r="AY741" s="18" t="s">
        <v>307</v>
      </c>
      <c r="BE741" s="151">
        <f>IF(N741="základní",J741,0)</f>
        <v>0</v>
      </c>
      <c r="BF741" s="151">
        <f>IF(N741="snížená",J741,0)</f>
        <v>0</v>
      </c>
      <c r="BG741" s="151">
        <f>IF(N741="zákl. přenesená",J741,0)</f>
        <v>0</v>
      </c>
      <c r="BH741" s="151">
        <f>IF(N741="sníž. přenesená",J741,0)</f>
        <v>0</v>
      </c>
      <c r="BI741" s="151">
        <f>IF(N741="nulová",J741,0)</f>
        <v>0</v>
      </c>
      <c r="BJ741" s="18" t="s">
        <v>82</v>
      </c>
      <c r="BK741" s="151">
        <f>ROUND(I741*H741,2)</f>
        <v>0</v>
      </c>
      <c r="BL741" s="18" t="s">
        <v>314</v>
      </c>
      <c r="BM741" s="150" t="s">
        <v>1022</v>
      </c>
    </row>
    <row r="742" spans="2:65" s="1" customFormat="1" ht="29.25">
      <c r="B742" s="33"/>
      <c r="D742" s="152" t="s">
        <v>316</v>
      </c>
      <c r="F742" s="153" t="s">
        <v>1023</v>
      </c>
      <c r="I742" s="154"/>
      <c r="L742" s="33"/>
      <c r="M742" s="155"/>
      <c r="T742" s="57"/>
      <c r="AT742" s="18" t="s">
        <v>316</v>
      </c>
      <c r="AU742" s="18" t="s">
        <v>84</v>
      </c>
    </row>
    <row r="743" spans="2:65" s="1" customFormat="1" ht="37.9" customHeight="1">
      <c r="B743" s="33"/>
      <c r="C743" s="139" t="s">
        <v>1024</v>
      </c>
      <c r="D743" s="139" t="s">
        <v>309</v>
      </c>
      <c r="E743" s="140" t="s">
        <v>1025</v>
      </c>
      <c r="F743" s="141" t="s">
        <v>1026</v>
      </c>
      <c r="G743" s="142" t="s">
        <v>364</v>
      </c>
      <c r="H743" s="143">
        <v>90.268000000000001</v>
      </c>
      <c r="I743" s="144"/>
      <c r="J743" s="145">
        <f>ROUND(I743*H743,2)</f>
        <v>0</v>
      </c>
      <c r="K743" s="141" t="s">
        <v>313</v>
      </c>
      <c r="L743" s="33"/>
      <c r="M743" s="146" t="s">
        <v>1</v>
      </c>
      <c r="N743" s="147" t="s">
        <v>40</v>
      </c>
      <c r="P743" s="148">
        <f>O743*H743</f>
        <v>0</v>
      </c>
      <c r="Q743" s="148">
        <v>0</v>
      </c>
      <c r="R743" s="148">
        <f>Q743*H743</f>
        <v>0</v>
      </c>
      <c r="S743" s="148">
        <v>0</v>
      </c>
      <c r="T743" s="149">
        <f>S743*H743</f>
        <v>0</v>
      </c>
      <c r="AR743" s="150" t="s">
        <v>314</v>
      </c>
      <c r="AT743" s="150" t="s">
        <v>309</v>
      </c>
      <c r="AU743" s="150" t="s">
        <v>84</v>
      </c>
      <c r="AY743" s="18" t="s">
        <v>307</v>
      </c>
      <c r="BE743" s="151">
        <f>IF(N743="základní",J743,0)</f>
        <v>0</v>
      </c>
      <c r="BF743" s="151">
        <f>IF(N743="snížená",J743,0)</f>
        <v>0</v>
      </c>
      <c r="BG743" s="151">
        <f>IF(N743="zákl. přenesená",J743,0)</f>
        <v>0</v>
      </c>
      <c r="BH743" s="151">
        <f>IF(N743="sníž. přenesená",J743,0)</f>
        <v>0</v>
      </c>
      <c r="BI743" s="151">
        <f>IF(N743="nulová",J743,0)</f>
        <v>0</v>
      </c>
      <c r="BJ743" s="18" t="s">
        <v>82</v>
      </c>
      <c r="BK743" s="151">
        <f>ROUND(I743*H743,2)</f>
        <v>0</v>
      </c>
      <c r="BL743" s="18" t="s">
        <v>314</v>
      </c>
      <c r="BM743" s="150" t="s">
        <v>1027</v>
      </c>
    </row>
    <row r="744" spans="2:65" s="1" customFormat="1" ht="29.25">
      <c r="B744" s="33"/>
      <c r="D744" s="152" t="s">
        <v>316</v>
      </c>
      <c r="F744" s="153" t="s">
        <v>1028</v>
      </c>
      <c r="I744" s="154"/>
      <c r="L744" s="33"/>
      <c r="M744" s="155"/>
      <c r="T744" s="57"/>
      <c r="AT744" s="18" t="s">
        <v>316</v>
      </c>
      <c r="AU744" s="18" t="s">
        <v>84</v>
      </c>
    </row>
    <row r="745" spans="2:65" s="1" customFormat="1" ht="37.9" customHeight="1">
      <c r="B745" s="33"/>
      <c r="C745" s="139" t="s">
        <v>1029</v>
      </c>
      <c r="D745" s="139" t="s">
        <v>309</v>
      </c>
      <c r="E745" s="140" t="s">
        <v>1030</v>
      </c>
      <c r="F745" s="141" t="s">
        <v>1031</v>
      </c>
      <c r="G745" s="142" t="s">
        <v>364</v>
      </c>
      <c r="H745" s="143">
        <v>86.608999999999995</v>
      </c>
      <c r="I745" s="144"/>
      <c r="J745" s="145">
        <f>ROUND(I745*H745,2)</f>
        <v>0</v>
      </c>
      <c r="K745" s="141" t="s">
        <v>313</v>
      </c>
      <c r="L745" s="33"/>
      <c r="M745" s="146" t="s">
        <v>1</v>
      </c>
      <c r="N745" s="147" t="s">
        <v>40</v>
      </c>
      <c r="P745" s="148">
        <f>O745*H745</f>
        <v>0</v>
      </c>
      <c r="Q745" s="148">
        <v>0</v>
      </c>
      <c r="R745" s="148">
        <f>Q745*H745</f>
        <v>0</v>
      </c>
      <c r="S745" s="148">
        <v>0</v>
      </c>
      <c r="T745" s="149">
        <f>S745*H745</f>
        <v>0</v>
      </c>
      <c r="AR745" s="150" t="s">
        <v>314</v>
      </c>
      <c r="AT745" s="150" t="s">
        <v>309</v>
      </c>
      <c r="AU745" s="150" t="s">
        <v>84</v>
      </c>
      <c r="AY745" s="18" t="s">
        <v>307</v>
      </c>
      <c r="BE745" s="151">
        <f>IF(N745="základní",J745,0)</f>
        <v>0</v>
      </c>
      <c r="BF745" s="151">
        <f>IF(N745="snížená",J745,0)</f>
        <v>0</v>
      </c>
      <c r="BG745" s="151">
        <f>IF(N745="zákl. přenesená",J745,0)</f>
        <v>0</v>
      </c>
      <c r="BH745" s="151">
        <f>IF(N745="sníž. přenesená",J745,0)</f>
        <v>0</v>
      </c>
      <c r="BI745" s="151">
        <f>IF(N745="nulová",J745,0)</f>
        <v>0</v>
      </c>
      <c r="BJ745" s="18" t="s">
        <v>82</v>
      </c>
      <c r="BK745" s="151">
        <f>ROUND(I745*H745,2)</f>
        <v>0</v>
      </c>
      <c r="BL745" s="18" t="s">
        <v>314</v>
      </c>
      <c r="BM745" s="150" t="s">
        <v>1032</v>
      </c>
    </row>
    <row r="746" spans="2:65" s="1" customFormat="1" ht="29.25">
      <c r="B746" s="33"/>
      <c r="D746" s="152" t="s">
        <v>316</v>
      </c>
      <c r="F746" s="153" t="s">
        <v>1033</v>
      </c>
      <c r="I746" s="154"/>
      <c r="L746" s="33"/>
      <c r="M746" s="155"/>
      <c r="T746" s="57"/>
      <c r="AT746" s="18" t="s">
        <v>316</v>
      </c>
      <c r="AU746" s="18" t="s">
        <v>84</v>
      </c>
    </row>
    <row r="747" spans="2:65" s="1" customFormat="1" ht="33" customHeight="1">
      <c r="B747" s="33"/>
      <c r="C747" s="139" t="s">
        <v>1034</v>
      </c>
      <c r="D747" s="139" t="s">
        <v>309</v>
      </c>
      <c r="E747" s="140" t="s">
        <v>1035</v>
      </c>
      <c r="F747" s="141" t="s">
        <v>1036</v>
      </c>
      <c r="G747" s="142" t="s">
        <v>364</v>
      </c>
      <c r="H747" s="143">
        <v>22.338000000000001</v>
      </c>
      <c r="I747" s="144"/>
      <c r="J747" s="145">
        <f>ROUND(I747*H747,2)</f>
        <v>0</v>
      </c>
      <c r="K747" s="141" t="s">
        <v>313</v>
      </c>
      <c r="L747" s="33"/>
      <c r="M747" s="146" t="s">
        <v>1</v>
      </c>
      <c r="N747" s="147" t="s">
        <v>40</v>
      </c>
      <c r="P747" s="148">
        <f>O747*H747</f>
        <v>0</v>
      </c>
      <c r="Q747" s="148">
        <v>0</v>
      </c>
      <c r="R747" s="148">
        <f>Q747*H747</f>
        <v>0</v>
      </c>
      <c r="S747" s="148">
        <v>0</v>
      </c>
      <c r="T747" s="149">
        <f>S747*H747</f>
        <v>0</v>
      </c>
      <c r="AR747" s="150" t="s">
        <v>314</v>
      </c>
      <c r="AT747" s="150" t="s">
        <v>309</v>
      </c>
      <c r="AU747" s="150" t="s">
        <v>84</v>
      </c>
      <c r="AY747" s="18" t="s">
        <v>307</v>
      </c>
      <c r="BE747" s="151">
        <f>IF(N747="základní",J747,0)</f>
        <v>0</v>
      </c>
      <c r="BF747" s="151">
        <f>IF(N747="snížená",J747,0)</f>
        <v>0</v>
      </c>
      <c r="BG747" s="151">
        <f>IF(N747="zákl. přenesená",J747,0)</f>
        <v>0</v>
      </c>
      <c r="BH747" s="151">
        <f>IF(N747="sníž. přenesená",J747,0)</f>
        <v>0</v>
      </c>
      <c r="BI747" s="151">
        <f>IF(N747="nulová",J747,0)</f>
        <v>0</v>
      </c>
      <c r="BJ747" s="18" t="s">
        <v>82</v>
      </c>
      <c r="BK747" s="151">
        <f>ROUND(I747*H747,2)</f>
        <v>0</v>
      </c>
      <c r="BL747" s="18" t="s">
        <v>314</v>
      </c>
      <c r="BM747" s="150" t="s">
        <v>1037</v>
      </c>
    </row>
    <row r="748" spans="2:65" s="1" customFormat="1" ht="29.25">
      <c r="B748" s="33"/>
      <c r="D748" s="152" t="s">
        <v>316</v>
      </c>
      <c r="F748" s="153" t="s">
        <v>1038</v>
      </c>
      <c r="I748" s="154"/>
      <c r="L748" s="33"/>
      <c r="M748" s="155"/>
      <c r="T748" s="57"/>
      <c r="AT748" s="18" t="s">
        <v>316</v>
      </c>
      <c r="AU748" s="18" t="s">
        <v>84</v>
      </c>
    </row>
    <row r="749" spans="2:65" s="1" customFormat="1" ht="37.9" customHeight="1">
      <c r="B749" s="33"/>
      <c r="C749" s="139" t="s">
        <v>1039</v>
      </c>
      <c r="D749" s="139" t="s">
        <v>309</v>
      </c>
      <c r="E749" s="140" t="s">
        <v>1040</v>
      </c>
      <c r="F749" s="141" t="s">
        <v>1041</v>
      </c>
      <c r="G749" s="142" t="s">
        <v>364</v>
      </c>
      <c r="H749" s="143">
        <v>22.896999999999998</v>
      </c>
      <c r="I749" s="144"/>
      <c r="J749" s="145">
        <f>ROUND(I749*H749,2)</f>
        <v>0</v>
      </c>
      <c r="K749" s="141" t="s">
        <v>313</v>
      </c>
      <c r="L749" s="33"/>
      <c r="M749" s="146" t="s">
        <v>1</v>
      </c>
      <c r="N749" s="147" t="s">
        <v>40</v>
      </c>
      <c r="P749" s="148">
        <f>O749*H749</f>
        <v>0</v>
      </c>
      <c r="Q749" s="148">
        <v>0</v>
      </c>
      <c r="R749" s="148">
        <f>Q749*H749</f>
        <v>0</v>
      </c>
      <c r="S749" s="148">
        <v>0</v>
      </c>
      <c r="T749" s="149">
        <f>S749*H749</f>
        <v>0</v>
      </c>
      <c r="AR749" s="150" t="s">
        <v>314</v>
      </c>
      <c r="AT749" s="150" t="s">
        <v>309</v>
      </c>
      <c r="AU749" s="150" t="s">
        <v>84</v>
      </c>
      <c r="AY749" s="18" t="s">
        <v>307</v>
      </c>
      <c r="BE749" s="151">
        <f>IF(N749="základní",J749,0)</f>
        <v>0</v>
      </c>
      <c r="BF749" s="151">
        <f>IF(N749="snížená",J749,0)</f>
        <v>0</v>
      </c>
      <c r="BG749" s="151">
        <f>IF(N749="zákl. přenesená",J749,0)</f>
        <v>0</v>
      </c>
      <c r="BH749" s="151">
        <f>IF(N749="sníž. přenesená",J749,0)</f>
        <v>0</v>
      </c>
      <c r="BI749" s="151">
        <f>IF(N749="nulová",J749,0)</f>
        <v>0</v>
      </c>
      <c r="BJ749" s="18" t="s">
        <v>82</v>
      </c>
      <c r="BK749" s="151">
        <f>ROUND(I749*H749,2)</f>
        <v>0</v>
      </c>
      <c r="BL749" s="18" t="s">
        <v>314</v>
      </c>
      <c r="BM749" s="150" t="s">
        <v>1042</v>
      </c>
    </row>
    <row r="750" spans="2:65" s="1" customFormat="1" ht="29.25">
      <c r="B750" s="33"/>
      <c r="D750" s="152" t="s">
        <v>316</v>
      </c>
      <c r="F750" s="153" t="s">
        <v>1043</v>
      </c>
      <c r="I750" s="154"/>
      <c r="L750" s="33"/>
      <c r="M750" s="155"/>
      <c r="T750" s="57"/>
      <c r="AT750" s="18" t="s">
        <v>316</v>
      </c>
      <c r="AU750" s="18" t="s">
        <v>84</v>
      </c>
    </row>
    <row r="751" spans="2:65" s="1" customFormat="1" ht="44.25" customHeight="1">
      <c r="B751" s="33"/>
      <c r="C751" s="139" t="s">
        <v>1044</v>
      </c>
      <c r="D751" s="139" t="s">
        <v>309</v>
      </c>
      <c r="E751" s="140" t="s">
        <v>1045</v>
      </c>
      <c r="F751" s="141" t="s">
        <v>1046</v>
      </c>
      <c r="G751" s="142" t="s">
        <v>364</v>
      </c>
      <c r="H751" s="143">
        <v>1.5920000000000001</v>
      </c>
      <c r="I751" s="144"/>
      <c r="J751" s="145">
        <f>ROUND(I751*H751,2)</f>
        <v>0</v>
      </c>
      <c r="K751" s="141" t="s">
        <v>313</v>
      </c>
      <c r="L751" s="33"/>
      <c r="M751" s="146" t="s">
        <v>1</v>
      </c>
      <c r="N751" s="147" t="s">
        <v>40</v>
      </c>
      <c r="P751" s="148">
        <f>O751*H751</f>
        <v>0</v>
      </c>
      <c r="Q751" s="148">
        <v>0</v>
      </c>
      <c r="R751" s="148">
        <f>Q751*H751</f>
        <v>0</v>
      </c>
      <c r="S751" s="148">
        <v>0</v>
      </c>
      <c r="T751" s="149">
        <f>S751*H751</f>
        <v>0</v>
      </c>
      <c r="AR751" s="150" t="s">
        <v>314</v>
      </c>
      <c r="AT751" s="150" t="s">
        <v>309</v>
      </c>
      <c r="AU751" s="150" t="s">
        <v>84</v>
      </c>
      <c r="AY751" s="18" t="s">
        <v>307</v>
      </c>
      <c r="BE751" s="151">
        <f>IF(N751="základní",J751,0)</f>
        <v>0</v>
      </c>
      <c r="BF751" s="151">
        <f>IF(N751="snížená",J751,0)</f>
        <v>0</v>
      </c>
      <c r="BG751" s="151">
        <f>IF(N751="zákl. přenesená",J751,0)</f>
        <v>0</v>
      </c>
      <c r="BH751" s="151">
        <f>IF(N751="sníž. přenesená",J751,0)</f>
        <v>0</v>
      </c>
      <c r="BI751" s="151">
        <f>IF(N751="nulová",J751,0)</f>
        <v>0</v>
      </c>
      <c r="BJ751" s="18" t="s">
        <v>82</v>
      </c>
      <c r="BK751" s="151">
        <f>ROUND(I751*H751,2)</f>
        <v>0</v>
      </c>
      <c r="BL751" s="18" t="s">
        <v>314</v>
      </c>
      <c r="BM751" s="150" t="s">
        <v>1047</v>
      </c>
    </row>
    <row r="752" spans="2:65" s="1" customFormat="1" ht="29.25">
      <c r="B752" s="33"/>
      <c r="D752" s="152" t="s">
        <v>316</v>
      </c>
      <c r="F752" s="153" t="s">
        <v>1048</v>
      </c>
      <c r="I752" s="154"/>
      <c r="L752" s="33"/>
      <c r="M752" s="155"/>
      <c r="T752" s="57"/>
      <c r="AT752" s="18" t="s">
        <v>316</v>
      </c>
      <c r="AU752" s="18" t="s">
        <v>84</v>
      </c>
    </row>
    <row r="753" spans="2:65" s="13" customFormat="1" ht="11.25">
      <c r="B753" s="162"/>
      <c r="D753" s="152" t="s">
        <v>318</v>
      </c>
      <c r="E753" s="163" t="s">
        <v>1</v>
      </c>
      <c r="F753" s="164" t="s">
        <v>1049</v>
      </c>
      <c r="H753" s="165">
        <v>1.5920000000000001</v>
      </c>
      <c r="I753" s="166"/>
      <c r="L753" s="162"/>
      <c r="M753" s="167"/>
      <c r="T753" s="168"/>
      <c r="AT753" s="163" t="s">
        <v>318</v>
      </c>
      <c r="AU753" s="163" t="s">
        <v>84</v>
      </c>
      <c r="AV753" s="13" t="s">
        <v>84</v>
      </c>
      <c r="AW753" s="13" t="s">
        <v>32</v>
      </c>
      <c r="AX753" s="13" t="s">
        <v>82</v>
      </c>
      <c r="AY753" s="163" t="s">
        <v>307</v>
      </c>
    </row>
    <row r="754" spans="2:65" s="1" customFormat="1" ht="44.25" customHeight="1">
      <c r="B754" s="33"/>
      <c r="C754" s="139" t="s">
        <v>1050</v>
      </c>
      <c r="D754" s="139" t="s">
        <v>309</v>
      </c>
      <c r="E754" s="140" t="s">
        <v>1051</v>
      </c>
      <c r="F754" s="141" t="s">
        <v>366</v>
      </c>
      <c r="G754" s="142" t="s">
        <v>364</v>
      </c>
      <c r="H754" s="143">
        <v>44.027999999999999</v>
      </c>
      <c r="I754" s="144"/>
      <c r="J754" s="145">
        <f>ROUND(I754*H754,2)</f>
        <v>0</v>
      </c>
      <c r="K754" s="141" t="s">
        <v>313</v>
      </c>
      <c r="L754" s="33"/>
      <c r="M754" s="146" t="s">
        <v>1</v>
      </c>
      <c r="N754" s="147" t="s">
        <v>40</v>
      </c>
      <c r="P754" s="148">
        <f>O754*H754</f>
        <v>0</v>
      </c>
      <c r="Q754" s="148">
        <v>0</v>
      </c>
      <c r="R754" s="148">
        <f>Q754*H754</f>
        <v>0</v>
      </c>
      <c r="S754" s="148">
        <v>0</v>
      </c>
      <c r="T754" s="149">
        <f>S754*H754</f>
        <v>0</v>
      </c>
      <c r="AR754" s="150" t="s">
        <v>314</v>
      </c>
      <c r="AT754" s="150" t="s">
        <v>309</v>
      </c>
      <c r="AU754" s="150" t="s">
        <v>84</v>
      </c>
      <c r="AY754" s="18" t="s">
        <v>307</v>
      </c>
      <c r="BE754" s="151">
        <f>IF(N754="základní",J754,0)</f>
        <v>0</v>
      </c>
      <c r="BF754" s="151">
        <f>IF(N754="snížená",J754,0)</f>
        <v>0</v>
      </c>
      <c r="BG754" s="151">
        <f>IF(N754="zákl. přenesená",J754,0)</f>
        <v>0</v>
      </c>
      <c r="BH754" s="151">
        <f>IF(N754="sníž. přenesená",J754,0)</f>
        <v>0</v>
      </c>
      <c r="BI754" s="151">
        <f>IF(N754="nulová",J754,0)</f>
        <v>0</v>
      </c>
      <c r="BJ754" s="18" t="s">
        <v>82</v>
      </c>
      <c r="BK754" s="151">
        <f>ROUND(I754*H754,2)</f>
        <v>0</v>
      </c>
      <c r="BL754" s="18" t="s">
        <v>314</v>
      </c>
      <c r="BM754" s="150" t="s">
        <v>1052</v>
      </c>
    </row>
    <row r="755" spans="2:65" s="1" customFormat="1" ht="29.25">
      <c r="B755" s="33"/>
      <c r="D755" s="152" t="s">
        <v>316</v>
      </c>
      <c r="F755" s="153" t="s">
        <v>366</v>
      </c>
      <c r="I755" s="154"/>
      <c r="L755" s="33"/>
      <c r="M755" s="155"/>
      <c r="T755" s="57"/>
      <c r="AT755" s="18" t="s">
        <v>316</v>
      </c>
      <c r="AU755" s="18" t="s">
        <v>84</v>
      </c>
    </row>
    <row r="756" spans="2:65" s="1" customFormat="1" ht="44.25" customHeight="1">
      <c r="B756" s="33"/>
      <c r="C756" s="139" t="s">
        <v>1053</v>
      </c>
      <c r="D756" s="139" t="s">
        <v>309</v>
      </c>
      <c r="E756" s="140" t="s">
        <v>1054</v>
      </c>
      <c r="F756" s="141" t="s">
        <v>1055</v>
      </c>
      <c r="G756" s="142" t="s">
        <v>364</v>
      </c>
      <c r="H756" s="143">
        <v>1.103</v>
      </c>
      <c r="I756" s="144"/>
      <c r="J756" s="145">
        <f>ROUND(I756*H756,2)</f>
        <v>0</v>
      </c>
      <c r="K756" s="141" t="s">
        <v>313</v>
      </c>
      <c r="L756" s="33"/>
      <c r="M756" s="146" t="s">
        <v>1</v>
      </c>
      <c r="N756" s="147" t="s">
        <v>40</v>
      </c>
      <c r="P756" s="148">
        <f>O756*H756</f>
        <v>0</v>
      </c>
      <c r="Q756" s="148">
        <v>0</v>
      </c>
      <c r="R756" s="148">
        <f>Q756*H756</f>
        <v>0</v>
      </c>
      <c r="S756" s="148">
        <v>0</v>
      </c>
      <c r="T756" s="149">
        <f>S756*H756</f>
        <v>0</v>
      </c>
      <c r="AR756" s="150" t="s">
        <v>314</v>
      </c>
      <c r="AT756" s="150" t="s">
        <v>309</v>
      </c>
      <c r="AU756" s="150" t="s">
        <v>84</v>
      </c>
      <c r="AY756" s="18" t="s">
        <v>307</v>
      </c>
      <c r="BE756" s="151">
        <f>IF(N756="základní",J756,0)</f>
        <v>0</v>
      </c>
      <c r="BF756" s="151">
        <f>IF(N756="snížená",J756,0)</f>
        <v>0</v>
      </c>
      <c r="BG756" s="151">
        <f>IF(N756="zákl. přenesená",J756,0)</f>
        <v>0</v>
      </c>
      <c r="BH756" s="151">
        <f>IF(N756="sníž. přenesená",J756,0)</f>
        <v>0</v>
      </c>
      <c r="BI756" s="151">
        <f>IF(N756="nulová",J756,0)</f>
        <v>0</v>
      </c>
      <c r="BJ756" s="18" t="s">
        <v>82</v>
      </c>
      <c r="BK756" s="151">
        <f>ROUND(I756*H756,2)</f>
        <v>0</v>
      </c>
      <c r="BL756" s="18" t="s">
        <v>314</v>
      </c>
      <c r="BM756" s="150" t="s">
        <v>1056</v>
      </c>
    </row>
    <row r="757" spans="2:65" s="1" customFormat="1" ht="29.25">
      <c r="B757" s="33"/>
      <c r="D757" s="152" t="s">
        <v>316</v>
      </c>
      <c r="F757" s="153" t="s">
        <v>1055</v>
      </c>
      <c r="I757" s="154"/>
      <c r="L757" s="33"/>
      <c r="M757" s="155"/>
      <c r="T757" s="57"/>
      <c r="AT757" s="18" t="s">
        <v>316</v>
      </c>
      <c r="AU757" s="18" t="s">
        <v>84</v>
      </c>
    </row>
    <row r="758" spans="2:65" s="11" customFormat="1" ht="22.9" customHeight="1">
      <c r="B758" s="127"/>
      <c r="D758" s="128" t="s">
        <v>74</v>
      </c>
      <c r="E758" s="137" t="s">
        <v>1057</v>
      </c>
      <c r="F758" s="137" t="s">
        <v>1058</v>
      </c>
      <c r="I758" s="130"/>
      <c r="J758" s="138">
        <f>BK758</f>
        <v>0</v>
      </c>
      <c r="L758" s="127"/>
      <c r="M758" s="132"/>
      <c r="P758" s="133">
        <f>SUM(P759:P760)</f>
        <v>0</v>
      </c>
      <c r="R758" s="133">
        <f>SUM(R759:R760)</f>
        <v>0</v>
      </c>
      <c r="T758" s="134">
        <f>SUM(T759:T760)</f>
        <v>0</v>
      </c>
      <c r="AR758" s="128" t="s">
        <v>82</v>
      </c>
      <c r="AT758" s="135" t="s">
        <v>74</v>
      </c>
      <c r="AU758" s="135" t="s">
        <v>82</v>
      </c>
      <c r="AY758" s="128" t="s">
        <v>307</v>
      </c>
      <c r="BK758" s="136">
        <f>SUM(BK759:BK760)</f>
        <v>0</v>
      </c>
    </row>
    <row r="759" spans="2:65" s="1" customFormat="1" ht="24.2" customHeight="1">
      <c r="B759" s="33"/>
      <c r="C759" s="139" t="s">
        <v>1059</v>
      </c>
      <c r="D759" s="139" t="s">
        <v>309</v>
      </c>
      <c r="E759" s="140" t="s">
        <v>1060</v>
      </c>
      <c r="F759" s="141" t="s">
        <v>1061</v>
      </c>
      <c r="G759" s="142" t="s">
        <v>364</v>
      </c>
      <c r="H759" s="143">
        <v>283.49900000000002</v>
      </c>
      <c r="I759" s="144"/>
      <c r="J759" s="145">
        <f>ROUND(I759*H759,2)</f>
        <v>0</v>
      </c>
      <c r="K759" s="141" t="s">
        <v>313</v>
      </c>
      <c r="L759" s="33"/>
      <c r="M759" s="146" t="s">
        <v>1</v>
      </c>
      <c r="N759" s="147" t="s">
        <v>40</v>
      </c>
      <c r="P759" s="148">
        <f>O759*H759</f>
        <v>0</v>
      </c>
      <c r="Q759" s="148">
        <v>0</v>
      </c>
      <c r="R759" s="148">
        <f>Q759*H759</f>
        <v>0</v>
      </c>
      <c r="S759" s="148">
        <v>0</v>
      </c>
      <c r="T759" s="149">
        <f>S759*H759</f>
        <v>0</v>
      </c>
      <c r="AR759" s="150" t="s">
        <v>314</v>
      </c>
      <c r="AT759" s="150" t="s">
        <v>309</v>
      </c>
      <c r="AU759" s="150" t="s">
        <v>84</v>
      </c>
      <c r="AY759" s="18" t="s">
        <v>307</v>
      </c>
      <c r="BE759" s="151">
        <f>IF(N759="základní",J759,0)</f>
        <v>0</v>
      </c>
      <c r="BF759" s="151">
        <f>IF(N759="snížená",J759,0)</f>
        <v>0</v>
      </c>
      <c r="BG759" s="151">
        <f>IF(N759="zákl. přenesená",J759,0)</f>
        <v>0</v>
      </c>
      <c r="BH759" s="151">
        <f>IF(N759="sníž. přenesená",J759,0)</f>
        <v>0</v>
      </c>
      <c r="BI759" s="151">
        <f>IF(N759="nulová",J759,0)</f>
        <v>0</v>
      </c>
      <c r="BJ759" s="18" t="s">
        <v>82</v>
      </c>
      <c r="BK759" s="151">
        <f>ROUND(I759*H759,2)</f>
        <v>0</v>
      </c>
      <c r="BL759" s="18" t="s">
        <v>314</v>
      </c>
      <c r="BM759" s="150" t="s">
        <v>1062</v>
      </c>
    </row>
    <row r="760" spans="2:65" s="1" customFormat="1" ht="39">
      <c r="B760" s="33"/>
      <c r="D760" s="152" t="s">
        <v>316</v>
      </c>
      <c r="F760" s="153" t="s">
        <v>1063</v>
      </c>
      <c r="I760" s="154"/>
      <c r="L760" s="33"/>
      <c r="M760" s="155"/>
      <c r="T760" s="57"/>
      <c r="AT760" s="18" t="s">
        <v>316</v>
      </c>
      <c r="AU760" s="18" t="s">
        <v>84</v>
      </c>
    </row>
    <row r="761" spans="2:65" s="11" customFormat="1" ht="25.9" customHeight="1">
      <c r="B761" s="127"/>
      <c r="D761" s="128" t="s">
        <v>74</v>
      </c>
      <c r="E761" s="129" t="s">
        <v>1064</v>
      </c>
      <c r="F761" s="129" t="s">
        <v>1065</v>
      </c>
      <c r="I761" s="130"/>
      <c r="J761" s="131">
        <f>BK761</f>
        <v>0</v>
      </c>
      <c r="L761" s="127"/>
      <c r="M761" s="132"/>
      <c r="P761" s="133">
        <f>P762+P804+P885+P1006+P1021+P1074+P1146+P1164+P1243+P1331+P1427+P1503+P1538+P1932+P2463</f>
        <v>0</v>
      </c>
      <c r="R761" s="133">
        <f>R762+R804+R885+R1006+R1021+R1074+R1146+R1164+R1243+R1331+R1427+R1503+R1538+R1932+R2463</f>
        <v>142.71039097847179</v>
      </c>
      <c r="T761" s="134">
        <f>T762+T804+T885+T1006+T1021+T1074+T1146+T1164+T1243+T1331+T1427+T1503+T1538+T1932+T2463</f>
        <v>38.299464959999995</v>
      </c>
      <c r="AR761" s="128" t="s">
        <v>84</v>
      </c>
      <c r="AT761" s="135" t="s">
        <v>74</v>
      </c>
      <c r="AU761" s="135" t="s">
        <v>75</v>
      </c>
      <c r="AY761" s="128" t="s">
        <v>307</v>
      </c>
      <c r="BK761" s="136">
        <f>BK762+BK804+BK885+BK1006+BK1021+BK1074+BK1146+BK1164+BK1243+BK1331+BK1427+BK1503+BK1538+BK1932+BK2463</f>
        <v>0</v>
      </c>
    </row>
    <row r="762" spans="2:65" s="11" customFormat="1" ht="22.9" customHeight="1">
      <c r="B762" s="127"/>
      <c r="D762" s="128" t="s">
        <v>74</v>
      </c>
      <c r="E762" s="137" t="s">
        <v>1066</v>
      </c>
      <c r="F762" s="137" t="s">
        <v>1067</v>
      </c>
      <c r="I762" s="130"/>
      <c r="J762" s="138">
        <f>BK762</f>
        <v>0</v>
      </c>
      <c r="L762" s="127"/>
      <c r="M762" s="132"/>
      <c r="P762" s="133">
        <f>SUM(P763:P803)</f>
        <v>0</v>
      </c>
      <c r="R762" s="133">
        <f>SUM(R763:R803)</f>
        <v>1.6461203000000002</v>
      </c>
      <c r="T762" s="134">
        <f>SUM(T763:T803)</f>
        <v>0.12700359999999999</v>
      </c>
      <c r="AR762" s="128" t="s">
        <v>84</v>
      </c>
      <c r="AT762" s="135" t="s">
        <v>74</v>
      </c>
      <c r="AU762" s="135" t="s">
        <v>82</v>
      </c>
      <c r="AY762" s="128" t="s">
        <v>307</v>
      </c>
      <c r="BK762" s="136">
        <f>SUM(BK763:BK803)</f>
        <v>0</v>
      </c>
    </row>
    <row r="763" spans="2:65" s="1" customFormat="1" ht="24.2" customHeight="1">
      <c r="B763" s="33"/>
      <c r="C763" s="139" t="s">
        <v>1068</v>
      </c>
      <c r="D763" s="139" t="s">
        <v>309</v>
      </c>
      <c r="E763" s="140" t="s">
        <v>1069</v>
      </c>
      <c r="F763" s="141" t="s">
        <v>1070</v>
      </c>
      <c r="G763" s="142" t="s">
        <v>312</v>
      </c>
      <c r="H763" s="143">
        <v>149</v>
      </c>
      <c r="I763" s="144"/>
      <c r="J763" s="145">
        <f>ROUND(I763*H763,2)</f>
        <v>0</v>
      </c>
      <c r="K763" s="141" t="s">
        <v>313</v>
      </c>
      <c r="L763" s="33"/>
      <c r="M763" s="146" t="s">
        <v>1</v>
      </c>
      <c r="N763" s="147" t="s">
        <v>40</v>
      </c>
      <c r="P763" s="148">
        <f>O763*H763</f>
        <v>0</v>
      </c>
      <c r="Q763" s="148">
        <v>0</v>
      </c>
      <c r="R763" s="148">
        <f>Q763*H763</f>
        <v>0</v>
      </c>
      <c r="S763" s="148">
        <v>0</v>
      </c>
      <c r="T763" s="149">
        <f>S763*H763</f>
        <v>0</v>
      </c>
      <c r="AR763" s="150" t="s">
        <v>417</v>
      </c>
      <c r="AT763" s="150" t="s">
        <v>309</v>
      </c>
      <c r="AU763" s="150" t="s">
        <v>84</v>
      </c>
      <c r="AY763" s="18" t="s">
        <v>307</v>
      </c>
      <c r="BE763" s="151">
        <f>IF(N763="základní",J763,0)</f>
        <v>0</v>
      </c>
      <c r="BF763" s="151">
        <f>IF(N763="snížená",J763,0)</f>
        <v>0</v>
      </c>
      <c r="BG763" s="151">
        <f>IF(N763="zákl. přenesená",J763,0)</f>
        <v>0</v>
      </c>
      <c r="BH763" s="151">
        <f>IF(N763="sníž. přenesená",J763,0)</f>
        <v>0</v>
      </c>
      <c r="BI763" s="151">
        <f>IF(N763="nulová",J763,0)</f>
        <v>0</v>
      </c>
      <c r="BJ763" s="18" t="s">
        <v>82</v>
      </c>
      <c r="BK763" s="151">
        <f>ROUND(I763*H763,2)</f>
        <v>0</v>
      </c>
      <c r="BL763" s="18" t="s">
        <v>417</v>
      </c>
      <c r="BM763" s="150" t="s">
        <v>1071</v>
      </c>
    </row>
    <row r="764" spans="2:65" s="1" customFormat="1" ht="19.5">
      <c r="B764" s="33"/>
      <c r="D764" s="152" t="s">
        <v>316</v>
      </c>
      <c r="F764" s="153" t="s">
        <v>1072</v>
      </c>
      <c r="I764" s="154"/>
      <c r="L764" s="33"/>
      <c r="M764" s="155"/>
      <c r="T764" s="57"/>
      <c r="AT764" s="18" t="s">
        <v>316</v>
      </c>
      <c r="AU764" s="18" t="s">
        <v>84</v>
      </c>
    </row>
    <row r="765" spans="2:65" s="12" customFormat="1" ht="11.25">
      <c r="B765" s="156"/>
      <c r="D765" s="152" t="s">
        <v>318</v>
      </c>
      <c r="E765" s="157" t="s">
        <v>1</v>
      </c>
      <c r="F765" s="158" t="s">
        <v>414</v>
      </c>
      <c r="H765" s="157" t="s">
        <v>1</v>
      </c>
      <c r="I765" s="159"/>
      <c r="L765" s="156"/>
      <c r="M765" s="160"/>
      <c r="T765" s="161"/>
      <c r="AT765" s="157" t="s">
        <v>318</v>
      </c>
      <c r="AU765" s="157" t="s">
        <v>84</v>
      </c>
      <c r="AV765" s="12" t="s">
        <v>82</v>
      </c>
      <c r="AW765" s="12" t="s">
        <v>32</v>
      </c>
      <c r="AX765" s="12" t="s">
        <v>75</v>
      </c>
      <c r="AY765" s="157" t="s">
        <v>307</v>
      </c>
    </row>
    <row r="766" spans="2:65" s="13" customFormat="1" ht="11.25">
      <c r="B766" s="162"/>
      <c r="D766" s="152" t="s">
        <v>318</v>
      </c>
      <c r="E766" s="163" t="s">
        <v>1</v>
      </c>
      <c r="F766" s="164" t="s">
        <v>1073</v>
      </c>
      <c r="H766" s="165">
        <v>149</v>
      </c>
      <c r="I766" s="166"/>
      <c r="L766" s="162"/>
      <c r="M766" s="167"/>
      <c r="T766" s="168"/>
      <c r="AT766" s="163" t="s">
        <v>318</v>
      </c>
      <c r="AU766" s="163" t="s">
        <v>84</v>
      </c>
      <c r="AV766" s="13" t="s">
        <v>84</v>
      </c>
      <c r="AW766" s="13" t="s">
        <v>32</v>
      </c>
      <c r="AX766" s="13" t="s">
        <v>82</v>
      </c>
      <c r="AY766" s="163" t="s">
        <v>307</v>
      </c>
    </row>
    <row r="767" spans="2:65" s="1" customFormat="1" ht="16.5" customHeight="1">
      <c r="B767" s="33"/>
      <c r="C767" s="177" t="s">
        <v>1074</v>
      </c>
      <c r="D767" s="177" t="s">
        <v>390</v>
      </c>
      <c r="E767" s="178" t="s">
        <v>1075</v>
      </c>
      <c r="F767" s="179" t="s">
        <v>1076</v>
      </c>
      <c r="G767" s="180" t="s">
        <v>364</v>
      </c>
      <c r="H767" s="181">
        <v>5.8000000000000003E-2</v>
      </c>
      <c r="I767" s="182"/>
      <c r="J767" s="183">
        <f>ROUND(I767*H767,2)</f>
        <v>0</v>
      </c>
      <c r="K767" s="179" t="s">
        <v>313</v>
      </c>
      <c r="L767" s="184"/>
      <c r="M767" s="185" t="s">
        <v>1</v>
      </c>
      <c r="N767" s="186" t="s">
        <v>40</v>
      </c>
      <c r="P767" s="148">
        <f>O767*H767</f>
        <v>0</v>
      </c>
      <c r="Q767" s="148">
        <v>1</v>
      </c>
      <c r="R767" s="148">
        <f>Q767*H767</f>
        <v>5.8000000000000003E-2</v>
      </c>
      <c r="S767" s="148">
        <v>0</v>
      </c>
      <c r="T767" s="149">
        <f>S767*H767</f>
        <v>0</v>
      </c>
      <c r="AR767" s="150" t="s">
        <v>524</v>
      </c>
      <c r="AT767" s="150" t="s">
        <v>390</v>
      </c>
      <c r="AU767" s="150" t="s">
        <v>84</v>
      </c>
      <c r="AY767" s="18" t="s">
        <v>307</v>
      </c>
      <c r="BE767" s="151">
        <f>IF(N767="základní",J767,0)</f>
        <v>0</v>
      </c>
      <c r="BF767" s="151">
        <f>IF(N767="snížená",J767,0)</f>
        <v>0</v>
      </c>
      <c r="BG767" s="151">
        <f>IF(N767="zákl. přenesená",J767,0)</f>
        <v>0</v>
      </c>
      <c r="BH767" s="151">
        <f>IF(N767="sníž. přenesená",J767,0)</f>
        <v>0</v>
      </c>
      <c r="BI767" s="151">
        <f>IF(N767="nulová",J767,0)</f>
        <v>0</v>
      </c>
      <c r="BJ767" s="18" t="s">
        <v>82</v>
      </c>
      <c r="BK767" s="151">
        <f>ROUND(I767*H767,2)</f>
        <v>0</v>
      </c>
      <c r="BL767" s="18" t="s">
        <v>417</v>
      </c>
      <c r="BM767" s="150" t="s">
        <v>1077</v>
      </c>
    </row>
    <row r="768" spans="2:65" s="1" customFormat="1" ht="11.25">
      <c r="B768" s="33"/>
      <c r="D768" s="152" t="s">
        <v>316</v>
      </c>
      <c r="F768" s="153" t="s">
        <v>1076</v>
      </c>
      <c r="I768" s="154"/>
      <c r="L768" s="33"/>
      <c r="M768" s="155"/>
      <c r="T768" s="57"/>
      <c r="AT768" s="18" t="s">
        <v>316</v>
      </c>
      <c r="AU768" s="18" t="s">
        <v>84</v>
      </c>
    </row>
    <row r="769" spans="2:65" s="13" customFormat="1" ht="11.25">
      <c r="B769" s="162"/>
      <c r="D769" s="152" t="s">
        <v>318</v>
      </c>
      <c r="F769" s="164" t="s">
        <v>1078</v>
      </c>
      <c r="H769" s="165">
        <v>5.8000000000000003E-2</v>
      </c>
      <c r="I769" s="166"/>
      <c r="L769" s="162"/>
      <c r="M769" s="167"/>
      <c r="T769" s="168"/>
      <c r="AT769" s="163" t="s">
        <v>318</v>
      </c>
      <c r="AU769" s="163" t="s">
        <v>84</v>
      </c>
      <c r="AV769" s="13" t="s">
        <v>84</v>
      </c>
      <c r="AW769" s="13" t="s">
        <v>4</v>
      </c>
      <c r="AX769" s="13" t="s">
        <v>82</v>
      </c>
      <c r="AY769" s="163" t="s">
        <v>307</v>
      </c>
    </row>
    <row r="770" spans="2:65" s="1" customFormat="1" ht="24.2" customHeight="1">
      <c r="B770" s="33"/>
      <c r="C770" s="139" t="s">
        <v>1079</v>
      </c>
      <c r="D770" s="139" t="s">
        <v>309</v>
      </c>
      <c r="E770" s="140" t="s">
        <v>1080</v>
      </c>
      <c r="F770" s="141" t="s">
        <v>1081</v>
      </c>
      <c r="G770" s="142" t="s">
        <v>312</v>
      </c>
      <c r="H770" s="143">
        <v>149</v>
      </c>
      <c r="I770" s="144"/>
      <c r="J770" s="145">
        <f>ROUND(I770*H770,2)</f>
        <v>0</v>
      </c>
      <c r="K770" s="141" t="s">
        <v>313</v>
      </c>
      <c r="L770" s="33"/>
      <c r="M770" s="146" t="s">
        <v>1</v>
      </c>
      <c r="N770" s="147" t="s">
        <v>40</v>
      </c>
      <c r="P770" s="148">
        <f>O770*H770</f>
        <v>0</v>
      </c>
      <c r="Q770" s="148">
        <v>4.0000000000000002E-4</v>
      </c>
      <c r="R770" s="148">
        <f>Q770*H770</f>
        <v>5.96E-2</v>
      </c>
      <c r="S770" s="148">
        <v>0</v>
      </c>
      <c r="T770" s="149">
        <f>S770*H770</f>
        <v>0</v>
      </c>
      <c r="AR770" s="150" t="s">
        <v>417</v>
      </c>
      <c r="AT770" s="150" t="s">
        <v>309</v>
      </c>
      <c r="AU770" s="150" t="s">
        <v>84</v>
      </c>
      <c r="AY770" s="18" t="s">
        <v>307</v>
      </c>
      <c r="BE770" s="151">
        <f>IF(N770="základní",J770,0)</f>
        <v>0</v>
      </c>
      <c r="BF770" s="151">
        <f>IF(N770="snížená",J770,0)</f>
        <v>0</v>
      </c>
      <c r="BG770" s="151">
        <f>IF(N770="zákl. přenesená",J770,0)</f>
        <v>0</v>
      </c>
      <c r="BH770" s="151">
        <f>IF(N770="sníž. přenesená",J770,0)</f>
        <v>0</v>
      </c>
      <c r="BI770" s="151">
        <f>IF(N770="nulová",J770,0)</f>
        <v>0</v>
      </c>
      <c r="BJ770" s="18" t="s">
        <v>82</v>
      </c>
      <c r="BK770" s="151">
        <f>ROUND(I770*H770,2)</f>
        <v>0</v>
      </c>
      <c r="BL770" s="18" t="s">
        <v>417</v>
      </c>
      <c r="BM770" s="150" t="s">
        <v>1082</v>
      </c>
    </row>
    <row r="771" spans="2:65" s="1" customFormat="1" ht="19.5">
      <c r="B771" s="33"/>
      <c r="D771" s="152" t="s">
        <v>316</v>
      </c>
      <c r="F771" s="153" t="s">
        <v>1083</v>
      </c>
      <c r="I771" s="154"/>
      <c r="L771" s="33"/>
      <c r="M771" s="155"/>
      <c r="T771" s="57"/>
      <c r="AT771" s="18" t="s">
        <v>316</v>
      </c>
      <c r="AU771" s="18" t="s">
        <v>84</v>
      </c>
    </row>
    <row r="772" spans="2:65" s="1" customFormat="1" ht="49.15" customHeight="1">
      <c r="B772" s="33"/>
      <c r="C772" s="177" t="s">
        <v>1084</v>
      </c>
      <c r="D772" s="177" t="s">
        <v>390</v>
      </c>
      <c r="E772" s="178" t="s">
        <v>1085</v>
      </c>
      <c r="F772" s="179" t="s">
        <v>1086</v>
      </c>
      <c r="G772" s="180" t="s">
        <v>312</v>
      </c>
      <c r="H772" s="181">
        <v>173.66</v>
      </c>
      <c r="I772" s="182"/>
      <c r="J772" s="183">
        <f>ROUND(I772*H772,2)</f>
        <v>0</v>
      </c>
      <c r="K772" s="179" t="s">
        <v>313</v>
      </c>
      <c r="L772" s="184"/>
      <c r="M772" s="185" t="s">
        <v>1</v>
      </c>
      <c r="N772" s="186" t="s">
        <v>40</v>
      </c>
      <c r="P772" s="148">
        <f>O772*H772</f>
        <v>0</v>
      </c>
      <c r="Q772" s="148">
        <v>5.3E-3</v>
      </c>
      <c r="R772" s="148">
        <f>Q772*H772</f>
        <v>0.92039799999999994</v>
      </c>
      <c r="S772" s="148">
        <v>0</v>
      </c>
      <c r="T772" s="149">
        <f>S772*H772</f>
        <v>0</v>
      </c>
      <c r="AR772" s="150" t="s">
        <v>524</v>
      </c>
      <c r="AT772" s="150" t="s">
        <v>390</v>
      </c>
      <c r="AU772" s="150" t="s">
        <v>84</v>
      </c>
      <c r="AY772" s="18" t="s">
        <v>307</v>
      </c>
      <c r="BE772" s="151">
        <f>IF(N772="základní",J772,0)</f>
        <v>0</v>
      </c>
      <c r="BF772" s="151">
        <f>IF(N772="snížená",J772,0)</f>
        <v>0</v>
      </c>
      <c r="BG772" s="151">
        <f>IF(N772="zákl. přenesená",J772,0)</f>
        <v>0</v>
      </c>
      <c r="BH772" s="151">
        <f>IF(N772="sníž. přenesená",J772,0)</f>
        <v>0</v>
      </c>
      <c r="BI772" s="151">
        <f>IF(N772="nulová",J772,0)</f>
        <v>0</v>
      </c>
      <c r="BJ772" s="18" t="s">
        <v>82</v>
      </c>
      <c r="BK772" s="151">
        <f>ROUND(I772*H772,2)</f>
        <v>0</v>
      </c>
      <c r="BL772" s="18" t="s">
        <v>417</v>
      </c>
      <c r="BM772" s="150" t="s">
        <v>1087</v>
      </c>
    </row>
    <row r="773" spans="2:65" s="1" customFormat="1" ht="29.25">
      <c r="B773" s="33"/>
      <c r="D773" s="152" t="s">
        <v>316</v>
      </c>
      <c r="F773" s="153" t="s">
        <v>1086</v>
      </c>
      <c r="I773" s="154"/>
      <c r="L773" s="33"/>
      <c r="M773" s="155"/>
      <c r="T773" s="57"/>
      <c r="AT773" s="18" t="s">
        <v>316</v>
      </c>
      <c r="AU773" s="18" t="s">
        <v>84</v>
      </c>
    </row>
    <row r="774" spans="2:65" s="13" customFormat="1" ht="11.25">
      <c r="B774" s="162"/>
      <c r="D774" s="152" t="s">
        <v>318</v>
      </c>
      <c r="F774" s="164" t="s">
        <v>1088</v>
      </c>
      <c r="H774" s="165">
        <v>173.66</v>
      </c>
      <c r="I774" s="166"/>
      <c r="L774" s="162"/>
      <c r="M774" s="167"/>
      <c r="T774" s="168"/>
      <c r="AT774" s="163" t="s">
        <v>318</v>
      </c>
      <c r="AU774" s="163" t="s">
        <v>84</v>
      </c>
      <c r="AV774" s="13" t="s">
        <v>84</v>
      </c>
      <c r="AW774" s="13" t="s">
        <v>4</v>
      </c>
      <c r="AX774" s="13" t="s">
        <v>82</v>
      </c>
      <c r="AY774" s="163" t="s">
        <v>307</v>
      </c>
    </row>
    <row r="775" spans="2:65" s="1" customFormat="1" ht="24.2" customHeight="1">
      <c r="B775" s="33"/>
      <c r="C775" s="139" t="s">
        <v>1089</v>
      </c>
      <c r="D775" s="139" t="s">
        <v>309</v>
      </c>
      <c r="E775" s="140" t="s">
        <v>1090</v>
      </c>
      <c r="F775" s="141" t="s">
        <v>1091</v>
      </c>
      <c r="G775" s="142" t="s">
        <v>312</v>
      </c>
      <c r="H775" s="143">
        <v>83.554000000000002</v>
      </c>
      <c r="I775" s="144"/>
      <c r="J775" s="145">
        <f>ROUND(I775*H775,2)</f>
        <v>0</v>
      </c>
      <c r="K775" s="141" t="s">
        <v>313</v>
      </c>
      <c r="L775" s="33"/>
      <c r="M775" s="146" t="s">
        <v>1</v>
      </c>
      <c r="N775" s="147" t="s">
        <v>40</v>
      </c>
      <c r="P775" s="148">
        <f>O775*H775</f>
        <v>0</v>
      </c>
      <c r="Q775" s="148">
        <v>0</v>
      </c>
      <c r="R775" s="148">
        <f>Q775*H775</f>
        <v>0</v>
      </c>
      <c r="S775" s="148">
        <v>0</v>
      </c>
      <c r="T775" s="149">
        <f>S775*H775</f>
        <v>0</v>
      </c>
      <c r="AR775" s="150" t="s">
        <v>417</v>
      </c>
      <c r="AT775" s="150" t="s">
        <v>309</v>
      </c>
      <c r="AU775" s="150" t="s">
        <v>84</v>
      </c>
      <c r="AY775" s="18" t="s">
        <v>307</v>
      </c>
      <c r="BE775" s="151">
        <f>IF(N775="základní",J775,0)</f>
        <v>0</v>
      </c>
      <c r="BF775" s="151">
        <f>IF(N775="snížená",J775,0)</f>
        <v>0</v>
      </c>
      <c r="BG775" s="151">
        <f>IF(N775="zákl. přenesená",J775,0)</f>
        <v>0</v>
      </c>
      <c r="BH775" s="151">
        <f>IF(N775="sníž. přenesená",J775,0)</f>
        <v>0</v>
      </c>
      <c r="BI775" s="151">
        <f>IF(N775="nulová",J775,0)</f>
        <v>0</v>
      </c>
      <c r="BJ775" s="18" t="s">
        <v>82</v>
      </c>
      <c r="BK775" s="151">
        <f>ROUND(I775*H775,2)</f>
        <v>0</v>
      </c>
      <c r="BL775" s="18" t="s">
        <v>417</v>
      </c>
      <c r="BM775" s="150" t="s">
        <v>1092</v>
      </c>
    </row>
    <row r="776" spans="2:65" s="1" customFormat="1" ht="19.5">
      <c r="B776" s="33"/>
      <c r="D776" s="152" t="s">
        <v>316</v>
      </c>
      <c r="F776" s="153" t="s">
        <v>1093</v>
      </c>
      <c r="I776" s="154"/>
      <c r="L776" s="33"/>
      <c r="M776" s="155"/>
      <c r="T776" s="57"/>
      <c r="AT776" s="18" t="s">
        <v>316</v>
      </c>
      <c r="AU776" s="18" t="s">
        <v>84</v>
      </c>
    </row>
    <row r="777" spans="2:65" s="12" customFormat="1" ht="11.25">
      <c r="B777" s="156"/>
      <c r="D777" s="152" t="s">
        <v>318</v>
      </c>
      <c r="E777" s="157" t="s">
        <v>1</v>
      </c>
      <c r="F777" s="158" t="s">
        <v>1094</v>
      </c>
      <c r="H777" s="157" t="s">
        <v>1</v>
      </c>
      <c r="I777" s="159"/>
      <c r="L777" s="156"/>
      <c r="M777" s="160"/>
      <c r="T777" s="161"/>
      <c r="AT777" s="157" t="s">
        <v>318</v>
      </c>
      <c r="AU777" s="157" t="s">
        <v>84</v>
      </c>
      <c r="AV777" s="12" t="s">
        <v>82</v>
      </c>
      <c r="AW777" s="12" t="s">
        <v>32</v>
      </c>
      <c r="AX777" s="12" t="s">
        <v>75</v>
      </c>
      <c r="AY777" s="157" t="s">
        <v>307</v>
      </c>
    </row>
    <row r="778" spans="2:65" s="13" customFormat="1" ht="11.25">
      <c r="B778" s="162"/>
      <c r="D778" s="152" t="s">
        <v>318</v>
      </c>
      <c r="E778" s="163" t="s">
        <v>1</v>
      </c>
      <c r="F778" s="164" t="s">
        <v>1095</v>
      </c>
      <c r="H778" s="165">
        <v>38.5</v>
      </c>
      <c r="I778" s="166"/>
      <c r="L778" s="162"/>
      <c r="M778" s="167"/>
      <c r="T778" s="168"/>
      <c r="AT778" s="163" t="s">
        <v>318</v>
      </c>
      <c r="AU778" s="163" t="s">
        <v>84</v>
      </c>
      <c r="AV778" s="13" t="s">
        <v>84</v>
      </c>
      <c r="AW778" s="13" t="s">
        <v>32</v>
      </c>
      <c r="AX778" s="13" t="s">
        <v>75</v>
      </c>
      <c r="AY778" s="163" t="s">
        <v>307</v>
      </c>
    </row>
    <row r="779" spans="2:65" s="12" customFormat="1" ht="11.25">
      <c r="B779" s="156"/>
      <c r="D779" s="152" t="s">
        <v>318</v>
      </c>
      <c r="E779" s="157" t="s">
        <v>1</v>
      </c>
      <c r="F779" s="158" t="s">
        <v>414</v>
      </c>
      <c r="H779" s="157" t="s">
        <v>1</v>
      </c>
      <c r="I779" s="159"/>
      <c r="L779" s="156"/>
      <c r="M779" s="160"/>
      <c r="T779" s="161"/>
      <c r="AT779" s="157" t="s">
        <v>318</v>
      </c>
      <c r="AU779" s="157" t="s">
        <v>84</v>
      </c>
      <c r="AV779" s="12" t="s">
        <v>82</v>
      </c>
      <c r="AW779" s="12" t="s">
        <v>32</v>
      </c>
      <c r="AX779" s="12" t="s">
        <v>75</v>
      </c>
      <c r="AY779" s="157" t="s">
        <v>307</v>
      </c>
    </row>
    <row r="780" spans="2:65" s="13" customFormat="1" ht="11.25">
      <c r="B780" s="162"/>
      <c r="D780" s="152" t="s">
        <v>318</v>
      </c>
      <c r="E780" s="163" t="s">
        <v>1</v>
      </c>
      <c r="F780" s="164" t="s">
        <v>1096</v>
      </c>
      <c r="H780" s="165">
        <v>45.054000000000002</v>
      </c>
      <c r="I780" s="166"/>
      <c r="L780" s="162"/>
      <c r="M780" s="167"/>
      <c r="T780" s="168"/>
      <c r="AT780" s="163" t="s">
        <v>318</v>
      </c>
      <c r="AU780" s="163" t="s">
        <v>84</v>
      </c>
      <c r="AV780" s="13" t="s">
        <v>84</v>
      </c>
      <c r="AW780" s="13" t="s">
        <v>32</v>
      </c>
      <c r="AX780" s="13" t="s">
        <v>75</v>
      </c>
      <c r="AY780" s="163" t="s">
        <v>307</v>
      </c>
    </row>
    <row r="781" spans="2:65" s="14" customFormat="1" ht="11.25">
      <c r="B781" s="169"/>
      <c r="D781" s="152" t="s">
        <v>318</v>
      </c>
      <c r="E781" s="170" t="s">
        <v>1</v>
      </c>
      <c r="F781" s="171" t="s">
        <v>325</v>
      </c>
      <c r="H781" s="172">
        <v>83.554000000000002</v>
      </c>
      <c r="I781" s="173"/>
      <c r="L781" s="169"/>
      <c r="M781" s="174"/>
      <c r="T781" s="175"/>
      <c r="AT781" s="170" t="s">
        <v>318</v>
      </c>
      <c r="AU781" s="170" t="s">
        <v>84</v>
      </c>
      <c r="AV781" s="14" t="s">
        <v>314</v>
      </c>
      <c r="AW781" s="14" t="s">
        <v>32</v>
      </c>
      <c r="AX781" s="14" t="s">
        <v>82</v>
      </c>
      <c r="AY781" s="170" t="s">
        <v>307</v>
      </c>
    </row>
    <row r="782" spans="2:65" s="1" customFormat="1" ht="16.5" customHeight="1">
      <c r="B782" s="33"/>
      <c r="C782" s="177" t="s">
        <v>1097</v>
      </c>
      <c r="D782" s="177" t="s">
        <v>390</v>
      </c>
      <c r="E782" s="178" t="s">
        <v>1075</v>
      </c>
      <c r="F782" s="179" t="s">
        <v>1076</v>
      </c>
      <c r="G782" s="180" t="s">
        <v>364</v>
      </c>
      <c r="H782" s="181">
        <v>3.4000000000000002E-2</v>
      </c>
      <c r="I782" s="182"/>
      <c r="J782" s="183">
        <f>ROUND(I782*H782,2)</f>
        <v>0</v>
      </c>
      <c r="K782" s="179" t="s">
        <v>313</v>
      </c>
      <c r="L782" s="184"/>
      <c r="M782" s="185" t="s">
        <v>1</v>
      </c>
      <c r="N782" s="186" t="s">
        <v>40</v>
      </c>
      <c r="P782" s="148">
        <f>O782*H782</f>
        <v>0</v>
      </c>
      <c r="Q782" s="148">
        <v>1</v>
      </c>
      <c r="R782" s="148">
        <f>Q782*H782</f>
        <v>3.4000000000000002E-2</v>
      </c>
      <c r="S782" s="148">
        <v>0</v>
      </c>
      <c r="T782" s="149">
        <f>S782*H782</f>
        <v>0</v>
      </c>
      <c r="AR782" s="150" t="s">
        <v>524</v>
      </c>
      <c r="AT782" s="150" t="s">
        <v>390</v>
      </c>
      <c r="AU782" s="150" t="s">
        <v>84</v>
      </c>
      <c r="AY782" s="18" t="s">
        <v>307</v>
      </c>
      <c r="BE782" s="151">
        <f>IF(N782="základní",J782,0)</f>
        <v>0</v>
      </c>
      <c r="BF782" s="151">
        <f>IF(N782="snížená",J782,0)</f>
        <v>0</v>
      </c>
      <c r="BG782" s="151">
        <f>IF(N782="zákl. přenesená",J782,0)</f>
        <v>0</v>
      </c>
      <c r="BH782" s="151">
        <f>IF(N782="sníž. přenesená",J782,0)</f>
        <v>0</v>
      </c>
      <c r="BI782" s="151">
        <f>IF(N782="nulová",J782,0)</f>
        <v>0</v>
      </c>
      <c r="BJ782" s="18" t="s">
        <v>82</v>
      </c>
      <c r="BK782" s="151">
        <f>ROUND(I782*H782,2)</f>
        <v>0</v>
      </c>
      <c r="BL782" s="18" t="s">
        <v>417</v>
      </c>
      <c r="BM782" s="150" t="s">
        <v>1098</v>
      </c>
    </row>
    <row r="783" spans="2:65" s="1" customFormat="1" ht="11.25">
      <c r="B783" s="33"/>
      <c r="D783" s="152" t="s">
        <v>316</v>
      </c>
      <c r="F783" s="153" t="s">
        <v>1076</v>
      </c>
      <c r="I783" s="154"/>
      <c r="L783" s="33"/>
      <c r="M783" s="155"/>
      <c r="T783" s="57"/>
      <c r="AT783" s="18" t="s">
        <v>316</v>
      </c>
      <c r="AU783" s="18" t="s">
        <v>84</v>
      </c>
    </row>
    <row r="784" spans="2:65" s="13" customFormat="1" ht="11.25">
      <c r="B784" s="162"/>
      <c r="D784" s="152" t="s">
        <v>318</v>
      </c>
      <c r="F784" s="164" t="s">
        <v>1099</v>
      </c>
      <c r="H784" s="165">
        <v>3.4000000000000002E-2</v>
      </c>
      <c r="I784" s="166"/>
      <c r="L784" s="162"/>
      <c r="M784" s="167"/>
      <c r="T784" s="168"/>
      <c r="AT784" s="163" t="s">
        <v>318</v>
      </c>
      <c r="AU784" s="163" t="s">
        <v>84</v>
      </c>
      <c r="AV784" s="13" t="s">
        <v>84</v>
      </c>
      <c r="AW784" s="13" t="s">
        <v>4</v>
      </c>
      <c r="AX784" s="13" t="s">
        <v>82</v>
      </c>
      <c r="AY784" s="163" t="s">
        <v>307</v>
      </c>
    </row>
    <row r="785" spans="2:65" s="1" customFormat="1" ht="24.2" customHeight="1">
      <c r="B785" s="33"/>
      <c r="C785" s="139" t="s">
        <v>1100</v>
      </c>
      <c r="D785" s="139" t="s">
        <v>309</v>
      </c>
      <c r="E785" s="140" t="s">
        <v>1101</v>
      </c>
      <c r="F785" s="141" t="s">
        <v>1102</v>
      </c>
      <c r="G785" s="142" t="s">
        <v>312</v>
      </c>
      <c r="H785" s="143">
        <v>83.554000000000002</v>
      </c>
      <c r="I785" s="144"/>
      <c r="J785" s="145">
        <f>ROUND(I785*H785,2)</f>
        <v>0</v>
      </c>
      <c r="K785" s="141" t="s">
        <v>313</v>
      </c>
      <c r="L785" s="33"/>
      <c r="M785" s="146" t="s">
        <v>1</v>
      </c>
      <c r="N785" s="147" t="s">
        <v>40</v>
      </c>
      <c r="P785" s="148">
        <f>O785*H785</f>
        <v>0</v>
      </c>
      <c r="Q785" s="148">
        <v>4.0000000000000002E-4</v>
      </c>
      <c r="R785" s="148">
        <f>Q785*H785</f>
        <v>3.3421600000000003E-2</v>
      </c>
      <c r="S785" s="148">
        <v>0</v>
      </c>
      <c r="T785" s="149">
        <f>S785*H785</f>
        <v>0</v>
      </c>
      <c r="AR785" s="150" t="s">
        <v>417</v>
      </c>
      <c r="AT785" s="150" t="s">
        <v>309</v>
      </c>
      <c r="AU785" s="150" t="s">
        <v>84</v>
      </c>
      <c r="AY785" s="18" t="s">
        <v>307</v>
      </c>
      <c r="BE785" s="151">
        <f>IF(N785="základní",J785,0)</f>
        <v>0</v>
      </c>
      <c r="BF785" s="151">
        <f>IF(N785="snížená",J785,0)</f>
        <v>0</v>
      </c>
      <c r="BG785" s="151">
        <f>IF(N785="zákl. přenesená",J785,0)</f>
        <v>0</v>
      </c>
      <c r="BH785" s="151">
        <f>IF(N785="sníž. přenesená",J785,0)</f>
        <v>0</v>
      </c>
      <c r="BI785" s="151">
        <f>IF(N785="nulová",J785,0)</f>
        <v>0</v>
      </c>
      <c r="BJ785" s="18" t="s">
        <v>82</v>
      </c>
      <c r="BK785" s="151">
        <f>ROUND(I785*H785,2)</f>
        <v>0</v>
      </c>
      <c r="BL785" s="18" t="s">
        <v>417</v>
      </c>
      <c r="BM785" s="150" t="s">
        <v>1103</v>
      </c>
    </row>
    <row r="786" spans="2:65" s="1" customFormat="1" ht="19.5">
      <c r="B786" s="33"/>
      <c r="D786" s="152" t="s">
        <v>316</v>
      </c>
      <c r="F786" s="153" t="s">
        <v>1104</v>
      </c>
      <c r="I786" s="154"/>
      <c r="L786" s="33"/>
      <c r="M786" s="155"/>
      <c r="T786" s="57"/>
      <c r="AT786" s="18" t="s">
        <v>316</v>
      </c>
      <c r="AU786" s="18" t="s">
        <v>84</v>
      </c>
    </row>
    <row r="787" spans="2:65" s="1" customFormat="1" ht="49.15" customHeight="1">
      <c r="B787" s="33"/>
      <c r="C787" s="177" t="s">
        <v>198</v>
      </c>
      <c r="D787" s="177" t="s">
        <v>390</v>
      </c>
      <c r="E787" s="178" t="s">
        <v>1085</v>
      </c>
      <c r="F787" s="179" t="s">
        <v>1086</v>
      </c>
      <c r="G787" s="180" t="s">
        <v>312</v>
      </c>
      <c r="H787" s="181">
        <v>102.01900000000001</v>
      </c>
      <c r="I787" s="182"/>
      <c r="J787" s="183">
        <f>ROUND(I787*H787,2)</f>
        <v>0</v>
      </c>
      <c r="K787" s="179" t="s">
        <v>313</v>
      </c>
      <c r="L787" s="184"/>
      <c r="M787" s="185" t="s">
        <v>1</v>
      </c>
      <c r="N787" s="186" t="s">
        <v>40</v>
      </c>
      <c r="P787" s="148">
        <f>O787*H787</f>
        <v>0</v>
      </c>
      <c r="Q787" s="148">
        <v>5.3E-3</v>
      </c>
      <c r="R787" s="148">
        <f>Q787*H787</f>
        <v>0.54070070000000003</v>
      </c>
      <c r="S787" s="148">
        <v>0</v>
      </c>
      <c r="T787" s="149">
        <f>S787*H787</f>
        <v>0</v>
      </c>
      <c r="AR787" s="150" t="s">
        <v>524</v>
      </c>
      <c r="AT787" s="150" t="s">
        <v>390</v>
      </c>
      <c r="AU787" s="150" t="s">
        <v>84</v>
      </c>
      <c r="AY787" s="18" t="s">
        <v>307</v>
      </c>
      <c r="BE787" s="151">
        <f>IF(N787="základní",J787,0)</f>
        <v>0</v>
      </c>
      <c r="BF787" s="151">
        <f>IF(N787="snížená",J787,0)</f>
        <v>0</v>
      </c>
      <c r="BG787" s="151">
        <f>IF(N787="zákl. přenesená",J787,0)</f>
        <v>0</v>
      </c>
      <c r="BH787" s="151">
        <f>IF(N787="sníž. přenesená",J787,0)</f>
        <v>0</v>
      </c>
      <c r="BI787" s="151">
        <f>IF(N787="nulová",J787,0)</f>
        <v>0</v>
      </c>
      <c r="BJ787" s="18" t="s">
        <v>82</v>
      </c>
      <c r="BK787" s="151">
        <f>ROUND(I787*H787,2)</f>
        <v>0</v>
      </c>
      <c r="BL787" s="18" t="s">
        <v>417</v>
      </c>
      <c r="BM787" s="150" t="s">
        <v>1105</v>
      </c>
    </row>
    <row r="788" spans="2:65" s="1" customFormat="1" ht="29.25">
      <c r="B788" s="33"/>
      <c r="D788" s="152" t="s">
        <v>316</v>
      </c>
      <c r="F788" s="153" t="s">
        <v>1086</v>
      </c>
      <c r="I788" s="154"/>
      <c r="L788" s="33"/>
      <c r="M788" s="155"/>
      <c r="T788" s="57"/>
      <c r="AT788" s="18" t="s">
        <v>316</v>
      </c>
      <c r="AU788" s="18" t="s">
        <v>84</v>
      </c>
    </row>
    <row r="789" spans="2:65" s="13" customFormat="1" ht="11.25">
      <c r="B789" s="162"/>
      <c r="D789" s="152" t="s">
        <v>318</v>
      </c>
      <c r="F789" s="164" t="s">
        <v>1106</v>
      </c>
      <c r="H789" s="165">
        <v>102.01900000000001</v>
      </c>
      <c r="I789" s="166"/>
      <c r="L789" s="162"/>
      <c r="M789" s="167"/>
      <c r="T789" s="168"/>
      <c r="AT789" s="163" t="s">
        <v>318</v>
      </c>
      <c r="AU789" s="163" t="s">
        <v>84</v>
      </c>
      <c r="AV789" s="13" t="s">
        <v>84</v>
      </c>
      <c r="AW789" s="13" t="s">
        <v>4</v>
      </c>
      <c r="AX789" s="13" t="s">
        <v>82</v>
      </c>
      <c r="AY789" s="163" t="s">
        <v>307</v>
      </c>
    </row>
    <row r="790" spans="2:65" s="1" customFormat="1" ht="33" customHeight="1">
      <c r="B790" s="33"/>
      <c r="C790" s="139" t="s">
        <v>1107</v>
      </c>
      <c r="D790" s="139" t="s">
        <v>309</v>
      </c>
      <c r="E790" s="140" t="s">
        <v>1108</v>
      </c>
      <c r="F790" s="141" t="s">
        <v>1109</v>
      </c>
      <c r="G790" s="142" t="s">
        <v>312</v>
      </c>
      <c r="H790" s="143">
        <v>74.707999999999998</v>
      </c>
      <c r="I790" s="144"/>
      <c r="J790" s="145">
        <f>ROUND(I790*H790,2)</f>
        <v>0</v>
      </c>
      <c r="K790" s="141" t="s">
        <v>313</v>
      </c>
      <c r="L790" s="33"/>
      <c r="M790" s="146" t="s">
        <v>1</v>
      </c>
      <c r="N790" s="147" t="s">
        <v>40</v>
      </c>
      <c r="P790" s="148">
        <f>O790*H790</f>
        <v>0</v>
      </c>
      <c r="Q790" s="148">
        <v>0</v>
      </c>
      <c r="R790" s="148">
        <f>Q790*H790</f>
        <v>0</v>
      </c>
      <c r="S790" s="148">
        <v>1.6999999999999999E-3</v>
      </c>
      <c r="T790" s="149">
        <f>S790*H790</f>
        <v>0.12700359999999999</v>
      </c>
      <c r="AR790" s="150" t="s">
        <v>417</v>
      </c>
      <c r="AT790" s="150" t="s">
        <v>309</v>
      </c>
      <c r="AU790" s="150" t="s">
        <v>84</v>
      </c>
      <c r="AY790" s="18" t="s">
        <v>307</v>
      </c>
      <c r="BE790" s="151">
        <f>IF(N790="základní",J790,0)</f>
        <v>0</v>
      </c>
      <c r="BF790" s="151">
        <f>IF(N790="snížená",J790,0)</f>
        <v>0</v>
      </c>
      <c r="BG790" s="151">
        <f>IF(N790="zákl. přenesená",J790,0)</f>
        <v>0</v>
      </c>
      <c r="BH790" s="151">
        <f>IF(N790="sníž. přenesená",J790,0)</f>
        <v>0</v>
      </c>
      <c r="BI790" s="151">
        <f>IF(N790="nulová",J790,0)</f>
        <v>0</v>
      </c>
      <c r="BJ790" s="18" t="s">
        <v>82</v>
      </c>
      <c r="BK790" s="151">
        <f>ROUND(I790*H790,2)</f>
        <v>0</v>
      </c>
      <c r="BL790" s="18" t="s">
        <v>417</v>
      </c>
      <c r="BM790" s="150" t="s">
        <v>1110</v>
      </c>
    </row>
    <row r="791" spans="2:65" s="1" customFormat="1" ht="19.5">
      <c r="B791" s="33"/>
      <c r="D791" s="152" t="s">
        <v>316</v>
      </c>
      <c r="F791" s="153" t="s">
        <v>1111</v>
      </c>
      <c r="I791" s="154"/>
      <c r="L791" s="33"/>
      <c r="M791" s="155"/>
      <c r="T791" s="57"/>
      <c r="AT791" s="18" t="s">
        <v>316</v>
      </c>
      <c r="AU791" s="18" t="s">
        <v>84</v>
      </c>
    </row>
    <row r="792" spans="2:65" s="13" customFormat="1" ht="11.25">
      <c r="B792" s="162"/>
      <c r="D792" s="152" t="s">
        <v>318</v>
      </c>
      <c r="E792" s="163" t="s">
        <v>1</v>
      </c>
      <c r="F792" s="164" t="s">
        <v>236</v>
      </c>
      <c r="H792" s="165">
        <v>74.707999999999998</v>
      </c>
      <c r="I792" s="166"/>
      <c r="L792" s="162"/>
      <c r="M792" s="167"/>
      <c r="T792" s="168"/>
      <c r="AT792" s="163" t="s">
        <v>318</v>
      </c>
      <c r="AU792" s="163" t="s">
        <v>84</v>
      </c>
      <c r="AV792" s="13" t="s">
        <v>84</v>
      </c>
      <c r="AW792" s="13" t="s">
        <v>32</v>
      </c>
      <c r="AX792" s="13" t="s">
        <v>82</v>
      </c>
      <c r="AY792" s="163" t="s">
        <v>307</v>
      </c>
    </row>
    <row r="793" spans="2:65" s="1" customFormat="1" ht="11.25">
      <c r="B793" s="33"/>
      <c r="D793" s="152" t="s">
        <v>648</v>
      </c>
      <c r="F793" s="187" t="s">
        <v>1112</v>
      </c>
      <c r="L793" s="33"/>
      <c r="M793" s="155"/>
      <c r="T793" s="57"/>
      <c r="AU793" s="18" t="s">
        <v>84</v>
      </c>
    </row>
    <row r="794" spans="2:65" s="1" customFormat="1" ht="11.25">
      <c r="B794" s="33"/>
      <c r="D794" s="152" t="s">
        <v>648</v>
      </c>
      <c r="F794" s="188" t="s">
        <v>538</v>
      </c>
      <c r="H794" s="189">
        <v>0</v>
      </c>
      <c r="L794" s="33"/>
      <c r="M794" s="155"/>
      <c r="T794" s="57"/>
      <c r="AU794" s="18" t="s">
        <v>84</v>
      </c>
    </row>
    <row r="795" spans="2:65" s="1" customFormat="1" ht="11.25">
      <c r="B795" s="33"/>
      <c r="D795" s="152" t="s">
        <v>648</v>
      </c>
      <c r="F795" s="188" t="s">
        <v>1113</v>
      </c>
      <c r="H795" s="189">
        <v>21.36</v>
      </c>
      <c r="L795" s="33"/>
      <c r="M795" s="155"/>
      <c r="T795" s="57"/>
      <c r="AU795" s="18" t="s">
        <v>84</v>
      </c>
    </row>
    <row r="796" spans="2:65" s="1" customFormat="1" ht="11.25">
      <c r="B796" s="33"/>
      <c r="D796" s="152" t="s">
        <v>648</v>
      </c>
      <c r="F796" s="188" t="s">
        <v>541</v>
      </c>
      <c r="H796" s="189">
        <v>0</v>
      </c>
      <c r="L796" s="33"/>
      <c r="M796" s="155"/>
      <c r="T796" s="57"/>
      <c r="AU796" s="18" t="s">
        <v>84</v>
      </c>
    </row>
    <row r="797" spans="2:65" s="1" customFormat="1" ht="11.25">
      <c r="B797" s="33"/>
      <c r="D797" s="152" t="s">
        <v>648</v>
      </c>
      <c r="F797" s="188" t="s">
        <v>1114</v>
      </c>
      <c r="H797" s="189">
        <v>9.9450000000000003</v>
      </c>
      <c r="L797" s="33"/>
      <c r="M797" s="155"/>
      <c r="T797" s="57"/>
      <c r="AU797" s="18" t="s">
        <v>84</v>
      </c>
    </row>
    <row r="798" spans="2:65" s="1" customFormat="1" ht="11.25">
      <c r="B798" s="33"/>
      <c r="D798" s="152" t="s">
        <v>648</v>
      </c>
      <c r="F798" s="188" t="s">
        <v>547</v>
      </c>
      <c r="H798" s="189">
        <v>0</v>
      </c>
      <c r="L798" s="33"/>
      <c r="M798" s="155"/>
      <c r="T798" s="57"/>
      <c r="AU798" s="18" t="s">
        <v>84</v>
      </c>
    </row>
    <row r="799" spans="2:65" s="1" customFormat="1" ht="11.25">
      <c r="B799" s="33"/>
      <c r="D799" s="152" t="s">
        <v>648</v>
      </c>
      <c r="F799" s="188" t="s">
        <v>1115</v>
      </c>
      <c r="H799" s="189">
        <v>33.457999999999998</v>
      </c>
      <c r="L799" s="33"/>
      <c r="M799" s="155"/>
      <c r="T799" s="57"/>
      <c r="AU799" s="18" t="s">
        <v>84</v>
      </c>
    </row>
    <row r="800" spans="2:65" s="1" customFormat="1" ht="11.25">
      <c r="B800" s="33"/>
      <c r="D800" s="152" t="s">
        <v>648</v>
      </c>
      <c r="F800" s="188" t="s">
        <v>1116</v>
      </c>
      <c r="H800" s="189">
        <v>9.9450000000000003</v>
      </c>
      <c r="L800" s="33"/>
      <c r="M800" s="155"/>
      <c r="T800" s="57"/>
      <c r="AU800" s="18" t="s">
        <v>84</v>
      </c>
    </row>
    <row r="801" spans="2:65" s="1" customFormat="1" ht="11.25">
      <c r="B801" s="33"/>
      <c r="D801" s="152" t="s">
        <v>648</v>
      </c>
      <c r="F801" s="188" t="s">
        <v>325</v>
      </c>
      <c r="H801" s="189">
        <v>74.707999999999998</v>
      </c>
      <c r="L801" s="33"/>
      <c r="M801" s="155"/>
      <c r="T801" s="57"/>
      <c r="AU801" s="18" t="s">
        <v>84</v>
      </c>
    </row>
    <row r="802" spans="2:65" s="1" customFormat="1" ht="37.9" customHeight="1">
      <c r="B802" s="33"/>
      <c r="C802" s="139" t="s">
        <v>1117</v>
      </c>
      <c r="D802" s="139" t="s">
        <v>309</v>
      </c>
      <c r="E802" s="140" t="s">
        <v>1118</v>
      </c>
      <c r="F802" s="141" t="s">
        <v>1119</v>
      </c>
      <c r="G802" s="142" t="s">
        <v>364</v>
      </c>
      <c r="H802" s="143">
        <v>1.6459999999999999</v>
      </c>
      <c r="I802" s="144"/>
      <c r="J802" s="145">
        <f>ROUND(I802*H802,2)</f>
        <v>0</v>
      </c>
      <c r="K802" s="141" t="s">
        <v>313</v>
      </c>
      <c r="L802" s="33"/>
      <c r="M802" s="146" t="s">
        <v>1</v>
      </c>
      <c r="N802" s="147" t="s">
        <v>40</v>
      </c>
      <c r="P802" s="148">
        <f>O802*H802</f>
        <v>0</v>
      </c>
      <c r="Q802" s="148">
        <v>0</v>
      </c>
      <c r="R802" s="148">
        <f>Q802*H802</f>
        <v>0</v>
      </c>
      <c r="S802" s="148">
        <v>0</v>
      </c>
      <c r="T802" s="149">
        <f>S802*H802</f>
        <v>0</v>
      </c>
      <c r="AR802" s="150" t="s">
        <v>417</v>
      </c>
      <c r="AT802" s="150" t="s">
        <v>309</v>
      </c>
      <c r="AU802" s="150" t="s">
        <v>84</v>
      </c>
      <c r="AY802" s="18" t="s">
        <v>307</v>
      </c>
      <c r="BE802" s="151">
        <f>IF(N802="základní",J802,0)</f>
        <v>0</v>
      </c>
      <c r="BF802" s="151">
        <f>IF(N802="snížená",J802,0)</f>
        <v>0</v>
      </c>
      <c r="BG802" s="151">
        <f>IF(N802="zákl. přenesená",J802,0)</f>
        <v>0</v>
      </c>
      <c r="BH802" s="151">
        <f>IF(N802="sníž. přenesená",J802,0)</f>
        <v>0</v>
      </c>
      <c r="BI802" s="151">
        <f>IF(N802="nulová",J802,0)</f>
        <v>0</v>
      </c>
      <c r="BJ802" s="18" t="s">
        <v>82</v>
      </c>
      <c r="BK802" s="151">
        <f>ROUND(I802*H802,2)</f>
        <v>0</v>
      </c>
      <c r="BL802" s="18" t="s">
        <v>417</v>
      </c>
      <c r="BM802" s="150" t="s">
        <v>1120</v>
      </c>
    </row>
    <row r="803" spans="2:65" s="1" customFormat="1" ht="39">
      <c r="B803" s="33"/>
      <c r="D803" s="152" t="s">
        <v>316</v>
      </c>
      <c r="F803" s="153" t="s">
        <v>1121</v>
      </c>
      <c r="I803" s="154"/>
      <c r="L803" s="33"/>
      <c r="M803" s="155"/>
      <c r="T803" s="57"/>
      <c r="AT803" s="18" t="s">
        <v>316</v>
      </c>
      <c r="AU803" s="18" t="s">
        <v>84</v>
      </c>
    </row>
    <row r="804" spans="2:65" s="11" customFormat="1" ht="22.9" customHeight="1">
      <c r="B804" s="127"/>
      <c r="D804" s="128" t="s">
        <v>74</v>
      </c>
      <c r="E804" s="137" t="s">
        <v>1122</v>
      </c>
      <c r="F804" s="137" t="s">
        <v>1123</v>
      </c>
      <c r="I804" s="130"/>
      <c r="J804" s="138">
        <f>BK804</f>
        <v>0</v>
      </c>
      <c r="L804" s="127"/>
      <c r="M804" s="132"/>
      <c r="P804" s="133">
        <f>SUM(P805:P884)</f>
        <v>0</v>
      </c>
      <c r="R804" s="133">
        <f>SUM(R805:R884)</f>
        <v>2.6858754440420003</v>
      </c>
      <c r="T804" s="134">
        <f>SUM(T805:T884)</f>
        <v>0.97569499999999998</v>
      </c>
      <c r="AR804" s="128" t="s">
        <v>84</v>
      </c>
      <c r="AT804" s="135" t="s">
        <v>74</v>
      </c>
      <c r="AU804" s="135" t="s">
        <v>82</v>
      </c>
      <c r="AY804" s="128" t="s">
        <v>307</v>
      </c>
      <c r="BK804" s="136">
        <f>SUM(BK805:BK884)</f>
        <v>0</v>
      </c>
    </row>
    <row r="805" spans="2:65" s="1" customFormat="1" ht="24.2" customHeight="1">
      <c r="B805" s="33"/>
      <c r="C805" s="139" t="s">
        <v>1124</v>
      </c>
      <c r="D805" s="139" t="s">
        <v>309</v>
      </c>
      <c r="E805" s="140" t="s">
        <v>1125</v>
      </c>
      <c r="F805" s="141" t="s">
        <v>1126</v>
      </c>
      <c r="G805" s="142" t="s">
        <v>312</v>
      </c>
      <c r="H805" s="143">
        <v>18.25</v>
      </c>
      <c r="I805" s="144"/>
      <c r="J805" s="145">
        <f>ROUND(I805*H805,2)</f>
        <v>0</v>
      </c>
      <c r="K805" s="141" t="s">
        <v>1</v>
      </c>
      <c r="L805" s="33"/>
      <c r="M805" s="146" t="s">
        <v>1</v>
      </c>
      <c r="N805" s="147" t="s">
        <v>40</v>
      </c>
      <c r="P805" s="148">
        <f>O805*H805</f>
        <v>0</v>
      </c>
      <c r="Q805" s="148">
        <v>0</v>
      </c>
      <c r="R805" s="148">
        <f>Q805*H805</f>
        <v>0</v>
      </c>
      <c r="S805" s="148">
        <v>6.6E-4</v>
      </c>
      <c r="T805" s="149">
        <f>S805*H805</f>
        <v>1.2045E-2</v>
      </c>
      <c r="AR805" s="150" t="s">
        <v>417</v>
      </c>
      <c r="AT805" s="150" t="s">
        <v>309</v>
      </c>
      <c r="AU805" s="150" t="s">
        <v>84</v>
      </c>
      <c r="AY805" s="18" t="s">
        <v>307</v>
      </c>
      <c r="BE805" s="151">
        <f>IF(N805="základní",J805,0)</f>
        <v>0</v>
      </c>
      <c r="BF805" s="151">
        <f>IF(N805="snížená",J805,0)</f>
        <v>0</v>
      </c>
      <c r="BG805" s="151">
        <f>IF(N805="zákl. přenesená",J805,0)</f>
        <v>0</v>
      </c>
      <c r="BH805" s="151">
        <f>IF(N805="sníž. přenesená",J805,0)</f>
        <v>0</v>
      </c>
      <c r="BI805" s="151">
        <f>IF(N805="nulová",J805,0)</f>
        <v>0</v>
      </c>
      <c r="BJ805" s="18" t="s">
        <v>82</v>
      </c>
      <c r="BK805" s="151">
        <f>ROUND(I805*H805,2)</f>
        <v>0</v>
      </c>
      <c r="BL805" s="18" t="s">
        <v>417</v>
      </c>
      <c r="BM805" s="150" t="s">
        <v>1127</v>
      </c>
    </row>
    <row r="806" spans="2:65" s="1" customFormat="1" ht="19.5">
      <c r="B806" s="33"/>
      <c r="D806" s="152" t="s">
        <v>316</v>
      </c>
      <c r="F806" s="153" t="s">
        <v>1126</v>
      </c>
      <c r="I806" s="154"/>
      <c r="L806" s="33"/>
      <c r="M806" s="155"/>
      <c r="T806" s="57"/>
      <c r="AT806" s="18" t="s">
        <v>316</v>
      </c>
      <c r="AU806" s="18" t="s">
        <v>84</v>
      </c>
    </row>
    <row r="807" spans="2:65" s="12" customFormat="1" ht="11.25">
      <c r="B807" s="156"/>
      <c r="D807" s="152" t="s">
        <v>318</v>
      </c>
      <c r="E807" s="157" t="s">
        <v>1</v>
      </c>
      <c r="F807" s="158" t="s">
        <v>566</v>
      </c>
      <c r="H807" s="157" t="s">
        <v>1</v>
      </c>
      <c r="I807" s="159"/>
      <c r="L807" s="156"/>
      <c r="M807" s="160"/>
      <c r="T807" s="161"/>
      <c r="AT807" s="157" t="s">
        <v>318</v>
      </c>
      <c r="AU807" s="157" t="s">
        <v>84</v>
      </c>
      <c r="AV807" s="12" t="s">
        <v>82</v>
      </c>
      <c r="AW807" s="12" t="s">
        <v>32</v>
      </c>
      <c r="AX807" s="12" t="s">
        <v>75</v>
      </c>
      <c r="AY807" s="157" t="s">
        <v>307</v>
      </c>
    </row>
    <row r="808" spans="2:65" s="13" customFormat="1" ht="11.25">
      <c r="B808" s="162"/>
      <c r="D808" s="152" t="s">
        <v>318</v>
      </c>
      <c r="E808" s="163" t="s">
        <v>1</v>
      </c>
      <c r="F808" s="164" t="s">
        <v>1128</v>
      </c>
      <c r="H808" s="165">
        <v>18.25</v>
      </c>
      <c r="I808" s="166"/>
      <c r="L808" s="162"/>
      <c r="M808" s="167"/>
      <c r="T808" s="168"/>
      <c r="AT808" s="163" t="s">
        <v>318</v>
      </c>
      <c r="AU808" s="163" t="s">
        <v>84</v>
      </c>
      <c r="AV808" s="13" t="s">
        <v>84</v>
      </c>
      <c r="AW808" s="13" t="s">
        <v>32</v>
      </c>
      <c r="AX808" s="13" t="s">
        <v>82</v>
      </c>
      <c r="AY808" s="163" t="s">
        <v>307</v>
      </c>
    </row>
    <row r="809" spans="2:65" s="1" customFormat="1" ht="24.2" customHeight="1">
      <c r="B809" s="33"/>
      <c r="C809" s="139" t="s">
        <v>1129</v>
      </c>
      <c r="D809" s="139" t="s">
        <v>309</v>
      </c>
      <c r="E809" s="140" t="s">
        <v>1130</v>
      </c>
      <c r="F809" s="141" t="s">
        <v>1131</v>
      </c>
      <c r="G809" s="142" t="s">
        <v>312</v>
      </c>
      <c r="H809" s="143">
        <v>26.65</v>
      </c>
      <c r="I809" s="144"/>
      <c r="J809" s="145">
        <f>ROUND(I809*H809,2)</f>
        <v>0</v>
      </c>
      <c r="K809" s="141" t="s">
        <v>313</v>
      </c>
      <c r="L809" s="33"/>
      <c r="M809" s="146" t="s">
        <v>1</v>
      </c>
      <c r="N809" s="147" t="s">
        <v>40</v>
      </c>
      <c r="P809" s="148">
        <f>O809*H809</f>
        <v>0</v>
      </c>
      <c r="Q809" s="148">
        <v>0</v>
      </c>
      <c r="R809" s="148">
        <f>Q809*H809</f>
        <v>0</v>
      </c>
      <c r="S809" s="148">
        <v>1.0999999999999999E-2</v>
      </c>
      <c r="T809" s="149">
        <f>S809*H809</f>
        <v>0.29314999999999997</v>
      </c>
      <c r="AR809" s="150" t="s">
        <v>417</v>
      </c>
      <c r="AT809" s="150" t="s">
        <v>309</v>
      </c>
      <c r="AU809" s="150" t="s">
        <v>84</v>
      </c>
      <c r="AY809" s="18" t="s">
        <v>307</v>
      </c>
      <c r="BE809" s="151">
        <f>IF(N809="základní",J809,0)</f>
        <v>0</v>
      </c>
      <c r="BF809" s="151">
        <f>IF(N809="snížená",J809,0)</f>
        <v>0</v>
      </c>
      <c r="BG809" s="151">
        <f>IF(N809="zákl. přenesená",J809,0)</f>
        <v>0</v>
      </c>
      <c r="BH809" s="151">
        <f>IF(N809="sníž. přenesená",J809,0)</f>
        <v>0</v>
      </c>
      <c r="BI809" s="151">
        <f>IF(N809="nulová",J809,0)</f>
        <v>0</v>
      </c>
      <c r="BJ809" s="18" t="s">
        <v>82</v>
      </c>
      <c r="BK809" s="151">
        <f>ROUND(I809*H809,2)</f>
        <v>0</v>
      </c>
      <c r="BL809" s="18" t="s">
        <v>417</v>
      </c>
      <c r="BM809" s="150" t="s">
        <v>1132</v>
      </c>
    </row>
    <row r="810" spans="2:65" s="1" customFormat="1" ht="19.5">
      <c r="B810" s="33"/>
      <c r="D810" s="152" t="s">
        <v>316</v>
      </c>
      <c r="F810" s="153" t="s">
        <v>1133</v>
      </c>
      <c r="I810" s="154"/>
      <c r="L810" s="33"/>
      <c r="M810" s="155"/>
      <c r="T810" s="57"/>
      <c r="AT810" s="18" t="s">
        <v>316</v>
      </c>
      <c r="AU810" s="18" t="s">
        <v>84</v>
      </c>
    </row>
    <row r="811" spans="2:65" s="12" customFormat="1" ht="11.25">
      <c r="B811" s="156"/>
      <c r="D811" s="152" t="s">
        <v>318</v>
      </c>
      <c r="E811" s="157" t="s">
        <v>1</v>
      </c>
      <c r="F811" s="158" t="s">
        <v>566</v>
      </c>
      <c r="H811" s="157" t="s">
        <v>1</v>
      </c>
      <c r="I811" s="159"/>
      <c r="L811" s="156"/>
      <c r="M811" s="160"/>
      <c r="T811" s="161"/>
      <c r="AT811" s="157" t="s">
        <v>318</v>
      </c>
      <c r="AU811" s="157" t="s">
        <v>84</v>
      </c>
      <c r="AV811" s="12" t="s">
        <v>82</v>
      </c>
      <c r="AW811" s="12" t="s">
        <v>32</v>
      </c>
      <c r="AX811" s="12" t="s">
        <v>75</v>
      </c>
      <c r="AY811" s="157" t="s">
        <v>307</v>
      </c>
    </row>
    <row r="812" spans="2:65" s="13" customFormat="1" ht="11.25">
      <c r="B812" s="162"/>
      <c r="D812" s="152" t="s">
        <v>318</v>
      </c>
      <c r="E812" s="163" t="s">
        <v>1</v>
      </c>
      <c r="F812" s="164" t="s">
        <v>1128</v>
      </c>
      <c r="H812" s="165">
        <v>18.25</v>
      </c>
      <c r="I812" s="166"/>
      <c r="L812" s="162"/>
      <c r="M812" s="167"/>
      <c r="T812" s="168"/>
      <c r="AT812" s="163" t="s">
        <v>318</v>
      </c>
      <c r="AU812" s="163" t="s">
        <v>84</v>
      </c>
      <c r="AV812" s="13" t="s">
        <v>84</v>
      </c>
      <c r="AW812" s="13" t="s">
        <v>32</v>
      </c>
      <c r="AX812" s="13" t="s">
        <v>75</v>
      </c>
      <c r="AY812" s="163" t="s">
        <v>307</v>
      </c>
    </row>
    <row r="813" spans="2:65" s="12" customFormat="1" ht="11.25">
      <c r="B813" s="156"/>
      <c r="D813" s="152" t="s">
        <v>318</v>
      </c>
      <c r="E813" s="157" t="s">
        <v>1</v>
      </c>
      <c r="F813" s="158" t="s">
        <v>1134</v>
      </c>
      <c r="H813" s="157" t="s">
        <v>1</v>
      </c>
      <c r="I813" s="159"/>
      <c r="L813" s="156"/>
      <c r="M813" s="160"/>
      <c r="T813" s="161"/>
      <c r="AT813" s="157" t="s">
        <v>318</v>
      </c>
      <c r="AU813" s="157" t="s">
        <v>84</v>
      </c>
      <c r="AV813" s="12" t="s">
        <v>82</v>
      </c>
      <c r="AW813" s="12" t="s">
        <v>32</v>
      </c>
      <c r="AX813" s="12" t="s">
        <v>75</v>
      </c>
      <c r="AY813" s="157" t="s">
        <v>307</v>
      </c>
    </row>
    <row r="814" spans="2:65" s="13" customFormat="1" ht="11.25">
      <c r="B814" s="162"/>
      <c r="D814" s="152" t="s">
        <v>318</v>
      </c>
      <c r="E814" s="163" t="s">
        <v>1</v>
      </c>
      <c r="F814" s="164" t="s">
        <v>1135</v>
      </c>
      <c r="H814" s="165">
        <v>8.4</v>
      </c>
      <c r="I814" s="166"/>
      <c r="L814" s="162"/>
      <c r="M814" s="167"/>
      <c r="T814" s="168"/>
      <c r="AT814" s="163" t="s">
        <v>318</v>
      </c>
      <c r="AU814" s="163" t="s">
        <v>84</v>
      </c>
      <c r="AV814" s="13" t="s">
        <v>84</v>
      </c>
      <c r="AW814" s="13" t="s">
        <v>32</v>
      </c>
      <c r="AX814" s="13" t="s">
        <v>75</v>
      </c>
      <c r="AY814" s="163" t="s">
        <v>307</v>
      </c>
    </row>
    <row r="815" spans="2:65" s="14" customFormat="1" ht="11.25">
      <c r="B815" s="169"/>
      <c r="D815" s="152" t="s">
        <v>318</v>
      </c>
      <c r="E815" s="170" t="s">
        <v>1</v>
      </c>
      <c r="F815" s="171" t="s">
        <v>325</v>
      </c>
      <c r="H815" s="172">
        <v>26.65</v>
      </c>
      <c r="I815" s="173"/>
      <c r="L815" s="169"/>
      <c r="M815" s="174"/>
      <c r="T815" s="175"/>
      <c r="AT815" s="170" t="s">
        <v>318</v>
      </c>
      <c r="AU815" s="170" t="s">
        <v>84</v>
      </c>
      <c r="AV815" s="14" t="s">
        <v>314</v>
      </c>
      <c r="AW815" s="14" t="s">
        <v>32</v>
      </c>
      <c r="AX815" s="14" t="s">
        <v>82</v>
      </c>
      <c r="AY815" s="170" t="s">
        <v>307</v>
      </c>
    </row>
    <row r="816" spans="2:65" s="1" customFormat="1" ht="24.2" customHeight="1">
      <c r="B816" s="33"/>
      <c r="C816" s="139" t="s">
        <v>1136</v>
      </c>
      <c r="D816" s="139" t="s">
        <v>309</v>
      </c>
      <c r="E816" s="140" t="s">
        <v>1137</v>
      </c>
      <c r="F816" s="141" t="s">
        <v>1138</v>
      </c>
      <c r="G816" s="142" t="s">
        <v>312</v>
      </c>
      <c r="H816" s="143">
        <v>186.25</v>
      </c>
      <c r="I816" s="144"/>
      <c r="J816" s="145">
        <f>ROUND(I816*H816,2)</f>
        <v>0</v>
      </c>
      <c r="K816" s="141" t="s">
        <v>313</v>
      </c>
      <c r="L816" s="33"/>
      <c r="M816" s="146" t="s">
        <v>1</v>
      </c>
      <c r="N816" s="147" t="s">
        <v>40</v>
      </c>
      <c r="P816" s="148">
        <f>O816*H816</f>
        <v>0</v>
      </c>
      <c r="Q816" s="148">
        <v>0</v>
      </c>
      <c r="R816" s="148">
        <f>Q816*H816</f>
        <v>0</v>
      </c>
      <c r="S816" s="148">
        <v>3.5999999999999999E-3</v>
      </c>
      <c r="T816" s="149">
        <f>S816*H816</f>
        <v>0.67049999999999998</v>
      </c>
      <c r="AR816" s="150" t="s">
        <v>417</v>
      </c>
      <c r="AT816" s="150" t="s">
        <v>309</v>
      </c>
      <c r="AU816" s="150" t="s">
        <v>84</v>
      </c>
      <c r="AY816" s="18" t="s">
        <v>307</v>
      </c>
      <c r="BE816" s="151">
        <f>IF(N816="základní",J816,0)</f>
        <v>0</v>
      </c>
      <c r="BF816" s="151">
        <f>IF(N816="snížená",J816,0)</f>
        <v>0</v>
      </c>
      <c r="BG816" s="151">
        <f>IF(N816="zákl. přenesená",J816,0)</f>
        <v>0</v>
      </c>
      <c r="BH816" s="151">
        <f>IF(N816="sníž. přenesená",J816,0)</f>
        <v>0</v>
      </c>
      <c r="BI816" s="151">
        <f>IF(N816="nulová",J816,0)</f>
        <v>0</v>
      </c>
      <c r="BJ816" s="18" t="s">
        <v>82</v>
      </c>
      <c r="BK816" s="151">
        <f>ROUND(I816*H816,2)</f>
        <v>0</v>
      </c>
      <c r="BL816" s="18" t="s">
        <v>417</v>
      </c>
      <c r="BM816" s="150" t="s">
        <v>1139</v>
      </c>
    </row>
    <row r="817" spans="2:65" s="1" customFormat="1" ht="29.25">
      <c r="B817" s="33"/>
      <c r="D817" s="152" t="s">
        <v>316</v>
      </c>
      <c r="F817" s="153" t="s">
        <v>1140</v>
      </c>
      <c r="I817" s="154"/>
      <c r="L817" s="33"/>
      <c r="M817" s="155"/>
      <c r="T817" s="57"/>
      <c r="AT817" s="18" t="s">
        <v>316</v>
      </c>
      <c r="AU817" s="18" t="s">
        <v>84</v>
      </c>
    </row>
    <row r="818" spans="2:65" s="12" customFormat="1" ht="11.25">
      <c r="B818" s="156"/>
      <c r="D818" s="152" t="s">
        <v>318</v>
      </c>
      <c r="E818" s="157" t="s">
        <v>1</v>
      </c>
      <c r="F818" s="158" t="s">
        <v>566</v>
      </c>
      <c r="H818" s="157" t="s">
        <v>1</v>
      </c>
      <c r="I818" s="159"/>
      <c r="L818" s="156"/>
      <c r="M818" s="160"/>
      <c r="T818" s="161"/>
      <c r="AT818" s="157" t="s">
        <v>318</v>
      </c>
      <c r="AU818" s="157" t="s">
        <v>84</v>
      </c>
      <c r="AV818" s="12" t="s">
        <v>82</v>
      </c>
      <c r="AW818" s="12" t="s">
        <v>32</v>
      </c>
      <c r="AX818" s="12" t="s">
        <v>75</v>
      </c>
      <c r="AY818" s="157" t="s">
        <v>307</v>
      </c>
    </row>
    <row r="819" spans="2:65" s="13" customFormat="1" ht="11.25">
      <c r="B819" s="162"/>
      <c r="D819" s="152" t="s">
        <v>318</v>
      </c>
      <c r="E819" s="163" t="s">
        <v>1</v>
      </c>
      <c r="F819" s="164" t="s">
        <v>1128</v>
      </c>
      <c r="H819" s="165">
        <v>18.25</v>
      </c>
      <c r="I819" s="166"/>
      <c r="L819" s="162"/>
      <c r="M819" s="167"/>
      <c r="T819" s="168"/>
      <c r="AT819" s="163" t="s">
        <v>318</v>
      </c>
      <c r="AU819" s="163" t="s">
        <v>84</v>
      </c>
      <c r="AV819" s="13" t="s">
        <v>84</v>
      </c>
      <c r="AW819" s="13" t="s">
        <v>32</v>
      </c>
      <c r="AX819" s="13" t="s">
        <v>75</v>
      </c>
      <c r="AY819" s="163" t="s">
        <v>307</v>
      </c>
    </row>
    <row r="820" spans="2:65" s="13" customFormat="1" ht="11.25">
      <c r="B820" s="162"/>
      <c r="D820" s="152" t="s">
        <v>318</v>
      </c>
      <c r="E820" s="163" t="s">
        <v>1</v>
      </c>
      <c r="F820" s="164" t="s">
        <v>1141</v>
      </c>
      <c r="H820" s="165">
        <v>168</v>
      </c>
      <c r="I820" s="166"/>
      <c r="L820" s="162"/>
      <c r="M820" s="167"/>
      <c r="T820" s="168"/>
      <c r="AT820" s="163" t="s">
        <v>318</v>
      </c>
      <c r="AU820" s="163" t="s">
        <v>84</v>
      </c>
      <c r="AV820" s="13" t="s">
        <v>84</v>
      </c>
      <c r="AW820" s="13" t="s">
        <v>32</v>
      </c>
      <c r="AX820" s="13" t="s">
        <v>75</v>
      </c>
      <c r="AY820" s="163" t="s">
        <v>307</v>
      </c>
    </row>
    <row r="821" spans="2:65" s="14" customFormat="1" ht="11.25">
      <c r="B821" s="169"/>
      <c r="D821" s="152" t="s">
        <v>318</v>
      </c>
      <c r="E821" s="170" t="s">
        <v>1</v>
      </c>
      <c r="F821" s="171" t="s">
        <v>325</v>
      </c>
      <c r="H821" s="172">
        <v>186.25</v>
      </c>
      <c r="I821" s="173"/>
      <c r="L821" s="169"/>
      <c r="M821" s="174"/>
      <c r="T821" s="175"/>
      <c r="AT821" s="170" t="s">
        <v>318</v>
      </c>
      <c r="AU821" s="170" t="s">
        <v>84</v>
      </c>
      <c r="AV821" s="14" t="s">
        <v>314</v>
      </c>
      <c r="AW821" s="14" t="s">
        <v>32</v>
      </c>
      <c r="AX821" s="14" t="s">
        <v>82</v>
      </c>
      <c r="AY821" s="170" t="s">
        <v>307</v>
      </c>
    </row>
    <row r="822" spans="2:65" s="1" customFormat="1" ht="33" customHeight="1">
      <c r="B822" s="33"/>
      <c r="C822" s="139" t="s">
        <v>1142</v>
      </c>
      <c r="D822" s="139" t="s">
        <v>309</v>
      </c>
      <c r="E822" s="140" t="s">
        <v>1143</v>
      </c>
      <c r="F822" s="141" t="s">
        <v>1144</v>
      </c>
      <c r="G822" s="142" t="s">
        <v>398</v>
      </c>
      <c r="H822" s="143">
        <v>12</v>
      </c>
      <c r="I822" s="144"/>
      <c r="J822" s="145">
        <f>ROUND(I822*H822,2)</f>
        <v>0</v>
      </c>
      <c r="K822" s="141" t="s">
        <v>313</v>
      </c>
      <c r="L822" s="33"/>
      <c r="M822" s="146" t="s">
        <v>1</v>
      </c>
      <c r="N822" s="147" t="s">
        <v>40</v>
      </c>
      <c r="P822" s="148">
        <f>O822*H822</f>
        <v>0</v>
      </c>
      <c r="Q822" s="148">
        <v>1.5299999999999999E-3</v>
      </c>
      <c r="R822" s="148">
        <f>Q822*H822</f>
        <v>1.8359999999999998E-2</v>
      </c>
      <c r="S822" s="148">
        <v>0</v>
      </c>
      <c r="T822" s="149">
        <f>S822*H822</f>
        <v>0</v>
      </c>
      <c r="AR822" s="150" t="s">
        <v>417</v>
      </c>
      <c r="AT822" s="150" t="s">
        <v>309</v>
      </c>
      <c r="AU822" s="150" t="s">
        <v>84</v>
      </c>
      <c r="AY822" s="18" t="s">
        <v>307</v>
      </c>
      <c r="BE822" s="151">
        <f>IF(N822="základní",J822,0)</f>
        <v>0</v>
      </c>
      <c r="BF822" s="151">
        <f>IF(N822="snížená",J822,0)</f>
        <v>0</v>
      </c>
      <c r="BG822" s="151">
        <f>IF(N822="zákl. přenesená",J822,0)</f>
        <v>0</v>
      </c>
      <c r="BH822" s="151">
        <f>IF(N822="sníž. přenesená",J822,0)</f>
        <v>0</v>
      </c>
      <c r="BI822" s="151">
        <f>IF(N822="nulová",J822,0)</f>
        <v>0</v>
      </c>
      <c r="BJ822" s="18" t="s">
        <v>82</v>
      </c>
      <c r="BK822" s="151">
        <f>ROUND(I822*H822,2)</f>
        <v>0</v>
      </c>
      <c r="BL822" s="18" t="s">
        <v>417</v>
      </c>
      <c r="BM822" s="150" t="s">
        <v>1145</v>
      </c>
    </row>
    <row r="823" spans="2:65" s="1" customFormat="1" ht="19.5">
      <c r="B823" s="33"/>
      <c r="D823" s="152" t="s">
        <v>316</v>
      </c>
      <c r="F823" s="153" t="s">
        <v>1146</v>
      </c>
      <c r="I823" s="154"/>
      <c r="L823" s="33"/>
      <c r="M823" s="155"/>
      <c r="T823" s="57"/>
      <c r="AT823" s="18" t="s">
        <v>316</v>
      </c>
      <c r="AU823" s="18" t="s">
        <v>84</v>
      </c>
    </row>
    <row r="824" spans="2:65" s="12" customFormat="1" ht="11.25">
      <c r="B824" s="156"/>
      <c r="D824" s="152" t="s">
        <v>318</v>
      </c>
      <c r="E824" s="157" t="s">
        <v>1</v>
      </c>
      <c r="F824" s="158" t="s">
        <v>1147</v>
      </c>
      <c r="H824" s="157" t="s">
        <v>1</v>
      </c>
      <c r="I824" s="159"/>
      <c r="L824" s="156"/>
      <c r="M824" s="160"/>
      <c r="T824" s="161"/>
      <c r="AT824" s="157" t="s">
        <v>318</v>
      </c>
      <c r="AU824" s="157" t="s">
        <v>84</v>
      </c>
      <c r="AV824" s="12" t="s">
        <v>82</v>
      </c>
      <c r="AW824" s="12" t="s">
        <v>32</v>
      </c>
      <c r="AX824" s="12" t="s">
        <v>75</v>
      </c>
      <c r="AY824" s="157" t="s">
        <v>307</v>
      </c>
    </row>
    <row r="825" spans="2:65" s="13" customFormat="1" ht="11.25">
      <c r="B825" s="162"/>
      <c r="D825" s="152" t="s">
        <v>318</v>
      </c>
      <c r="E825" s="163" t="s">
        <v>1</v>
      </c>
      <c r="F825" s="164" t="s">
        <v>1148</v>
      </c>
      <c r="H825" s="165">
        <v>12</v>
      </c>
      <c r="I825" s="166"/>
      <c r="L825" s="162"/>
      <c r="M825" s="167"/>
      <c r="T825" s="168"/>
      <c r="AT825" s="163" t="s">
        <v>318</v>
      </c>
      <c r="AU825" s="163" t="s">
        <v>84</v>
      </c>
      <c r="AV825" s="13" t="s">
        <v>84</v>
      </c>
      <c r="AW825" s="13" t="s">
        <v>32</v>
      </c>
      <c r="AX825" s="13" t="s">
        <v>82</v>
      </c>
      <c r="AY825" s="163" t="s">
        <v>307</v>
      </c>
    </row>
    <row r="826" spans="2:65" s="1" customFormat="1" ht="37.9" customHeight="1">
      <c r="B826" s="33"/>
      <c r="C826" s="139" t="s">
        <v>1149</v>
      </c>
      <c r="D826" s="139" t="s">
        <v>309</v>
      </c>
      <c r="E826" s="140" t="s">
        <v>1150</v>
      </c>
      <c r="F826" s="141" t="s">
        <v>1151</v>
      </c>
      <c r="G826" s="142" t="s">
        <v>398</v>
      </c>
      <c r="H826" s="143">
        <v>57</v>
      </c>
      <c r="I826" s="144"/>
      <c r="J826" s="145">
        <f>ROUND(I826*H826,2)</f>
        <v>0</v>
      </c>
      <c r="K826" s="141" t="s">
        <v>1</v>
      </c>
      <c r="L826" s="33"/>
      <c r="M826" s="146" t="s">
        <v>1</v>
      </c>
      <c r="N826" s="147" t="s">
        <v>40</v>
      </c>
      <c r="P826" s="148">
        <f>O826*H826</f>
        <v>0</v>
      </c>
      <c r="Q826" s="148">
        <v>4.4999999999999999E-4</v>
      </c>
      <c r="R826" s="148">
        <f>Q826*H826</f>
        <v>2.5649999999999999E-2</v>
      </c>
      <c r="S826" s="148">
        <v>0</v>
      </c>
      <c r="T826" s="149">
        <f>S826*H826</f>
        <v>0</v>
      </c>
      <c r="AR826" s="150" t="s">
        <v>417</v>
      </c>
      <c r="AT826" s="150" t="s">
        <v>309</v>
      </c>
      <c r="AU826" s="150" t="s">
        <v>84</v>
      </c>
      <c r="AY826" s="18" t="s">
        <v>307</v>
      </c>
      <c r="BE826" s="151">
        <f>IF(N826="základní",J826,0)</f>
        <v>0</v>
      </c>
      <c r="BF826" s="151">
        <f>IF(N826="snížená",J826,0)</f>
        <v>0</v>
      </c>
      <c r="BG826" s="151">
        <f>IF(N826="zákl. přenesená",J826,0)</f>
        <v>0</v>
      </c>
      <c r="BH826" s="151">
        <f>IF(N826="sníž. přenesená",J826,0)</f>
        <v>0</v>
      </c>
      <c r="BI826" s="151">
        <f>IF(N826="nulová",J826,0)</f>
        <v>0</v>
      </c>
      <c r="BJ826" s="18" t="s">
        <v>82</v>
      </c>
      <c r="BK826" s="151">
        <f>ROUND(I826*H826,2)</f>
        <v>0</v>
      </c>
      <c r="BL826" s="18" t="s">
        <v>417</v>
      </c>
      <c r="BM826" s="150" t="s">
        <v>1152</v>
      </c>
    </row>
    <row r="827" spans="2:65" s="1" customFormat="1" ht="19.5">
      <c r="B827" s="33"/>
      <c r="D827" s="152" t="s">
        <v>316</v>
      </c>
      <c r="F827" s="153" t="s">
        <v>1151</v>
      </c>
      <c r="I827" s="154"/>
      <c r="L827" s="33"/>
      <c r="M827" s="155"/>
      <c r="T827" s="57"/>
      <c r="AT827" s="18" t="s">
        <v>316</v>
      </c>
      <c r="AU827" s="18" t="s">
        <v>84</v>
      </c>
    </row>
    <row r="828" spans="2:65" s="12" customFormat="1" ht="11.25">
      <c r="B828" s="156"/>
      <c r="D828" s="152" t="s">
        <v>318</v>
      </c>
      <c r="E828" s="157" t="s">
        <v>1</v>
      </c>
      <c r="F828" s="158" t="s">
        <v>1153</v>
      </c>
      <c r="H828" s="157" t="s">
        <v>1</v>
      </c>
      <c r="I828" s="159"/>
      <c r="L828" s="156"/>
      <c r="M828" s="160"/>
      <c r="T828" s="161"/>
      <c r="AT828" s="157" t="s">
        <v>318</v>
      </c>
      <c r="AU828" s="157" t="s">
        <v>84</v>
      </c>
      <c r="AV828" s="12" t="s">
        <v>82</v>
      </c>
      <c r="AW828" s="12" t="s">
        <v>32</v>
      </c>
      <c r="AX828" s="12" t="s">
        <v>75</v>
      </c>
      <c r="AY828" s="157" t="s">
        <v>307</v>
      </c>
    </row>
    <row r="829" spans="2:65" s="13" customFormat="1" ht="11.25">
      <c r="B829" s="162"/>
      <c r="D829" s="152" t="s">
        <v>318</v>
      </c>
      <c r="E829" s="163" t="s">
        <v>1</v>
      </c>
      <c r="F829" s="164" t="s">
        <v>1154</v>
      </c>
      <c r="H829" s="165">
        <v>57</v>
      </c>
      <c r="I829" s="166"/>
      <c r="L829" s="162"/>
      <c r="M829" s="167"/>
      <c r="T829" s="168"/>
      <c r="AT829" s="163" t="s">
        <v>318</v>
      </c>
      <c r="AU829" s="163" t="s">
        <v>84</v>
      </c>
      <c r="AV829" s="13" t="s">
        <v>84</v>
      </c>
      <c r="AW829" s="13" t="s">
        <v>32</v>
      </c>
      <c r="AX829" s="13" t="s">
        <v>82</v>
      </c>
      <c r="AY829" s="163" t="s">
        <v>307</v>
      </c>
    </row>
    <row r="830" spans="2:65" s="1" customFormat="1" ht="37.9" customHeight="1">
      <c r="B830" s="33"/>
      <c r="C830" s="139" t="s">
        <v>1155</v>
      </c>
      <c r="D830" s="139" t="s">
        <v>309</v>
      </c>
      <c r="E830" s="140" t="s">
        <v>1156</v>
      </c>
      <c r="F830" s="141" t="s">
        <v>1157</v>
      </c>
      <c r="G830" s="142" t="s">
        <v>398</v>
      </c>
      <c r="H830" s="143">
        <v>56</v>
      </c>
      <c r="I830" s="144"/>
      <c r="J830" s="145">
        <f>ROUND(I830*H830,2)</f>
        <v>0</v>
      </c>
      <c r="K830" s="141" t="s">
        <v>313</v>
      </c>
      <c r="L830" s="33"/>
      <c r="M830" s="146" t="s">
        <v>1</v>
      </c>
      <c r="N830" s="147" t="s">
        <v>40</v>
      </c>
      <c r="P830" s="148">
        <f>O830*H830</f>
        <v>0</v>
      </c>
      <c r="Q830" s="148">
        <v>6.3000000000000003E-4</v>
      </c>
      <c r="R830" s="148">
        <f>Q830*H830</f>
        <v>3.5279999999999999E-2</v>
      </c>
      <c r="S830" s="148">
        <v>0</v>
      </c>
      <c r="T830" s="149">
        <f>S830*H830</f>
        <v>0</v>
      </c>
      <c r="AR830" s="150" t="s">
        <v>417</v>
      </c>
      <c r="AT830" s="150" t="s">
        <v>309</v>
      </c>
      <c r="AU830" s="150" t="s">
        <v>84</v>
      </c>
      <c r="AY830" s="18" t="s">
        <v>307</v>
      </c>
      <c r="BE830" s="151">
        <f>IF(N830="základní",J830,0)</f>
        <v>0</v>
      </c>
      <c r="BF830" s="151">
        <f>IF(N830="snížená",J830,0)</f>
        <v>0</v>
      </c>
      <c r="BG830" s="151">
        <f>IF(N830="zákl. přenesená",J830,0)</f>
        <v>0</v>
      </c>
      <c r="BH830" s="151">
        <f>IF(N830="sníž. přenesená",J830,0)</f>
        <v>0</v>
      </c>
      <c r="BI830" s="151">
        <f>IF(N830="nulová",J830,0)</f>
        <v>0</v>
      </c>
      <c r="BJ830" s="18" t="s">
        <v>82</v>
      </c>
      <c r="BK830" s="151">
        <f>ROUND(I830*H830,2)</f>
        <v>0</v>
      </c>
      <c r="BL830" s="18" t="s">
        <v>417</v>
      </c>
      <c r="BM830" s="150" t="s">
        <v>1158</v>
      </c>
    </row>
    <row r="831" spans="2:65" s="1" customFormat="1" ht="19.5">
      <c r="B831" s="33"/>
      <c r="D831" s="152" t="s">
        <v>316</v>
      </c>
      <c r="F831" s="153" t="s">
        <v>1159</v>
      </c>
      <c r="I831" s="154"/>
      <c r="L831" s="33"/>
      <c r="M831" s="155"/>
      <c r="T831" s="57"/>
      <c r="AT831" s="18" t="s">
        <v>316</v>
      </c>
      <c r="AU831" s="18" t="s">
        <v>84</v>
      </c>
    </row>
    <row r="832" spans="2:65" s="12" customFormat="1" ht="11.25">
      <c r="B832" s="156"/>
      <c r="D832" s="152" t="s">
        <v>318</v>
      </c>
      <c r="E832" s="157" t="s">
        <v>1</v>
      </c>
      <c r="F832" s="158" t="s">
        <v>1160</v>
      </c>
      <c r="H832" s="157" t="s">
        <v>1</v>
      </c>
      <c r="I832" s="159"/>
      <c r="L832" s="156"/>
      <c r="M832" s="160"/>
      <c r="T832" s="161"/>
      <c r="AT832" s="157" t="s">
        <v>318</v>
      </c>
      <c r="AU832" s="157" t="s">
        <v>84</v>
      </c>
      <c r="AV832" s="12" t="s">
        <v>82</v>
      </c>
      <c r="AW832" s="12" t="s">
        <v>32</v>
      </c>
      <c r="AX832" s="12" t="s">
        <v>75</v>
      </c>
      <c r="AY832" s="157" t="s">
        <v>307</v>
      </c>
    </row>
    <row r="833" spans="2:65" s="13" customFormat="1" ht="11.25">
      <c r="B833" s="162"/>
      <c r="D833" s="152" t="s">
        <v>318</v>
      </c>
      <c r="E833" s="163" t="s">
        <v>1</v>
      </c>
      <c r="F833" s="164" t="s">
        <v>1161</v>
      </c>
      <c r="H833" s="165">
        <v>56</v>
      </c>
      <c r="I833" s="166"/>
      <c r="L833" s="162"/>
      <c r="M833" s="167"/>
      <c r="T833" s="168"/>
      <c r="AT833" s="163" t="s">
        <v>318</v>
      </c>
      <c r="AU833" s="163" t="s">
        <v>84</v>
      </c>
      <c r="AV833" s="13" t="s">
        <v>84</v>
      </c>
      <c r="AW833" s="13" t="s">
        <v>32</v>
      </c>
      <c r="AX833" s="13" t="s">
        <v>82</v>
      </c>
      <c r="AY833" s="163" t="s">
        <v>307</v>
      </c>
    </row>
    <row r="834" spans="2:65" s="1" customFormat="1" ht="37.9" customHeight="1">
      <c r="B834" s="33"/>
      <c r="C834" s="139" t="s">
        <v>1162</v>
      </c>
      <c r="D834" s="139" t="s">
        <v>309</v>
      </c>
      <c r="E834" s="140" t="s">
        <v>1163</v>
      </c>
      <c r="F834" s="141" t="s">
        <v>1164</v>
      </c>
      <c r="G834" s="142" t="s">
        <v>398</v>
      </c>
      <c r="H834" s="143">
        <v>164</v>
      </c>
      <c r="I834" s="144"/>
      <c r="J834" s="145">
        <f>ROUND(I834*H834,2)</f>
        <v>0</v>
      </c>
      <c r="K834" s="141" t="s">
        <v>313</v>
      </c>
      <c r="L834" s="33"/>
      <c r="M834" s="146" t="s">
        <v>1</v>
      </c>
      <c r="N834" s="147" t="s">
        <v>40</v>
      </c>
      <c r="P834" s="148">
        <f>O834*H834</f>
        <v>0</v>
      </c>
      <c r="Q834" s="148">
        <v>1.15E-3</v>
      </c>
      <c r="R834" s="148">
        <f>Q834*H834</f>
        <v>0.18859999999999999</v>
      </c>
      <c r="S834" s="148">
        <v>0</v>
      </c>
      <c r="T834" s="149">
        <f>S834*H834</f>
        <v>0</v>
      </c>
      <c r="AR834" s="150" t="s">
        <v>417</v>
      </c>
      <c r="AT834" s="150" t="s">
        <v>309</v>
      </c>
      <c r="AU834" s="150" t="s">
        <v>84</v>
      </c>
      <c r="AY834" s="18" t="s">
        <v>307</v>
      </c>
      <c r="BE834" s="151">
        <f>IF(N834="základní",J834,0)</f>
        <v>0</v>
      </c>
      <c r="BF834" s="151">
        <f>IF(N834="snížená",J834,0)</f>
        <v>0</v>
      </c>
      <c r="BG834" s="151">
        <f>IF(N834="zákl. přenesená",J834,0)</f>
        <v>0</v>
      </c>
      <c r="BH834" s="151">
        <f>IF(N834="sníž. přenesená",J834,0)</f>
        <v>0</v>
      </c>
      <c r="BI834" s="151">
        <f>IF(N834="nulová",J834,0)</f>
        <v>0</v>
      </c>
      <c r="BJ834" s="18" t="s">
        <v>82</v>
      </c>
      <c r="BK834" s="151">
        <f>ROUND(I834*H834,2)</f>
        <v>0</v>
      </c>
      <c r="BL834" s="18" t="s">
        <v>417</v>
      </c>
      <c r="BM834" s="150" t="s">
        <v>1165</v>
      </c>
    </row>
    <row r="835" spans="2:65" s="1" customFormat="1" ht="19.5">
      <c r="B835" s="33"/>
      <c r="D835" s="152" t="s">
        <v>316</v>
      </c>
      <c r="F835" s="153" t="s">
        <v>1166</v>
      </c>
      <c r="I835" s="154"/>
      <c r="L835" s="33"/>
      <c r="M835" s="155"/>
      <c r="T835" s="57"/>
      <c r="AT835" s="18" t="s">
        <v>316</v>
      </c>
      <c r="AU835" s="18" t="s">
        <v>84</v>
      </c>
    </row>
    <row r="836" spans="2:65" s="12" customFormat="1" ht="11.25">
      <c r="B836" s="156"/>
      <c r="D836" s="152" t="s">
        <v>318</v>
      </c>
      <c r="E836" s="157" t="s">
        <v>1</v>
      </c>
      <c r="F836" s="158" t="s">
        <v>1167</v>
      </c>
      <c r="H836" s="157" t="s">
        <v>1</v>
      </c>
      <c r="I836" s="159"/>
      <c r="L836" s="156"/>
      <c r="M836" s="160"/>
      <c r="T836" s="161"/>
      <c r="AT836" s="157" t="s">
        <v>318</v>
      </c>
      <c r="AU836" s="157" t="s">
        <v>84</v>
      </c>
      <c r="AV836" s="12" t="s">
        <v>82</v>
      </c>
      <c r="AW836" s="12" t="s">
        <v>32</v>
      </c>
      <c r="AX836" s="12" t="s">
        <v>75</v>
      </c>
      <c r="AY836" s="157" t="s">
        <v>307</v>
      </c>
    </row>
    <row r="837" spans="2:65" s="13" customFormat="1" ht="11.25">
      <c r="B837" s="162"/>
      <c r="D837" s="152" t="s">
        <v>318</v>
      </c>
      <c r="E837" s="163" t="s">
        <v>1</v>
      </c>
      <c r="F837" s="164" t="s">
        <v>1168</v>
      </c>
      <c r="H837" s="165">
        <v>164</v>
      </c>
      <c r="I837" s="166"/>
      <c r="L837" s="162"/>
      <c r="M837" s="167"/>
      <c r="T837" s="168"/>
      <c r="AT837" s="163" t="s">
        <v>318</v>
      </c>
      <c r="AU837" s="163" t="s">
        <v>84</v>
      </c>
      <c r="AV837" s="13" t="s">
        <v>84</v>
      </c>
      <c r="AW837" s="13" t="s">
        <v>32</v>
      </c>
      <c r="AX837" s="13" t="s">
        <v>82</v>
      </c>
      <c r="AY837" s="163" t="s">
        <v>307</v>
      </c>
    </row>
    <row r="838" spans="2:65" s="1" customFormat="1" ht="24.2" customHeight="1">
      <c r="B838" s="33"/>
      <c r="C838" s="139" t="s">
        <v>1169</v>
      </c>
      <c r="D838" s="139" t="s">
        <v>309</v>
      </c>
      <c r="E838" s="140" t="s">
        <v>1170</v>
      </c>
      <c r="F838" s="141" t="s">
        <v>1171</v>
      </c>
      <c r="G838" s="142" t="s">
        <v>312</v>
      </c>
      <c r="H838" s="143">
        <v>167.417</v>
      </c>
      <c r="I838" s="144"/>
      <c r="J838" s="145">
        <f>ROUND(I838*H838,2)</f>
        <v>0</v>
      </c>
      <c r="K838" s="141" t="s">
        <v>313</v>
      </c>
      <c r="L838" s="33"/>
      <c r="M838" s="146" t="s">
        <v>1</v>
      </c>
      <c r="N838" s="147" t="s">
        <v>40</v>
      </c>
      <c r="P838" s="148">
        <f>O838*H838</f>
        <v>0</v>
      </c>
      <c r="Q838" s="148">
        <v>0</v>
      </c>
      <c r="R838" s="148">
        <f>Q838*H838</f>
        <v>0</v>
      </c>
      <c r="S838" s="148">
        <v>0</v>
      </c>
      <c r="T838" s="149">
        <f>S838*H838</f>
        <v>0</v>
      </c>
      <c r="AR838" s="150" t="s">
        <v>417</v>
      </c>
      <c r="AT838" s="150" t="s">
        <v>309</v>
      </c>
      <c r="AU838" s="150" t="s">
        <v>84</v>
      </c>
      <c r="AY838" s="18" t="s">
        <v>307</v>
      </c>
      <c r="BE838" s="151">
        <f>IF(N838="základní",J838,0)</f>
        <v>0</v>
      </c>
      <c r="BF838" s="151">
        <f>IF(N838="snížená",J838,0)</f>
        <v>0</v>
      </c>
      <c r="BG838" s="151">
        <f>IF(N838="zákl. přenesená",J838,0)</f>
        <v>0</v>
      </c>
      <c r="BH838" s="151">
        <f>IF(N838="sníž. přenesená",J838,0)</f>
        <v>0</v>
      </c>
      <c r="BI838" s="151">
        <f>IF(N838="nulová",J838,0)</f>
        <v>0</v>
      </c>
      <c r="BJ838" s="18" t="s">
        <v>82</v>
      </c>
      <c r="BK838" s="151">
        <f>ROUND(I838*H838,2)</f>
        <v>0</v>
      </c>
      <c r="BL838" s="18" t="s">
        <v>417</v>
      </c>
      <c r="BM838" s="150" t="s">
        <v>1172</v>
      </c>
    </row>
    <row r="839" spans="2:65" s="1" customFormat="1" ht="19.5">
      <c r="B839" s="33"/>
      <c r="D839" s="152" t="s">
        <v>316</v>
      </c>
      <c r="F839" s="153" t="s">
        <v>1173</v>
      </c>
      <c r="I839" s="154"/>
      <c r="L839" s="33"/>
      <c r="M839" s="155"/>
      <c r="T839" s="57"/>
      <c r="AT839" s="18" t="s">
        <v>316</v>
      </c>
      <c r="AU839" s="18" t="s">
        <v>84</v>
      </c>
    </row>
    <row r="840" spans="2:65" s="13" customFormat="1" ht="11.25">
      <c r="B840" s="162"/>
      <c r="D840" s="152" t="s">
        <v>318</v>
      </c>
      <c r="E840" s="163" t="s">
        <v>1</v>
      </c>
      <c r="F840" s="164" t="s">
        <v>1174</v>
      </c>
      <c r="H840" s="165">
        <v>138.232</v>
      </c>
      <c r="I840" s="166"/>
      <c r="L840" s="162"/>
      <c r="M840" s="167"/>
      <c r="T840" s="168"/>
      <c r="AT840" s="163" t="s">
        <v>318</v>
      </c>
      <c r="AU840" s="163" t="s">
        <v>84</v>
      </c>
      <c r="AV840" s="13" t="s">
        <v>84</v>
      </c>
      <c r="AW840" s="13" t="s">
        <v>32</v>
      </c>
      <c r="AX840" s="13" t="s">
        <v>75</v>
      </c>
      <c r="AY840" s="163" t="s">
        <v>307</v>
      </c>
    </row>
    <row r="841" spans="2:65" s="13" customFormat="1" ht="11.25">
      <c r="B841" s="162"/>
      <c r="D841" s="152" t="s">
        <v>318</v>
      </c>
      <c r="E841" s="163" t="s">
        <v>1</v>
      </c>
      <c r="F841" s="164" t="s">
        <v>1175</v>
      </c>
      <c r="H841" s="165">
        <v>20.785</v>
      </c>
      <c r="I841" s="166"/>
      <c r="L841" s="162"/>
      <c r="M841" s="167"/>
      <c r="T841" s="168"/>
      <c r="AT841" s="163" t="s">
        <v>318</v>
      </c>
      <c r="AU841" s="163" t="s">
        <v>84</v>
      </c>
      <c r="AV841" s="13" t="s">
        <v>84</v>
      </c>
      <c r="AW841" s="13" t="s">
        <v>32</v>
      </c>
      <c r="AX841" s="13" t="s">
        <v>75</v>
      </c>
      <c r="AY841" s="163" t="s">
        <v>307</v>
      </c>
    </row>
    <row r="842" spans="2:65" s="12" customFormat="1" ht="11.25">
      <c r="B842" s="156"/>
      <c r="D842" s="152" t="s">
        <v>318</v>
      </c>
      <c r="E842" s="157" t="s">
        <v>1</v>
      </c>
      <c r="F842" s="158" t="s">
        <v>1134</v>
      </c>
      <c r="H842" s="157" t="s">
        <v>1</v>
      </c>
      <c r="I842" s="159"/>
      <c r="L842" s="156"/>
      <c r="M842" s="160"/>
      <c r="T842" s="161"/>
      <c r="AT842" s="157" t="s">
        <v>318</v>
      </c>
      <c r="AU842" s="157" t="s">
        <v>84</v>
      </c>
      <c r="AV842" s="12" t="s">
        <v>82</v>
      </c>
      <c r="AW842" s="12" t="s">
        <v>32</v>
      </c>
      <c r="AX842" s="12" t="s">
        <v>75</v>
      </c>
      <c r="AY842" s="157" t="s">
        <v>307</v>
      </c>
    </row>
    <row r="843" spans="2:65" s="13" customFormat="1" ht="11.25">
      <c r="B843" s="162"/>
      <c r="D843" s="152" t="s">
        <v>318</v>
      </c>
      <c r="E843" s="163" t="s">
        <v>1</v>
      </c>
      <c r="F843" s="164" t="s">
        <v>1135</v>
      </c>
      <c r="H843" s="165">
        <v>8.4</v>
      </c>
      <c r="I843" s="166"/>
      <c r="L843" s="162"/>
      <c r="M843" s="167"/>
      <c r="T843" s="168"/>
      <c r="AT843" s="163" t="s">
        <v>318</v>
      </c>
      <c r="AU843" s="163" t="s">
        <v>84</v>
      </c>
      <c r="AV843" s="13" t="s">
        <v>84</v>
      </c>
      <c r="AW843" s="13" t="s">
        <v>32</v>
      </c>
      <c r="AX843" s="13" t="s">
        <v>75</v>
      </c>
      <c r="AY843" s="163" t="s">
        <v>307</v>
      </c>
    </row>
    <row r="844" spans="2:65" s="14" customFormat="1" ht="11.25">
      <c r="B844" s="169"/>
      <c r="D844" s="152" t="s">
        <v>318</v>
      </c>
      <c r="E844" s="170" t="s">
        <v>1</v>
      </c>
      <c r="F844" s="171" t="s">
        <v>325</v>
      </c>
      <c r="H844" s="172">
        <v>167.417</v>
      </c>
      <c r="I844" s="173"/>
      <c r="L844" s="169"/>
      <c r="M844" s="174"/>
      <c r="T844" s="175"/>
      <c r="AT844" s="170" t="s">
        <v>318</v>
      </c>
      <c r="AU844" s="170" t="s">
        <v>84</v>
      </c>
      <c r="AV844" s="14" t="s">
        <v>314</v>
      </c>
      <c r="AW844" s="14" t="s">
        <v>32</v>
      </c>
      <c r="AX844" s="14" t="s">
        <v>82</v>
      </c>
      <c r="AY844" s="170" t="s">
        <v>307</v>
      </c>
    </row>
    <row r="845" spans="2:65" s="1" customFormat="1" ht="16.5" customHeight="1">
      <c r="B845" s="33"/>
      <c r="C845" s="177" t="s">
        <v>1176</v>
      </c>
      <c r="D845" s="177" t="s">
        <v>390</v>
      </c>
      <c r="E845" s="178" t="s">
        <v>1177</v>
      </c>
      <c r="F845" s="179" t="s">
        <v>1178</v>
      </c>
      <c r="G845" s="180" t="s">
        <v>364</v>
      </c>
      <c r="H845" s="181">
        <v>5.3999999999999999E-2</v>
      </c>
      <c r="I845" s="182"/>
      <c r="J845" s="183">
        <f>ROUND(I845*H845,2)</f>
        <v>0</v>
      </c>
      <c r="K845" s="179" t="s">
        <v>313</v>
      </c>
      <c r="L845" s="184"/>
      <c r="M845" s="185" t="s">
        <v>1</v>
      </c>
      <c r="N845" s="186" t="s">
        <v>40</v>
      </c>
      <c r="P845" s="148">
        <f>O845*H845</f>
        <v>0</v>
      </c>
      <c r="Q845" s="148">
        <v>1</v>
      </c>
      <c r="R845" s="148">
        <f>Q845*H845</f>
        <v>5.3999999999999999E-2</v>
      </c>
      <c r="S845" s="148">
        <v>0</v>
      </c>
      <c r="T845" s="149">
        <f>S845*H845</f>
        <v>0</v>
      </c>
      <c r="AR845" s="150" t="s">
        <v>524</v>
      </c>
      <c r="AT845" s="150" t="s">
        <v>390</v>
      </c>
      <c r="AU845" s="150" t="s">
        <v>84</v>
      </c>
      <c r="AY845" s="18" t="s">
        <v>307</v>
      </c>
      <c r="BE845" s="151">
        <f>IF(N845="základní",J845,0)</f>
        <v>0</v>
      </c>
      <c r="BF845" s="151">
        <f>IF(N845="snížená",J845,0)</f>
        <v>0</v>
      </c>
      <c r="BG845" s="151">
        <f>IF(N845="zákl. přenesená",J845,0)</f>
        <v>0</v>
      </c>
      <c r="BH845" s="151">
        <f>IF(N845="sníž. přenesená",J845,0)</f>
        <v>0</v>
      </c>
      <c r="BI845" s="151">
        <f>IF(N845="nulová",J845,0)</f>
        <v>0</v>
      </c>
      <c r="BJ845" s="18" t="s">
        <v>82</v>
      </c>
      <c r="BK845" s="151">
        <f>ROUND(I845*H845,2)</f>
        <v>0</v>
      </c>
      <c r="BL845" s="18" t="s">
        <v>417</v>
      </c>
      <c r="BM845" s="150" t="s">
        <v>1179</v>
      </c>
    </row>
    <row r="846" spans="2:65" s="1" customFormat="1" ht="11.25">
      <c r="B846" s="33"/>
      <c r="D846" s="152" t="s">
        <v>316</v>
      </c>
      <c r="F846" s="153" t="s">
        <v>1178</v>
      </c>
      <c r="I846" s="154"/>
      <c r="L846" s="33"/>
      <c r="M846" s="155"/>
      <c r="T846" s="57"/>
      <c r="AT846" s="18" t="s">
        <v>316</v>
      </c>
      <c r="AU846" s="18" t="s">
        <v>84</v>
      </c>
    </row>
    <row r="847" spans="2:65" s="13" customFormat="1" ht="11.25">
      <c r="B847" s="162"/>
      <c r="D847" s="152" t="s">
        <v>318</v>
      </c>
      <c r="F847" s="164" t="s">
        <v>1180</v>
      </c>
      <c r="H847" s="165">
        <v>5.3999999999999999E-2</v>
      </c>
      <c r="I847" s="166"/>
      <c r="L847" s="162"/>
      <c r="M847" s="167"/>
      <c r="T847" s="168"/>
      <c r="AT847" s="163" t="s">
        <v>318</v>
      </c>
      <c r="AU847" s="163" t="s">
        <v>84</v>
      </c>
      <c r="AV847" s="13" t="s">
        <v>84</v>
      </c>
      <c r="AW847" s="13" t="s">
        <v>4</v>
      </c>
      <c r="AX847" s="13" t="s">
        <v>82</v>
      </c>
      <c r="AY847" s="163" t="s">
        <v>307</v>
      </c>
    </row>
    <row r="848" spans="2:65" s="1" customFormat="1" ht="24.2" customHeight="1">
      <c r="B848" s="33"/>
      <c r="C848" s="139" t="s">
        <v>1181</v>
      </c>
      <c r="D848" s="139" t="s">
        <v>309</v>
      </c>
      <c r="E848" s="140" t="s">
        <v>1182</v>
      </c>
      <c r="F848" s="141" t="s">
        <v>1183</v>
      </c>
      <c r="G848" s="142" t="s">
        <v>312</v>
      </c>
      <c r="H848" s="143">
        <v>167.417</v>
      </c>
      <c r="I848" s="144"/>
      <c r="J848" s="145">
        <f>ROUND(I848*H848,2)</f>
        <v>0</v>
      </c>
      <c r="K848" s="141" t="s">
        <v>313</v>
      </c>
      <c r="L848" s="33"/>
      <c r="M848" s="146" t="s">
        <v>1</v>
      </c>
      <c r="N848" s="147" t="s">
        <v>40</v>
      </c>
      <c r="P848" s="148">
        <f>O848*H848</f>
        <v>0</v>
      </c>
      <c r="Q848" s="148">
        <v>8.8312999999999998E-4</v>
      </c>
      <c r="R848" s="148">
        <f>Q848*H848</f>
        <v>0.14785097520999999</v>
      </c>
      <c r="S848" s="148">
        <v>0</v>
      </c>
      <c r="T848" s="149">
        <f>S848*H848</f>
        <v>0</v>
      </c>
      <c r="AR848" s="150" t="s">
        <v>417</v>
      </c>
      <c r="AT848" s="150" t="s">
        <v>309</v>
      </c>
      <c r="AU848" s="150" t="s">
        <v>84</v>
      </c>
      <c r="AY848" s="18" t="s">
        <v>307</v>
      </c>
      <c r="BE848" s="151">
        <f>IF(N848="základní",J848,0)</f>
        <v>0</v>
      </c>
      <c r="BF848" s="151">
        <f>IF(N848="snížená",J848,0)</f>
        <v>0</v>
      </c>
      <c r="BG848" s="151">
        <f>IF(N848="zákl. přenesená",J848,0)</f>
        <v>0</v>
      </c>
      <c r="BH848" s="151">
        <f>IF(N848="sníž. přenesená",J848,0)</f>
        <v>0</v>
      </c>
      <c r="BI848" s="151">
        <f>IF(N848="nulová",J848,0)</f>
        <v>0</v>
      </c>
      <c r="BJ848" s="18" t="s">
        <v>82</v>
      </c>
      <c r="BK848" s="151">
        <f>ROUND(I848*H848,2)</f>
        <v>0</v>
      </c>
      <c r="BL848" s="18" t="s">
        <v>417</v>
      </c>
      <c r="BM848" s="150" t="s">
        <v>1184</v>
      </c>
    </row>
    <row r="849" spans="2:65" s="1" customFormat="1" ht="19.5">
      <c r="B849" s="33"/>
      <c r="D849" s="152" t="s">
        <v>316</v>
      </c>
      <c r="F849" s="153" t="s">
        <v>1185</v>
      </c>
      <c r="I849" s="154"/>
      <c r="L849" s="33"/>
      <c r="M849" s="155"/>
      <c r="T849" s="57"/>
      <c r="AT849" s="18" t="s">
        <v>316</v>
      </c>
      <c r="AU849" s="18" t="s">
        <v>84</v>
      </c>
    </row>
    <row r="850" spans="2:65" s="13" customFormat="1" ht="11.25">
      <c r="B850" s="162"/>
      <c r="D850" s="152" t="s">
        <v>318</v>
      </c>
      <c r="E850" s="163" t="s">
        <v>1</v>
      </c>
      <c r="F850" s="164" t="s">
        <v>1174</v>
      </c>
      <c r="H850" s="165">
        <v>138.232</v>
      </c>
      <c r="I850" s="166"/>
      <c r="L850" s="162"/>
      <c r="M850" s="167"/>
      <c r="T850" s="168"/>
      <c r="AT850" s="163" t="s">
        <v>318</v>
      </c>
      <c r="AU850" s="163" t="s">
        <v>84</v>
      </c>
      <c r="AV850" s="13" t="s">
        <v>84</v>
      </c>
      <c r="AW850" s="13" t="s">
        <v>32</v>
      </c>
      <c r="AX850" s="13" t="s">
        <v>75</v>
      </c>
      <c r="AY850" s="163" t="s">
        <v>307</v>
      </c>
    </row>
    <row r="851" spans="2:65" s="13" customFormat="1" ht="11.25">
      <c r="B851" s="162"/>
      <c r="D851" s="152" t="s">
        <v>318</v>
      </c>
      <c r="E851" s="163" t="s">
        <v>1</v>
      </c>
      <c r="F851" s="164" t="s">
        <v>1175</v>
      </c>
      <c r="H851" s="165">
        <v>20.785</v>
      </c>
      <c r="I851" s="166"/>
      <c r="L851" s="162"/>
      <c r="M851" s="167"/>
      <c r="T851" s="168"/>
      <c r="AT851" s="163" t="s">
        <v>318</v>
      </c>
      <c r="AU851" s="163" t="s">
        <v>84</v>
      </c>
      <c r="AV851" s="13" t="s">
        <v>84</v>
      </c>
      <c r="AW851" s="13" t="s">
        <v>32</v>
      </c>
      <c r="AX851" s="13" t="s">
        <v>75</v>
      </c>
      <c r="AY851" s="163" t="s">
        <v>307</v>
      </c>
    </row>
    <row r="852" spans="2:65" s="12" customFormat="1" ht="11.25">
      <c r="B852" s="156"/>
      <c r="D852" s="152" t="s">
        <v>318</v>
      </c>
      <c r="E852" s="157" t="s">
        <v>1</v>
      </c>
      <c r="F852" s="158" t="s">
        <v>1134</v>
      </c>
      <c r="H852" s="157" t="s">
        <v>1</v>
      </c>
      <c r="I852" s="159"/>
      <c r="L852" s="156"/>
      <c r="M852" s="160"/>
      <c r="T852" s="161"/>
      <c r="AT852" s="157" t="s">
        <v>318</v>
      </c>
      <c r="AU852" s="157" t="s">
        <v>84</v>
      </c>
      <c r="AV852" s="12" t="s">
        <v>82</v>
      </c>
      <c r="AW852" s="12" t="s">
        <v>32</v>
      </c>
      <c r="AX852" s="12" t="s">
        <v>75</v>
      </c>
      <c r="AY852" s="157" t="s">
        <v>307</v>
      </c>
    </row>
    <row r="853" spans="2:65" s="13" customFormat="1" ht="11.25">
      <c r="B853" s="162"/>
      <c r="D853" s="152" t="s">
        <v>318</v>
      </c>
      <c r="E853" s="163" t="s">
        <v>1</v>
      </c>
      <c r="F853" s="164" t="s">
        <v>1135</v>
      </c>
      <c r="H853" s="165">
        <v>8.4</v>
      </c>
      <c r="I853" s="166"/>
      <c r="L853" s="162"/>
      <c r="M853" s="167"/>
      <c r="T853" s="168"/>
      <c r="AT853" s="163" t="s">
        <v>318</v>
      </c>
      <c r="AU853" s="163" t="s">
        <v>84</v>
      </c>
      <c r="AV853" s="13" t="s">
        <v>84</v>
      </c>
      <c r="AW853" s="13" t="s">
        <v>32</v>
      </c>
      <c r="AX853" s="13" t="s">
        <v>75</v>
      </c>
      <c r="AY853" s="163" t="s">
        <v>307</v>
      </c>
    </row>
    <row r="854" spans="2:65" s="14" customFormat="1" ht="11.25">
      <c r="B854" s="169"/>
      <c r="D854" s="152" t="s">
        <v>318</v>
      </c>
      <c r="E854" s="170" t="s">
        <v>1</v>
      </c>
      <c r="F854" s="171" t="s">
        <v>325</v>
      </c>
      <c r="H854" s="172">
        <v>167.417</v>
      </c>
      <c r="I854" s="173"/>
      <c r="L854" s="169"/>
      <c r="M854" s="174"/>
      <c r="T854" s="175"/>
      <c r="AT854" s="170" t="s">
        <v>318</v>
      </c>
      <c r="AU854" s="170" t="s">
        <v>84</v>
      </c>
      <c r="AV854" s="14" t="s">
        <v>314</v>
      </c>
      <c r="AW854" s="14" t="s">
        <v>32</v>
      </c>
      <c r="AX854" s="14" t="s">
        <v>82</v>
      </c>
      <c r="AY854" s="170" t="s">
        <v>307</v>
      </c>
    </row>
    <row r="855" spans="2:65" s="1" customFormat="1" ht="49.15" customHeight="1">
      <c r="B855" s="33"/>
      <c r="C855" s="177" t="s">
        <v>1186</v>
      </c>
      <c r="D855" s="177" t="s">
        <v>390</v>
      </c>
      <c r="E855" s="178" t="s">
        <v>1187</v>
      </c>
      <c r="F855" s="179" t="s">
        <v>1188</v>
      </c>
      <c r="G855" s="180" t="s">
        <v>312</v>
      </c>
      <c r="H855" s="181">
        <v>195.125</v>
      </c>
      <c r="I855" s="182"/>
      <c r="J855" s="183">
        <f>ROUND(I855*H855,2)</f>
        <v>0</v>
      </c>
      <c r="K855" s="179" t="s">
        <v>313</v>
      </c>
      <c r="L855" s="184"/>
      <c r="M855" s="185" t="s">
        <v>1</v>
      </c>
      <c r="N855" s="186" t="s">
        <v>40</v>
      </c>
      <c r="P855" s="148">
        <f>O855*H855</f>
        <v>0</v>
      </c>
      <c r="Q855" s="148">
        <v>5.4000000000000003E-3</v>
      </c>
      <c r="R855" s="148">
        <f>Q855*H855</f>
        <v>1.0536750000000001</v>
      </c>
      <c r="S855" s="148">
        <v>0</v>
      </c>
      <c r="T855" s="149">
        <f>S855*H855</f>
        <v>0</v>
      </c>
      <c r="AR855" s="150" t="s">
        <v>524</v>
      </c>
      <c r="AT855" s="150" t="s">
        <v>390</v>
      </c>
      <c r="AU855" s="150" t="s">
        <v>84</v>
      </c>
      <c r="AY855" s="18" t="s">
        <v>307</v>
      </c>
      <c r="BE855" s="151">
        <f>IF(N855="základní",J855,0)</f>
        <v>0</v>
      </c>
      <c r="BF855" s="151">
        <f>IF(N855="snížená",J855,0)</f>
        <v>0</v>
      </c>
      <c r="BG855" s="151">
        <f>IF(N855="zákl. přenesená",J855,0)</f>
        <v>0</v>
      </c>
      <c r="BH855" s="151">
        <f>IF(N855="sníž. přenesená",J855,0)</f>
        <v>0</v>
      </c>
      <c r="BI855" s="151">
        <f>IF(N855="nulová",J855,0)</f>
        <v>0</v>
      </c>
      <c r="BJ855" s="18" t="s">
        <v>82</v>
      </c>
      <c r="BK855" s="151">
        <f>ROUND(I855*H855,2)</f>
        <v>0</v>
      </c>
      <c r="BL855" s="18" t="s">
        <v>417</v>
      </c>
      <c r="BM855" s="150" t="s">
        <v>1189</v>
      </c>
    </row>
    <row r="856" spans="2:65" s="1" customFormat="1" ht="29.25">
      <c r="B856" s="33"/>
      <c r="D856" s="152" t="s">
        <v>316</v>
      </c>
      <c r="F856" s="153" t="s">
        <v>1188</v>
      </c>
      <c r="I856" s="154"/>
      <c r="L856" s="33"/>
      <c r="M856" s="155"/>
      <c r="T856" s="57"/>
      <c r="AT856" s="18" t="s">
        <v>316</v>
      </c>
      <c r="AU856" s="18" t="s">
        <v>84</v>
      </c>
    </row>
    <row r="857" spans="2:65" s="13" customFormat="1" ht="11.25">
      <c r="B857" s="162"/>
      <c r="D857" s="152" t="s">
        <v>318</v>
      </c>
      <c r="F857" s="164" t="s">
        <v>1190</v>
      </c>
      <c r="H857" s="165">
        <v>195.125</v>
      </c>
      <c r="I857" s="166"/>
      <c r="L857" s="162"/>
      <c r="M857" s="167"/>
      <c r="T857" s="168"/>
      <c r="AT857" s="163" t="s">
        <v>318</v>
      </c>
      <c r="AU857" s="163" t="s">
        <v>84</v>
      </c>
      <c r="AV857" s="13" t="s">
        <v>84</v>
      </c>
      <c r="AW857" s="13" t="s">
        <v>4</v>
      </c>
      <c r="AX857" s="13" t="s">
        <v>82</v>
      </c>
      <c r="AY857" s="163" t="s">
        <v>307</v>
      </c>
    </row>
    <row r="858" spans="2:65" s="1" customFormat="1" ht="24.2" customHeight="1">
      <c r="B858" s="33"/>
      <c r="C858" s="139" t="s">
        <v>1191</v>
      </c>
      <c r="D858" s="139" t="s">
        <v>309</v>
      </c>
      <c r="E858" s="140" t="s">
        <v>1192</v>
      </c>
      <c r="F858" s="141" t="s">
        <v>1193</v>
      </c>
      <c r="G858" s="142" t="s">
        <v>312</v>
      </c>
      <c r="H858" s="143">
        <v>11.484999999999999</v>
      </c>
      <c r="I858" s="144"/>
      <c r="J858" s="145">
        <f>ROUND(I858*H858,2)</f>
        <v>0</v>
      </c>
      <c r="K858" s="141" t="s">
        <v>313</v>
      </c>
      <c r="L858" s="33"/>
      <c r="M858" s="146" t="s">
        <v>1</v>
      </c>
      <c r="N858" s="147" t="s">
        <v>40</v>
      </c>
      <c r="P858" s="148">
        <f>O858*H858</f>
        <v>0</v>
      </c>
      <c r="Q858" s="148">
        <v>0</v>
      </c>
      <c r="R858" s="148">
        <f>Q858*H858</f>
        <v>0</v>
      </c>
      <c r="S858" s="148">
        <v>0</v>
      </c>
      <c r="T858" s="149">
        <f>S858*H858</f>
        <v>0</v>
      </c>
      <c r="AR858" s="150" t="s">
        <v>417</v>
      </c>
      <c r="AT858" s="150" t="s">
        <v>309</v>
      </c>
      <c r="AU858" s="150" t="s">
        <v>84</v>
      </c>
      <c r="AY858" s="18" t="s">
        <v>307</v>
      </c>
      <c r="BE858" s="151">
        <f>IF(N858="základní",J858,0)</f>
        <v>0</v>
      </c>
      <c r="BF858" s="151">
        <f>IF(N858="snížená",J858,0)</f>
        <v>0</v>
      </c>
      <c r="BG858" s="151">
        <f>IF(N858="zákl. přenesená",J858,0)</f>
        <v>0</v>
      </c>
      <c r="BH858" s="151">
        <f>IF(N858="sníž. přenesená",J858,0)</f>
        <v>0</v>
      </c>
      <c r="BI858" s="151">
        <f>IF(N858="nulová",J858,0)</f>
        <v>0</v>
      </c>
      <c r="BJ858" s="18" t="s">
        <v>82</v>
      </c>
      <c r="BK858" s="151">
        <f>ROUND(I858*H858,2)</f>
        <v>0</v>
      </c>
      <c r="BL858" s="18" t="s">
        <v>417</v>
      </c>
      <c r="BM858" s="150" t="s">
        <v>1194</v>
      </c>
    </row>
    <row r="859" spans="2:65" s="1" customFormat="1" ht="19.5">
      <c r="B859" s="33"/>
      <c r="D859" s="152" t="s">
        <v>316</v>
      </c>
      <c r="F859" s="153" t="s">
        <v>1195</v>
      </c>
      <c r="I859" s="154"/>
      <c r="L859" s="33"/>
      <c r="M859" s="155"/>
      <c r="T859" s="57"/>
      <c r="AT859" s="18" t="s">
        <v>316</v>
      </c>
      <c r="AU859" s="18" t="s">
        <v>84</v>
      </c>
    </row>
    <row r="860" spans="2:65" s="13" customFormat="1" ht="11.25">
      <c r="B860" s="162"/>
      <c r="D860" s="152" t="s">
        <v>318</v>
      </c>
      <c r="E860" s="163" t="s">
        <v>1</v>
      </c>
      <c r="F860" s="164" t="s">
        <v>195</v>
      </c>
      <c r="H860" s="165">
        <v>11.484999999999999</v>
      </c>
      <c r="I860" s="166"/>
      <c r="L860" s="162"/>
      <c r="M860" s="167"/>
      <c r="T860" s="168"/>
      <c r="AT860" s="163" t="s">
        <v>318</v>
      </c>
      <c r="AU860" s="163" t="s">
        <v>84</v>
      </c>
      <c r="AV860" s="13" t="s">
        <v>84</v>
      </c>
      <c r="AW860" s="13" t="s">
        <v>32</v>
      </c>
      <c r="AX860" s="13" t="s">
        <v>82</v>
      </c>
      <c r="AY860" s="163" t="s">
        <v>307</v>
      </c>
    </row>
    <row r="861" spans="2:65" s="1" customFormat="1" ht="24.2" customHeight="1">
      <c r="B861" s="33"/>
      <c r="C861" s="177" t="s">
        <v>1196</v>
      </c>
      <c r="D861" s="177" t="s">
        <v>390</v>
      </c>
      <c r="E861" s="178" t="s">
        <v>1197</v>
      </c>
      <c r="F861" s="179" t="s">
        <v>1198</v>
      </c>
      <c r="G861" s="180" t="s">
        <v>312</v>
      </c>
      <c r="H861" s="181">
        <v>13.208</v>
      </c>
      <c r="I861" s="182"/>
      <c r="J861" s="183">
        <f>ROUND(I861*H861,2)</f>
        <v>0</v>
      </c>
      <c r="K861" s="179" t="s">
        <v>1</v>
      </c>
      <c r="L861" s="184"/>
      <c r="M861" s="185" t="s">
        <v>1</v>
      </c>
      <c r="N861" s="186" t="s">
        <v>40</v>
      </c>
      <c r="P861" s="148">
        <f>O861*H861</f>
        <v>0</v>
      </c>
      <c r="Q861" s="148">
        <v>1.2E-4</v>
      </c>
      <c r="R861" s="148">
        <f>Q861*H861</f>
        <v>1.5849600000000001E-3</v>
      </c>
      <c r="S861" s="148">
        <v>0</v>
      </c>
      <c r="T861" s="149">
        <f>S861*H861</f>
        <v>0</v>
      </c>
      <c r="AR861" s="150" t="s">
        <v>524</v>
      </c>
      <c r="AT861" s="150" t="s">
        <v>390</v>
      </c>
      <c r="AU861" s="150" t="s">
        <v>84</v>
      </c>
      <c r="AY861" s="18" t="s">
        <v>307</v>
      </c>
      <c r="BE861" s="151">
        <f>IF(N861="základní",J861,0)</f>
        <v>0</v>
      </c>
      <c r="BF861" s="151">
        <f>IF(N861="snížená",J861,0)</f>
        <v>0</v>
      </c>
      <c r="BG861" s="151">
        <f>IF(N861="zákl. přenesená",J861,0)</f>
        <v>0</v>
      </c>
      <c r="BH861" s="151">
        <f>IF(N861="sníž. přenesená",J861,0)</f>
        <v>0</v>
      </c>
      <c r="BI861" s="151">
        <f>IF(N861="nulová",J861,0)</f>
        <v>0</v>
      </c>
      <c r="BJ861" s="18" t="s">
        <v>82</v>
      </c>
      <c r="BK861" s="151">
        <f>ROUND(I861*H861,2)</f>
        <v>0</v>
      </c>
      <c r="BL861" s="18" t="s">
        <v>417</v>
      </c>
      <c r="BM861" s="150" t="s">
        <v>1199</v>
      </c>
    </row>
    <row r="862" spans="2:65" s="1" customFormat="1" ht="19.5">
      <c r="B862" s="33"/>
      <c r="D862" s="152" t="s">
        <v>316</v>
      </c>
      <c r="F862" s="153" t="s">
        <v>1198</v>
      </c>
      <c r="I862" s="154"/>
      <c r="L862" s="33"/>
      <c r="M862" s="155"/>
      <c r="T862" s="57"/>
      <c r="AT862" s="18" t="s">
        <v>316</v>
      </c>
      <c r="AU862" s="18" t="s">
        <v>84</v>
      </c>
    </row>
    <row r="863" spans="2:65" s="1" customFormat="1" ht="68.25">
      <c r="B863" s="33"/>
      <c r="D863" s="152" t="s">
        <v>357</v>
      </c>
      <c r="F863" s="176" t="s">
        <v>1200</v>
      </c>
      <c r="I863" s="154"/>
      <c r="L863" s="33"/>
      <c r="M863" s="155"/>
      <c r="T863" s="57"/>
      <c r="AT863" s="18" t="s">
        <v>357</v>
      </c>
      <c r="AU863" s="18" t="s">
        <v>84</v>
      </c>
    </row>
    <row r="864" spans="2:65" s="13" customFormat="1" ht="11.25">
      <c r="B864" s="162"/>
      <c r="D864" s="152" t="s">
        <v>318</v>
      </c>
      <c r="F864" s="164" t="s">
        <v>1201</v>
      </c>
      <c r="H864" s="165">
        <v>13.208</v>
      </c>
      <c r="I864" s="166"/>
      <c r="L864" s="162"/>
      <c r="M864" s="167"/>
      <c r="T864" s="168"/>
      <c r="AT864" s="163" t="s">
        <v>318</v>
      </c>
      <c r="AU864" s="163" t="s">
        <v>84</v>
      </c>
      <c r="AV864" s="13" t="s">
        <v>84</v>
      </c>
      <c r="AW864" s="13" t="s">
        <v>4</v>
      </c>
      <c r="AX864" s="13" t="s">
        <v>82</v>
      </c>
      <c r="AY864" s="163" t="s">
        <v>307</v>
      </c>
    </row>
    <row r="865" spans="2:65" s="1" customFormat="1" ht="37.9" customHeight="1">
      <c r="B865" s="33"/>
      <c r="C865" s="139" t="s">
        <v>1202</v>
      </c>
      <c r="D865" s="139" t="s">
        <v>309</v>
      </c>
      <c r="E865" s="140" t="s">
        <v>1203</v>
      </c>
      <c r="F865" s="141" t="s">
        <v>1204</v>
      </c>
      <c r="G865" s="142" t="s">
        <v>312</v>
      </c>
      <c r="H865" s="143">
        <v>333.91699999999997</v>
      </c>
      <c r="I865" s="144"/>
      <c r="J865" s="145">
        <f>ROUND(I865*H865,2)</f>
        <v>0</v>
      </c>
      <c r="K865" s="141" t="s">
        <v>313</v>
      </c>
      <c r="L865" s="33"/>
      <c r="M865" s="146" t="s">
        <v>1</v>
      </c>
      <c r="N865" s="147" t="s">
        <v>40</v>
      </c>
      <c r="P865" s="148">
        <f>O865*H865</f>
        <v>0</v>
      </c>
      <c r="Q865" s="148">
        <v>1.5849599999999999E-4</v>
      </c>
      <c r="R865" s="148">
        <f>Q865*H865</f>
        <v>5.2924508831999992E-2</v>
      </c>
      <c r="S865" s="148">
        <v>0</v>
      </c>
      <c r="T865" s="149">
        <f>S865*H865</f>
        <v>0</v>
      </c>
      <c r="AR865" s="150" t="s">
        <v>417</v>
      </c>
      <c r="AT865" s="150" t="s">
        <v>309</v>
      </c>
      <c r="AU865" s="150" t="s">
        <v>84</v>
      </c>
      <c r="AY865" s="18" t="s">
        <v>307</v>
      </c>
      <c r="BE865" s="151">
        <f>IF(N865="základní",J865,0)</f>
        <v>0</v>
      </c>
      <c r="BF865" s="151">
        <f>IF(N865="snížená",J865,0)</f>
        <v>0</v>
      </c>
      <c r="BG865" s="151">
        <f>IF(N865="zákl. přenesená",J865,0)</f>
        <v>0</v>
      </c>
      <c r="BH865" s="151">
        <f>IF(N865="sníž. přenesená",J865,0)</f>
        <v>0</v>
      </c>
      <c r="BI865" s="151">
        <f>IF(N865="nulová",J865,0)</f>
        <v>0</v>
      </c>
      <c r="BJ865" s="18" t="s">
        <v>82</v>
      </c>
      <c r="BK865" s="151">
        <f>ROUND(I865*H865,2)</f>
        <v>0</v>
      </c>
      <c r="BL865" s="18" t="s">
        <v>417</v>
      </c>
      <c r="BM865" s="150" t="s">
        <v>1205</v>
      </c>
    </row>
    <row r="866" spans="2:65" s="1" customFormat="1" ht="39">
      <c r="B866" s="33"/>
      <c r="D866" s="152" t="s">
        <v>316</v>
      </c>
      <c r="F866" s="153" t="s">
        <v>1206</v>
      </c>
      <c r="I866" s="154"/>
      <c r="L866" s="33"/>
      <c r="M866" s="155"/>
      <c r="T866" s="57"/>
      <c r="AT866" s="18" t="s">
        <v>316</v>
      </c>
      <c r="AU866" s="18" t="s">
        <v>84</v>
      </c>
    </row>
    <row r="867" spans="2:65" s="13" customFormat="1" ht="11.25">
      <c r="B867" s="162"/>
      <c r="D867" s="152" t="s">
        <v>318</v>
      </c>
      <c r="E867" s="163" t="s">
        <v>1</v>
      </c>
      <c r="F867" s="164" t="s">
        <v>1174</v>
      </c>
      <c r="H867" s="165">
        <v>138.232</v>
      </c>
      <c r="I867" s="166"/>
      <c r="L867" s="162"/>
      <c r="M867" s="167"/>
      <c r="T867" s="168"/>
      <c r="AT867" s="163" t="s">
        <v>318</v>
      </c>
      <c r="AU867" s="163" t="s">
        <v>84</v>
      </c>
      <c r="AV867" s="13" t="s">
        <v>84</v>
      </c>
      <c r="AW867" s="13" t="s">
        <v>32</v>
      </c>
      <c r="AX867" s="13" t="s">
        <v>75</v>
      </c>
      <c r="AY867" s="163" t="s">
        <v>307</v>
      </c>
    </row>
    <row r="868" spans="2:65" s="13" customFormat="1" ht="11.25">
      <c r="B868" s="162"/>
      <c r="D868" s="152" t="s">
        <v>318</v>
      </c>
      <c r="E868" s="163" t="s">
        <v>1</v>
      </c>
      <c r="F868" s="164" t="s">
        <v>1207</v>
      </c>
      <c r="H868" s="165">
        <v>27.684999999999999</v>
      </c>
      <c r="I868" s="166"/>
      <c r="L868" s="162"/>
      <c r="M868" s="167"/>
      <c r="T868" s="168"/>
      <c r="AT868" s="163" t="s">
        <v>318</v>
      </c>
      <c r="AU868" s="163" t="s">
        <v>84</v>
      </c>
      <c r="AV868" s="13" t="s">
        <v>84</v>
      </c>
      <c r="AW868" s="13" t="s">
        <v>32</v>
      </c>
      <c r="AX868" s="13" t="s">
        <v>75</v>
      </c>
      <c r="AY868" s="163" t="s">
        <v>307</v>
      </c>
    </row>
    <row r="869" spans="2:65" s="13" customFormat="1" ht="11.25">
      <c r="B869" s="162"/>
      <c r="D869" s="152" t="s">
        <v>318</v>
      </c>
      <c r="E869" s="163" t="s">
        <v>1</v>
      </c>
      <c r="F869" s="164" t="s">
        <v>1141</v>
      </c>
      <c r="H869" s="165">
        <v>168</v>
      </c>
      <c r="I869" s="166"/>
      <c r="L869" s="162"/>
      <c r="M869" s="167"/>
      <c r="T869" s="168"/>
      <c r="AT869" s="163" t="s">
        <v>318</v>
      </c>
      <c r="AU869" s="163" t="s">
        <v>84</v>
      </c>
      <c r="AV869" s="13" t="s">
        <v>84</v>
      </c>
      <c r="AW869" s="13" t="s">
        <v>32</v>
      </c>
      <c r="AX869" s="13" t="s">
        <v>75</v>
      </c>
      <c r="AY869" s="163" t="s">
        <v>307</v>
      </c>
    </row>
    <row r="870" spans="2:65" s="14" customFormat="1" ht="11.25">
      <c r="B870" s="169"/>
      <c r="D870" s="152" t="s">
        <v>318</v>
      </c>
      <c r="E870" s="170" t="s">
        <v>1</v>
      </c>
      <c r="F870" s="171" t="s">
        <v>325</v>
      </c>
      <c r="H870" s="172">
        <v>333.91699999999997</v>
      </c>
      <c r="I870" s="173"/>
      <c r="L870" s="169"/>
      <c r="M870" s="174"/>
      <c r="T870" s="175"/>
      <c r="AT870" s="170" t="s">
        <v>318</v>
      </c>
      <c r="AU870" s="170" t="s">
        <v>84</v>
      </c>
      <c r="AV870" s="14" t="s">
        <v>314</v>
      </c>
      <c r="AW870" s="14" t="s">
        <v>32</v>
      </c>
      <c r="AX870" s="14" t="s">
        <v>82</v>
      </c>
      <c r="AY870" s="170" t="s">
        <v>307</v>
      </c>
    </row>
    <row r="871" spans="2:65" s="1" customFormat="1" ht="24.2" customHeight="1">
      <c r="B871" s="33"/>
      <c r="C871" s="177" t="s">
        <v>1208</v>
      </c>
      <c r="D871" s="177" t="s">
        <v>390</v>
      </c>
      <c r="E871" s="178" t="s">
        <v>1209</v>
      </c>
      <c r="F871" s="179" t="s">
        <v>1210</v>
      </c>
      <c r="G871" s="180" t="s">
        <v>312</v>
      </c>
      <c r="H871" s="181">
        <v>389.18</v>
      </c>
      <c r="I871" s="182"/>
      <c r="J871" s="183">
        <f>ROUND(I871*H871,2)</f>
        <v>0</v>
      </c>
      <c r="K871" s="179" t="s">
        <v>313</v>
      </c>
      <c r="L871" s="184"/>
      <c r="M871" s="185" t="s">
        <v>1</v>
      </c>
      <c r="N871" s="186" t="s">
        <v>40</v>
      </c>
      <c r="P871" s="148">
        <f>O871*H871</f>
        <v>0</v>
      </c>
      <c r="Q871" s="148">
        <v>2.5000000000000001E-3</v>
      </c>
      <c r="R871" s="148">
        <f>Q871*H871</f>
        <v>0.97295000000000009</v>
      </c>
      <c r="S871" s="148">
        <v>0</v>
      </c>
      <c r="T871" s="149">
        <f>S871*H871</f>
        <v>0</v>
      </c>
      <c r="AR871" s="150" t="s">
        <v>524</v>
      </c>
      <c r="AT871" s="150" t="s">
        <v>390</v>
      </c>
      <c r="AU871" s="150" t="s">
        <v>84</v>
      </c>
      <c r="AY871" s="18" t="s">
        <v>307</v>
      </c>
      <c r="BE871" s="151">
        <f>IF(N871="základní",J871,0)</f>
        <v>0</v>
      </c>
      <c r="BF871" s="151">
        <f>IF(N871="snížená",J871,0)</f>
        <v>0</v>
      </c>
      <c r="BG871" s="151">
        <f>IF(N871="zákl. přenesená",J871,0)</f>
        <v>0</v>
      </c>
      <c r="BH871" s="151">
        <f>IF(N871="sníž. přenesená",J871,0)</f>
        <v>0</v>
      </c>
      <c r="BI871" s="151">
        <f>IF(N871="nulová",J871,0)</f>
        <v>0</v>
      </c>
      <c r="BJ871" s="18" t="s">
        <v>82</v>
      </c>
      <c r="BK871" s="151">
        <f>ROUND(I871*H871,2)</f>
        <v>0</v>
      </c>
      <c r="BL871" s="18" t="s">
        <v>417</v>
      </c>
      <c r="BM871" s="150" t="s">
        <v>1211</v>
      </c>
    </row>
    <row r="872" spans="2:65" s="1" customFormat="1" ht="19.5">
      <c r="B872" s="33"/>
      <c r="D872" s="152" t="s">
        <v>316</v>
      </c>
      <c r="F872" s="153" t="s">
        <v>1210</v>
      </c>
      <c r="I872" s="154"/>
      <c r="L872" s="33"/>
      <c r="M872" s="155"/>
      <c r="T872" s="57"/>
      <c r="AT872" s="18" t="s">
        <v>316</v>
      </c>
      <c r="AU872" s="18" t="s">
        <v>84</v>
      </c>
    </row>
    <row r="873" spans="2:65" s="13" customFormat="1" ht="11.25">
      <c r="B873" s="162"/>
      <c r="D873" s="152" t="s">
        <v>318</v>
      </c>
      <c r="F873" s="164" t="s">
        <v>1212</v>
      </c>
      <c r="H873" s="165">
        <v>389.18</v>
      </c>
      <c r="I873" s="166"/>
      <c r="L873" s="162"/>
      <c r="M873" s="167"/>
      <c r="T873" s="168"/>
      <c r="AT873" s="163" t="s">
        <v>318</v>
      </c>
      <c r="AU873" s="163" t="s">
        <v>84</v>
      </c>
      <c r="AV873" s="13" t="s">
        <v>84</v>
      </c>
      <c r="AW873" s="13" t="s">
        <v>4</v>
      </c>
      <c r="AX873" s="13" t="s">
        <v>82</v>
      </c>
      <c r="AY873" s="163" t="s">
        <v>307</v>
      </c>
    </row>
    <row r="874" spans="2:65" s="1" customFormat="1" ht="55.5" customHeight="1">
      <c r="B874" s="33"/>
      <c r="C874" s="139" t="s">
        <v>1213</v>
      </c>
      <c r="D874" s="139" t="s">
        <v>309</v>
      </c>
      <c r="E874" s="140" t="s">
        <v>1214</v>
      </c>
      <c r="F874" s="141" t="s">
        <v>1215</v>
      </c>
      <c r="G874" s="142" t="s">
        <v>514</v>
      </c>
      <c r="H874" s="143">
        <v>8</v>
      </c>
      <c r="I874" s="144"/>
      <c r="J874" s="145">
        <f>ROUND(I874*H874,2)</f>
        <v>0</v>
      </c>
      <c r="K874" s="141" t="s">
        <v>1</v>
      </c>
      <c r="L874" s="33"/>
      <c r="M874" s="146" t="s">
        <v>1</v>
      </c>
      <c r="N874" s="147" t="s">
        <v>40</v>
      </c>
      <c r="P874" s="148">
        <f>O874*H874</f>
        <v>0</v>
      </c>
      <c r="Q874" s="148">
        <v>0.01</v>
      </c>
      <c r="R874" s="148">
        <f>Q874*H874</f>
        <v>0.08</v>
      </c>
      <c r="S874" s="148">
        <v>0</v>
      </c>
      <c r="T874" s="149">
        <f>S874*H874</f>
        <v>0</v>
      </c>
      <c r="AR874" s="150" t="s">
        <v>417</v>
      </c>
      <c r="AT874" s="150" t="s">
        <v>309</v>
      </c>
      <c r="AU874" s="150" t="s">
        <v>84</v>
      </c>
      <c r="AY874" s="18" t="s">
        <v>307</v>
      </c>
      <c r="BE874" s="151">
        <f>IF(N874="základní",J874,0)</f>
        <v>0</v>
      </c>
      <c r="BF874" s="151">
        <f>IF(N874="snížená",J874,0)</f>
        <v>0</v>
      </c>
      <c r="BG874" s="151">
        <f>IF(N874="zákl. přenesená",J874,0)</f>
        <v>0</v>
      </c>
      <c r="BH874" s="151">
        <f>IF(N874="sníž. přenesená",J874,0)</f>
        <v>0</v>
      </c>
      <c r="BI874" s="151">
        <f>IF(N874="nulová",J874,0)</f>
        <v>0</v>
      </c>
      <c r="BJ874" s="18" t="s">
        <v>82</v>
      </c>
      <c r="BK874" s="151">
        <f>ROUND(I874*H874,2)</f>
        <v>0</v>
      </c>
      <c r="BL874" s="18" t="s">
        <v>417</v>
      </c>
      <c r="BM874" s="150" t="s">
        <v>1216</v>
      </c>
    </row>
    <row r="875" spans="2:65" s="1" customFormat="1" ht="58.5">
      <c r="B875" s="33"/>
      <c r="D875" s="152" t="s">
        <v>316</v>
      </c>
      <c r="F875" s="153" t="s">
        <v>1217</v>
      </c>
      <c r="I875" s="154"/>
      <c r="L875" s="33"/>
      <c r="M875" s="155"/>
      <c r="T875" s="57"/>
      <c r="AT875" s="18" t="s">
        <v>316</v>
      </c>
      <c r="AU875" s="18" t="s">
        <v>84</v>
      </c>
    </row>
    <row r="876" spans="2:65" s="1" customFormat="1" ht="19.5">
      <c r="B876" s="33"/>
      <c r="D876" s="152" t="s">
        <v>357</v>
      </c>
      <c r="F876" s="176" t="s">
        <v>1218</v>
      </c>
      <c r="I876" s="154"/>
      <c r="L876" s="33"/>
      <c r="M876" s="155"/>
      <c r="T876" s="57"/>
      <c r="AT876" s="18" t="s">
        <v>357</v>
      </c>
      <c r="AU876" s="18" t="s">
        <v>84</v>
      </c>
    </row>
    <row r="877" spans="2:65" s="1" customFormat="1" ht="24.2" customHeight="1">
      <c r="B877" s="33"/>
      <c r="C877" s="139" t="s">
        <v>1219</v>
      </c>
      <c r="D877" s="139" t="s">
        <v>309</v>
      </c>
      <c r="E877" s="140" t="s">
        <v>1220</v>
      </c>
      <c r="F877" s="141" t="s">
        <v>1221</v>
      </c>
      <c r="G877" s="142" t="s">
        <v>514</v>
      </c>
      <c r="H877" s="143">
        <v>3</v>
      </c>
      <c r="I877" s="144"/>
      <c r="J877" s="145">
        <f>ROUND(I877*H877,2)</f>
        <v>0</v>
      </c>
      <c r="K877" s="141" t="s">
        <v>1</v>
      </c>
      <c r="L877" s="33"/>
      <c r="M877" s="146" t="s">
        <v>1</v>
      </c>
      <c r="N877" s="147" t="s">
        <v>40</v>
      </c>
      <c r="P877" s="148">
        <f>O877*H877</f>
        <v>0</v>
      </c>
      <c r="Q877" s="148">
        <v>5.0000000000000001E-3</v>
      </c>
      <c r="R877" s="148">
        <f>Q877*H877</f>
        <v>1.4999999999999999E-2</v>
      </c>
      <c r="S877" s="148">
        <v>0</v>
      </c>
      <c r="T877" s="149">
        <f>S877*H877</f>
        <v>0</v>
      </c>
      <c r="AR877" s="150" t="s">
        <v>417</v>
      </c>
      <c r="AT877" s="150" t="s">
        <v>309</v>
      </c>
      <c r="AU877" s="150" t="s">
        <v>84</v>
      </c>
      <c r="AY877" s="18" t="s">
        <v>307</v>
      </c>
      <c r="BE877" s="151">
        <f>IF(N877="základní",J877,0)</f>
        <v>0</v>
      </c>
      <c r="BF877" s="151">
        <f>IF(N877="snížená",J877,0)</f>
        <v>0</v>
      </c>
      <c r="BG877" s="151">
        <f>IF(N877="zákl. přenesená",J877,0)</f>
        <v>0</v>
      </c>
      <c r="BH877" s="151">
        <f>IF(N877="sníž. přenesená",J877,0)</f>
        <v>0</v>
      </c>
      <c r="BI877" s="151">
        <f>IF(N877="nulová",J877,0)</f>
        <v>0</v>
      </c>
      <c r="BJ877" s="18" t="s">
        <v>82</v>
      </c>
      <c r="BK877" s="151">
        <f>ROUND(I877*H877,2)</f>
        <v>0</v>
      </c>
      <c r="BL877" s="18" t="s">
        <v>417</v>
      </c>
      <c r="BM877" s="150" t="s">
        <v>1222</v>
      </c>
    </row>
    <row r="878" spans="2:65" s="1" customFormat="1" ht="39">
      <c r="B878" s="33"/>
      <c r="D878" s="152" t="s">
        <v>316</v>
      </c>
      <c r="F878" s="153" t="s">
        <v>1223</v>
      </c>
      <c r="I878" s="154"/>
      <c r="L878" s="33"/>
      <c r="M878" s="155"/>
      <c r="T878" s="57"/>
      <c r="AT878" s="18" t="s">
        <v>316</v>
      </c>
      <c r="AU878" s="18" t="s">
        <v>84</v>
      </c>
    </row>
    <row r="879" spans="2:65" s="1" customFormat="1" ht="19.5">
      <c r="B879" s="33"/>
      <c r="D879" s="152" t="s">
        <v>357</v>
      </c>
      <c r="F879" s="176" t="s">
        <v>1218</v>
      </c>
      <c r="I879" s="154"/>
      <c r="L879" s="33"/>
      <c r="M879" s="155"/>
      <c r="T879" s="57"/>
      <c r="AT879" s="18" t="s">
        <v>357</v>
      </c>
      <c r="AU879" s="18" t="s">
        <v>84</v>
      </c>
    </row>
    <row r="880" spans="2:65" s="1" customFormat="1" ht="44.25" customHeight="1">
      <c r="B880" s="33"/>
      <c r="C880" s="139" t="s">
        <v>1224</v>
      </c>
      <c r="D880" s="139" t="s">
        <v>309</v>
      </c>
      <c r="E880" s="140" t="s">
        <v>1225</v>
      </c>
      <c r="F880" s="141" t="s">
        <v>1226</v>
      </c>
      <c r="G880" s="142" t="s">
        <v>514</v>
      </c>
      <c r="H880" s="143">
        <v>8</v>
      </c>
      <c r="I880" s="144"/>
      <c r="J880" s="145">
        <f>ROUND(I880*H880,2)</f>
        <v>0</v>
      </c>
      <c r="K880" s="141" t="s">
        <v>1</v>
      </c>
      <c r="L880" s="33"/>
      <c r="M880" s="146" t="s">
        <v>1</v>
      </c>
      <c r="N880" s="147" t="s">
        <v>40</v>
      </c>
      <c r="P880" s="148">
        <f>O880*H880</f>
        <v>0</v>
      </c>
      <c r="Q880" s="148">
        <v>5.0000000000000001E-3</v>
      </c>
      <c r="R880" s="148">
        <f>Q880*H880</f>
        <v>0.04</v>
      </c>
      <c r="S880" s="148">
        <v>0</v>
      </c>
      <c r="T880" s="149">
        <f>S880*H880</f>
        <v>0</v>
      </c>
      <c r="AR880" s="150" t="s">
        <v>417</v>
      </c>
      <c r="AT880" s="150" t="s">
        <v>309</v>
      </c>
      <c r="AU880" s="150" t="s">
        <v>84</v>
      </c>
      <c r="AY880" s="18" t="s">
        <v>307</v>
      </c>
      <c r="BE880" s="151">
        <f>IF(N880="základní",J880,0)</f>
        <v>0</v>
      </c>
      <c r="BF880" s="151">
        <f>IF(N880="snížená",J880,0)</f>
        <v>0</v>
      </c>
      <c r="BG880" s="151">
        <f>IF(N880="zákl. přenesená",J880,0)</f>
        <v>0</v>
      </c>
      <c r="BH880" s="151">
        <f>IF(N880="sníž. přenesená",J880,0)</f>
        <v>0</v>
      </c>
      <c r="BI880" s="151">
        <f>IF(N880="nulová",J880,0)</f>
        <v>0</v>
      </c>
      <c r="BJ880" s="18" t="s">
        <v>82</v>
      </c>
      <c r="BK880" s="151">
        <f>ROUND(I880*H880,2)</f>
        <v>0</v>
      </c>
      <c r="BL880" s="18" t="s">
        <v>417</v>
      </c>
      <c r="BM880" s="150" t="s">
        <v>1227</v>
      </c>
    </row>
    <row r="881" spans="2:65" s="1" customFormat="1" ht="29.25">
      <c r="B881" s="33"/>
      <c r="D881" s="152" t="s">
        <v>316</v>
      </c>
      <c r="F881" s="153" t="s">
        <v>1228</v>
      </c>
      <c r="I881" s="154"/>
      <c r="L881" s="33"/>
      <c r="M881" s="155"/>
      <c r="T881" s="57"/>
      <c r="AT881" s="18" t="s">
        <v>316</v>
      </c>
      <c r="AU881" s="18" t="s">
        <v>84</v>
      </c>
    </row>
    <row r="882" spans="2:65" s="1" customFormat="1" ht="19.5">
      <c r="B882" s="33"/>
      <c r="D882" s="152" t="s">
        <v>357</v>
      </c>
      <c r="F882" s="176" t="s">
        <v>1218</v>
      </c>
      <c r="I882" s="154"/>
      <c r="L882" s="33"/>
      <c r="M882" s="155"/>
      <c r="T882" s="57"/>
      <c r="AT882" s="18" t="s">
        <v>357</v>
      </c>
      <c r="AU882" s="18" t="s">
        <v>84</v>
      </c>
    </row>
    <row r="883" spans="2:65" s="1" customFormat="1" ht="33" customHeight="1">
      <c r="B883" s="33"/>
      <c r="C883" s="139" t="s">
        <v>1229</v>
      </c>
      <c r="D883" s="139" t="s">
        <v>309</v>
      </c>
      <c r="E883" s="140" t="s">
        <v>1230</v>
      </c>
      <c r="F883" s="141" t="s">
        <v>1231</v>
      </c>
      <c r="G883" s="142" t="s">
        <v>364</v>
      </c>
      <c r="H883" s="143">
        <v>2.6859999999999999</v>
      </c>
      <c r="I883" s="144"/>
      <c r="J883" s="145">
        <f>ROUND(I883*H883,2)</f>
        <v>0</v>
      </c>
      <c r="K883" s="141" t="s">
        <v>313</v>
      </c>
      <c r="L883" s="33"/>
      <c r="M883" s="146" t="s">
        <v>1</v>
      </c>
      <c r="N883" s="147" t="s">
        <v>40</v>
      </c>
      <c r="P883" s="148">
        <f>O883*H883</f>
        <v>0</v>
      </c>
      <c r="Q883" s="148">
        <v>0</v>
      </c>
      <c r="R883" s="148">
        <f>Q883*H883</f>
        <v>0</v>
      </c>
      <c r="S883" s="148">
        <v>0</v>
      </c>
      <c r="T883" s="149">
        <f>S883*H883</f>
        <v>0</v>
      </c>
      <c r="AR883" s="150" t="s">
        <v>417</v>
      </c>
      <c r="AT883" s="150" t="s">
        <v>309</v>
      </c>
      <c r="AU883" s="150" t="s">
        <v>84</v>
      </c>
      <c r="AY883" s="18" t="s">
        <v>307</v>
      </c>
      <c r="BE883" s="151">
        <f>IF(N883="základní",J883,0)</f>
        <v>0</v>
      </c>
      <c r="BF883" s="151">
        <f>IF(N883="snížená",J883,0)</f>
        <v>0</v>
      </c>
      <c r="BG883" s="151">
        <f>IF(N883="zákl. přenesená",J883,0)</f>
        <v>0</v>
      </c>
      <c r="BH883" s="151">
        <f>IF(N883="sníž. přenesená",J883,0)</f>
        <v>0</v>
      </c>
      <c r="BI883" s="151">
        <f>IF(N883="nulová",J883,0)</f>
        <v>0</v>
      </c>
      <c r="BJ883" s="18" t="s">
        <v>82</v>
      </c>
      <c r="BK883" s="151">
        <f>ROUND(I883*H883,2)</f>
        <v>0</v>
      </c>
      <c r="BL883" s="18" t="s">
        <v>417</v>
      </c>
      <c r="BM883" s="150" t="s">
        <v>1232</v>
      </c>
    </row>
    <row r="884" spans="2:65" s="1" customFormat="1" ht="29.25">
      <c r="B884" s="33"/>
      <c r="D884" s="152" t="s">
        <v>316</v>
      </c>
      <c r="F884" s="153" t="s">
        <v>1233</v>
      </c>
      <c r="I884" s="154"/>
      <c r="L884" s="33"/>
      <c r="M884" s="155"/>
      <c r="T884" s="57"/>
      <c r="AT884" s="18" t="s">
        <v>316</v>
      </c>
      <c r="AU884" s="18" t="s">
        <v>84</v>
      </c>
    </row>
    <row r="885" spans="2:65" s="11" customFormat="1" ht="22.9" customHeight="1">
      <c r="B885" s="127"/>
      <c r="D885" s="128" t="s">
        <v>74</v>
      </c>
      <c r="E885" s="137" t="s">
        <v>1234</v>
      </c>
      <c r="F885" s="137" t="s">
        <v>1235</v>
      </c>
      <c r="I885" s="130"/>
      <c r="J885" s="138">
        <f>BK885</f>
        <v>0</v>
      </c>
      <c r="L885" s="127"/>
      <c r="M885" s="132"/>
      <c r="P885" s="133">
        <f>SUM(P886:P1005)</f>
        <v>0</v>
      </c>
      <c r="R885" s="133">
        <f>SUM(R886:R1005)</f>
        <v>2.1998774375000001</v>
      </c>
      <c r="T885" s="134">
        <f>SUM(T886:T1005)</f>
        <v>0.91781299999999999</v>
      </c>
      <c r="AR885" s="128" t="s">
        <v>84</v>
      </c>
      <c r="AT885" s="135" t="s">
        <v>74</v>
      </c>
      <c r="AU885" s="135" t="s">
        <v>82</v>
      </c>
      <c r="AY885" s="128" t="s">
        <v>307</v>
      </c>
      <c r="BK885" s="136">
        <f>SUM(BK886:BK1005)</f>
        <v>0</v>
      </c>
    </row>
    <row r="886" spans="2:65" s="1" customFormat="1" ht="33" customHeight="1">
      <c r="B886" s="33"/>
      <c r="C886" s="139" t="s">
        <v>1236</v>
      </c>
      <c r="D886" s="139" t="s">
        <v>309</v>
      </c>
      <c r="E886" s="140" t="s">
        <v>1237</v>
      </c>
      <c r="F886" s="141" t="s">
        <v>1238</v>
      </c>
      <c r="G886" s="142" t="s">
        <v>312</v>
      </c>
      <c r="H886" s="143">
        <v>74.707999999999998</v>
      </c>
      <c r="I886" s="144"/>
      <c r="J886" s="145">
        <f>ROUND(I886*H886,2)</f>
        <v>0</v>
      </c>
      <c r="K886" s="141" t="s">
        <v>313</v>
      </c>
      <c r="L886" s="33"/>
      <c r="M886" s="146" t="s">
        <v>1</v>
      </c>
      <c r="N886" s="147" t="s">
        <v>40</v>
      </c>
      <c r="P886" s="148">
        <f>O886*H886</f>
        <v>0</v>
      </c>
      <c r="Q886" s="148">
        <v>0</v>
      </c>
      <c r="R886" s="148">
        <f>Q886*H886</f>
        <v>0</v>
      </c>
      <c r="S886" s="148">
        <v>1.0999999999999999E-2</v>
      </c>
      <c r="T886" s="149">
        <f>S886*H886</f>
        <v>0.82178799999999996</v>
      </c>
      <c r="AR886" s="150" t="s">
        <v>417</v>
      </c>
      <c r="AT886" s="150" t="s">
        <v>309</v>
      </c>
      <c r="AU886" s="150" t="s">
        <v>84</v>
      </c>
      <c r="AY886" s="18" t="s">
        <v>307</v>
      </c>
      <c r="BE886" s="151">
        <f>IF(N886="základní",J886,0)</f>
        <v>0</v>
      </c>
      <c r="BF886" s="151">
        <f>IF(N886="snížená",J886,0)</f>
        <v>0</v>
      </c>
      <c r="BG886" s="151">
        <f>IF(N886="zákl. přenesená",J886,0)</f>
        <v>0</v>
      </c>
      <c r="BH886" s="151">
        <f>IF(N886="sníž. přenesená",J886,0)</f>
        <v>0</v>
      </c>
      <c r="BI886" s="151">
        <f>IF(N886="nulová",J886,0)</f>
        <v>0</v>
      </c>
      <c r="BJ886" s="18" t="s">
        <v>82</v>
      </c>
      <c r="BK886" s="151">
        <f>ROUND(I886*H886,2)</f>
        <v>0</v>
      </c>
      <c r="BL886" s="18" t="s">
        <v>417</v>
      </c>
      <c r="BM886" s="150" t="s">
        <v>1239</v>
      </c>
    </row>
    <row r="887" spans="2:65" s="1" customFormat="1" ht="29.25">
      <c r="B887" s="33"/>
      <c r="D887" s="152" t="s">
        <v>316</v>
      </c>
      <c r="F887" s="153" t="s">
        <v>1240</v>
      </c>
      <c r="I887" s="154"/>
      <c r="L887" s="33"/>
      <c r="M887" s="155"/>
      <c r="T887" s="57"/>
      <c r="AT887" s="18" t="s">
        <v>316</v>
      </c>
      <c r="AU887" s="18" t="s">
        <v>84</v>
      </c>
    </row>
    <row r="888" spans="2:65" s="13" customFormat="1" ht="11.25">
      <c r="B888" s="162"/>
      <c r="D888" s="152" t="s">
        <v>318</v>
      </c>
      <c r="E888" s="163" t="s">
        <v>1</v>
      </c>
      <c r="F888" s="164" t="s">
        <v>236</v>
      </c>
      <c r="H888" s="165">
        <v>74.707999999999998</v>
      </c>
      <c r="I888" s="166"/>
      <c r="L888" s="162"/>
      <c r="M888" s="167"/>
      <c r="T888" s="168"/>
      <c r="AT888" s="163" t="s">
        <v>318</v>
      </c>
      <c r="AU888" s="163" t="s">
        <v>84</v>
      </c>
      <c r="AV888" s="13" t="s">
        <v>84</v>
      </c>
      <c r="AW888" s="13" t="s">
        <v>32</v>
      </c>
      <c r="AX888" s="13" t="s">
        <v>82</v>
      </c>
      <c r="AY888" s="163" t="s">
        <v>307</v>
      </c>
    </row>
    <row r="889" spans="2:65" s="1" customFormat="1" ht="11.25">
      <c r="B889" s="33"/>
      <c r="D889" s="152" t="s">
        <v>648</v>
      </c>
      <c r="F889" s="187" t="s">
        <v>1112</v>
      </c>
      <c r="L889" s="33"/>
      <c r="M889" s="155"/>
      <c r="T889" s="57"/>
      <c r="AU889" s="18" t="s">
        <v>84</v>
      </c>
    </row>
    <row r="890" spans="2:65" s="1" customFormat="1" ht="11.25">
      <c r="B890" s="33"/>
      <c r="D890" s="152" t="s">
        <v>648</v>
      </c>
      <c r="F890" s="188" t="s">
        <v>538</v>
      </c>
      <c r="H890" s="189">
        <v>0</v>
      </c>
      <c r="L890" s="33"/>
      <c r="M890" s="155"/>
      <c r="T890" s="57"/>
      <c r="AU890" s="18" t="s">
        <v>84</v>
      </c>
    </row>
    <row r="891" spans="2:65" s="1" customFormat="1" ht="11.25">
      <c r="B891" s="33"/>
      <c r="D891" s="152" t="s">
        <v>648</v>
      </c>
      <c r="F891" s="188" t="s">
        <v>1113</v>
      </c>
      <c r="H891" s="189">
        <v>21.36</v>
      </c>
      <c r="L891" s="33"/>
      <c r="M891" s="155"/>
      <c r="T891" s="57"/>
      <c r="AU891" s="18" t="s">
        <v>84</v>
      </c>
    </row>
    <row r="892" spans="2:65" s="1" customFormat="1" ht="11.25">
      <c r="B892" s="33"/>
      <c r="D892" s="152" t="s">
        <v>648</v>
      </c>
      <c r="F892" s="188" t="s">
        <v>541</v>
      </c>
      <c r="H892" s="189">
        <v>0</v>
      </c>
      <c r="L892" s="33"/>
      <c r="M892" s="155"/>
      <c r="T892" s="57"/>
      <c r="AU892" s="18" t="s">
        <v>84</v>
      </c>
    </row>
    <row r="893" spans="2:65" s="1" customFormat="1" ht="11.25">
      <c r="B893" s="33"/>
      <c r="D893" s="152" t="s">
        <v>648</v>
      </c>
      <c r="F893" s="188" t="s">
        <v>1114</v>
      </c>
      <c r="H893" s="189">
        <v>9.9450000000000003</v>
      </c>
      <c r="L893" s="33"/>
      <c r="M893" s="155"/>
      <c r="T893" s="57"/>
      <c r="AU893" s="18" t="s">
        <v>84</v>
      </c>
    </row>
    <row r="894" spans="2:65" s="1" customFormat="1" ht="11.25">
      <c r="B894" s="33"/>
      <c r="D894" s="152" t="s">
        <v>648</v>
      </c>
      <c r="F894" s="188" t="s">
        <v>547</v>
      </c>
      <c r="H894" s="189">
        <v>0</v>
      </c>
      <c r="L894" s="33"/>
      <c r="M894" s="155"/>
      <c r="T894" s="57"/>
      <c r="AU894" s="18" t="s">
        <v>84</v>
      </c>
    </row>
    <row r="895" spans="2:65" s="1" customFormat="1" ht="11.25">
      <c r="B895" s="33"/>
      <c r="D895" s="152" t="s">
        <v>648</v>
      </c>
      <c r="F895" s="188" t="s">
        <v>1115</v>
      </c>
      <c r="H895" s="189">
        <v>33.457999999999998</v>
      </c>
      <c r="L895" s="33"/>
      <c r="M895" s="155"/>
      <c r="T895" s="57"/>
      <c r="AU895" s="18" t="s">
        <v>84</v>
      </c>
    </row>
    <row r="896" spans="2:65" s="1" customFormat="1" ht="11.25">
      <c r="B896" s="33"/>
      <c r="D896" s="152" t="s">
        <v>648</v>
      </c>
      <c r="F896" s="188" t="s">
        <v>1116</v>
      </c>
      <c r="H896" s="189">
        <v>9.9450000000000003</v>
      </c>
      <c r="L896" s="33"/>
      <c r="M896" s="155"/>
      <c r="T896" s="57"/>
      <c r="AU896" s="18" t="s">
        <v>84</v>
      </c>
    </row>
    <row r="897" spans="2:65" s="1" customFormat="1" ht="11.25">
      <c r="B897" s="33"/>
      <c r="D897" s="152" t="s">
        <v>648</v>
      </c>
      <c r="F897" s="188" t="s">
        <v>325</v>
      </c>
      <c r="H897" s="189">
        <v>74.707999999999998</v>
      </c>
      <c r="L897" s="33"/>
      <c r="M897" s="155"/>
      <c r="T897" s="57"/>
      <c r="AU897" s="18" t="s">
        <v>84</v>
      </c>
    </row>
    <row r="898" spans="2:65" s="1" customFormat="1" ht="33" customHeight="1">
      <c r="B898" s="33"/>
      <c r="C898" s="139" t="s">
        <v>1241</v>
      </c>
      <c r="D898" s="139" t="s">
        <v>309</v>
      </c>
      <c r="E898" s="140" t="s">
        <v>1242</v>
      </c>
      <c r="F898" s="141" t="s">
        <v>1243</v>
      </c>
      <c r="G898" s="142" t="s">
        <v>312</v>
      </c>
      <c r="H898" s="143">
        <v>18.25</v>
      </c>
      <c r="I898" s="144"/>
      <c r="J898" s="145">
        <f>ROUND(I898*H898,2)</f>
        <v>0</v>
      </c>
      <c r="K898" s="141" t="s">
        <v>313</v>
      </c>
      <c r="L898" s="33"/>
      <c r="M898" s="146" t="s">
        <v>1</v>
      </c>
      <c r="N898" s="147" t="s">
        <v>40</v>
      </c>
      <c r="P898" s="148">
        <f>O898*H898</f>
        <v>0</v>
      </c>
      <c r="Q898" s="148">
        <v>0</v>
      </c>
      <c r="R898" s="148">
        <f>Q898*H898</f>
        <v>0</v>
      </c>
      <c r="S898" s="148">
        <v>2.5000000000000001E-3</v>
      </c>
      <c r="T898" s="149">
        <f>S898*H898</f>
        <v>4.5624999999999999E-2</v>
      </c>
      <c r="AR898" s="150" t="s">
        <v>417</v>
      </c>
      <c r="AT898" s="150" t="s">
        <v>309</v>
      </c>
      <c r="AU898" s="150" t="s">
        <v>84</v>
      </c>
      <c r="AY898" s="18" t="s">
        <v>307</v>
      </c>
      <c r="BE898" s="151">
        <f>IF(N898="základní",J898,0)</f>
        <v>0</v>
      </c>
      <c r="BF898" s="151">
        <f>IF(N898="snížená",J898,0)</f>
        <v>0</v>
      </c>
      <c r="BG898" s="151">
        <f>IF(N898="zákl. přenesená",J898,0)</f>
        <v>0</v>
      </c>
      <c r="BH898" s="151">
        <f>IF(N898="sníž. přenesená",J898,0)</f>
        <v>0</v>
      </c>
      <c r="BI898" s="151">
        <f>IF(N898="nulová",J898,0)</f>
        <v>0</v>
      </c>
      <c r="BJ898" s="18" t="s">
        <v>82</v>
      </c>
      <c r="BK898" s="151">
        <f>ROUND(I898*H898,2)</f>
        <v>0</v>
      </c>
      <c r="BL898" s="18" t="s">
        <v>417</v>
      </c>
      <c r="BM898" s="150" t="s">
        <v>1244</v>
      </c>
    </row>
    <row r="899" spans="2:65" s="1" customFormat="1" ht="29.25">
      <c r="B899" s="33"/>
      <c r="D899" s="152" t="s">
        <v>316</v>
      </c>
      <c r="F899" s="153" t="s">
        <v>1245</v>
      </c>
      <c r="I899" s="154"/>
      <c r="L899" s="33"/>
      <c r="M899" s="155"/>
      <c r="T899" s="57"/>
      <c r="AT899" s="18" t="s">
        <v>316</v>
      </c>
      <c r="AU899" s="18" t="s">
        <v>84</v>
      </c>
    </row>
    <row r="900" spans="2:65" s="12" customFormat="1" ht="11.25">
      <c r="B900" s="156"/>
      <c r="D900" s="152" t="s">
        <v>318</v>
      </c>
      <c r="E900" s="157" t="s">
        <v>1</v>
      </c>
      <c r="F900" s="158" t="s">
        <v>566</v>
      </c>
      <c r="H900" s="157" t="s">
        <v>1</v>
      </c>
      <c r="I900" s="159"/>
      <c r="L900" s="156"/>
      <c r="M900" s="160"/>
      <c r="T900" s="161"/>
      <c r="AT900" s="157" t="s">
        <v>318</v>
      </c>
      <c r="AU900" s="157" t="s">
        <v>84</v>
      </c>
      <c r="AV900" s="12" t="s">
        <v>82</v>
      </c>
      <c r="AW900" s="12" t="s">
        <v>32</v>
      </c>
      <c r="AX900" s="12" t="s">
        <v>75</v>
      </c>
      <c r="AY900" s="157" t="s">
        <v>307</v>
      </c>
    </row>
    <row r="901" spans="2:65" s="13" customFormat="1" ht="11.25">
      <c r="B901" s="162"/>
      <c r="D901" s="152" t="s">
        <v>318</v>
      </c>
      <c r="E901" s="163" t="s">
        <v>1</v>
      </c>
      <c r="F901" s="164" t="s">
        <v>1128</v>
      </c>
      <c r="H901" s="165">
        <v>18.25</v>
      </c>
      <c r="I901" s="166"/>
      <c r="L901" s="162"/>
      <c r="M901" s="167"/>
      <c r="T901" s="168"/>
      <c r="AT901" s="163" t="s">
        <v>318</v>
      </c>
      <c r="AU901" s="163" t="s">
        <v>84</v>
      </c>
      <c r="AV901" s="13" t="s">
        <v>84</v>
      </c>
      <c r="AW901" s="13" t="s">
        <v>32</v>
      </c>
      <c r="AX901" s="13" t="s">
        <v>82</v>
      </c>
      <c r="AY901" s="163" t="s">
        <v>307</v>
      </c>
    </row>
    <row r="902" spans="2:65" s="1" customFormat="1" ht="33" customHeight="1">
      <c r="B902" s="33"/>
      <c r="C902" s="139" t="s">
        <v>1246</v>
      </c>
      <c r="D902" s="139" t="s">
        <v>309</v>
      </c>
      <c r="E902" s="140" t="s">
        <v>1247</v>
      </c>
      <c r="F902" s="141" t="s">
        <v>1248</v>
      </c>
      <c r="G902" s="142" t="s">
        <v>312</v>
      </c>
      <c r="H902" s="143">
        <v>8.4</v>
      </c>
      <c r="I902" s="144"/>
      <c r="J902" s="145">
        <f>ROUND(I902*H902,2)</f>
        <v>0</v>
      </c>
      <c r="K902" s="141" t="s">
        <v>313</v>
      </c>
      <c r="L902" s="33"/>
      <c r="M902" s="146" t="s">
        <v>1</v>
      </c>
      <c r="N902" s="147" t="s">
        <v>40</v>
      </c>
      <c r="P902" s="148">
        <f>O902*H902</f>
        <v>0</v>
      </c>
      <c r="Q902" s="148">
        <v>0</v>
      </c>
      <c r="R902" s="148">
        <f>Q902*H902</f>
        <v>0</v>
      </c>
      <c r="S902" s="148">
        <v>6.0000000000000001E-3</v>
      </c>
      <c r="T902" s="149">
        <f>S902*H902</f>
        <v>5.04E-2</v>
      </c>
      <c r="AR902" s="150" t="s">
        <v>417</v>
      </c>
      <c r="AT902" s="150" t="s">
        <v>309</v>
      </c>
      <c r="AU902" s="150" t="s">
        <v>84</v>
      </c>
      <c r="AY902" s="18" t="s">
        <v>307</v>
      </c>
      <c r="BE902" s="151">
        <f>IF(N902="základní",J902,0)</f>
        <v>0</v>
      </c>
      <c r="BF902" s="151">
        <f>IF(N902="snížená",J902,0)</f>
        <v>0</v>
      </c>
      <c r="BG902" s="151">
        <f>IF(N902="zákl. přenesená",J902,0)</f>
        <v>0</v>
      </c>
      <c r="BH902" s="151">
        <f>IF(N902="sníž. přenesená",J902,0)</f>
        <v>0</v>
      </c>
      <c r="BI902" s="151">
        <f>IF(N902="nulová",J902,0)</f>
        <v>0</v>
      </c>
      <c r="BJ902" s="18" t="s">
        <v>82</v>
      </c>
      <c r="BK902" s="151">
        <f>ROUND(I902*H902,2)</f>
        <v>0</v>
      </c>
      <c r="BL902" s="18" t="s">
        <v>417</v>
      </c>
      <c r="BM902" s="150" t="s">
        <v>1249</v>
      </c>
    </row>
    <row r="903" spans="2:65" s="1" customFormat="1" ht="29.25">
      <c r="B903" s="33"/>
      <c r="D903" s="152" t="s">
        <v>316</v>
      </c>
      <c r="F903" s="153" t="s">
        <v>1250</v>
      </c>
      <c r="I903" s="154"/>
      <c r="L903" s="33"/>
      <c r="M903" s="155"/>
      <c r="T903" s="57"/>
      <c r="AT903" s="18" t="s">
        <v>316</v>
      </c>
      <c r="AU903" s="18" t="s">
        <v>84</v>
      </c>
    </row>
    <row r="904" spans="2:65" s="12" customFormat="1" ht="11.25">
      <c r="B904" s="156"/>
      <c r="D904" s="152" t="s">
        <v>318</v>
      </c>
      <c r="E904" s="157" t="s">
        <v>1</v>
      </c>
      <c r="F904" s="158" t="s">
        <v>1134</v>
      </c>
      <c r="H904" s="157" t="s">
        <v>1</v>
      </c>
      <c r="I904" s="159"/>
      <c r="L904" s="156"/>
      <c r="M904" s="160"/>
      <c r="T904" s="161"/>
      <c r="AT904" s="157" t="s">
        <v>318</v>
      </c>
      <c r="AU904" s="157" t="s">
        <v>84</v>
      </c>
      <c r="AV904" s="12" t="s">
        <v>82</v>
      </c>
      <c r="AW904" s="12" t="s">
        <v>32</v>
      </c>
      <c r="AX904" s="12" t="s">
        <v>75</v>
      </c>
      <c r="AY904" s="157" t="s">
        <v>307</v>
      </c>
    </row>
    <row r="905" spans="2:65" s="13" customFormat="1" ht="11.25">
      <c r="B905" s="162"/>
      <c r="D905" s="152" t="s">
        <v>318</v>
      </c>
      <c r="E905" s="163" t="s">
        <v>1</v>
      </c>
      <c r="F905" s="164" t="s">
        <v>1135</v>
      </c>
      <c r="H905" s="165">
        <v>8.4</v>
      </c>
      <c r="I905" s="166"/>
      <c r="L905" s="162"/>
      <c r="M905" s="167"/>
      <c r="T905" s="168"/>
      <c r="AT905" s="163" t="s">
        <v>318</v>
      </c>
      <c r="AU905" s="163" t="s">
        <v>84</v>
      </c>
      <c r="AV905" s="13" t="s">
        <v>84</v>
      </c>
      <c r="AW905" s="13" t="s">
        <v>32</v>
      </c>
      <c r="AX905" s="13" t="s">
        <v>82</v>
      </c>
      <c r="AY905" s="163" t="s">
        <v>307</v>
      </c>
    </row>
    <row r="906" spans="2:65" s="1" customFormat="1" ht="37.9" customHeight="1">
      <c r="B906" s="33"/>
      <c r="C906" s="139" t="s">
        <v>1251</v>
      </c>
      <c r="D906" s="139" t="s">
        <v>309</v>
      </c>
      <c r="E906" s="140" t="s">
        <v>1252</v>
      </c>
      <c r="F906" s="141" t="s">
        <v>1253</v>
      </c>
      <c r="G906" s="142" t="s">
        <v>312</v>
      </c>
      <c r="H906" s="143">
        <v>19.600000000000001</v>
      </c>
      <c r="I906" s="144"/>
      <c r="J906" s="145">
        <f>ROUND(I906*H906,2)</f>
        <v>0</v>
      </c>
      <c r="K906" s="141" t="s">
        <v>313</v>
      </c>
      <c r="L906" s="33"/>
      <c r="M906" s="146" t="s">
        <v>1</v>
      </c>
      <c r="N906" s="147" t="s">
        <v>40</v>
      </c>
      <c r="P906" s="148">
        <f>O906*H906</f>
        <v>0</v>
      </c>
      <c r="Q906" s="148">
        <v>6.3E-3</v>
      </c>
      <c r="R906" s="148">
        <f>Q906*H906</f>
        <v>0.12348000000000001</v>
      </c>
      <c r="S906" s="148">
        <v>0</v>
      </c>
      <c r="T906" s="149">
        <f>S906*H906</f>
        <v>0</v>
      </c>
      <c r="AR906" s="150" t="s">
        <v>417</v>
      </c>
      <c r="AT906" s="150" t="s">
        <v>309</v>
      </c>
      <c r="AU906" s="150" t="s">
        <v>84</v>
      </c>
      <c r="AY906" s="18" t="s">
        <v>307</v>
      </c>
      <c r="BE906" s="151">
        <f>IF(N906="základní",J906,0)</f>
        <v>0</v>
      </c>
      <c r="BF906" s="151">
        <f>IF(N906="snížená",J906,0)</f>
        <v>0</v>
      </c>
      <c r="BG906" s="151">
        <f>IF(N906="zákl. přenesená",J906,0)</f>
        <v>0</v>
      </c>
      <c r="BH906" s="151">
        <f>IF(N906="sníž. přenesená",J906,0)</f>
        <v>0</v>
      </c>
      <c r="BI906" s="151">
        <f>IF(N906="nulová",J906,0)</f>
        <v>0</v>
      </c>
      <c r="BJ906" s="18" t="s">
        <v>82</v>
      </c>
      <c r="BK906" s="151">
        <f>ROUND(I906*H906,2)</f>
        <v>0</v>
      </c>
      <c r="BL906" s="18" t="s">
        <v>417</v>
      </c>
      <c r="BM906" s="150" t="s">
        <v>1254</v>
      </c>
    </row>
    <row r="907" spans="2:65" s="1" customFormat="1" ht="29.25">
      <c r="B907" s="33"/>
      <c r="D907" s="152" t="s">
        <v>316</v>
      </c>
      <c r="F907" s="153" t="s">
        <v>1255</v>
      </c>
      <c r="I907" s="154"/>
      <c r="L907" s="33"/>
      <c r="M907" s="155"/>
      <c r="T907" s="57"/>
      <c r="AT907" s="18" t="s">
        <v>316</v>
      </c>
      <c r="AU907" s="18" t="s">
        <v>84</v>
      </c>
    </row>
    <row r="908" spans="2:65" s="13" customFormat="1" ht="11.25">
      <c r="B908" s="162"/>
      <c r="D908" s="152" t="s">
        <v>318</v>
      </c>
      <c r="E908" s="163" t="s">
        <v>1</v>
      </c>
      <c r="F908" s="164" t="s">
        <v>192</v>
      </c>
      <c r="H908" s="165">
        <v>19.600000000000001</v>
      </c>
      <c r="I908" s="166"/>
      <c r="L908" s="162"/>
      <c r="M908" s="167"/>
      <c r="T908" s="168"/>
      <c r="AT908" s="163" t="s">
        <v>318</v>
      </c>
      <c r="AU908" s="163" t="s">
        <v>84</v>
      </c>
      <c r="AV908" s="13" t="s">
        <v>84</v>
      </c>
      <c r="AW908" s="13" t="s">
        <v>32</v>
      </c>
      <c r="AX908" s="13" t="s">
        <v>82</v>
      </c>
      <c r="AY908" s="163" t="s">
        <v>307</v>
      </c>
    </row>
    <row r="909" spans="2:65" s="1" customFormat="1" ht="11.25">
      <c r="B909" s="33"/>
      <c r="D909" s="152" t="s">
        <v>648</v>
      </c>
      <c r="F909" s="187" t="s">
        <v>1256</v>
      </c>
      <c r="L909" s="33"/>
      <c r="M909" s="155"/>
      <c r="T909" s="57"/>
      <c r="AU909" s="18" t="s">
        <v>84</v>
      </c>
    </row>
    <row r="910" spans="2:65" s="1" customFormat="1" ht="11.25">
      <c r="B910" s="33"/>
      <c r="D910" s="152" t="s">
        <v>648</v>
      </c>
      <c r="F910" s="188" t="s">
        <v>1257</v>
      </c>
      <c r="H910" s="189">
        <v>19.600000000000001</v>
      </c>
      <c r="L910" s="33"/>
      <c r="M910" s="155"/>
      <c r="T910" s="57"/>
      <c r="AU910" s="18" t="s">
        <v>84</v>
      </c>
    </row>
    <row r="911" spans="2:65" s="1" customFormat="1" ht="33" customHeight="1">
      <c r="B911" s="33"/>
      <c r="C911" s="177" t="s">
        <v>1258</v>
      </c>
      <c r="D911" s="177" t="s">
        <v>390</v>
      </c>
      <c r="E911" s="178" t="s">
        <v>1259</v>
      </c>
      <c r="F911" s="179" t="s">
        <v>1260</v>
      </c>
      <c r="G911" s="180" t="s">
        <v>312</v>
      </c>
      <c r="H911" s="181">
        <v>20.58</v>
      </c>
      <c r="I911" s="182"/>
      <c r="J911" s="183">
        <f>ROUND(I911*H911,2)</f>
        <v>0</v>
      </c>
      <c r="K911" s="179" t="s">
        <v>313</v>
      </c>
      <c r="L911" s="184"/>
      <c r="M911" s="185" t="s">
        <v>1</v>
      </c>
      <c r="N911" s="186" t="s">
        <v>40</v>
      </c>
      <c r="P911" s="148">
        <f>O911*H911</f>
        <v>0</v>
      </c>
      <c r="Q911" s="148">
        <v>8.9999999999999993E-3</v>
      </c>
      <c r="R911" s="148">
        <f>Q911*H911</f>
        <v>0.18521999999999997</v>
      </c>
      <c r="S911" s="148">
        <v>0</v>
      </c>
      <c r="T911" s="149">
        <f>S911*H911</f>
        <v>0</v>
      </c>
      <c r="AR911" s="150" t="s">
        <v>524</v>
      </c>
      <c r="AT911" s="150" t="s">
        <v>390</v>
      </c>
      <c r="AU911" s="150" t="s">
        <v>84</v>
      </c>
      <c r="AY911" s="18" t="s">
        <v>307</v>
      </c>
      <c r="BE911" s="151">
        <f>IF(N911="základní",J911,0)</f>
        <v>0</v>
      </c>
      <c r="BF911" s="151">
        <f>IF(N911="snížená",J911,0)</f>
        <v>0</v>
      </c>
      <c r="BG911" s="151">
        <f>IF(N911="zákl. přenesená",J911,0)</f>
        <v>0</v>
      </c>
      <c r="BH911" s="151">
        <f>IF(N911="sníž. přenesená",J911,0)</f>
        <v>0</v>
      </c>
      <c r="BI911" s="151">
        <f>IF(N911="nulová",J911,0)</f>
        <v>0</v>
      </c>
      <c r="BJ911" s="18" t="s">
        <v>82</v>
      </c>
      <c r="BK911" s="151">
        <f>ROUND(I911*H911,2)</f>
        <v>0</v>
      </c>
      <c r="BL911" s="18" t="s">
        <v>417</v>
      </c>
      <c r="BM911" s="150" t="s">
        <v>1261</v>
      </c>
    </row>
    <row r="912" spans="2:65" s="1" customFormat="1" ht="19.5">
      <c r="B912" s="33"/>
      <c r="D912" s="152" t="s">
        <v>316</v>
      </c>
      <c r="F912" s="153" t="s">
        <v>1260</v>
      </c>
      <c r="I912" s="154"/>
      <c r="L912" s="33"/>
      <c r="M912" s="155"/>
      <c r="T912" s="57"/>
      <c r="AT912" s="18" t="s">
        <v>316</v>
      </c>
      <c r="AU912" s="18" t="s">
        <v>84</v>
      </c>
    </row>
    <row r="913" spans="2:65" s="13" customFormat="1" ht="11.25">
      <c r="B913" s="162"/>
      <c r="D913" s="152" t="s">
        <v>318</v>
      </c>
      <c r="F913" s="164" t="s">
        <v>1262</v>
      </c>
      <c r="H913" s="165">
        <v>20.58</v>
      </c>
      <c r="I913" s="166"/>
      <c r="L913" s="162"/>
      <c r="M913" s="167"/>
      <c r="T913" s="168"/>
      <c r="AT913" s="163" t="s">
        <v>318</v>
      </c>
      <c r="AU913" s="163" t="s">
        <v>84</v>
      </c>
      <c r="AV913" s="13" t="s">
        <v>84</v>
      </c>
      <c r="AW913" s="13" t="s">
        <v>4</v>
      </c>
      <c r="AX913" s="13" t="s">
        <v>82</v>
      </c>
      <c r="AY913" s="163" t="s">
        <v>307</v>
      </c>
    </row>
    <row r="914" spans="2:65" s="1" customFormat="1" ht="24.2" customHeight="1">
      <c r="B914" s="33"/>
      <c r="C914" s="139" t="s">
        <v>1263</v>
      </c>
      <c r="D914" s="139" t="s">
        <v>309</v>
      </c>
      <c r="E914" s="140" t="s">
        <v>1264</v>
      </c>
      <c r="F914" s="141" t="s">
        <v>1265</v>
      </c>
      <c r="G914" s="142" t="s">
        <v>312</v>
      </c>
      <c r="H914" s="143">
        <v>39.845999999999997</v>
      </c>
      <c r="I914" s="144"/>
      <c r="J914" s="145">
        <f>ROUND(I914*H914,2)</f>
        <v>0</v>
      </c>
      <c r="K914" s="141" t="s">
        <v>313</v>
      </c>
      <c r="L914" s="33"/>
      <c r="M914" s="146" t="s">
        <v>1</v>
      </c>
      <c r="N914" s="147" t="s">
        <v>40</v>
      </c>
      <c r="P914" s="148">
        <f>O914*H914</f>
        <v>0</v>
      </c>
      <c r="Q914" s="148">
        <v>6.0000000000000001E-3</v>
      </c>
      <c r="R914" s="148">
        <f>Q914*H914</f>
        <v>0.23907599999999998</v>
      </c>
      <c r="S914" s="148">
        <v>0</v>
      </c>
      <c r="T914" s="149">
        <f>S914*H914</f>
        <v>0</v>
      </c>
      <c r="AR914" s="150" t="s">
        <v>417</v>
      </c>
      <c r="AT914" s="150" t="s">
        <v>309</v>
      </c>
      <c r="AU914" s="150" t="s">
        <v>84</v>
      </c>
      <c r="AY914" s="18" t="s">
        <v>307</v>
      </c>
      <c r="BE914" s="151">
        <f>IF(N914="základní",J914,0)</f>
        <v>0</v>
      </c>
      <c r="BF914" s="151">
        <f>IF(N914="snížená",J914,0)</f>
        <v>0</v>
      </c>
      <c r="BG914" s="151">
        <f>IF(N914="zákl. přenesená",J914,0)</f>
        <v>0</v>
      </c>
      <c r="BH914" s="151">
        <f>IF(N914="sníž. přenesená",J914,0)</f>
        <v>0</v>
      </c>
      <c r="BI914" s="151">
        <f>IF(N914="nulová",J914,0)</f>
        <v>0</v>
      </c>
      <c r="BJ914" s="18" t="s">
        <v>82</v>
      </c>
      <c r="BK914" s="151">
        <f>ROUND(I914*H914,2)</f>
        <v>0</v>
      </c>
      <c r="BL914" s="18" t="s">
        <v>417</v>
      </c>
      <c r="BM914" s="150" t="s">
        <v>1266</v>
      </c>
    </row>
    <row r="915" spans="2:65" s="1" customFormat="1" ht="29.25">
      <c r="B915" s="33"/>
      <c r="D915" s="152" t="s">
        <v>316</v>
      </c>
      <c r="F915" s="153" t="s">
        <v>1267</v>
      </c>
      <c r="I915" s="154"/>
      <c r="L915" s="33"/>
      <c r="M915" s="155"/>
      <c r="T915" s="57"/>
      <c r="AT915" s="18" t="s">
        <v>316</v>
      </c>
      <c r="AU915" s="18" t="s">
        <v>84</v>
      </c>
    </row>
    <row r="916" spans="2:65" s="1" customFormat="1" ht="19.5">
      <c r="B916" s="33"/>
      <c r="D916" s="152" t="s">
        <v>357</v>
      </c>
      <c r="F916" s="176" t="s">
        <v>1268</v>
      </c>
      <c r="I916" s="154"/>
      <c r="L916" s="33"/>
      <c r="M916" s="155"/>
      <c r="T916" s="57"/>
      <c r="AT916" s="18" t="s">
        <v>357</v>
      </c>
      <c r="AU916" s="18" t="s">
        <v>84</v>
      </c>
    </row>
    <row r="917" spans="2:65" s="12" customFormat="1" ht="11.25">
      <c r="B917" s="156"/>
      <c r="D917" s="152" t="s">
        <v>318</v>
      </c>
      <c r="E917" s="157" t="s">
        <v>1</v>
      </c>
      <c r="F917" s="158" t="s">
        <v>1269</v>
      </c>
      <c r="H917" s="157" t="s">
        <v>1</v>
      </c>
      <c r="I917" s="159"/>
      <c r="L917" s="156"/>
      <c r="M917" s="160"/>
      <c r="T917" s="161"/>
      <c r="AT917" s="157" t="s">
        <v>318</v>
      </c>
      <c r="AU917" s="157" t="s">
        <v>84</v>
      </c>
      <c r="AV917" s="12" t="s">
        <v>82</v>
      </c>
      <c r="AW917" s="12" t="s">
        <v>32</v>
      </c>
      <c r="AX917" s="12" t="s">
        <v>75</v>
      </c>
      <c r="AY917" s="157" t="s">
        <v>307</v>
      </c>
    </row>
    <row r="918" spans="2:65" s="13" customFormat="1" ht="11.25">
      <c r="B918" s="162"/>
      <c r="D918" s="152" t="s">
        <v>318</v>
      </c>
      <c r="E918" s="163" t="s">
        <v>1</v>
      </c>
      <c r="F918" s="164" t="s">
        <v>1095</v>
      </c>
      <c r="H918" s="165">
        <v>38.5</v>
      </c>
      <c r="I918" s="166"/>
      <c r="L918" s="162"/>
      <c r="M918" s="167"/>
      <c r="T918" s="168"/>
      <c r="AT918" s="163" t="s">
        <v>318</v>
      </c>
      <c r="AU918" s="163" t="s">
        <v>84</v>
      </c>
      <c r="AV918" s="13" t="s">
        <v>84</v>
      </c>
      <c r="AW918" s="13" t="s">
        <v>32</v>
      </c>
      <c r="AX918" s="13" t="s">
        <v>75</v>
      </c>
      <c r="AY918" s="163" t="s">
        <v>307</v>
      </c>
    </row>
    <row r="919" spans="2:65" s="12" customFormat="1" ht="11.25">
      <c r="B919" s="156"/>
      <c r="D919" s="152" t="s">
        <v>318</v>
      </c>
      <c r="E919" s="157" t="s">
        <v>1</v>
      </c>
      <c r="F919" s="158" t="s">
        <v>646</v>
      </c>
      <c r="H919" s="157" t="s">
        <v>1</v>
      </c>
      <c r="I919" s="159"/>
      <c r="L919" s="156"/>
      <c r="M919" s="160"/>
      <c r="T919" s="161"/>
      <c r="AT919" s="157" t="s">
        <v>318</v>
      </c>
      <c r="AU919" s="157" t="s">
        <v>84</v>
      </c>
      <c r="AV919" s="12" t="s">
        <v>82</v>
      </c>
      <c r="AW919" s="12" t="s">
        <v>32</v>
      </c>
      <c r="AX919" s="12" t="s">
        <v>75</v>
      </c>
      <c r="AY919" s="157" t="s">
        <v>307</v>
      </c>
    </row>
    <row r="920" spans="2:65" s="13" customFormat="1" ht="11.25">
      <c r="B920" s="162"/>
      <c r="D920" s="152" t="s">
        <v>318</v>
      </c>
      <c r="E920" s="163" t="s">
        <v>1</v>
      </c>
      <c r="F920" s="164" t="s">
        <v>1270</v>
      </c>
      <c r="H920" s="165">
        <v>0.67300000000000004</v>
      </c>
      <c r="I920" s="166"/>
      <c r="L920" s="162"/>
      <c r="M920" s="167"/>
      <c r="T920" s="168"/>
      <c r="AT920" s="163" t="s">
        <v>318</v>
      </c>
      <c r="AU920" s="163" t="s">
        <v>84</v>
      </c>
      <c r="AV920" s="13" t="s">
        <v>84</v>
      </c>
      <c r="AW920" s="13" t="s">
        <v>32</v>
      </c>
      <c r="AX920" s="13" t="s">
        <v>75</v>
      </c>
      <c r="AY920" s="163" t="s">
        <v>307</v>
      </c>
    </row>
    <row r="921" spans="2:65" s="13" customFormat="1" ht="11.25">
      <c r="B921" s="162"/>
      <c r="D921" s="152" t="s">
        <v>318</v>
      </c>
      <c r="E921" s="163" t="s">
        <v>1</v>
      </c>
      <c r="F921" s="164" t="s">
        <v>1270</v>
      </c>
      <c r="H921" s="165">
        <v>0.67300000000000004</v>
      </c>
      <c r="I921" s="166"/>
      <c r="L921" s="162"/>
      <c r="M921" s="167"/>
      <c r="T921" s="168"/>
      <c r="AT921" s="163" t="s">
        <v>318</v>
      </c>
      <c r="AU921" s="163" t="s">
        <v>84</v>
      </c>
      <c r="AV921" s="13" t="s">
        <v>84</v>
      </c>
      <c r="AW921" s="13" t="s">
        <v>32</v>
      </c>
      <c r="AX921" s="13" t="s">
        <v>75</v>
      </c>
      <c r="AY921" s="163" t="s">
        <v>307</v>
      </c>
    </row>
    <row r="922" spans="2:65" s="14" customFormat="1" ht="11.25">
      <c r="B922" s="169"/>
      <c r="D922" s="152" t="s">
        <v>318</v>
      </c>
      <c r="E922" s="170" t="s">
        <v>1</v>
      </c>
      <c r="F922" s="171" t="s">
        <v>325</v>
      </c>
      <c r="H922" s="172">
        <v>39.845999999999997</v>
      </c>
      <c r="I922" s="173"/>
      <c r="L922" s="169"/>
      <c r="M922" s="174"/>
      <c r="T922" s="175"/>
      <c r="AT922" s="170" t="s">
        <v>318</v>
      </c>
      <c r="AU922" s="170" t="s">
        <v>84</v>
      </c>
      <c r="AV922" s="14" t="s">
        <v>314</v>
      </c>
      <c r="AW922" s="14" t="s">
        <v>32</v>
      </c>
      <c r="AX922" s="14" t="s">
        <v>82</v>
      </c>
      <c r="AY922" s="170" t="s">
        <v>307</v>
      </c>
    </row>
    <row r="923" spans="2:65" s="1" customFormat="1" ht="24.2" customHeight="1">
      <c r="B923" s="33"/>
      <c r="C923" s="177" t="s">
        <v>1271</v>
      </c>
      <c r="D923" s="177" t="s">
        <v>390</v>
      </c>
      <c r="E923" s="178" t="s">
        <v>1272</v>
      </c>
      <c r="F923" s="179" t="s">
        <v>1273</v>
      </c>
      <c r="G923" s="180" t="s">
        <v>312</v>
      </c>
      <c r="H923" s="181">
        <v>1.3460000000000001</v>
      </c>
      <c r="I923" s="182"/>
      <c r="J923" s="183">
        <f>ROUND(I923*H923,2)</f>
        <v>0</v>
      </c>
      <c r="K923" s="179" t="s">
        <v>313</v>
      </c>
      <c r="L923" s="184"/>
      <c r="M923" s="185" t="s">
        <v>1</v>
      </c>
      <c r="N923" s="186" t="s">
        <v>40</v>
      </c>
      <c r="P923" s="148">
        <f>O923*H923</f>
        <v>0</v>
      </c>
      <c r="Q923" s="148">
        <v>2.3999999999999998E-3</v>
      </c>
      <c r="R923" s="148">
        <f>Q923*H923</f>
        <v>3.2304E-3</v>
      </c>
      <c r="S923" s="148">
        <v>0</v>
      </c>
      <c r="T923" s="149">
        <f>S923*H923</f>
        <v>0</v>
      </c>
      <c r="AR923" s="150" t="s">
        <v>524</v>
      </c>
      <c r="AT923" s="150" t="s">
        <v>390</v>
      </c>
      <c r="AU923" s="150" t="s">
        <v>84</v>
      </c>
      <c r="AY923" s="18" t="s">
        <v>307</v>
      </c>
      <c r="BE923" s="151">
        <f>IF(N923="základní",J923,0)</f>
        <v>0</v>
      </c>
      <c r="BF923" s="151">
        <f>IF(N923="snížená",J923,0)</f>
        <v>0</v>
      </c>
      <c r="BG923" s="151">
        <f>IF(N923="zákl. přenesená",J923,0)</f>
        <v>0</v>
      </c>
      <c r="BH923" s="151">
        <f>IF(N923="sníž. přenesená",J923,0)</f>
        <v>0</v>
      </c>
      <c r="BI923" s="151">
        <f>IF(N923="nulová",J923,0)</f>
        <v>0</v>
      </c>
      <c r="BJ923" s="18" t="s">
        <v>82</v>
      </c>
      <c r="BK923" s="151">
        <f>ROUND(I923*H923,2)</f>
        <v>0</v>
      </c>
      <c r="BL923" s="18" t="s">
        <v>417</v>
      </c>
      <c r="BM923" s="150" t="s">
        <v>1274</v>
      </c>
    </row>
    <row r="924" spans="2:65" s="1" customFormat="1" ht="19.5">
      <c r="B924" s="33"/>
      <c r="D924" s="152" t="s">
        <v>316</v>
      </c>
      <c r="F924" s="153" t="s">
        <v>1273</v>
      </c>
      <c r="I924" s="154"/>
      <c r="L924" s="33"/>
      <c r="M924" s="155"/>
      <c r="T924" s="57"/>
      <c r="AT924" s="18" t="s">
        <v>316</v>
      </c>
      <c r="AU924" s="18" t="s">
        <v>84</v>
      </c>
    </row>
    <row r="925" spans="2:65" s="12" customFormat="1" ht="11.25">
      <c r="B925" s="156"/>
      <c r="D925" s="152" t="s">
        <v>318</v>
      </c>
      <c r="E925" s="157" t="s">
        <v>1</v>
      </c>
      <c r="F925" s="158" t="s">
        <v>646</v>
      </c>
      <c r="H925" s="157" t="s">
        <v>1</v>
      </c>
      <c r="I925" s="159"/>
      <c r="L925" s="156"/>
      <c r="M925" s="160"/>
      <c r="T925" s="161"/>
      <c r="AT925" s="157" t="s">
        <v>318</v>
      </c>
      <c r="AU925" s="157" t="s">
        <v>84</v>
      </c>
      <c r="AV925" s="12" t="s">
        <v>82</v>
      </c>
      <c r="AW925" s="12" t="s">
        <v>32</v>
      </c>
      <c r="AX925" s="12" t="s">
        <v>75</v>
      </c>
      <c r="AY925" s="157" t="s">
        <v>307</v>
      </c>
    </row>
    <row r="926" spans="2:65" s="13" customFormat="1" ht="11.25">
      <c r="B926" s="162"/>
      <c r="D926" s="152" t="s">
        <v>318</v>
      </c>
      <c r="E926" s="163" t="s">
        <v>1</v>
      </c>
      <c r="F926" s="164" t="s">
        <v>1270</v>
      </c>
      <c r="H926" s="165">
        <v>0.67300000000000004</v>
      </c>
      <c r="I926" s="166"/>
      <c r="L926" s="162"/>
      <c r="M926" s="167"/>
      <c r="T926" s="168"/>
      <c r="AT926" s="163" t="s">
        <v>318</v>
      </c>
      <c r="AU926" s="163" t="s">
        <v>84</v>
      </c>
      <c r="AV926" s="13" t="s">
        <v>84</v>
      </c>
      <c r="AW926" s="13" t="s">
        <v>32</v>
      </c>
      <c r="AX926" s="13" t="s">
        <v>75</v>
      </c>
      <c r="AY926" s="163" t="s">
        <v>307</v>
      </c>
    </row>
    <row r="927" spans="2:65" s="13" customFormat="1" ht="11.25">
      <c r="B927" s="162"/>
      <c r="D927" s="152" t="s">
        <v>318</v>
      </c>
      <c r="E927" s="163" t="s">
        <v>1</v>
      </c>
      <c r="F927" s="164" t="s">
        <v>1270</v>
      </c>
      <c r="H927" s="165">
        <v>0.67300000000000004</v>
      </c>
      <c r="I927" s="166"/>
      <c r="L927" s="162"/>
      <c r="M927" s="167"/>
      <c r="T927" s="168"/>
      <c r="AT927" s="163" t="s">
        <v>318</v>
      </c>
      <c r="AU927" s="163" t="s">
        <v>84</v>
      </c>
      <c r="AV927" s="13" t="s">
        <v>84</v>
      </c>
      <c r="AW927" s="13" t="s">
        <v>32</v>
      </c>
      <c r="AX927" s="13" t="s">
        <v>75</v>
      </c>
      <c r="AY927" s="163" t="s">
        <v>307</v>
      </c>
    </row>
    <row r="928" spans="2:65" s="14" customFormat="1" ht="11.25">
      <c r="B928" s="169"/>
      <c r="D928" s="152" t="s">
        <v>318</v>
      </c>
      <c r="E928" s="170" t="s">
        <v>1</v>
      </c>
      <c r="F928" s="171" t="s">
        <v>325</v>
      </c>
      <c r="H928" s="172">
        <v>1.3460000000000001</v>
      </c>
      <c r="I928" s="173"/>
      <c r="L928" s="169"/>
      <c r="M928" s="174"/>
      <c r="T928" s="175"/>
      <c r="AT928" s="170" t="s">
        <v>318</v>
      </c>
      <c r="AU928" s="170" t="s">
        <v>84</v>
      </c>
      <c r="AV928" s="14" t="s">
        <v>314</v>
      </c>
      <c r="AW928" s="14" t="s">
        <v>32</v>
      </c>
      <c r="AX928" s="14" t="s">
        <v>82</v>
      </c>
      <c r="AY928" s="170" t="s">
        <v>307</v>
      </c>
    </row>
    <row r="929" spans="2:65" s="1" customFormat="1" ht="24.2" customHeight="1">
      <c r="B929" s="33"/>
      <c r="C929" s="177" t="s">
        <v>1275</v>
      </c>
      <c r="D929" s="177" t="s">
        <v>390</v>
      </c>
      <c r="E929" s="178" t="s">
        <v>1276</v>
      </c>
      <c r="F929" s="179" t="s">
        <v>1277</v>
      </c>
      <c r="G929" s="180" t="s">
        <v>312</v>
      </c>
      <c r="H929" s="181">
        <v>39.270000000000003</v>
      </c>
      <c r="I929" s="182"/>
      <c r="J929" s="183">
        <f>ROUND(I929*H929,2)</f>
        <v>0</v>
      </c>
      <c r="K929" s="179" t="s">
        <v>313</v>
      </c>
      <c r="L929" s="184"/>
      <c r="M929" s="185" t="s">
        <v>1</v>
      </c>
      <c r="N929" s="186" t="s">
        <v>40</v>
      </c>
      <c r="P929" s="148">
        <f>O929*H929</f>
        <v>0</v>
      </c>
      <c r="Q929" s="148">
        <v>3.0000000000000001E-3</v>
      </c>
      <c r="R929" s="148">
        <f>Q929*H929</f>
        <v>0.11781000000000001</v>
      </c>
      <c r="S929" s="148">
        <v>0</v>
      </c>
      <c r="T929" s="149">
        <f>S929*H929</f>
        <v>0</v>
      </c>
      <c r="AR929" s="150" t="s">
        <v>524</v>
      </c>
      <c r="AT929" s="150" t="s">
        <v>390</v>
      </c>
      <c r="AU929" s="150" t="s">
        <v>84</v>
      </c>
      <c r="AY929" s="18" t="s">
        <v>307</v>
      </c>
      <c r="BE929" s="151">
        <f>IF(N929="základní",J929,0)</f>
        <v>0</v>
      </c>
      <c r="BF929" s="151">
        <f>IF(N929="snížená",J929,0)</f>
        <v>0</v>
      </c>
      <c r="BG929" s="151">
        <f>IF(N929="zákl. přenesená",J929,0)</f>
        <v>0</v>
      </c>
      <c r="BH929" s="151">
        <f>IF(N929="sníž. přenesená",J929,0)</f>
        <v>0</v>
      </c>
      <c r="BI929" s="151">
        <f>IF(N929="nulová",J929,0)</f>
        <v>0</v>
      </c>
      <c r="BJ929" s="18" t="s">
        <v>82</v>
      </c>
      <c r="BK929" s="151">
        <f>ROUND(I929*H929,2)</f>
        <v>0</v>
      </c>
      <c r="BL929" s="18" t="s">
        <v>417</v>
      </c>
      <c r="BM929" s="150" t="s">
        <v>1278</v>
      </c>
    </row>
    <row r="930" spans="2:65" s="1" customFormat="1" ht="19.5">
      <c r="B930" s="33"/>
      <c r="D930" s="152" t="s">
        <v>316</v>
      </c>
      <c r="F930" s="153" t="s">
        <v>1277</v>
      </c>
      <c r="I930" s="154"/>
      <c r="L930" s="33"/>
      <c r="M930" s="155"/>
      <c r="T930" s="57"/>
      <c r="AT930" s="18" t="s">
        <v>316</v>
      </c>
      <c r="AU930" s="18" t="s">
        <v>84</v>
      </c>
    </row>
    <row r="931" spans="2:65" s="12" customFormat="1" ht="11.25">
      <c r="B931" s="156"/>
      <c r="D931" s="152" t="s">
        <v>318</v>
      </c>
      <c r="E931" s="157" t="s">
        <v>1</v>
      </c>
      <c r="F931" s="158" t="s">
        <v>1269</v>
      </c>
      <c r="H931" s="157" t="s">
        <v>1</v>
      </c>
      <c r="I931" s="159"/>
      <c r="L931" s="156"/>
      <c r="M931" s="160"/>
      <c r="T931" s="161"/>
      <c r="AT931" s="157" t="s">
        <v>318</v>
      </c>
      <c r="AU931" s="157" t="s">
        <v>84</v>
      </c>
      <c r="AV931" s="12" t="s">
        <v>82</v>
      </c>
      <c r="AW931" s="12" t="s">
        <v>32</v>
      </c>
      <c r="AX931" s="12" t="s">
        <v>75</v>
      </c>
      <c r="AY931" s="157" t="s">
        <v>307</v>
      </c>
    </row>
    <row r="932" spans="2:65" s="13" customFormat="1" ht="11.25">
      <c r="B932" s="162"/>
      <c r="D932" s="152" t="s">
        <v>318</v>
      </c>
      <c r="E932" s="163" t="s">
        <v>1</v>
      </c>
      <c r="F932" s="164" t="s">
        <v>1095</v>
      </c>
      <c r="H932" s="165">
        <v>38.5</v>
      </c>
      <c r="I932" s="166"/>
      <c r="L932" s="162"/>
      <c r="M932" s="167"/>
      <c r="T932" s="168"/>
      <c r="AT932" s="163" t="s">
        <v>318</v>
      </c>
      <c r="AU932" s="163" t="s">
        <v>84</v>
      </c>
      <c r="AV932" s="13" t="s">
        <v>84</v>
      </c>
      <c r="AW932" s="13" t="s">
        <v>32</v>
      </c>
      <c r="AX932" s="13" t="s">
        <v>82</v>
      </c>
      <c r="AY932" s="163" t="s">
        <v>307</v>
      </c>
    </row>
    <row r="933" spans="2:65" s="13" customFormat="1" ht="11.25">
      <c r="B933" s="162"/>
      <c r="D933" s="152" t="s">
        <v>318</v>
      </c>
      <c r="F933" s="164" t="s">
        <v>1279</v>
      </c>
      <c r="H933" s="165">
        <v>39.270000000000003</v>
      </c>
      <c r="I933" s="166"/>
      <c r="L933" s="162"/>
      <c r="M933" s="167"/>
      <c r="T933" s="168"/>
      <c r="AT933" s="163" t="s">
        <v>318</v>
      </c>
      <c r="AU933" s="163" t="s">
        <v>84</v>
      </c>
      <c r="AV933" s="13" t="s">
        <v>84</v>
      </c>
      <c r="AW933" s="13" t="s">
        <v>4</v>
      </c>
      <c r="AX933" s="13" t="s">
        <v>82</v>
      </c>
      <c r="AY933" s="163" t="s">
        <v>307</v>
      </c>
    </row>
    <row r="934" spans="2:65" s="1" customFormat="1" ht="37.9" customHeight="1">
      <c r="B934" s="33"/>
      <c r="C934" s="139" t="s">
        <v>1280</v>
      </c>
      <c r="D934" s="139" t="s">
        <v>309</v>
      </c>
      <c r="E934" s="140" t="s">
        <v>1281</v>
      </c>
      <c r="F934" s="141" t="s">
        <v>1282</v>
      </c>
      <c r="G934" s="142" t="s">
        <v>312</v>
      </c>
      <c r="H934" s="143">
        <v>26.73</v>
      </c>
      <c r="I934" s="144"/>
      <c r="J934" s="145">
        <f>ROUND(I934*H934,2)</f>
        <v>0</v>
      </c>
      <c r="K934" s="141" t="s">
        <v>313</v>
      </c>
      <c r="L934" s="33"/>
      <c r="M934" s="146" t="s">
        <v>1</v>
      </c>
      <c r="N934" s="147" t="s">
        <v>40</v>
      </c>
      <c r="P934" s="148">
        <f>O934*H934</f>
        <v>0</v>
      </c>
      <c r="Q934" s="148">
        <v>6.1199999999999996E-3</v>
      </c>
      <c r="R934" s="148">
        <f>Q934*H934</f>
        <v>0.1635876</v>
      </c>
      <c r="S934" s="148">
        <v>0</v>
      </c>
      <c r="T934" s="149">
        <f>S934*H934</f>
        <v>0</v>
      </c>
      <c r="AR934" s="150" t="s">
        <v>417</v>
      </c>
      <c r="AT934" s="150" t="s">
        <v>309</v>
      </c>
      <c r="AU934" s="150" t="s">
        <v>84</v>
      </c>
      <c r="AY934" s="18" t="s">
        <v>307</v>
      </c>
      <c r="BE934" s="151">
        <f>IF(N934="základní",J934,0)</f>
        <v>0</v>
      </c>
      <c r="BF934" s="151">
        <f>IF(N934="snížená",J934,0)</f>
        <v>0</v>
      </c>
      <c r="BG934" s="151">
        <f>IF(N934="zákl. přenesená",J934,0)</f>
        <v>0</v>
      </c>
      <c r="BH934" s="151">
        <f>IF(N934="sníž. přenesená",J934,0)</f>
        <v>0</v>
      </c>
      <c r="BI934" s="151">
        <f>IF(N934="nulová",J934,0)</f>
        <v>0</v>
      </c>
      <c r="BJ934" s="18" t="s">
        <v>82</v>
      </c>
      <c r="BK934" s="151">
        <f>ROUND(I934*H934,2)</f>
        <v>0</v>
      </c>
      <c r="BL934" s="18" t="s">
        <v>417</v>
      </c>
      <c r="BM934" s="150" t="s">
        <v>1283</v>
      </c>
    </row>
    <row r="935" spans="2:65" s="1" customFormat="1" ht="29.25">
      <c r="B935" s="33"/>
      <c r="D935" s="152" t="s">
        <v>316</v>
      </c>
      <c r="F935" s="153" t="s">
        <v>1284</v>
      </c>
      <c r="I935" s="154"/>
      <c r="L935" s="33"/>
      <c r="M935" s="155"/>
      <c r="T935" s="57"/>
      <c r="AT935" s="18" t="s">
        <v>316</v>
      </c>
      <c r="AU935" s="18" t="s">
        <v>84</v>
      </c>
    </row>
    <row r="936" spans="2:65" s="12" customFormat="1" ht="11.25">
      <c r="B936" s="156"/>
      <c r="D936" s="152" t="s">
        <v>318</v>
      </c>
      <c r="E936" s="157" t="s">
        <v>1</v>
      </c>
      <c r="F936" s="158" t="s">
        <v>642</v>
      </c>
      <c r="H936" s="157" t="s">
        <v>1</v>
      </c>
      <c r="I936" s="159"/>
      <c r="L936" s="156"/>
      <c r="M936" s="160"/>
      <c r="T936" s="161"/>
      <c r="AT936" s="157" t="s">
        <v>318</v>
      </c>
      <c r="AU936" s="157" t="s">
        <v>84</v>
      </c>
      <c r="AV936" s="12" t="s">
        <v>82</v>
      </c>
      <c r="AW936" s="12" t="s">
        <v>32</v>
      </c>
      <c r="AX936" s="12" t="s">
        <v>75</v>
      </c>
      <c r="AY936" s="157" t="s">
        <v>307</v>
      </c>
    </row>
    <row r="937" spans="2:65" s="13" customFormat="1" ht="11.25">
      <c r="B937" s="162"/>
      <c r="D937" s="152" t="s">
        <v>318</v>
      </c>
      <c r="E937" s="163" t="s">
        <v>1</v>
      </c>
      <c r="F937" s="164" t="s">
        <v>1285</v>
      </c>
      <c r="H937" s="165">
        <v>10.53</v>
      </c>
      <c r="I937" s="166"/>
      <c r="L937" s="162"/>
      <c r="M937" s="167"/>
      <c r="T937" s="168"/>
      <c r="AT937" s="163" t="s">
        <v>318</v>
      </c>
      <c r="AU937" s="163" t="s">
        <v>84</v>
      </c>
      <c r="AV937" s="13" t="s">
        <v>84</v>
      </c>
      <c r="AW937" s="13" t="s">
        <v>32</v>
      </c>
      <c r="AX937" s="13" t="s">
        <v>75</v>
      </c>
      <c r="AY937" s="163" t="s">
        <v>307</v>
      </c>
    </row>
    <row r="938" spans="2:65" s="12" customFormat="1" ht="11.25">
      <c r="B938" s="156"/>
      <c r="D938" s="152" t="s">
        <v>318</v>
      </c>
      <c r="E938" s="157" t="s">
        <v>1</v>
      </c>
      <c r="F938" s="158" t="s">
        <v>644</v>
      </c>
      <c r="H938" s="157" t="s">
        <v>1</v>
      </c>
      <c r="I938" s="159"/>
      <c r="L938" s="156"/>
      <c r="M938" s="160"/>
      <c r="T938" s="161"/>
      <c r="AT938" s="157" t="s">
        <v>318</v>
      </c>
      <c r="AU938" s="157" t="s">
        <v>84</v>
      </c>
      <c r="AV938" s="12" t="s">
        <v>82</v>
      </c>
      <c r="AW938" s="12" t="s">
        <v>32</v>
      </c>
      <c r="AX938" s="12" t="s">
        <v>75</v>
      </c>
      <c r="AY938" s="157" t="s">
        <v>307</v>
      </c>
    </row>
    <row r="939" spans="2:65" s="13" customFormat="1" ht="11.25">
      <c r="B939" s="162"/>
      <c r="D939" s="152" t="s">
        <v>318</v>
      </c>
      <c r="E939" s="163" t="s">
        <v>1</v>
      </c>
      <c r="F939" s="164" t="s">
        <v>1286</v>
      </c>
      <c r="H939" s="165">
        <v>16.2</v>
      </c>
      <c r="I939" s="166"/>
      <c r="L939" s="162"/>
      <c r="M939" s="167"/>
      <c r="T939" s="168"/>
      <c r="AT939" s="163" t="s">
        <v>318</v>
      </c>
      <c r="AU939" s="163" t="s">
        <v>84</v>
      </c>
      <c r="AV939" s="13" t="s">
        <v>84</v>
      </c>
      <c r="AW939" s="13" t="s">
        <v>32</v>
      </c>
      <c r="AX939" s="13" t="s">
        <v>75</v>
      </c>
      <c r="AY939" s="163" t="s">
        <v>307</v>
      </c>
    </row>
    <row r="940" spans="2:65" s="14" customFormat="1" ht="11.25">
      <c r="B940" s="169"/>
      <c r="D940" s="152" t="s">
        <v>318</v>
      </c>
      <c r="E940" s="170" t="s">
        <v>1</v>
      </c>
      <c r="F940" s="171" t="s">
        <v>325</v>
      </c>
      <c r="H940" s="172">
        <v>26.73</v>
      </c>
      <c r="I940" s="173"/>
      <c r="L940" s="169"/>
      <c r="M940" s="174"/>
      <c r="T940" s="175"/>
      <c r="AT940" s="170" t="s">
        <v>318</v>
      </c>
      <c r="AU940" s="170" t="s">
        <v>84</v>
      </c>
      <c r="AV940" s="14" t="s">
        <v>314</v>
      </c>
      <c r="AW940" s="14" t="s">
        <v>32</v>
      </c>
      <c r="AX940" s="14" t="s">
        <v>82</v>
      </c>
      <c r="AY940" s="170" t="s">
        <v>307</v>
      </c>
    </row>
    <row r="941" spans="2:65" s="1" customFormat="1" ht="16.5" customHeight="1">
      <c r="B941" s="33"/>
      <c r="C941" s="177" t="s">
        <v>1287</v>
      </c>
      <c r="D941" s="177" t="s">
        <v>390</v>
      </c>
      <c r="E941" s="178" t="s">
        <v>1288</v>
      </c>
      <c r="F941" s="179" t="s">
        <v>1289</v>
      </c>
      <c r="G941" s="180" t="s">
        <v>312</v>
      </c>
      <c r="H941" s="181">
        <v>28.067</v>
      </c>
      <c r="I941" s="182"/>
      <c r="J941" s="183">
        <f>ROUND(I941*H941,2)</f>
        <v>0</v>
      </c>
      <c r="K941" s="179" t="s">
        <v>313</v>
      </c>
      <c r="L941" s="184"/>
      <c r="M941" s="185" t="s">
        <v>1</v>
      </c>
      <c r="N941" s="186" t="s">
        <v>40</v>
      </c>
      <c r="P941" s="148">
        <f>O941*H941</f>
        <v>0</v>
      </c>
      <c r="Q941" s="148">
        <v>8.4000000000000003E-4</v>
      </c>
      <c r="R941" s="148">
        <f>Q941*H941</f>
        <v>2.3576280000000002E-2</v>
      </c>
      <c r="S941" s="148">
        <v>0</v>
      </c>
      <c r="T941" s="149">
        <f>S941*H941</f>
        <v>0</v>
      </c>
      <c r="AR941" s="150" t="s">
        <v>524</v>
      </c>
      <c r="AT941" s="150" t="s">
        <v>390</v>
      </c>
      <c r="AU941" s="150" t="s">
        <v>84</v>
      </c>
      <c r="AY941" s="18" t="s">
        <v>307</v>
      </c>
      <c r="BE941" s="151">
        <f>IF(N941="základní",J941,0)</f>
        <v>0</v>
      </c>
      <c r="BF941" s="151">
        <f>IF(N941="snížená",J941,0)</f>
        <v>0</v>
      </c>
      <c r="BG941" s="151">
        <f>IF(N941="zákl. přenesená",J941,0)</f>
        <v>0</v>
      </c>
      <c r="BH941" s="151">
        <f>IF(N941="sníž. přenesená",J941,0)</f>
        <v>0</v>
      </c>
      <c r="BI941" s="151">
        <f>IF(N941="nulová",J941,0)</f>
        <v>0</v>
      </c>
      <c r="BJ941" s="18" t="s">
        <v>82</v>
      </c>
      <c r="BK941" s="151">
        <f>ROUND(I941*H941,2)</f>
        <v>0</v>
      </c>
      <c r="BL941" s="18" t="s">
        <v>417</v>
      </c>
      <c r="BM941" s="150" t="s">
        <v>1290</v>
      </c>
    </row>
    <row r="942" spans="2:65" s="1" customFormat="1" ht="11.25">
      <c r="B942" s="33"/>
      <c r="D942" s="152" t="s">
        <v>316</v>
      </c>
      <c r="F942" s="153" t="s">
        <v>1289</v>
      </c>
      <c r="I942" s="154"/>
      <c r="L942" s="33"/>
      <c r="M942" s="155"/>
      <c r="T942" s="57"/>
      <c r="AT942" s="18" t="s">
        <v>316</v>
      </c>
      <c r="AU942" s="18" t="s">
        <v>84</v>
      </c>
    </row>
    <row r="943" spans="2:65" s="13" customFormat="1" ht="11.25">
      <c r="B943" s="162"/>
      <c r="D943" s="152" t="s">
        <v>318</v>
      </c>
      <c r="F943" s="164" t="s">
        <v>1291</v>
      </c>
      <c r="H943" s="165">
        <v>28.067</v>
      </c>
      <c r="I943" s="166"/>
      <c r="L943" s="162"/>
      <c r="M943" s="167"/>
      <c r="T943" s="168"/>
      <c r="AT943" s="163" t="s">
        <v>318</v>
      </c>
      <c r="AU943" s="163" t="s">
        <v>84</v>
      </c>
      <c r="AV943" s="13" t="s">
        <v>84</v>
      </c>
      <c r="AW943" s="13" t="s">
        <v>4</v>
      </c>
      <c r="AX943" s="13" t="s">
        <v>82</v>
      </c>
      <c r="AY943" s="163" t="s">
        <v>307</v>
      </c>
    </row>
    <row r="944" spans="2:65" s="1" customFormat="1" ht="24.2" customHeight="1">
      <c r="B944" s="33"/>
      <c r="C944" s="139" t="s">
        <v>1292</v>
      </c>
      <c r="D944" s="139" t="s">
        <v>309</v>
      </c>
      <c r="E944" s="140" t="s">
        <v>1293</v>
      </c>
      <c r="F944" s="141" t="s">
        <v>1294</v>
      </c>
      <c r="G944" s="142" t="s">
        <v>398</v>
      </c>
      <c r="H944" s="143">
        <v>109.75</v>
      </c>
      <c r="I944" s="144"/>
      <c r="J944" s="145">
        <f>ROUND(I944*H944,2)</f>
        <v>0</v>
      </c>
      <c r="K944" s="141" t="s">
        <v>313</v>
      </c>
      <c r="L944" s="33"/>
      <c r="M944" s="146" t="s">
        <v>1</v>
      </c>
      <c r="N944" s="147" t="s">
        <v>40</v>
      </c>
      <c r="P944" s="148">
        <f>O944*H944</f>
        <v>0</v>
      </c>
      <c r="Q944" s="148">
        <v>0</v>
      </c>
      <c r="R944" s="148">
        <f>Q944*H944</f>
        <v>0</v>
      </c>
      <c r="S944" s="148">
        <v>0</v>
      </c>
      <c r="T944" s="149">
        <f>S944*H944</f>
        <v>0</v>
      </c>
      <c r="AR944" s="150" t="s">
        <v>417</v>
      </c>
      <c r="AT944" s="150" t="s">
        <v>309</v>
      </c>
      <c r="AU944" s="150" t="s">
        <v>84</v>
      </c>
      <c r="AY944" s="18" t="s">
        <v>307</v>
      </c>
      <c r="BE944" s="151">
        <f>IF(N944="základní",J944,0)</f>
        <v>0</v>
      </c>
      <c r="BF944" s="151">
        <f>IF(N944="snížená",J944,0)</f>
        <v>0</v>
      </c>
      <c r="BG944" s="151">
        <f>IF(N944="zákl. přenesená",J944,0)</f>
        <v>0</v>
      </c>
      <c r="BH944" s="151">
        <f>IF(N944="sníž. přenesená",J944,0)</f>
        <v>0</v>
      </c>
      <c r="BI944" s="151">
        <f>IF(N944="nulová",J944,0)</f>
        <v>0</v>
      </c>
      <c r="BJ944" s="18" t="s">
        <v>82</v>
      </c>
      <c r="BK944" s="151">
        <f>ROUND(I944*H944,2)</f>
        <v>0</v>
      </c>
      <c r="BL944" s="18" t="s">
        <v>417</v>
      </c>
      <c r="BM944" s="150" t="s">
        <v>1295</v>
      </c>
    </row>
    <row r="945" spans="2:65" s="1" customFormat="1" ht="11.25">
      <c r="B945" s="33"/>
      <c r="D945" s="152" t="s">
        <v>316</v>
      </c>
      <c r="F945" s="153" t="s">
        <v>1296</v>
      </c>
      <c r="I945" s="154"/>
      <c r="L945" s="33"/>
      <c r="M945" s="155"/>
      <c r="T945" s="57"/>
      <c r="AT945" s="18" t="s">
        <v>316</v>
      </c>
      <c r="AU945" s="18" t="s">
        <v>84</v>
      </c>
    </row>
    <row r="946" spans="2:65" s="13" customFormat="1" ht="11.25">
      <c r="B946" s="162"/>
      <c r="D946" s="152" t="s">
        <v>318</v>
      </c>
      <c r="E946" s="163" t="s">
        <v>1</v>
      </c>
      <c r="F946" s="164" t="s">
        <v>183</v>
      </c>
      <c r="H946" s="165">
        <v>109.75</v>
      </c>
      <c r="I946" s="166"/>
      <c r="L946" s="162"/>
      <c r="M946" s="167"/>
      <c r="T946" s="168"/>
      <c r="AT946" s="163" t="s">
        <v>318</v>
      </c>
      <c r="AU946" s="163" t="s">
        <v>84</v>
      </c>
      <c r="AV946" s="13" t="s">
        <v>84</v>
      </c>
      <c r="AW946" s="13" t="s">
        <v>32</v>
      </c>
      <c r="AX946" s="13" t="s">
        <v>82</v>
      </c>
      <c r="AY946" s="163" t="s">
        <v>307</v>
      </c>
    </row>
    <row r="947" spans="2:65" s="1" customFormat="1" ht="24.2" customHeight="1">
      <c r="B947" s="33"/>
      <c r="C947" s="139" t="s">
        <v>1297</v>
      </c>
      <c r="D947" s="139" t="s">
        <v>309</v>
      </c>
      <c r="E947" s="140" t="s">
        <v>1298</v>
      </c>
      <c r="F947" s="141" t="s">
        <v>1299</v>
      </c>
      <c r="G947" s="142" t="s">
        <v>312</v>
      </c>
      <c r="H947" s="143">
        <v>143.30000000000001</v>
      </c>
      <c r="I947" s="144"/>
      <c r="J947" s="145">
        <f>ROUND(I947*H947,2)</f>
        <v>0</v>
      </c>
      <c r="K947" s="141" t="s">
        <v>313</v>
      </c>
      <c r="L947" s="33"/>
      <c r="M947" s="146" t="s">
        <v>1</v>
      </c>
      <c r="N947" s="147" t="s">
        <v>40</v>
      </c>
      <c r="P947" s="148">
        <f>O947*H947</f>
        <v>0</v>
      </c>
      <c r="Q947" s="148">
        <v>0</v>
      </c>
      <c r="R947" s="148">
        <f>Q947*H947</f>
        <v>0</v>
      </c>
      <c r="S947" s="148">
        <v>0</v>
      </c>
      <c r="T947" s="149">
        <f>S947*H947</f>
        <v>0</v>
      </c>
      <c r="AR947" s="150" t="s">
        <v>417</v>
      </c>
      <c r="AT947" s="150" t="s">
        <v>309</v>
      </c>
      <c r="AU947" s="150" t="s">
        <v>84</v>
      </c>
      <c r="AY947" s="18" t="s">
        <v>307</v>
      </c>
      <c r="BE947" s="151">
        <f>IF(N947="základní",J947,0)</f>
        <v>0</v>
      </c>
      <c r="BF947" s="151">
        <f>IF(N947="snížená",J947,0)</f>
        <v>0</v>
      </c>
      <c r="BG947" s="151">
        <f>IF(N947="zákl. přenesená",J947,0)</f>
        <v>0</v>
      </c>
      <c r="BH947" s="151">
        <f>IF(N947="sníž. přenesená",J947,0)</f>
        <v>0</v>
      </c>
      <c r="BI947" s="151">
        <f>IF(N947="nulová",J947,0)</f>
        <v>0</v>
      </c>
      <c r="BJ947" s="18" t="s">
        <v>82</v>
      </c>
      <c r="BK947" s="151">
        <f>ROUND(I947*H947,2)</f>
        <v>0</v>
      </c>
      <c r="BL947" s="18" t="s">
        <v>417</v>
      </c>
      <c r="BM947" s="150" t="s">
        <v>1300</v>
      </c>
    </row>
    <row r="948" spans="2:65" s="1" customFormat="1" ht="19.5">
      <c r="B948" s="33"/>
      <c r="D948" s="152" t="s">
        <v>316</v>
      </c>
      <c r="F948" s="153" t="s">
        <v>1301</v>
      </c>
      <c r="I948" s="154"/>
      <c r="L948" s="33"/>
      <c r="M948" s="155"/>
      <c r="T948" s="57"/>
      <c r="AT948" s="18" t="s">
        <v>316</v>
      </c>
      <c r="AU948" s="18" t="s">
        <v>84</v>
      </c>
    </row>
    <row r="949" spans="2:65" s="13" customFormat="1" ht="11.25">
      <c r="B949" s="162"/>
      <c r="D949" s="152" t="s">
        <v>318</v>
      </c>
      <c r="E949" s="163" t="s">
        <v>1</v>
      </c>
      <c r="F949" s="164" t="s">
        <v>757</v>
      </c>
      <c r="H949" s="165">
        <v>143.30000000000001</v>
      </c>
      <c r="I949" s="166"/>
      <c r="L949" s="162"/>
      <c r="M949" s="167"/>
      <c r="T949" s="168"/>
      <c r="AT949" s="163" t="s">
        <v>318</v>
      </c>
      <c r="AU949" s="163" t="s">
        <v>84</v>
      </c>
      <c r="AV949" s="13" t="s">
        <v>84</v>
      </c>
      <c r="AW949" s="13" t="s">
        <v>32</v>
      </c>
      <c r="AX949" s="13" t="s">
        <v>82</v>
      </c>
      <c r="AY949" s="163" t="s">
        <v>307</v>
      </c>
    </row>
    <row r="950" spans="2:65" s="1" customFormat="1" ht="11.25">
      <c r="B950" s="33"/>
      <c r="D950" s="152" t="s">
        <v>648</v>
      </c>
      <c r="F950" s="187" t="s">
        <v>732</v>
      </c>
      <c r="L950" s="33"/>
      <c r="M950" s="155"/>
      <c r="T950" s="57"/>
      <c r="AU950" s="18" t="s">
        <v>84</v>
      </c>
    </row>
    <row r="951" spans="2:65" s="1" customFormat="1" ht="11.25">
      <c r="B951" s="33"/>
      <c r="D951" s="152" t="s">
        <v>648</v>
      </c>
      <c r="F951" s="188" t="s">
        <v>733</v>
      </c>
      <c r="H951" s="189">
        <v>0</v>
      </c>
      <c r="L951" s="33"/>
      <c r="M951" s="155"/>
      <c r="T951" s="57"/>
      <c r="AU951" s="18" t="s">
        <v>84</v>
      </c>
    </row>
    <row r="952" spans="2:65" s="1" customFormat="1" ht="11.25">
      <c r="B952" s="33"/>
      <c r="D952" s="152" t="s">
        <v>648</v>
      </c>
      <c r="F952" s="188" t="s">
        <v>734</v>
      </c>
      <c r="H952" s="189">
        <v>64.400000000000006</v>
      </c>
      <c r="L952" s="33"/>
      <c r="M952" s="155"/>
      <c r="T952" s="57"/>
      <c r="AU952" s="18" t="s">
        <v>84</v>
      </c>
    </row>
    <row r="953" spans="2:65" s="1" customFormat="1" ht="11.25">
      <c r="B953" s="33"/>
      <c r="D953" s="152" t="s">
        <v>648</v>
      </c>
      <c r="F953" s="188" t="s">
        <v>735</v>
      </c>
      <c r="H953" s="189">
        <v>0</v>
      </c>
      <c r="L953" s="33"/>
      <c r="M953" s="155"/>
      <c r="T953" s="57"/>
      <c r="AU953" s="18" t="s">
        <v>84</v>
      </c>
    </row>
    <row r="954" spans="2:65" s="1" customFormat="1" ht="11.25">
      <c r="B954" s="33"/>
      <c r="D954" s="152" t="s">
        <v>648</v>
      </c>
      <c r="F954" s="188" t="s">
        <v>734</v>
      </c>
      <c r="H954" s="189">
        <v>64.400000000000006</v>
      </c>
      <c r="L954" s="33"/>
      <c r="M954" s="155"/>
      <c r="T954" s="57"/>
      <c r="AU954" s="18" t="s">
        <v>84</v>
      </c>
    </row>
    <row r="955" spans="2:65" s="1" customFormat="1" ht="11.25">
      <c r="B955" s="33"/>
      <c r="D955" s="152" t="s">
        <v>648</v>
      </c>
      <c r="F955" s="188" t="s">
        <v>325</v>
      </c>
      <c r="H955" s="189">
        <v>128.80000000000001</v>
      </c>
      <c r="L955" s="33"/>
      <c r="M955" s="155"/>
      <c r="T955" s="57"/>
      <c r="AU955" s="18" t="s">
        <v>84</v>
      </c>
    </row>
    <row r="956" spans="2:65" s="1" customFormat="1" ht="24.2" customHeight="1">
      <c r="B956" s="33"/>
      <c r="C956" s="177" t="s">
        <v>1302</v>
      </c>
      <c r="D956" s="177" t="s">
        <v>390</v>
      </c>
      <c r="E956" s="178" t="s">
        <v>1303</v>
      </c>
      <c r="F956" s="179" t="s">
        <v>1304</v>
      </c>
      <c r="G956" s="180" t="s">
        <v>312</v>
      </c>
      <c r="H956" s="181">
        <v>150.465</v>
      </c>
      <c r="I956" s="182"/>
      <c r="J956" s="183">
        <f>ROUND(I956*H956,2)</f>
        <v>0</v>
      </c>
      <c r="K956" s="179" t="s">
        <v>313</v>
      </c>
      <c r="L956" s="184"/>
      <c r="M956" s="185" t="s">
        <v>1</v>
      </c>
      <c r="N956" s="186" t="s">
        <v>40</v>
      </c>
      <c r="P956" s="148">
        <f>O956*H956</f>
        <v>0</v>
      </c>
      <c r="Q956" s="148">
        <v>5.1999999999999995E-4</v>
      </c>
      <c r="R956" s="148">
        <f>Q956*H956</f>
        <v>7.82418E-2</v>
      </c>
      <c r="S956" s="148">
        <v>0</v>
      </c>
      <c r="T956" s="149">
        <f>S956*H956</f>
        <v>0</v>
      </c>
      <c r="AR956" s="150" t="s">
        <v>524</v>
      </c>
      <c r="AT956" s="150" t="s">
        <v>390</v>
      </c>
      <c r="AU956" s="150" t="s">
        <v>84</v>
      </c>
      <c r="AY956" s="18" t="s">
        <v>307</v>
      </c>
      <c r="BE956" s="151">
        <f>IF(N956="základní",J956,0)</f>
        <v>0</v>
      </c>
      <c r="BF956" s="151">
        <f>IF(N956="snížená",J956,0)</f>
        <v>0</v>
      </c>
      <c r="BG956" s="151">
        <f>IF(N956="zákl. přenesená",J956,0)</f>
        <v>0</v>
      </c>
      <c r="BH956" s="151">
        <f>IF(N956="sníž. přenesená",J956,0)</f>
        <v>0</v>
      </c>
      <c r="BI956" s="151">
        <f>IF(N956="nulová",J956,0)</f>
        <v>0</v>
      </c>
      <c r="BJ956" s="18" t="s">
        <v>82</v>
      </c>
      <c r="BK956" s="151">
        <f>ROUND(I956*H956,2)</f>
        <v>0</v>
      </c>
      <c r="BL956" s="18" t="s">
        <v>417</v>
      </c>
      <c r="BM956" s="150" t="s">
        <v>1305</v>
      </c>
    </row>
    <row r="957" spans="2:65" s="1" customFormat="1" ht="19.5">
      <c r="B957" s="33"/>
      <c r="D957" s="152" t="s">
        <v>316</v>
      </c>
      <c r="F957" s="153" t="s">
        <v>1304</v>
      </c>
      <c r="I957" s="154"/>
      <c r="L957" s="33"/>
      <c r="M957" s="155"/>
      <c r="T957" s="57"/>
      <c r="AT957" s="18" t="s">
        <v>316</v>
      </c>
      <c r="AU957" s="18" t="s">
        <v>84</v>
      </c>
    </row>
    <row r="958" spans="2:65" s="13" customFormat="1" ht="11.25">
      <c r="B958" s="162"/>
      <c r="D958" s="152" t="s">
        <v>318</v>
      </c>
      <c r="F958" s="164" t="s">
        <v>1306</v>
      </c>
      <c r="H958" s="165">
        <v>150.465</v>
      </c>
      <c r="I958" s="166"/>
      <c r="L958" s="162"/>
      <c r="M958" s="167"/>
      <c r="T958" s="168"/>
      <c r="AT958" s="163" t="s">
        <v>318</v>
      </c>
      <c r="AU958" s="163" t="s">
        <v>84</v>
      </c>
      <c r="AV958" s="13" t="s">
        <v>84</v>
      </c>
      <c r="AW958" s="13" t="s">
        <v>4</v>
      </c>
      <c r="AX958" s="13" t="s">
        <v>82</v>
      </c>
      <c r="AY958" s="163" t="s">
        <v>307</v>
      </c>
    </row>
    <row r="959" spans="2:65" s="1" customFormat="1" ht="24.2" customHeight="1">
      <c r="B959" s="33"/>
      <c r="C959" s="177" t="s">
        <v>1307</v>
      </c>
      <c r="D959" s="177" t="s">
        <v>390</v>
      </c>
      <c r="E959" s="178" t="s">
        <v>1308</v>
      </c>
      <c r="F959" s="179" t="s">
        <v>1309</v>
      </c>
      <c r="G959" s="180" t="s">
        <v>398</v>
      </c>
      <c r="H959" s="181">
        <v>115.238</v>
      </c>
      <c r="I959" s="182"/>
      <c r="J959" s="183">
        <f>ROUND(I959*H959,2)</f>
        <v>0</v>
      </c>
      <c r="K959" s="179" t="s">
        <v>313</v>
      </c>
      <c r="L959" s="184"/>
      <c r="M959" s="185" t="s">
        <v>1</v>
      </c>
      <c r="N959" s="186" t="s">
        <v>40</v>
      </c>
      <c r="P959" s="148">
        <f>O959*H959</f>
        <v>0</v>
      </c>
      <c r="Q959" s="148">
        <v>5.0000000000000002E-5</v>
      </c>
      <c r="R959" s="148">
        <f>Q959*H959</f>
        <v>5.7619000000000004E-3</v>
      </c>
      <c r="S959" s="148">
        <v>0</v>
      </c>
      <c r="T959" s="149">
        <f>S959*H959</f>
        <v>0</v>
      </c>
      <c r="AR959" s="150" t="s">
        <v>524</v>
      </c>
      <c r="AT959" s="150" t="s">
        <v>390</v>
      </c>
      <c r="AU959" s="150" t="s">
        <v>84</v>
      </c>
      <c r="AY959" s="18" t="s">
        <v>307</v>
      </c>
      <c r="BE959" s="151">
        <f>IF(N959="základní",J959,0)</f>
        <v>0</v>
      </c>
      <c r="BF959" s="151">
        <f>IF(N959="snížená",J959,0)</f>
        <v>0</v>
      </c>
      <c r="BG959" s="151">
        <f>IF(N959="zákl. přenesená",J959,0)</f>
        <v>0</v>
      </c>
      <c r="BH959" s="151">
        <f>IF(N959="sníž. přenesená",J959,0)</f>
        <v>0</v>
      </c>
      <c r="BI959" s="151">
        <f>IF(N959="nulová",J959,0)</f>
        <v>0</v>
      </c>
      <c r="BJ959" s="18" t="s">
        <v>82</v>
      </c>
      <c r="BK959" s="151">
        <f>ROUND(I959*H959,2)</f>
        <v>0</v>
      </c>
      <c r="BL959" s="18" t="s">
        <v>417</v>
      </c>
      <c r="BM959" s="150" t="s">
        <v>1310</v>
      </c>
    </row>
    <row r="960" spans="2:65" s="1" customFormat="1" ht="19.5">
      <c r="B960" s="33"/>
      <c r="D960" s="152" t="s">
        <v>316</v>
      </c>
      <c r="F960" s="153" t="s">
        <v>1309</v>
      </c>
      <c r="I960" s="154"/>
      <c r="L960" s="33"/>
      <c r="M960" s="155"/>
      <c r="T960" s="57"/>
      <c r="AT960" s="18" t="s">
        <v>316</v>
      </c>
      <c r="AU960" s="18" t="s">
        <v>84</v>
      </c>
    </row>
    <row r="961" spans="2:65" s="13" customFormat="1" ht="11.25">
      <c r="B961" s="162"/>
      <c r="D961" s="152" t="s">
        <v>318</v>
      </c>
      <c r="F961" s="164" t="s">
        <v>1311</v>
      </c>
      <c r="H961" s="165">
        <v>115.238</v>
      </c>
      <c r="I961" s="166"/>
      <c r="L961" s="162"/>
      <c r="M961" s="167"/>
      <c r="T961" s="168"/>
      <c r="AT961" s="163" t="s">
        <v>318</v>
      </c>
      <c r="AU961" s="163" t="s">
        <v>84</v>
      </c>
      <c r="AV961" s="13" t="s">
        <v>84</v>
      </c>
      <c r="AW961" s="13" t="s">
        <v>4</v>
      </c>
      <c r="AX961" s="13" t="s">
        <v>82</v>
      </c>
      <c r="AY961" s="163" t="s">
        <v>307</v>
      </c>
    </row>
    <row r="962" spans="2:65" s="1" customFormat="1" ht="24.2" customHeight="1">
      <c r="B962" s="33"/>
      <c r="C962" s="139" t="s">
        <v>1312</v>
      </c>
      <c r="D962" s="139" t="s">
        <v>309</v>
      </c>
      <c r="E962" s="140" t="s">
        <v>1298</v>
      </c>
      <c r="F962" s="141" t="s">
        <v>1299</v>
      </c>
      <c r="G962" s="142" t="s">
        <v>312</v>
      </c>
      <c r="H962" s="143">
        <v>143.30000000000001</v>
      </c>
      <c r="I962" s="144"/>
      <c r="J962" s="145">
        <f>ROUND(I962*H962,2)</f>
        <v>0</v>
      </c>
      <c r="K962" s="141" t="s">
        <v>313</v>
      </c>
      <c r="L962" s="33"/>
      <c r="M962" s="146" t="s">
        <v>1</v>
      </c>
      <c r="N962" s="147" t="s">
        <v>40</v>
      </c>
      <c r="P962" s="148">
        <f>O962*H962</f>
        <v>0</v>
      </c>
      <c r="Q962" s="148">
        <v>0</v>
      </c>
      <c r="R962" s="148">
        <f>Q962*H962</f>
        <v>0</v>
      </c>
      <c r="S962" s="148">
        <v>0</v>
      </c>
      <c r="T962" s="149">
        <f>S962*H962</f>
        <v>0</v>
      </c>
      <c r="AR962" s="150" t="s">
        <v>417</v>
      </c>
      <c r="AT962" s="150" t="s">
        <v>309</v>
      </c>
      <c r="AU962" s="150" t="s">
        <v>84</v>
      </c>
      <c r="AY962" s="18" t="s">
        <v>307</v>
      </c>
      <c r="BE962" s="151">
        <f>IF(N962="základní",J962,0)</f>
        <v>0</v>
      </c>
      <c r="BF962" s="151">
        <f>IF(N962="snížená",J962,0)</f>
        <v>0</v>
      </c>
      <c r="BG962" s="151">
        <f>IF(N962="zákl. přenesená",J962,0)</f>
        <v>0</v>
      </c>
      <c r="BH962" s="151">
        <f>IF(N962="sníž. přenesená",J962,0)</f>
        <v>0</v>
      </c>
      <c r="BI962" s="151">
        <f>IF(N962="nulová",J962,0)</f>
        <v>0</v>
      </c>
      <c r="BJ962" s="18" t="s">
        <v>82</v>
      </c>
      <c r="BK962" s="151">
        <f>ROUND(I962*H962,2)</f>
        <v>0</v>
      </c>
      <c r="BL962" s="18" t="s">
        <v>417</v>
      </c>
      <c r="BM962" s="150" t="s">
        <v>1313</v>
      </c>
    </row>
    <row r="963" spans="2:65" s="1" customFormat="1" ht="19.5">
      <c r="B963" s="33"/>
      <c r="D963" s="152" t="s">
        <v>316</v>
      </c>
      <c r="F963" s="153" t="s">
        <v>1301</v>
      </c>
      <c r="I963" s="154"/>
      <c r="L963" s="33"/>
      <c r="M963" s="155"/>
      <c r="T963" s="57"/>
      <c r="AT963" s="18" t="s">
        <v>316</v>
      </c>
      <c r="AU963" s="18" t="s">
        <v>84</v>
      </c>
    </row>
    <row r="964" spans="2:65" s="13" customFormat="1" ht="11.25">
      <c r="B964" s="162"/>
      <c r="D964" s="152" t="s">
        <v>318</v>
      </c>
      <c r="E964" s="163" t="s">
        <v>1</v>
      </c>
      <c r="F964" s="164" t="s">
        <v>757</v>
      </c>
      <c r="H964" s="165">
        <v>143.30000000000001</v>
      </c>
      <c r="I964" s="166"/>
      <c r="L964" s="162"/>
      <c r="M964" s="167"/>
      <c r="T964" s="168"/>
      <c r="AT964" s="163" t="s">
        <v>318</v>
      </c>
      <c r="AU964" s="163" t="s">
        <v>84</v>
      </c>
      <c r="AV964" s="13" t="s">
        <v>84</v>
      </c>
      <c r="AW964" s="13" t="s">
        <v>32</v>
      </c>
      <c r="AX964" s="13" t="s">
        <v>82</v>
      </c>
      <c r="AY964" s="163" t="s">
        <v>307</v>
      </c>
    </row>
    <row r="965" spans="2:65" s="1" customFormat="1" ht="11.25">
      <c r="B965" s="33"/>
      <c r="D965" s="152" t="s">
        <v>648</v>
      </c>
      <c r="F965" s="187" t="s">
        <v>732</v>
      </c>
      <c r="L965" s="33"/>
      <c r="M965" s="155"/>
      <c r="T965" s="57"/>
      <c r="AU965" s="18" t="s">
        <v>84</v>
      </c>
    </row>
    <row r="966" spans="2:65" s="1" customFormat="1" ht="11.25">
      <c r="B966" s="33"/>
      <c r="D966" s="152" t="s">
        <v>648</v>
      </c>
      <c r="F966" s="188" t="s">
        <v>733</v>
      </c>
      <c r="H966" s="189">
        <v>0</v>
      </c>
      <c r="L966" s="33"/>
      <c r="M966" s="155"/>
      <c r="T966" s="57"/>
      <c r="AU966" s="18" t="s">
        <v>84</v>
      </c>
    </row>
    <row r="967" spans="2:65" s="1" customFormat="1" ht="11.25">
      <c r="B967" s="33"/>
      <c r="D967" s="152" t="s">
        <v>648</v>
      </c>
      <c r="F967" s="188" t="s">
        <v>734</v>
      </c>
      <c r="H967" s="189">
        <v>64.400000000000006</v>
      </c>
      <c r="L967" s="33"/>
      <c r="M967" s="155"/>
      <c r="T967" s="57"/>
      <c r="AU967" s="18" t="s">
        <v>84</v>
      </c>
    </row>
    <row r="968" spans="2:65" s="1" customFormat="1" ht="11.25">
      <c r="B968" s="33"/>
      <c r="D968" s="152" t="s">
        <v>648</v>
      </c>
      <c r="F968" s="188" t="s">
        <v>735</v>
      </c>
      <c r="H968" s="189">
        <v>0</v>
      </c>
      <c r="L968" s="33"/>
      <c r="M968" s="155"/>
      <c r="T968" s="57"/>
      <c r="AU968" s="18" t="s">
        <v>84</v>
      </c>
    </row>
    <row r="969" spans="2:65" s="1" customFormat="1" ht="11.25">
      <c r="B969" s="33"/>
      <c r="D969" s="152" t="s">
        <v>648</v>
      </c>
      <c r="F969" s="188" t="s">
        <v>734</v>
      </c>
      <c r="H969" s="189">
        <v>64.400000000000006</v>
      </c>
      <c r="L969" s="33"/>
      <c r="M969" s="155"/>
      <c r="T969" s="57"/>
      <c r="AU969" s="18" t="s">
        <v>84</v>
      </c>
    </row>
    <row r="970" spans="2:65" s="1" customFormat="1" ht="11.25">
      <c r="B970" s="33"/>
      <c r="D970" s="152" t="s">
        <v>648</v>
      </c>
      <c r="F970" s="188" t="s">
        <v>325</v>
      </c>
      <c r="H970" s="189">
        <v>128.80000000000001</v>
      </c>
      <c r="L970" s="33"/>
      <c r="M970" s="155"/>
      <c r="T970" s="57"/>
      <c r="AU970" s="18" t="s">
        <v>84</v>
      </c>
    </row>
    <row r="971" spans="2:65" s="1" customFormat="1" ht="24.2" customHeight="1">
      <c r="B971" s="33"/>
      <c r="C971" s="177" t="s">
        <v>1314</v>
      </c>
      <c r="D971" s="177" t="s">
        <v>390</v>
      </c>
      <c r="E971" s="178" t="s">
        <v>1315</v>
      </c>
      <c r="F971" s="179" t="s">
        <v>1316</v>
      </c>
      <c r="G971" s="180" t="s">
        <v>312</v>
      </c>
      <c r="H971" s="181">
        <v>150.465</v>
      </c>
      <c r="I971" s="182"/>
      <c r="J971" s="183">
        <f>ROUND(I971*H971,2)</f>
        <v>0</v>
      </c>
      <c r="K971" s="179" t="s">
        <v>313</v>
      </c>
      <c r="L971" s="184"/>
      <c r="M971" s="185" t="s">
        <v>1</v>
      </c>
      <c r="N971" s="186" t="s">
        <v>40</v>
      </c>
      <c r="P971" s="148">
        <f>O971*H971</f>
        <v>0</v>
      </c>
      <c r="Q971" s="148">
        <v>2.3999999999999998E-3</v>
      </c>
      <c r="R971" s="148">
        <f>Q971*H971</f>
        <v>0.36111599999999999</v>
      </c>
      <c r="S971" s="148">
        <v>0</v>
      </c>
      <c r="T971" s="149">
        <f>S971*H971</f>
        <v>0</v>
      </c>
      <c r="AR971" s="150" t="s">
        <v>524</v>
      </c>
      <c r="AT971" s="150" t="s">
        <v>390</v>
      </c>
      <c r="AU971" s="150" t="s">
        <v>84</v>
      </c>
      <c r="AY971" s="18" t="s">
        <v>307</v>
      </c>
      <c r="BE971" s="151">
        <f>IF(N971="základní",J971,0)</f>
        <v>0</v>
      </c>
      <c r="BF971" s="151">
        <f>IF(N971="snížená",J971,0)</f>
        <v>0</v>
      </c>
      <c r="BG971" s="151">
        <f>IF(N971="zákl. přenesená",J971,0)</f>
        <v>0</v>
      </c>
      <c r="BH971" s="151">
        <f>IF(N971="sníž. přenesená",J971,0)</f>
        <v>0</v>
      </c>
      <c r="BI971" s="151">
        <f>IF(N971="nulová",J971,0)</f>
        <v>0</v>
      </c>
      <c r="BJ971" s="18" t="s">
        <v>82</v>
      </c>
      <c r="BK971" s="151">
        <f>ROUND(I971*H971,2)</f>
        <v>0</v>
      </c>
      <c r="BL971" s="18" t="s">
        <v>417</v>
      </c>
      <c r="BM971" s="150" t="s">
        <v>1317</v>
      </c>
    </row>
    <row r="972" spans="2:65" s="1" customFormat="1" ht="19.5">
      <c r="B972" s="33"/>
      <c r="D972" s="152" t="s">
        <v>316</v>
      </c>
      <c r="F972" s="153" t="s">
        <v>1316</v>
      </c>
      <c r="I972" s="154"/>
      <c r="L972" s="33"/>
      <c r="M972" s="155"/>
      <c r="T972" s="57"/>
      <c r="AT972" s="18" t="s">
        <v>316</v>
      </c>
      <c r="AU972" s="18" t="s">
        <v>84</v>
      </c>
    </row>
    <row r="973" spans="2:65" s="13" customFormat="1" ht="11.25">
      <c r="B973" s="162"/>
      <c r="D973" s="152" t="s">
        <v>318</v>
      </c>
      <c r="F973" s="164" t="s">
        <v>1306</v>
      </c>
      <c r="H973" s="165">
        <v>150.465</v>
      </c>
      <c r="I973" s="166"/>
      <c r="L973" s="162"/>
      <c r="M973" s="167"/>
      <c r="T973" s="168"/>
      <c r="AT973" s="163" t="s">
        <v>318</v>
      </c>
      <c r="AU973" s="163" t="s">
        <v>84</v>
      </c>
      <c r="AV973" s="13" t="s">
        <v>84</v>
      </c>
      <c r="AW973" s="13" t="s">
        <v>4</v>
      </c>
      <c r="AX973" s="13" t="s">
        <v>82</v>
      </c>
      <c r="AY973" s="163" t="s">
        <v>307</v>
      </c>
    </row>
    <row r="974" spans="2:65" s="1" customFormat="1" ht="33" customHeight="1">
      <c r="B974" s="33"/>
      <c r="C974" s="139" t="s">
        <v>1318</v>
      </c>
      <c r="D974" s="139" t="s">
        <v>309</v>
      </c>
      <c r="E974" s="140" t="s">
        <v>1319</v>
      </c>
      <c r="F974" s="141" t="s">
        <v>1320</v>
      </c>
      <c r="G974" s="142" t="s">
        <v>312</v>
      </c>
      <c r="H974" s="143">
        <v>11.484999999999999</v>
      </c>
      <c r="I974" s="144"/>
      <c r="J974" s="145">
        <f>ROUND(I974*H974,2)</f>
        <v>0</v>
      </c>
      <c r="K974" s="141" t="s">
        <v>313</v>
      </c>
      <c r="L974" s="33"/>
      <c r="M974" s="146" t="s">
        <v>1</v>
      </c>
      <c r="N974" s="147" t="s">
        <v>40</v>
      </c>
      <c r="P974" s="148">
        <f>O974*H974</f>
        <v>0</v>
      </c>
      <c r="Q974" s="148">
        <v>1.0200000000000001E-3</v>
      </c>
      <c r="R974" s="148">
        <f>Q974*H974</f>
        <v>1.17147E-2</v>
      </c>
      <c r="S974" s="148">
        <v>0</v>
      </c>
      <c r="T974" s="149">
        <f>S974*H974</f>
        <v>0</v>
      </c>
      <c r="AR974" s="150" t="s">
        <v>417</v>
      </c>
      <c r="AT974" s="150" t="s">
        <v>309</v>
      </c>
      <c r="AU974" s="150" t="s">
        <v>84</v>
      </c>
      <c r="AY974" s="18" t="s">
        <v>307</v>
      </c>
      <c r="BE974" s="151">
        <f>IF(N974="základní",J974,0)</f>
        <v>0</v>
      </c>
      <c r="BF974" s="151">
        <f>IF(N974="snížená",J974,0)</f>
        <v>0</v>
      </c>
      <c r="BG974" s="151">
        <f>IF(N974="zákl. přenesená",J974,0)</f>
        <v>0</v>
      </c>
      <c r="BH974" s="151">
        <f>IF(N974="sníž. přenesená",J974,0)</f>
        <v>0</v>
      </c>
      <c r="BI974" s="151">
        <f>IF(N974="nulová",J974,0)</f>
        <v>0</v>
      </c>
      <c r="BJ974" s="18" t="s">
        <v>82</v>
      </c>
      <c r="BK974" s="151">
        <f>ROUND(I974*H974,2)</f>
        <v>0</v>
      </c>
      <c r="BL974" s="18" t="s">
        <v>417</v>
      </c>
      <c r="BM974" s="150" t="s">
        <v>1321</v>
      </c>
    </row>
    <row r="975" spans="2:65" s="1" customFormat="1" ht="29.25">
      <c r="B975" s="33"/>
      <c r="D975" s="152" t="s">
        <v>316</v>
      </c>
      <c r="F975" s="153" t="s">
        <v>1322</v>
      </c>
      <c r="I975" s="154"/>
      <c r="L975" s="33"/>
      <c r="M975" s="155"/>
      <c r="T975" s="57"/>
      <c r="AT975" s="18" t="s">
        <v>316</v>
      </c>
      <c r="AU975" s="18" t="s">
        <v>84</v>
      </c>
    </row>
    <row r="976" spans="2:65" s="13" customFormat="1" ht="11.25">
      <c r="B976" s="162"/>
      <c r="D976" s="152" t="s">
        <v>318</v>
      </c>
      <c r="E976" s="163" t="s">
        <v>1</v>
      </c>
      <c r="F976" s="164" t="s">
        <v>195</v>
      </c>
      <c r="H976" s="165">
        <v>11.484999999999999</v>
      </c>
      <c r="I976" s="166"/>
      <c r="L976" s="162"/>
      <c r="M976" s="167"/>
      <c r="T976" s="168"/>
      <c r="AT976" s="163" t="s">
        <v>318</v>
      </c>
      <c r="AU976" s="163" t="s">
        <v>84</v>
      </c>
      <c r="AV976" s="13" t="s">
        <v>84</v>
      </c>
      <c r="AW976" s="13" t="s">
        <v>32</v>
      </c>
      <c r="AX976" s="13" t="s">
        <v>82</v>
      </c>
      <c r="AY976" s="163" t="s">
        <v>307</v>
      </c>
    </row>
    <row r="977" spans="2:65" s="1" customFormat="1" ht="24.2" customHeight="1">
      <c r="B977" s="33"/>
      <c r="C977" s="177" t="s">
        <v>1323</v>
      </c>
      <c r="D977" s="177" t="s">
        <v>390</v>
      </c>
      <c r="E977" s="178" t="s">
        <v>1324</v>
      </c>
      <c r="F977" s="179" t="s">
        <v>1325</v>
      </c>
      <c r="G977" s="180" t="s">
        <v>312</v>
      </c>
      <c r="H977" s="181">
        <v>12.058999999999999</v>
      </c>
      <c r="I977" s="182"/>
      <c r="J977" s="183">
        <f>ROUND(I977*H977,2)</f>
        <v>0</v>
      </c>
      <c r="K977" s="179" t="s">
        <v>313</v>
      </c>
      <c r="L977" s="184"/>
      <c r="M977" s="185" t="s">
        <v>1</v>
      </c>
      <c r="N977" s="186" t="s">
        <v>40</v>
      </c>
      <c r="P977" s="148">
        <f>O977*H977</f>
        <v>0</v>
      </c>
      <c r="Q977" s="148">
        <v>4.4999999999999997E-3</v>
      </c>
      <c r="R977" s="148">
        <f>Q977*H977</f>
        <v>5.4265499999999994E-2</v>
      </c>
      <c r="S977" s="148">
        <v>0</v>
      </c>
      <c r="T977" s="149">
        <f>S977*H977</f>
        <v>0</v>
      </c>
      <c r="AR977" s="150" t="s">
        <v>524</v>
      </c>
      <c r="AT977" s="150" t="s">
        <v>390</v>
      </c>
      <c r="AU977" s="150" t="s">
        <v>84</v>
      </c>
      <c r="AY977" s="18" t="s">
        <v>307</v>
      </c>
      <c r="BE977" s="151">
        <f>IF(N977="základní",J977,0)</f>
        <v>0</v>
      </c>
      <c r="BF977" s="151">
        <f>IF(N977="snížená",J977,0)</f>
        <v>0</v>
      </c>
      <c r="BG977" s="151">
        <f>IF(N977="zákl. přenesená",J977,0)</f>
        <v>0</v>
      </c>
      <c r="BH977" s="151">
        <f>IF(N977="sníž. přenesená",J977,0)</f>
        <v>0</v>
      </c>
      <c r="BI977" s="151">
        <f>IF(N977="nulová",J977,0)</f>
        <v>0</v>
      </c>
      <c r="BJ977" s="18" t="s">
        <v>82</v>
      </c>
      <c r="BK977" s="151">
        <f>ROUND(I977*H977,2)</f>
        <v>0</v>
      </c>
      <c r="BL977" s="18" t="s">
        <v>417</v>
      </c>
      <c r="BM977" s="150" t="s">
        <v>1326</v>
      </c>
    </row>
    <row r="978" spans="2:65" s="1" customFormat="1" ht="19.5">
      <c r="B978" s="33"/>
      <c r="D978" s="152" t="s">
        <v>316</v>
      </c>
      <c r="F978" s="153" t="s">
        <v>1325</v>
      </c>
      <c r="I978" s="154"/>
      <c r="L978" s="33"/>
      <c r="M978" s="155"/>
      <c r="T978" s="57"/>
      <c r="AT978" s="18" t="s">
        <v>316</v>
      </c>
      <c r="AU978" s="18" t="s">
        <v>84</v>
      </c>
    </row>
    <row r="979" spans="2:65" s="13" customFormat="1" ht="11.25">
      <c r="B979" s="162"/>
      <c r="D979" s="152" t="s">
        <v>318</v>
      </c>
      <c r="F979" s="164" t="s">
        <v>1327</v>
      </c>
      <c r="H979" s="165">
        <v>12.058999999999999</v>
      </c>
      <c r="I979" s="166"/>
      <c r="L979" s="162"/>
      <c r="M979" s="167"/>
      <c r="T979" s="168"/>
      <c r="AT979" s="163" t="s">
        <v>318</v>
      </c>
      <c r="AU979" s="163" t="s">
        <v>84</v>
      </c>
      <c r="AV979" s="13" t="s">
        <v>84</v>
      </c>
      <c r="AW979" s="13" t="s">
        <v>4</v>
      </c>
      <c r="AX979" s="13" t="s">
        <v>82</v>
      </c>
      <c r="AY979" s="163" t="s">
        <v>307</v>
      </c>
    </row>
    <row r="980" spans="2:65" s="1" customFormat="1" ht="33" customHeight="1">
      <c r="B980" s="33"/>
      <c r="C980" s="139" t="s">
        <v>1328</v>
      </c>
      <c r="D980" s="139" t="s">
        <v>309</v>
      </c>
      <c r="E980" s="140" t="s">
        <v>1319</v>
      </c>
      <c r="F980" s="141" t="s">
        <v>1320</v>
      </c>
      <c r="G980" s="142" t="s">
        <v>312</v>
      </c>
      <c r="H980" s="143">
        <v>8.4</v>
      </c>
      <c r="I980" s="144"/>
      <c r="J980" s="145">
        <f>ROUND(I980*H980,2)</f>
        <v>0</v>
      </c>
      <c r="K980" s="141" t="s">
        <v>313</v>
      </c>
      <c r="L980" s="33"/>
      <c r="M980" s="146" t="s">
        <v>1</v>
      </c>
      <c r="N980" s="147" t="s">
        <v>40</v>
      </c>
      <c r="P980" s="148">
        <f>O980*H980</f>
        <v>0</v>
      </c>
      <c r="Q980" s="148">
        <v>1.0200000000000001E-3</v>
      </c>
      <c r="R980" s="148">
        <f>Q980*H980</f>
        <v>8.568000000000001E-3</v>
      </c>
      <c r="S980" s="148">
        <v>0</v>
      </c>
      <c r="T980" s="149">
        <f>S980*H980</f>
        <v>0</v>
      </c>
      <c r="AR980" s="150" t="s">
        <v>417</v>
      </c>
      <c r="AT980" s="150" t="s">
        <v>309</v>
      </c>
      <c r="AU980" s="150" t="s">
        <v>84</v>
      </c>
      <c r="AY980" s="18" t="s">
        <v>307</v>
      </c>
      <c r="BE980" s="151">
        <f>IF(N980="základní",J980,0)</f>
        <v>0</v>
      </c>
      <c r="BF980" s="151">
        <f>IF(N980="snížená",J980,0)</f>
        <v>0</v>
      </c>
      <c r="BG980" s="151">
        <f>IF(N980="zákl. přenesená",J980,0)</f>
        <v>0</v>
      </c>
      <c r="BH980" s="151">
        <f>IF(N980="sníž. přenesená",J980,0)</f>
        <v>0</v>
      </c>
      <c r="BI980" s="151">
        <f>IF(N980="nulová",J980,0)</f>
        <v>0</v>
      </c>
      <c r="BJ980" s="18" t="s">
        <v>82</v>
      </c>
      <c r="BK980" s="151">
        <f>ROUND(I980*H980,2)</f>
        <v>0</v>
      </c>
      <c r="BL980" s="18" t="s">
        <v>417</v>
      </c>
      <c r="BM980" s="150" t="s">
        <v>1329</v>
      </c>
    </row>
    <row r="981" spans="2:65" s="1" customFormat="1" ht="29.25">
      <c r="B981" s="33"/>
      <c r="D981" s="152" t="s">
        <v>316</v>
      </c>
      <c r="F981" s="153" t="s">
        <v>1322</v>
      </c>
      <c r="I981" s="154"/>
      <c r="L981" s="33"/>
      <c r="M981" s="155"/>
      <c r="T981" s="57"/>
      <c r="AT981" s="18" t="s">
        <v>316</v>
      </c>
      <c r="AU981" s="18" t="s">
        <v>84</v>
      </c>
    </row>
    <row r="982" spans="2:65" s="12" customFormat="1" ht="11.25">
      <c r="B982" s="156"/>
      <c r="D982" s="152" t="s">
        <v>318</v>
      </c>
      <c r="E982" s="157" t="s">
        <v>1</v>
      </c>
      <c r="F982" s="158" t="s">
        <v>1134</v>
      </c>
      <c r="H982" s="157" t="s">
        <v>1</v>
      </c>
      <c r="I982" s="159"/>
      <c r="L982" s="156"/>
      <c r="M982" s="160"/>
      <c r="T982" s="161"/>
      <c r="AT982" s="157" t="s">
        <v>318</v>
      </c>
      <c r="AU982" s="157" t="s">
        <v>84</v>
      </c>
      <c r="AV982" s="12" t="s">
        <v>82</v>
      </c>
      <c r="AW982" s="12" t="s">
        <v>32</v>
      </c>
      <c r="AX982" s="12" t="s">
        <v>75</v>
      </c>
      <c r="AY982" s="157" t="s">
        <v>307</v>
      </c>
    </row>
    <row r="983" spans="2:65" s="13" customFormat="1" ht="11.25">
      <c r="B983" s="162"/>
      <c r="D983" s="152" t="s">
        <v>318</v>
      </c>
      <c r="E983" s="163" t="s">
        <v>1</v>
      </c>
      <c r="F983" s="164" t="s">
        <v>1135</v>
      </c>
      <c r="H983" s="165">
        <v>8.4</v>
      </c>
      <c r="I983" s="166"/>
      <c r="L983" s="162"/>
      <c r="M983" s="167"/>
      <c r="T983" s="168"/>
      <c r="AT983" s="163" t="s">
        <v>318</v>
      </c>
      <c r="AU983" s="163" t="s">
        <v>84</v>
      </c>
      <c r="AV983" s="13" t="s">
        <v>84</v>
      </c>
      <c r="AW983" s="13" t="s">
        <v>32</v>
      </c>
      <c r="AX983" s="13" t="s">
        <v>82</v>
      </c>
      <c r="AY983" s="163" t="s">
        <v>307</v>
      </c>
    </row>
    <row r="984" spans="2:65" s="1" customFormat="1" ht="24.2" customHeight="1">
      <c r="B984" s="33"/>
      <c r="C984" s="177" t="s">
        <v>1330</v>
      </c>
      <c r="D984" s="177" t="s">
        <v>390</v>
      </c>
      <c r="E984" s="178" t="s">
        <v>1331</v>
      </c>
      <c r="F984" s="179" t="s">
        <v>1332</v>
      </c>
      <c r="G984" s="180" t="s">
        <v>312</v>
      </c>
      <c r="H984" s="181">
        <v>8.82</v>
      </c>
      <c r="I984" s="182"/>
      <c r="J984" s="183">
        <f>ROUND(I984*H984,2)</f>
        <v>0</v>
      </c>
      <c r="K984" s="179" t="s">
        <v>313</v>
      </c>
      <c r="L984" s="184"/>
      <c r="M984" s="185" t="s">
        <v>1</v>
      </c>
      <c r="N984" s="186" t="s">
        <v>40</v>
      </c>
      <c r="P984" s="148">
        <f>O984*H984</f>
        <v>0</v>
      </c>
      <c r="Q984" s="148">
        <v>5.0000000000000001E-3</v>
      </c>
      <c r="R984" s="148">
        <f>Q984*H984</f>
        <v>4.41E-2</v>
      </c>
      <c r="S984" s="148">
        <v>0</v>
      </c>
      <c r="T984" s="149">
        <f>S984*H984</f>
        <v>0</v>
      </c>
      <c r="AR984" s="150" t="s">
        <v>524</v>
      </c>
      <c r="AT984" s="150" t="s">
        <v>390</v>
      </c>
      <c r="AU984" s="150" t="s">
        <v>84</v>
      </c>
      <c r="AY984" s="18" t="s">
        <v>307</v>
      </c>
      <c r="BE984" s="151">
        <f>IF(N984="základní",J984,0)</f>
        <v>0</v>
      </c>
      <c r="BF984" s="151">
        <f>IF(N984="snížená",J984,0)</f>
        <v>0</v>
      </c>
      <c r="BG984" s="151">
        <f>IF(N984="zákl. přenesená",J984,0)</f>
        <v>0</v>
      </c>
      <c r="BH984" s="151">
        <f>IF(N984="sníž. přenesená",J984,0)</f>
        <v>0</v>
      </c>
      <c r="BI984" s="151">
        <f>IF(N984="nulová",J984,0)</f>
        <v>0</v>
      </c>
      <c r="BJ984" s="18" t="s">
        <v>82</v>
      </c>
      <c r="BK984" s="151">
        <f>ROUND(I984*H984,2)</f>
        <v>0</v>
      </c>
      <c r="BL984" s="18" t="s">
        <v>417</v>
      </c>
      <c r="BM984" s="150" t="s">
        <v>1333</v>
      </c>
    </row>
    <row r="985" spans="2:65" s="1" customFormat="1" ht="19.5">
      <c r="B985" s="33"/>
      <c r="D985" s="152" t="s">
        <v>316</v>
      </c>
      <c r="F985" s="153" t="s">
        <v>1332</v>
      </c>
      <c r="I985" s="154"/>
      <c r="L985" s="33"/>
      <c r="M985" s="155"/>
      <c r="T985" s="57"/>
      <c r="AT985" s="18" t="s">
        <v>316</v>
      </c>
      <c r="AU985" s="18" t="s">
        <v>84</v>
      </c>
    </row>
    <row r="986" spans="2:65" s="13" customFormat="1" ht="11.25">
      <c r="B986" s="162"/>
      <c r="D986" s="152" t="s">
        <v>318</v>
      </c>
      <c r="F986" s="164" t="s">
        <v>1334</v>
      </c>
      <c r="H986" s="165">
        <v>8.82</v>
      </c>
      <c r="I986" s="166"/>
      <c r="L986" s="162"/>
      <c r="M986" s="167"/>
      <c r="T986" s="168"/>
      <c r="AT986" s="163" t="s">
        <v>318</v>
      </c>
      <c r="AU986" s="163" t="s">
        <v>84</v>
      </c>
      <c r="AV986" s="13" t="s">
        <v>84</v>
      </c>
      <c r="AW986" s="13" t="s">
        <v>4</v>
      </c>
      <c r="AX986" s="13" t="s">
        <v>82</v>
      </c>
      <c r="AY986" s="163" t="s">
        <v>307</v>
      </c>
    </row>
    <row r="987" spans="2:65" s="1" customFormat="1" ht="24.2" customHeight="1">
      <c r="B987" s="33"/>
      <c r="C987" s="139" t="s">
        <v>1335</v>
      </c>
      <c r="D987" s="139" t="s">
        <v>309</v>
      </c>
      <c r="E987" s="140" t="s">
        <v>1336</v>
      </c>
      <c r="F987" s="141" t="s">
        <v>1337</v>
      </c>
      <c r="G987" s="142" t="s">
        <v>312</v>
      </c>
      <c r="H987" s="143">
        <v>130.08500000000001</v>
      </c>
      <c r="I987" s="144"/>
      <c r="J987" s="145">
        <f>ROUND(I987*H987,2)</f>
        <v>0</v>
      </c>
      <c r="K987" s="141" t="s">
        <v>313</v>
      </c>
      <c r="L987" s="33"/>
      <c r="M987" s="146" t="s">
        <v>1</v>
      </c>
      <c r="N987" s="147" t="s">
        <v>40</v>
      </c>
      <c r="P987" s="148">
        <f>O987*H987</f>
        <v>0</v>
      </c>
      <c r="Q987" s="148">
        <v>5.7950000000000005E-4</v>
      </c>
      <c r="R987" s="148">
        <f>Q987*H987</f>
        <v>7.538425750000001E-2</v>
      </c>
      <c r="S987" s="148">
        <v>0</v>
      </c>
      <c r="T987" s="149">
        <f>S987*H987</f>
        <v>0</v>
      </c>
      <c r="AR987" s="150" t="s">
        <v>417</v>
      </c>
      <c r="AT987" s="150" t="s">
        <v>309</v>
      </c>
      <c r="AU987" s="150" t="s">
        <v>84</v>
      </c>
      <c r="AY987" s="18" t="s">
        <v>307</v>
      </c>
      <c r="BE987" s="151">
        <f>IF(N987="základní",J987,0)</f>
        <v>0</v>
      </c>
      <c r="BF987" s="151">
        <f>IF(N987="snížená",J987,0)</f>
        <v>0</v>
      </c>
      <c r="BG987" s="151">
        <f>IF(N987="zákl. přenesená",J987,0)</f>
        <v>0</v>
      </c>
      <c r="BH987" s="151">
        <f>IF(N987="sníž. přenesená",J987,0)</f>
        <v>0</v>
      </c>
      <c r="BI987" s="151">
        <f>IF(N987="nulová",J987,0)</f>
        <v>0</v>
      </c>
      <c r="BJ987" s="18" t="s">
        <v>82</v>
      </c>
      <c r="BK987" s="151">
        <f>ROUND(I987*H987,2)</f>
        <v>0</v>
      </c>
      <c r="BL987" s="18" t="s">
        <v>417</v>
      </c>
      <c r="BM987" s="150" t="s">
        <v>1338</v>
      </c>
    </row>
    <row r="988" spans="2:65" s="1" customFormat="1" ht="19.5">
      <c r="B988" s="33"/>
      <c r="D988" s="152" t="s">
        <v>316</v>
      </c>
      <c r="F988" s="153" t="s">
        <v>1339</v>
      </c>
      <c r="I988" s="154"/>
      <c r="L988" s="33"/>
      <c r="M988" s="155"/>
      <c r="T988" s="57"/>
      <c r="AT988" s="18" t="s">
        <v>316</v>
      </c>
      <c r="AU988" s="18" t="s">
        <v>84</v>
      </c>
    </row>
    <row r="989" spans="2:65" s="13" customFormat="1" ht="11.25">
      <c r="B989" s="162"/>
      <c r="D989" s="152" t="s">
        <v>318</v>
      </c>
      <c r="E989" s="163" t="s">
        <v>1</v>
      </c>
      <c r="F989" s="164" t="s">
        <v>1340</v>
      </c>
      <c r="H989" s="165">
        <v>130.08500000000001</v>
      </c>
      <c r="I989" s="166"/>
      <c r="L989" s="162"/>
      <c r="M989" s="167"/>
      <c r="T989" s="168"/>
      <c r="AT989" s="163" t="s">
        <v>318</v>
      </c>
      <c r="AU989" s="163" t="s">
        <v>84</v>
      </c>
      <c r="AV989" s="13" t="s">
        <v>84</v>
      </c>
      <c r="AW989" s="13" t="s">
        <v>32</v>
      </c>
      <c r="AX989" s="13" t="s">
        <v>82</v>
      </c>
      <c r="AY989" s="163" t="s">
        <v>307</v>
      </c>
    </row>
    <row r="990" spans="2:65" s="1" customFormat="1" ht="16.5" customHeight="1">
      <c r="B990" s="33"/>
      <c r="C990" s="177" t="s">
        <v>229</v>
      </c>
      <c r="D990" s="177" t="s">
        <v>390</v>
      </c>
      <c r="E990" s="178" t="s">
        <v>1341</v>
      </c>
      <c r="F990" s="179" t="s">
        <v>1342</v>
      </c>
      <c r="G990" s="180" t="s">
        <v>337</v>
      </c>
      <c r="H990" s="181">
        <v>7.0789999999999997</v>
      </c>
      <c r="I990" s="182"/>
      <c r="J990" s="183">
        <f>ROUND(I990*H990,2)</f>
        <v>0</v>
      </c>
      <c r="K990" s="179" t="s">
        <v>313</v>
      </c>
      <c r="L990" s="184"/>
      <c r="M990" s="185" t="s">
        <v>1</v>
      </c>
      <c r="N990" s="186" t="s">
        <v>40</v>
      </c>
      <c r="P990" s="148">
        <f>O990*H990</f>
        <v>0</v>
      </c>
      <c r="Q990" s="148">
        <v>2.5000000000000001E-2</v>
      </c>
      <c r="R990" s="148">
        <f>Q990*H990</f>
        <v>0.17697499999999999</v>
      </c>
      <c r="S990" s="148">
        <v>0</v>
      </c>
      <c r="T990" s="149">
        <f>S990*H990</f>
        <v>0</v>
      </c>
      <c r="AR990" s="150" t="s">
        <v>524</v>
      </c>
      <c r="AT990" s="150" t="s">
        <v>390</v>
      </c>
      <c r="AU990" s="150" t="s">
        <v>84</v>
      </c>
      <c r="AY990" s="18" t="s">
        <v>307</v>
      </c>
      <c r="BE990" s="151">
        <f>IF(N990="základní",J990,0)</f>
        <v>0</v>
      </c>
      <c r="BF990" s="151">
        <f>IF(N990="snížená",J990,0)</f>
        <v>0</v>
      </c>
      <c r="BG990" s="151">
        <f>IF(N990="zákl. přenesená",J990,0)</f>
        <v>0</v>
      </c>
      <c r="BH990" s="151">
        <f>IF(N990="sníž. přenesená",J990,0)</f>
        <v>0</v>
      </c>
      <c r="BI990" s="151">
        <f>IF(N990="nulová",J990,0)</f>
        <v>0</v>
      </c>
      <c r="BJ990" s="18" t="s">
        <v>82</v>
      </c>
      <c r="BK990" s="151">
        <f>ROUND(I990*H990,2)</f>
        <v>0</v>
      </c>
      <c r="BL990" s="18" t="s">
        <v>417</v>
      </c>
      <c r="BM990" s="150" t="s">
        <v>1343</v>
      </c>
    </row>
    <row r="991" spans="2:65" s="1" customFormat="1" ht="11.25">
      <c r="B991" s="33"/>
      <c r="D991" s="152" t="s">
        <v>316</v>
      </c>
      <c r="F991" s="153" t="s">
        <v>1342</v>
      </c>
      <c r="I991" s="154"/>
      <c r="L991" s="33"/>
      <c r="M991" s="155"/>
      <c r="T991" s="57"/>
      <c r="AT991" s="18" t="s">
        <v>316</v>
      </c>
      <c r="AU991" s="18" t="s">
        <v>84</v>
      </c>
    </row>
    <row r="992" spans="2:65" s="13" customFormat="1" ht="11.25">
      <c r="B992" s="162"/>
      <c r="D992" s="152" t="s">
        <v>318</v>
      </c>
      <c r="E992" s="163" t="s">
        <v>1</v>
      </c>
      <c r="F992" s="164" t="s">
        <v>1344</v>
      </c>
      <c r="H992" s="165">
        <v>5.93</v>
      </c>
      <c r="I992" s="166"/>
      <c r="L992" s="162"/>
      <c r="M992" s="167"/>
      <c r="T992" s="168"/>
      <c r="AT992" s="163" t="s">
        <v>318</v>
      </c>
      <c r="AU992" s="163" t="s">
        <v>84</v>
      </c>
      <c r="AV992" s="13" t="s">
        <v>84</v>
      </c>
      <c r="AW992" s="13" t="s">
        <v>32</v>
      </c>
      <c r="AX992" s="13" t="s">
        <v>75</v>
      </c>
      <c r="AY992" s="163" t="s">
        <v>307</v>
      </c>
    </row>
    <row r="993" spans="2:65" s="13" customFormat="1" ht="11.25">
      <c r="B993" s="162"/>
      <c r="D993" s="152" t="s">
        <v>318</v>
      </c>
      <c r="E993" s="163" t="s">
        <v>1</v>
      </c>
      <c r="F993" s="164" t="s">
        <v>1345</v>
      </c>
      <c r="H993" s="165">
        <v>1.149</v>
      </c>
      <c r="I993" s="166"/>
      <c r="L993" s="162"/>
      <c r="M993" s="167"/>
      <c r="T993" s="168"/>
      <c r="AT993" s="163" t="s">
        <v>318</v>
      </c>
      <c r="AU993" s="163" t="s">
        <v>84</v>
      </c>
      <c r="AV993" s="13" t="s">
        <v>84</v>
      </c>
      <c r="AW993" s="13" t="s">
        <v>32</v>
      </c>
      <c r="AX993" s="13" t="s">
        <v>75</v>
      </c>
      <c r="AY993" s="163" t="s">
        <v>307</v>
      </c>
    </row>
    <row r="994" spans="2:65" s="14" customFormat="1" ht="11.25">
      <c r="B994" s="169"/>
      <c r="D994" s="152" t="s">
        <v>318</v>
      </c>
      <c r="E994" s="170" t="s">
        <v>1</v>
      </c>
      <c r="F994" s="171" t="s">
        <v>325</v>
      </c>
      <c r="H994" s="172">
        <v>7.0789999999999997</v>
      </c>
      <c r="I994" s="173"/>
      <c r="L994" s="169"/>
      <c r="M994" s="174"/>
      <c r="T994" s="175"/>
      <c r="AT994" s="170" t="s">
        <v>318</v>
      </c>
      <c r="AU994" s="170" t="s">
        <v>84</v>
      </c>
      <c r="AV994" s="14" t="s">
        <v>314</v>
      </c>
      <c r="AW994" s="14" t="s">
        <v>32</v>
      </c>
      <c r="AX994" s="14" t="s">
        <v>82</v>
      </c>
      <c r="AY994" s="170" t="s">
        <v>307</v>
      </c>
    </row>
    <row r="995" spans="2:65" s="1" customFormat="1" ht="33" customHeight="1">
      <c r="B995" s="33"/>
      <c r="C995" s="139" t="s">
        <v>1346</v>
      </c>
      <c r="D995" s="139" t="s">
        <v>309</v>
      </c>
      <c r="E995" s="140" t="s">
        <v>1347</v>
      </c>
      <c r="F995" s="141" t="s">
        <v>1348</v>
      </c>
      <c r="G995" s="142" t="s">
        <v>312</v>
      </c>
      <c r="H995" s="143">
        <v>118.6</v>
      </c>
      <c r="I995" s="144"/>
      <c r="J995" s="145">
        <f>ROUND(I995*H995,2)</f>
        <v>0</v>
      </c>
      <c r="K995" s="141" t="s">
        <v>313</v>
      </c>
      <c r="L995" s="33"/>
      <c r="M995" s="146" t="s">
        <v>1</v>
      </c>
      <c r="N995" s="147" t="s">
        <v>40</v>
      </c>
      <c r="P995" s="148">
        <f>O995*H995</f>
        <v>0</v>
      </c>
      <c r="Q995" s="148">
        <v>5.8E-4</v>
      </c>
      <c r="R995" s="148">
        <f>Q995*H995</f>
        <v>6.8788000000000002E-2</v>
      </c>
      <c r="S995" s="148">
        <v>0</v>
      </c>
      <c r="T995" s="149">
        <f>S995*H995</f>
        <v>0</v>
      </c>
      <c r="AR995" s="150" t="s">
        <v>417</v>
      </c>
      <c r="AT995" s="150" t="s">
        <v>309</v>
      </c>
      <c r="AU995" s="150" t="s">
        <v>84</v>
      </c>
      <c r="AY995" s="18" t="s">
        <v>307</v>
      </c>
      <c r="BE995" s="151">
        <f>IF(N995="základní",J995,0)</f>
        <v>0</v>
      </c>
      <c r="BF995" s="151">
        <f>IF(N995="snížená",J995,0)</f>
        <v>0</v>
      </c>
      <c r="BG995" s="151">
        <f>IF(N995="zákl. přenesená",J995,0)</f>
        <v>0</v>
      </c>
      <c r="BH995" s="151">
        <f>IF(N995="sníž. přenesená",J995,0)</f>
        <v>0</v>
      </c>
      <c r="BI995" s="151">
        <f>IF(N995="nulová",J995,0)</f>
        <v>0</v>
      </c>
      <c r="BJ995" s="18" t="s">
        <v>82</v>
      </c>
      <c r="BK995" s="151">
        <f>ROUND(I995*H995,2)</f>
        <v>0</v>
      </c>
      <c r="BL995" s="18" t="s">
        <v>417</v>
      </c>
      <c r="BM995" s="150" t="s">
        <v>1349</v>
      </c>
    </row>
    <row r="996" spans="2:65" s="1" customFormat="1" ht="29.25">
      <c r="B996" s="33"/>
      <c r="D996" s="152" t="s">
        <v>316</v>
      </c>
      <c r="F996" s="153" t="s">
        <v>1350</v>
      </c>
      <c r="I996" s="154"/>
      <c r="L996" s="33"/>
      <c r="M996" s="155"/>
      <c r="T996" s="57"/>
      <c r="AT996" s="18" t="s">
        <v>316</v>
      </c>
      <c r="AU996" s="18" t="s">
        <v>84</v>
      </c>
    </row>
    <row r="997" spans="2:65" s="13" customFormat="1" ht="11.25">
      <c r="B997" s="162"/>
      <c r="D997" s="152" t="s">
        <v>318</v>
      </c>
      <c r="E997" s="163" t="s">
        <v>1</v>
      </c>
      <c r="F997" s="164" t="s">
        <v>167</v>
      </c>
      <c r="H997" s="165">
        <v>118.6</v>
      </c>
      <c r="I997" s="166"/>
      <c r="L997" s="162"/>
      <c r="M997" s="167"/>
      <c r="T997" s="168"/>
      <c r="AT997" s="163" t="s">
        <v>318</v>
      </c>
      <c r="AU997" s="163" t="s">
        <v>84</v>
      </c>
      <c r="AV997" s="13" t="s">
        <v>84</v>
      </c>
      <c r="AW997" s="13" t="s">
        <v>32</v>
      </c>
      <c r="AX997" s="13" t="s">
        <v>82</v>
      </c>
      <c r="AY997" s="163" t="s">
        <v>307</v>
      </c>
    </row>
    <row r="998" spans="2:65" s="1" customFormat="1" ht="24.2" customHeight="1">
      <c r="B998" s="33"/>
      <c r="C998" s="177" t="s">
        <v>1351</v>
      </c>
      <c r="D998" s="177" t="s">
        <v>390</v>
      </c>
      <c r="E998" s="178" t="s">
        <v>1352</v>
      </c>
      <c r="F998" s="179" t="s">
        <v>1353</v>
      </c>
      <c r="G998" s="180" t="s">
        <v>312</v>
      </c>
      <c r="H998" s="181">
        <v>124.53</v>
      </c>
      <c r="I998" s="182"/>
      <c r="J998" s="183">
        <f>ROUND(I998*H998,2)</f>
        <v>0</v>
      </c>
      <c r="K998" s="179" t="s">
        <v>313</v>
      </c>
      <c r="L998" s="184"/>
      <c r="M998" s="185" t="s">
        <v>1</v>
      </c>
      <c r="N998" s="186" t="s">
        <v>40</v>
      </c>
      <c r="P998" s="148">
        <f>O998*H998</f>
        <v>0</v>
      </c>
      <c r="Q998" s="148">
        <v>3.5999999999999999E-3</v>
      </c>
      <c r="R998" s="148">
        <f>Q998*H998</f>
        <v>0.44830799999999998</v>
      </c>
      <c r="S998" s="148">
        <v>0</v>
      </c>
      <c r="T998" s="149">
        <f>S998*H998</f>
        <v>0</v>
      </c>
      <c r="AR998" s="150" t="s">
        <v>524</v>
      </c>
      <c r="AT998" s="150" t="s">
        <v>390</v>
      </c>
      <c r="AU998" s="150" t="s">
        <v>84</v>
      </c>
      <c r="AY998" s="18" t="s">
        <v>307</v>
      </c>
      <c r="BE998" s="151">
        <f>IF(N998="základní",J998,0)</f>
        <v>0</v>
      </c>
      <c r="BF998" s="151">
        <f>IF(N998="snížená",J998,0)</f>
        <v>0</v>
      </c>
      <c r="BG998" s="151">
        <f>IF(N998="zákl. přenesená",J998,0)</f>
        <v>0</v>
      </c>
      <c r="BH998" s="151">
        <f>IF(N998="sníž. přenesená",J998,0)</f>
        <v>0</v>
      </c>
      <c r="BI998" s="151">
        <f>IF(N998="nulová",J998,0)</f>
        <v>0</v>
      </c>
      <c r="BJ998" s="18" t="s">
        <v>82</v>
      </c>
      <c r="BK998" s="151">
        <f>ROUND(I998*H998,2)</f>
        <v>0</v>
      </c>
      <c r="BL998" s="18" t="s">
        <v>417</v>
      </c>
      <c r="BM998" s="150" t="s">
        <v>1354</v>
      </c>
    </row>
    <row r="999" spans="2:65" s="1" customFormat="1" ht="19.5">
      <c r="B999" s="33"/>
      <c r="D999" s="152" t="s">
        <v>316</v>
      </c>
      <c r="F999" s="153" t="s">
        <v>1353</v>
      </c>
      <c r="I999" s="154"/>
      <c r="L999" s="33"/>
      <c r="M999" s="155"/>
      <c r="T999" s="57"/>
      <c r="AT999" s="18" t="s">
        <v>316</v>
      </c>
      <c r="AU999" s="18" t="s">
        <v>84</v>
      </c>
    </row>
    <row r="1000" spans="2:65" s="13" customFormat="1" ht="11.25">
      <c r="B1000" s="162"/>
      <c r="D1000" s="152" t="s">
        <v>318</v>
      </c>
      <c r="F1000" s="164" t="s">
        <v>1355</v>
      </c>
      <c r="H1000" s="165">
        <v>124.53</v>
      </c>
      <c r="I1000" s="166"/>
      <c r="L1000" s="162"/>
      <c r="M1000" s="167"/>
      <c r="T1000" s="168"/>
      <c r="AT1000" s="163" t="s">
        <v>318</v>
      </c>
      <c r="AU1000" s="163" t="s">
        <v>84</v>
      </c>
      <c r="AV1000" s="13" t="s">
        <v>84</v>
      </c>
      <c r="AW1000" s="13" t="s">
        <v>4</v>
      </c>
      <c r="AX1000" s="13" t="s">
        <v>82</v>
      </c>
      <c r="AY1000" s="163" t="s">
        <v>307</v>
      </c>
    </row>
    <row r="1001" spans="2:65" s="1" customFormat="1" ht="37.9" customHeight="1">
      <c r="B1001" s="33"/>
      <c r="C1001" s="139" t="s">
        <v>1356</v>
      </c>
      <c r="D1001" s="139" t="s">
        <v>309</v>
      </c>
      <c r="E1001" s="140" t="s">
        <v>1357</v>
      </c>
      <c r="F1001" s="141" t="s">
        <v>1358</v>
      </c>
      <c r="G1001" s="142" t="s">
        <v>312</v>
      </c>
      <c r="H1001" s="143">
        <v>118.6</v>
      </c>
      <c r="I1001" s="144"/>
      <c r="J1001" s="145">
        <f>ROUND(I1001*H1001,2)</f>
        <v>0</v>
      </c>
      <c r="K1001" s="141" t="s">
        <v>313</v>
      </c>
      <c r="L1001" s="33"/>
      <c r="M1001" s="146" t="s">
        <v>1</v>
      </c>
      <c r="N1001" s="147" t="s">
        <v>40</v>
      </c>
      <c r="P1001" s="148">
        <f>O1001*H1001</f>
        <v>0</v>
      </c>
      <c r="Q1001" s="148">
        <v>9.0000000000000006E-5</v>
      </c>
      <c r="R1001" s="148">
        <f>Q1001*H1001</f>
        <v>1.0673999999999999E-2</v>
      </c>
      <c r="S1001" s="148">
        <v>0</v>
      </c>
      <c r="T1001" s="149">
        <f>S1001*H1001</f>
        <v>0</v>
      </c>
      <c r="AR1001" s="150" t="s">
        <v>417</v>
      </c>
      <c r="AT1001" s="150" t="s">
        <v>309</v>
      </c>
      <c r="AU1001" s="150" t="s">
        <v>84</v>
      </c>
      <c r="AY1001" s="18" t="s">
        <v>307</v>
      </c>
      <c r="BE1001" s="151">
        <f>IF(N1001="základní",J1001,0)</f>
        <v>0</v>
      </c>
      <c r="BF1001" s="151">
        <f>IF(N1001="snížená",J1001,0)</f>
        <v>0</v>
      </c>
      <c r="BG1001" s="151">
        <f>IF(N1001="zákl. přenesená",J1001,0)</f>
        <v>0</v>
      </c>
      <c r="BH1001" s="151">
        <f>IF(N1001="sníž. přenesená",J1001,0)</f>
        <v>0</v>
      </c>
      <c r="BI1001" s="151">
        <f>IF(N1001="nulová",J1001,0)</f>
        <v>0</v>
      </c>
      <c r="BJ1001" s="18" t="s">
        <v>82</v>
      </c>
      <c r="BK1001" s="151">
        <f>ROUND(I1001*H1001,2)</f>
        <v>0</v>
      </c>
      <c r="BL1001" s="18" t="s">
        <v>417</v>
      </c>
      <c r="BM1001" s="150" t="s">
        <v>1359</v>
      </c>
    </row>
    <row r="1002" spans="2:65" s="1" customFormat="1" ht="29.25">
      <c r="B1002" s="33"/>
      <c r="D1002" s="152" t="s">
        <v>316</v>
      </c>
      <c r="F1002" s="153" t="s">
        <v>1360</v>
      </c>
      <c r="I1002" s="154"/>
      <c r="L1002" s="33"/>
      <c r="M1002" s="155"/>
      <c r="T1002" s="57"/>
      <c r="AT1002" s="18" t="s">
        <v>316</v>
      </c>
      <c r="AU1002" s="18" t="s">
        <v>84</v>
      </c>
    </row>
    <row r="1003" spans="2:65" s="13" customFormat="1" ht="11.25">
      <c r="B1003" s="162"/>
      <c r="D1003" s="152" t="s">
        <v>318</v>
      </c>
      <c r="E1003" s="163" t="s">
        <v>1</v>
      </c>
      <c r="F1003" s="164" t="s">
        <v>167</v>
      </c>
      <c r="H1003" s="165">
        <v>118.6</v>
      </c>
      <c r="I1003" s="166"/>
      <c r="L1003" s="162"/>
      <c r="M1003" s="167"/>
      <c r="T1003" s="168"/>
      <c r="AT1003" s="163" t="s">
        <v>318</v>
      </c>
      <c r="AU1003" s="163" t="s">
        <v>84</v>
      </c>
      <c r="AV1003" s="13" t="s">
        <v>84</v>
      </c>
      <c r="AW1003" s="13" t="s">
        <v>32</v>
      </c>
      <c r="AX1003" s="13" t="s">
        <v>82</v>
      </c>
      <c r="AY1003" s="163" t="s">
        <v>307</v>
      </c>
    </row>
    <row r="1004" spans="2:65" s="1" customFormat="1" ht="33" customHeight="1">
      <c r="B1004" s="33"/>
      <c r="C1004" s="139" t="s">
        <v>1361</v>
      </c>
      <c r="D1004" s="139" t="s">
        <v>309</v>
      </c>
      <c r="E1004" s="140" t="s">
        <v>1362</v>
      </c>
      <c r="F1004" s="141" t="s">
        <v>1363</v>
      </c>
      <c r="G1004" s="142" t="s">
        <v>364</v>
      </c>
      <c r="H1004" s="143">
        <v>2.2000000000000002</v>
      </c>
      <c r="I1004" s="144"/>
      <c r="J1004" s="145">
        <f>ROUND(I1004*H1004,2)</f>
        <v>0</v>
      </c>
      <c r="K1004" s="141" t="s">
        <v>313</v>
      </c>
      <c r="L1004" s="33"/>
      <c r="M1004" s="146" t="s">
        <v>1</v>
      </c>
      <c r="N1004" s="147" t="s">
        <v>40</v>
      </c>
      <c r="P1004" s="148">
        <f>O1004*H1004</f>
        <v>0</v>
      </c>
      <c r="Q1004" s="148">
        <v>0</v>
      </c>
      <c r="R1004" s="148">
        <f>Q1004*H1004</f>
        <v>0</v>
      </c>
      <c r="S1004" s="148">
        <v>0</v>
      </c>
      <c r="T1004" s="149">
        <f>S1004*H1004</f>
        <v>0</v>
      </c>
      <c r="AR1004" s="150" t="s">
        <v>417</v>
      </c>
      <c r="AT1004" s="150" t="s">
        <v>309</v>
      </c>
      <c r="AU1004" s="150" t="s">
        <v>84</v>
      </c>
      <c r="AY1004" s="18" t="s">
        <v>307</v>
      </c>
      <c r="BE1004" s="151">
        <f>IF(N1004="základní",J1004,0)</f>
        <v>0</v>
      </c>
      <c r="BF1004" s="151">
        <f>IF(N1004="snížená",J1004,0)</f>
        <v>0</v>
      </c>
      <c r="BG1004" s="151">
        <f>IF(N1004="zákl. přenesená",J1004,0)</f>
        <v>0</v>
      </c>
      <c r="BH1004" s="151">
        <f>IF(N1004="sníž. přenesená",J1004,0)</f>
        <v>0</v>
      </c>
      <c r="BI1004" s="151">
        <f>IF(N1004="nulová",J1004,0)</f>
        <v>0</v>
      </c>
      <c r="BJ1004" s="18" t="s">
        <v>82</v>
      </c>
      <c r="BK1004" s="151">
        <f>ROUND(I1004*H1004,2)</f>
        <v>0</v>
      </c>
      <c r="BL1004" s="18" t="s">
        <v>417</v>
      </c>
      <c r="BM1004" s="150" t="s">
        <v>1364</v>
      </c>
    </row>
    <row r="1005" spans="2:65" s="1" customFormat="1" ht="29.25">
      <c r="B1005" s="33"/>
      <c r="D1005" s="152" t="s">
        <v>316</v>
      </c>
      <c r="F1005" s="153" t="s">
        <v>1365</v>
      </c>
      <c r="I1005" s="154"/>
      <c r="L1005" s="33"/>
      <c r="M1005" s="155"/>
      <c r="T1005" s="57"/>
      <c r="AT1005" s="18" t="s">
        <v>316</v>
      </c>
      <c r="AU1005" s="18" t="s">
        <v>84</v>
      </c>
    </row>
    <row r="1006" spans="2:65" s="11" customFormat="1" ht="22.9" customHeight="1">
      <c r="B1006" s="127"/>
      <c r="D1006" s="128" t="s">
        <v>74</v>
      </c>
      <c r="E1006" s="137" t="s">
        <v>1366</v>
      </c>
      <c r="F1006" s="137" t="s">
        <v>1367</v>
      </c>
      <c r="I1006" s="130"/>
      <c r="J1006" s="138">
        <f>BK1006</f>
        <v>0</v>
      </c>
      <c r="L1006" s="127"/>
      <c r="M1006" s="132"/>
      <c r="P1006" s="133">
        <f>SUM(P1007:P1020)</f>
        <v>0</v>
      </c>
      <c r="R1006" s="133">
        <f>SUM(R1007:R1020)</f>
        <v>5.7514178399999993</v>
      </c>
      <c r="T1006" s="134">
        <f>SUM(T1007:T1020)</f>
        <v>0</v>
      </c>
      <c r="AR1006" s="128" t="s">
        <v>84</v>
      </c>
      <c r="AT1006" s="135" t="s">
        <v>74</v>
      </c>
      <c r="AU1006" s="135" t="s">
        <v>82</v>
      </c>
      <c r="AY1006" s="128" t="s">
        <v>307</v>
      </c>
      <c r="BK1006" s="136">
        <f>SUM(BK1007:BK1020)</f>
        <v>0</v>
      </c>
    </row>
    <row r="1007" spans="2:65" s="1" customFormat="1" ht="24.2" customHeight="1">
      <c r="B1007" s="33"/>
      <c r="C1007" s="139" t="s">
        <v>1368</v>
      </c>
      <c r="D1007" s="139" t="s">
        <v>309</v>
      </c>
      <c r="E1007" s="140" t="s">
        <v>1369</v>
      </c>
      <c r="F1007" s="141" t="s">
        <v>1370</v>
      </c>
      <c r="G1007" s="142" t="s">
        <v>312</v>
      </c>
      <c r="H1007" s="143">
        <v>489.2</v>
      </c>
      <c r="I1007" s="144"/>
      <c r="J1007" s="145">
        <f>ROUND(I1007*H1007,2)</f>
        <v>0</v>
      </c>
      <c r="K1007" s="141" t="s">
        <v>313</v>
      </c>
      <c r="L1007" s="33"/>
      <c r="M1007" s="146" t="s">
        <v>1</v>
      </c>
      <c r="N1007" s="147" t="s">
        <v>40</v>
      </c>
      <c r="P1007" s="148">
        <f>O1007*H1007</f>
        <v>0</v>
      </c>
      <c r="Q1007" s="148">
        <v>7.0559999999999998E-3</v>
      </c>
      <c r="R1007" s="148">
        <f>Q1007*H1007</f>
        <v>3.4517951999999998</v>
      </c>
      <c r="S1007" s="148">
        <v>0</v>
      </c>
      <c r="T1007" s="149">
        <f>S1007*H1007</f>
        <v>0</v>
      </c>
      <c r="AR1007" s="150" t="s">
        <v>417</v>
      </c>
      <c r="AT1007" s="150" t="s">
        <v>309</v>
      </c>
      <c r="AU1007" s="150" t="s">
        <v>84</v>
      </c>
      <c r="AY1007" s="18" t="s">
        <v>307</v>
      </c>
      <c r="BE1007" s="151">
        <f>IF(N1007="základní",J1007,0)</f>
        <v>0</v>
      </c>
      <c r="BF1007" s="151">
        <f>IF(N1007="snížená",J1007,0)</f>
        <v>0</v>
      </c>
      <c r="BG1007" s="151">
        <f>IF(N1007="zákl. přenesená",J1007,0)</f>
        <v>0</v>
      </c>
      <c r="BH1007" s="151">
        <f>IF(N1007="sníž. přenesená",J1007,0)</f>
        <v>0</v>
      </c>
      <c r="BI1007" s="151">
        <f>IF(N1007="nulová",J1007,0)</f>
        <v>0</v>
      </c>
      <c r="BJ1007" s="18" t="s">
        <v>82</v>
      </c>
      <c r="BK1007" s="151">
        <f>ROUND(I1007*H1007,2)</f>
        <v>0</v>
      </c>
      <c r="BL1007" s="18" t="s">
        <v>417</v>
      </c>
      <c r="BM1007" s="150" t="s">
        <v>1371</v>
      </c>
    </row>
    <row r="1008" spans="2:65" s="1" customFormat="1" ht="19.5">
      <c r="B1008" s="33"/>
      <c r="D1008" s="152" t="s">
        <v>316</v>
      </c>
      <c r="F1008" s="153" t="s">
        <v>1372</v>
      </c>
      <c r="I1008" s="154"/>
      <c r="L1008" s="33"/>
      <c r="M1008" s="155"/>
      <c r="T1008" s="57"/>
      <c r="AT1008" s="18" t="s">
        <v>316</v>
      </c>
      <c r="AU1008" s="18" t="s">
        <v>84</v>
      </c>
    </row>
    <row r="1009" spans="2:65" s="13" customFormat="1" ht="11.25">
      <c r="B1009" s="162"/>
      <c r="D1009" s="152" t="s">
        <v>318</v>
      </c>
      <c r="E1009" s="163" t="s">
        <v>1</v>
      </c>
      <c r="F1009" s="164" t="s">
        <v>199</v>
      </c>
      <c r="H1009" s="165">
        <v>489.2</v>
      </c>
      <c r="I1009" s="166"/>
      <c r="L1009" s="162"/>
      <c r="M1009" s="167"/>
      <c r="T1009" s="168"/>
      <c r="AT1009" s="163" t="s">
        <v>318</v>
      </c>
      <c r="AU1009" s="163" t="s">
        <v>84</v>
      </c>
      <c r="AV1009" s="13" t="s">
        <v>84</v>
      </c>
      <c r="AW1009" s="13" t="s">
        <v>32</v>
      </c>
      <c r="AX1009" s="13" t="s">
        <v>82</v>
      </c>
      <c r="AY1009" s="163" t="s">
        <v>307</v>
      </c>
    </row>
    <row r="1010" spans="2:65" s="1" customFormat="1" ht="24.2" customHeight="1">
      <c r="B1010" s="33"/>
      <c r="C1010" s="177" t="s">
        <v>1373</v>
      </c>
      <c r="D1010" s="177" t="s">
        <v>390</v>
      </c>
      <c r="E1010" s="178" t="s">
        <v>1374</v>
      </c>
      <c r="F1010" s="179" t="s">
        <v>1375</v>
      </c>
      <c r="G1010" s="180" t="s">
        <v>312</v>
      </c>
      <c r="H1010" s="181">
        <v>513.66</v>
      </c>
      <c r="I1010" s="182"/>
      <c r="J1010" s="183">
        <f>ROUND(I1010*H1010,2)</f>
        <v>0</v>
      </c>
      <c r="K1010" s="179" t="s">
        <v>1</v>
      </c>
      <c r="L1010" s="184"/>
      <c r="M1010" s="185" t="s">
        <v>1</v>
      </c>
      <c r="N1010" s="186" t="s">
        <v>40</v>
      </c>
      <c r="P1010" s="148">
        <f>O1010*H1010</f>
        <v>0</v>
      </c>
      <c r="Q1010" s="148">
        <v>3.5999999999999999E-3</v>
      </c>
      <c r="R1010" s="148">
        <f>Q1010*H1010</f>
        <v>1.8491759999999999</v>
      </c>
      <c r="S1010" s="148">
        <v>0</v>
      </c>
      <c r="T1010" s="149">
        <f>S1010*H1010</f>
        <v>0</v>
      </c>
      <c r="AR1010" s="150" t="s">
        <v>524</v>
      </c>
      <c r="AT1010" s="150" t="s">
        <v>390</v>
      </c>
      <c r="AU1010" s="150" t="s">
        <v>84</v>
      </c>
      <c r="AY1010" s="18" t="s">
        <v>307</v>
      </c>
      <c r="BE1010" s="151">
        <f>IF(N1010="základní",J1010,0)</f>
        <v>0</v>
      </c>
      <c r="BF1010" s="151">
        <f>IF(N1010="snížená",J1010,0)</f>
        <v>0</v>
      </c>
      <c r="BG1010" s="151">
        <f>IF(N1010="zákl. přenesená",J1010,0)</f>
        <v>0</v>
      </c>
      <c r="BH1010" s="151">
        <f>IF(N1010="sníž. přenesená",J1010,0)</f>
        <v>0</v>
      </c>
      <c r="BI1010" s="151">
        <f>IF(N1010="nulová",J1010,0)</f>
        <v>0</v>
      </c>
      <c r="BJ1010" s="18" t="s">
        <v>82</v>
      </c>
      <c r="BK1010" s="151">
        <f>ROUND(I1010*H1010,2)</f>
        <v>0</v>
      </c>
      <c r="BL1010" s="18" t="s">
        <v>417</v>
      </c>
      <c r="BM1010" s="150" t="s">
        <v>1376</v>
      </c>
    </row>
    <row r="1011" spans="2:65" s="1" customFormat="1" ht="165.75">
      <c r="B1011" s="33"/>
      <c r="D1011" s="152" t="s">
        <v>316</v>
      </c>
      <c r="F1011" s="153" t="s">
        <v>1377</v>
      </c>
      <c r="I1011" s="154"/>
      <c r="L1011" s="33"/>
      <c r="M1011" s="155"/>
      <c r="T1011" s="57"/>
      <c r="AT1011" s="18" t="s">
        <v>316</v>
      </c>
      <c r="AU1011" s="18" t="s">
        <v>84</v>
      </c>
    </row>
    <row r="1012" spans="2:65" s="13" customFormat="1" ht="11.25">
      <c r="B1012" s="162"/>
      <c r="D1012" s="152" t="s">
        <v>318</v>
      </c>
      <c r="F1012" s="164" t="s">
        <v>1378</v>
      </c>
      <c r="H1012" s="165">
        <v>513.66</v>
      </c>
      <c r="I1012" s="166"/>
      <c r="L1012" s="162"/>
      <c r="M1012" s="167"/>
      <c r="T1012" s="168"/>
      <c r="AT1012" s="163" t="s">
        <v>318</v>
      </c>
      <c r="AU1012" s="163" t="s">
        <v>84</v>
      </c>
      <c r="AV1012" s="13" t="s">
        <v>84</v>
      </c>
      <c r="AW1012" s="13" t="s">
        <v>4</v>
      </c>
      <c r="AX1012" s="13" t="s">
        <v>82</v>
      </c>
      <c r="AY1012" s="163" t="s">
        <v>307</v>
      </c>
    </row>
    <row r="1013" spans="2:65" s="1" customFormat="1" ht="16.5" customHeight="1">
      <c r="B1013" s="33"/>
      <c r="C1013" s="139" t="s">
        <v>1379</v>
      </c>
      <c r="D1013" s="139" t="s">
        <v>309</v>
      </c>
      <c r="E1013" s="140" t="s">
        <v>1380</v>
      </c>
      <c r="F1013" s="141" t="s">
        <v>1381</v>
      </c>
      <c r="G1013" s="142" t="s">
        <v>312</v>
      </c>
      <c r="H1013" s="143">
        <v>117.304</v>
      </c>
      <c r="I1013" s="144"/>
      <c r="J1013" s="145">
        <f>ROUND(I1013*H1013,2)</f>
        <v>0</v>
      </c>
      <c r="K1013" s="141" t="s">
        <v>1</v>
      </c>
      <c r="L1013" s="33"/>
      <c r="M1013" s="146" t="s">
        <v>1</v>
      </c>
      <c r="N1013" s="147" t="s">
        <v>40</v>
      </c>
      <c r="P1013" s="148">
        <f>O1013*H1013</f>
        <v>0</v>
      </c>
      <c r="Q1013" s="148">
        <v>6.0000000000000002E-5</v>
      </c>
      <c r="R1013" s="148">
        <f>Q1013*H1013</f>
        <v>7.0382400000000003E-3</v>
      </c>
      <c r="S1013" s="148">
        <v>0</v>
      </c>
      <c r="T1013" s="149">
        <f>S1013*H1013</f>
        <v>0</v>
      </c>
      <c r="AR1013" s="150" t="s">
        <v>417</v>
      </c>
      <c r="AT1013" s="150" t="s">
        <v>309</v>
      </c>
      <c r="AU1013" s="150" t="s">
        <v>84</v>
      </c>
      <c r="AY1013" s="18" t="s">
        <v>307</v>
      </c>
      <c r="BE1013" s="151">
        <f>IF(N1013="základní",J1013,0)</f>
        <v>0</v>
      </c>
      <c r="BF1013" s="151">
        <f>IF(N1013="snížená",J1013,0)</f>
        <v>0</v>
      </c>
      <c r="BG1013" s="151">
        <f>IF(N1013="zákl. přenesená",J1013,0)</f>
        <v>0</v>
      </c>
      <c r="BH1013" s="151">
        <f>IF(N1013="sníž. přenesená",J1013,0)</f>
        <v>0</v>
      </c>
      <c r="BI1013" s="151">
        <f>IF(N1013="nulová",J1013,0)</f>
        <v>0</v>
      </c>
      <c r="BJ1013" s="18" t="s">
        <v>82</v>
      </c>
      <c r="BK1013" s="151">
        <f>ROUND(I1013*H1013,2)</f>
        <v>0</v>
      </c>
      <c r="BL1013" s="18" t="s">
        <v>417</v>
      </c>
      <c r="BM1013" s="150" t="s">
        <v>1382</v>
      </c>
    </row>
    <row r="1014" spans="2:65" s="1" customFormat="1" ht="11.25">
      <c r="B1014" s="33"/>
      <c r="D1014" s="152" t="s">
        <v>316</v>
      </c>
      <c r="F1014" s="153" t="s">
        <v>1381</v>
      </c>
      <c r="I1014" s="154"/>
      <c r="L1014" s="33"/>
      <c r="M1014" s="155"/>
      <c r="T1014" s="57"/>
      <c r="AT1014" s="18" t="s">
        <v>316</v>
      </c>
      <c r="AU1014" s="18" t="s">
        <v>84</v>
      </c>
    </row>
    <row r="1015" spans="2:65" s="13" customFormat="1" ht="11.25">
      <c r="B1015" s="162"/>
      <c r="D1015" s="152" t="s">
        <v>318</v>
      </c>
      <c r="E1015" s="163" t="s">
        <v>1</v>
      </c>
      <c r="F1015" s="164" t="s">
        <v>205</v>
      </c>
      <c r="H1015" s="165">
        <v>117.304</v>
      </c>
      <c r="I1015" s="166"/>
      <c r="L1015" s="162"/>
      <c r="M1015" s="167"/>
      <c r="T1015" s="168"/>
      <c r="AT1015" s="163" t="s">
        <v>318</v>
      </c>
      <c r="AU1015" s="163" t="s">
        <v>84</v>
      </c>
      <c r="AV1015" s="13" t="s">
        <v>84</v>
      </c>
      <c r="AW1015" s="13" t="s">
        <v>32</v>
      </c>
      <c r="AX1015" s="13" t="s">
        <v>82</v>
      </c>
      <c r="AY1015" s="163" t="s">
        <v>307</v>
      </c>
    </row>
    <row r="1016" spans="2:65" s="1" customFormat="1" ht="37.9" customHeight="1">
      <c r="B1016" s="33"/>
      <c r="C1016" s="177" t="s">
        <v>1383</v>
      </c>
      <c r="D1016" s="177" t="s">
        <v>390</v>
      </c>
      <c r="E1016" s="178" t="s">
        <v>1384</v>
      </c>
      <c r="F1016" s="179" t="s">
        <v>1385</v>
      </c>
      <c r="G1016" s="180" t="s">
        <v>312</v>
      </c>
      <c r="H1016" s="181">
        <v>123.169</v>
      </c>
      <c r="I1016" s="182"/>
      <c r="J1016" s="183">
        <f>ROUND(I1016*H1016,2)</f>
        <v>0</v>
      </c>
      <c r="K1016" s="179" t="s">
        <v>1</v>
      </c>
      <c r="L1016" s="184"/>
      <c r="M1016" s="185" t="s">
        <v>1</v>
      </c>
      <c r="N1016" s="186" t="s">
        <v>40</v>
      </c>
      <c r="P1016" s="148">
        <f>O1016*H1016</f>
        <v>0</v>
      </c>
      <c r="Q1016" s="148">
        <v>3.5999999999999999E-3</v>
      </c>
      <c r="R1016" s="148">
        <f>Q1016*H1016</f>
        <v>0.44340839999999998</v>
      </c>
      <c r="S1016" s="148">
        <v>0</v>
      </c>
      <c r="T1016" s="149">
        <f>S1016*H1016</f>
        <v>0</v>
      </c>
      <c r="AR1016" s="150" t="s">
        <v>524</v>
      </c>
      <c r="AT1016" s="150" t="s">
        <v>390</v>
      </c>
      <c r="AU1016" s="150" t="s">
        <v>84</v>
      </c>
      <c r="AY1016" s="18" t="s">
        <v>307</v>
      </c>
      <c r="BE1016" s="151">
        <f>IF(N1016="základní",J1016,0)</f>
        <v>0</v>
      </c>
      <c r="BF1016" s="151">
        <f>IF(N1016="snížená",J1016,0)</f>
        <v>0</v>
      </c>
      <c r="BG1016" s="151">
        <f>IF(N1016="zákl. přenesená",J1016,0)</f>
        <v>0</v>
      </c>
      <c r="BH1016" s="151">
        <f>IF(N1016="sníž. přenesená",J1016,0)</f>
        <v>0</v>
      </c>
      <c r="BI1016" s="151">
        <f>IF(N1016="nulová",J1016,0)</f>
        <v>0</v>
      </c>
      <c r="BJ1016" s="18" t="s">
        <v>82</v>
      </c>
      <c r="BK1016" s="151">
        <f>ROUND(I1016*H1016,2)</f>
        <v>0</v>
      </c>
      <c r="BL1016" s="18" t="s">
        <v>417</v>
      </c>
      <c r="BM1016" s="150" t="s">
        <v>1386</v>
      </c>
    </row>
    <row r="1017" spans="2:65" s="1" customFormat="1" ht="146.25">
      <c r="B1017" s="33"/>
      <c r="D1017" s="152" t="s">
        <v>316</v>
      </c>
      <c r="F1017" s="153" t="s">
        <v>1387</v>
      </c>
      <c r="I1017" s="154"/>
      <c r="L1017" s="33"/>
      <c r="M1017" s="155"/>
      <c r="T1017" s="57"/>
      <c r="AT1017" s="18" t="s">
        <v>316</v>
      </c>
      <c r="AU1017" s="18" t="s">
        <v>84</v>
      </c>
    </row>
    <row r="1018" spans="2:65" s="13" customFormat="1" ht="11.25">
      <c r="B1018" s="162"/>
      <c r="D1018" s="152" t="s">
        <v>318</v>
      </c>
      <c r="F1018" s="164" t="s">
        <v>1388</v>
      </c>
      <c r="H1018" s="165">
        <v>123.169</v>
      </c>
      <c r="I1018" s="166"/>
      <c r="L1018" s="162"/>
      <c r="M1018" s="167"/>
      <c r="T1018" s="168"/>
      <c r="AT1018" s="163" t="s">
        <v>318</v>
      </c>
      <c r="AU1018" s="163" t="s">
        <v>84</v>
      </c>
      <c r="AV1018" s="13" t="s">
        <v>84</v>
      </c>
      <c r="AW1018" s="13" t="s">
        <v>4</v>
      </c>
      <c r="AX1018" s="13" t="s">
        <v>82</v>
      </c>
      <c r="AY1018" s="163" t="s">
        <v>307</v>
      </c>
    </row>
    <row r="1019" spans="2:65" s="1" customFormat="1" ht="37.9" customHeight="1">
      <c r="B1019" s="33"/>
      <c r="C1019" s="139" t="s">
        <v>1389</v>
      </c>
      <c r="D1019" s="139" t="s">
        <v>309</v>
      </c>
      <c r="E1019" s="140" t="s">
        <v>1390</v>
      </c>
      <c r="F1019" s="141" t="s">
        <v>1391</v>
      </c>
      <c r="G1019" s="142" t="s">
        <v>364</v>
      </c>
      <c r="H1019" s="143">
        <v>5.7510000000000003</v>
      </c>
      <c r="I1019" s="144"/>
      <c r="J1019" s="145">
        <f>ROUND(I1019*H1019,2)</f>
        <v>0</v>
      </c>
      <c r="K1019" s="141" t="s">
        <v>313</v>
      </c>
      <c r="L1019" s="33"/>
      <c r="M1019" s="146" t="s">
        <v>1</v>
      </c>
      <c r="N1019" s="147" t="s">
        <v>40</v>
      </c>
      <c r="P1019" s="148">
        <f>O1019*H1019</f>
        <v>0</v>
      </c>
      <c r="Q1019" s="148">
        <v>0</v>
      </c>
      <c r="R1019" s="148">
        <f>Q1019*H1019</f>
        <v>0</v>
      </c>
      <c r="S1019" s="148">
        <v>0</v>
      </c>
      <c r="T1019" s="149">
        <f>S1019*H1019</f>
        <v>0</v>
      </c>
      <c r="AR1019" s="150" t="s">
        <v>417</v>
      </c>
      <c r="AT1019" s="150" t="s">
        <v>309</v>
      </c>
      <c r="AU1019" s="150" t="s">
        <v>84</v>
      </c>
      <c r="AY1019" s="18" t="s">
        <v>307</v>
      </c>
      <c r="BE1019" s="151">
        <f>IF(N1019="základní",J1019,0)</f>
        <v>0</v>
      </c>
      <c r="BF1019" s="151">
        <f>IF(N1019="snížená",J1019,0)</f>
        <v>0</v>
      </c>
      <c r="BG1019" s="151">
        <f>IF(N1019="zákl. přenesená",J1019,0)</f>
        <v>0</v>
      </c>
      <c r="BH1019" s="151">
        <f>IF(N1019="sníž. přenesená",J1019,0)</f>
        <v>0</v>
      </c>
      <c r="BI1019" s="151">
        <f>IF(N1019="nulová",J1019,0)</f>
        <v>0</v>
      </c>
      <c r="BJ1019" s="18" t="s">
        <v>82</v>
      </c>
      <c r="BK1019" s="151">
        <f>ROUND(I1019*H1019,2)</f>
        <v>0</v>
      </c>
      <c r="BL1019" s="18" t="s">
        <v>417</v>
      </c>
      <c r="BM1019" s="150" t="s">
        <v>1392</v>
      </c>
    </row>
    <row r="1020" spans="2:65" s="1" customFormat="1" ht="39">
      <c r="B1020" s="33"/>
      <c r="D1020" s="152" t="s">
        <v>316</v>
      </c>
      <c r="F1020" s="153" t="s">
        <v>1393</v>
      </c>
      <c r="I1020" s="154"/>
      <c r="L1020" s="33"/>
      <c r="M1020" s="155"/>
      <c r="T1020" s="57"/>
      <c r="AT1020" s="18" t="s">
        <v>316</v>
      </c>
      <c r="AU1020" s="18" t="s">
        <v>84</v>
      </c>
    </row>
    <row r="1021" spans="2:65" s="11" customFormat="1" ht="22.9" customHeight="1">
      <c r="B1021" s="127"/>
      <c r="D1021" s="128" t="s">
        <v>74</v>
      </c>
      <c r="E1021" s="137" t="s">
        <v>1394</v>
      </c>
      <c r="F1021" s="137" t="s">
        <v>1395</v>
      </c>
      <c r="I1021" s="130"/>
      <c r="J1021" s="138">
        <f>BK1021</f>
        <v>0</v>
      </c>
      <c r="L1021" s="127"/>
      <c r="M1021" s="132"/>
      <c r="P1021" s="133">
        <f>SUM(P1022:P1073)</f>
        <v>0</v>
      </c>
      <c r="R1021" s="133">
        <f>SUM(R1022:R1073)</f>
        <v>9.3150569499999989</v>
      </c>
      <c r="T1021" s="134">
        <f>SUM(T1022:T1073)</f>
        <v>2.7574537599999998</v>
      </c>
      <c r="AR1021" s="128" t="s">
        <v>84</v>
      </c>
      <c r="AT1021" s="135" t="s">
        <v>74</v>
      </c>
      <c r="AU1021" s="135" t="s">
        <v>82</v>
      </c>
      <c r="AY1021" s="128" t="s">
        <v>307</v>
      </c>
      <c r="BK1021" s="136">
        <f>SUM(BK1022:BK1073)</f>
        <v>0</v>
      </c>
    </row>
    <row r="1022" spans="2:65" s="1" customFormat="1" ht="16.5" customHeight="1">
      <c r="B1022" s="33"/>
      <c r="C1022" s="139" t="s">
        <v>1396</v>
      </c>
      <c r="D1022" s="139" t="s">
        <v>309</v>
      </c>
      <c r="E1022" s="140" t="s">
        <v>1397</v>
      </c>
      <c r="F1022" s="141" t="s">
        <v>1398</v>
      </c>
      <c r="G1022" s="142" t="s">
        <v>312</v>
      </c>
      <c r="H1022" s="143">
        <v>44.79</v>
      </c>
      <c r="I1022" s="144"/>
      <c r="J1022" s="145">
        <f>ROUND(I1022*H1022,2)</f>
        <v>0</v>
      </c>
      <c r="K1022" s="141" t="s">
        <v>313</v>
      </c>
      <c r="L1022" s="33"/>
      <c r="M1022" s="146" t="s">
        <v>1</v>
      </c>
      <c r="N1022" s="147" t="s">
        <v>40</v>
      </c>
      <c r="P1022" s="148">
        <f>O1022*H1022</f>
        <v>0</v>
      </c>
      <c r="Q1022" s="148">
        <v>0</v>
      </c>
      <c r="R1022" s="148">
        <f>Q1022*H1022</f>
        <v>0</v>
      </c>
      <c r="S1022" s="148">
        <v>2.1999999999999999E-2</v>
      </c>
      <c r="T1022" s="149">
        <f>S1022*H1022</f>
        <v>0.98537999999999992</v>
      </c>
      <c r="AR1022" s="150" t="s">
        <v>417</v>
      </c>
      <c r="AT1022" s="150" t="s">
        <v>309</v>
      </c>
      <c r="AU1022" s="150" t="s">
        <v>84</v>
      </c>
      <c r="AY1022" s="18" t="s">
        <v>307</v>
      </c>
      <c r="BE1022" s="151">
        <f>IF(N1022="základní",J1022,0)</f>
        <v>0</v>
      </c>
      <c r="BF1022" s="151">
        <f>IF(N1022="snížená",J1022,0)</f>
        <v>0</v>
      </c>
      <c r="BG1022" s="151">
        <f>IF(N1022="zákl. přenesená",J1022,0)</f>
        <v>0</v>
      </c>
      <c r="BH1022" s="151">
        <f>IF(N1022="sníž. přenesená",J1022,0)</f>
        <v>0</v>
      </c>
      <c r="BI1022" s="151">
        <f>IF(N1022="nulová",J1022,0)</f>
        <v>0</v>
      </c>
      <c r="BJ1022" s="18" t="s">
        <v>82</v>
      </c>
      <c r="BK1022" s="151">
        <f>ROUND(I1022*H1022,2)</f>
        <v>0</v>
      </c>
      <c r="BL1022" s="18" t="s">
        <v>417</v>
      </c>
      <c r="BM1022" s="150" t="s">
        <v>1399</v>
      </c>
    </row>
    <row r="1023" spans="2:65" s="1" customFormat="1" ht="11.25">
      <c r="B1023" s="33"/>
      <c r="D1023" s="152" t="s">
        <v>316</v>
      </c>
      <c r="F1023" s="153" t="s">
        <v>1400</v>
      </c>
      <c r="I1023" s="154"/>
      <c r="L1023" s="33"/>
      <c r="M1023" s="155"/>
      <c r="T1023" s="57"/>
      <c r="AT1023" s="18" t="s">
        <v>316</v>
      </c>
      <c r="AU1023" s="18" t="s">
        <v>84</v>
      </c>
    </row>
    <row r="1024" spans="2:65" s="12" customFormat="1" ht="11.25">
      <c r="B1024" s="156"/>
      <c r="D1024" s="152" t="s">
        <v>318</v>
      </c>
      <c r="E1024" s="157" t="s">
        <v>1</v>
      </c>
      <c r="F1024" s="158" t="s">
        <v>547</v>
      </c>
      <c r="H1024" s="157" t="s">
        <v>1</v>
      </c>
      <c r="I1024" s="159"/>
      <c r="L1024" s="156"/>
      <c r="M1024" s="160"/>
      <c r="T1024" s="161"/>
      <c r="AT1024" s="157" t="s">
        <v>318</v>
      </c>
      <c r="AU1024" s="157" t="s">
        <v>84</v>
      </c>
      <c r="AV1024" s="12" t="s">
        <v>82</v>
      </c>
      <c r="AW1024" s="12" t="s">
        <v>32</v>
      </c>
      <c r="AX1024" s="12" t="s">
        <v>75</v>
      </c>
      <c r="AY1024" s="157" t="s">
        <v>307</v>
      </c>
    </row>
    <row r="1025" spans="2:65" s="13" customFormat="1" ht="11.25">
      <c r="B1025" s="162"/>
      <c r="D1025" s="152" t="s">
        <v>318</v>
      </c>
      <c r="E1025" s="163" t="s">
        <v>1</v>
      </c>
      <c r="F1025" s="164" t="s">
        <v>1401</v>
      </c>
      <c r="H1025" s="165">
        <v>44.79</v>
      </c>
      <c r="I1025" s="166"/>
      <c r="L1025" s="162"/>
      <c r="M1025" s="167"/>
      <c r="T1025" s="168"/>
      <c r="AT1025" s="163" t="s">
        <v>318</v>
      </c>
      <c r="AU1025" s="163" t="s">
        <v>84</v>
      </c>
      <c r="AV1025" s="13" t="s">
        <v>84</v>
      </c>
      <c r="AW1025" s="13" t="s">
        <v>32</v>
      </c>
      <c r="AX1025" s="13" t="s">
        <v>82</v>
      </c>
      <c r="AY1025" s="163" t="s">
        <v>307</v>
      </c>
    </row>
    <row r="1026" spans="2:65" s="1" customFormat="1" ht="33" customHeight="1">
      <c r="B1026" s="33"/>
      <c r="C1026" s="139" t="s">
        <v>1402</v>
      </c>
      <c r="D1026" s="139" t="s">
        <v>309</v>
      </c>
      <c r="E1026" s="140" t="s">
        <v>1403</v>
      </c>
      <c r="F1026" s="141" t="s">
        <v>1404</v>
      </c>
      <c r="G1026" s="142" t="s">
        <v>312</v>
      </c>
      <c r="H1026" s="143">
        <v>74.707999999999998</v>
      </c>
      <c r="I1026" s="144"/>
      <c r="J1026" s="145">
        <f>ROUND(I1026*H1026,2)</f>
        <v>0</v>
      </c>
      <c r="K1026" s="141" t="s">
        <v>313</v>
      </c>
      <c r="L1026" s="33"/>
      <c r="M1026" s="146" t="s">
        <v>1</v>
      </c>
      <c r="N1026" s="147" t="s">
        <v>40</v>
      </c>
      <c r="P1026" s="148">
        <f>O1026*H1026</f>
        <v>0</v>
      </c>
      <c r="Q1026" s="148">
        <v>0</v>
      </c>
      <c r="R1026" s="148">
        <f>Q1026*H1026</f>
        <v>0</v>
      </c>
      <c r="S1026" s="148">
        <v>2.3720000000000001E-2</v>
      </c>
      <c r="T1026" s="149">
        <f>S1026*H1026</f>
        <v>1.7720737600000001</v>
      </c>
      <c r="AR1026" s="150" t="s">
        <v>417</v>
      </c>
      <c r="AT1026" s="150" t="s">
        <v>309</v>
      </c>
      <c r="AU1026" s="150" t="s">
        <v>84</v>
      </c>
      <c r="AY1026" s="18" t="s">
        <v>307</v>
      </c>
      <c r="BE1026" s="151">
        <f>IF(N1026="základní",J1026,0)</f>
        <v>0</v>
      </c>
      <c r="BF1026" s="151">
        <f>IF(N1026="snížená",J1026,0)</f>
        <v>0</v>
      </c>
      <c r="BG1026" s="151">
        <f>IF(N1026="zákl. přenesená",J1026,0)</f>
        <v>0</v>
      </c>
      <c r="BH1026" s="151">
        <f>IF(N1026="sníž. přenesená",J1026,0)</f>
        <v>0</v>
      </c>
      <c r="BI1026" s="151">
        <f>IF(N1026="nulová",J1026,0)</f>
        <v>0</v>
      </c>
      <c r="BJ1026" s="18" t="s">
        <v>82</v>
      </c>
      <c r="BK1026" s="151">
        <f>ROUND(I1026*H1026,2)</f>
        <v>0</v>
      </c>
      <c r="BL1026" s="18" t="s">
        <v>417</v>
      </c>
      <c r="BM1026" s="150" t="s">
        <v>1405</v>
      </c>
    </row>
    <row r="1027" spans="2:65" s="1" customFormat="1" ht="19.5">
      <c r="B1027" s="33"/>
      <c r="D1027" s="152" t="s">
        <v>316</v>
      </c>
      <c r="F1027" s="153" t="s">
        <v>1406</v>
      </c>
      <c r="I1027" s="154"/>
      <c r="L1027" s="33"/>
      <c r="M1027" s="155"/>
      <c r="T1027" s="57"/>
      <c r="AT1027" s="18" t="s">
        <v>316</v>
      </c>
      <c r="AU1027" s="18" t="s">
        <v>84</v>
      </c>
    </row>
    <row r="1028" spans="2:65" s="13" customFormat="1" ht="11.25">
      <c r="B1028" s="162"/>
      <c r="D1028" s="152" t="s">
        <v>318</v>
      </c>
      <c r="E1028" s="163" t="s">
        <v>1</v>
      </c>
      <c r="F1028" s="164" t="s">
        <v>236</v>
      </c>
      <c r="H1028" s="165">
        <v>74.707999999999998</v>
      </c>
      <c r="I1028" s="166"/>
      <c r="L1028" s="162"/>
      <c r="M1028" s="167"/>
      <c r="T1028" s="168"/>
      <c r="AT1028" s="163" t="s">
        <v>318</v>
      </c>
      <c r="AU1028" s="163" t="s">
        <v>84</v>
      </c>
      <c r="AV1028" s="13" t="s">
        <v>84</v>
      </c>
      <c r="AW1028" s="13" t="s">
        <v>32</v>
      </c>
      <c r="AX1028" s="13" t="s">
        <v>82</v>
      </c>
      <c r="AY1028" s="163" t="s">
        <v>307</v>
      </c>
    </row>
    <row r="1029" spans="2:65" s="1" customFormat="1" ht="11.25">
      <c r="B1029" s="33"/>
      <c r="D1029" s="152" t="s">
        <v>648</v>
      </c>
      <c r="F1029" s="187" t="s">
        <v>1112</v>
      </c>
      <c r="L1029" s="33"/>
      <c r="M1029" s="155"/>
      <c r="T1029" s="57"/>
      <c r="AU1029" s="18" t="s">
        <v>84</v>
      </c>
    </row>
    <row r="1030" spans="2:65" s="1" customFormat="1" ht="11.25">
      <c r="B1030" s="33"/>
      <c r="D1030" s="152" t="s">
        <v>648</v>
      </c>
      <c r="F1030" s="188" t="s">
        <v>538</v>
      </c>
      <c r="H1030" s="189">
        <v>0</v>
      </c>
      <c r="L1030" s="33"/>
      <c r="M1030" s="155"/>
      <c r="T1030" s="57"/>
      <c r="AU1030" s="18" t="s">
        <v>84</v>
      </c>
    </row>
    <row r="1031" spans="2:65" s="1" customFormat="1" ht="11.25">
      <c r="B1031" s="33"/>
      <c r="D1031" s="152" t="s">
        <v>648</v>
      </c>
      <c r="F1031" s="188" t="s">
        <v>1113</v>
      </c>
      <c r="H1031" s="189">
        <v>21.36</v>
      </c>
      <c r="L1031" s="33"/>
      <c r="M1031" s="155"/>
      <c r="T1031" s="57"/>
      <c r="AU1031" s="18" t="s">
        <v>84</v>
      </c>
    </row>
    <row r="1032" spans="2:65" s="1" customFormat="1" ht="11.25">
      <c r="B1032" s="33"/>
      <c r="D1032" s="152" t="s">
        <v>648</v>
      </c>
      <c r="F1032" s="188" t="s">
        <v>541</v>
      </c>
      <c r="H1032" s="189">
        <v>0</v>
      </c>
      <c r="L1032" s="33"/>
      <c r="M1032" s="155"/>
      <c r="T1032" s="57"/>
      <c r="AU1032" s="18" t="s">
        <v>84</v>
      </c>
    </row>
    <row r="1033" spans="2:65" s="1" customFormat="1" ht="11.25">
      <c r="B1033" s="33"/>
      <c r="D1033" s="152" t="s">
        <v>648</v>
      </c>
      <c r="F1033" s="188" t="s">
        <v>1114</v>
      </c>
      <c r="H1033" s="189">
        <v>9.9450000000000003</v>
      </c>
      <c r="L1033" s="33"/>
      <c r="M1033" s="155"/>
      <c r="T1033" s="57"/>
      <c r="AU1033" s="18" t="s">
        <v>84</v>
      </c>
    </row>
    <row r="1034" spans="2:65" s="1" customFormat="1" ht="11.25">
      <c r="B1034" s="33"/>
      <c r="D1034" s="152" t="s">
        <v>648</v>
      </c>
      <c r="F1034" s="188" t="s">
        <v>547</v>
      </c>
      <c r="H1034" s="189">
        <v>0</v>
      </c>
      <c r="L1034" s="33"/>
      <c r="M1034" s="155"/>
      <c r="T1034" s="57"/>
      <c r="AU1034" s="18" t="s">
        <v>84</v>
      </c>
    </row>
    <row r="1035" spans="2:65" s="1" customFormat="1" ht="11.25">
      <c r="B1035" s="33"/>
      <c r="D1035" s="152" t="s">
        <v>648</v>
      </c>
      <c r="F1035" s="188" t="s">
        <v>1115</v>
      </c>
      <c r="H1035" s="189">
        <v>33.457999999999998</v>
      </c>
      <c r="L1035" s="33"/>
      <c r="M1035" s="155"/>
      <c r="T1035" s="57"/>
      <c r="AU1035" s="18" t="s">
        <v>84</v>
      </c>
    </row>
    <row r="1036" spans="2:65" s="1" customFormat="1" ht="11.25">
      <c r="B1036" s="33"/>
      <c r="D1036" s="152" t="s">
        <v>648</v>
      </c>
      <c r="F1036" s="188" t="s">
        <v>1116</v>
      </c>
      <c r="H1036" s="189">
        <v>9.9450000000000003</v>
      </c>
      <c r="L1036" s="33"/>
      <c r="M1036" s="155"/>
      <c r="T1036" s="57"/>
      <c r="AU1036" s="18" t="s">
        <v>84</v>
      </c>
    </row>
    <row r="1037" spans="2:65" s="1" customFormat="1" ht="11.25">
      <c r="B1037" s="33"/>
      <c r="D1037" s="152" t="s">
        <v>648</v>
      </c>
      <c r="F1037" s="188" t="s">
        <v>325</v>
      </c>
      <c r="H1037" s="189">
        <v>74.707999999999998</v>
      </c>
      <c r="L1037" s="33"/>
      <c r="M1037" s="155"/>
      <c r="T1037" s="57"/>
      <c r="AU1037" s="18" t="s">
        <v>84</v>
      </c>
    </row>
    <row r="1038" spans="2:65" s="1" customFormat="1" ht="33" customHeight="1">
      <c r="B1038" s="33"/>
      <c r="C1038" s="139" t="s">
        <v>1407</v>
      </c>
      <c r="D1038" s="139" t="s">
        <v>309</v>
      </c>
      <c r="E1038" s="140" t="s">
        <v>1408</v>
      </c>
      <c r="F1038" s="141" t="s">
        <v>1409</v>
      </c>
      <c r="G1038" s="142" t="s">
        <v>312</v>
      </c>
      <c r="H1038" s="143">
        <v>166.06</v>
      </c>
      <c r="I1038" s="144"/>
      <c r="J1038" s="145">
        <f>ROUND(I1038*H1038,2)</f>
        <v>0</v>
      </c>
      <c r="K1038" s="141" t="s">
        <v>1</v>
      </c>
      <c r="L1038" s="33"/>
      <c r="M1038" s="146" t="s">
        <v>1</v>
      </c>
      <c r="N1038" s="147" t="s">
        <v>40</v>
      </c>
      <c r="P1038" s="148">
        <f>O1038*H1038</f>
        <v>0</v>
      </c>
      <c r="Q1038" s="148">
        <v>3.4439999999999998E-2</v>
      </c>
      <c r="R1038" s="148">
        <f>Q1038*H1038</f>
        <v>5.7191063999999994</v>
      </c>
      <c r="S1038" s="148">
        <v>0</v>
      </c>
      <c r="T1038" s="149">
        <f>S1038*H1038</f>
        <v>0</v>
      </c>
      <c r="AR1038" s="150" t="s">
        <v>417</v>
      </c>
      <c r="AT1038" s="150" t="s">
        <v>309</v>
      </c>
      <c r="AU1038" s="150" t="s">
        <v>84</v>
      </c>
      <c r="AY1038" s="18" t="s">
        <v>307</v>
      </c>
      <c r="BE1038" s="151">
        <f>IF(N1038="základní",J1038,0)</f>
        <v>0</v>
      </c>
      <c r="BF1038" s="151">
        <f>IF(N1038="snížená",J1038,0)</f>
        <v>0</v>
      </c>
      <c r="BG1038" s="151">
        <f>IF(N1038="zákl. přenesená",J1038,0)</f>
        <v>0</v>
      </c>
      <c r="BH1038" s="151">
        <f>IF(N1038="sníž. přenesená",J1038,0)</f>
        <v>0</v>
      </c>
      <c r="BI1038" s="151">
        <f>IF(N1038="nulová",J1038,0)</f>
        <v>0</v>
      </c>
      <c r="BJ1038" s="18" t="s">
        <v>82</v>
      </c>
      <c r="BK1038" s="151">
        <f>ROUND(I1038*H1038,2)</f>
        <v>0</v>
      </c>
      <c r="BL1038" s="18" t="s">
        <v>417</v>
      </c>
      <c r="BM1038" s="150" t="s">
        <v>1410</v>
      </c>
    </row>
    <row r="1039" spans="2:65" s="1" customFormat="1" ht="19.5">
      <c r="B1039" s="33"/>
      <c r="D1039" s="152" t="s">
        <v>316</v>
      </c>
      <c r="F1039" s="153" t="s">
        <v>1409</v>
      </c>
      <c r="I1039" s="154"/>
      <c r="L1039" s="33"/>
      <c r="M1039" s="155"/>
      <c r="T1039" s="57"/>
      <c r="AT1039" s="18" t="s">
        <v>316</v>
      </c>
      <c r="AU1039" s="18" t="s">
        <v>84</v>
      </c>
    </row>
    <row r="1040" spans="2:65" s="1" customFormat="1" ht="29.25">
      <c r="B1040" s="33"/>
      <c r="D1040" s="152" t="s">
        <v>357</v>
      </c>
      <c r="F1040" s="176" t="s">
        <v>1411</v>
      </c>
      <c r="I1040" s="154"/>
      <c r="L1040" s="33"/>
      <c r="M1040" s="155"/>
      <c r="T1040" s="57"/>
      <c r="AT1040" s="18" t="s">
        <v>357</v>
      </c>
      <c r="AU1040" s="18" t="s">
        <v>84</v>
      </c>
    </row>
    <row r="1041" spans="2:51" s="13" customFormat="1" ht="11.25">
      <c r="B1041" s="162"/>
      <c r="D1041" s="152" t="s">
        <v>318</v>
      </c>
      <c r="E1041" s="163" t="s">
        <v>1</v>
      </c>
      <c r="F1041" s="164" t="s">
        <v>1412</v>
      </c>
      <c r="H1041" s="165">
        <v>126.58</v>
      </c>
      <c r="I1041" s="166"/>
      <c r="L1041" s="162"/>
      <c r="M1041" s="167"/>
      <c r="T1041" s="168"/>
      <c r="AT1041" s="163" t="s">
        <v>318</v>
      </c>
      <c r="AU1041" s="163" t="s">
        <v>84</v>
      </c>
      <c r="AV1041" s="13" t="s">
        <v>84</v>
      </c>
      <c r="AW1041" s="13" t="s">
        <v>32</v>
      </c>
      <c r="AX1041" s="13" t="s">
        <v>75</v>
      </c>
      <c r="AY1041" s="163" t="s">
        <v>307</v>
      </c>
    </row>
    <row r="1042" spans="2:51" s="12" customFormat="1" ht="11.25">
      <c r="B1042" s="156"/>
      <c r="D1042" s="152" t="s">
        <v>318</v>
      </c>
      <c r="E1042" s="157" t="s">
        <v>1</v>
      </c>
      <c r="F1042" s="158" t="s">
        <v>642</v>
      </c>
      <c r="H1042" s="157" t="s">
        <v>1</v>
      </c>
      <c r="I1042" s="159"/>
      <c r="L1042" s="156"/>
      <c r="M1042" s="160"/>
      <c r="T1042" s="161"/>
      <c r="AT1042" s="157" t="s">
        <v>318</v>
      </c>
      <c r="AU1042" s="157" t="s">
        <v>84</v>
      </c>
      <c r="AV1042" s="12" t="s">
        <v>82</v>
      </c>
      <c r="AW1042" s="12" t="s">
        <v>32</v>
      </c>
      <c r="AX1042" s="12" t="s">
        <v>75</v>
      </c>
      <c r="AY1042" s="157" t="s">
        <v>307</v>
      </c>
    </row>
    <row r="1043" spans="2:51" s="13" customFormat="1" ht="11.25">
      <c r="B1043" s="162"/>
      <c r="D1043" s="152" t="s">
        <v>318</v>
      </c>
      <c r="E1043" s="163" t="s">
        <v>1</v>
      </c>
      <c r="F1043" s="164" t="s">
        <v>1413</v>
      </c>
      <c r="H1043" s="165">
        <v>22.68</v>
      </c>
      <c r="I1043" s="166"/>
      <c r="L1043" s="162"/>
      <c r="M1043" s="167"/>
      <c r="T1043" s="168"/>
      <c r="AT1043" s="163" t="s">
        <v>318</v>
      </c>
      <c r="AU1043" s="163" t="s">
        <v>84</v>
      </c>
      <c r="AV1043" s="13" t="s">
        <v>84</v>
      </c>
      <c r="AW1043" s="13" t="s">
        <v>32</v>
      </c>
      <c r="AX1043" s="13" t="s">
        <v>75</v>
      </c>
      <c r="AY1043" s="163" t="s">
        <v>307</v>
      </c>
    </row>
    <row r="1044" spans="2:51" s="12" customFormat="1" ht="11.25">
      <c r="B1044" s="156"/>
      <c r="D1044" s="152" t="s">
        <v>318</v>
      </c>
      <c r="E1044" s="157" t="s">
        <v>1</v>
      </c>
      <c r="F1044" s="158" t="s">
        <v>644</v>
      </c>
      <c r="H1044" s="157" t="s">
        <v>1</v>
      </c>
      <c r="I1044" s="159"/>
      <c r="L1044" s="156"/>
      <c r="M1044" s="160"/>
      <c r="T1044" s="161"/>
      <c r="AT1044" s="157" t="s">
        <v>318</v>
      </c>
      <c r="AU1044" s="157" t="s">
        <v>84</v>
      </c>
      <c r="AV1044" s="12" t="s">
        <v>82</v>
      </c>
      <c r="AW1044" s="12" t="s">
        <v>32</v>
      </c>
      <c r="AX1044" s="12" t="s">
        <v>75</v>
      </c>
      <c r="AY1044" s="157" t="s">
        <v>307</v>
      </c>
    </row>
    <row r="1045" spans="2:51" s="13" customFormat="1" ht="11.25">
      <c r="B1045" s="162"/>
      <c r="D1045" s="152" t="s">
        <v>318</v>
      </c>
      <c r="E1045" s="163" t="s">
        <v>1</v>
      </c>
      <c r="F1045" s="164" t="s">
        <v>1414</v>
      </c>
      <c r="H1045" s="165">
        <v>16.8</v>
      </c>
      <c r="I1045" s="166"/>
      <c r="L1045" s="162"/>
      <c r="M1045" s="167"/>
      <c r="T1045" s="168"/>
      <c r="AT1045" s="163" t="s">
        <v>318</v>
      </c>
      <c r="AU1045" s="163" t="s">
        <v>84</v>
      </c>
      <c r="AV1045" s="13" t="s">
        <v>84</v>
      </c>
      <c r="AW1045" s="13" t="s">
        <v>32</v>
      </c>
      <c r="AX1045" s="13" t="s">
        <v>75</v>
      </c>
      <c r="AY1045" s="163" t="s">
        <v>307</v>
      </c>
    </row>
    <row r="1046" spans="2:51" s="14" customFormat="1" ht="11.25">
      <c r="B1046" s="169"/>
      <c r="D1046" s="152" t="s">
        <v>318</v>
      </c>
      <c r="E1046" s="170" t="s">
        <v>1</v>
      </c>
      <c r="F1046" s="171" t="s">
        <v>325</v>
      </c>
      <c r="H1046" s="172">
        <v>166.06</v>
      </c>
      <c r="I1046" s="173"/>
      <c r="L1046" s="169"/>
      <c r="M1046" s="174"/>
      <c r="T1046" s="175"/>
      <c r="AT1046" s="170" t="s">
        <v>318</v>
      </c>
      <c r="AU1046" s="170" t="s">
        <v>84</v>
      </c>
      <c r="AV1046" s="14" t="s">
        <v>314</v>
      </c>
      <c r="AW1046" s="14" t="s">
        <v>32</v>
      </c>
      <c r="AX1046" s="14" t="s">
        <v>82</v>
      </c>
      <c r="AY1046" s="170" t="s">
        <v>307</v>
      </c>
    </row>
    <row r="1047" spans="2:51" s="1" customFormat="1" ht="11.25">
      <c r="B1047" s="33"/>
      <c r="D1047" s="152" t="s">
        <v>648</v>
      </c>
      <c r="F1047" s="187" t="s">
        <v>1256</v>
      </c>
      <c r="L1047" s="33"/>
      <c r="M1047" s="155"/>
      <c r="T1047" s="57"/>
      <c r="AU1047" s="18" t="s">
        <v>84</v>
      </c>
    </row>
    <row r="1048" spans="2:51" s="1" customFormat="1" ht="11.25">
      <c r="B1048" s="33"/>
      <c r="D1048" s="152" t="s">
        <v>648</v>
      </c>
      <c r="F1048" s="188" t="s">
        <v>1257</v>
      </c>
      <c r="H1048" s="189">
        <v>19.600000000000001</v>
      </c>
      <c r="L1048" s="33"/>
      <c r="M1048" s="155"/>
      <c r="T1048" s="57"/>
      <c r="AU1048" s="18" t="s">
        <v>84</v>
      </c>
    </row>
    <row r="1049" spans="2:51" s="1" customFormat="1" ht="11.25">
      <c r="B1049" s="33"/>
      <c r="D1049" s="152" t="s">
        <v>648</v>
      </c>
      <c r="F1049" s="187" t="s">
        <v>669</v>
      </c>
      <c r="L1049" s="33"/>
      <c r="M1049" s="155"/>
      <c r="T1049" s="57"/>
      <c r="AU1049" s="18" t="s">
        <v>84</v>
      </c>
    </row>
    <row r="1050" spans="2:51" s="1" customFormat="1" ht="11.25">
      <c r="B1050" s="33"/>
      <c r="D1050" s="152" t="s">
        <v>648</v>
      </c>
      <c r="F1050" s="188" t="s">
        <v>670</v>
      </c>
      <c r="H1050" s="189">
        <v>0</v>
      </c>
      <c r="L1050" s="33"/>
      <c r="M1050" s="155"/>
      <c r="T1050" s="57"/>
      <c r="AU1050" s="18" t="s">
        <v>84</v>
      </c>
    </row>
    <row r="1051" spans="2:51" s="1" customFormat="1" ht="11.25">
      <c r="B1051" s="33"/>
      <c r="D1051" s="152" t="s">
        <v>648</v>
      </c>
      <c r="F1051" s="188" t="s">
        <v>671</v>
      </c>
      <c r="H1051" s="189">
        <v>109.62</v>
      </c>
      <c r="L1051" s="33"/>
      <c r="M1051" s="155"/>
      <c r="T1051" s="57"/>
      <c r="AU1051" s="18" t="s">
        <v>84</v>
      </c>
    </row>
    <row r="1052" spans="2:51" s="1" customFormat="1" ht="11.25">
      <c r="B1052" s="33"/>
      <c r="D1052" s="152" t="s">
        <v>648</v>
      </c>
      <c r="F1052" s="188" t="s">
        <v>672</v>
      </c>
      <c r="H1052" s="189">
        <v>-4.32</v>
      </c>
      <c r="L1052" s="33"/>
      <c r="M1052" s="155"/>
      <c r="T1052" s="57"/>
      <c r="AU1052" s="18" t="s">
        <v>84</v>
      </c>
    </row>
    <row r="1053" spans="2:51" s="1" customFormat="1" ht="11.25">
      <c r="B1053" s="33"/>
      <c r="D1053" s="152" t="s">
        <v>648</v>
      </c>
      <c r="F1053" s="188" t="s">
        <v>672</v>
      </c>
      <c r="H1053" s="189">
        <v>-4.32</v>
      </c>
      <c r="L1053" s="33"/>
      <c r="M1053" s="155"/>
      <c r="T1053" s="57"/>
      <c r="AU1053" s="18" t="s">
        <v>84</v>
      </c>
    </row>
    <row r="1054" spans="2:51" s="1" customFormat="1" ht="11.25">
      <c r="B1054" s="33"/>
      <c r="D1054" s="152" t="s">
        <v>648</v>
      </c>
      <c r="F1054" s="188" t="s">
        <v>673</v>
      </c>
      <c r="H1054" s="189">
        <v>0</v>
      </c>
      <c r="L1054" s="33"/>
      <c r="M1054" s="155"/>
      <c r="T1054" s="57"/>
      <c r="AU1054" s="18" t="s">
        <v>84</v>
      </c>
    </row>
    <row r="1055" spans="2:51" s="1" customFormat="1" ht="11.25">
      <c r="B1055" s="33"/>
      <c r="D1055" s="152" t="s">
        <v>648</v>
      </c>
      <c r="F1055" s="188" t="s">
        <v>674</v>
      </c>
      <c r="H1055" s="189">
        <v>6</v>
      </c>
      <c r="L1055" s="33"/>
      <c r="M1055" s="155"/>
      <c r="T1055" s="57"/>
      <c r="AU1055" s="18" t="s">
        <v>84</v>
      </c>
    </row>
    <row r="1056" spans="2:51" s="1" customFormat="1" ht="11.25">
      <c r="B1056" s="33"/>
      <c r="D1056" s="152" t="s">
        <v>648</v>
      </c>
      <c r="F1056" s="188" t="s">
        <v>325</v>
      </c>
      <c r="H1056" s="189">
        <v>106.98</v>
      </c>
      <c r="L1056" s="33"/>
      <c r="M1056" s="155"/>
      <c r="T1056" s="57"/>
      <c r="AU1056" s="18" t="s">
        <v>84</v>
      </c>
    </row>
    <row r="1057" spans="2:65" s="1" customFormat="1" ht="33" customHeight="1">
      <c r="B1057" s="33"/>
      <c r="C1057" s="139" t="s">
        <v>1415</v>
      </c>
      <c r="D1057" s="139" t="s">
        <v>309</v>
      </c>
      <c r="E1057" s="140" t="s">
        <v>1416</v>
      </c>
      <c r="F1057" s="141" t="s">
        <v>1417</v>
      </c>
      <c r="G1057" s="142" t="s">
        <v>312</v>
      </c>
      <c r="H1057" s="143">
        <v>118.6</v>
      </c>
      <c r="I1057" s="144"/>
      <c r="J1057" s="145">
        <f>ROUND(I1057*H1057,2)</f>
        <v>0</v>
      </c>
      <c r="K1057" s="141" t="s">
        <v>313</v>
      </c>
      <c r="L1057" s="33"/>
      <c r="M1057" s="146" t="s">
        <v>1</v>
      </c>
      <c r="N1057" s="147" t="s">
        <v>40</v>
      </c>
      <c r="P1057" s="148">
        <f>O1057*H1057</f>
        <v>0</v>
      </c>
      <c r="Q1057" s="148">
        <v>0</v>
      </c>
      <c r="R1057" s="148">
        <f>Q1057*H1057</f>
        <v>0</v>
      </c>
      <c r="S1057" s="148">
        <v>0</v>
      </c>
      <c r="T1057" s="149">
        <f>S1057*H1057</f>
        <v>0</v>
      </c>
      <c r="AR1057" s="150" t="s">
        <v>417</v>
      </c>
      <c r="AT1057" s="150" t="s">
        <v>309</v>
      </c>
      <c r="AU1057" s="150" t="s">
        <v>84</v>
      </c>
      <c r="AY1057" s="18" t="s">
        <v>307</v>
      </c>
      <c r="BE1057" s="151">
        <f>IF(N1057="základní",J1057,0)</f>
        <v>0</v>
      </c>
      <c r="BF1057" s="151">
        <f>IF(N1057="snížená",J1057,0)</f>
        <v>0</v>
      </c>
      <c r="BG1057" s="151">
        <f>IF(N1057="zákl. přenesená",J1057,0)</f>
        <v>0</v>
      </c>
      <c r="BH1057" s="151">
        <f>IF(N1057="sníž. přenesená",J1057,0)</f>
        <v>0</v>
      </c>
      <c r="BI1057" s="151">
        <f>IF(N1057="nulová",J1057,0)</f>
        <v>0</v>
      </c>
      <c r="BJ1057" s="18" t="s">
        <v>82</v>
      </c>
      <c r="BK1057" s="151">
        <f>ROUND(I1057*H1057,2)</f>
        <v>0</v>
      </c>
      <c r="BL1057" s="18" t="s">
        <v>417</v>
      </c>
      <c r="BM1057" s="150" t="s">
        <v>1418</v>
      </c>
    </row>
    <row r="1058" spans="2:65" s="1" customFormat="1" ht="19.5">
      <c r="B1058" s="33"/>
      <c r="D1058" s="152" t="s">
        <v>316</v>
      </c>
      <c r="F1058" s="153" t="s">
        <v>1419</v>
      </c>
      <c r="I1058" s="154"/>
      <c r="L1058" s="33"/>
      <c r="M1058" s="155"/>
      <c r="T1058" s="57"/>
      <c r="AT1058" s="18" t="s">
        <v>316</v>
      </c>
      <c r="AU1058" s="18" t="s">
        <v>84</v>
      </c>
    </row>
    <row r="1059" spans="2:65" s="13" customFormat="1" ht="11.25">
      <c r="B1059" s="162"/>
      <c r="D1059" s="152" t="s">
        <v>318</v>
      </c>
      <c r="E1059" s="163" t="s">
        <v>1</v>
      </c>
      <c r="F1059" s="164" t="s">
        <v>167</v>
      </c>
      <c r="H1059" s="165">
        <v>118.6</v>
      </c>
      <c r="I1059" s="166"/>
      <c r="L1059" s="162"/>
      <c r="M1059" s="167"/>
      <c r="T1059" s="168"/>
      <c r="AT1059" s="163" t="s">
        <v>318</v>
      </c>
      <c r="AU1059" s="163" t="s">
        <v>84</v>
      </c>
      <c r="AV1059" s="13" t="s">
        <v>84</v>
      </c>
      <c r="AW1059" s="13" t="s">
        <v>32</v>
      </c>
      <c r="AX1059" s="13" t="s">
        <v>82</v>
      </c>
      <c r="AY1059" s="163" t="s">
        <v>307</v>
      </c>
    </row>
    <row r="1060" spans="2:65" s="1" customFormat="1" ht="21.75" customHeight="1">
      <c r="B1060" s="33"/>
      <c r="C1060" s="177" t="s">
        <v>1420</v>
      </c>
      <c r="D1060" s="177" t="s">
        <v>390</v>
      </c>
      <c r="E1060" s="178" t="s">
        <v>1421</v>
      </c>
      <c r="F1060" s="179" t="s">
        <v>1422</v>
      </c>
      <c r="G1060" s="180" t="s">
        <v>398</v>
      </c>
      <c r="H1060" s="181">
        <v>395.33300000000003</v>
      </c>
      <c r="I1060" s="182"/>
      <c r="J1060" s="183">
        <f>ROUND(I1060*H1060,2)</f>
        <v>0</v>
      </c>
      <c r="K1060" s="179" t="s">
        <v>313</v>
      </c>
      <c r="L1060" s="184"/>
      <c r="M1060" s="185" t="s">
        <v>1</v>
      </c>
      <c r="N1060" s="186" t="s">
        <v>40</v>
      </c>
      <c r="P1060" s="148">
        <f>O1060*H1060</f>
        <v>0</v>
      </c>
      <c r="Q1060" s="148">
        <v>3.15E-3</v>
      </c>
      <c r="R1060" s="148">
        <f>Q1060*H1060</f>
        <v>1.24529895</v>
      </c>
      <c r="S1060" s="148">
        <v>0</v>
      </c>
      <c r="T1060" s="149">
        <f>S1060*H1060</f>
        <v>0</v>
      </c>
      <c r="AR1060" s="150" t="s">
        <v>524</v>
      </c>
      <c r="AT1060" s="150" t="s">
        <v>390</v>
      </c>
      <c r="AU1060" s="150" t="s">
        <v>84</v>
      </c>
      <c r="AY1060" s="18" t="s">
        <v>307</v>
      </c>
      <c r="BE1060" s="151">
        <f>IF(N1060="základní",J1060,0)</f>
        <v>0</v>
      </c>
      <c r="BF1060" s="151">
        <f>IF(N1060="snížená",J1060,0)</f>
        <v>0</v>
      </c>
      <c r="BG1060" s="151">
        <f>IF(N1060="zákl. přenesená",J1060,0)</f>
        <v>0</v>
      </c>
      <c r="BH1060" s="151">
        <f>IF(N1060="sníž. přenesená",J1060,0)</f>
        <v>0</v>
      </c>
      <c r="BI1060" s="151">
        <f>IF(N1060="nulová",J1060,0)</f>
        <v>0</v>
      </c>
      <c r="BJ1060" s="18" t="s">
        <v>82</v>
      </c>
      <c r="BK1060" s="151">
        <f>ROUND(I1060*H1060,2)</f>
        <v>0</v>
      </c>
      <c r="BL1060" s="18" t="s">
        <v>417</v>
      </c>
      <c r="BM1060" s="150" t="s">
        <v>1423</v>
      </c>
    </row>
    <row r="1061" spans="2:65" s="1" customFormat="1" ht="11.25">
      <c r="B1061" s="33"/>
      <c r="D1061" s="152" t="s">
        <v>316</v>
      </c>
      <c r="F1061" s="153" t="s">
        <v>1422</v>
      </c>
      <c r="I1061" s="154"/>
      <c r="L1061" s="33"/>
      <c r="M1061" s="155"/>
      <c r="T1061" s="57"/>
      <c r="AT1061" s="18" t="s">
        <v>316</v>
      </c>
      <c r="AU1061" s="18" t="s">
        <v>84</v>
      </c>
    </row>
    <row r="1062" spans="2:65" s="13" customFormat="1" ht="11.25">
      <c r="B1062" s="162"/>
      <c r="D1062" s="152" t="s">
        <v>318</v>
      </c>
      <c r="E1062" s="163" t="s">
        <v>1</v>
      </c>
      <c r="F1062" s="164" t="s">
        <v>1424</v>
      </c>
      <c r="H1062" s="165">
        <v>395.33300000000003</v>
      </c>
      <c r="I1062" s="166"/>
      <c r="L1062" s="162"/>
      <c r="M1062" s="167"/>
      <c r="T1062" s="168"/>
      <c r="AT1062" s="163" t="s">
        <v>318</v>
      </c>
      <c r="AU1062" s="163" t="s">
        <v>84</v>
      </c>
      <c r="AV1062" s="13" t="s">
        <v>84</v>
      </c>
      <c r="AW1062" s="13" t="s">
        <v>32</v>
      </c>
      <c r="AX1062" s="13" t="s">
        <v>82</v>
      </c>
      <c r="AY1062" s="163" t="s">
        <v>307</v>
      </c>
    </row>
    <row r="1063" spans="2:65" s="1" customFormat="1" ht="33" customHeight="1">
      <c r="B1063" s="33"/>
      <c r="C1063" s="139" t="s">
        <v>1425</v>
      </c>
      <c r="D1063" s="139" t="s">
        <v>309</v>
      </c>
      <c r="E1063" s="140" t="s">
        <v>1426</v>
      </c>
      <c r="F1063" s="141" t="s">
        <v>1427</v>
      </c>
      <c r="G1063" s="142" t="s">
        <v>398</v>
      </c>
      <c r="H1063" s="143">
        <v>395.33300000000003</v>
      </c>
      <c r="I1063" s="144"/>
      <c r="J1063" s="145">
        <f>ROUND(I1063*H1063,2)</f>
        <v>0</v>
      </c>
      <c r="K1063" s="141" t="s">
        <v>313</v>
      </c>
      <c r="L1063" s="33"/>
      <c r="M1063" s="146" t="s">
        <v>1</v>
      </c>
      <c r="N1063" s="147" t="s">
        <v>40</v>
      </c>
      <c r="P1063" s="148">
        <f>O1063*H1063</f>
        <v>0</v>
      </c>
      <c r="Q1063" s="148">
        <v>1.1999999999999999E-3</v>
      </c>
      <c r="R1063" s="148">
        <f>Q1063*H1063</f>
        <v>0.47439959999999998</v>
      </c>
      <c r="S1063" s="148">
        <v>0</v>
      </c>
      <c r="T1063" s="149">
        <f>S1063*H1063</f>
        <v>0</v>
      </c>
      <c r="AR1063" s="150" t="s">
        <v>417</v>
      </c>
      <c r="AT1063" s="150" t="s">
        <v>309</v>
      </c>
      <c r="AU1063" s="150" t="s">
        <v>84</v>
      </c>
      <c r="AY1063" s="18" t="s">
        <v>307</v>
      </c>
      <c r="BE1063" s="151">
        <f>IF(N1063="základní",J1063,0)</f>
        <v>0</v>
      </c>
      <c r="BF1063" s="151">
        <f>IF(N1063="snížená",J1063,0)</f>
        <v>0</v>
      </c>
      <c r="BG1063" s="151">
        <f>IF(N1063="zákl. přenesená",J1063,0)</f>
        <v>0</v>
      </c>
      <c r="BH1063" s="151">
        <f>IF(N1063="sníž. přenesená",J1063,0)</f>
        <v>0</v>
      </c>
      <c r="BI1063" s="151">
        <f>IF(N1063="nulová",J1063,0)</f>
        <v>0</v>
      </c>
      <c r="BJ1063" s="18" t="s">
        <v>82</v>
      </c>
      <c r="BK1063" s="151">
        <f>ROUND(I1063*H1063,2)</f>
        <v>0</v>
      </c>
      <c r="BL1063" s="18" t="s">
        <v>417</v>
      </c>
      <c r="BM1063" s="150" t="s">
        <v>1428</v>
      </c>
    </row>
    <row r="1064" spans="2:65" s="1" customFormat="1" ht="19.5">
      <c r="B1064" s="33"/>
      <c r="D1064" s="152" t="s">
        <v>316</v>
      </c>
      <c r="F1064" s="153" t="s">
        <v>1429</v>
      </c>
      <c r="I1064" s="154"/>
      <c r="L1064" s="33"/>
      <c r="M1064" s="155"/>
      <c r="T1064" s="57"/>
      <c r="AT1064" s="18" t="s">
        <v>316</v>
      </c>
      <c r="AU1064" s="18" t="s">
        <v>84</v>
      </c>
    </row>
    <row r="1065" spans="2:65" s="13" customFormat="1" ht="11.25">
      <c r="B1065" s="162"/>
      <c r="D1065" s="152" t="s">
        <v>318</v>
      </c>
      <c r="E1065" s="163" t="s">
        <v>1</v>
      </c>
      <c r="F1065" s="164" t="s">
        <v>1424</v>
      </c>
      <c r="H1065" s="165">
        <v>395.33300000000003</v>
      </c>
      <c r="I1065" s="166"/>
      <c r="L1065" s="162"/>
      <c r="M1065" s="167"/>
      <c r="T1065" s="168"/>
      <c r="AT1065" s="163" t="s">
        <v>318</v>
      </c>
      <c r="AU1065" s="163" t="s">
        <v>84</v>
      </c>
      <c r="AV1065" s="13" t="s">
        <v>84</v>
      </c>
      <c r="AW1065" s="13" t="s">
        <v>32</v>
      </c>
      <c r="AX1065" s="13" t="s">
        <v>82</v>
      </c>
      <c r="AY1065" s="163" t="s">
        <v>307</v>
      </c>
    </row>
    <row r="1066" spans="2:65" s="1" customFormat="1" ht="33" customHeight="1">
      <c r="B1066" s="33"/>
      <c r="C1066" s="139" t="s">
        <v>1430</v>
      </c>
      <c r="D1066" s="139" t="s">
        <v>309</v>
      </c>
      <c r="E1066" s="140" t="s">
        <v>1431</v>
      </c>
      <c r="F1066" s="141" t="s">
        <v>1432</v>
      </c>
      <c r="G1066" s="142" t="s">
        <v>312</v>
      </c>
      <c r="H1066" s="143">
        <v>118.6</v>
      </c>
      <c r="I1066" s="144"/>
      <c r="J1066" s="145">
        <f>ROUND(I1066*H1066,2)</f>
        <v>0</v>
      </c>
      <c r="K1066" s="141" t="s">
        <v>313</v>
      </c>
      <c r="L1066" s="33"/>
      <c r="M1066" s="146" t="s">
        <v>1</v>
      </c>
      <c r="N1066" s="147" t="s">
        <v>40</v>
      </c>
      <c r="P1066" s="148">
        <f>O1066*H1066</f>
        <v>0</v>
      </c>
      <c r="Q1066" s="148">
        <v>4.2999999999999999E-4</v>
      </c>
      <c r="R1066" s="148">
        <f>Q1066*H1066</f>
        <v>5.0997999999999995E-2</v>
      </c>
      <c r="S1066" s="148">
        <v>0</v>
      </c>
      <c r="T1066" s="149">
        <f>S1066*H1066</f>
        <v>0</v>
      </c>
      <c r="AR1066" s="150" t="s">
        <v>417</v>
      </c>
      <c r="AT1066" s="150" t="s">
        <v>309</v>
      </c>
      <c r="AU1066" s="150" t="s">
        <v>84</v>
      </c>
      <c r="AY1066" s="18" t="s">
        <v>307</v>
      </c>
      <c r="BE1066" s="151">
        <f>IF(N1066="základní",J1066,0)</f>
        <v>0</v>
      </c>
      <c r="BF1066" s="151">
        <f>IF(N1066="snížená",J1066,0)</f>
        <v>0</v>
      </c>
      <c r="BG1066" s="151">
        <f>IF(N1066="zákl. přenesená",J1066,0)</f>
        <v>0</v>
      </c>
      <c r="BH1066" s="151">
        <f>IF(N1066="sníž. přenesená",J1066,0)</f>
        <v>0</v>
      </c>
      <c r="BI1066" s="151">
        <f>IF(N1066="nulová",J1066,0)</f>
        <v>0</v>
      </c>
      <c r="BJ1066" s="18" t="s">
        <v>82</v>
      </c>
      <c r="BK1066" s="151">
        <f>ROUND(I1066*H1066,2)</f>
        <v>0</v>
      </c>
      <c r="BL1066" s="18" t="s">
        <v>417</v>
      </c>
      <c r="BM1066" s="150" t="s">
        <v>1433</v>
      </c>
    </row>
    <row r="1067" spans="2:65" s="1" customFormat="1" ht="29.25">
      <c r="B1067" s="33"/>
      <c r="D1067" s="152" t="s">
        <v>316</v>
      </c>
      <c r="F1067" s="153" t="s">
        <v>1434</v>
      </c>
      <c r="I1067" s="154"/>
      <c r="L1067" s="33"/>
      <c r="M1067" s="155"/>
      <c r="T1067" s="57"/>
      <c r="AT1067" s="18" t="s">
        <v>316</v>
      </c>
      <c r="AU1067" s="18" t="s">
        <v>84</v>
      </c>
    </row>
    <row r="1068" spans="2:65" s="13" customFormat="1" ht="11.25">
      <c r="B1068" s="162"/>
      <c r="D1068" s="152" t="s">
        <v>318</v>
      </c>
      <c r="E1068" s="163" t="s">
        <v>1</v>
      </c>
      <c r="F1068" s="164" t="s">
        <v>167</v>
      </c>
      <c r="H1068" s="165">
        <v>118.6</v>
      </c>
      <c r="I1068" s="166"/>
      <c r="L1068" s="162"/>
      <c r="M1068" s="167"/>
      <c r="T1068" s="168"/>
      <c r="AT1068" s="163" t="s">
        <v>318</v>
      </c>
      <c r="AU1068" s="163" t="s">
        <v>84</v>
      </c>
      <c r="AV1068" s="13" t="s">
        <v>84</v>
      </c>
      <c r="AW1068" s="13" t="s">
        <v>32</v>
      </c>
      <c r="AX1068" s="13" t="s">
        <v>82</v>
      </c>
      <c r="AY1068" s="163" t="s">
        <v>307</v>
      </c>
    </row>
    <row r="1069" spans="2:65" s="1" customFormat="1" ht="16.5" customHeight="1">
      <c r="B1069" s="33"/>
      <c r="C1069" s="177" t="s">
        <v>1435</v>
      </c>
      <c r="D1069" s="177" t="s">
        <v>390</v>
      </c>
      <c r="E1069" s="178" t="s">
        <v>1436</v>
      </c>
      <c r="F1069" s="179" t="s">
        <v>1437</v>
      </c>
      <c r="G1069" s="180" t="s">
        <v>312</v>
      </c>
      <c r="H1069" s="181">
        <v>128.08799999999999</v>
      </c>
      <c r="I1069" s="182"/>
      <c r="J1069" s="183">
        <f>ROUND(I1069*H1069,2)</f>
        <v>0</v>
      </c>
      <c r="K1069" s="179" t="s">
        <v>1</v>
      </c>
      <c r="L1069" s="184"/>
      <c r="M1069" s="185" t="s">
        <v>1</v>
      </c>
      <c r="N1069" s="186" t="s">
        <v>40</v>
      </c>
      <c r="P1069" s="148">
        <f>O1069*H1069</f>
        <v>0</v>
      </c>
      <c r="Q1069" s="148">
        <v>1.4250000000000001E-2</v>
      </c>
      <c r="R1069" s="148">
        <f>Q1069*H1069</f>
        <v>1.8252539999999999</v>
      </c>
      <c r="S1069" s="148">
        <v>0</v>
      </c>
      <c r="T1069" s="149">
        <f>S1069*H1069</f>
        <v>0</v>
      </c>
      <c r="AR1069" s="150" t="s">
        <v>524</v>
      </c>
      <c r="AT1069" s="150" t="s">
        <v>390</v>
      </c>
      <c r="AU1069" s="150" t="s">
        <v>84</v>
      </c>
      <c r="AY1069" s="18" t="s">
        <v>307</v>
      </c>
      <c r="BE1069" s="151">
        <f>IF(N1069="základní",J1069,0)</f>
        <v>0</v>
      </c>
      <c r="BF1069" s="151">
        <f>IF(N1069="snížená",J1069,0)</f>
        <v>0</v>
      </c>
      <c r="BG1069" s="151">
        <f>IF(N1069="zákl. přenesená",J1069,0)</f>
        <v>0</v>
      </c>
      <c r="BH1069" s="151">
        <f>IF(N1069="sníž. přenesená",J1069,0)</f>
        <v>0</v>
      </c>
      <c r="BI1069" s="151">
        <f>IF(N1069="nulová",J1069,0)</f>
        <v>0</v>
      </c>
      <c r="BJ1069" s="18" t="s">
        <v>82</v>
      </c>
      <c r="BK1069" s="151">
        <f>ROUND(I1069*H1069,2)</f>
        <v>0</v>
      </c>
      <c r="BL1069" s="18" t="s">
        <v>417</v>
      </c>
      <c r="BM1069" s="150" t="s">
        <v>1438</v>
      </c>
    </row>
    <row r="1070" spans="2:65" s="1" customFormat="1" ht="11.25">
      <c r="B1070" s="33"/>
      <c r="D1070" s="152" t="s">
        <v>316</v>
      </c>
      <c r="F1070" s="153" t="s">
        <v>1437</v>
      </c>
      <c r="I1070" s="154"/>
      <c r="L1070" s="33"/>
      <c r="M1070" s="155"/>
      <c r="T1070" s="57"/>
      <c r="AT1070" s="18" t="s">
        <v>316</v>
      </c>
      <c r="AU1070" s="18" t="s">
        <v>84</v>
      </c>
    </row>
    <row r="1071" spans="2:65" s="13" customFormat="1" ht="11.25">
      <c r="B1071" s="162"/>
      <c r="D1071" s="152" t="s">
        <v>318</v>
      </c>
      <c r="F1071" s="164" t="s">
        <v>1439</v>
      </c>
      <c r="H1071" s="165">
        <v>128.08799999999999</v>
      </c>
      <c r="I1071" s="166"/>
      <c r="L1071" s="162"/>
      <c r="M1071" s="167"/>
      <c r="T1071" s="168"/>
      <c r="AT1071" s="163" t="s">
        <v>318</v>
      </c>
      <c r="AU1071" s="163" t="s">
        <v>84</v>
      </c>
      <c r="AV1071" s="13" t="s">
        <v>84</v>
      </c>
      <c r="AW1071" s="13" t="s">
        <v>4</v>
      </c>
      <c r="AX1071" s="13" t="s">
        <v>82</v>
      </c>
      <c r="AY1071" s="163" t="s">
        <v>307</v>
      </c>
    </row>
    <row r="1072" spans="2:65" s="1" customFormat="1" ht="33" customHeight="1">
      <c r="B1072" s="33"/>
      <c r="C1072" s="139" t="s">
        <v>1440</v>
      </c>
      <c r="D1072" s="139" t="s">
        <v>309</v>
      </c>
      <c r="E1072" s="140" t="s">
        <v>1441</v>
      </c>
      <c r="F1072" s="141" t="s">
        <v>1442</v>
      </c>
      <c r="G1072" s="142" t="s">
        <v>364</v>
      </c>
      <c r="H1072" s="143">
        <v>9.3149999999999995</v>
      </c>
      <c r="I1072" s="144"/>
      <c r="J1072" s="145">
        <f>ROUND(I1072*H1072,2)</f>
        <v>0</v>
      </c>
      <c r="K1072" s="141" t="s">
        <v>313</v>
      </c>
      <c r="L1072" s="33"/>
      <c r="M1072" s="146" t="s">
        <v>1</v>
      </c>
      <c r="N1072" s="147" t="s">
        <v>40</v>
      </c>
      <c r="P1072" s="148">
        <f>O1072*H1072</f>
        <v>0</v>
      </c>
      <c r="Q1072" s="148">
        <v>0</v>
      </c>
      <c r="R1072" s="148">
        <f>Q1072*H1072</f>
        <v>0</v>
      </c>
      <c r="S1072" s="148">
        <v>0</v>
      </c>
      <c r="T1072" s="149">
        <f>S1072*H1072</f>
        <v>0</v>
      </c>
      <c r="AR1072" s="150" t="s">
        <v>417</v>
      </c>
      <c r="AT1072" s="150" t="s">
        <v>309</v>
      </c>
      <c r="AU1072" s="150" t="s">
        <v>84</v>
      </c>
      <c r="AY1072" s="18" t="s">
        <v>307</v>
      </c>
      <c r="BE1072" s="151">
        <f>IF(N1072="základní",J1072,0)</f>
        <v>0</v>
      </c>
      <c r="BF1072" s="151">
        <f>IF(N1072="snížená",J1072,0)</f>
        <v>0</v>
      </c>
      <c r="BG1072" s="151">
        <f>IF(N1072="zákl. přenesená",J1072,0)</f>
        <v>0</v>
      </c>
      <c r="BH1072" s="151">
        <f>IF(N1072="sníž. přenesená",J1072,0)</f>
        <v>0</v>
      </c>
      <c r="BI1072" s="151">
        <f>IF(N1072="nulová",J1072,0)</f>
        <v>0</v>
      </c>
      <c r="BJ1072" s="18" t="s">
        <v>82</v>
      </c>
      <c r="BK1072" s="151">
        <f>ROUND(I1072*H1072,2)</f>
        <v>0</v>
      </c>
      <c r="BL1072" s="18" t="s">
        <v>417</v>
      </c>
      <c r="BM1072" s="150" t="s">
        <v>1443</v>
      </c>
    </row>
    <row r="1073" spans="2:65" s="1" customFormat="1" ht="29.25">
      <c r="B1073" s="33"/>
      <c r="D1073" s="152" t="s">
        <v>316</v>
      </c>
      <c r="F1073" s="153" t="s">
        <v>1444</v>
      </c>
      <c r="I1073" s="154"/>
      <c r="L1073" s="33"/>
      <c r="M1073" s="155"/>
      <c r="T1073" s="57"/>
      <c r="AT1073" s="18" t="s">
        <v>316</v>
      </c>
      <c r="AU1073" s="18" t="s">
        <v>84</v>
      </c>
    </row>
    <row r="1074" spans="2:65" s="11" customFormat="1" ht="22.9" customHeight="1">
      <c r="B1074" s="127"/>
      <c r="D1074" s="128" t="s">
        <v>74</v>
      </c>
      <c r="E1074" s="137" t="s">
        <v>1445</v>
      </c>
      <c r="F1074" s="137" t="s">
        <v>1446</v>
      </c>
      <c r="I1074" s="130"/>
      <c r="J1074" s="138">
        <f>BK1074</f>
        <v>0</v>
      </c>
      <c r="L1074" s="127"/>
      <c r="M1074" s="132"/>
      <c r="P1074" s="133">
        <f>SUM(P1075:P1145)</f>
        <v>0</v>
      </c>
      <c r="R1074" s="133">
        <f>SUM(R1075:R1145)</f>
        <v>11.421142850929799</v>
      </c>
      <c r="T1074" s="134">
        <f>SUM(T1075:T1145)</f>
        <v>4.6663019999999999</v>
      </c>
      <c r="AR1074" s="128" t="s">
        <v>84</v>
      </c>
      <c r="AT1074" s="135" t="s">
        <v>74</v>
      </c>
      <c r="AU1074" s="135" t="s">
        <v>82</v>
      </c>
      <c r="AY1074" s="128" t="s">
        <v>307</v>
      </c>
      <c r="BK1074" s="136">
        <f>SUM(BK1075:BK1145)</f>
        <v>0</v>
      </c>
    </row>
    <row r="1075" spans="2:65" s="1" customFormat="1" ht="24.2" customHeight="1">
      <c r="B1075" s="33"/>
      <c r="C1075" s="139" t="s">
        <v>1447</v>
      </c>
      <c r="D1075" s="139" t="s">
        <v>309</v>
      </c>
      <c r="E1075" s="140" t="s">
        <v>1448</v>
      </c>
      <c r="F1075" s="141" t="s">
        <v>1449</v>
      </c>
      <c r="G1075" s="142" t="s">
        <v>312</v>
      </c>
      <c r="H1075" s="143">
        <v>127.2</v>
      </c>
      <c r="I1075" s="144"/>
      <c r="J1075" s="145">
        <f>ROUND(I1075*H1075,2)</f>
        <v>0</v>
      </c>
      <c r="K1075" s="141" t="s">
        <v>313</v>
      </c>
      <c r="L1075" s="33"/>
      <c r="M1075" s="146" t="s">
        <v>1</v>
      </c>
      <c r="N1075" s="147" t="s">
        <v>40</v>
      </c>
      <c r="P1075" s="148">
        <f>O1075*H1075</f>
        <v>0</v>
      </c>
      <c r="Q1075" s="148">
        <v>0</v>
      </c>
      <c r="R1075" s="148">
        <f>Q1075*H1075</f>
        <v>0</v>
      </c>
      <c r="S1075" s="148">
        <v>1.721E-2</v>
      </c>
      <c r="T1075" s="149">
        <f>S1075*H1075</f>
        <v>2.1891120000000002</v>
      </c>
      <c r="AR1075" s="150" t="s">
        <v>417</v>
      </c>
      <c r="AT1075" s="150" t="s">
        <v>309</v>
      </c>
      <c r="AU1075" s="150" t="s">
        <v>84</v>
      </c>
      <c r="AY1075" s="18" t="s">
        <v>307</v>
      </c>
      <c r="BE1075" s="151">
        <f>IF(N1075="základní",J1075,0)</f>
        <v>0</v>
      </c>
      <c r="BF1075" s="151">
        <f>IF(N1075="snížená",J1075,0)</f>
        <v>0</v>
      </c>
      <c r="BG1075" s="151">
        <f>IF(N1075="zákl. přenesená",J1075,0)</f>
        <v>0</v>
      </c>
      <c r="BH1075" s="151">
        <f>IF(N1075="sníž. přenesená",J1075,0)</f>
        <v>0</v>
      </c>
      <c r="BI1075" s="151">
        <f>IF(N1075="nulová",J1075,0)</f>
        <v>0</v>
      </c>
      <c r="BJ1075" s="18" t="s">
        <v>82</v>
      </c>
      <c r="BK1075" s="151">
        <f>ROUND(I1075*H1075,2)</f>
        <v>0</v>
      </c>
      <c r="BL1075" s="18" t="s">
        <v>417</v>
      </c>
      <c r="BM1075" s="150" t="s">
        <v>1450</v>
      </c>
    </row>
    <row r="1076" spans="2:65" s="1" customFormat="1" ht="29.25">
      <c r="B1076" s="33"/>
      <c r="D1076" s="152" t="s">
        <v>316</v>
      </c>
      <c r="F1076" s="153" t="s">
        <v>1451</v>
      </c>
      <c r="I1076" s="154"/>
      <c r="L1076" s="33"/>
      <c r="M1076" s="155"/>
      <c r="T1076" s="57"/>
      <c r="AT1076" s="18" t="s">
        <v>316</v>
      </c>
      <c r="AU1076" s="18" t="s">
        <v>84</v>
      </c>
    </row>
    <row r="1077" spans="2:65" s="12" customFormat="1" ht="11.25">
      <c r="B1077" s="156"/>
      <c r="D1077" s="152" t="s">
        <v>318</v>
      </c>
      <c r="E1077" s="157" t="s">
        <v>1</v>
      </c>
      <c r="F1077" s="158" t="s">
        <v>541</v>
      </c>
      <c r="H1077" s="157" t="s">
        <v>1</v>
      </c>
      <c r="I1077" s="159"/>
      <c r="L1077" s="156"/>
      <c r="M1077" s="160"/>
      <c r="T1077" s="161"/>
      <c r="AT1077" s="157" t="s">
        <v>318</v>
      </c>
      <c r="AU1077" s="157" t="s">
        <v>84</v>
      </c>
      <c r="AV1077" s="12" t="s">
        <v>82</v>
      </c>
      <c r="AW1077" s="12" t="s">
        <v>32</v>
      </c>
      <c r="AX1077" s="12" t="s">
        <v>75</v>
      </c>
      <c r="AY1077" s="157" t="s">
        <v>307</v>
      </c>
    </row>
    <row r="1078" spans="2:65" s="13" customFormat="1" ht="11.25">
      <c r="B1078" s="162"/>
      <c r="D1078" s="152" t="s">
        <v>318</v>
      </c>
      <c r="E1078" s="163" t="s">
        <v>1</v>
      </c>
      <c r="F1078" s="164" t="s">
        <v>1452</v>
      </c>
      <c r="H1078" s="165">
        <v>115</v>
      </c>
      <c r="I1078" s="166"/>
      <c r="L1078" s="162"/>
      <c r="M1078" s="167"/>
      <c r="T1078" s="168"/>
      <c r="AT1078" s="163" t="s">
        <v>318</v>
      </c>
      <c r="AU1078" s="163" t="s">
        <v>84</v>
      </c>
      <c r="AV1078" s="13" t="s">
        <v>84</v>
      </c>
      <c r="AW1078" s="13" t="s">
        <v>32</v>
      </c>
      <c r="AX1078" s="13" t="s">
        <v>75</v>
      </c>
      <c r="AY1078" s="163" t="s">
        <v>307</v>
      </c>
    </row>
    <row r="1079" spans="2:65" s="12" customFormat="1" ht="11.25">
      <c r="B1079" s="156"/>
      <c r="D1079" s="152" t="s">
        <v>318</v>
      </c>
      <c r="E1079" s="157" t="s">
        <v>1</v>
      </c>
      <c r="F1079" s="158" t="s">
        <v>1453</v>
      </c>
      <c r="H1079" s="157" t="s">
        <v>1</v>
      </c>
      <c r="I1079" s="159"/>
      <c r="L1079" s="156"/>
      <c r="M1079" s="160"/>
      <c r="T1079" s="161"/>
      <c r="AT1079" s="157" t="s">
        <v>318</v>
      </c>
      <c r="AU1079" s="157" t="s">
        <v>84</v>
      </c>
      <c r="AV1079" s="12" t="s">
        <v>82</v>
      </c>
      <c r="AW1079" s="12" t="s">
        <v>32</v>
      </c>
      <c r="AX1079" s="12" t="s">
        <v>75</v>
      </c>
      <c r="AY1079" s="157" t="s">
        <v>307</v>
      </c>
    </row>
    <row r="1080" spans="2:65" s="13" customFormat="1" ht="11.25">
      <c r="B1080" s="162"/>
      <c r="D1080" s="152" t="s">
        <v>318</v>
      </c>
      <c r="E1080" s="163" t="s">
        <v>1</v>
      </c>
      <c r="F1080" s="164" t="s">
        <v>1454</v>
      </c>
      <c r="H1080" s="165">
        <v>7.2</v>
      </c>
      <c r="I1080" s="166"/>
      <c r="L1080" s="162"/>
      <c r="M1080" s="167"/>
      <c r="T1080" s="168"/>
      <c r="AT1080" s="163" t="s">
        <v>318</v>
      </c>
      <c r="AU1080" s="163" t="s">
        <v>84</v>
      </c>
      <c r="AV1080" s="13" t="s">
        <v>84</v>
      </c>
      <c r="AW1080" s="13" t="s">
        <v>32</v>
      </c>
      <c r="AX1080" s="13" t="s">
        <v>75</v>
      </c>
      <c r="AY1080" s="163" t="s">
        <v>307</v>
      </c>
    </row>
    <row r="1081" spans="2:65" s="12" customFormat="1" ht="11.25">
      <c r="B1081" s="156"/>
      <c r="D1081" s="152" t="s">
        <v>318</v>
      </c>
      <c r="E1081" s="157" t="s">
        <v>1</v>
      </c>
      <c r="F1081" s="158" t="s">
        <v>1455</v>
      </c>
      <c r="H1081" s="157" t="s">
        <v>1</v>
      </c>
      <c r="I1081" s="159"/>
      <c r="L1081" s="156"/>
      <c r="M1081" s="160"/>
      <c r="T1081" s="161"/>
      <c r="AT1081" s="157" t="s">
        <v>318</v>
      </c>
      <c r="AU1081" s="157" t="s">
        <v>84</v>
      </c>
      <c r="AV1081" s="12" t="s">
        <v>82</v>
      </c>
      <c r="AW1081" s="12" t="s">
        <v>32</v>
      </c>
      <c r="AX1081" s="12" t="s">
        <v>75</v>
      </c>
      <c r="AY1081" s="157" t="s">
        <v>307</v>
      </c>
    </row>
    <row r="1082" spans="2:65" s="13" customFormat="1" ht="11.25">
      <c r="B1082" s="162"/>
      <c r="D1082" s="152" t="s">
        <v>318</v>
      </c>
      <c r="E1082" s="163" t="s">
        <v>1</v>
      </c>
      <c r="F1082" s="164" t="s">
        <v>1456</v>
      </c>
      <c r="H1082" s="165">
        <v>5</v>
      </c>
      <c r="I1082" s="166"/>
      <c r="L1082" s="162"/>
      <c r="M1082" s="167"/>
      <c r="T1082" s="168"/>
      <c r="AT1082" s="163" t="s">
        <v>318</v>
      </c>
      <c r="AU1082" s="163" t="s">
        <v>84</v>
      </c>
      <c r="AV1082" s="13" t="s">
        <v>84</v>
      </c>
      <c r="AW1082" s="13" t="s">
        <v>32</v>
      </c>
      <c r="AX1082" s="13" t="s">
        <v>75</v>
      </c>
      <c r="AY1082" s="163" t="s">
        <v>307</v>
      </c>
    </row>
    <row r="1083" spans="2:65" s="14" customFormat="1" ht="11.25">
      <c r="B1083" s="169"/>
      <c r="D1083" s="152" t="s">
        <v>318</v>
      </c>
      <c r="E1083" s="170" t="s">
        <v>1</v>
      </c>
      <c r="F1083" s="171" t="s">
        <v>325</v>
      </c>
      <c r="H1083" s="172">
        <v>127.2</v>
      </c>
      <c r="I1083" s="173"/>
      <c r="L1083" s="169"/>
      <c r="M1083" s="174"/>
      <c r="T1083" s="175"/>
      <c r="AT1083" s="170" t="s">
        <v>318</v>
      </c>
      <c r="AU1083" s="170" t="s">
        <v>84</v>
      </c>
      <c r="AV1083" s="14" t="s">
        <v>314</v>
      </c>
      <c r="AW1083" s="14" t="s">
        <v>32</v>
      </c>
      <c r="AX1083" s="14" t="s">
        <v>82</v>
      </c>
      <c r="AY1083" s="170" t="s">
        <v>307</v>
      </c>
    </row>
    <row r="1084" spans="2:65" s="1" customFormat="1" ht="24.2" customHeight="1">
      <c r="B1084" s="33"/>
      <c r="C1084" s="139" t="s">
        <v>1457</v>
      </c>
      <c r="D1084" s="139" t="s">
        <v>309</v>
      </c>
      <c r="E1084" s="140" t="s">
        <v>1458</v>
      </c>
      <c r="F1084" s="141" t="s">
        <v>1459</v>
      </c>
      <c r="G1084" s="142" t="s">
        <v>312</v>
      </c>
      <c r="H1084" s="143">
        <v>232.6</v>
      </c>
      <c r="I1084" s="144"/>
      <c r="J1084" s="145">
        <f>ROUND(I1084*H1084,2)</f>
        <v>0</v>
      </c>
      <c r="K1084" s="141" t="s">
        <v>313</v>
      </c>
      <c r="L1084" s="33"/>
      <c r="M1084" s="146" t="s">
        <v>1</v>
      </c>
      <c r="N1084" s="147" t="s">
        <v>40</v>
      </c>
      <c r="P1084" s="148">
        <f>O1084*H1084</f>
        <v>0</v>
      </c>
      <c r="Q1084" s="148">
        <v>0</v>
      </c>
      <c r="R1084" s="148">
        <f>Q1084*H1084</f>
        <v>0</v>
      </c>
      <c r="S1084" s="148">
        <v>1.065E-2</v>
      </c>
      <c r="T1084" s="149">
        <f>S1084*H1084</f>
        <v>2.4771899999999998</v>
      </c>
      <c r="AR1084" s="150" t="s">
        <v>417</v>
      </c>
      <c r="AT1084" s="150" t="s">
        <v>309</v>
      </c>
      <c r="AU1084" s="150" t="s">
        <v>84</v>
      </c>
      <c r="AY1084" s="18" t="s">
        <v>307</v>
      </c>
      <c r="BE1084" s="151">
        <f>IF(N1084="základní",J1084,0)</f>
        <v>0</v>
      </c>
      <c r="BF1084" s="151">
        <f>IF(N1084="snížená",J1084,0)</f>
        <v>0</v>
      </c>
      <c r="BG1084" s="151">
        <f>IF(N1084="zákl. přenesená",J1084,0)</f>
        <v>0</v>
      </c>
      <c r="BH1084" s="151">
        <f>IF(N1084="sníž. přenesená",J1084,0)</f>
        <v>0</v>
      </c>
      <c r="BI1084" s="151">
        <f>IF(N1084="nulová",J1084,0)</f>
        <v>0</v>
      </c>
      <c r="BJ1084" s="18" t="s">
        <v>82</v>
      </c>
      <c r="BK1084" s="151">
        <f>ROUND(I1084*H1084,2)</f>
        <v>0</v>
      </c>
      <c r="BL1084" s="18" t="s">
        <v>417</v>
      </c>
      <c r="BM1084" s="150" t="s">
        <v>1460</v>
      </c>
    </row>
    <row r="1085" spans="2:65" s="1" customFormat="1" ht="19.5">
      <c r="B1085" s="33"/>
      <c r="D1085" s="152" t="s">
        <v>316</v>
      </c>
      <c r="F1085" s="153" t="s">
        <v>1461</v>
      </c>
      <c r="I1085" s="154"/>
      <c r="L1085" s="33"/>
      <c r="M1085" s="155"/>
      <c r="T1085" s="57"/>
      <c r="AT1085" s="18" t="s">
        <v>316</v>
      </c>
      <c r="AU1085" s="18" t="s">
        <v>84</v>
      </c>
    </row>
    <row r="1086" spans="2:65" s="12" customFormat="1" ht="11.25">
      <c r="B1086" s="156"/>
      <c r="D1086" s="152" t="s">
        <v>318</v>
      </c>
      <c r="E1086" s="157" t="s">
        <v>1</v>
      </c>
      <c r="F1086" s="158" t="s">
        <v>1462</v>
      </c>
      <c r="H1086" s="157" t="s">
        <v>1</v>
      </c>
      <c r="I1086" s="159"/>
      <c r="L1086" s="156"/>
      <c r="M1086" s="160"/>
      <c r="T1086" s="161"/>
      <c r="AT1086" s="157" t="s">
        <v>318</v>
      </c>
      <c r="AU1086" s="157" t="s">
        <v>84</v>
      </c>
      <c r="AV1086" s="12" t="s">
        <v>82</v>
      </c>
      <c r="AW1086" s="12" t="s">
        <v>32</v>
      </c>
      <c r="AX1086" s="12" t="s">
        <v>75</v>
      </c>
      <c r="AY1086" s="157" t="s">
        <v>307</v>
      </c>
    </row>
    <row r="1087" spans="2:65" s="13" customFormat="1" ht="11.25">
      <c r="B1087" s="162"/>
      <c r="D1087" s="152" t="s">
        <v>318</v>
      </c>
      <c r="E1087" s="163" t="s">
        <v>1</v>
      </c>
      <c r="F1087" s="164" t="s">
        <v>1463</v>
      </c>
      <c r="H1087" s="165">
        <v>232.6</v>
      </c>
      <c r="I1087" s="166"/>
      <c r="L1087" s="162"/>
      <c r="M1087" s="167"/>
      <c r="T1087" s="168"/>
      <c r="AT1087" s="163" t="s">
        <v>318</v>
      </c>
      <c r="AU1087" s="163" t="s">
        <v>84</v>
      </c>
      <c r="AV1087" s="13" t="s">
        <v>84</v>
      </c>
      <c r="AW1087" s="13" t="s">
        <v>32</v>
      </c>
      <c r="AX1087" s="13" t="s">
        <v>82</v>
      </c>
      <c r="AY1087" s="163" t="s">
        <v>307</v>
      </c>
    </row>
    <row r="1088" spans="2:65" s="1" customFormat="1" ht="24.2" customHeight="1">
      <c r="B1088" s="33"/>
      <c r="C1088" s="139" t="s">
        <v>1464</v>
      </c>
      <c r="D1088" s="139" t="s">
        <v>309</v>
      </c>
      <c r="E1088" s="140" t="s">
        <v>1465</v>
      </c>
      <c r="F1088" s="141" t="s">
        <v>1466</v>
      </c>
      <c r="G1088" s="142" t="s">
        <v>312</v>
      </c>
      <c r="H1088" s="143">
        <v>29.722000000000001</v>
      </c>
      <c r="I1088" s="144"/>
      <c r="J1088" s="145">
        <f>ROUND(I1088*H1088,2)</f>
        <v>0</v>
      </c>
      <c r="K1088" s="141" t="s">
        <v>313</v>
      </c>
      <c r="L1088" s="33"/>
      <c r="M1088" s="146" t="s">
        <v>1</v>
      </c>
      <c r="N1088" s="147" t="s">
        <v>40</v>
      </c>
      <c r="P1088" s="148">
        <f>O1088*H1088</f>
        <v>0</v>
      </c>
      <c r="Q1088" s="148">
        <v>1.2204690900000001E-2</v>
      </c>
      <c r="R1088" s="148">
        <f>Q1088*H1088</f>
        <v>0.36274782292980001</v>
      </c>
      <c r="S1088" s="148">
        <v>0</v>
      </c>
      <c r="T1088" s="149">
        <f>S1088*H1088</f>
        <v>0</v>
      </c>
      <c r="AR1088" s="150" t="s">
        <v>417</v>
      </c>
      <c r="AT1088" s="150" t="s">
        <v>309</v>
      </c>
      <c r="AU1088" s="150" t="s">
        <v>84</v>
      </c>
      <c r="AY1088" s="18" t="s">
        <v>307</v>
      </c>
      <c r="BE1088" s="151">
        <f>IF(N1088="základní",J1088,0)</f>
        <v>0</v>
      </c>
      <c r="BF1088" s="151">
        <f>IF(N1088="snížená",J1088,0)</f>
        <v>0</v>
      </c>
      <c r="BG1088" s="151">
        <f>IF(N1088="zákl. přenesená",J1088,0)</f>
        <v>0</v>
      </c>
      <c r="BH1088" s="151">
        <f>IF(N1088="sníž. přenesená",J1088,0)</f>
        <v>0</v>
      </c>
      <c r="BI1088" s="151">
        <f>IF(N1088="nulová",J1088,0)</f>
        <v>0</v>
      </c>
      <c r="BJ1088" s="18" t="s">
        <v>82</v>
      </c>
      <c r="BK1088" s="151">
        <f>ROUND(I1088*H1088,2)</f>
        <v>0</v>
      </c>
      <c r="BL1088" s="18" t="s">
        <v>417</v>
      </c>
      <c r="BM1088" s="150" t="s">
        <v>1467</v>
      </c>
    </row>
    <row r="1089" spans="2:65" s="1" customFormat="1" ht="29.25">
      <c r="B1089" s="33"/>
      <c r="D1089" s="152" t="s">
        <v>316</v>
      </c>
      <c r="F1089" s="153" t="s">
        <v>1468</v>
      </c>
      <c r="I1089" s="154"/>
      <c r="L1089" s="33"/>
      <c r="M1089" s="155"/>
      <c r="T1089" s="57"/>
      <c r="AT1089" s="18" t="s">
        <v>316</v>
      </c>
      <c r="AU1089" s="18" t="s">
        <v>84</v>
      </c>
    </row>
    <row r="1090" spans="2:65" s="13" customFormat="1" ht="11.25">
      <c r="B1090" s="162"/>
      <c r="D1090" s="152" t="s">
        <v>318</v>
      </c>
      <c r="E1090" s="163" t="s">
        <v>1</v>
      </c>
      <c r="F1090" s="164" t="s">
        <v>201</v>
      </c>
      <c r="H1090" s="165">
        <v>29.722000000000001</v>
      </c>
      <c r="I1090" s="166"/>
      <c r="L1090" s="162"/>
      <c r="M1090" s="167"/>
      <c r="T1090" s="168"/>
      <c r="AT1090" s="163" t="s">
        <v>318</v>
      </c>
      <c r="AU1090" s="163" t="s">
        <v>84</v>
      </c>
      <c r="AV1090" s="13" t="s">
        <v>84</v>
      </c>
      <c r="AW1090" s="13" t="s">
        <v>32</v>
      </c>
      <c r="AX1090" s="13" t="s">
        <v>82</v>
      </c>
      <c r="AY1090" s="163" t="s">
        <v>307</v>
      </c>
    </row>
    <row r="1091" spans="2:65" s="1" customFormat="1" ht="24.2" customHeight="1">
      <c r="B1091" s="33"/>
      <c r="C1091" s="139" t="s">
        <v>1469</v>
      </c>
      <c r="D1091" s="139" t="s">
        <v>309</v>
      </c>
      <c r="E1091" s="140" t="s">
        <v>1470</v>
      </c>
      <c r="F1091" s="141" t="s">
        <v>1471</v>
      </c>
      <c r="G1091" s="142" t="s">
        <v>312</v>
      </c>
      <c r="H1091" s="143">
        <v>131.89599999999999</v>
      </c>
      <c r="I1091" s="144"/>
      <c r="J1091" s="145">
        <f>ROUND(I1091*H1091,2)</f>
        <v>0</v>
      </c>
      <c r="K1091" s="141" t="s">
        <v>313</v>
      </c>
      <c r="L1091" s="33"/>
      <c r="M1091" s="146" t="s">
        <v>1</v>
      </c>
      <c r="N1091" s="147" t="s">
        <v>40</v>
      </c>
      <c r="P1091" s="148">
        <f>O1091*H1091</f>
        <v>0</v>
      </c>
      <c r="Q1091" s="148">
        <v>1.3860000000000001E-2</v>
      </c>
      <c r="R1091" s="148">
        <f>Q1091*H1091</f>
        <v>1.82807856</v>
      </c>
      <c r="S1091" s="148">
        <v>0</v>
      </c>
      <c r="T1091" s="149">
        <f>S1091*H1091</f>
        <v>0</v>
      </c>
      <c r="AR1091" s="150" t="s">
        <v>417</v>
      </c>
      <c r="AT1091" s="150" t="s">
        <v>309</v>
      </c>
      <c r="AU1091" s="150" t="s">
        <v>84</v>
      </c>
      <c r="AY1091" s="18" t="s">
        <v>307</v>
      </c>
      <c r="BE1091" s="151">
        <f>IF(N1091="základní",J1091,0)</f>
        <v>0</v>
      </c>
      <c r="BF1091" s="151">
        <f>IF(N1091="snížená",J1091,0)</f>
        <v>0</v>
      </c>
      <c r="BG1091" s="151">
        <f>IF(N1091="zákl. přenesená",J1091,0)</f>
        <v>0</v>
      </c>
      <c r="BH1091" s="151">
        <f>IF(N1091="sníž. přenesená",J1091,0)</f>
        <v>0</v>
      </c>
      <c r="BI1091" s="151">
        <f>IF(N1091="nulová",J1091,0)</f>
        <v>0</v>
      </c>
      <c r="BJ1091" s="18" t="s">
        <v>82</v>
      </c>
      <c r="BK1091" s="151">
        <f>ROUND(I1091*H1091,2)</f>
        <v>0</v>
      </c>
      <c r="BL1091" s="18" t="s">
        <v>417</v>
      </c>
      <c r="BM1091" s="150" t="s">
        <v>1472</v>
      </c>
    </row>
    <row r="1092" spans="2:65" s="1" customFormat="1" ht="29.25">
      <c r="B1092" s="33"/>
      <c r="D1092" s="152" t="s">
        <v>316</v>
      </c>
      <c r="F1092" s="153" t="s">
        <v>1473</v>
      </c>
      <c r="I1092" s="154"/>
      <c r="L1092" s="33"/>
      <c r="M1092" s="155"/>
      <c r="T1092" s="57"/>
      <c r="AT1092" s="18" t="s">
        <v>316</v>
      </c>
      <c r="AU1092" s="18" t="s">
        <v>84</v>
      </c>
    </row>
    <row r="1093" spans="2:65" s="13" customFormat="1" ht="11.25">
      <c r="B1093" s="162"/>
      <c r="D1093" s="152" t="s">
        <v>318</v>
      </c>
      <c r="E1093" s="163" t="s">
        <v>1</v>
      </c>
      <c r="F1093" s="164" t="s">
        <v>207</v>
      </c>
      <c r="H1093" s="165">
        <v>131.89599999999999</v>
      </c>
      <c r="I1093" s="166"/>
      <c r="L1093" s="162"/>
      <c r="M1093" s="167"/>
      <c r="T1093" s="168"/>
      <c r="AT1093" s="163" t="s">
        <v>318</v>
      </c>
      <c r="AU1093" s="163" t="s">
        <v>84</v>
      </c>
      <c r="AV1093" s="13" t="s">
        <v>84</v>
      </c>
      <c r="AW1093" s="13" t="s">
        <v>32</v>
      </c>
      <c r="AX1093" s="13" t="s">
        <v>82</v>
      </c>
      <c r="AY1093" s="163" t="s">
        <v>307</v>
      </c>
    </row>
    <row r="1094" spans="2:65" s="1" customFormat="1" ht="24.2" customHeight="1">
      <c r="B1094" s="33"/>
      <c r="C1094" s="139" t="s">
        <v>1474</v>
      </c>
      <c r="D1094" s="139" t="s">
        <v>309</v>
      </c>
      <c r="E1094" s="140" t="s">
        <v>1475</v>
      </c>
      <c r="F1094" s="141" t="s">
        <v>1476</v>
      </c>
      <c r="G1094" s="142" t="s">
        <v>312</v>
      </c>
      <c r="H1094" s="143">
        <v>22.905000000000001</v>
      </c>
      <c r="I1094" s="144"/>
      <c r="J1094" s="145">
        <f>ROUND(I1094*H1094,2)</f>
        <v>0</v>
      </c>
      <c r="K1094" s="141" t="s">
        <v>313</v>
      </c>
      <c r="L1094" s="33"/>
      <c r="M1094" s="146" t="s">
        <v>1</v>
      </c>
      <c r="N1094" s="147" t="s">
        <v>40</v>
      </c>
      <c r="P1094" s="148">
        <f>O1094*H1094</f>
        <v>0</v>
      </c>
      <c r="Q1094" s="148">
        <v>1.26E-2</v>
      </c>
      <c r="R1094" s="148">
        <f>Q1094*H1094</f>
        <v>0.288603</v>
      </c>
      <c r="S1094" s="148">
        <v>0</v>
      </c>
      <c r="T1094" s="149">
        <f>S1094*H1094</f>
        <v>0</v>
      </c>
      <c r="AR1094" s="150" t="s">
        <v>417</v>
      </c>
      <c r="AT1094" s="150" t="s">
        <v>309</v>
      </c>
      <c r="AU1094" s="150" t="s">
        <v>84</v>
      </c>
      <c r="AY1094" s="18" t="s">
        <v>307</v>
      </c>
      <c r="BE1094" s="151">
        <f>IF(N1094="základní",J1094,0)</f>
        <v>0</v>
      </c>
      <c r="BF1094" s="151">
        <f>IF(N1094="snížená",J1094,0)</f>
        <v>0</v>
      </c>
      <c r="BG1094" s="151">
        <f>IF(N1094="zákl. přenesená",J1094,0)</f>
        <v>0</v>
      </c>
      <c r="BH1094" s="151">
        <f>IF(N1094="sníž. přenesená",J1094,0)</f>
        <v>0</v>
      </c>
      <c r="BI1094" s="151">
        <f>IF(N1094="nulová",J1094,0)</f>
        <v>0</v>
      </c>
      <c r="BJ1094" s="18" t="s">
        <v>82</v>
      </c>
      <c r="BK1094" s="151">
        <f>ROUND(I1094*H1094,2)</f>
        <v>0</v>
      </c>
      <c r="BL1094" s="18" t="s">
        <v>417</v>
      </c>
      <c r="BM1094" s="150" t="s">
        <v>1477</v>
      </c>
    </row>
    <row r="1095" spans="2:65" s="1" customFormat="1" ht="29.25">
      <c r="B1095" s="33"/>
      <c r="D1095" s="152" t="s">
        <v>316</v>
      </c>
      <c r="F1095" s="153" t="s">
        <v>1478</v>
      </c>
      <c r="I1095" s="154"/>
      <c r="L1095" s="33"/>
      <c r="M1095" s="155"/>
      <c r="T1095" s="57"/>
      <c r="AT1095" s="18" t="s">
        <v>316</v>
      </c>
      <c r="AU1095" s="18" t="s">
        <v>84</v>
      </c>
    </row>
    <row r="1096" spans="2:65" s="13" customFormat="1" ht="11.25">
      <c r="B1096" s="162"/>
      <c r="D1096" s="152" t="s">
        <v>318</v>
      </c>
      <c r="E1096" s="163" t="s">
        <v>1</v>
      </c>
      <c r="F1096" s="164" t="s">
        <v>209</v>
      </c>
      <c r="H1096" s="165">
        <v>22.905000000000001</v>
      </c>
      <c r="I1096" s="166"/>
      <c r="L1096" s="162"/>
      <c r="M1096" s="167"/>
      <c r="T1096" s="168"/>
      <c r="AT1096" s="163" t="s">
        <v>318</v>
      </c>
      <c r="AU1096" s="163" t="s">
        <v>84</v>
      </c>
      <c r="AV1096" s="13" t="s">
        <v>84</v>
      </c>
      <c r="AW1096" s="13" t="s">
        <v>32</v>
      </c>
      <c r="AX1096" s="13" t="s">
        <v>82</v>
      </c>
      <c r="AY1096" s="163" t="s">
        <v>307</v>
      </c>
    </row>
    <row r="1097" spans="2:65" s="1" customFormat="1" ht="24.2" customHeight="1">
      <c r="B1097" s="33"/>
      <c r="C1097" s="139" t="s">
        <v>1479</v>
      </c>
      <c r="D1097" s="139" t="s">
        <v>309</v>
      </c>
      <c r="E1097" s="140" t="s">
        <v>1480</v>
      </c>
      <c r="F1097" s="141" t="s">
        <v>1481</v>
      </c>
      <c r="G1097" s="142" t="s">
        <v>312</v>
      </c>
      <c r="H1097" s="143">
        <v>168.85599999999999</v>
      </c>
      <c r="I1097" s="144"/>
      <c r="J1097" s="145">
        <f>ROUND(I1097*H1097,2)</f>
        <v>0</v>
      </c>
      <c r="K1097" s="141" t="s">
        <v>313</v>
      </c>
      <c r="L1097" s="33"/>
      <c r="M1097" s="146" t="s">
        <v>1</v>
      </c>
      <c r="N1097" s="147" t="s">
        <v>40</v>
      </c>
      <c r="P1097" s="148">
        <f>O1097*H1097</f>
        <v>0</v>
      </c>
      <c r="Q1097" s="148">
        <v>2.4899999999999999E-2</v>
      </c>
      <c r="R1097" s="148">
        <f>Q1097*H1097</f>
        <v>4.2045143999999999</v>
      </c>
      <c r="S1097" s="148">
        <v>0</v>
      </c>
      <c r="T1097" s="149">
        <f>S1097*H1097</f>
        <v>0</v>
      </c>
      <c r="AR1097" s="150" t="s">
        <v>417</v>
      </c>
      <c r="AT1097" s="150" t="s">
        <v>309</v>
      </c>
      <c r="AU1097" s="150" t="s">
        <v>84</v>
      </c>
      <c r="AY1097" s="18" t="s">
        <v>307</v>
      </c>
      <c r="BE1097" s="151">
        <f>IF(N1097="základní",J1097,0)</f>
        <v>0</v>
      </c>
      <c r="BF1097" s="151">
        <f>IF(N1097="snížená",J1097,0)</f>
        <v>0</v>
      </c>
      <c r="BG1097" s="151">
        <f>IF(N1097="zákl. přenesená",J1097,0)</f>
        <v>0</v>
      </c>
      <c r="BH1097" s="151">
        <f>IF(N1097="sníž. přenesená",J1097,0)</f>
        <v>0</v>
      </c>
      <c r="BI1097" s="151">
        <f>IF(N1097="nulová",J1097,0)</f>
        <v>0</v>
      </c>
      <c r="BJ1097" s="18" t="s">
        <v>82</v>
      </c>
      <c r="BK1097" s="151">
        <f>ROUND(I1097*H1097,2)</f>
        <v>0</v>
      </c>
      <c r="BL1097" s="18" t="s">
        <v>417</v>
      </c>
      <c r="BM1097" s="150" t="s">
        <v>1482</v>
      </c>
    </row>
    <row r="1098" spans="2:65" s="1" customFormat="1" ht="39">
      <c r="B1098" s="33"/>
      <c r="D1098" s="152" t="s">
        <v>316</v>
      </c>
      <c r="F1098" s="153" t="s">
        <v>1483</v>
      </c>
      <c r="I1098" s="154"/>
      <c r="L1098" s="33"/>
      <c r="M1098" s="155"/>
      <c r="T1098" s="57"/>
      <c r="AT1098" s="18" t="s">
        <v>316</v>
      </c>
      <c r="AU1098" s="18" t="s">
        <v>84</v>
      </c>
    </row>
    <row r="1099" spans="2:65" s="13" customFormat="1" ht="11.25">
      <c r="B1099" s="162"/>
      <c r="D1099" s="152" t="s">
        <v>318</v>
      </c>
      <c r="E1099" s="163" t="s">
        <v>1</v>
      </c>
      <c r="F1099" s="164" t="s">
        <v>203</v>
      </c>
      <c r="H1099" s="165">
        <v>168.85599999999999</v>
      </c>
      <c r="I1099" s="166"/>
      <c r="L1099" s="162"/>
      <c r="M1099" s="167"/>
      <c r="T1099" s="168"/>
      <c r="AT1099" s="163" t="s">
        <v>318</v>
      </c>
      <c r="AU1099" s="163" t="s">
        <v>84</v>
      </c>
      <c r="AV1099" s="13" t="s">
        <v>84</v>
      </c>
      <c r="AW1099" s="13" t="s">
        <v>32</v>
      </c>
      <c r="AX1099" s="13" t="s">
        <v>82</v>
      </c>
      <c r="AY1099" s="163" t="s">
        <v>307</v>
      </c>
    </row>
    <row r="1100" spans="2:65" s="1" customFormat="1" ht="16.5" customHeight="1">
      <c r="B1100" s="33"/>
      <c r="C1100" s="139" t="s">
        <v>1484</v>
      </c>
      <c r="D1100" s="139" t="s">
        <v>309</v>
      </c>
      <c r="E1100" s="140" t="s">
        <v>1485</v>
      </c>
      <c r="F1100" s="141" t="s">
        <v>1486</v>
      </c>
      <c r="G1100" s="142" t="s">
        <v>312</v>
      </c>
      <c r="H1100" s="143">
        <v>44.8</v>
      </c>
      <c r="I1100" s="144"/>
      <c r="J1100" s="145">
        <f>ROUND(I1100*H1100,2)</f>
        <v>0</v>
      </c>
      <c r="K1100" s="141" t="s">
        <v>313</v>
      </c>
      <c r="L1100" s="33"/>
      <c r="M1100" s="146" t="s">
        <v>1</v>
      </c>
      <c r="N1100" s="147" t="s">
        <v>40</v>
      </c>
      <c r="P1100" s="148">
        <f>O1100*H1100</f>
        <v>0</v>
      </c>
      <c r="Q1100" s="148">
        <v>0</v>
      </c>
      <c r="R1100" s="148">
        <f>Q1100*H1100</f>
        <v>0</v>
      </c>
      <c r="S1100" s="148">
        <v>0</v>
      </c>
      <c r="T1100" s="149">
        <f>S1100*H1100</f>
        <v>0</v>
      </c>
      <c r="AR1100" s="150" t="s">
        <v>417</v>
      </c>
      <c r="AT1100" s="150" t="s">
        <v>309</v>
      </c>
      <c r="AU1100" s="150" t="s">
        <v>84</v>
      </c>
      <c r="AY1100" s="18" t="s">
        <v>307</v>
      </c>
      <c r="BE1100" s="151">
        <f>IF(N1100="základní",J1100,0)</f>
        <v>0</v>
      </c>
      <c r="BF1100" s="151">
        <f>IF(N1100="snížená",J1100,0)</f>
        <v>0</v>
      </c>
      <c r="BG1100" s="151">
        <f>IF(N1100="zákl. přenesená",J1100,0)</f>
        <v>0</v>
      </c>
      <c r="BH1100" s="151">
        <f>IF(N1100="sníž. přenesená",J1100,0)</f>
        <v>0</v>
      </c>
      <c r="BI1100" s="151">
        <f>IF(N1100="nulová",J1100,0)</f>
        <v>0</v>
      </c>
      <c r="BJ1100" s="18" t="s">
        <v>82</v>
      </c>
      <c r="BK1100" s="151">
        <f>ROUND(I1100*H1100,2)</f>
        <v>0</v>
      </c>
      <c r="BL1100" s="18" t="s">
        <v>417</v>
      </c>
      <c r="BM1100" s="150" t="s">
        <v>1487</v>
      </c>
    </row>
    <row r="1101" spans="2:65" s="1" customFormat="1" ht="19.5">
      <c r="B1101" s="33"/>
      <c r="D1101" s="152" t="s">
        <v>316</v>
      </c>
      <c r="F1101" s="153" t="s">
        <v>1488</v>
      </c>
      <c r="I1101" s="154"/>
      <c r="L1101" s="33"/>
      <c r="M1101" s="155"/>
      <c r="T1101" s="57"/>
      <c r="AT1101" s="18" t="s">
        <v>316</v>
      </c>
      <c r="AU1101" s="18" t="s">
        <v>84</v>
      </c>
    </row>
    <row r="1102" spans="2:65" s="13" customFormat="1" ht="11.25">
      <c r="B1102" s="162"/>
      <c r="D1102" s="152" t="s">
        <v>318</v>
      </c>
      <c r="E1102" s="163" t="s">
        <v>1</v>
      </c>
      <c r="F1102" s="164" t="s">
        <v>192</v>
      </c>
      <c r="H1102" s="165">
        <v>19.600000000000001</v>
      </c>
      <c r="I1102" s="166"/>
      <c r="L1102" s="162"/>
      <c r="M1102" s="167"/>
      <c r="T1102" s="168"/>
      <c r="AT1102" s="163" t="s">
        <v>318</v>
      </c>
      <c r="AU1102" s="163" t="s">
        <v>84</v>
      </c>
      <c r="AV1102" s="13" t="s">
        <v>84</v>
      </c>
      <c r="AW1102" s="13" t="s">
        <v>32</v>
      </c>
      <c r="AX1102" s="13" t="s">
        <v>75</v>
      </c>
      <c r="AY1102" s="163" t="s">
        <v>307</v>
      </c>
    </row>
    <row r="1103" spans="2:65" s="12" customFormat="1" ht="11.25">
      <c r="B1103" s="156"/>
      <c r="D1103" s="152" t="s">
        <v>318</v>
      </c>
      <c r="E1103" s="157" t="s">
        <v>1</v>
      </c>
      <c r="F1103" s="158" t="s">
        <v>541</v>
      </c>
      <c r="H1103" s="157" t="s">
        <v>1</v>
      </c>
      <c r="I1103" s="159"/>
      <c r="L1103" s="156"/>
      <c r="M1103" s="160"/>
      <c r="T1103" s="161"/>
      <c r="AT1103" s="157" t="s">
        <v>318</v>
      </c>
      <c r="AU1103" s="157" t="s">
        <v>84</v>
      </c>
      <c r="AV1103" s="12" t="s">
        <v>82</v>
      </c>
      <c r="AW1103" s="12" t="s">
        <v>32</v>
      </c>
      <c r="AX1103" s="12" t="s">
        <v>75</v>
      </c>
      <c r="AY1103" s="157" t="s">
        <v>307</v>
      </c>
    </row>
    <row r="1104" spans="2:65" s="13" customFormat="1" ht="11.25">
      <c r="B1104" s="162"/>
      <c r="D1104" s="152" t="s">
        <v>318</v>
      </c>
      <c r="E1104" s="163" t="s">
        <v>1</v>
      </c>
      <c r="F1104" s="164" t="s">
        <v>1489</v>
      </c>
      <c r="H1104" s="165">
        <v>25.2</v>
      </c>
      <c r="I1104" s="166"/>
      <c r="L1104" s="162"/>
      <c r="M1104" s="167"/>
      <c r="T1104" s="168"/>
      <c r="AT1104" s="163" t="s">
        <v>318</v>
      </c>
      <c r="AU1104" s="163" t="s">
        <v>84</v>
      </c>
      <c r="AV1104" s="13" t="s">
        <v>84</v>
      </c>
      <c r="AW1104" s="13" t="s">
        <v>32</v>
      </c>
      <c r="AX1104" s="13" t="s">
        <v>75</v>
      </c>
      <c r="AY1104" s="163" t="s">
        <v>307</v>
      </c>
    </row>
    <row r="1105" spans="2:65" s="14" customFormat="1" ht="11.25">
      <c r="B1105" s="169"/>
      <c r="D1105" s="152" t="s">
        <v>318</v>
      </c>
      <c r="E1105" s="170" t="s">
        <v>1</v>
      </c>
      <c r="F1105" s="171" t="s">
        <v>325</v>
      </c>
      <c r="H1105" s="172">
        <v>44.8</v>
      </c>
      <c r="I1105" s="173"/>
      <c r="L1105" s="169"/>
      <c r="M1105" s="174"/>
      <c r="T1105" s="175"/>
      <c r="AT1105" s="170" t="s">
        <v>318</v>
      </c>
      <c r="AU1105" s="170" t="s">
        <v>84</v>
      </c>
      <c r="AV1105" s="14" t="s">
        <v>314</v>
      </c>
      <c r="AW1105" s="14" t="s">
        <v>32</v>
      </c>
      <c r="AX1105" s="14" t="s">
        <v>82</v>
      </c>
      <c r="AY1105" s="170" t="s">
        <v>307</v>
      </c>
    </row>
    <row r="1106" spans="2:65" s="1" customFormat="1" ht="11.25">
      <c r="B1106" s="33"/>
      <c r="D1106" s="152" t="s">
        <v>648</v>
      </c>
      <c r="F1106" s="187" t="s">
        <v>1256</v>
      </c>
      <c r="L1106" s="33"/>
      <c r="M1106" s="155"/>
      <c r="T1106" s="57"/>
      <c r="AU1106" s="18" t="s">
        <v>84</v>
      </c>
    </row>
    <row r="1107" spans="2:65" s="1" customFormat="1" ht="11.25">
      <c r="B1107" s="33"/>
      <c r="D1107" s="152" t="s">
        <v>648</v>
      </c>
      <c r="F1107" s="188" t="s">
        <v>1257</v>
      </c>
      <c r="H1107" s="189">
        <v>19.600000000000001</v>
      </c>
      <c r="L1107" s="33"/>
      <c r="M1107" s="155"/>
      <c r="T1107" s="57"/>
      <c r="AU1107" s="18" t="s">
        <v>84</v>
      </c>
    </row>
    <row r="1108" spans="2:65" s="1" customFormat="1" ht="24.2" customHeight="1">
      <c r="B1108" s="33"/>
      <c r="C1108" s="177" t="s">
        <v>1490</v>
      </c>
      <c r="D1108" s="177" t="s">
        <v>390</v>
      </c>
      <c r="E1108" s="178" t="s">
        <v>1491</v>
      </c>
      <c r="F1108" s="179" t="s">
        <v>1492</v>
      </c>
      <c r="G1108" s="180" t="s">
        <v>312</v>
      </c>
      <c r="H1108" s="181">
        <v>50.332999999999998</v>
      </c>
      <c r="I1108" s="182"/>
      <c r="J1108" s="183">
        <f>ROUND(I1108*H1108,2)</f>
        <v>0</v>
      </c>
      <c r="K1108" s="179" t="s">
        <v>313</v>
      </c>
      <c r="L1108" s="184"/>
      <c r="M1108" s="185" t="s">
        <v>1</v>
      </c>
      <c r="N1108" s="186" t="s">
        <v>40</v>
      </c>
      <c r="P1108" s="148">
        <f>O1108*H1108</f>
        <v>0</v>
      </c>
      <c r="Q1108" s="148">
        <v>1.3999999999999999E-4</v>
      </c>
      <c r="R1108" s="148">
        <f>Q1108*H1108</f>
        <v>7.0466199999999991E-3</v>
      </c>
      <c r="S1108" s="148">
        <v>0</v>
      </c>
      <c r="T1108" s="149">
        <f>S1108*H1108</f>
        <v>0</v>
      </c>
      <c r="AR1108" s="150" t="s">
        <v>524</v>
      </c>
      <c r="AT1108" s="150" t="s">
        <v>390</v>
      </c>
      <c r="AU1108" s="150" t="s">
        <v>84</v>
      </c>
      <c r="AY1108" s="18" t="s">
        <v>307</v>
      </c>
      <c r="BE1108" s="151">
        <f>IF(N1108="základní",J1108,0)</f>
        <v>0</v>
      </c>
      <c r="BF1108" s="151">
        <f>IF(N1108="snížená",J1108,0)</f>
        <v>0</v>
      </c>
      <c r="BG1108" s="151">
        <f>IF(N1108="zákl. přenesená",J1108,0)</f>
        <v>0</v>
      </c>
      <c r="BH1108" s="151">
        <f>IF(N1108="sníž. přenesená",J1108,0)</f>
        <v>0</v>
      </c>
      <c r="BI1108" s="151">
        <f>IF(N1108="nulová",J1108,0)</f>
        <v>0</v>
      </c>
      <c r="BJ1108" s="18" t="s">
        <v>82</v>
      </c>
      <c r="BK1108" s="151">
        <f>ROUND(I1108*H1108,2)</f>
        <v>0</v>
      </c>
      <c r="BL1108" s="18" t="s">
        <v>417</v>
      </c>
      <c r="BM1108" s="150" t="s">
        <v>1493</v>
      </c>
    </row>
    <row r="1109" spans="2:65" s="1" customFormat="1" ht="19.5">
      <c r="B1109" s="33"/>
      <c r="D1109" s="152" t="s">
        <v>316</v>
      </c>
      <c r="F1109" s="153" t="s">
        <v>1492</v>
      </c>
      <c r="I1109" s="154"/>
      <c r="L1109" s="33"/>
      <c r="M1109" s="155"/>
      <c r="T1109" s="57"/>
      <c r="AT1109" s="18" t="s">
        <v>316</v>
      </c>
      <c r="AU1109" s="18" t="s">
        <v>84</v>
      </c>
    </row>
    <row r="1110" spans="2:65" s="13" customFormat="1" ht="11.25">
      <c r="B1110" s="162"/>
      <c r="D1110" s="152" t="s">
        <v>318</v>
      </c>
      <c r="F1110" s="164" t="s">
        <v>1494</v>
      </c>
      <c r="H1110" s="165">
        <v>50.332999999999998</v>
      </c>
      <c r="I1110" s="166"/>
      <c r="L1110" s="162"/>
      <c r="M1110" s="167"/>
      <c r="T1110" s="168"/>
      <c r="AT1110" s="163" t="s">
        <v>318</v>
      </c>
      <c r="AU1110" s="163" t="s">
        <v>84</v>
      </c>
      <c r="AV1110" s="13" t="s">
        <v>84</v>
      </c>
      <c r="AW1110" s="13" t="s">
        <v>4</v>
      </c>
      <c r="AX1110" s="13" t="s">
        <v>82</v>
      </c>
      <c r="AY1110" s="163" t="s">
        <v>307</v>
      </c>
    </row>
    <row r="1111" spans="2:65" s="1" customFormat="1" ht="24.2" customHeight="1">
      <c r="B1111" s="33"/>
      <c r="C1111" s="139" t="s">
        <v>1495</v>
      </c>
      <c r="D1111" s="139" t="s">
        <v>309</v>
      </c>
      <c r="E1111" s="140" t="s">
        <v>1496</v>
      </c>
      <c r="F1111" s="141" t="s">
        <v>1497</v>
      </c>
      <c r="G1111" s="142" t="s">
        <v>312</v>
      </c>
      <c r="H1111" s="143">
        <v>27.44</v>
      </c>
      <c r="I1111" s="144"/>
      <c r="J1111" s="145">
        <f>ROUND(I1111*H1111,2)</f>
        <v>0</v>
      </c>
      <c r="K1111" s="141" t="s">
        <v>313</v>
      </c>
      <c r="L1111" s="33"/>
      <c r="M1111" s="146" t="s">
        <v>1</v>
      </c>
      <c r="N1111" s="147" t="s">
        <v>40</v>
      </c>
      <c r="P1111" s="148">
        <f>O1111*H1111</f>
        <v>0</v>
      </c>
      <c r="Q1111" s="148">
        <v>1.796E-2</v>
      </c>
      <c r="R1111" s="148">
        <f>Q1111*H1111</f>
        <v>0.49282240000000005</v>
      </c>
      <c r="S1111" s="148">
        <v>0</v>
      </c>
      <c r="T1111" s="149">
        <f>S1111*H1111</f>
        <v>0</v>
      </c>
      <c r="AR1111" s="150" t="s">
        <v>417</v>
      </c>
      <c r="AT1111" s="150" t="s">
        <v>309</v>
      </c>
      <c r="AU1111" s="150" t="s">
        <v>84</v>
      </c>
      <c r="AY1111" s="18" t="s">
        <v>307</v>
      </c>
      <c r="BE1111" s="151">
        <f>IF(N1111="základní",J1111,0)</f>
        <v>0</v>
      </c>
      <c r="BF1111" s="151">
        <f>IF(N1111="snížená",J1111,0)</f>
        <v>0</v>
      </c>
      <c r="BG1111" s="151">
        <f>IF(N1111="zákl. přenesená",J1111,0)</f>
        <v>0</v>
      </c>
      <c r="BH1111" s="151">
        <f>IF(N1111="sníž. přenesená",J1111,0)</f>
        <v>0</v>
      </c>
      <c r="BI1111" s="151">
        <f>IF(N1111="nulová",J1111,0)</f>
        <v>0</v>
      </c>
      <c r="BJ1111" s="18" t="s">
        <v>82</v>
      </c>
      <c r="BK1111" s="151">
        <f>ROUND(I1111*H1111,2)</f>
        <v>0</v>
      </c>
      <c r="BL1111" s="18" t="s">
        <v>417</v>
      </c>
      <c r="BM1111" s="150" t="s">
        <v>1498</v>
      </c>
    </row>
    <row r="1112" spans="2:65" s="1" customFormat="1" ht="39">
      <c r="B1112" s="33"/>
      <c r="D1112" s="152" t="s">
        <v>316</v>
      </c>
      <c r="F1112" s="153" t="s">
        <v>1499</v>
      </c>
      <c r="I1112" s="154"/>
      <c r="L1112" s="33"/>
      <c r="M1112" s="155"/>
      <c r="T1112" s="57"/>
      <c r="AT1112" s="18" t="s">
        <v>316</v>
      </c>
      <c r="AU1112" s="18" t="s">
        <v>84</v>
      </c>
    </row>
    <row r="1113" spans="2:65" s="12" customFormat="1" ht="11.25">
      <c r="B1113" s="156"/>
      <c r="D1113" s="152" t="s">
        <v>318</v>
      </c>
      <c r="E1113" s="157" t="s">
        <v>1</v>
      </c>
      <c r="F1113" s="158" t="s">
        <v>1500</v>
      </c>
      <c r="H1113" s="157" t="s">
        <v>1</v>
      </c>
      <c r="I1113" s="159"/>
      <c r="L1113" s="156"/>
      <c r="M1113" s="160"/>
      <c r="T1113" s="161"/>
      <c r="AT1113" s="157" t="s">
        <v>318</v>
      </c>
      <c r="AU1113" s="157" t="s">
        <v>84</v>
      </c>
      <c r="AV1113" s="12" t="s">
        <v>82</v>
      </c>
      <c r="AW1113" s="12" t="s">
        <v>32</v>
      </c>
      <c r="AX1113" s="12" t="s">
        <v>75</v>
      </c>
      <c r="AY1113" s="157" t="s">
        <v>307</v>
      </c>
    </row>
    <row r="1114" spans="2:65" s="13" customFormat="1" ht="11.25">
      <c r="B1114" s="162"/>
      <c r="D1114" s="152" t="s">
        <v>318</v>
      </c>
      <c r="E1114" s="163" t="s">
        <v>1</v>
      </c>
      <c r="F1114" s="164" t="s">
        <v>1501</v>
      </c>
      <c r="H1114" s="165">
        <v>7.35</v>
      </c>
      <c r="I1114" s="166"/>
      <c r="L1114" s="162"/>
      <c r="M1114" s="167"/>
      <c r="T1114" s="168"/>
      <c r="AT1114" s="163" t="s">
        <v>318</v>
      </c>
      <c r="AU1114" s="163" t="s">
        <v>84</v>
      </c>
      <c r="AV1114" s="13" t="s">
        <v>84</v>
      </c>
      <c r="AW1114" s="13" t="s">
        <v>32</v>
      </c>
      <c r="AX1114" s="13" t="s">
        <v>75</v>
      </c>
      <c r="AY1114" s="163" t="s">
        <v>307</v>
      </c>
    </row>
    <row r="1115" spans="2:65" s="13" customFormat="1" ht="11.25">
      <c r="B1115" s="162"/>
      <c r="D1115" s="152" t="s">
        <v>318</v>
      </c>
      <c r="E1115" s="163" t="s">
        <v>1</v>
      </c>
      <c r="F1115" s="164" t="s">
        <v>1502</v>
      </c>
      <c r="H1115" s="165">
        <v>6.37</v>
      </c>
      <c r="I1115" s="166"/>
      <c r="L1115" s="162"/>
      <c r="M1115" s="167"/>
      <c r="T1115" s="168"/>
      <c r="AT1115" s="163" t="s">
        <v>318</v>
      </c>
      <c r="AU1115" s="163" t="s">
        <v>84</v>
      </c>
      <c r="AV1115" s="13" t="s">
        <v>84</v>
      </c>
      <c r="AW1115" s="13" t="s">
        <v>32</v>
      </c>
      <c r="AX1115" s="13" t="s">
        <v>75</v>
      </c>
      <c r="AY1115" s="163" t="s">
        <v>307</v>
      </c>
    </row>
    <row r="1116" spans="2:65" s="13" customFormat="1" ht="11.25">
      <c r="B1116" s="162"/>
      <c r="D1116" s="152" t="s">
        <v>318</v>
      </c>
      <c r="E1116" s="163" t="s">
        <v>1</v>
      </c>
      <c r="F1116" s="164" t="s">
        <v>1501</v>
      </c>
      <c r="H1116" s="165">
        <v>7.35</v>
      </c>
      <c r="I1116" s="166"/>
      <c r="L1116" s="162"/>
      <c r="M1116" s="167"/>
      <c r="T1116" s="168"/>
      <c r="AT1116" s="163" t="s">
        <v>318</v>
      </c>
      <c r="AU1116" s="163" t="s">
        <v>84</v>
      </c>
      <c r="AV1116" s="13" t="s">
        <v>84</v>
      </c>
      <c r="AW1116" s="13" t="s">
        <v>32</v>
      </c>
      <c r="AX1116" s="13" t="s">
        <v>75</v>
      </c>
      <c r="AY1116" s="163" t="s">
        <v>307</v>
      </c>
    </row>
    <row r="1117" spans="2:65" s="13" customFormat="1" ht="11.25">
      <c r="B1117" s="162"/>
      <c r="D1117" s="152" t="s">
        <v>318</v>
      </c>
      <c r="E1117" s="163" t="s">
        <v>1</v>
      </c>
      <c r="F1117" s="164" t="s">
        <v>1502</v>
      </c>
      <c r="H1117" s="165">
        <v>6.37</v>
      </c>
      <c r="I1117" s="166"/>
      <c r="L1117" s="162"/>
      <c r="M1117" s="167"/>
      <c r="T1117" s="168"/>
      <c r="AT1117" s="163" t="s">
        <v>318</v>
      </c>
      <c r="AU1117" s="163" t="s">
        <v>84</v>
      </c>
      <c r="AV1117" s="13" t="s">
        <v>84</v>
      </c>
      <c r="AW1117" s="13" t="s">
        <v>32</v>
      </c>
      <c r="AX1117" s="13" t="s">
        <v>75</v>
      </c>
      <c r="AY1117" s="163" t="s">
        <v>307</v>
      </c>
    </row>
    <row r="1118" spans="2:65" s="14" customFormat="1" ht="11.25">
      <c r="B1118" s="169"/>
      <c r="D1118" s="152" t="s">
        <v>318</v>
      </c>
      <c r="E1118" s="170" t="s">
        <v>1</v>
      </c>
      <c r="F1118" s="171" t="s">
        <v>325</v>
      </c>
      <c r="H1118" s="172">
        <v>27.44</v>
      </c>
      <c r="I1118" s="173"/>
      <c r="L1118" s="169"/>
      <c r="M1118" s="174"/>
      <c r="T1118" s="175"/>
      <c r="AT1118" s="170" t="s">
        <v>318</v>
      </c>
      <c r="AU1118" s="170" t="s">
        <v>84</v>
      </c>
      <c r="AV1118" s="14" t="s">
        <v>314</v>
      </c>
      <c r="AW1118" s="14" t="s">
        <v>32</v>
      </c>
      <c r="AX1118" s="14" t="s">
        <v>82</v>
      </c>
      <c r="AY1118" s="170" t="s">
        <v>307</v>
      </c>
    </row>
    <row r="1119" spans="2:65" s="1" customFormat="1" ht="24.2" customHeight="1">
      <c r="B1119" s="33"/>
      <c r="C1119" s="139" t="s">
        <v>1503</v>
      </c>
      <c r="D1119" s="139" t="s">
        <v>309</v>
      </c>
      <c r="E1119" s="140" t="s">
        <v>1504</v>
      </c>
      <c r="F1119" s="141" t="s">
        <v>1505</v>
      </c>
      <c r="G1119" s="142" t="s">
        <v>312</v>
      </c>
      <c r="H1119" s="143">
        <v>50.4</v>
      </c>
      <c r="I1119" s="144"/>
      <c r="J1119" s="145">
        <f>ROUND(I1119*H1119,2)</f>
        <v>0</v>
      </c>
      <c r="K1119" s="141" t="s">
        <v>313</v>
      </c>
      <c r="L1119" s="33"/>
      <c r="M1119" s="146" t="s">
        <v>1</v>
      </c>
      <c r="N1119" s="147" t="s">
        <v>40</v>
      </c>
      <c r="P1119" s="148">
        <f>O1119*H1119</f>
        <v>0</v>
      </c>
      <c r="Q1119" s="148">
        <v>2.7199999999999998E-2</v>
      </c>
      <c r="R1119" s="148">
        <f>Q1119*H1119</f>
        <v>1.3708799999999999</v>
      </c>
      <c r="S1119" s="148">
        <v>0</v>
      </c>
      <c r="T1119" s="149">
        <f>S1119*H1119</f>
        <v>0</v>
      </c>
      <c r="AR1119" s="150" t="s">
        <v>417</v>
      </c>
      <c r="AT1119" s="150" t="s">
        <v>309</v>
      </c>
      <c r="AU1119" s="150" t="s">
        <v>84</v>
      </c>
      <c r="AY1119" s="18" t="s">
        <v>307</v>
      </c>
      <c r="BE1119" s="151">
        <f>IF(N1119="základní",J1119,0)</f>
        <v>0</v>
      </c>
      <c r="BF1119" s="151">
        <f>IF(N1119="snížená",J1119,0)</f>
        <v>0</v>
      </c>
      <c r="BG1119" s="151">
        <f>IF(N1119="zákl. přenesená",J1119,0)</f>
        <v>0</v>
      </c>
      <c r="BH1119" s="151">
        <f>IF(N1119="sníž. přenesená",J1119,0)</f>
        <v>0</v>
      </c>
      <c r="BI1119" s="151">
        <f>IF(N1119="nulová",J1119,0)</f>
        <v>0</v>
      </c>
      <c r="BJ1119" s="18" t="s">
        <v>82</v>
      </c>
      <c r="BK1119" s="151">
        <f>ROUND(I1119*H1119,2)</f>
        <v>0</v>
      </c>
      <c r="BL1119" s="18" t="s">
        <v>417</v>
      </c>
      <c r="BM1119" s="150" t="s">
        <v>1506</v>
      </c>
    </row>
    <row r="1120" spans="2:65" s="1" customFormat="1" ht="39">
      <c r="B1120" s="33"/>
      <c r="D1120" s="152" t="s">
        <v>316</v>
      </c>
      <c r="F1120" s="153" t="s">
        <v>1507</v>
      </c>
      <c r="I1120" s="154"/>
      <c r="L1120" s="33"/>
      <c r="M1120" s="155"/>
      <c r="T1120" s="57"/>
      <c r="AT1120" s="18" t="s">
        <v>316</v>
      </c>
      <c r="AU1120" s="18" t="s">
        <v>84</v>
      </c>
    </row>
    <row r="1121" spans="2:65" s="12" customFormat="1" ht="11.25">
      <c r="B1121" s="156"/>
      <c r="D1121" s="152" t="s">
        <v>318</v>
      </c>
      <c r="E1121" s="157" t="s">
        <v>1</v>
      </c>
      <c r="F1121" s="158" t="s">
        <v>541</v>
      </c>
      <c r="H1121" s="157" t="s">
        <v>1</v>
      </c>
      <c r="I1121" s="159"/>
      <c r="L1121" s="156"/>
      <c r="M1121" s="160"/>
      <c r="T1121" s="161"/>
      <c r="AT1121" s="157" t="s">
        <v>318</v>
      </c>
      <c r="AU1121" s="157" t="s">
        <v>84</v>
      </c>
      <c r="AV1121" s="12" t="s">
        <v>82</v>
      </c>
      <c r="AW1121" s="12" t="s">
        <v>32</v>
      </c>
      <c r="AX1121" s="12" t="s">
        <v>75</v>
      </c>
      <c r="AY1121" s="157" t="s">
        <v>307</v>
      </c>
    </row>
    <row r="1122" spans="2:65" s="13" customFormat="1" ht="11.25">
      <c r="B1122" s="162"/>
      <c r="D1122" s="152" t="s">
        <v>318</v>
      </c>
      <c r="E1122" s="163" t="s">
        <v>1</v>
      </c>
      <c r="F1122" s="164" t="s">
        <v>1489</v>
      </c>
      <c r="H1122" s="165">
        <v>25.2</v>
      </c>
      <c r="I1122" s="166"/>
      <c r="L1122" s="162"/>
      <c r="M1122" s="167"/>
      <c r="T1122" s="168"/>
      <c r="AT1122" s="163" t="s">
        <v>318</v>
      </c>
      <c r="AU1122" s="163" t="s">
        <v>84</v>
      </c>
      <c r="AV1122" s="13" t="s">
        <v>84</v>
      </c>
      <c r="AW1122" s="13" t="s">
        <v>32</v>
      </c>
      <c r="AX1122" s="13" t="s">
        <v>75</v>
      </c>
      <c r="AY1122" s="163" t="s">
        <v>307</v>
      </c>
    </row>
    <row r="1123" spans="2:65" s="12" customFormat="1" ht="11.25">
      <c r="B1123" s="156"/>
      <c r="D1123" s="152" t="s">
        <v>318</v>
      </c>
      <c r="E1123" s="157" t="s">
        <v>1</v>
      </c>
      <c r="F1123" s="158" t="s">
        <v>547</v>
      </c>
      <c r="H1123" s="157" t="s">
        <v>1</v>
      </c>
      <c r="I1123" s="159"/>
      <c r="L1123" s="156"/>
      <c r="M1123" s="160"/>
      <c r="T1123" s="161"/>
      <c r="AT1123" s="157" t="s">
        <v>318</v>
      </c>
      <c r="AU1123" s="157" t="s">
        <v>84</v>
      </c>
      <c r="AV1123" s="12" t="s">
        <v>82</v>
      </c>
      <c r="AW1123" s="12" t="s">
        <v>32</v>
      </c>
      <c r="AX1123" s="12" t="s">
        <v>75</v>
      </c>
      <c r="AY1123" s="157" t="s">
        <v>307</v>
      </c>
    </row>
    <row r="1124" spans="2:65" s="13" customFormat="1" ht="11.25">
      <c r="B1124" s="162"/>
      <c r="D1124" s="152" t="s">
        <v>318</v>
      </c>
      <c r="E1124" s="163" t="s">
        <v>1</v>
      </c>
      <c r="F1124" s="164" t="s">
        <v>1489</v>
      </c>
      <c r="H1124" s="165">
        <v>25.2</v>
      </c>
      <c r="I1124" s="166"/>
      <c r="L1124" s="162"/>
      <c r="M1124" s="167"/>
      <c r="T1124" s="168"/>
      <c r="AT1124" s="163" t="s">
        <v>318</v>
      </c>
      <c r="AU1124" s="163" t="s">
        <v>84</v>
      </c>
      <c r="AV1124" s="13" t="s">
        <v>84</v>
      </c>
      <c r="AW1124" s="13" t="s">
        <v>32</v>
      </c>
      <c r="AX1124" s="13" t="s">
        <v>75</v>
      </c>
      <c r="AY1124" s="163" t="s">
        <v>307</v>
      </c>
    </row>
    <row r="1125" spans="2:65" s="14" customFormat="1" ht="11.25">
      <c r="B1125" s="169"/>
      <c r="D1125" s="152" t="s">
        <v>318</v>
      </c>
      <c r="E1125" s="170" t="s">
        <v>1</v>
      </c>
      <c r="F1125" s="171" t="s">
        <v>325</v>
      </c>
      <c r="H1125" s="172">
        <v>50.4</v>
      </c>
      <c r="I1125" s="173"/>
      <c r="L1125" s="169"/>
      <c r="M1125" s="174"/>
      <c r="T1125" s="175"/>
      <c r="AT1125" s="170" t="s">
        <v>318</v>
      </c>
      <c r="AU1125" s="170" t="s">
        <v>84</v>
      </c>
      <c r="AV1125" s="14" t="s">
        <v>314</v>
      </c>
      <c r="AW1125" s="14" t="s">
        <v>32</v>
      </c>
      <c r="AX1125" s="14" t="s">
        <v>82</v>
      </c>
      <c r="AY1125" s="170" t="s">
        <v>307</v>
      </c>
    </row>
    <row r="1126" spans="2:65" s="1" customFormat="1" ht="24.2" customHeight="1">
      <c r="B1126" s="33"/>
      <c r="C1126" s="139" t="s">
        <v>1508</v>
      </c>
      <c r="D1126" s="139" t="s">
        <v>309</v>
      </c>
      <c r="E1126" s="140" t="s">
        <v>1509</v>
      </c>
      <c r="F1126" s="141" t="s">
        <v>1510</v>
      </c>
      <c r="G1126" s="142" t="s">
        <v>312</v>
      </c>
      <c r="H1126" s="143">
        <v>34.159999999999997</v>
      </c>
      <c r="I1126" s="144"/>
      <c r="J1126" s="145">
        <f>ROUND(I1126*H1126,2)</f>
        <v>0</v>
      </c>
      <c r="K1126" s="141" t="s">
        <v>1</v>
      </c>
      <c r="L1126" s="33"/>
      <c r="M1126" s="146" t="s">
        <v>1</v>
      </c>
      <c r="N1126" s="147" t="s">
        <v>40</v>
      </c>
      <c r="P1126" s="148">
        <f>O1126*H1126</f>
        <v>0</v>
      </c>
      <c r="Q1126" s="148">
        <v>4.58328E-2</v>
      </c>
      <c r="R1126" s="148">
        <f>Q1126*H1126</f>
        <v>1.5656484479999999</v>
      </c>
      <c r="S1126" s="148">
        <v>0</v>
      </c>
      <c r="T1126" s="149">
        <f>S1126*H1126</f>
        <v>0</v>
      </c>
      <c r="AR1126" s="150" t="s">
        <v>417</v>
      </c>
      <c r="AT1126" s="150" t="s">
        <v>309</v>
      </c>
      <c r="AU1126" s="150" t="s">
        <v>84</v>
      </c>
      <c r="AY1126" s="18" t="s">
        <v>307</v>
      </c>
      <c r="BE1126" s="151">
        <f>IF(N1126="základní",J1126,0)</f>
        <v>0</v>
      </c>
      <c r="BF1126" s="151">
        <f>IF(N1126="snížená",J1126,0)</f>
        <v>0</v>
      </c>
      <c r="BG1126" s="151">
        <f>IF(N1126="zákl. přenesená",J1126,0)</f>
        <v>0</v>
      </c>
      <c r="BH1126" s="151">
        <f>IF(N1126="sníž. přenesená",J1126,0)</f>
        <v>0</v>
      </c>
      <c r="BI1126" s="151">
        <f>IF(N1126="nulová",J1126,0)</f>
        <v>0</v>
      </c>
      <c r="BJ1126" s="18" t="s">
        <v>82</v>
      </c>
      <c r="BK1126" s="151">
        <f>ROUND(I1126*H1126,2)</f>
        <v>0</v>
      </c>
      <c r="BL1126" s="18" t="s">
        <v>417</v>
      </c>
      <c r="BM1126" s="150" t="s">
        <v>1511</v>
      </c>
    </row>
    <row r="1127" spans="2:65" s="1" customFormat="1" ht="11.25">
      <c r="B1127" s="33"/>
      <c r="D1127" s="152" t="s">
        <v>316</v>
      </c>
      <c r="F1127" s="153" t="s">
        <v>1510</v>
      </c>
      <c r="I1127" s="154"/>
      <c r="L1127" s="33"/>
      <c r="M1127" s="155"/>
      <c r="T1127" s="57"/>
      <c r="AT1127" s="18" t="s">
        <v>316</v>
      </c>
      <c r="AU1127" s="18" t="s">
        <v>84</v>
      </c>
    </row>
    <row r="1128" spans="2:65" s="13" customFormat="1" ht="11.25">
      <c r="B1128" s="162"/>
      <c r="D1128" s="152" t="s">
        <v>318</v>
      </c>
      <c r="E1128" s="163" t="s">
        <v>1</v>
      </c>
      <c r="F1128" s="164" t="s">
        <v>192</v>
      </c>
      <c r="H1128" s="165">
        <v>19.600000000000001</v>
      </c>
      <c r="I1128" s="166"/>
      <c r="L1128" s="162"/>
      <c r="M1128" s="167"/>
      <c r="T1128" s="168"/>
      <c r="AT1128" s="163" t="s">
        <v>318</v>
      </c>
      <c r="AU1128" s="163" t="s">
        <v>84</v>
      </c>
      <c r="AV1128" s="13" t="s">
        <v>84</v>
      </c>
      <c r="AW1128" s="13" t="s">
        <v>32</v>
      </c>
      <c r="AX1128" s="13" t="s">
        <v>75</v>
      </c>
      <c r="AY1128" s="163" t="s">
        <v>307</v>
      </c>
    </row>
    <row r="1129" spans="2:65" s="12" customFormat="1" ht="11.25">
      <c r="B1129" s="156"/>
      <c r="D1129" s="152" t="s">
        <v>318</v>
      </c>
      <c r="E1129" s="157" t="s">
        <v>1</v>
      </c>
      <c r="F1129" s="158" t="s">
        <v>1512</v>
      </c>
      <c r="H1129" s="157" t="s">
        <v>1</v>
      </c>
      <c r="I1129" s="159"/>
      <c r="L1129" s="156"/>
      <c r="M1129" s="160"/>
      <c r="T1129" s="161"/>
      <c r="AT1129" s="157" t="s">
        <v>318</v>
      </c>
      <c r="AU1129" s="157" t="s">
        <v>84</v>
      </c>
      <c r="AV1129" s="12" t="s">
        <v>82</v>
      </c>
      <c r="AW1129" s="12" t="s">
        <v>32</v>
      </c>
      <c r="AX1129" s="12" t="s">
        <v>75</v>
      </c>
      <c r="AY1129" s="157" t="s">
        <v>307</v>
      </c>
    </row>
    <row r="1130" spans="2:65" s="13" customFormat="1" ht="11.25">
      <c r="B1130" s="162"/>
      <c r="D1130" s="152" t="s">
        <v>318</v>
      </c>
      <c r="E1130" s="163" t="s">
        <v>1</v>
      </c>
      <c r="F1130" s="164" t="s">
        <v>1513</v>
      </c>
      <c r="H1130" s="165">
        <v>14.56</v>
      </c>
      <c r="I1130" s="166"/>
      <c r="L1130" s="162"/>
      <c r="M1130" s="167"/>
      <c r="T1130" s="168"/>
      <c r="AT1130" s="163" t="s">
        <v>318</v>
      </c>
      <c r="AU1130" s="163" t="s">
        <v>84</v>
      </c>
      <c r="AV1130" s="13" t="s">
        <v>84</v>
      </c>
      <c r="AW1130" s="13" t="s">
        <v>32</v>
      </c>
      <c r="AX1130" s="13" t="s">
        <v>75</v>
      </c>
      <c r="AY1130" s="163" t="s">
        <v>307</v>
      </c>
    </row>
    <row r="1131" spans="2:65" s="14" customFormat="1" ht="11.25">
      <c r="B1131" s="169"/>
      <c r="D1131" s="152" t="s">
        <v>318</v>
      </c>
      <c r="E1131" s="170" t="s">
        <v>1</v>
      </c>
      <c r="F1131" s="171" t="s">
        <v>325</v>
      </c>
      <c r="H1131" s="172">
        <v>34.159999999999997</v>
      </c>
      <c r="I1131" s="173"/>
      <c r="L1131" s="169"/>
      <c r="M1131" s="174"/>
      <c r="T1131" s="175"/>
      <c r="AT1131" s="170" t="s">
        <v>318</v>
      </c>
      <c r="AU1131" s="170" t="s">
        <v>84</v>
      </c>
      <c r="AV1131" s="14" t="s">
        <v>314</v>
      </c>
      <c r="AW1131" s="14" t="s">
        <v>32</v>
      </c>
      <c r="AX1131" s="14" t="s">
        <v>82</v>
      </c>
      <c r="AY1131" s="170" t="s">
        <v>307</v>
      </c>
    </row>
    <row r="1132" spans="2:65" s="1" customFormat="1" ht="11.25">
      <c r="B1132" s="33"/>
      <c r="D1132" s="152" t="s">
        <v>648</v>
      </c>
      <c r="F1132" s="187" t="s">
        <v>1256</v>
      </c>
      <c r="L1132" s="33"/>
      <c r="M1132" s="155"/>
      <c r="T1132" s="57"/>
      <c r="AU1132" s="18" t="s">
        <v>84</v>
      </c>
    </row>
    <row r="1133" spans="2:65" s="1" customFormat="1" ht="11.25">
      <c r="B1133" s="33"/>
      <c r="D1133" s="152" t="s">
        <v>648</v>
      </c>
      <c r="F1133" s="188" t="s">
        <v>1257</v>
      </c>
      <c r="H1133" s="189">
        <v>19.600000000000001</v>
      </c>
      <c r="L1133" s="33"/>
      <c r="M1133" s="155"/>
      <c r="T1133" s="57"/>
      <c r="AU1133" s="18" t="s">
        <v>84</v>
      </c>
    </row>
    <row r="1134" spans="2:65" s="1" customFormat="1" ht="21.75" customHeight="1">
      <c r="B1134" s="33"/>
      <c r="C1134" s="139" t="s">
        <v>1514</v>
      </c>
      <c r="D1134" s="139" t="s">
        <v>309</v>
      </c>
      <c r="E1134" s="140" t="s">
        <v>1515</v>
      </c>
      <c r="F1134" s="141" t="s">
        <v>1516</v>
      </c>
      <c r="G1134" s="142" t="s">
        <v>398</v>
      </c>
      <c r="H1134" s="143">
        <v>38.799999999999997</v>
      </c>
      <c r="I1134" s="144"/>
      <c r="J1134" s="145">
        <f>ROUND(I1134*H1134,2)</f>
        <v>0</v>
      </c>
      <c r="K1134" s="141" t="s">
        <v>313</v>
      </c>
      <c r="L1134" s="33"/>
      <c r="M1134" s="146" t="s">
        <v>1</v>
      </c>
      <c r="N1134" s="147" t="s">
        <v>40</v>
      </c>
      <c r="P1134" s="148">
        <f>O1134*H1134</f>
        <v>0</v>
      </c>
      <c r="Q1134" s="148">
        <v>8.8299999999999993E-3</v>
      </c>
      <c r="R1134" s="148">
        <f>Q1134*H1134</f>
        <v>0.34260399999999996</v>
      </c>
      <c r="S1134" s="148">
        <v>0</v>
      </c>
      <c r="T1134" s="149">
        <f>S1134*H1134</f>
        <v>0</v>
      </c>
      <c r="AR1134" s="150" t="s">
        <v>417</v>
      </c>
      <c r="AT1134" s="150" t="s">
        <v>309</v>
      </c>
      <c r="AU1134" s="150" t="s">
        <v>84</v>
      </c>
      <c r="AY1134" s="18" t="s">
        <v>307</v>
      </c>
      <c r="BE1134" s="151">
        <f>IF(N1134="základní",J1134,0)</f>
        <v>0</v>
      </c>
      <c r="BF1134" s="151">
        <f>IF(N1134="snížená",J1134,0)</f>
        <v>0</v>
      </c>
      <c r="BG1134" s="151">
        <f>IF(N1134="zákl. přenesená",J1134,0)</f>
        <v>0</v>
      </c>
      <c r="BH1134" s="151">
        <f>IF(N1134="sníž. přenesená",J1134,0)</f>
        <v>0</v>
      </c>
      <c r="BI1134" s="151">
        <f>IF(N1134="nulová",J1134,0)</f>
        <v>0</v>
      </c>
      <c r="BJ1134" s="18" t="s">
        <v>82</v>
      </c>
      <c r="BK1134" s="151">
        <f>ROUND(I1134*H1134,2)</f>
        <v>0</v>
      </c>
      <c r="BL1134" s="18" t="s">
        <v>417</v>
      </c>
      <c r="BM1134" s="150" t="s">
        <v>1517</v>
      </c>
    </row>
    <row r="1135" spans="2:65" s="1" customFormat="1" ht="29.25">
      <c r="B1135" s="33"/>
      <c r="D1135" s="152" t="s">
        <v>316</v>
      </c>
      <c r="F1135" s="153" t="s">
        <v>1518</v>
      </c>
      <c r="I1135" s="154"/>
      <c r="L1135" s="33"/>
      <c r="M1135" s="155"/>
      <c r="T1135" s="57"/>
      <c r="AT1135" s="18" t="s">
        <v>316</v>
      </c>
      <c r="AU1135" s="18" t="s">
        <v>84</v>
      </c>
    </row>
    <row r="1136" spans="2:65" s="1" customFormat="1" ht="24.2" customHeight="1">
      <c r="B1136" s="33"/>
      <c r="C1136" s="139" t="s">
        <v>1519</v>
      </c>
      <c r="D1136" s="139" t="s">
        <v>309</v>
      </c>
      <c r="E1136" s="140" t="s">
        <v>1520</v>
      </c>
      <c r="F1136" s="141" t="s">
        <v>1521</v>
      </c>
      <c r="G1136" s="142" t="s">
        <v>398</v>
      </c>
      <c r="H1136" s="143">
        <v>28</v>
      </c>
      <c r="I1136" s="144"/>
      <c r="J1136" s="145">
        <f>ROUND(I1136*H1136,2)</f>
        <v>0</v>
      </c>
      <c r="K1136" s="141" t="s">
        <v>1</v>
      </c>
      <c r="L1136" s="33"/>
      <c r="M1136" s="146" t="s">
        <v>1</v>
      </c>
      <c r="N1136" s="147" t="s">
        <v>40</v>
      </c>
      <c r="P1136" s="148">
        <f>O1136*H1136</f>
        <v>0</v>
      </c>
      <c r="Q1136" s="148">
        <v>3.3919199999999997E-2</v>
      </c>
      <c r="R1136" s="148">
        <f>Q1136*H1136</f>
        <v>0.94973759999999996</v>
      </c>
      <c r="S1136" s="148">
        <v>0</v>
      </c>
      <c r="T1136" s="149">
        <f>S1136*H1136</f>
        <v>0</v>
      </c>
      <c r="AR1136" s="150" t="s">
        <v>417</v>
      </c>
      <c r="AT1136" s="150" t="s">
        <v>309</v>
      </c>
      <c r="AU1136" s="150" t="s">
        <v>84</v>
      </c>
      <c r="AY1136" s="18" t="s">
        <v>307</v>
      </c>
      <c r="BE1136" s="151">
        <f>IF(N1136="základní",J1136,0)</f>
        <v>0</v>
      </c>
      <c r="BF1136" s="151">
        <f>IF(N1136="snížená",J1136,0)</f>
        <v>0</v>
      </c>
      <c r="BG1136" s="151">
        <f>IF(N1136="zákl. přenesená",J1136,0)</f>
        <v>0</v>
      </c>
      <c r="BH1136" s="151">
        <f>IF(N1136="sníž. přenesená",J1136,0)</f>
        <v>0</v>
      </c>
      <c r="BI1136" s="151">
        <f>IF(N1136="nulová",J1136,0)</f>
        <v>0</v>
      </c>
      <c r="BJ1136" s="18" t="s">
        <v>82</v>
      </c>
      <c r="BK1136" s="151">
        <f>ROUND(I1136*H1136,2)</f>
        <v>0</v>
      </c>
      <c r="BL1136" s="18" t="s">
        <v>417</v>
      </c>
      <c r="BM1136" s="150" t="s">
        <v>1522</v>
      </c>
    </row>
    <row r="1137" spans="2:65" s="1" customFormat="1" ht="19.5">
      <c r="B1137" s="33"/>
      <c r="D1137" s="152" t="s">
        <v>316</v>
      </c>
      <c r="F1137" s="153" t="s">
        <v>1521</v>
      </c>
      <c r="I1137" s="154"/>
      <c r="L1137" s="33"/>
      <c r="M1137" s="155"/>
      <c r="T1137" s="57"/>
      <c r="AT1137" s="18" t="s">
        <v>316</v>
      </c>
      <c r="AU1137" s="18" t="s">
        <v>84</v>
      </c>
    </row>
    <row r="1138" spans="2:65" s="12" customFormat="1" ht="11.25">
      <c r="B1138" s="156"/>
      <c r="D1138" s="152" t="s">
        <v>318</v>
      </c>
      <c r="E1138" s="157" t="s">
        <v>1</v>
      </c>
      <c r="F1138" s="158" t="s">
        <v>1523</v>
      </c>
      <c r="H1138" s="157" t="s">
        <v>1</v>
      </c>
      <c r="I1138" s="159"/>
      <c r="L1138" s="156"/>
      <c r="M1138" s="160"/>
      <c r="T1138" s="161"/>
      <c r="AT1138" s="157" t="s">
        <v>318</v>
      </c>
      <c r="AU1138" s="157" t="s">
        <v>84</v>
      </c>
      <c r="AV1138" s="12" t="s">
        <v>82</v>
      </c>
      <c r="AW1138" s="12" t="s">
        <v>32</v>
      </c>
      <c r="AX1138" s="12" t="s">
        <v>75</v>
      </c>
      <c r="AY1138" s="157" t="s">
        <v>307</v>
      </c>
    </row>
    <row r="1139" spans="2:65" s="13" customFormat="1" ht="11.25">
      <c r="B1139" s="162"/>
      <c r="D1139" s="152" t="s">
        <v>318</v>
      </c>
      <c r="E1139" s="163" t="s">
        <v>1</v>
      </c>
      <c r="F1139" s="164" t="s">
        <v>1524</v>
      </c>
      <c r="H1139" s="165">
        <v>28</v>
      </c>
      <c r="I1139" s="166"/>
      <c r="L1139" s="162"/>
      <c r="M1139" s="167"/>
      <c r="T1139" s="168"/>
      <c r="AT1139" s="163" t="s">
        <v>318</v>
      </c>
      <c r="AU1139" s="163" t="s">
        <v>84</v>
      </c>
      <c r="AV1139" s="13" t="s">
        <v>84</v>
      </c>
      <c r="AW1139" s="13" t="s">
        <v>32</v>
      </c>
      <c r="AX1139" s="13" t="s">
        <v>82</v>
      </c>
      <c r="AY1139" s="163" t="s">
        <v>307</v>
      </c>
    </row>
    <row r="1140" spans="2:65" s="1" customFormat="1" ht="24.2" customHeight="1">
      <c r="B1140" s="33"/>
      <c r="C1140" s="139" t="s">
        <v>1525</v>
      </c>
      <c r="D1140" s="139" t="s">
        <v>309</v>
      </c>
      <c r="E1140" s="140" t="s">
        <v>1526</v>
      </c>
      <c r="F1140" s="141" t="s">
        <v>1527</v>
      </c>
      <c r="G1140" s="142" t="s">
        <v>405</v>
      </c>
      <c r="H1140" s="143">
        <v>2</v>
      </c>
      <c r="I1140" s="144"/>
      <c r="J1140" s="145">
        <f>ROUND(I1140*H1140,2)</f>
        <v>0</v>
      </c>
      <c r="K1140" s="141" t="s">
        <v>313</v>
      </c>
      <c r="L1140" s="33"/>
      <c r="M1140" s="146" t="s">
        <v>1</v>
      </c>
      <c r="N1140" s="147" t="s">
        <v>40</v>
      </c>
      <c r="P1140" s="148">
        <f>O1140*H1140</f>
        <v>0</v>
      </c>
      <c r="Q1140" s="148">
        <v>3.0000000000000001E-5</v>
      </c>
      <c r="R1140" s="148">
        <f>Q1140*H1140</f>
        <v>6.0000000000000002E-5</v>
      </c>
      <c r="S1140" s="148">
        <v>0</v>
      </c>
      <c r="T1140" s="149">
        <f>S1140*H1140</f>
        <v>0</v>
      </c>
      <c r="AR1140" s="150" t="s">
        <v>417</v>
      </c>
      <c r="AT1140" s="150" t="s">
        <v>309</v>
      </c>
      <c r="AU1140" s="150" t="s">
        <v>84</v>
      </c>
      <c r="AY1140" s="18" t="s">
        <v>307</v>
      </c>
      <c r="BE1140" s="151">
        <f>IF(N1140="základní",J1140,0)</f>
        <v>0</v>
      </c>
      <c r="BF1140" s="151">
        <f>IF(N1140="snížená",J1140,0)</f>
        <v>0</v>
      </c>
      <c r="BG1140" s="151">
        <f>IF(N1140="zákl. přenesená",J1140,0)</f>
        <v>0</v>
      </c>
      <c r="BH1140" s="151">
        <f>IF(N1140="sníž. přenesená",J1140,0)</f>
        <v>0</v>
      </c>
      <c r="BI1140" s="151">
        <f>IF(N1140="nulová",J1140,0)</f>
        <v>0</v>
      </c>
      <c r="BJ1140" s="18" t="s">
        <v>82</v>
      </c>
      <c r="BK1140" s="151">
        <f>ROUND(I1140*H1140,2)</f>
        <v>0</v>
      </c>
      <c r="BL1140" s="18" t="s">
        <v>417</v>
      </c>
      <c r="BM1140" s="150" t="s">
        <v>1528</v>
      </c>
    </row>
    <row r="1141" spans="2:65" s="1" customFormat="1" ht="19.5">
      <c r="B1141" s="33"/>
      <c r="D1141" s="152" t="s">
        <v>316</v>
      </c>
      <c r="F1141" s="153" t="s">
        <v>1529</v>
      </c>
      <c r="I1141" s="154"/>
      <c r="L1141" s="33"/>
      <c r="M1141" s="155"/>
      <c r="T1141" s="57"/>
      <c r="AT1141" s="18" t="s">
        <v>316</v>
      </c>
      <c r="AU1141" s="18" t="s">
        <v>84</v>
      </c>
    </row>
    <row r="1142" spans="2:65" s="1" customFormat="1" ht="24.2" customHeight="1">
      <c r="B1142" s="33"/>
      <c r="C1142" s="177" t="s">
        <v>1530</v>
      </c>
      <c r="D1142" s="177" t="s">
        <v>390</v>
      </c>
      <c r="E1142" s="178" t="s">
        <v>1531</v>
      </c>
      <c r="F1142" s="179" t="s">
        <v>1532</v>
      </c>
      <c r="G1142" s="180" t="s">
        <v>405</v>
      </c>
      <c r="H1142" s="181">
        <v>2</v>
      </c>
      <c r="I1142" s="182"/>
      <c r="J1142" s="183">
        <f>ROUND(I1142*H1142,2)</f>
        <v>0</v>
      </c>
      <c r="K1142" s="179" t="s">
        <v>313</v>
      </c>
      <c r="L1142" s="184"/>
      <c r="M1142" s="185" t="s">
        <v>1</v>
      </c>
      <c r="N1142" s="186" t="s">
        <v>40</v>
      </c>
      <c r="P1142" s="148">
        <f>O1142*H1142</f>
        <v>0</v>
      </c>
      <c r="Q1142" s="148">
        <v>4.1999999999999997E-3</v>
      </c>
      <c r="R1142" s="148">
        <f>Q1142*H1142</f>
        <v>8.3999999999999995E-3</v>
      </c>
      <c r="S1142" s="148">
        <v>0</v>
      </c>
      <c r="T1142" s="149">
        <f>S1142*H1142</f>
        <v>0</v>
      </c>
      <c r="AR1142" s="150" t="s">
        <v>524</v>
      </c>
      <c r="AT1142" s="150" t="s">
        <v>390</v>
      </c>
      <c r="AU1142" s="150" t="s">
        <v>84</v>
      </c>
      <c r="AY1142" s="18" t="s">
        <v>307</v>
      </c>
      <c r="BE1142" s="151">
        <f>IF(N1142="základní",J1142,0)</f>
        <v>0</v>
      </c>
      <c r="BF1142" s="151">
        <f>IF(N1142="snížená",J1142,0)</f>
        <v>0</v>
      </c>
      <c r="BG1142" s="151">
        <f>IF(N1142="zákl. přenesená",J1142,0)</f>
        <v>0</v>
      </c>
      <c r="BH1142" s="151">
        <f>IF(N1142="sníž. přenesená",J1142,0)</f>
        <v>0</v>
      </c>
      <c r="BI1142" s="151">
        <f>IF(N1142="nulová",J1142,0)</f>
        <v>0</v>
      </c>
      <c r="BJ1142" s="18" t="s">
        <v>82</v>
      </c>
      <c r="BK1142" s="151">
        <f>ROUND(I1142*H1142,2)</f>
        <v>0</v>
      </c>
      <c r="BL1142" s="18" t="s">
        <v>417</v>
      </c>
      <c r="BM1142" s="150" t="s">
        <v>1533</v>
      </c>
    </row>
    <row r="1143" spans="2:65" s="1" customFormat="1" ht="11.25">
      <c r="B1143" s="33"/>
      <c r="D1143" s="152" t="s">
        <v>316</v>
      </c>
      <c r="F1143" s="153" t="s">
        <v>1532</v>
      </c>
      <c r="I1143" s="154"/>
      <c r="L1143" s="33"/>
      <c r="M1143" s="155"/>
      <c r="T1143" s="57"/>
      <c r="AT1143" s="18" t="s">
        <v>316</v>
      </c>
      <c r="AU1143" s="18" t="s">
        <v>84</v>
      </c>
    </row>
    <row r="1144" spans="2:65" s="1" customFormat="1" ht="37.9" customHeight="1">
      <c r="B1144" s="33"/>
      <c r="C1144" s="139" t="s">
        <v>1534</v>
      </c>
      <c r="D1144" s="139" t="s">
        <v>309</v>
      </c>
      <c r="E1144" s="140" t="s">
        <v>1535</v>
      </c>
      <c r="F1144" s="141" t="s">
        <v>1536</v>
      </c>
      <c r="G1144" s="142" t="s">
        <v>364</v>
      </c>
      <c r="H1144" s="143">
        <v>11.420999999999999</v>
      </c>
      <c r="I1144" s="144"/>
      <c r="J1144" s="145">
        <f>ROUND(I1144*H1144,2)</f>
        <v>0</v>
      </c>
      <c r="K1144" s="141" t="s">
        <v>313</v>
      </c>
      <c r="L1144" s="33"/>
      <c r="M1144" s="146" t="s">
        <v>1</v>
      </c>
      <c r="N1144" s="147" t="s">
        <v>40</v>
      </c>
      <c r="P1144" s="148">
        <f>O1144*H1144</f>
        <v>0</v>
      </c>
      <c r="Q1144" s="148">
        <v>0</v>
      </c>
      <c r="R1144" s="148">
        <f>Q1144*H1144</f>
        <v>0</v>
      </c>
      <c r="S1144" s="148">
        <v>0</v>
      </c>
      <c r="T1144" s="149">
        <f>S1144*H1144</f>
        <v>0</v>
      </c>
      <c r="AR1144" s="150" t="s">
        <v>417</v>
      </c>
      <c r="AT1144" s="150" t="s">
        <v>309</v>
      </c>
      <c r="AU1144" s="150" t="s">
        <v>84</v>
      </c>
      <c r="AY1144" s="18" t="s">
        <v>307</v>
      </c>
      <c r="BE1144" s="151">
        <f>IF(N1144="základní",J1144,0)</f>
        <v>0</v>
      </c>
      <c r="BF1144" s="151">
        <f>IF(N1144="snížená",J1144,0)</f>
        <v>0</v>
      </c>
      <c r="BG1144" s="151">
        <f>IF(N1144="zákl. přenesená",J1144,0)</f>
        <v>0</v>
      </c>
      <c r="BH1144" s="151">
        <f>IF(N1144="sníž. přenesená",J1144,0)</f>
        <v>0</v>
      </c>
      <c r="BI1144" s="151">
        <f>IF(N1144="nulová",J1144,0)</f>
        <v>0</v>
      </c>
      <c r="BJ1144" s="18" t="s">
        <v>82</v>
      </c>
      <c r="BK1144" s="151">
        <f>ROUND(I1144*H1144,2)</f>
        <v>0</v>
      </c>
      <c r="BL1144" s="18" t="s">
        <v>417</v>
      </c>
      <c r="BM1144" s="150" t="s">
        <v>1537</v>
      </c>
    </row>
    <row r="1145" spans="2:65" s="1" customFormat="1" ht="48.75">
      <c r="B1145" s="33"/>
      <c r="D1145" s="152" t="s">
        <v>316</v>
      </c>
      <c r="F1145" s="153" t="s">
        <v>1538</v>
      </c>
      <c r="I1145" s="154"/>
      <c r="L1145" s="33"/>
      <c r="M1145" s="155"/>
      <c r="T1145" s="57"/>
      <c r="AT1145" s="18" t="s">
        <v>316</v>
      </c>
      <c r="AU1145" s="18" t="s">
        <v>84</v>
      </c>
    </row>
    <row r="1146" spans="2:65" s="11" customFormat="1" ht="22.9" customHeight="1">
      <c r="B1146" s="127"/>
      <c r="D1146" s="128" t="s">
        <v>74</v>
      </c>
      <c r="E1146" s="137" t="s">
        <v>1539</v>
      </c>
      <c r="F1146" s="137" t="s">
        <v>1540</v>
      </c>
      <c r="I1146" s="130"/>
      <c r="J1146" s="138">
        <f>BK1146</f>
        <v>0</v>
      </c>
      <c r="L1146" s="127"/>
      <c r="M1146" s="132"/>
      <c r="P1146" s="133">
        <f>SUM(P1147:P1163)</f>
        <v>0</v>
      </c>
      <c r="R1146" s="133">
        <f>SUM(R1147:R1163)</f>
        <v>4.0179999999999993E-2</v>
      </c>
      <c r="T1146" s="134">
        <f>SUM(T1147:T1163)</f>
        <v>0</v>
      </c>
      <c r="AR1146" s="128" t="s">
        <v>84</v>
      </c>
      <c r="AT1146" s="135" t="s">
        <v>74</v>
      </c>
      <c r="AU1146" s="135" t="s">
        <v>82</v>
      </c>
      <c r="AY1146" s="128" t="s">
        <v>307</v>
      </c>
      <c r="BK1146" s="136">
        <f>SUM(BK1147:BK1163)</f>
        <v>0</v>
      </c>
    </row>
    <row r="1147" spans="2:65" s="1" customFormat="1" ht="24.2" customHeight="1">
      <c r="B1147" s="33"/>
      <c r="C1147" s="139" t="s">
        <v>1541</v>
      </c>
      <c r="D1147" s="139" t="s">
        <v>309</v>
      </c>
      <c r="E1147" s="140" t="s">
        <v>1542</v>
      </c>
      <c r="F1147" s="141" t="s">
        <v>1543</v>
      </c>
      <c r="G1147" s="142" t="s">
        <v>398</v>
      </c>
      <c r="H1147" s="143">
        <v>28</v>
      </c>
      <c r="I1147" s="144"/>
      <c r="J1147" s="145">
        <f>ROUND(I1147*H1147,2)</f>
        <v>0</v>
      </c>
      <c r="K1147" s="141" t="s">
        <v>1</v>
      </c>
      <c r="L1147" s="33"/>
      <c r="M1147" s="146" t="s">
        <v>1</v>
      </c>
      <c r="N1147" s="147" t="s">
        <v>40</v>
      </c>
      <c r="P1147" s="148">
        <f>O1147*H1147</f>
        <v>0</v>
      </c>
      <c r="Q1147" s="148">
        <v>5.4000000000000001E-4</v>
      </c>
      <c r="R1147" s="148">
        <f>Q1147*H1147</f>
        <v>1.512E-2</v>
      </c>
      <c r="S1147" s="148">
        <v>0</v>
      </c>
      <c r="T1147" s="149">
        <f>S1147*H1147</f>
        <v>0</v>
      </c>
      <c r="AR1147" s="150" t="s">
        <v>417</v>
      </c>
      <c r="AT1147" s="150" t="s">
        <v>309</v>
      </c>
      <c r="AU1147" s="150" t="s">
        <v>84</v>
      </c>
      <c r="AY1147" s="18" t="s">
        <v>307</v>
      </c>
      <c r="BE1147" s="151">
        <f>IF(N1147="základní",J1147,0)</f>
        <v>0</v>
      </c>
      <c r="BF1147" s="151">
        <f>IF(N1147="snížená",J1147,0)</f>
        <v>0</v>
      </c>
      <c r="BG1147" s="151">
        <f>IF(N1147="zákl. přenesená",J1147,0)</f>
        <v>0</v>
      </c>
      <c r="BH1147" s="151">
        <f>IF(N1147="sníž. přenesená",J1147,0)</f>
        <v>0</v>
      </c>
      <c r="BI1147" s="151">
        <f>IF(N1147="nulová",J1147,0)</f>
        <v>0</v>
      </c>
      <c r="BJ1147" s="18" t="s">
        <v>82</v>
      </c>
      <c r="BK1147" s="151">
        <f>ROUND(I1147*H1147,2)</f>
        <v>0</v>
      </c>
      <c r="BL1147" s="18" t="s">
        <v>417</v>
      </c>
      <c r="BM1147" s="150" t="s">
        <v>1544</v>
      </c>
    </row>
    <row r="1148" spans="2:65" s="1" customFormat="1" ht="19.5">
      <c r="B1148" s="33"/>
      <c r="D1148" s="152" t="s">
        <v>316</v>
      </c>
      <c r="F1148" s="153" t="s">
        <v>1543</v>
      </c>
      <c r="I1148" s="154"/>
      <c r="L1148" s="33"/>
      <c r="M1148" s="155"/>
      <c r="T1148" s="57"/>
      <c r="AT1148" s="18" t="s">
        <v>316</v>
      </c>
      <c r="AU1148" s="18" t="s">
        <v>84</v>
      </c>
    </row>
    <row r="1149" spans="2:65" s="12" customFormat="1" ht="11.25">
      <c r="B1149" s="156"/>
      <c r="D1149" s="152" t="s">
        <v>318</v>
      </c>
      <c r="E1149" s="157" t="s">
        <v>1</v>
      </c>
      <c r="F1149" s="158" t="s">
        <v>1545</v>
      </c>
      <c r="H1149" s="157" t="s">
        <v>1</v>
      </c>
      <c r="I1149" s="159"/>
      <c r="L1149" s="156"/>
      <c r="M1149" s="160"/>
      <c r="T1149" s="161"/>
      <c r="AT1149" s="157" t="s">
        <v>318</v>
      </c>
      <c r="AU1149" s="157" t="s">
        <v>84</v>
      </c>
      <c r="AV1149" s="12" t="s">
        <v>82</v>
      </c>
      <c r="AW1149" s="12" t="s">
        <v>32</v>
      </c>
      <c r="AX1149" s="12" t="s">
        <v>75</v>
      </c>
      <c r="AY1149" s="157" t="s">
        <v>307</v>
      </c>
    </row>
    <row r="1150" spans="2:65" s="13" customFormat="1" ht="11.25">
      <c r="B1150" s="162"/>
      <c r="D1150" s="152" t="s">
        <v>318</v>
      </c>
      <c r="E1150" s="163" t="s">
        <v>1</v>
      </c>
      <c r="F1150" s="164" t="s">
        <v>1546</v>
      </c>
      <c r="H1150" s="165">
        <v>10.5</v>
      </c>
      <c r="I1150" s="166"/>
      <c r="L1150" s="162"/>
      <c r="M1150" s="167"/>
      <c r="T1150" s="168"/>
      <c r="AT1150" s="163" t="s">
        <v>318</v>
      </c>
      <c r="AU1150" s="163" t="s">
        <v>84</v>
      </c>
      <c r="AV1150" s="13" t="s">
        <v>84</v>
      </c>
      <c r="AW1150" s="13" t="s">
        <v>32</v>
      </c>
      <c r="AX1150" s="13" t="s">
        <v>75</v>
      </c>
      <c r="AY1150" s="163" t="s">
        <v>307</v>
      </c>
    </row>
    <row r="1151" spans="2:65" s="12" customFormat="1" ht="11.25">
      <c r="B1151" s="156"/>
      <c r="D1151" s="152" t="s">
        <v>318</v>
      </c>
      <c r="E1151" s="157" t="s">
        <v>1</v>
      </c>
      <c r="F1151" s="158" t="s">
        <v>1547</v>
      </c>
      <c r="H1151" s="157" t="s">
        <v>1</v>
      </c>
      <c r="I1151" s="159"/>
      <c r="L1151" s="156"/>
      <c r="M1151" s="160"/>
      <c r="T1151" s="161"/>
      <c r="AT1151" s="157" t="s">
        <v>318</v>
      </c>
      <c r="AU1151" s="157" t="s">
        <v>84</v>
      </c>
      <c r="AV1151" s="12" t="s">
        <v>82</v>
      </c>
      <c r="AW1151" s="12" t="s">
        <v>32</v>
      </c>
      <c r="AX1151" s="12" t="s">
        <v>75</v>
      </c>
      <c r="AY1151" s="157" t="s">
        <v>307</v>
      </c>
    </row>
    <row r="1152" spans="2:65" s="13" customFormat="1" ht="11.25">
      <c r="B1152" s="162"/>
      <c r="D1152" s="152" t="s">
        <v>318</v>
      </c>
      <c r="E1152" s="163" t="s">
        <v>1</v>
      </c>
      <c r="F1152" s="164" t="s">
        <v>1548</v>
      </c>
      <c r="H1152" s="165">
        <v>17.5</v>
      </c>
      <c r="I1152" s="166"/>
      <c r="L1152" s="162"/>
      <c r="M1152" s="167"/>
      <c r="T1152" s="168"/>
      <c r="AT1152" s="163" t="s">
        <v>318</v>
      </c>
      <c r="AU1152" s="163" t="s">
        <v>84</v>
      </c>
      <c r="AV1152" s="13" t="s">
        <v>84</v>
      </c>
      <c r="AW1152" s="13" t="s">
        <v>32</v>
      </c>
      <c r="AX1152" s="13" t="s">
        <v>75</v>
      </c>
      <c r="AY1152" s="163" t="s">
        <v>307</v>
      </c>
    </row>
    <row r="1153" spans="2:65" s="14" customFormat="1" ht="11.25">
      <c r="B1153" s="169"/>
      <c r="D1153" s="152" t="s">
        <v>318</v>
      </c>
      <c r="E1153" s="170" t="s">
        <v>1</v>
      </c>
      <c r="F1153" s="171" t="s">
        <v>325</v>
      </c>
      <c r="H1153" s="172">
        <v>28</v>
      </c>
      <c r="I1153" s="173"/>
      <c r="L1153" s="169"/>
      <c r="M1153" s="174"/>
      <c r="T1153" s="175"/>
      <c r="AT1153" s="170" t="s">
        <v>318</v>
      </c>
      <c r="AU1153" s="170" t="s">
        <v>84</v>
      </c>
      <c r="AV1153" s="14" t="s">
        <v>314</v>
      </c>
      <c r="AW1153" s="14" t="s">
        <v>32</v>
      </c>
      <c r="AX1153" s="14" t="s">
        <v>82</v>
      </c>
      <c r="AY1153" s="170" t="s">
        <v>307</v>
      </c>
    </row>
    <row r="1154" spans="2:65" s="1" customFormat="1" ht="24.2" customHeight="1">
      <c r="B1154" s="33"/>
      <c r="C1154" s="139" t="s">
        <v>1549</v>
      </c>
      <c r="D1154" s="139" t="s">
        <v>309</v>
      </c>
      <c r="E1154" s="140" t="s">
        <v>1550</v>
      </c>
      <c r="F1154" s="141" t="s">
        <v>1551</v>
      </c>
      <c r="G1154" s="142" t="s">
        <v>398</v>
      </c>
      <c r="H1154" s="143">
        <v>5</v>
      </c>
      <c r="I1154" s="144"/>
      <c r="J1154" s="145">
        <f>ROUND(I1154*H1154,2)</f>
        <v>0</v>
      </c>
      <c r="K1154" s="141" t="s">
        <v>1</v>
      </c>
      <c r="L1154" s="33"/>
      <c r="M1154" s="146" t="s">
        <v>1</v>
      </c>
      <c r="N1154" s="147" t="s">
        <v>40</v>
      </c>
      <c r="P1154" s="148">
        <f>O1154*H1154</f>
        <v>0</v>
      </c>
      <c r="Q1154" s="148">
        <v>9.7999999999999997E-4</v>
      </c>
      <c r="R1154" s="148">
        <f>Q1154*H1154</f>
        <v>4.8999999999999998E-3</v>
      </c>
      <c r="S1154" s="148">
        <v>0</v>
      </c>
      <c r="T1154" s="149">
        <f>S1154*H1154</f>
        <v>0</v>
      </c>
      <c r="AR1154" s="150" t="s">
        <v>417</v>
      </c>
      <c r="AT1154" s="150" t="s">
        <v>309</v>
      </c>
      <c r="AU1154" s="150" t="s">
        <v>84</v>
      </c>
      <c r="AY1154" s="18" t="s">
        <v>307</v>
      </c>
      <c r="BE1154" s="151">
        <f>IF(N1154="základní",J1154,0)</f>
        <v>0</v>
      </c>
      <c r="BF1154" s="151">
        <f>IF(N1154="snížená",J1154,0)</f>
        <v>0</v>
      </c>
      <c r="BG1154" s="151">
        <f>IF(N1154="zákl. přenesená",J1154,0)</f>
        <v>0</v>
      </c>
      <c r="BH1154" s="151">
        <f>IF(N1154="sníž. přenesená",J1154,0)</f>
        <v>0</v>
      </c>
      <c r="BI1154" s="151">
        <f>IF(N1154="nulová",J1154,0)</f>
        <v>0</v>
      </c>
      <c r="BJ1154" s="18" t="s">
        <v>82</v>
      </c>
      <c r="BK1154" s="151">
        <f>ROUND(I1154*H1154,2)</f>
        <v>0</v>
      </c>
      <c r="BL1154" s="18" t="s">
        <v>417</v>
      </c>
      <c r="BM1154" s="150" t="s">
        <v>1552</v>
      </c>
    </row>
    <row r="1155" spans="2:65" s="1" customFormat="1" ht="19.5">
      <c r="B1155" s="33"/>
      <c r="D1155" s="152" t="s">
        <v>316</v>
      </c>
      <c r="F1155" s="153" t="s">
        <v>1551</v>
      </c>
      <c r="I1155" s="154"/>
      <c r="L1155" s="33"/>
      <c r="M1155" s="155"/>
      <c r="T1155" s="57"/>
      <c r="AT1155" s="18" t="s">
        <v>316</v>
      </c>
      <c r="AU1155" s="18" t="s">
        <v>84</v>
      </c>
    </row>
    <row r="1156" spans="2:65" s="12" customFormat="1" ht="11.25">
      <c r="B1156" s="156"/>
      <c r="D1156" s="152" t="s">
        <v>318</v>
      </c>
      <c r="E1156" s="157" t="s">
        <v>1</v>
      </c>
      <c r="F1156" s="158" t="s">
        <v>1553</v>
      </c>
      <c r="H1156" s="157" t="s">
        <v>1</v>
      </c>
      <c r="I1156" s="159"/>
      <c r="L1156" s="156"/>
      <c r="M1156" s="160"/>
      <c r="T1156" s="161"/>
      <c r="AT1156" s="157" t="s">
        <v>318</v>
      </c>
      <c r="AU1156" s="157" t="s">
        <v>84</v>
      </c>
      <c r="AV1156" s="12" t="s">
        <v>82</v>
      </c>
      <c r="AW1156" s="12" t="s">
        <v>32</v>
      </c>
      <c r="AX1156" s="12" t="s">
        <v>75</v>
      </c>
      <c r="AY1156" s="157" t="s">
        <v>307</v>
      </c>
    </row>
    <row r="1157" spans="2:65" s="13" customFormat="1" ht="11.25">
      <c r="B1157" s="162"/>
      <c r="D1157" s="152" t="s">
        <v>318</v>
      </c>
      <c r="E1157" s="163" t="s">
        <v>1</v>
      </c>
      <c r="F1157" s="164" t="s">
        <v>1456</v>
      </c>
      <c r="H1157" s="165">
        <v>5</v>
      </c>
      <c r="I1157" s="166"/>
      <c r="L1157" s="162"/>
      <c r="M1157" s="167"/>
      <c r="T1157" s="168"/>
      <c r="AT1157" s="163" t="s">
        <v>318</v>
      </c>
      <c r="AU1157" s="163" t="s">
        <v>84</v>
      </c>
      <c r="AV1157" s="13" t="s">
        <v>84</v>
      </c>
      <c r="AW1157" s="13" t="s">
        <v>32</v>
      </c>
      <c r="AX1157" s="13" t="s">
        <v>82</v>
      </c>
      <c r="AY1157" s="163" t="s">
        <v>307</v>
      </c>
    </row>
    <row r="1158" spans="2:65" s="1" customFormat="1" ht="24.2" customHeight="1">
      <c r="B1158" s="33"/>
      <c r="C1158" s="139" t="s">
        <v>1554</v>
      </c>
      <c r="D1158" s="139" t="s">
        <v>309</v>
      </c>
      <c r="E1158" s="140" t="s">
        <v>1555</v>
      </c>
      <c r="F1158" s="141" t="s">
        <v>1556</v>
      </c>
      <c r="G1158" s="142" t="s">
        <v>398</v>
      </c>
      <c r="H1158" s="143">
        <v>16.8</v>
      </c>
      <c r="I1158" s="144"/>
      <c r="J1158" s="145">
        <f>ROUND(I1158*H1158,2)</f>
        <v>0</v>
      </c>
      <c r="K1158" s="141" t="s">
        <v>1</v>
      </c>
      <c r="L1158" s="33"/>
      <c r="M1158" s="146" t="s">
        <v>1</v>
      </c>
      <c r="N1158" s="147" t="s">
        <v>40</v>
      </c>
      <c r="P1158" s="148">
        <f>O1158*H1158</f>
        <v>0</v>
      </c>
      <c r="Q1158" s="148">
        <v>1.1999999999999999E-3</v>
      </c>
      <c r="R1158" s="148">
        <f>Q1158*H1158</f>
        <v>2.0159999999999997E-2</v>
      </c>
      <c r="S1158" s="148">
        <v>0</v>
      </c>
      <c r="T1158" s="149">
        <f>S1158*H1158</f>
        <v>0</v>
      </c>
      <c r="AR1158" s="150" t="s">
        <v>417</v>
      </c>
      <c r="AT1158" s="150" t="s">
        <v>309</v>
      </c>
      <c r="AU1158" s="150" t="s">
        <v>84</v>
      </c>
      <c r="AY1158" s="18" t="s">
        <v>307</v>
      </c>
      <c r="BE1158" s="151">
        <f>IF(N1158="základní",J1158,0)</f>
        <v>0</v>
      </c>
      <c r="BF1158" s="151">
        <f>IF(N1158="snížená",J1158,0)</f>
        <v>0</v>
      </c>
      <c r="BG1158" s="151">
        <f>IF(N1158="zákl. přenesená",J1158,0)</f>
        <v>0</v>
      </c>
      <c r="BH1158" s="151">
        <f>IF(N1158="sníž. přenesená",J1158,0)</f>
        <v>0</v>
      </c>
      <c r="BI1158" s="151">
        <f>IF(N1158="nulová",J1158,0)</f>
        <v>0</v>
      </c>
      <c r="BJ1158" s="18" t="s">
        <v>82</v>
      </c>
      <c r="BK1158" s="151">
        <f>ROUND(I1158*H1158,2)</f>
        <v>0</v>
      </c>
      <c r="BL1158" s="18" t="s">
        <v>417</v>
      </c>
      <c r="BM1158" s="150" t="s">
        <v>1557</v>
      </c>
    </row>
    <row r="1159" spans="2:65" s="1" customFormat="1" ht="19.5">
      <c r="B1159" s="33"/>
      <c r="D1159" s="152" t="s">
        <v>316</v>
      </c>
      <c r="F1159" s="153" t="s">
        <v>1556</v>
      </c>
      <c r="I1159" s="154"/>
      <c r="L1159" s="33"/>
      <c r="M1159" s="155"/>
      <c r="T1159" s="57"/>
      <c r="AT1159" s="18" t="s">
        <v>316</v>
      </c>
      <c r="AU1159" s="18" t="s">
        <v>84</v>
      </c>
    </row>
    <row r="1160" spans="2:65" s="12" customFormat="1" ht="11.25">
      <c r="B1160" s="156"/>
      <c r="D1160" s="152" t="s">
        <v>318</v>
      </c>
      <c r="E1160" s="157" t="s">
        <v>1</v>
      </c>
      <c r="F1160" s="158" t="s">
        <v>1558</v>
      </c>
      <c r="H1160" s="157" t="s">
        <v>1</v>
      </c>
      <c r="I1160" s="159"/>
      <c r="L1160" s="156"/>
      <c r="M1160" s="160"/>
      <c r="T1160" s="161"/>
      <c r="AT1160" s="157" t="s">
        <v>318</v>
      </c>
      <c r="AU1160" s="157" t="s">
        <v>84</v>
      </c>
      <c r="AV1160" s="12" t="s">
        <v>82</v>
      </c>
      <c r="AW1160" s="12" t="s">
        <v>32</v>
      </c>
      <c r="AX1160" s="12" t="s">
        <v>75</v>
      </c>
      <c r="AY1160" s="157" t="s">
        <v>307</v>
      </c>
    </row>
    <row r="1161" spans="2:65" s="13" customFormat="1" ht="11.25">
      <c r="B1161" s="162"/>
      <c r="D1161" s="152" t="s">
        <v>318</v>
      </c>
      <c r="E1161" s="163" t="s">
        <v>1</v>
      </c>
      <c r="F1161" s="164" t="s">
        <v>1559</v>
      </c>
      <c r="H1161" s="165">
        <v>16.8</v>
      </c>
      <c r="I1161" s="166"/>
      <c r="L1161" s="162"/>
      <c r="M1161" s="167"/>
      <c r="T1161" s="168"/>
      <c r="AT1161" s="163" t="s">
        <v>318</v>
      </c>
      <c r="AU1161" s="163" t="s">
        <v>84</v>
      </c>
      <c r="AV1161" s="13" t="s">
        <v>84</v>
      </c>
      <c r="AW1161" s="13" t="s">
        <v>32</v>
      </c>
      <c r="AX1161" s="13" t="s">
        <v>82</v>
      </c>
      <c r="AY1161" s="163" t="s">
        <v>307</v>
      </c>
    </row>
    <row r="1162" spans="2:65" s="1" customFormat="1" ht="33" customHeight="1">
      <c r="B1162" s="33"/>
      <c r="C1162" s="139" t="s">
        <v>1560</v>
      </c>
      <c r="D1162" s="139" t="s">
        <v>309</v>
      </c>
      <c r="E1162" s="140" t="s">
        <v>1561</v>
      </c>
      <c r="F1162" s="141" t="s">
        <v>1562</v>
      </c>
      <c r="G1162" s="142" t="s">
        <v>364</v>
      </c>
      <c r="H1162" s="143">
        <v>0.04</v>
      </c>
      <c r="I1162" s="144"/>
      <c r="J1162" s="145">
        <f>ROUND(I1162*H1162,2)</f>
        <v>0</v>
      </c>
      <c r="K1162" s="141" t="s">
        <v>313</v>
      </c>
      <c r="L1162" s="33"/>
      <c r="M1162" s="146" t="s">
        <v>1</v>
      </c>
      <c r="N1162" s="147" t="s">
        <v>40</v>
      </c>
      <c r="P1162" s="148">
        <f>O1162*H1162</f>
        <v>0</v>
      </c>
      <c r="Q1162" s="148">
        <v>0</v>
      </c>
      <c r="R1162" s="148">
        <f>Q1162*H1162</f>
        <v>0</v>
      </c>
      <c r="S1162" s="148">
        <v>0</v>
      </c>
      <c r="T1162" s="149">
        <f>S1162*H1162</f>
        <v>0</v>
      </c>
      <c r="AR1162" s="150" t="s">
        <v>417</v>
      </c>
      <c r="AT1162" s="150" t="s">
        <v>309</v>
      </c>
      <c r="AU1162" s="150" t="s">
        <v>84</v>
      </c>
      <c r="AY1162" s="18" t="s">
        <v>307</v>
      </c>
      <c r="BE1162" s="151">
        <f>IF(N1162="základní",J1162,0)</f>
        <v>0</v>
      </c>
      <c r="BF1162" s="151">
        <f>IF(N1162="snížená",J1162,0)</f>
        <v>0</v>
      </c>
      <c r="BG1162" s="151">
        <f>IF(N1162="zákl. přenesená",J1162,0)</f>
        <v>0</v>
      </c>
      <c r="BH1162" s="151">
        <f>IF(N1162="sníž. přenesená",J1162,0)</f>
        <v>0</v>
      </c>
      <c r="BI1162" s="151">
        <f>IF(N1162="nulová",J1162,0)</f>
        <v>0</v>
      </c>
      <c r="BJ1162" s="18" t="s">
        <v>82</v>
      </c>
      <c r="BK1162" s="151">
        <f>ROUND(I1162*H1162,2)</f>
        <v>0</v>
      </c>
      <c r="BL1162" s="18" t="s">
        <v>417</v>
      </c>
      <c r="BM1162" s="150" t="s">
        <v>1563</v>
      </c>
    </row>
    <row r="1163" spans="2:65" s="1" customFormat="1" ht="29.25">
      <c r="B1163" s="33"/>
      <c r="D1163" s="152" t="s">
        <v>316</v>
      </c>
      <c r="F1163" s="153" t="s">
        <v>1564</v>
      </c>
      <c r="I1163" s="154"/>
      <c r="L1163" s="33"/>
      <c r="M1163" s="155"/>
      <c r="T1163" s="57"/>
      <c r="AT1163" s="18" t="s">
        <v>316</v>
      </c>
      <c r="AU1163" s="18" t="s">
        <v>84</v>
      </c>
    </row>
    <row r="1164" spans="2:65" s="11" customFormat="1" ht="22.9" customHeight="1">
      <c r="B1164" s="127"/>
      <c r="D1164" s="128" t="s">
        <v>74</v>
      </c>
      <c r="E1164" s="137" t="s">
        <v>1565</v>
      </c>
      <c r="F1164" s="137" t="s">
        <v>1566</v>
      </c>
      <c r="I1164" s="130"/>
      <c r="J1164" s="138">
        <f>BK1164</f>
        <v>0</v>
      </c>
      <c r="L1164" s="127"/>
      <c r="M1164" s="132"/>
      <c r="P1164" s="133">
        <f>SUM(P1165:P1242)</f>
        <v>0</v>
      </c>
      <c r="R1164" s="133">
        <f>SUM(R1165:R1242)</f>
        <v>12.234780000000001</v>
      </c>
      <c r="T1164" s="134">
        <f>SUM(T1165:T1242)</f>
        <v>0.60809999999999997</v>
      </c>
      <c r="AR1164" s="128" t="s">
        <v>84</v>
      </c>
      <c r="AT1164" s="135" t="s">
        <v>74</v>
      </c>
      <c r="AU1164" s="135" t="s">
        <v>82</v>
      </c>
      <c r="AY1164" s="128" t="s">
        <v>307</v>
      </c>
      <c r="BK1164" s="136">
        <f>SUM(BK1165:BK1242)</f>
        <v>0</v>
      </c>
    </row>
    <row r="1165" spans="2:65" s="1" customFormat="1" ht="24.2" customHeight="1">
      <c r="B1165" s="33"/>
      <c r="C1165" s="139" t="s">
        <v>1567</v>
      </c>
      <c r="D1165" s="139" t="s">
        <v>309</v>
      </c>
      <c r="E1165" s="140" t="s">
        <v>1568</v>
      </c>
      <c r="F1165" s="141" t="s">
        <v>1569</v>
      </c>
      <c r="G1165" s="142" t="s">
        <v>398</v>
      </c>
      <c r="H1165" s="143">
        <v>4.05</v>
      </c>
      <c r="I1165" s="144"/>
      <c r="J1165" s="145">
        <f>ROUND(I1165*H1165,2)</f>
        <v>0</v>
      </c>
      <c r="K1165" s="141" t="s">
        <v>313</v>
      </c>
      <c r="L1165" s="33"/>
      <c r="M1165" s="146" t="s">
        <v>1</v>
      </c>
      <c r="N1165" s="147" t="s">
        <v>40</v>
      </c>
      <c r="P1165" s="148">
        <f>O1165*H1165</f>
        <v>0</v>
      </c>
      <c r="Q1165" s="148">
        <v>0</v>
      </c>
      <c r="R1165" s="148">
        <f>Q1165*H1165</f>
        <v>0</v>
      </c>
      <c r="S1165" s="148">
        <v>2E-3</v>
      </c>
      <c r="T1165" s="149">
        <f>S1165*H1165</f>
        <v>8.0999999999999996E-3</v>
      </c>
      <c r="AR1165" s="150" t="s">
        <v>417</v>
      </c>
      <c r="AT1165" s="150" t="s">
        <v>309</v>
      </c>
      <c r="AU1165" s="150" t="s">
        <v>84</v>
      </c>
      <c r="AY1165" s="18" t="s">
        <v>307</v>
      </c>
      <c r="BE1165" s="151">
        <f>IF(N1165="základní",J1165,0)</f>
        <v>0</v>
      </c>
      <c r="BF1165" s="151">
        <f>IF(N1165="snížená",J1165,0)</f>
        <v>0</v>
      </c>
      <c r="BG1165" s="151">
        <f>IF(N1165="zákl. přenesená",J1165,0)</f>
        <v>0</v>
      </c>
      <c r="BH1165" s="151">
        <f>IF(N1165="sníž. přenesená",J1165,0)</f>
        <v>0</v>
      </c>
      <c r="BI1165" s="151">
        <f>IF(N1165="nulová",J1165,0)</f>
        <v>0</v>
      </c>
      <c r="BJ1165" s="18" t="s">
        <v>82</v>
      </c>
      <c r="BK1165" s="151">
        <f>ROUND(I1165*H1165,2)</f>
        <v>0</v>
      </c>
      <c r="BL1165" s="18" t="s">
        <v>417</v>
      </c>
      <c r="BM1165" s="150" t="s">
        <v>1570</v>
      </c>
    </row>
    <row r="1166" spans="2:65" s="1" customFormat="1" ht="11.25">
      <c r="B1166" s="33"/>
      <c r="D1166" s="152" t="s">
        <v>316</v>
      </c>
      <c r="F1166" s="153" t="s">
        <v>1571</v>
      </c>
      <c r="I1166" s="154"/>
      <c r="L1166" s="33"/>
      <c r="M1166" s="155"/>
      <c r="T1166" s="57"/>
      <c r="AT1166" s="18" t="s">
        <v>316</v>
      </c>
      <c r="AU1166" s="18" t="s">
        <v>84</v>
      </c>
    </row>
    <row r="1167" spans="2:65" s="12" customFormat="1" ht="11.25">
      <c r="B1167" s="156"/>
      <c r="D1167" s="152" t="s">
        <v>318</v>
      </c>
      <c r="E1167" s="157" t="s">
        <v>1</v>
      </c>
      <c r="F1167" s="158" t="s">
        <v>547</v>
      </c>
      <c r="H1167" s="157" t="s">
        <v>1</v>
      </c>
      <c r="I1167" s="159"/>
      <c r="L1167" s="156"/>
      <c r="M1167" s="160"/>
      <c r="T1167" s="161"/>
      <c r="AT1167" s="157" t="s">
        <v>318</v>
      </c>
      <c r="AU1167" s="157" t="s">
        <v>84</v>
      </c>
      <c r="AV1167" s="12" t="s">
        <v>82</v>
      </c>
      <c r="AW1167" s="12" t="s">
        <v>32</v>
      </c>
      <c r="AX1167" s="12" t="s">
        <v>75</v>
      </c>
      <c r="AY1167" s="157" t="s">
        <v>307</v>
      </c>
    </row>
    <row r="1168" spans="2:65" s="13" customFormat="1" ht="11.25">
      <c r="B1168" s="162"/>
      <c r="D1168" s="152" t="s">
        <v>318</v>
      </c>
      <c r="E1168" s="163" t="s">
        <v>1</v>
      </c>
      <c r="F1168" s="164" t="s">
        <v>1572</v>
      </c>
      <c r="H1168" s="165">
        <v>4.05</v>
      </c>
      <c r="I1168" s="166"/>
      <c r="L1168" s="162"/>
      <c r="M1168" s="167"/>
      <c r="T1168" s="168"/>
      <c r="AT1168" s="163" t="s">
        <v>318</v>
      </c>
      <c r="AU1168" s="163" t="s">
        <v>84</v>
      </c>
      <c r="AV1168" s="13" t="s">
        <v>84</v>
      </c>
      <c r="AW1168" s="13" t="s">
        <v>32</v>
      </c>
      <c r="AX1168" s="13" t="s">
        <v>82</v>
      </c>
      <c r="AY1168" s="163" t="s">
        <v>307</v>
      </c>
    </row>
    <row r="1169" spans="2:65" s="1" customFormat="1" ht="24.2" customHeight="1">
      <c r="B1169" s="33"/>
      <c r="C1169" s="139" t="s">
        <v>1573</v>
      </c>
      <c r="D1169" s="139" t="s">
        <v>309</v>
      </c>
      <c r="E1169" s="140" t="s">
        <v>1574</v>
      </c>
      <c r="F1169" s="141" t="s">
        <v>1575</v>
      </c>
      <c r="G1169" s="142" t="s">
        <v>405</v>
      </c>
      <c r="H1169" s="143">
        <v>25</v>
      </c>
      <c r="I1169" s="144"/>
      <c r="J1169" s="145">
        <f>ROUND(I1169*H1169,2)</f>
        <v>0</v>
      </c>
      <c r="K1169" s="141" t="s">
        <v>313</v>
      </c>
      <c r="L1169" s="33"/>
      <c r="M1169" s="146" t="s">
        <v>1</v>
      </c>
      <c r="N1169" s="147" t="s">
        <v>40</v>
      </c>
      <c r="P1169" s="148">
        <f>O1169*H1169</f>
        <v>0</v>
      </c>
      <c r="Q1169" s="148">
        <v>0</v>
      </c>
      <c r="R1169" s="148">
        <f>Q1169*H1169</f>
        <v>0</v>
      </c>
      <c r="S1169" s="148">
        <v>2.4E-2</v>
      </c>
      <c r="T1169" s="149">
        <f>S1169*H1169</f>
        <v>0.6</v>
      </c>
      <c r="AR1169" s="150" t="s">
        <v>417</v>
      </c>
      <c r="AT1169" s="150" t="s">
        <v>309</v>
      </c>
      <c r="AU1169" s="150" t="s">
        <v>84</v>
      </c>
      <c r="AY1169" s="18" t="s">
        <v>307</v>
      </c>
      <c r="BE1169" s="151">
        <f>IF(N1169="základní",J1169,0)</f>
        <v>0</v>
      </c>
      <c r="BF1169" s="151">
        <f>IF(N1169="snížená",J1169,0)</f>
        <v>0</v>
      </c>
      <c r="BG1169" s="151">
        <f>IF(N1169="zákl. přenesená",J1169,0)</f>
        <v>0</v>
      </c>
      <c r="BH1169" s="151">
        <f>IF(N1169="sníž. přenesená",J1169,0)</f>
        <v>0</v>
      </c>
      <c r="BI1169" s="151">
        <f>IF(N1169="nulová",J1169,0)</f>
        <v>0</v>
      </c>
      <c r="BJ1169" s="18" t="s">
        <v>82</v>
      </c>
      <c r="BK1169" s="151">
        <f>ROUND(I1169*H1169,2)</f>
        <v>0</v>
      </c>
      <c r="BL1169" s="18" t="s">
        <v>417</v>
      </c>
      <c r="BM1169" s="150" t="s">
        <v>1576</v>
      </c>
    </row>
    <row r="1170" spans="2:65" s="1" customFormat="1" ht="19.5">
      <c r="B1170" s="33"/>
      <c r="D1170" s="152" t="s">
        <v>316</v>
      </c>
      <c r="F1170" s="153" t="s">
        <v>1577</v>
      </c>
      <c r="I1170" s="154"/>
      <c r="L1170" s="33"/>
      <c r="M1170" s="155"/>
      <c r="T1170" s="57"/>
      <c r="AT1170" s="18" t="s">
        <v>316</v>
      </c>
      <c r="AU1170" s="18" t="s">
        <v>84</v>
      </c>
    </row>
    <row r="1171" spans="2:65" s="12" customFormat="1" ht="11.25">
      <c r="B1171" s="156"/>
      <c r="D1171" s="152" t="s">
        <v>318</v>
      </c>
      <c r="E1171" s="157" t="s">
        <v>1</v>
      </c>
      <c r="F1171" s="158" t="s">
        <v>547</v>
      </c>
      <c r="H1171" s="157" t="s">
        <v>1</v>
      </c>
      <c r="I1171" s="159"/>
      <c r="L1171" s="156"/>
      <c r="M1171" s="160"/>
      <c r="T1171" s="161"/>
      <c r="AT1171" s="157" t="s">
        <v>318</v>
      </c>
      <c r="AU1171" s="157" t="s">
        <v>84</v>
      </c>
      <c r="AV1171" s="12" t="s">
        <v>82</v>
      </c>
      <c r="AW1171" s="12" t="s">
        <v>32</v>
      </c>
      <c r="AX1171" s="12" t="s">
        <v>75</v>
      </c>
      <c r="AY1171" s="157" t="s">
        <v>307</v>
      </c>
    </row>
    <row r="1172" spans="2:65" s="13" customFormat="1" ht="11.25">
      <c r="B1172" s="162"/>
      <c r="D1172" s="152" t="s">
        <v>318</v>
      </c>
      <c r="E1172" s="163" t="s">
        <v>1</v>
      </c>
      <c r="F1172" s="164" t="s">
        <v>480</v>
      </c>
      <c r="H1172" s="165">
        <v>25</v>
      </c>
      <c r="I1172" s="166"/>
      <c r="L1172" s="162"/>
      <c r="M1172" s="167"/>
      <c r="T1172" s="168"/>
      <c r="AT1172" s="163" t="s">
        <v>318</v>
      </c>
      <c r="AU1172" s="163" t="s">
        <v>84</v>
      </c>
      <c r="AV1172" s="13" t="s">
        <v>84</v>
      </c>
      <c r="AW1172" s="13" t="s">
        <v>32</v>
      </c>
      <c r="AX1172" s="13" t="s">
        <v>82</v>
      </c>
      <c r="AY1172" s="163" t="s">
        <v>307</v>
      </c>
    </row>
    <row r="1173" spans="2:65" s="1" customFormat="1" ht="66.75" customHeight="1">
      <c r="B1173" s="33"/>
      <c r="C1173" s="139" t="s">
        <v>1578</v>
      </c>
      <c r="D1173" s="139" t="s">
        <v>309</v>
      </c>
      <c r="E1173" s="140" t="s">
        <v>1579</v>
      </c>
      <c r="F1173" s="141" t="s">
        <v>1580</v>
      </c>
      <c r="G1173" s="142" t="s">
        <v>514</v>
      </c>
      <c r="H1173" s="143">
        <v>3</v>
      </c>
      <c r="I1173" s="144"/>
      <c r="J1173" s="145">
        <f>ROUND(I1173*H1173,2)</f>
        <v>0</v>
      </c>
      <c r="K1173" s="141" t="s">
        <v>1</v>
      </c>
      <c r="L1173" s="33"/>
      <c r="M1173" s="146" t="s">
        <v>1</v>
      </c>
      <c r="N1173" s="147" t="s">
        <v>40</v>
      </c>
      <c r="P1173" s="148">
        <f>O1173*H1173</f>
        <v>0</v>
      </c>
      <c r="Q1173" s="148">
        <v>3.5000000000000003E-2</v>
      </c>
      <c r="R1173" s="148">
        <f>Q1173*H1173</f>
        <v>0.10500000000000001</v>
      </c>
      <c r="S1173" s="148">
        <v>0</v>
      </c>
      <c r="T1173" s="149">
        <f>S1173*H1173</f>
        <v>0</v>
      </c>
      <c r="AR1173" s="150" t="s">
        <v>417</v>
      </c>
      <c r="AT1173" s="150" t="s">
        <v>309</v>
      </c>
      <c r="AU1173" s="150" t="s">
        <v>84</v>
      </c>
      <c r="AY1173" s="18" t="s">
        <v>307</v>
      </c>
      <c r="BE1173" s="151">
        <f>IF(N1173="základní",J1173,0)</f>
        <v>0</v>
      </c>
      <c r="BF1173" s="151">
        <f>IF(N1173="snížená",J1173,0)</f>
        <v>0</v>
      </c>
      <c r="BG1173" s="151">
        <f>IF(N1173="zákl. přenesená",J1173,0)</f>
        <v>0</v>
      </c>
      <c r="BH1173" s="151">
        <f>IF(N1173="sníž. přenesená",J1173,0)</f>
        <v>0</v>
      </c>
      <c r="BI1173" s="151">
        <f>IF(N1173="nulová",J1173,0)</f>
        <v>0</v>
      </c>
      <c r="BJ1173" s="18" t="s">
        <v>82</v>
      </c>
      <c r="BK1173" s="151">
        <f>ROUND(I1173*H1173,2)</f>
        <v>0</v>
      </c>
      <c r="BL1173" s="18" t="s">
        <v>417</v>
      </c>
      <c r="BM1173" s="150" t="s">
        <v>1581</v>
      </c>
    </row>
    <row r="1174" spans="2:65" s="1" customFormat="1" ht="97.5">
      <c r="B1174" s="33"/>
      <c r="D1174" s="152" t="s">
        <v>316</v>
      </c>
      <c r="F1174" s="153" t="s">
        <v>1582</v>
      </c>
      <c r="I1174" s="154"/>
      <c r="L1174" s="33"/>
      <c r="M1174" s="155"/>
      <c r="T1174" s="57"/>
      <c r="AT1174" s="18" t="s">
        <v>316</v>
      </c>
      <c r="AU1174" s="18" t="s">
        <v>84</v>
      </c>
    </row>
    <row r="1175" spans="2:65" s="1" customFormat="1" ht="78">
      <c r="B1175" s="33"/>
      <c r="D1175" s="152" t="s">
        <v>357</v>
      </c>
      <c r="F1175" s="176" t="s">
        <v>1583</v>
      </c>
      <c r="I1175" s="154"/>
      <c r="L1175" s="33"/>
      <c r="M1175" s="155"/>
      <c r="T1175" s="57"/>
      <c r="AT1175" s="18" t="s">
        <v>357</v>
      </c>
      <c r="AU1175" s="18" t="s">
        <v>84</v>
      </c>
    </row>
    <row r="1176" spans="2:65" s="1" customFormat="1" ht="78" customHeight="1">
      <c r="B1176" s="33"/>
      <c r="C1176" s="139" t="s">
        <v>1584</v>
      </c>
      <c r="D1176" s="139" t="s">
        <v>309</v>
      </c>
      <c r="E1176" s="140" t="s">
        <v>1585</v>
      </c>
      <c r="F1176" s="141" t="s">
        <v>1586</v>
      </c>
      <c r="G1176" s="142" t="s">
        <v>514</v>
      </c>
      <c r="H1176" s="143">
        <v>1</v>
      </c>
      <c r="I1176" s="144"/>
      <c r="J1176" s="145">
        <f>ROUND(I1176*H1176,2)</f>
        <v>0</v>
      </c>
      <c r="K1176" s="141" t="s">
        <v>1</v>
      </c>
      <c r="L1176" s="33"/>
      <c r="M1176" s="146" t="s">
        <v>1</v>
      </c>
      <c r="N1176" s="147" t="s">
        <v>40</v>
      </c>
      <c r="P1176" s="148">
        <f>O1176*H1176</f>
        <v>0</v>
      </c>
      <c r="Q1176" s="148">
        <v>3.5000000000000003E-2</v>
      </c>
      <c r="R1176" s="148">
        <f>Q1176*H1176</f>
        <v>3.5000000000000003E-2</v>
      </c>
      <c r="S1176" s="148">
        <v>0</v>
      </c>
      <c r="T1176" s="149">
        <f>S1176*H1176</f>
        <v>0</v>
      </c>
      <c r="AR1176" s="150" t="s">
        <v>417</v>
      </c>
      <c r="AT1176" s="150" t="s">
        <v>309</v>
      </c>
      <c r="AU1176" s="150" t="s">
        <v>84</v>
      </c>
      <c r="AY1176" s="18" t="s">
        <v>307</v>
      </c>
      <c r="BE1176" s="151">
        <f>IF(N1176="základní",J1176,0)</f>
        <v>0</v>
      </c>
      <c r="BF1176" s="151">
        <f>IF(N1176="snížená",J1176,0)</f>
        <v>0</v>
      </c>
      <c r="BG1176" s="151">
        <f>IF(N1176="zákl. přenesená",J1176,0)</f>
        <v>0</v>
      </c>
      <c r="BH1176" s="151">
        <f>IF(N1176="sníž. přenesená",J1176,0)</f>
        <v>0</v>
      </c>
      <c r="BI1176" s="151">
        <f>IF(N1176="nulová",J1176,0)</f>
        <v>0</v>
      </c>
      <c r="BJ1176" s="18" t="s">
        <v>82</v>
      </c>
      <c r="BK1176" s="151">
        <f>ROUND(I1176*H1176,2)</f>
        <v>0</v>
      </c>
      <c r="BL1176" s="18" t="s">
        <v>417</v>
      </c>
      <c r="BM1176" s="150" t="s">
        <v>1587</v>
      </c>
    </row>
    <row r="1177" spans="2:65" s="1" customFormat="1" ht="107.25">
      <c r="B1177" s="33"/>
      <c r="D1177" s="152" t="s">
        <v>316</v>
      </c>
      <c r="F1177" s="153" t="s">
        <v>1588</v>
      </c>
      <c r="I1177" s="154"/>
      <c r="L1177" s="33"/>
      <c r="M1177" s="155"/>
      <c r="T1177" s="57"/>
      <c r="AT1177" s="18" t="s">
        <v>316</v>
      </c>
      <c r="AU1177" s="18" t="s">
        <v>84</v>
      </c>
    </row>
    <row r="1178" spans="2:65" s="1" customFormat="1" ht="78">
      <c r="B1178" s="33"/>
      <c r="D1178" s="152" t="s">
        <v>357</v>
      </c>
      <c r="F1178" s="176" t="s">
        <v>1583</v>
      </c>
      <c r="I1178" s="154"/>
      <c r="L1178" s="33"/>
      <c r="M1178" s="155"/>
      <c r="T1178" s="57"/>
      <c r="AT1178" s="18" t="s">
        <v>357</v>
      </c>
      <c r="AU1178" s="18" t="s">
        <v>84</v>
      </c>
    </row>
    <row r="1179" spans="2:65" s="1" customFormat="1" ht="66.75" customHeight="1">
      <c r="B1179" s="33"/>
      <c r="C1179" s="139" t="s">
        <v>1589</v>
      </c>
      <c r="D1179" s="139" t="s">
        <v>309</v>
      </c>
      <c r="E1179" s="140" t="s">
        <v>1590</v>
      </c>
      <c r="F1179" s="141" t="s">
        <v>1591</v>
      </c>
      <c r="G1179" s="142" t="s">
        <v>514</v>
      </c>
      <c r="H1179" s="143">
        <v>2</v>
      </c>
      <c r="I1179" s="144"/>
      <c r="J1179" s="145">
        <f>ROUND(I1179*H1179,2)</f>
        <v>0</v>
      </c>
      <c r="K1179" s="141" t="s">
        <v>1</v>
      </c>
      <c r="L1179" s="33"/>
      <c r="M1179" s="146" t="s">
        <v>1</v>
      </c>
      <c r="N1179" s="147" t="s">
        <v>40</v>
      </c>
      <c r="P1179" s="148">
        <f>O1179*H1179</f>
        <v>0</v>
      </c>
      <c r="Q1179" s="148">
        <v>3.5000000000000003E-2</v>
      </c>
      <c r="R1179" s="148">
        <f>Q1179*H1179</f>
        <v>7.0000000000000007E-2</v>
      </c>
      <c r="S1179" s="148">
        <v>0</v>
      </c>
      <c r="T1179" s="149">
        <f>S1179*H1179</f>
        <v>0</v>
      </c>
      <c r="AR1179" s="150" t="s">
        <v>417</v>
      </c>
      <c r="AT1179" s="150" t="s">
        <v>309</v>
      </c>
      <c r="AU1179" s="150" t="s">
        <v>84</v>
      </c>
      <c r="AY1179" s="18" t="s">
        <v>307</v>
      </c>
      <c r="BE1179" s="151">
        <f>IF(N1179="základní",J1179,0)</f>
        <v>0</v>
      </c>
      <c r="BF1179" s="151">
        <f>IF(N1179="snížená",J1179,0)</f>
        <v>0</v>
      </c>
      <c r="BG1179" s="151">
        <f>IF(N1179="zákl. přenesená",J1179,0)</f>
        <v>0</v>
      </c>
      <c r="BH1179" s="151">
        <f>IF(N1179="sníž. přenesená",J1179,0)</f>
        <v>0</v>
      </c>
      <c r="BI1179" s="151">
        <f>IF(N1179="nulová",J1179,0)</f>
        <v>0</v>
      </c>
      <c r="BJ1179" s="18" t="s">
        <v>82</v>
      </c>
      <c r="BK1179" s="151">
        <f>ROUND(I1179*H1179,2)</f>
        <v>0</v>
      </c>
      <c r="BL1179" s="18" t="s">
        <v>417</v>
      </c>
      <c r="BM1179" s="150" t="s">
        <v>1592</v>
      </c>
    </row>
    <row r="1180" spans="2:65" s="1" customFormat="1" ht="107.25">
      <c r="B1180" s="33"/>
      <c r="D1180" s="152" t="s">
        <v>316</v>
      </c>
      <c r="F1180" s="153" t="s">
        <v>1593</v>
      </c>
      <c r="I1180" s="154"/>
      <c r="L1180" s="33"/>
      <c r="M1180" s="155"/>
      <c r="T1180" s="57"/>
      <c r="AT1180" s="18" t="s">
        <v>316</v>
      </c>
      <c r="AU1180" s="18" t="s">
        <v>84</v>
      </c>
    </row>
    <row r="1181" spans="2:65" s="1" customFormat="1" ht="68.25">
      <c r="B1181" s="33"/>
      <c r="D1181" s="152" t="s">
        <v>357</v>
      </c>
      <c r="F1181" s="176" t="s">
        <v>1594</v>
      </c>
      <c r="I1181" s="154"/>
      <c r="L1181" s="33"/>
      <c r="M1181" s="155"/>
      <c r="T1181" s="57"/>
      <c r="AT1181" s="18" t="s">
        <v>357</v>
      </c>
      <c r="AU1181" s="18" t="s">
        <v>84</v>
      </c>
    </row>
    <row r="1182" spans="2:65" s="1" customFormat="1" ht="66.75" customHeight="1">
      <c r="B1182" s="33"/>
      <c r="C1182" s="139" t="s">
        <v>1595</v>
      </c>
      <c r="D1182" s="139" t="s">
        <v>309</v>
      </c>
      <c r="E1182" s="140" t="s">
        <v>1596</v>
      </c>
      <c r="F1182" s="141" t="s">
        <v>1597</v>
      </c>
      <c r="G1182" s="142" t="s">
        <v>514</v>
      </c>
      <c r="H1182" s="143">
        <v>2</v>
      </c>
      <c r="I1182" s="144"/>
      <c r="J1182" s="145">
        <f>ROUND(I1182*H1182,2)</f>
        <v>0</v>
      </c>
      <c r="K1182" s="141" t="s">
        <v>1</v>
      </c>
      <c r="L1182" s="33"/>
      <c r="M1182" s="146" t="s">
        <v>1</v>
      </c>
      <c r="N1182" s="147" t="s">
        <v>40</v>
      </c>
      <c r="P1182" s="148">
        <f>O1182*H1182</f>
        <v>0</v>
      </c>
      <c r="Q1182" s="148">
        <v>3.5000000000000003E-2</v>
      </c>
      <c r="R1182" s="148">
        <f>Q1182*H1182</f>
        <v>7.0000000000000007E-2</v>
      </c>
      <c r="S1182" s="148">
        <v>0</v>
      </c>
      <c r="T1182" s="149">
        <f>S1182*H1182</f>
        <v>0</v>
      </c>
      <c r="AR1182" s="150" t="s">
        <v>417</v>
      </c>
      <c r="AT1182" s="150" t="s">
        <v>309</v>
      </c>
      <c r="AU1182" s="150" t="s">
        <v>84</v>
      </c>
      <c r="AY1182" s="18" t="s">
        <v>307</v>
      </c>
      <c r="BE1182" s="151">
        <f>IF(N1182="základní",J1182,0)</f>
        <v>0</v>
      </c>
      <c r="BF1182" s="151">
        <f>IF(N1182="snížená",J1182,0)</f>
        <v>0</v>
      </c>
      <c r="BG1182" s="151">
        <f>IF(N1182="zákl. přenesená",J1182,0)</f>
        <v>0</v>
      </c>
      <c r="BH1182" s="151">
        <f>IF(N1182="sníž. přenesená",J1182,0)</f>
        <v>0</v>
      </c>
      <c r="BI1182" s="151">
        <f>IF(N1182="nulová",J1182,0)</f>
        <v>0</v>
      </c>
      <c r="BJ1182" s="18" t="s">
        <v>82</v>
      </c>
      <c r="BK1182" s="151">
        <f>ROUND(I1182*H1182,2)</f>
        <v>0</v>
      </c>
      <c r="BL1182" s="18" t="s">
        <v>417</v>
      </c>
      <c r="BM1182" s="150" t="s">
        <v>1598</v>
      </c>
    </row>
    <row r="1183" spans="2:65" s="1" customFormat="1" ht="78">
      <c r="B1183" s="33"/>
      <c r="D1183" s="152" t="s">
        <v>316</v>
      </c>
      <c r="F1183" s="153" t="s">
        <v>1599</v>
      </c>
      <c r="I1183" s="154"/>
      <c r="L1183" s="33"/>
      <c r="M1183" s="155"/>
      <c r="T1183" s="57"/>
      <c r="AT1183" s="18" t="s">
        <v>316</v>
      </c>
      <c r="AU1183" s="18" t="s">
        <v>84</v>
      </c>
    </row>
    <row r="1184" spans="2:65" s="1" customFormat="1" ht="78">
      <c r="B1184" s="33"/>
      <c r="D1184" s="152" t="s">
        <v>357</v>
      </c>
      <c r="F1184" s="176" t="s">
        <v>1583</v>
      </c>
      <c r="I1184" s="154"/>
      <c r="L1184" s="33"/>
      <c r="M1184" s="155"/>
      <c r="T1184" s="57"/>
      <c r="AT1184" s="18" t="s">
        <v>357</v>
      </c>
      <c r="AU1184" s="18" t="s">
        <v>84</v>
      </c>
    </row>
    <row r="1185" spans="2:65" s="1" customFormat="1" ht="76.349999999999994" customHeight="1">
      <c r="B1185" s="33"/>
      <c r="C1185" s="139" t="s">
        <v>1600</v>
      </c>
      <c r="D1185" s="139" t="s">
        <v>309</v>
      </c>
      <c r="E1185" s="140" t="s">
        <v>1601</v>
      </c>
      <c r="F1185" s="141" t="s">
        <v>1602</v>
      </c>
      <c r="G1185" s="142" t="s">
        <v>514</v>
      </c>
      <c r="H1185" s="143">
        <v>3</v>
      </c>
      <c r="I1185" s="144"/>
      <c r="J1185" s="145">
        <f>ROUND(I1185*H1185,2)</f>
        <v>0</v>
      </c>
      <c r="K1185" s="141" t="s">
        <v>1</v>
      </c>
      <c r="L1185" s="33"/>
      <c r="M1185" s="146" t="s">
        <v>1</v>
      </c>
      <c r="N1185" s="147" t="s">
        <v>40</v>
      </c>
      <c r="P1185" s="148">
        <f>O1185*H1185</f>
        <v>0</v>
      </c>
      <c r="Q1185" s="148">
        <v>3.5000000000000003E-2</v>
      </c>
      <c r="R1185" s="148">
        <f>Q1185*H1185</f>
        <v>0.10500000000000001</v>
      </c>
      <c r="S1185" s="148">
        <v>0</v>
      </c>
      <c r="T1185" s="149">
        <f>S1185*H1185</f>
        <v>0</v>
      </c>
      <c r="AR1185" s="150" t="s">
        <v>417</v>
      </c>
      <c r="AT1185" s="150" t="s">
        <v>309</v>
      </c>
      <c r="AU1185" s="150" t="s">
        <v>84</v>
      </c>
      <c r="AY1185" s="18" t="s">
        <v>307</v>
      </c>
      <c r="BE1185" s="151">
        <f>IF(N1185="základní",J1185,0)</f>
        <v>0</v>
      </c>
      <c r="BF1185" s="151">
        <f>IF(N1185="snížená",J1185,0)</f>
        <v>0</v>
      </c>
      <c r="BG1185" s="151">
        <f>IF(N1185="zákl. přenesená",J1185,0)</f>
        <v>0</v>
      </c>
      <c r="BH1185" s="151">
        <f>IF(N1185="sníž. přenesená",J1185,0)</f>
        <v>0</v>
      </c>
      <c r="BI1185" s="151">
        <f>IF(N1185="nulová",J1185,0)</f>
        <v>0</v>
      </c>
      <c r="BJ1185" s="18" t="s">
        <v>82</v>
      </c>
      <c r="BK1185" s="151">
        <f>ROUND(I1185*H1185,2)</f>
        <v>0</v>
      </c>
      <c r="BL1185" s="18" t="s">
        <v>417</v>
      </c>
      <c r="BM1185" s="150" t="s">
        <v>1603</v>
      </c>
    </row>
    <row r="1186" spans="2:65" s="1" customFormat="1" ht="78">
      <c r="B1186" s="33"/>
      <c r="D1186" s="152" t="s">
        <v>316</v>
      </c>
      <c r="F1186" s="153" t="s">
        <v>1604</v>
      </c>
      <c r="I1186" s="154"/>
      <c r="L1186" s="33"/>
      <c r="M1186" s="155"/>
      <c r="T1186" s="57"/>
      <c r="AT1186" s="18" t="s">
        <v>316</v>
      </c>
      <c r="AU1186" s="18" t="s">
        <v>84</v>
      </c>
    </row>
    <row r="1187" spans="2:65" s="1" customFormat="1" ht="68.25">
      <c r="B1187" s="33"/>
      <c r="D1187" s="152" t="s">
        <v>357</v>
      </c>
      <c r="F1187" s="176" t="s">
        <v>1594</v>
      </c>
      <c r="I1187" s="154"/>
      <c r="L1187" s="33"/>
      <c r="M1187" s="155"/>
      <c r="T1187" s="57"/>
      <c r="AT1187" s="18" t="s">
        <v>357</v>
      </c>
      <c r="AU1187" s="18" t="s">
        <v>84</v>
      </c>
    </row>
    <row r="1188" spans="2:65" s="1" customFormat="1" ht="76.349999999999994" customHeight="1">
      <c r="B1188" s="33"/>
      <c r="C1188" s="139" t="s">
        <v>1605</v>
      </c>
      <c r="D1188" s="139" t="s">
        <v>309</v>
      </c>
      <c r="E1188" s="140" t="s">
        <v>1606</v>
      </c>
      <c r="F1188" s="141" t="s">
        <v>1607</v>
      </c>
      <c r="G1188" s="142" t="s">
        <v>514</v>
      </c>
      <c r="H1188" s="143">
        <v>16</v>
      </c>
      <c r="I1188" s="144"/>
      <c r="J1188" s="145">
        <f>ROUND(I1188*H1188,2)</f>
        <v>0</v>
      </c>
      <c r="K1188" s="141" t="s">
        <v>1</v>
      </c>
      <c r="L1188" s="33"/>
      <c r="M1188" s="146" t="s">
        <v>1</v>
      </c>
      <c r="N1188" s="147" t="s">
        <v>40</v>
      </c>
      <c r="P1188" s="148">
        <f>O1188*H1188</f>
        <v>0</v>
      </c>
      <c r="Q1188" s="148">
        <v>3.5000000000000003E-2</v>
      </c>
      <c r="R1188" s="148">
        <f>Q1188*H1188</f>
        <v>0.56000000000000005</v>
      </c>
      <c r="S1188" s="148">
        <v>0</v>
      </c>
      <c r="T1188" s="149">
        <f>S1188*H1188</f>
        <v>0</v>
      </c>
      <c r="AR1188" s="150" t="s">
        <v>417</v>
      </c>
      <c r="AT1188" s="150" t="s">
        <v>309</v>
      </c>
      <c r="AU1188" s="150" t="s">
        <v>84</v>
      </c>
      <c r="AY1188" s="18" t="s">
        <v>307</v>
      </c>
      <c r="BE1188" s="151">
        <f>IF(N1188="základní",J1188,0)</f>
        <v>0</v>
      </c>
      <c r="BF1188" s="151">
        <f>IF(N1188="snížená",J1188,0)</f>
        <v>0</v>
      </c>
      <c r="BG1188" s="151">
        <f>IF(N1188="zákl. přenesená",J1188,0)</f>
        <v>0</v>
      </c>
      <c r="BH1188" s="151">
        <f>IF(N1188="sníž. přenesená",J1188,0)</f>
        <v>0</v>
      </c>
      <c r="BI1188" s="151">
        <f>IF(N1188="nulová",J1188,0)</f>
        <v>0</v>
      </c>
      <c r="BJ1188" s="18" t="s">
        <v>82</v>
      </c>
      <c r="BK1188" s="151">
        <f>ROUND(I1188*H1188,2)</f>
        <v>0</v>
      </c>
      <c r="BL1188" s="18" t="s">
        <v>417</v>
      </c>
      <c r="BM1188" s="150" t="s">
        <v>1608</v>
      </c>
    </row>
    <row r="1189" spans="2:65" s="1" customFormat="1" ht="107.25">
      <c r="B1189" s="33"/>
      <c r="D1189" s="152" t="s">
        <v>316</v>
      </c>
      <c r="F1189" s="153" t="s">
        <v>1609</v>
      </c>
      <c r="I1189" s="154"/>
      <c r="L1189" s="33"/>
      <c r="M1189" s="155"/>
      <c r="T1189" s="57"/>
      <c r="AT1189" s="18" t="s">
        <v>316</v>
      </c>
      <c r="AU1189" s="18" t="s">
        <v>84</v>
      </c>
    </row>
    <row r="1190" spans="2:65" s="1" customFormat="1" ht="78">
      <c r="B1190" s="33"/>
      <c r="D1190" s="152" t="s">
        <v>357</v>
      </c>
      <c r="F1190" s="176" t="s">
        <v>1583</v>
      </c>
      <c r="I1190" s="154"/>
      <c r="L1190" s="33"/>
      <c r="M1190" s="155"/>
      <c r="T1190" s="57"/>
      <c r="AT1190" s="18" t="s">
        <v>357</v>
      </c>
      <c r="AU1190" s="18" t="s">
        <v>84</v>
      </c>
    </row>
    <row r="1191" spans="2:65" s="1" customFormat="1" ht="24.2" customHeight="1">
      <c r="B1191" s="33"/>
      <c r="C1191" s="139" t="s">
        <v>1610</v>
      </c>
      <c r="D1191" s="139" t="s">
        <v>309</v>
      </c>
      <c r="E1191" s="140" t="s">
        <v>1611</v>
      </c>
      <c r="F1191" s="141" t="s">
        <v>1612</v>
      </c>
      <c r="G1191" s="142" t="s">
        <v>521</v>
      </c>
      <c r="H1191" s="143">
        <v>2</v>
      </c>
      <c r="I1191" s="144"/>
      <c r="J1191" s="145">
        <f>ROUND(I1191*H1191,2)</f>
        <v>0</v>
      </c>
      <c r="K1191" s="141" t="s">
        <v>1</v>
      </c>
      <c r="L1191" s="33"/>
      <c r="M1191" s="146" t="s">
        <v>1</v>
      </c>
      <c r="N1191" s="147" t="s">
        <v>40</v>
      </c>
      <c r="P1191" s="148">
        <f>O1191*H1191</f>
        <v>0</v>
      </c>
      <c r="Q1191" s="148">
        <v>0.37546000000000002</v>
      </c>
      <c r="R1191" s="148">
        <f>Q1191*H1191</f>
        <v>0.75092000000000003</v>
      </c>
      <c r="S1191" s="148">
        <v>0</v>
      </c>
      <c r="T1191" s="149">
        <f>S1191*H1191</f>
        <v>0</v>
      </c>
      <c r="AR1191" s="150" t="s">
        <v>417</v>
      </c>
      <c r="AT1191" s="150" t="s">
        <v>309</v>
      </c>
      <c r="AU1191" s="150" t="s">
        <v>84</v>
      </c>
      <c r="AY1191" s="18" t="s">
        <v>307</v>
      </c>
      <c r="BE1191" s="151">
        <f>IF(N1191="základní",J1191,0)</f>
        <v>0</v>
      </c>
      <c r="BF1191" s="151">
        <f>IF(N1191="snížená",J1191,0)</f>
        <v>0</v>
      </c>
      <c r="BG1191" s="151">
        <f>IF(N1191="zákl. přenesená",J1191,0)</f>
        <v>0</v>
      </c>
      <c r="BH1191" s="151">
        <f>IF(N1191="sníž. přenesená",J1191,0)</f>
        <v>0</v>
      </c>
      <c r="BI1191" s="151">
        <f>IF(N1191="nulová",J1191,0)</f>
        <v>0</v>
      </c>
      <c r="BJ1191" s="18" t="s">
        <v>82</v>
      </c>
      <c r="BK1191" s="151">
        <f>ROUND(I1191*H1191,2)</f>
        <v>0</v>
      </c>
      <c r="BL1191" s="18" t="s">
        <v>417</v>
      </c>
      <c r="BM1191" s="150" t="s">
        <v>1613</v>
      </c>
    </row>
    <row r="1192" spans="2:65" s="1" customFormat="1" ht="117">
      <c r="B1192" s="33"/>
      <c r="D1192" s="152" t="s">
        <v>316</v>
      </c>
      <c r="F1192" s="153" t="s">
        <v>1614</v>
      </c>
      <c r="I1192" s="154"/>
      <c r="L1192" s="33"/>
      <c r="M1192" s="155"/>
      <c r="T1192" s="57"/>
      <c r="AT1192" s="18" t="s">
        <v>316</v>
      </c>
      <c r="AU1192" s="18" t="s">
        <v>84</v>
      </c>
    </row>
    <row r="1193" spans="2:65" s="1" customFormat="1" ht="29.25">
      <c r="B1193" s="33"/>
      <c r="D1193" s="152" t="s">
        <v>357</v>
      </c>
      <c r="F1193" s="176" t="s">
        <v>1615</v>
      </c>
      <c r="I1193" s="154"/>
      <c r="L1193" s="33"/>
      <c r="M1193" s="155"/>
      <c r="T1193" s="57"/>
      <c r="AT1193" s="18" t="s">
        <v>357</v>
      </c>
      <c r="AU1193" s="18" t="s">
        <v>84</v>
      </c>
    </row>
    <row r="1194" spans="2:65" s="1" customFormat="1" ht="16.5" customHeight="1">
      <c r="B1194" s="33"/>
      <c r="C1194" s="139" t="s">
        <v>1616</v>
      </c>
      <c r="D1194" s="139" t="s">
        <v>309</v>
      </c>
      <c r="E1194" s="140" t="s">
        <v>1617</v>
      </c>
      <c r="F1194" s="141" t="s">
        <v>905</v>
      </c>
      <c r="G1194" s="142" t="s">
        <v>521</v>
      </c>
      <c r="H1194" s="143">
        <v>0</v>
      </c>
      <c r="I1194" s="144"/>
      <c r="J1194" s="145">
        <f>ROUND(I1194*H1194,2)</f>
        <v>0</v>
      </c>
      <c r="K1194" s="141" t="s">
        <v>1</v>
      </c>
      <c r="L1194" s="33"/>
      <c r="M1194" s="146" t="s">
        <v>1</v>
      </c>
      <c r="N1194" s="147" t="s">
        <v>40</v>
      </c>
      <c r="P1194" s="148">
        <f>O1194*H1194</f>
        <v>0</v>
      </c>
      <c r="Q1194" s="148">
        <v>0.60199999999999998</v>
      </c>
      <c r="R1194" s="148">
        <f>Q1194*H1194</f>
        <v>0</v>
      </c>
      <c r="S1194" s="148">
        <v>0</v>
      </c>
      <c r="T1194" s="149">
        <f>S1194*H1194</f>
        <v>0</v>
      </c>
      <c r="AR1194" s="150" t="s">
        <v>417</v>
      </c>
      <c r="AT1194" s="150" t="s">
        <v>309</v>
      </c>
      <c r="AU1194" s="150" t="s">
        <v>84</v>
      </c>
      <c r="AY1194" s="18" t="s">
        <v>307</v>
      </c>
      <c r="BE1194" s="151">
        <f>IF(N1194="základní",J1194,0)</f>
        <v>0</v>
      </c>
      <c r="BF1194" s="151">
        <f>IF(N1194="snížená",J1194,0)</f>
        <v>0</v>
      </c>
      <c r="BG1194" s="151">
        <f>IF(N1194="zákl. přenesená",J1194,0)</f>
        <v>0</v>
      </c>
      <c r="BH1194" s="151">
        <f>IF(N1194="sníž. přenesená",J1194,0)</f>
        <v>0</v>
      </c>
      <c r="BI1194" s="151">
        <f>IF(N1194="nulová",J1194,0)</f>
        <v>0</v>
      </c>
      <c r="BJ1194" s="18" t="s">
        <v>82</v>
      </c>
      <c r="BK1194" s="151">
        <f>ROUND(I1194*H1194,2)</f>
        <v>0</v>
      </c>
      <c r="BL1194" s="18" t="s">
        <v>417</v>
      </c>
      <c r="BM1194" s="150" t="s">
        <v>1618</v>
      </c>
    </row>
    <row r="1195" spans="2:65" s="1" customFormat="1" ht="24.2" customHeight="1">
      <c r="B1195" s="33"/>
      <c r="C1195" s="139" t="s">
        <v>1619</v>
      </c>
      <c r="D1195" s="139" t="s">
        <v>309</v>
      </c>
      <c r="E1195" s="140" t="s">
        <v>1620</v>
      </c>
      <c r="F1195" s="141" t="s">
        <v>1621</v>
      </c>
      <c r="G1195" s="142" t="s">
        <v>521</v>
      </c>
      <c r="H1195" s="143">
        <v>2</v>
      </c>
      <c r="I1195" s="144"/>
      <c r="J1195" s="145">
        <f>ROUND(I1195*H1195,2)</f>
        <v>0</v>
      </c>
      <c r="K1195" s="141" t="s">
        <v>1</v>
      </c>
      <c r="L1195" s="33"/>
      <c r="M1195" s="146" t="s">
        <v>1</v>
      </c>
      <c r="N1195" s="147" t="s">
        <v>40</v>
      </c>
      <c r="P1195" s="148">
        <f>O1195*H1195</f>
        <v>0</v>
      </c>
      <c r="Q1195" s="148">
        <v>0.60199999999999998</v>
      </c>
      <c r="R1195" s="148">
        <f>Q1195*H1195</f>
        <v>1.204</v>
      </c>
      <c r="S1195" s="148">
        <v>0</v>
      </c>
      <c r="T1195" s="149">
        <f>S1195*H1195</f>
        <v>0</v>
      </c>
      <c r="AR1195" s="150" t="s">
        <v>417</v>
      </c>
      <c r="AT1195" s="150" t="s">
        <v>309</v>
      </c>
      <c r="AU1195" s="150" t="s">
        <v>84</v>
      </c>
      <c r="AY1195" s="18" t="s">
        <v>307</v>
      </c>
      <c r="BE1195" s="151">
        <f>IF(N1195="základní",J1195,0)</f>
        <v>0</v>
      </c>
      <c r="BF1195" s="151">
        <f>IF(N1195="snížená",J1195,0)</f>
        <v>0</v>
      </c>
      <c r="BG1195" s="151">
        <f>IF(N1195="zákl. přenesená",J1195,0)</f>
        <v>0</v>
      </c>
      <c r="BH1195" s="151">
        <f>IF(N1195="sníž. přenesená",J1195,0)</f>
        <v>0</v>
      </c>
      <c r="BI1195" s="151">
        <f>IF(N1195="nulová",J1195,0)</f>
        <v>0</v>
      </c>
      <c r="BJ1195" s="18" t="s">
        <v>82</v>
      </c>
      <c r="BK1195" s="151">
        <f>ROUND(I1195*H1195,2)</f>
        <v>0</v>
      </c>
      <c r="BL1195" s="18" t="s">
        <v>417</v>
      </c>
      <c r="BM1195" s="150" t="s">
        <v>1622</v>
      </c>
    </row>
    <row r="1196" spans="2:65" s="1" customFormat="1" ht="39">
      <c r="B1196" s="33"/>
      <c r="D1196" s="152" t="s">
        <v>316</v>
      </c>
      <c r="F1196" s="153" t="s">
        <v>1623</v>
      </c>
      <c r="I1196" s="154"/>
      <c r="L1196" s="33"/>
      <c r="M1196" s="155"/>
      <c r="T1196" s="57"/>
      <c r="AT1196" s="18" t="s">
        <v>316</v>
      </c>
      <c r="AU1196" s="18" t="s">
        <v>84</v>
      </c>
    </row>
    <row r="1197" spans="2:65" s="1" customFormat="1" ht="48.75">
      <c r="B1197" s="33"/>
      <c r="D1197" s="152" t="s">
        <v>357</v>
      </c>
      <c r="F1197" s="176" t="s">
        <v>1624</v>
      </c>
      <c r="I1197" s="154"/>
      <c r="L1197" s="33"/>
      <c r="M1197" s="155"/>
      <c r="T1197" s="57"/>
      <c r="AT1197" s="18" t="s">
        <v>357</v>
      </c>
      <c r="AU1197" s="18" t="s">
        <v>84</v>
      </c>
    </row>
    <row r="1198" spans="2:65" s="1" customFormat="1" ht="24.2" customHeight="1">
      <c r="B1198" s="33"/>
      <c r="C1198" s="139" t="s">
        <v>1625</v>
      </c>
      <c r="D1198" s="139" t="s">
        <v>309</v>
      </c>
      <c r="E1198" s="140" t="s">
        <v>1626</v>
      </c>
      <c r="F1198" s="141" t="s">
        <v>1621</v>
      </c>
      <c r="G1198" s="142" t="s">
        <v>521</v>
      </c>
      <c r="H1198" s="143">
        <v>4</v>
      </c>
      <c r="I1198" s="144"/>
      <c r="J1198" s="145">
        <f>ROUND(I1198*H1198,2)</f>
        <v>0</v>
      </c>
      <c r="K1198" s="141" t="s">
        <v>1</v>
      </c>
      <c r="L1198" s="33"/>
      <c r="M1198" s="146" t="s">
        <v>1</v>
      </c>
      <c r="N1198" s="147" t="s">
        <v>40</v>
      </c>
      <c r="P1198" s="148">
        <f>O1198*H1198</f>
        <v>0</v>
      </c>
      <c r="Q1198" s="148">
        <v>0.60199999999999998</v>
      </c>
      <c r="R1198" s="148">
        <f>Q1198*H1198</f>
        <v>2.4079999999999999</v>
      </c>
      <c r="S1198" s="148">
        <v>0</v>
      </c>
      <c r="T1198" s="149">
        <f>S1198*H1198</f>
        <v>0</v>
      </c>
      <c r="AR1198" s="150" t="s">
        <v>417</v>
      </c>
      <c r="AT1198" s="150" t="s">
        <v>309</v>
      </c>
      <c r="AU1198" s="150" t="s">
        <v>84</v>
      </c>
      <c r="AY1198" s="18" t="s">
        <v>307</v>
      </c>
      <c r="BE1198" s="151">
        <f>IF(N1198="základní",J1198,0)</f>
        <v>0</v>
      </c>
      <c r="BF1198" s="151">
        <f>IF(N1198="snížená",J1198,0)</f>
        <v>0</v>
      </c>
      <c r="BG1198" s="151">
        <f>IF(N1198="zákl. přenesená",J1198,0)</f>
        <v>0</v>
      </c>
      <c r="BH1198" s="151">
        <f>IF(N1198="sníž. přenesená",J1198,0)</f>
        <v>0</v>
      </c>
      <c r="BI1198" s="151">
        <f>IF(N1198="nulová",J1198,0)</f>
        <v>0</v>
      </c>
      <c r="BJ1198" s="18" t="s">
        <v>82</v>
      </c>
      <c r="BK1198" s="151">
        <f>ROUND(I1198*H1198,2)</f>
        <v>0</v>
      </c>
      <c r="BL1198" s="18" t="s">
        <v>417</v>
      </c>
      <c r="BM1198" s="150" t="s">
        <v>1627</v>
      </c>
    </row>
    <row r="1199" spans="2:65" s="1" customFormat="1" ht="48.75">
      <c r="B1199" s="33"/>
      <c r="D1199" s="152" t="s">
        <v>316</v>
      </c>
      <c r="F1199" s="153" t="s">
        <v>1628</v>
      </c>
      <c r="I1199" s="154"/>
      <c r="L1199" s="33"/>
      <c r="M1199" s="155"/>
      <c r="T1199" s="57"/>
      <c r="AT1199" s="18" t="s">
        <v>316</v>
      </c>
      <c r="AU1199" s="18" t="s">
        <v>84</v>
      </c>
    </row>
    <row r="1200" spans="2:65" s="1" customFormat="1" ht="48.75">
      <c r="B1200" s="33"/>
      <c r="D1200" s="152" t="s">
        <v>357</v>
      </c>
      <c r="F1200" s="176" t="s">
        <v>1624</v>
      </c>
      <c r="I1200" s="154"/>
      <c r="L1200" s="33"/>
      <c r="M1200" s="155"/>
      <c r="T1200" s="57"/>
      <c r="AT1200" s="18" t="s">
        <v>357</v>
      </c>
      <c r="AU1200" s="18" t="s">
        <v>84</v>
      </c>
    </row>
    <row r="1201" spans="2:65" s="1" customFormat="1" ht="24.2" customHeight="1">
      <c r="B1201" s="33"/>
      <c r="C1201" s="139" t="s">
        <v>1629</v>
      </c>
      <c r="D1201" s="139" t="s">
        <v>309</v>
      </c>
      <c r="E1201" s="140" t="s">
        <v>1630</v>
      </c>
      <c r="F1201" s="141" t="s">
        <v>1621</v>
      </c>
      <c r="G1201" s="142" t="s">
        <v>521</v>
      </c>
      <c r="H1201" s="143">
        <v>2</v>
      </c>
      <c r="I1201" s="144"/>
      <c r="J1201" s="145">
        <f>ROUND(I1201*H1201,2)</f>
        <v>0</v>
      </c>
      <c r="K1201" s="141" t="s">
        <v>1</v>
      </c>
      <c r="L1201" s="33"/>
      <c r="M1201" s="146" t="s">
        <v>1</v>
      </c>
      <c r="N1201" s="147" t="s">
        <v>40</v>
      </c>
      <c r="P1201" s="148">
        <f>O1201*H1201</f>
        <v>0</v>
      </c>
      <c r="Q1201" s="148">
        <v>0.60199999999999998</v>
      </c>
      <c r="R1201" s="148">
        <f>Q1201*H1201</f>
        <v>1.204</v>
      </c>
      <c r="S1201" s="148">
        <v>0</v>
      </c>
      <c r="T1201" s="149">
        <f>S1201*H1201</f>
        <v>0</v>
      </c>
      <c r="AR1201" s="150" t="s">
        <v>417</v>
      </c>
      <c r="AT1201" s="150" t="s">
        <v>309</v>
      </c>
      <c r="AU1201" s="150" t="s">
        <v>84</v>
      </c>
      <c r="AY1201" s="18" t="s">
        <v>307</v>
      </c>
      <c r="BE1201" s="151">
        <f>IF(N1201="základní",J1201,0)</f>
        <v>0</v>
      </c>
      <c r="BF1201" s="151">
        <f>IF(N1201="snížená",J1201,0)</f>
        <v>0</v>
      </c>
      <c r="BG1201" s="151">
        <f>IF(N1201="zákl. přenesená",J1201,0)</f>
        <v>0</v>
      </c>
      <c r="BH1201" s="151">
        <f>IF(N1201="sníž. přenesená",J1201,0)</f>
        <v>0</v>
      </c>
      <c r="BI1201" s="151">
        <f>IF(N1201="nulová",J1201,0)</f>
        <v>0</v>
      </c>
      <c r="BJ1201" s="18" t="s">
        <v>82</v>
      </c>
      <c r="BK1201" s="151">
        <f>ROUND(I1201*H1201,2)</f>
        <v>0</v>
      </c>
      <c r="BL1201" s="18" t="s">
        <v>417</v>
      </c>
      <c r="BM1201" s="150" t="s">
        <v>1631</v>
      </c>
    </row>
    <row r="1202" spans="2:65" s="1" customFormat="1" ht="39">
      <c r="B1202" s="33"/>
      <c r="D1202" s="152" t="s">
        <v>316</v>
      </c>
      <c r="F1202" s="153" t="s">
        <v>1623</v>
      </c>
      <c r="I1202" s="154"/>
      <c r="L1202" s="33"/>
      <c r="M1202" s="155"/>
      <c r="T1202" s="57"/>
      <c r="AT1202" s="18" t="s">
        <v>316</v>
      </c>
      <c r="AU1202" s="18" t="s">
        <v>84</v>
      </c>
    </row>
    <row r="1203" spans="2:65" s="1" customFormat="1" ht="48.75">
      <c r="B1203" s="33"/>
      <c r="D1203" s="152" t="s">
        <v>357</v>
      </c>
      <c r="F1203" s="176" t="s">
        <v>1624</v>
      </c>
      <c r="I1203" s="154"/>
      <c r="L1203" s="33"/>
      <c r="M1203" s="155"/>
      <c r="T1203" s="57"/>
      <c r="AT1203" s="18" t="s">
        <v>357</v>
      </c>
      <c r="AU1203" s="18" t="s">
        <v>84</v>
      </c>
    </row>
    <row r="1204" spans="2:65" s="1" customFormat="1" ht="24.2" customHeight="1">
      <c r="B1204" s="33"/>
      <c r="C1204" s="139" t="s">
        <v>1632</v>
      </c>
      <c r="D1204" s="139" t="s">
        <v>309</v>
      </c>
      <c r="E1204" s="140" t="s">
        <v>1633</v>
      </c>
      <c r="F1204" s="141" t="s">
        <v>1621</v>
      </c>
      <c r="G1204" s="142" t="s">
        <v>521</v>
      </c>
      <c r="H1204" s="143">
        <v>2</v>
      </c>
      <c r="I1204" s="144"/>
      <c r="J1204" s="145">
        <f>ROUND(I1204*H1204,2)</f>
        <v>0</v>
      </c>
      <c r="K1204" s="141" t="s">
        <v>1</v>
      </c>
      <c r="L1204" s="33"/>
      <c r="M1204" s="146" t="s">
        <v>1</v>
      </c>
      <c r="N1204" s="147" t="s">
        <v>40</v>
      </c>
      <c r="P1204" s="148">
        <f>O1204*H1204</f>
        <v>0</v>
      </c>
      <c r="Q1204" s="148">
        <v>0.60199999999999998</v>
      </c>
      <c r="R1204" s="148">
        <f>Q1204*H1204</f>
        <v>1.204</v>
      </c>
      <c r="S1204" s="148">
        <v>0</v>
      </c>
      <c r="T1204" s="149">
        <f>S1204*H1204</f>
        <v>0</v>
      </c>
      <c r="AR1204" s="150" t="s">
        <v>417</v>
      </c>
      <c r="AT1204" s="150" t="s">
        <v>309</v>
      </c>
      <c r="AU1204" s="150" t="s">
        <v>84</v>
      </c>
      <c r="AY1204" s="18" t="s">
        <v>307</v>
      </c>
      <c r="BE1204" s="151">
        <f>IF(N1204="základní",J1204,0)</f>
        <v>0</v>
      </c>
      <c r="BF1204" s="151">
        <f>IF(N1204="snížená",J1204,0)</f>
        <v>0</v>
      </c>
      <c r="BG1204" s="151">
        <f>IF(N1204="zákl. přenesená",J1204,0)</f>
        <v>0</v>
      </c>
      <c r="BH1204" s="151">
        <f>IF(N1204="sníž. přenesená",J1204,0)</f>
        <v>0</v>
      </c>
      <c r="BI1204" s="151">
        <f>IF(N1204="nulová",J1204,0)</f>
        <v>0</v>
      </c>
      <c r="BJ1204" s="18" t="s">
        <v>82</v>
      </c>
      <c r="BK1204" s="151">
        <f>ROUND(I1204*H1204,2)</f>
        <v>0</v>
      </c>
      <c r="BL1204" s="18" t="s">
        <v>417</v>
      </c>
      <c r="BM1204" s="150" t="s">
        <v>1634</v>
      </c>
    </row>
    <row r="1205" spans="2:65" s="1" customFormat="1" ht="39">
      <c r="B1205" s="33"/>
      <c r="D1205" s="152" t="s">
        <v>316</v>
      </c>
      <c r="F1205" s="153" t="s">
        <v>1623</v>
      </c>
      <c r="I1205" s="154"/>
      <c r="L1205" s="33"/>
      <c r="M1205" s="155"/>
      <c r="T1205" s="57"/>
      <c r="AT1205" s="18" t="s">
        <v>316</v>
      </c>
      <c r="AU1205" s="18" t="s">
        <v>84</v>
      </c>
    </row>
    <row r="1206" spans="2:65" s="1" customFormat="1" ht="48.75">
      <c r="B1206" s="33"/>
      <c r="D1206" s="152" t="s">
        <v>357</v>
      </c>
      <c r="F1206" s="176" t="s">
        <v>1624</v>
      </c>
      <c r="I1206" s="154"/>
      <c r="L1206" s="33"/>
      <c r="M1206" s="155"/>
      <c r="T1206" s="57"/>
      <c r="AT1206" s="18" t="s">
        <v>357</v>
      </c>
      <c r="AU1206" s="18" t="s">
        <v>84</v>
      </c>
    </row>
    <row r="1207" spans="2:65" s="1" customFormat="1" ht="24.2" customHeight="1">
      <c r="B1207" s="33"/>
      <c r="C1207" s="139" t="s">
        <v>1635</v>
      </c>
      <c r="D1207" s="139" t="s">
        <v>309</v>
      </c>
      <c r="E1207" s="140" t="s">
        <v>1636</v>
      </c>
      <c r="F1207" s="141" t="s">
        <v>1637</v>
      </c>
      <c r="G1207" s="142" t="s">
        <v>521</v>
      </c>
      <c r="H1207" s="143">
        <v>2</v>
      </c>
      <c r="I1207" s="144"/>
      <c r="J1207" s="145">
        <f>ROUND(I1207*H1207,2)</f>
        <v>0</v>
      </c>
      <c r="K1207" s="141" t="s">
        <v>1</v>
      </c>
      <c r="L1207" s="33"/>
      <c r="M1207" s="146" t="s">
        <v>1</v>
      </c>
      <c r="N1207" s="147" t="s">
        <v>40</v>
      </c>
      <c r="P1207" s="148">
        <f>O1207*H1207</f>
        <v>0</v>
      </c>
      <c r="Q1207" s="148">
        <v>0.40767999999999999</v>
      </c>
      <c r="R1207" s="148">
        <f>Q1207*H1207</f>
        <v>0.81535999999999997</v>
      </c>
      <c r="S1207" s="148">
        <v>0</v>
      </c>
      <c r="T1207" s="149">
        <f>S1207*H1207</f>
        <v>0</v>
      </c>
      <c r="AR1207" s="150" t="s">
        <v>417</v>
      </c>
      <c r="AT1207" s="150" t="s">
        <v>309</v>
      </c>
      <c r="AU1207" s="150" t="s">
        <v>84</v>
      </c>
      <c r="AY1207" s="18" t="s">
        <v>307</v>
      </c>
      <c r="BE1207" s="151">
        <f>IF(N1207="základní",J1207,0)</f>
        <v>0</v>
      </c>
      <c r="BF1207" s="151">
        <f>IF(N1207="snížená",J1207,0)</f>
        <v>0</v>
      </c>
      <c r="BG1207" s="151">
        <f>IF(N1207="zákl. přenesená",J1207,0)</f>
        <v>0</v>
      </c>
      <c r="BH1207" s="151">
        <f>IF(N1207="sníž. přenesená",J1207,0)</f>
        <v>0</v>
      </c>
      <c r="BI1207" s="151">
        <f>IF(N1207="nulová",J1207,0)</f>
        <v>0</v>
      </c>
      <c r="BJ1207" s="18" t="s">
        <v>82</v>
      </c>
      <c r="BK1207" s="151">
        <f>ROUND(I1207*H1207,2)</f>
        <v>0</v>
      </c>
      <c r="BL1207" s="18" t="s">
        <v>417</v>
      </c>
      <c r="BM1207" s="150" t="s">
        <v>1638</v>
      </c>
    </row>
    <row r="1208" spans="2:65" s="1" customFormat="1" ht="126.75">
      <c r="B1208" s="33"/>
      <c r="D1208" s="152" t="s">
        <v>316</v>
      </c>
      <c r="F1208" s="153" t="s">
        <v>1639</v>
      </c>
      <c r="I1208" s="154"/>
      <c r="L1208" s="33"/>
      <c r="M1208" s="155"/>
      <c r="T1208" s="57"/>
      <c r="AT1208" s="18" t="s">
        <v>316</v>
      </c>
      <c r="AU1208" s="18" t="s">
        <v>84</v>
      </c>
    </row>
    <row r="1209" spans="2:65" s="1" customFormat="1" ht="29.25">
      <c r="B1209" s="33"/>
      <c r="D1209" s="152" t="s">
        <v>357</v>
      </c>
      <c r="F1209" s="176" t="s">
        <v>1615</v>
      </c>
      <c r="I1209" s="154"/>
      <c r="L1209" s="33"/>
      <c r="M1209" s="155"/>
      <c r="T1209" s="57"/>
      <c r="AT1209" s="18" t="s">
        <v>357</v>
      </c>
      <c r="AU1209" s="18" t="s">
        <v>84</v>
      </c>
    </row>
    <row r="1210" spans="2:65" s="1" customFormat="1" ht="24.2" customHeight="1">
      <c r="B1210" s="33"/>
      <c r="C1210" s="139" t="s">
        <v>1640</v>
      </c>
      <c r="D1210" s="139" t="s">
        <v>309</v>
      </c>
      <c r="E1210" s="140" t="s">
        <v>1641</v>
      </c>
      <c r="F1210" s="141" t="s">
        <v>1642</v>
      </c>
      <c r="G1210" s="142" t="s">
        <v>521</v>
      </c>
      <c r="H1210" s="143">
        <v>2</v>
      </c>
      <c r="I1210" s="144"/>
      <c r="J1210" s="145">
        <f>ROUND(I1210*H1210,2)</f>
        <v>0</v>
      </c>
      <c r="K1210" s="141" t="s">
        <v>1</v>
      </c>
      <c r="L1210" s="33"/>
      <c r="M1210" s="146" t="s">
        <v>1</v>
      </c>
      <c r="N1210" s="147" t="s">
        <v>40</v>
      </c>
      <c r="P1210" s="148">
        <f>O1210*H1210</f>
        <v>0</v>
      </c>
      <c r="Q1210" s="148">
        <v>0.4</v>
      </c>
      <c r="R1210" s="148">
        <f>Q1210*H1210</f>
        <v>0.8</v>
      </c>
      <c r="S1210" s="148">
        <v>0</v>
      </c>
      <c r="T1210" s="149">
        <f>S1210*H1210</f>
        <v>0</v>
      </c>
      <c r="AR1210" s="150" t="s">
        <v>417</v>
      </c>
      <c r="AT1210" s="150" t="s">
        <v>309</v>
      </c>
      <c r="AU1210" s="150" t="s">
        <v>84</v>
      </c>
      <c r="AY1210" s="18" t="s">
        <v>307</v>
      </c>
      <c r="BE1210" s="151">
        <f>IF(N1210="základní",J1210,0)</f>
        <v>0</v>
      </c>
      <c r="BF1210" s="151">
        <f>IF(N1210="snížená",J1210,0)</f>
        <v>0</v>
      </c>
      <c r="BG1210" s="151">
        <f>IF(N1210="zákl. přenesená",J1210,0)</f>
        <v>0</v>
      </c>
      <c r="BH1210" s="151">
        <f>IF(N1210="sníž. přenesená",J1210,0)</f>
        <v>0</v>
      </c>
      <c r="BI1210" s="151">
        <f>IF(N1210="nulová",J1210,0)</f>
        <v>0</v>
      </c>
      <c r="BJ1210" s="18" t="s">
        <v>82</v>
      </c>
      <c r="BK1210" s="151">
        <f>ROUND(I1210*H1210,2)</f>
        <v>0</v>
      </c>
      <c r="BL1210" s="18" t="s">
        <v>417</v>
      </c>
      <c r="BM1210" s="150" t="s">
        <v>1643</v>
      </c>
    </row>
    <row r="1211" spans="2:65" s="1" customFormat="1" ht="107.25">
      <c r="B1211" s="33"/>
      <c r="D1211" s="152" t="s">
        <v>316</v>
      </c>
      <c r="F1211" s="153" t="s">
        <v>1644</v>
      </c>
      <c r="I1211" s="154"/>
      <c r="L1211" s="33"/>
      <c r="M1211" s="155"/>
      <c r="T1211" s="57"/>
      <c r="AT1211" s="18" t="s">
        <v>316</v>
      </c>
      <c r="AU1211" s="18" t="s">
        <v>84</v>
      </c>
    </row>
    <row r="1212" spans="2:65" s="1" customFormat="1" ht="29.25">
      <c r="B1212" s="33"/>
      <c r="D1212" s="152" t="s">
        <v>357</v>
      </c>
      <c r="F1212" s="176" t="s">
        <v>1615</v>
      </c>
      <c r="I1212" s="154"/>
      <c r="L1212" s="33"/>
      <c r="M1212" s="155"/>
      <c r="T1212" s="57"/>
      <c r="AT1212" s="18" t="s">
        <v>357</v>
      </c>
      <c r="AU1212" s="18" t="s">
        <v>84</v>
      </c>
    </row>
    <row r="1213" spans="2:65" s="1" customFormat="1" ht="24.2" customHeight="1">
      <c r="B1213" s="33"/>
      <c r="C1213" s="139" t="s">
        <v>1645</v>
      </c>
      <c r="D1213" s="139" t="s">
        <v>309</v>
      </c>
      <c r="E1213" s="140" t="s">
        <v>1646</v>
      </c>
      <c r="F1213" s="141" t="s">
        <v>1647</v>
      </c>
      <c r="G1213" s="142" t="s">
        <v>521</v>
      </c>
      <c r="H1213" s="143">
        <v>2</v>
      </c>
      <c r="I1213" s="144"/>
      <c r="J1213" s="145">
        <f>ROUND(I1213*H1213,2)</f>
        <v>0</v>
      </c>
      <c r="K1213" s="141" t="s">
        <v>1</v>
      </c>
      <c r="L1213" s="33"/>
      <c r="M1213" s="146" t="s">
        <v>1</v>
      </c>
      <c r="N1213" s="147" t="s">
        <v>40</v>
      </c>
      <c r="P1213" s="148">
        <f>O1213*H1213</f>
        <v>0</v>
      </c>
      <c r="Q1213" s="148">
        <v>0.4</v>
      </c>
      <c r="R1213" s="148">
        <f>Q1213*H1213</f>
        <v>0.8</v>
      </c>
      <c r="S1213" s="148">
        <v>0</v>
      </c>
      <c r="T1213" s="149">
        <f>S1213*H1213</f>
        <v>0</v>
      </c>
      <c r="AR1213" s="150" t="s">
        <v>417</v>
      </c>
      <c r="AT1213" s="150" t="s">
        <v>309</v>
      </c>
      <c r="AU1213" s="150" t="s">
        <v>84</v>
      </c>
      <c r="AY1213" s="18" t="s">
        <v>307</v>
      </c>
      <c r="BE1213" s="151">
        <f>IF(N1213="základní",J1213,0)</f>
        <v>0</v>
      </c>
      <c r="BF1213" s="151">
        <f>IF(N1213="snížená",J1213,0)</f>
        <v>0</v>
      </c>
      <c r="BG1213" s="151">
        <f>IF(N1213="zákl. přenesená",J1213,0)</f>
        <v>0</v>
      </c>
      <c r="BH1213" s="151">
        <f>IF(N1213="sníž. přenesená",J1213,0)</f>
        <v>0</v>
      </c>
      <c r="BI1213" s="151">
        <f>IF(N1213="nulová",J1213,0)</f>
        <v>0</v>
      </c>
      <c r="BJ1213" s="18" t="s">
        <v>82</v>
      </c>
      <c r="BK1213" s="151">
        <f>ROUND(I1213*H1213,2)</f>
        <v>0</v>
      </c>
      <c r="BL1213" s="18" t="s">
        <v>417</v>
      </c>
      <c r="BM1213" s="150" t="s">
        <v>1648</v>
      </c>
    </row>
    <row r="1214" spans="2:65" s="1" customFormat="1" ht="156">
      <c r="B1214" s="33"/>
      <c r="D1214" s="152" t="s">
        <v>316</v>
      </c>
      <c r="F1214" s="153" t="s">
        <v>1649</v>
      </c>
      <c r="I1214" s="154"/>
      <c r="L1214" s="33"/>
      <c r="M1214" s="155"/>
      <c r="T1214" s="57"/>
      <c r="AT1214" s="18" t="s">
        <v>316</v>
      </c>
      <c r="AU1214" s="18" t="s">
        <v>84</v>
      </c>
    </row>
    <row r="1215" spans="2:65" s="1" customFormat="1" ht="29.25">
      <c r="B1215" s="33"/>
      <c r="D1215" s="152" t="s">
        <v>357</v>
      </c>
      <c r="F1215" s="176" t="s">
        <v>1615</v>
      </c>
      <c r="I1215" s="154"/>
      <c r="L1215" s="33"/>
      <c r="M1215" s="155"/>
      <c r="T1215" s="57"/>
      <c r="AT1215" s="18" t="s">
        <v>357</v>
      </c>
      <c r="AU1215" s="18" t="s">
        <v>84</v>
      </c>
    </row>
    <row r="1216" spans="2:65" s="1" customFormat="1" ht="21.75" customHeight="1">
      <c r="B1216" s="33"/>
      <c r="C1216" s="139" t="s">
        <v>1650</v>
      </c>
      <c r="D1216" s="139" t="s">
        <v>309</v>
      </c>
      <c r="E1216" s="140" t="s">
        <v>1651</v>
      </c>
      <c r="F1216" s="141" t="s">
        <v>1652</v>
      </c>
      <c r="G1216" s="142" t="s">
        <v>521</v>
      </c>
      <c r="H1216" s="143">
        <v>2</v>
      </c>
      <c r="I1216" s="144"/>
      <c r="J1216" s="145">
        <f>ROUND(I1216*H1216,2)</f>
        <v>0</v>
      </c>
      <c r="K1216" s="141" t="s">
        <v>1</v>
      </c>
      <c r="L1216" s="33"/>
      <c r="M1216" s="146" t="s">
        <v>1</v>
      </c>
      <c r="N1216" s="147" t="s">
        <v>40</v>
      </c>
      <c r="P1216" s="148">
        <f>O1216*H1216</f>
        <v>0</v>
      </c>
      <c r="Q1216" s="148">
        <v>0.38</v>
      </c>
      <c r="R1216" s="148">
        <f>Q1216*H1216</f>
        <v>0.76</v>
      </c>
      <c r="S1216" s="148">
        <v>0</v>
      </c>
      <c r="T1216" s="149">
        <f>S1216*H1216</f>
        <v>0</v>
      </c>
      <c r="AR1216" s="150" t="s">
        <v>417</v>
      </c>
      <c r="AT1216" s="150" t="s">
        <v>309</v>
      </c>
      <c r="AU1216" s="150" t="s">
        <v>84</v>
      </c>
      <c r="AY1216" s="18" t="s">
        <v>307</v>
      </c>
      <c r="BE1216" s="151">
        <f>IF(N1216="základní",J1216,0)</f>
        <v>0</v>
      </c>
      <c r="BF1216" s="151">
        <f>IF(N1216="snížená",J1216,0)</f>
        <v>0</v>
      </c>
      <c r="BG1216" s="151">
        <f>IF(N1216="zákl. přenesená",J1216,0)</f>
        <v>0</v>
      </c>
      <c r="BH1216" s="151">
        <f>IF(N1216="sníž. přenesená",J1216,0)</f>
        <v>0</v>
      </c>
      <c r="BI1216" s="151">
        <f>IF(N1216="nulová",J1216,0)</f>
        <v>0</v>
      </c>
      <c r="BJ1216" s="18" t="s">
        <v>82</v>
      </c>
      <c r="BK1216" s="151">
        <f>ROUND(I1216*H1216,2)</f>
        <v>0</v>
      </c>
      <c r="BL1216" s="18" t="s">
        <v>417</v>
      </c>
      <c r="BM1216" s="150" t="s">
        <v>1653</v>
      </c>
    </row>
    <row r="1217" spans="2:65" s="1" customFormat="1" ht="78">
      <c r="B1217" s="33"/>
      <c r="D1217" s="152" t="s">
        <v>316</v>
      </c>
      <c r="F1217" s="153" t="s">
        <v>1654</v>
      </c>
      <c r="I1217" s="154"/>
      <c r="L1217" s="33"/>
      <c r="M1217" s="155"/>
      <c r="T1217" s="57"/>
      <c r="AT1217" s="18" t="s">
        <v>316</v>
      </c>
      <c r="AU1217" s="18" t="s">
        <v>84</v>
      </c>
    </row>
    <row r="1218" spans="2:65" s="1" customFormat="1" ht="29.25">
      <c r="B1218" s="33"/>
      <c r="D1218" s="152" t="s">
        <v>357</v>
      </c>
      <c r="F1218" s="176" t="s">
        <v>1615</v>
      </c>
      <c r="I1218" s="154"/>
      <c r="L1218" s="33"/>
      <c r="M1218" s="155"/>
      <c r="T1218" s="57"/>
      <c r="AT1218" s="18" t="s">
        <v>357</v>
      </c>
      <c r="AU1218" s="18" t="s">
        <v>84</v>
      </c>
    </row>
    <row r="1219" spans="2:65" s="1" customFormat="1" ht="16.5" customHeight="1">
      <c r="B1219" s="33"/>
      <c r="C1219" s="139" t="s">
        <v>1655</v>
      </c>
      <c r="D1219" s="139" t="s">
        <v>309</v>
      </c>
      <c r="E1219" s="140" t="s">
        <v>1656</v>
      </c>
      <c r="F1219" s="141" t="s">
        <v>905</v>
      </c>
      <c r="G1219" s="142" t="s">
        <v>521</v>
      </c>
      <c r="H1219" s="143">
        <v>0</v>
      </c>
      <c r="I1219" s="144"/>
      <c r="J1219" s="145">
        <f>ROUND(I1219*H1219,2)</f>
        <v>0</v>
      </c>
      <c r="K1219" s="141" t="s">
        <v>1</v>
      </c>
      <c r="L1219" s="33"/>
      <c r="M1219" s="146" t="s">
        <v>1</v>
      </c>
      <c r="N1219" s="147" t="s">
        <v>40</v>
      </c>
      <c r="P1219" s="148">
        <f>O1219*H1219</f>
        <v>0</v>
      </c>
      <c r="Q1219" s="148">
        <v>0.22464000000000001</v>
      </c>
      <c r="R1219" s="148">
        <f>Q1219*H1219</f>
        <v>0</v>
      </c>
      <c r="S1219" s="148">
        <v>0</v>
      </c>
      <c r="T1219" s="149">
        <f>S1219*H1219</f>
        <v>0</v>
      </c>
      <c r="AR1219" s="150" t="s">
        <v>417</v>
      </c>
      <c r="AT1219" s="150" t="s">
        <v>309</v>
      </c>
      <c r="AU1219" s="150" t="s">
        <v>84</v>
      </c>
      <c r="AY1219" s="18" t="s">
        <v>307</v>
      </c>
      <c r="BE1219" s="151">
        <f>IF(N1219="základní",J1219,0)</f>
        <v>0</v>
      </c>
      <c r="BF1219" s="151">
        <f>IF(N1219="snížená",J1219,0)</f>
        <v>0</v>
      </c>
      <c r="BG1219" s="151">
        <f>IF(N1219="zákl. přenesená",J1219,0)</f>
        <v>0</v>
      </c>
      <c r="BH1219" s="151">
        <f>IF(N1219="sníž. přenesená",J1219,0)</f>
        <v>0</v>
      </c>
      <c r="BI1219" s="151">
        <f>IF(N1219="nulová",J1219,0)</f>
        <v>0</v>
      </c>
      <c r="BJ1219" s="18" t="s">
        <v>82</v>
      </c>
      <c r="BK1219" s="151">
        <f>ROUND(I1219*H1219,2)</f>
        <v>0</v>
      </c>
      <c r="BL1219" s="18" t="s">
        <v>417</v>
      </c>
      <c r="BM1219" s="150" t="s">
        <v>1657</v>
      </c>
    </row>
    <row r="1220" spans="2:65" s="1" customFormat="1" ht="21.75" customHeight="1">
      <c r="B1220" s="33"/>
      <c r="C1220" s="139" t="s">
        <v>1658</v>
      </c>
      <c r="D1220" s="139" t="s">
        <v>309</v>
      </c>
      <c r="E1220" s="140" t="s">
        <v>1659</v>
      </c>
      <c r="F1220" s="141" t="s">
        <v>1660</v>
      </c>
      <c r="G1220" s="142" t="s">
        <v>514</v>
      </c>
      <c r="H1220" s="143">
        <v>1</v>
      </c>
      <c r="I1220" s="144"/>
      <c r="J1220" s="145">
        <f>ROUND(I1220*H1220,2)</f>
        <v>0</v>
      </c>
      <c r="K1220" s="141" t="s">
        <v>1</v>
      </c>
      <c r="L1220" s="33"/>
      <c r="M1220" s="146" t="s">
        <v>1</v>
      </c>
      <c r="N1220" s="147" t="s">
        <v>40</v>
      </c>
      <c r="P1220" s="148">
        <f>O1220*H1220</f>
        <v>0</v>
      </c>
      <c r="Q1220" s="148">
        <v>0.121</v>
      </c>
      <c r="R1220" s="148">
        <f>Q1220*H1220</f>
        <v>0.121</v>
      </c>
      <c r="S1220" s="148">
        <v>0</v>
      </c>
      <c r="T1220" s="149">
        <f>S1220*H1220</f>
        <v>0</v>
      </c>
      <c r="AR1220" s="150" t="s">
        <v>417</v>
      </c>
      <c r="AT1220" s="150" t="s">
        <v>309</v>
      </c>
      <c r="AU1220" s="150" t="s">
        <v>84</v>
      </c>
      <c r="AY1220" s="18" t="s">
        <v>307</v>
      </c>
      <c r="BE1220" s="151">
        <f>IF(N1220="základní",J1220,0)</f>
        <v>0</v>
      </c>
      <c r="BF1220" s="151">
        <f>IF(N1220="snížená",J1220,0)</f>
        <v>0</v>
      </c>
      <c r="BG1220" s="151">
        <f>IF(N1220="zákl. přenesená",J1220,0)</f>
        <v>0</v>
      </c>
      <c r="BH1220" s="151">
        <f>IF(N1220="sníž. přenesená",J1220,0)</f>
        <v>0</v>
      </c>
      <c r="BI1220" s="151">
        <f>IF(N1220="nulová",J1220,0)</f>
        <v>0</v>
      </c>
      <c r="BJ1220" s="18" t="s">
        <v>82</v>
      </c>
      <c r="BK1220" s="151">
        <f>ROUND(I1220*H1220,2)</f>
        <v>0</v>
      </c>
      <c r="BL1220" s="18" t="s">
        <v>417</v>
      </c>
      <c r="BM1220" s="150" t="s">
        <v>1661</v>
      </c>
    </row>
    <row r="1221" spans="2:65" s="1" customFormat="1" ht="58.5">
      <c r="B1221" s="33"/>
      <c r="D1221" s="152" t="s">
        <v>316</v>
      </c>
      <c r="F1221" s="153" t="s">
        <v>1662</v>
      </c>
      <c r="I1221" s="154"/>
      <c r="L1221" s="33"/>
      <c r="M1221" s="155"/>
      <c r="T1221" s="57"/>
      <c r="AT1221" s="18" t="s">
        <v>316</v>
      </c>
      <c r="AU1221" s="18" t="s">
        <v>84</v>
      </c>
    </row>
    <row r="1222" spans="2:65" s="1" customFormat="1" ht="29.25">
      <c r="B1222" s="33"/>
      <c r="D1222" s="152" t="s">
        <v>357</v>
      </c>
      <c r="F1222" s="176" t="s">
        <v>1615</v>
      </c>
      <c r="I1222" s="154"/>
      <c r="L1222" s="33"/>
      <c r="M1222" s="155"/>
      <c r="T1222" s="57"/>
      <c r="AT1222" s="18" t="s">
        <v>357</v>
      </c>
      <c r="AU1222" s="18" t="s">
        <v>84</v>
      </c>
    </row>
    <row r="1223" spans="2:65" s="1" customFormat="1" ht="16.5" customHeight="1">
      <c r="B1223" s="33"/>
      <c r="C1223" s="139" t="s">
        <v>1663</v>
      </c>
      <c r="D1223" s="139" t="s">
        <v>309</v>
      </c>
      <c r="E1223" s="140" t="s">
        <v>1664</v>
      </c>
      <c r="F1223" s="141" t="s">
        <v>1665</v>
      </c>
      <c r="G1223" s="142" t="s">
        <v>514</v>
      </c>
      <c r="H1223" s="143">
        <v>1</v>
      </c>
      <c r="I1223" s="144"/>
      <c r="J1223" s="145">
        <f>ROUND(I1223*H1223,2)</f>
        <v>0</v>
      </c>
      <c r="K1223" s="141" t="s">
        <v>1</v>
      </c>
      <c r="L1223" s="33"/>
      <c r="M1223" s="146" t="s">
        <v>1</v>
      </c>
      <c r="N1223" s="147" t="s">
        <v>40</v>
      </c>
      <c r="P1223" s="148">
        <f>O1223*H1223</f>
        <v>0</v>
      </c>
      <c r="Q1223" s="148">
        <v>0.121</v>
      </c>
      <c r="R1223" s="148">
        <f>Q1223*H1223</f>
        <v>0.121</v>
      </c>
      <c r="S1223" s="148">
        <v>0</v>
      </c>
      <c r="T1223" s="149">
        <f>S1223*H1223</f>
        <v>0</v>
      </c>
      <c r="AR1223" s="150" t="s">
        <v>417</v>
      </c>
      <c r="AT1223" s="150" t="s">
        <v>309</v>
      </c>
      <c r="AU1223" s="150" t="s">
        <v>84</v>
      </c>
      <c r="AY1223" s="18" t="s">
        <v>307</v>
      </c>
      <c r="BE1223" s="151">
        <f>IF(N1223="základní",J1223,0)</f>
        <v>0</v>
      </c>
      <c r="BF1223" s="151">
        <f>IF(N1223="snížená",J1223,0)</f>
        <v>0</v>
      </c>
      <c r="BG1223" s="151">
        <f>IF(N1223="zákl. přenesená",J1223,0)</f>
        <v>0</v>
      </c>
      <c r="BH1223" s="151">
        <f>IF(N1223="sníž. přenesená",J1223,0)</f>
        <v>0</v>
      </c>
      <c r="BI1223" s="151">
        <f>IF(N1223="nulová",J1223,0)</f>
        <v>0</v>
      </c>
      <c r="BJ1223" s="18" t="s">
        <v>82</v>
      </c>
      <c r="BK1223" s="151">
        <f>ROUND(I1223*H1223,2)</f>
        <v>0</v>
      </c>
      <c r="BL1223" s="18" t="s">
        <v>417</v>
      </c>
      <c r="BM1223" s="150" t="s">
        <v>1666</v>
      </c>
    </row>
    <row r="1224" spans="2:65" s="1" customFormat="1" ht="58.5">
      <c r="B1224" s="33"/>
      <c r="D1224" s="152" t="s">
        <v>316</v>
      </c>
      <c r="F1224" s="153" t="s">
        <v>1667</v>
      </c>
      <c r="I1224" s="154"/>
      <c r="L1224" s="33"/>
      <c r="M1224" s="155"/>
      <c r="T1224" s="57"/>
      <c r="AT1224" s="18" t="s">
        <v>316</v>
      </c>
      <c r="AU1224" s="18" t="s">
        <v>84</v>
      </c>
    </row>
    <row r="1225" spans="2:65" s="1" customFormat="1" ht="29.25">
      <c r="B1225" s="33"/>
      <c r="D1225" s="152" t="s">
        <v>357</v>
      </c>
      <c r="F1225" s="176" t="s">
        <v>1615</v>
      </c>
      <c r="I1225" s="154"/>
      <c r="L1225" s="33"/>
      <c r="M1225" s="155"/>
      <c r="T1225" s="57"/>
      <c r="AT1225" s="18" t="s">
        <v>357</v>
      </c>
      <c r="AU1225" s="18" t="s">
        <v>84</v>
      </c>
    </row>
    <row r="1226" spans="2:65" s="1" customFormat="1" ht="24.2" customHeight="1">
      <c r="B1226" s="33"/>
      <c r="C1226" s="139" t="s">
        <v>1668</v>
      </c>
      <c r="D1226" s="139" t="s">
        <v>309</v>
      </c>
      <c r="E1226" s="140" t="s">
        <v>1669</v>
      </c>
      <c r="F1226" s="141" t="s">
        <v>1670</v>
      </c>
      <c r="G1226" s="142" t="s">
        <v>521</v>
      </c>
      <c r="H1226" s="143">
        <v>2</v>
      </c>
      <c r="I1226" s="144"/>
      <c r="J1226" s="145">
        <f>ROUND(I1226*H1226,2)</f>
        <v>0</v>
      </c>
      <c r="K1226" s="141" t="s">
        <v>1</v>
      </c>
      <c r="L1226" s="33"/>
      <c r="M1226" s="146" t="s">
        <v>1</v>
      </c>
      <c r="N1226" s="147" t="s">
        <v>40</v>
      </c>
      <c r="P1226" s="148">
        <f>O1226*H1226</f>
        <v>0</v>
      </c>
      <c r="Q1226" s="148">
        <v>0.248</v>
      </c>
      <c r="R1226" s="148">
        <f>Q1226*H1226</f>
        <v>0.496</v>
      </c>
      <c r="S1226" s="148">
        <v>0</v>
      </c>
      <c r="T1226" s="149">
        <f>S1226*H1226</f>
        <v>0</v>
      </c>
      <c r="AR1226" s="150" t="s">
        <v>417</v>
      </c>
      <c r="AT1226" s="150" t="s">
        <v>309</v>
      </c>
      <c r="AU1226" s="150" t="s">
        <v>84</v>
      </c>
      <c r="AY1226" s="18" t="s">
        <v>307</v>
      </c>
      <c r="BE1226" s="151">
        <f>IF(N1226="základní",J1226,0)</f>
        <v>0</v>
      </c>
      <c r="BF1226" s="151">
        <f>IF(N1226="snížená",J1226,0)</f>
        <v>0</v>
      </c>
      <c r="BG1226" s="151">
        <f>IF(N1226="zákl. přenesená",J1226,0)</f>
        <v>0</v>
      </c>
      <c r="BH1226" s="151">
        <f>IF(N1226="sníž. přenesená",J1226,0)</f>
        <v>0</v>
      </c>
      <c r="BI1226" s="151">
        <f>IF(N1226="nulová",J1226,0)</f>
        <v>0</v>
      </c>
      <c r="BJ1226" s="18" t="s">
        <v>82</v>
      </c>
      <c r="BK1226" s="151">
        <f>ROUND(I1226*H1226,2)</f>
        <v>0</v>
      </c>
      <c r="BL1226" s="18" t="s">
        <v>417</v>
      </c>
      <c r="BM1226" s="150" t="s">
        <v>1671</v>
      </c>
    </row>
    <row r="1227" spans="2:65" s="1" customFormat="1" ht="58.5">
      <c r="B1227" s="33"/>
      <c r="D1227" s="152" t="s">
        <v>316</v>
      </c>
      <c r="F1227" s="153" t="s">
        <v>1672</v>
      </c>
      <c r="I1227" s="154"/>
      <c r="L1227" s="33"/>
      <c r="M1227" s="155"/>
      <c r="T1227" s="57"/>
      <c r="AT1227" s="18" t="s">
        <v>316</v>
      </c>
      <c r="AU1227" s="18" t="s">
        <v>84</v>
      </c>
    </row>
    <row r="1228" spans="2:65" s="1" customFormat="1" ht="29.25">
      <c r="B1228" s="33"/>
      <c r="D1228" s="152" t="s">
        <v>357</v>
      </c>
      <c r="F1228" s="176" t="s">
        <v>1615</v>
      </c>
      <c r="I1228" s="154"/>
      <c r="L1228" s="33"/>
      <c r="M1228" s="155"/>
      <c r="T1228" s="57"/>
      <c r="AT1228" s="18" t="s">
        <v>357</v>
      </c>
      <c r="AU1228" s="18" t="s">
        <v>84</v>
      </c>
    </row>
    <row r="1229" spans="2:65" s="1" customFormat="1" ht="21.75" customHeight="1">
      <c r="B1229" s="33"/>
      <c r="C1229" s="139" t="s">
        <v>1673</v>
      </c>
      <c r="D1229" s="139" t="s">
        <v>309</v>
      </c>
      <c r="E1229" s="140" t="s">
        <v>1674</v>
      </c>
      <c r="F1229" s="141" t="s">
        <v>1675</v>
      </c>
      <c r="G1229" s="142" t="s">
        <v>521</v>
      </c>
      <c r="H1229" s="143">
        <v>1</v>
      </c>
      <c r="I1229" s="144"/>
      <c r="J1229" s="145">
        <f>ROUND(I1229*H1229,2)</f>
        <v>0</v>
      </c>
      <c r="K1229" s="141" t="s">
        <v>1</v>
      </c>
      <c r="L1229" s="33"/>
      <c r="M1229" s="146" t="s">
        <v>1</v>
      </c>
      <c r="N1229" s="147" t="s">
        <v>40</v>
      </c>
      <c r="P1229" s="148">
        <f>O1229*H1229</f>
        <v>0</v>
      </c>
      <c r="Q1229" s="148">
        <v>0.248</v>
      </c>
      <c r="R1229" s="148">
        <f>Q1229*H1229</f>
        <v>0.248</v>
      </c>
      <c r="S1229" s="148">
        <v>0</v>
      </c>
      <c r="T1229" s="149">
        <f>S1229*H1229</f>
        <v>0</v>
      </c>
      <c r="AR1229" s="150" t="s">
        <v>417</v>
      </c>
      <c r="AT1229" s="150" t="s">
        <v>309</v>
      </c>
      <c r="AU1229" s="150" t="s">
        <v>84</v>
      </c>
      <c r="AY1229" s="18" t="s">
        <v>307</v>
      </c>
      <c r="BE1229" s="151">
        <f>IF(N1229="základní",J1229,0)</f>
        <v>0</v>
      </c>
      <c r="BF1229" s="151">
        <f>IF(N1229="snížená",J1229,0)</f>
        <v>0</v>
      </c>
      <c r="BG1229" s="151">
        <f>IF(N1229="zákl. přenesená",J1229,0)</f>
        <v>0</v>
      </c>
      <c r="BH1229" s="151">
        <f>IF(N1229="sníž. přenesená",J1229,0)</f>
        <v>0</v>
      </c>
      <c r="BI1229" s="151">
        <f>IF(N1229="nulová",J1229,0)</f>
        <v>0</v>
      </c>
      <c r="BJ1229" s="18" t="s">
        <v>82</v>
      </c>
      <c r="BK1229" s="151">
        <f>ROUND(I1229*H1229,2)</f>
        <v>0</v>
      </c>
      <c r="BL1229" s="18" t="s">
        <v>417</v>
      </c>
      <c r="BM1229" s="150" t="s">
        <v>1676</v>
      </c>
    </row>
    <row r="1230" spans="2:65" s="1" customFormat="1" ht="58.5">
      <c r="B1230" s="33"/>
      <c r="D1230" s="152" t="s">
        <v>316</v>
      </c>
      <c r="F1230" s="153" t="s">
        <v>1677</v>
      </c>
      <c r="I1230" s="154"/>
      <c r="L1230" s="33"/>
      <c r="M1230" s="155"/>
      <c r="T1230" s="57"/>
      <c r="AT1230" s="18" t="s">
        <v>316</v>
      </c>
      <c r="AU1230" s="18" t="s">
        <v>84</v>
      </c>
    </row>
    <row r="1231" spans="2:65" s="1" customFormat="1" ht="29.25">
      <c r="B1231" s="33"/>
      <c r="D1231" s="152" t="s">
        <v>357</v>
      </c>
      <c r="F1231" s="176" t="s">
        <v>1615</v>
      </c>
      <c r="I1231" s="154"/>
      <c r="L1231" s="33"/>
      <c r="M1231" s="155"/>
      <c r="T1231" s="57"/>
      <c r="AT1231" s="18" t="s">
        <v>357</v>
      </c>
      <c r="AU1231" s="18" t="s">
        <v>84</v>
      </c>
    </row>
    <row r="1232" spans="2:65" s="1" customFormat="1" ht="16.5" customHeight="1">
      <c r="B1232" s="33"/>
      <c r="C1232" s="139" t="s">
        <v>1678</v>
      </c>
      <c r="D1232" s="139" t="s">
        <v>309</v>
      </c>
      <c r="E1232" s="140" t="s">
        <v>1679</v>
      </c>
      <c r="F1232" s="141" t="s">
        <v>1680</v>
      </c>
      <c r="G1232" s="142" t="s">
        <v>521</v>
      </c>
      <c r="H1232" s="143">
        <v>2</v>
      </c>
      <c r="I1232" s="144"/>
      <c r="J1232" s="145">
        <f>ROUND(I1232*H1232,2)</f>
        <v>0</v>
      </c>
      <c r="K1232" s="141" t="s">
        <v>1</v>
      </c>
      <c r="L1232" s="33"/>
      <c r="M1232" s="146" t="s">
        <v>1</v>
      </c>
      <c r="N1232" s="147" t="s">
        <v>40</v>
      </c>
      <c r="P1232" s="148">
        <f>O1232*H1232</f>
        <v>0</v>
      </c>
      <c r="Q1232" s="148">
        <v>0.15</v>
      </c>
      <c r="R1232" s="148">
        <f>Q1232*H1232</f>
        <v>0.3</v>
      </c>
      <c r="S1232" s="148">
        <v>0</v>
      </c>
      <c r="T1232" s="149">
        <f>S1232*H1232</f>
        <v>0</v>
      </c>
      <c r="AR1232" s="150" t="s">
        <v>417</v>
      </c>
      <c r="AT1232" s="150" t="s">
        <v>309</v>
      </c>
      <c r="AU1232" s="150" t="s">
        <v>84</v>
      </c>
      <c r="AY1232" s="18" t="s">
        <v>307</v>
      </c>
      <c r="BE1232" s="151">
        <f>IF(N1232="základní",J1232,0)</f>
        <v>0</v>
      </c>
      <c r="BF1232" s="151">
        <f>IF(N1232="snížená",J1232,0)</f>
        <v>0</v>
      </c>
      <c r="BG1232" s="151">
        <f>IF(N1232="zákl. přenesená",J1232,0)</f>
        <v>0</v>
      </c>
      <c r="BH1232" s="151">
        <f>IF(N1232="sníž. přenesená",J1232,0)</f>
        <v>0</v>
      </c>
      <c r="BI1232" s="151">
        <f>IF(N1232="nulová",J1232,0)</f>
        <v>0</v>
      </c>
      <c r="BJ1232" s="18" t="s">
        <v>82</v>
      </c>
      <c r="BK1232" s="151">
        <f>ROUND(I1232*H1232,2)</f>
        <v>0</v>
      </c>
      <c r="BL1232" s="18" t="s">
        <v>417</v>
      </c>
      <c r="BM1232" s="150" t="s">
        <v>1681</v>
      </c>
    </row>
    <row r="1233" spans="2:65" s="1" customFormat="1" ht="48.75">
      <c r="B1233" s="33"/>
      <c r="D1233" s="152" t="s">
        <v>316</v>
      </c>
      <c r="F1233" s="153" t="s">
        <v>1682</v>
      </c>
      <c r="I1233" s="154"/>
      <c r="L1233" s="33"/>
      <c r="M1233" s="155"/>
      <c r="T1233" s="57"/>
      <c r="AT1233" s="18" t="s">
        <v>316</v>
      </c>
      <c r="AU1233" s="18" t="s">
        <v>84</v>
      </c>
    </row>
    <row r="1234" spans="2:65" s="1" customFormat="1" ht="29.25">
      <c r="B1234" s="33"/>
      <c r="D1234" s="152" t="s">
        <v>357</v>
      </c>
      <c r="F1234" s="176" t="s">
        <v>1615</v>
      </c>
      <c r="I1234" s="154"/>
      <c r="L1234" s="33"/>
      <c r="M1234" s="155"/>
      <c r="T1234" s="57"/>
      <c r="AT1234" s="18" t="s">
        <v>357</v>
      </c>
      <c r="AU1234" s="18" t="s">
        <v>84</v>
      </c>
    </row>
    <row r="1235" spans="2:65" s="1" customFormat="1" ht="16.5" customHeight="1">
      <c r="B1235" s="33"/>
      <c r="C1235" s="139" t="s">
        <v>1683</v>
      </c>
      <c r="D1235" s="139" t="s">
        <v>309</v>
      </c>
      <c r="E1235" s="140" t="s">
        <v>1684</v>
      </c>
      <c r="F1235" s="141" t="s">
        <v>1685</v>
      </c>
      <c r="G1235" s="142" t="s">
        <v>405</v>
      </c>
      <c r="H1235" s="143">
        <v>3</v>
      </c>
      <c r="I1235" s="144"/>
      <c r="J1235" s="145">
        <f>ROUND(I1235*H1235,2)</f>
        <v>0</v>
      </c>
      <c r="K1235" s="141" t="s">
        <v>1</v>
      </c>
      <c r="L1235" s="33"/>
      <c r="M1235" s="146" t="s">
        <v>1</v>
      </c>
      <c r="N1235" s="147" t="s">
        <v>40</v>
      </c>
      <c r="P1235" s="148">
        <f>O1235*H1235</f>
        <v>0</v>
      </c>
      <c r="Q1235" s="148">
        <v>1.4999999999999999E-2</v>
      </c>
      <c r="R1235" s="148">
        <f>Q1235*H1235</f>
        <v>4.4999999999999998E-2</v>
      </c>
      <c r="S1235" s="148">
        <v>0</v>
      </c>
      <c r="T1235" s="149">
        <f>S1235*H1235</f>
        <v>0</v>
      </c>
      <c r="AR1235" s="150" t="s">
        <v>417</v>
      </c>
      <c r="AT1235" s="150" t="s">
        <v>309</v>
      </c>
      <c r="AU1235" s="150" t="s">
        <v>84</v>
      </c>
      <c r="AY1235" s="18" t="s">
        <v>307</v>
      </c>
      <c r="BE1235" s="151">
        <f>IF(N1235="základní",J1235,0)</f>
        <v>0</v>
      </c>
      <c r="BF1235" s="151">
        <f>IF(N1235="snížená",J1235,0)</f>
        <v>0</v>
      </c>
      <c r="BG1235" s="151">
        <f>IF(N1235="zákl. přenesená",J1235,0)</f>
        <v>0</v>
      </c>
      <c r="BH1235" s="151">
        <f>IF(N1235="sníž. přenesená",J1235,0)</f>
        <v>0</v>
      </c>
      <c r="BI1235" s="151">
        <f>IF(N1235="nulová",J1235,0)</f>
        <v>0</v>
      </c>
      <c r="BJ1235" s="18" t="s">
        <v>82</v>
      </c>
      <c r="BK1235" s="151">
        <f>ROUND(I1235*H1235,2)</f>
        <v>0</v>
      </c>
      <c r="BL1235" s="18" t="s">
        <v>417</v>
      </c>
      <c r="BM1235" s="150" t="s">
        <v>1686</v>
      </c>
    </row>
    <row r="1236" spans="2:65" s="1" customFormat="1" ht="48.75">
      <c r="B1236" s="33"/>
      <c r="D1236" s="152" t="s">
        <v>316</v>
      </c>
      <c r="F1236" s="153" t="s">
        <v>1687</v>
      </c>
      <c r="I1236" s="154"/>
      <c r="L1236" s="33"/>
      <c r="M1236" s="155"/>
      <c r="T1236" s="57"/>
      <c r="AT1236" s="18" t="s">
        <v>316</v>
      </c>
      <c r="AU1236" s="18" t="s">
        <v>84</v>
      </c>
    </row>
    <row r="1237" spans="2:65" s="1" customFormat="1" ht="29.25">
      <c r="B1237" s="33"/>
      <c r="D1237" s="152" t="s">
        <v>357</v>
      </c>
      <c r="F1237" s="176" t="s">
        <v>1615</v>
      </c>
      <c r="I1237" s="154"/>
      <c r="L1237" s="33"/>
      <c r="M1237" s="155"/>
      <c r="T1237" s="57"/>
      <c r="AT1237" s="18" t="s">
        <v>357</v>
      </c>
      <c r="AU1237" s="18" t="s">
        <v>84</v>
      </c>
    </row>
    <row r="1238" spans="2:65" s="1" customFormat="1" ht="24.2" customHeight="1">
      <c r="B1238" s="33"/>
      <c r="C1238" s="139" t="s">
        <v>1688</v>
      </c>
      <c r="D1238" s="139" t="s">
        <v>309</v>
      </c>
      <c r="E1238" s="140" t="s">
        <v>1689</v>
      </c>
      <c r="F1238" s="141" t="s">
        <v>1690</v>
      </c>
      <c r="G1238" s="142" t="s">
        <v>514</v>
      </c>
      <c r="H1238" s="143">
        <v>5</v>
      </c>
      <c r="I1238" s="144"/>
      <c r="J1238" s="145">
        <f>ROUND(I1238*H1238,2)</f>
        <v>0</v>
      </c>
      <c r="K1238" s="141" t="s">
        <v>1</v>
      </c>
      <c r="L1238" s="33"/>
      <c r="M1238" s="146" t="s">
        <v>1</v>
      </c>
      <c r="N1238" s="147" t="s">
        <v>40</v>
      </c>
      <c r="P1238" s="148">
        <f>O1238*H1238</f>
        <v>0</v>
      </c>
      <c r="Q1238" s="148">
        <v>2.5000000000000001E-3</v>
      </c>
      <c r="R1238" s="148">
        <f>Q1238*H1238</f>
        <v>1.2500000000000001E-2</v>
      </c>
      <c r="S1238" s="148">
        <v>0</v>
      </c>
      <c r="T1238" s="149">
        <f>S1238*H1238</f>
        <v>0</v>
      </c>
      <c r="AR1238" s="150" t="s">
        <v>417</v>
      </c>
      <c r="AT1238" s="150" t="s">
        <v>309</v>
      </c>
      <c r="AU1238" s="150" t="s">
        <v>84</v>
      </c>
      <c r="AY1238" s="18" t="s">
        <v>307</v>
      </c>
      <c r="BE1238" s="151">
        <f>IF(N1238="základní",J1238,0)</f>
        <v>0</v>
      </c>
      <c r="BF1238" s="151">
        <f>IF(N1238="snížená",J1238,0)</f>
        <v>0</v>
      </c>
      <c r="BG1238" s="151">
        <f>IF(N1238="zákl. přenesená",J1238,0)</f>
        <v>0</v>
      </c>
      <c r="BH1238" s="151">
        <f>IF(N1238="sníž. přenesená",J1238,0)</f>
        <v>0</v>
      </c>
      <c r="BI1238" s="151">
        <f>IF(N1238="nulová",J1238,0)</f>
        <v>0</v>
      </c>
      <c r="BJ1238" s="18" t="s">
        <v>82</v>
      </c>
      <c r="BK1238" s="151">
        <f>ROUND(I1238*H1238,2)</f>
        <v>0</v>
      </c>
      <c r="BL1238" s="18" t="s">
        <v>417</v>
      </c>
      <c r="BM1238" s="150" t="s">
        <v>1691</v>
      </c>
    </row>
    <row r="1239" spans="2:65" s="1" customFormat="1" ht="78">
      <c r="B1239" s="33"/>
      <c r="D1239" s="152" t="s">
        <v>316</v>
      </c>
      <c r="F1239" s="153" t="s">
        <v>1692</v>
      </c>
      <c r="I1239" s="154"/>
      <c r="L1239" s="33"/>
      <c r="M1239" s="155"/>
      <c r="T1239" s="57"/>
      <c r="AT1239" s="18" t="s">
        <v>316</v>
      </c>
      <c r="AU1239" s="18" t="s">
        <v>84</v>
      </c>
    </row>
    <row r="1240" spans="2:65" s="1" customFormat="1" ht="29.25">
      <c r="B1240" s="33"/>
      <c r="D1240" s="152" t="s">
        <v>357</v>
      </c>
      <c r="F1240" s="176" t="s">
        <v>1615</v>
      </c>
      <c r="I1240" s="154"/>
      <c r="L1240" s="33"/>
      <c r="M1240" s="155"/>
      <c r="T1240" s="57"/>
      <c r="AT1240" s="18" t="s">
        <v>357</v>
      </c>
      <c r="AU1240" s="18" t="s">
        <v>84</v>
      </c>
    </row>
    <row r="1241" spans="2:65" s="1" customFormat="1" ht="33" customHeight="1">
      <c r="B1241" s="33"/>
      <c r="C1241" s="139" t="s">
        <v>1693</v>
      </c>
      <c r="D1241" s="139" t="s">
        <v>309</v>
      </c>
      <c r="E1241" s="140" t="s">
        <v>1694</v>
      </c>
      <c r="F1241" s="141" t="s">
        <v>1695</v>
      </c>
      <c r="G1241" s="142" t="s">
        <v>364</v>
      </c>
      <c r="H1241" s="143">
        <v>12.234999999999999</v>
      </c>
      <c r="I1241" s="144"/>
      <c r="J1241" s="145">
        <f>ROUND(I1241*H1241,2)</f>
        <v>0</v>
      </c>
      <c r="K1241" s="141" t="s">
        <v>313</v>
      </c>
      <c r="L1241" s="33"/>
      <c r="M1241" s="146" t="s">
        <v>1</v>
      </c>
      <c r="N1241" s="147" t="s">
        <v>40</v>
      </c>
      <c r="P1241" s="148">
        <f>O1241*H1241</f>
        <v>0</v>
      </c>
      <c r="Q1241" s="148">
        <v>0</v>
      </c>
      <c r="R1241" s="148">
        <f>Q1241*H1241</f>
        <v>0</v>
      </c>
      <c r="S1241" s="148">
        <v>0</v>
      </c>
      <c r="T1241" s="149">
        <f>S1241*H1241</f>
        <v>0</v>
      </c>
      <c r="AR1241" s="150" t="s">
        <v>417</v>
      </c>
      <c r="AT1241" s="150" t="s">
        <v>309</v>
      </c>
      <c r="AU1241" s="150" t="s">
        <v>84</v>
      </c>
      <c r="AY1241" s="18" t="s">
        <v>307</v>
      </c>
      <c r="BE1241" s="151">
        <f>IF(N1241="základní",J1241,0)</f>
        <v>0</v>
      </c>
      <c r="BF1241" s="151">
        <f>IF(N1241="snížená",J1241,0)</f>
        <v>0</v>
      </c>
      <c r="BG1241" s="151">
        <f>IF(N1241="zákl. přenesená",J1241,0)</f>
        <v>0</v>
      </c>
      <c r="BH1241" s="151">
        <f>IF(N1241="sníž. přenesená",J1241,0)</f>
        <v>0</v>
      </c>
      <c r="BI1241" s="151">
        <f>IF(N1241="nulová",J1241,0)</f>
        <v>0</v>
      </c>
      <c r="BJ1241" s="18" t="s">
        <v>82</v>
      </c>
      <c r="BK1241" s="151">
        <f>ROUND(I1241*H1241,2)</f>
        <v>0</v>
      </c>
      <c r="BL1241" s="18" t="s">
        <v>417</v>
      </c>
      <c r="BM1241" s="150" t="s">
        <v>1696</v>
      </c>
    </row>
    <row r="1242" spans="2:65" s="1" customFormat="1" ht="29.25">
      <c r="B1242" s="33"/>
      <c r="D1242" s="152" t="s">
        <v>316</v>
      </c>
      <c r="F1242" s="153" t="s">
        <v>1697</v>
      </c>
      <c r="I1242" s="154"/>
      <c r="L1242" s="33"/>
      <c r="M1242" s="155"/>
      <c r="T1242" s="57"/>
      <c r="AT1242" s="18" t="s">
        <v>316</v>
      </c>
      <c r="AU1242" s="18" t="s">
        <v>84</v>
      </c>
    </row>
    <row r="1243" spans="2:65" s="11" customFormat="1" ht="22.9" customHeight="1">
      <c r="B1243" s="127"/>
      <c r="D1243" s="128" t="s">
        <v>74</v>
      </c>
      <c r="E1243" s="137" t="s">
        <v>1698</v>
      </c>
      <c r="F1243" s="137" t="s">
        <v>1699</v>
      </c>
      <c r="I1243" s="130"/>
      <c r="J1243" s="138">
        <f>BK1243</f>
        <v>0</v>
      </c>
      <c r="L1243" s="127"/>
      <c r="M1243" s="132"/>
      <c r="P1243" s="133">
        <f>SUM(P1244:P1330)</f>
        <v>0</v>
      </c>
      <c r="R1243" s="133">
        <f>SUM(R1244:R1330)</f>
        <v>42.198360000000001</v>
      </c>
      <c r="T1243" s="134">
        <f>SUM(T1244:T1330)</f>
        <v>2.4596399999999998</v>
      </c>
      <c r="AR1243" s="128" t="s">
        <v>84</v>
      </c>
      <c r="AT1243" s="135" t="s">
        <v>74</v>
      </c>
      <c r="AU1243" s="135" t="s">
        <v>82</v>
      </c>
      <c r="AY1243" s="128" t="s">
        <v>307</v>
      </c>
      <c r="BK1243" s="136">
        <f>SUM(BK1244:BK1330)</f>
        <v>0</v>
      </c>
    </row>
    <row r="1244" spans="2:65" s="1" customFormat="1" ht="16.5" customHeight="1">
      <c r="B1244" s="33"/>
      <c r="C1244" s="139" t="s">
        <v>1700</v>
      </c>
      <c r="D1244" s="139" t="s">
        <v>309</v>
      </c>
      <c r="E1244" s="140" t="s">
        <v>1701</v>
      </c>
      <c r="F1244" s="141" t="s">
        <v>1702</v>
      </c>
      <c r="G1244" s="142" t="s">
        <v>521</v>
      </c>
      <c r="H1244" s="143">
        <v>1</v>
      </c>
      <c r="I1244" s="144"/>
      <c r="J1244" s="145">
        <f>ROUND(I1244*H1244,2)</f>
        <v>0</v>
      </c>
      <c r="K1244" s="141" t="s">
        <v>1</v>
      </c>
      <c r="L1244" s="33"/>
      <c r="M1244" s="146" t="s">
        <v>1</v>
      </c>
      <c r="N1244" s="147" t="s">
        <v>40</v>
      </c>
      <c r="P1244" s="148">
        <f>O1244*H1244</f>
        <v>0</v>
      </c>
      <c r="Q1244" s="148">
        <v>0.02</v>
      </c>
      <c r="R1244" s="148">
        <f>Q1244*H1244</f>
        <v>0.02</v>
      </c>
      <c r="S1244" s="148">
        <v>0</v>
      </c>
      <c r="T1244" s="149">
        <f>S1244*H1244</f>
        <v>0</v>
      </c>
      <c r="AR1244" s="150" t="s">
        <v>417</v>
      </c>
      <c r="AT1244" s="150" t="s">
        <v>309</v>
      </c>
      <c r="AU1244" s="150" t="s">
        <v>84</v>
      </c>
      <c r="AY1244" s="18" t="s">
        <v>307</v>
      </c>
      <c r="BE1244" s="151">
        <f>IF(N1244="základní",J1244,0)</f>
        <v>0</v>
      </c>
      <c r="BF1244" s="151">
        <f>IF(N1244="snížená",J1244,0)</f>
        <v>0</v>
      </c>
      <c r="BG1244" s="151">
        <f>IF(N1244="zákl. přenesená",J1244,0)</f>
        <v>0</v>
      </c>
      <c r="BH1244" s="151">
        <f>IF(N1244="sníž. přenesená",J1244,0)</f>
        <v>0</v>
      </c>
      <c r="BI1244" s="151">
        <f>IF(N1244="nulová",J1244,0)</f>
        <v>0</v>
      </c>
      <c r="BJ1244" s="18" t="s">
        <v>82</v>
      </c>
      <c r="BK1244" s="151">
        <f>ROUND(I1244*H1244,2)</f>
        <v>0</v>
      </c>
      <c r="BL1244" s="18" t="s">
        <v>417</v>
      </c>
      <c r="BM1244" s="150" t="s">
        <v>1703</v>
      </c>
    </row>
    <row r="1245" spans="2:65" s="1" customFormat="1" ht="11.25">
      <c r="B1245" s="33"/>
      <c r="D1245" s="152" t="s">
        <v>316</v>
      </c>
      <c r="F1245" s="153" t="s">
        <v>1702</v>
      </c>
      <c r="I1245" s="154"/>
      <c r="L1245" s="33"/>
      <c r="M1245" s="155"/>
      <c r="T1245" s="57"/>
      <c r="AT1245" s="18" t="s">
        <v>316</v>
      </c>
      <c r="AU1245" s="18" t="s">
        <v>84</v>
      </c>
    </row>
    <row r="1246" spans="2:65" s="1" customFormat="1" ht="19.5">
      <c r="B1246" s="33"/>
      <c r="D1246" s="152" t="s">
        <v>357</v>
      </c>
      <c r="F1246" s="176" t="s">
        <v>1704</v>
      </c>
      <c r="I1246" s="154"/>
      <c r="L1246" s="33"/>
      <c r="M1246" s="155"/>
      <c r="T1246" s="57"/>
      <c r="AT1246" s="18" t="s">
        <v>357</v>
      </c>
      <c r="AU1246" s="18" t="s">
        <v>84</v>
      </c>
    </row>
    <row r="1247" spans="2:65" s="1" customFormat="1" ht="16.5" customHeight="1">
      <c r="B1247" s="33"/>
      <c r="C1247" s="139" t="s">
        <v>1705</v>
      </c>
      <c r="D1247" s="139" t="s">
        <v>309</v>
      </c>
      <c r="E1247" s="140" t="s">
        <v>1706</v>
      </c>
      <c r="F1247" s="141" t="s">
        <v>1707</v>
      </c>
      <c r="G1247" s="142" t="s">
        <v>521</v>
      </c>
      <c r="H1247" s="143">
        <v>1</v>
      </c>
      <c r="I1247" s="144"/>
      <c r="J1247" s="145">
        <f>ROUND(I1247*H1247,2)</f>
        <v>0</v>
      </c>
      <c r="K1247" s="141" t="s">
        <v>1</v>
      </c>
      <c r="L1247" s="33"/>
      <c r="M1247" s="146" t="s">
        <v>1</v>
      </c>
      <c r="N1247" s="147" t="s">
        <v>40</v>
      </c>
      <c r="P1247" s="148">
        <f>O1247*H1247</f>
        <v>0</v>
      </c>
      <c r="Q1247" s="148">
        <v>0.02</v>
      </c>
      <c r="R1247" s="148">
        <f>Q1247*H1247</f>
        <v>0.02</v>
      </c>
      <c r="S1247" s="148">
        <v>0</v>
      </c>
      <c r="T1247" s="149">
        <f>S1247*H1247</f>
        <v>0</v>
      </c>
      <c r="AR1247" s="150" t="s">
        <v>417</v>
      </c>
      <c r="AT1247" s="150" t="s">
        <v>309</v>
      </c>
      <c r="AU1247" s="150" t="s">
        <v>84</v>
      </c>
      <c r="AY1247" s="18" t="s">
        <v>307</v>
      </c>
      <c r="BE1247" s="151">
        <f>IF(N1247="základní",J1247,0)</f>
        <v>0</v>
      </c>
      <c r="BF1247" s="151">
        <f>IF(N1247="snížená",J1247,0)</f>
        <v>0</v>
      </c>
      <c r="BG1247" s="151">
        <f>IF(N1247="zákl. přenesená",J1247,0)</f>
        <v>0</v>
      </c>
      <c r="BH1247" s="151">
        <f>IF(N1247="sníž. přenesená",J1247,0)</f>
        <v>0</v>
      </c>
      <c r="BI1247" s="151">
        <f>IF(N1247="nulová",J1247,0)</f>
        <v>0</v>
      </c>
      <c r="BJ1247" s="18" t="s">
        <v>82</v>
      </c>
      <c r="BK1247" s="151">
        <f>ROUND(I1247*H1247,2)</f>
        <v>0</v>
      </c>
      <c r="BL1247" s="18" t="s">
        <v>417</v>
      </c>
      <c r="BM1247" s="150" t="s">
        <v>1708</v>
      </c>
    </row>
    <row r="1248" spans="2:65" s="1" customFormat="1" ht="11.25">
      <c r="B1248" s="33"/>
      <c r="D1248" s="152" t="s">
        <v>316</v>
      </c>
      <c r="F1248" s="153" t="s">
        <v>1707</v>
      </c>
      <c r="I1248" s="154"/>
      <c r="L1248" s="33"/>
      <c r="M1248" s="155"/>
      <c r="T1248" s="57"/>
      <c r="AT1248" s="18" t="s">
        <v>316</v>
      </c>
      <c r="AU1248" s="18" t="s">
        <v>84</v>
      </c>
    </row>
    <row r="1249" spans="2:65" s="1" customFormat="1" ht="29.25">
      <c r="B1249" s="33"/>
      <c r="D1249" s="152" t="s">
        <v>357</v>
      </c>
      <c r="F1249" s="176" t="s">
        <v>1709</v>
      </c>
      <c r="I1249" s="154"/>
      <c r="L1249" s="33"/>
      <c r="M1249" s="155"/>
      <c r="T1249" s="57"/>
      <c r="AT1249" s="18" t="s">
        <v>357</v>
      </c>
      <c r="AU1249" s="18" t="s">
        <v>84</v>
      </c>
    </row>
    <row r="1250" spans="2:65" s="1" customFormat="1" ht="16.5" customHeight="1">
      <c r="B1250" s="33"/>
      <c r="C1250" s="139" t="s">
        <v>1710</v>
      </c>
      <c r="D1250" s="139" t="s">
        <v>309</v>
      </c>
      <c r="E1250" s="140" t="s">
        <v>1711</v>
      </c>
      <c r="F1250" s="141" t="s">
        <v>905</v>
      </c>
      <c r="G1250" s="142" t="s">
        <v>514</v>
      </c>
      <c r="H1250" s="143">
        <v>0</v>
      </c>
      <c r="I1250" s="144"/>
      <c r="J1250" s="145">
        <f>ROUND(I1250*H1250,2)</f>
        <v>0</v>
      </c>
      <c r="K1250" s="141" t="s">
        <v>1</v>
      </c>
      <c r="L1250" s="33"/>
      <c r="M1250" s="146" t="s">
        <v>1</v>
      </c>
      <c r="N1250" s="147" t="s">
        <v>40</v>
      </c>
      <c r="P1250" s="148">
        <f>O1250*H1250</f>
        <v>0</v>
      </c>
      <c r="Q1250" s="148">
        <v>0.02</v>
      </c>
      <c r="R1250" s="148">
        <f>Q1250*H1250</f>
        <v>0</v>
      </c>
      <c r="S1250" s="148">
        <v>0</v>
      </c>
      <c r="T1250" s="149">
        <f>S1250*H1250</f>
        <v>0</v>
      </c>
      <c r="AR1250" s="150" t="s">
        <v>417</v>
      </c>
      <c r="AT1250" s="150" t="s">
        <v>309</v>
      </c>
      <c r="AU1250" s="150" t="s">
        <v>84</v>
      </c>
      <c r="AY1250" s="18" t="s">
        <v>307</v>
      </c>
      <c r="BE1250" s="151">
        <f>IF(N1250="základní",J1250,0)</f>
        <v>0</v>
      </c>
      <c r="BF1250" s="151">
        <f>IF(N1250="snížená",J1250,0)</f>
        <v>0</v>
      </c>
      <c r="BG1250" s="151">
        <f>IF(N1250="zákl. přenesená",J1250,0)</f>
        <v>0</v>
      </c>
      <c r="BH1250" s="151">
        <f>IF(N1250="sníž. přenesená",J1250,0)</f>
        <v>0</v>
      </c>
      <c r="BI1250" s="151">
        <f>IF(N1250="nulová",J1250,0)</f>
        <v>0</v>
      </c>
      <c r="BJ1250" s="18" t="s">
        <v>82</v>
      </c>
      <c r="BK1250" s="151">
        <f>ROUND(I1250*H1250,2)</f>
        <v>0</v>
      </c>
      <c r="BL1250" s="18" t="s">
        <v>417</v>
      </c>
      <c r="BM1250" s="150" t="s">
        <v>1712</v>
      </c>
    </row>
    <row r="1251" spans="2:65" s="1" customFormat="1" ht="21.75" customHeight="1">
      <c r="B1251" s="33"/>
      <c r="C1251" s="139" t="s">
        <v>1713</v>
      </c>
      <c r="D1251" s="139" t="s">
        <v>309</v>
      </c>
      <c r="E1251" s="140" t="s">
        <v>1714</v>
      </c>
      <c r="F1251" s="141" t="s">
        <v>1715</v>
      </c>
      <c r="G1251" s="142" t="s">
        <v>514</v>
      </c>
      <c r="H1251" s="143">
        <v>3</v>
      </c>
      <c r="I1251" s="144"/>
      <c r="J1251" s="145">
        <f>ROUND(I1251*H1251,2)</f>
        <v>0</v>
      </c>
      <c r="K1251" s="141" t="s">
        <v>1</v>
      </c>
      <c r="L1251" s="33"/>
      <c r="M1251" s="146" t="s">
        <v>1</v>
      </c>
      <c r="N1251" s="147" t="s">
        <v>40</v>
      </c>
      <c r="P1251" s="148">
        <f>O1251*H1251</f>
        <v>0</v>
      </c>
      <c r="Q1251" s="148">
        <v>0.02</v>
      </c>
      <c r="R1251" s="148">
        <f>Q1251*H1251</f>
        <v>0.06</v>
      </c>
      <c r="S1251" s="148">
        <v>0</v>
      </c>
      <c r="T1251" s="149">
        <f>S1251*H1251</f>
        <v>0</v>
      </c>
      <c r="AR1251" s="150" t="s">
        <v>417</v>
      </c>
      <c r="AT1251" s="150" t="s">
        <v>309</v>
      </c>
      <c r="AU1251" s="150" t="s">
        <v>84</v>
      </c>
      <c r="AY1251" s="18" t="s">
        <v>307</v>
      </c>
      <c r="BE1251" s="151">
        <f>IF(N1251="základní",J1251,0)</f>
        <v>0</v>
      </c>
      <c r="BF1251" s="151">
        <f>IF(N1251="snížená",J1251,0)</f>
        <v>0</v>
      </c>
      <c r="BG1251" s="151">
        <f>IF(N1251="zákl. přenesená",J1251,0)</f>
        <v>0</v>
      </c>
      <c r="BH1251" s="151">
        <f>IF(N1251="sníž. přenesená",J1251,0)</f>
        <v>0</v>
      </c>
      <c r="BI1251" s="151">
        <f>IF(N1251="nulová",J1251,0)</f>
        <v>0</v>
      </c>
      <c r="BJ1251" s="18" t="s">
        <v>82</v>
      </c>
      <c r="BK1251" s="151">
        <f>ROUND(I1251*H1251,2)</f>
        <v>0</v>
      </c>
      <c r="BL1251" s="18" t="s">
        <v>417</v>
      </c>
      <c r="BM1251" s="150" t="s">
        <v>1716</v>
      </c>
    </row>
    <row r="1252" spans="2:65" s="1" customFormat="1" ht="11.25">
      <c r="B1252" s="33"/>
      <c r="D1252" s="152" t="s">
        <v>316</v>
      </c>
      <c r="F1252" s="153" t="s">
        <v>1715</v>
      </c>
      <c r="I1252" s="154"/>
      <c r="L1252" s="33"/>
      <c r="M1252" s="155"/>
      <c r="T1252" s="57"/>
      <c r="AT1252" s="18" t="s">
        <v>316</v>
      </c>
      <c r="AU1252" s="18" t="s">
        <v>84</v>
      </c>
    </row>
    <row r="1253" spans="2:65" s="1" customFormat="1" ht="24.2" customHeight="1">
      <c r="B1253" s="33"/>
      <c r="C1253" s="139" t="s">
        <v>1717</v>
      </c>
      <c r="D1253" s="139" t="s">
        <v>309</v>
      </c>
      <c r="E1253" s="140" t="s">
        <v>1718</v>
      </c>
      <c r="F1253" s="141" t="s">
        <v>1719</v>
      </c>
      <c r="G1253" s="142" t="s">
        <v>312</v>
      </c>
      <c r="H1253" s="143">
        <v>74.707999999999998</v>
      </c>
      <c r="I1253" s="144"/>
      <c r="J1253" s="145">
        <f>ROUND(I1253*H1253,2)</f>
        <v>0</v>
      </c>
      <c r="K1253" s="141" t="s">
        <v>313</v>
      </c>
      <c r="L1253" s="33"/>
      <c r="M1253" s="146" t="s">
        <v>1</v>
      </c>
      <c r="N1253" s="147" t="s">
        <v>40</v>
      </c>
      <c r="P1253" s="148">
        <f>O1253*H1253</f>
        <v>0</v>
      </c>
      <c r="Q1253" s="148">
        <v>0</v>
      </c>
      <c r="R1253" s="148">
        <f>Q1253*H1253</f>
        <v>0</v>
      </c>
      <c r="S1253" s="148">
        <v>0.03</v>
      </c>
      <c r="T1253" s="149">
        <f>S1253*H1253</f>
        <v>2.2412399999999999</v>
      </c>
      <c r="AR1253" s="150" t="s">
        <v>417</v>
      </c>
      <c r="AT1253" s="150" t="s">
        <v>309</v>
      </c>
      <c r="AU1253" s="150" t="s">
        <v>84</v>
      </c>
      <c r="AY1253" s="18" t="s">
        <v>307</v>
      </c>
      <c r="BE1253" s="151">
        <f>IF(N1253="základní",J1253,0)</f>
        <v>0</v>
      </c>
      <c r="BF1253" s="151">
        <f>IF(N1253="snížená",J1253,0)</f>
        <v>0</v>
      </c>
      <c r="BG1253" s="151">
        <f>IF(N1253="zákl. přenesená",J1253,0)</f>
        <v>0</v>
      </c>
      <c r="BH1253" s="151">
        <f>IF(N1253="sníž. přenesená",J1253,0)</f>
        <v>0</v>
      </c>
      <c r="BI1253" s="151">
        <f>IF(N1253="nulová",J1253,0)</f>
        <v>0</v>
      </c>
      <c r="BJ1253" s="18" t="s">
        <v>82</v>
      </c>
      <c r="BK1253" s="151">
        <f>ROUND(I1253*H1253,2)</f>
        <v>0</v>
      </c>
      <c r="BL1253" s="18" t="s">
        <v>417</v>
      </c>
      <c r="BM1253" s="150" t="s">
        <v>1720</v>
      </c>
    </row>
    <row r="1254" spans="2:65" s="1" customFormat="1" ht="19.5">
      <c r="B1254" s="33"/>
      <c r="D1254" s="152" t="s">
        <v>316</v>
      </c>
      <c r="F1254" s="153" t="s">
        <v>1721</v>
      </c>
      <c r="I1254" s="154"/>
      <c r="L1254" s="33"/>
      <c r="M1254" s="155"/>
      <c r="T1254" s="57"/>
      <c r="AT1254" s="18" t="s">
        <v>316</v>
      </c>
      <c r="AU1254" s="18" t="s">
        <v>84</v>
      </c>
    </row>
    <row r="1255" spans="2:65" s="13" customFormat="1" ht="11.25">
      <c r="B1255" s="162"/>
      <c r="D1255" s="152" t="s">
        <v>318</v>
      </c>
      <c r="E1255" s="163" t="s">
        <v>1</v>
      </c>
      <c r="F1255" s="164" t="s">
        <v>236</v>
      </c>
      <c r="H1255" s="165">
        <v>74.707999999999998</v>
      </c>
      <c r="I1255" s="166"/>
      <c r="L1255" s="162"/>
      <c r="M1255" s="167"/>
      <c r="T1255" s="168"/>
      <c r="AT1255" s="163" t="s">
        <v>318</v>
      </c>
      <c r="AU1255" s="163" t="s">
        <v>84</v>
      </c>
      <c r="AV1255" s="13" t="s">
        <v>84</v>
      </c>
      <c r="AW1255" s="13" t="s">
        <v>32</v>
      </c>
      <c r="AX1255" s="13" t="s">
        <v>82</v>
      </c>
      <c r="AY1255" s="163" t="s">
        <v>307</v>
      </c>
    </row>
    <row r="1256" spans="2:65" s="1" customFormat="1" ht="11.25">
      <c r="B1256" s="33"/>
      <c r="D1256" s="152" t="s">
        <v>648</v>
      </c>
      <c r="F1256" s="187" t="s">
        <v>1112</v>
      </c>
      <c r="L1256" s="33"/>
      <c r="M1256" s="155"/>
      <c r="T1256" s="57"/>
      <c r="AU1256" s="18" t="s">
        <v>84</v>
      </c>
    </row>
    <row r="1257" spans="2:65" s="1" customFormat="1" ht="11.25">
      <c r="B1257" s="33"/>
      <c r="D1257" s="152" t="s">
        <v>648</v>
      </c>
      <c r="F1257" s="188" t="s">
        <v>538</v>
      </c>
      <c r="H1257" s="189">
        <v>0</v>
      </c>
      <c r="L1257" s="33"/>
      <c r="M1257" s="155"/>
      <c r="T1257" s="57"/>
      <c r="AU1257" s="18" t="s">
        <v>84</v>
      </c>
    </row>
    <row r="1258" spans="2:65" s="1" customFormat="1" ht="11.25">
      <c r="B1258" s="33"/>
      <c r="D1258" s="152" t="s">
        <v>648</v>
      </c>
      <c r="F1258" s="188" t="s">
        <v>1113</v>
      </c>
      <c r="H1258" s="189">
        <v>21.36</v>
      </c>
      <c r="L1258" s="33"/>
      <c r="M1258" s="155"/>
      <c r="T1258" s="57"/>
      <c r="AU1258" s="18" t="s">
        <v>84</v>
      </c>
    </row>
    <row r="1259" spans="2:65" s="1" customFormat="1" ht="11.25">
      <c r="B1259" s="33"/>
      <c r="D1259" s="152" t="s">
        <v>648</v>
      </c>
      <c r="F1259" s="188" t="s">
        <v>541</v>
      </c>
      <c r="H1259" s="189">
        <v>0</v>
      </c>
      <c r="L1259" s="33"/>
      <c r="M1259" s="155"/>
      <c r="T1259" s="57"/>
      <c r="AU1259" s="18" t="s">
        <v>84</v>
      </c>
    </row>
    <row r="1260" spans="2:65" s="1" customFormat="1" ht="11.25">
      <c r="B1260" s="33"/>
      <c r="D1260" s="152" t="s">
        <v>648</v>
      </c>
      <c r="F1260" s="188" t="s">
        <v>1114</v>
      </c>
      <c r="H1260" s="189">
        <v>9.9450000000000003</v>
      </c>
      <c r="L1260" s="33"/>
      <c r="M1260" s="155"/>
      <c r="T1260" s="57"/>
      <c r="AU1260" s="18" t="s">
        <v>84</v>
      </c>
    </row>
    <row r="1261" spans="2:65" s="1" customFormat="1" ht="11.25">
      <c r="B1261" s="33"/>
      <c r="D1261" s="152" t="s">
        <v>648</v>
      </c>
      <c r="F1261" s="188" t="s">
        <v>547</v>
      </c>
      <c r="H1261" s="189">
        <v>0</v>
      </c>
      <c r="L1261" s="33"/>
      <c r="M1261" s="155"/>
      <c r="T1261" s="57"/>
      <c r="AU1261" s="18" t="s">
        <v>84</v>
      </c>
    </row>
    <row r="1262" spans="2:65" s="1" customFormat="1" ht="11.25">
      <c r="B1262" s="33"/>
      <c r="D1262" s="152" t="s">
        <v>648</v>
      </c>
      <c r="F1262" s="188" t="s">
        <v>1115</v>
      </c>
      <c r="H1262" s="189">
        <v>33.457999999999998</v>
      </c>
      <c r="L1262" s="33"/>
      <c r="M1262" s="155"/>
      <c r="T1262" s="57"/>
      <c r="AU1262" s="18" t="s">
        <v>84</v>
      </c>
    </row>
    <row r="1263" spans="2:65" s="1" customFormat="1" ht="11.25">
      <c r="B1263" s="33"/>
      <c r="D1263" s="152" t="s">
        <v>648</v>
      </c>
      <c r="F1263" s="188" t="s">
        <v>1116</v>
      </c>
      <c r="H1263" s="189">
        <v>9.9450000000000003</v>
      </c>
      <c r="L1263" s="33"/>
      <c r="M1263" s="155"/>
      <c r="T1263" s="57"/>
      <c r="AU1263" s="18" t="s">
        <v>84</v>
      </c>
    </row>
    <row r="1264" spans="2:65" s="1" customFormat="1" ht="11.25">
      <c r="B1264" s="33"/>
      <c r="D1264" s="152" t="s">
        <v>648</v>
      </c>
      <c r="F1264" s="188" t="s">
        <v>325</v>
      </c>
      <c r="H1264" s="189">
        <v>74.707999999999998</v>
      </c>
      <c r="L1264" s="33"/>
      <c r="M1264" s="155"/>
      <c r="T1264" s="57"/>
      <c r="AU1264" s="18" t="s">
        <v>84</v>
      </c>
    </row>
    <row r="1265" spans="2:65" s="1" customFormat="1" ht="16.5" customHeight="1">
      <c r="B1265" s="33"/>
      <c r="C1265" s="139" t="s">
        <v>1722</v>
      </c>
      <c r="D1265" s="139" t="s">
        <v>309</v>
      </c>
      <c r="E1265" s="140" t="s">
        <v>1723</v>
      </c>
      <c r="F1265" s="141" t="s">
        <v>1724</v>
      </c>
      <c r="G1265" s="142" t="s">
        <v>398</v>
      </c>
      <c r="H1265" s="143">
        <v>8.4</v>
      </c>
      <c r="I1265" s="144"/>
      <c r="J1265" s="145">
        <f>ROUND(I1265*H1265,2)</f>
        <v>0</v>
      </c>
      <c r="K1265" s="141" t="s">
        <v>1</v>
      </c>
      <c r="L1265" s="33"/>
      <c r="M1265" s="146" t="s">
        <v>1</v>
      </c>
      <c r="N1265" s="147" t="s">
        <v>40</v>
      </c>
      <c r="P1265" s="148">
        <f>O1265*H1265</f>
        <v>0</v>
      </c>
      <c r="Q1265" s="148">
        <v>0</v>
      </c>
      <c r="R1265" s="148">
        <f>Q1265*H1265</f>
        <v>0</v>
      </c>
      <c r="S1265" s="148">
        <v>2.5999999999999999E-2</v>
      </c>
      <c r="T1265" s="149">
        <f>S1265*H1265</f>
        <v>0.21840000000000001</v>
      </c>
      <c r="AR1265" s="150" t="s">
        <v>417</v>
      </c>
      <c r="AT1265" s="150" t="s">
        <v>309</v>
      </c>
      <c r="AU1265" s="150" t="s">
        <v>84</v>
      </c>
      <c r="AY1265" s="18" t="s">
        <v>307</v>
      </c>
      <c r="BE1265" s="151">
        <f>IF(N1265="základní",J1265,0)</f>
        <v>0</v>
      </c>
      <c r="BF1265" s="151">
        <f>IF(N1265="snížená",J1265,0)</f>
        <v>0</v>
      </c>
      <c r="BG1265" s="151">
        <f>IF(N1265="zákl. přenesená",J1265,0)</f>
        <v>0</v>
      </c>
      <c r="BH1265" s="151">
        <f>IF(N1265="sníž. přenesená",J1265,0)</f>
        <v>0</v>
      </c>
      <c r="BI1265" s="151">
        <f>IF(N1265="nulová",J1265,0)</f>
        <v>0</v>
      </c>
      <c r="BJ1265" s="18" t="s">
        <v>82</v>
      </c>
      <c r="BK1265" s="151">
        <f>ROUND(I1265*H1265,2)</f>
        <v>0</v>
      </c>
      <c r="BL1265" s="18" t="s">
        <v>417</v>
      </c>
      <c r="BM1265" s="150" t="s">
        <v>1725</v>
      </c>
    </row>
    <row r="1266" spans="2:65" s="1" customFormat="1" ht="19.5">
      <c r="B1266" s="33"/>
      <c r="D1266" s="152" t="s">
        <v>316</v>
      </c>
      <c r="F1266" s="153" t="s">
        <v>1726</v>
      </c>
      <c r="I1266" s="154"/>
      <c r="L1266" s="33"/>
      <c r="M1266" s="155"/>
      <c r="T1266" s="57"/>
      <c r="AT1266" s="18" t="s">
        <v>316</v>
      </c>
      <c r="AU1266" s="18" t="s">
        <v>84</v>
      </c>
    </row>
    <row r="1267" spans="2:65" s="12" customFormat="1" ht="11.25">
      <c r="B1267" s="156"/>
      <c r="D1267" s="152" t="s">
        <v>318</v>
      </c>
      <c r="E1267" s="157" t="s">
        <v>1</v>
      </c>
      <c r="F1267" s="158" t="s">
        <v>541</v>
      </c>
      <c r="H1267" s="157" t="s">
        <v>1</v>
      </c>
      <c r="I1267" s="159"/>
      <c r="L1267" s="156"/>
      <c r="M1267" s="160"/>
      <c r="T1267" s="161"/>
      <c r="AT1267" s="157" t="s">
        <v>318</v>
      </c>
      <c r="AU1267" s="157" t="s">
        <v>84</v>
      </c>
      <c r="AV1267" s="12" t="s">
        <v>82</v>
      </c>
      <c r="AW1267" s="12" t="s">
        <v>32</v>
      </c>
      <c r="AX1267" s="12" t="s">
        <v>75</v>
      </c>
      <c r="AY1267" s="157" t="s">
        <v>307</v>
      </c>
    </row>
    <row r="1268" spans="2:65" s="13" customFormat="1" ht="11.25">
      <c r="B1268" s="162"/>
      <c r="D1268" s="152" t="s">
        <v>318</v>
      </c>
      <c r="E1268" s="163" t="s">
        <v>1</v>
      </c>
      <c r="F1268" s="164" t="s">
        <v>1727</v>
      </c>
      <c r="H1268" s="165">
        <v>8.4</v>
      </c>
      <c r="I1268" s="166"/>
      <c r="L1268" s="162"/>
      <c r="M1268" s="167"/>
      <c r="T1268" s="168"/>
      <c r="AT1268" s="163" t="s">
        <v>318</v>
      </c>
      <c r="AU1268" s="163" t="s">
        <v>84</v>
      </c>
      <c r="AV1268" s="13" t="s">
        <v>84</v>
      </c>
      <c r="AW1268" s="13" t="s">
        <v>32</v>
      </c>
      <c r="AX1268" s="13" t="s">
        <v>82</v>
      </c>
      <c r="AY1268" s="163" t="s">
        <v>307</v>
      </c>
    </row>
    <row r="1269" spans="2:65" s="1" customFormat="1" ht="37.9" customHeight="1">
      <c r="B1269" s="33"/>
      <c r="C1269" s="139" t="s">
        <v>1728</v>
      </c>
      <c r="D1269" s="139" t="s">
        <v>309</v>
      </c>
      <c r="E1269" s="140" t="s">
        <v>1729</v>
      </c>
      <c r="F1269" s="141" t="s">
        <v>1730</v>
      </c>
      <c r="G1269" s="142" t="s">
        <v>1731</v>
      </c>
      <c r="H1269" s="143">
        <v>24100</v>
      </c>
      <c r="I1269" s="144"/>
      <c r="J1269" s="145">
        <f>ROUND(I1269*H1269,2)</f>
        <v>0</v>
      </c>
      <c r="K1269" s="141" t="s">
        <v>1</v>
      </c>
      <c r="L1269" s="33"/>
      <c r="M1269" s="146" t="s">
        <v>1</v>
      </c>
      <c r="N1269" s="147" t="s">
        <v>40</v>
      </c>
      <c r="P1269" s="148">
        <f>O1269*H1269</f>
        <v>0</v>
      </c>
      <c r="Q1269" s="148">
        <v>1E-3</v>
      </c>
      <c r="R1269" s="148">
        <f>Q1269*H1269</f>
        <v>24.1</v>
      </c>
      <c r="S1269" s="148">
        <v>0</v>
      </c>
      <c r="T1269" s="149">
        <f>S1269*H1269</f>
        <v>0</v>
      </c>
      <c r="AR1269" s="150" t="s">
        <v>314</v>
      </c>
      <c r="AT1269" s="150" t="s">
        <v>309</v>
      </c>
      <c r="AU1269" s="150" t="s">
        <v>84</v>
      </c>
      <c r="AY1269" s="18" t="s">
        <v>307</v>
      </c>
      <c r="BE1269" s="151">
        <f>IF(N1269="základní",J1269,0)</f>
        <v>0</v>
      </c>
      <c r="BF1269" s="151">
        <f>IF(N1269="snížená",J1269,0)</f>
        <v>0</v>
      </c>
      <c r="BG1269" s="151">
        <f>IF(N1269="zákl. přenesená",J1269,0)</f>
        <v>0</v>
      </c>
      <c r="BH1269" s="151">
        <f>IF(N1269="sníž. přenesená",J1269,0)</f>
        <v>0</v>
      </c>
      <c r="BI1269" s="151">
        <f>IF(N1269="nulová",J1269,0)</f>
        <v>0</v>
      </c>
      <c r="BJ1269" s="18" t="s">
        <v>82</v>
      </c>
      <c r="BK1269" s="151">
        <f>ROUND(I1269*H1269,2)</f>
        <v>0</v>
      </c>
      <c r="BL1269" s="18" t="s">
        <v>314</v>
      </c>
      <c r="BM1269" s="150" t="s">
        <v>1732</v>
      </c>
    </row>
    <row r="1270" spans="2:65" s="1" customFormat="1" ht="19.5">
      <c r="B1270" s="33"/>
      <c r="D1270" s="152" t="s">
        <v>316</v>
      </c>
      <c r="F1270" s="153" t="s">
        <v>1733</v>
      </c>
      <c r="I1270" s="154"/>
      <c r="L1270" s="33"/>
      <c r="M1270" s="155"/>
      <c r="T1270" s="57"/>
      <c r="AT1270" s="18" t="s">
        <v>316</v>
      </c>
      <c r="AU1270" s="18" t="s">
        <v>84</v>
      </c>
    </row>
    <row r="1271" spans="2:65" s="1" customFormat="1" ht="19.5">
      <c r="B1271" s="33"/>
      <c r="D1271" s="152" t="s">
        <v>357</v>
      </c>
      <c r="F1271" s="176" t="s">
        <v>1734</v>
      </c>
      <c r="I1271" s="154"/>
      <c r="L1271" s="33"/>
      <c r="M1271" s="155"/>
      <c r="T1271" s="57"/>
      <c r="AT1271" s="18" t="s">
        <v>357</v>
      </c>
      <c r="AU1271" s="18" t="s">
        <v>84</v>
      </c>
    </row>
    <row r="1272" spans="2:65" s="12" customFormat="1" ht="11.25">
      <c r="B1272" s="156"/>
      <c r="D1272" s="152" t="s">
        <v>318</v>
      </c>
      <c r="E1272" s="157" t="s">
        <v>1</v>
      </c>
      <c r="F1272" s="158" t="s">
        <v>1735</v>
      </c>
      <c r="H1272" s="157" t="s">
        <v>1</v>
      </c>
      <c r="I1272" s="159"/>
      <c r="L1272" s="156"/>
      <c r="M1272" s="160"/>
      <c r="T1272" s="161"/>
      <c r="AT1272" s="157" t="s">
        <v>318</v>
      </c>
      <c r="AU1272" s="157" t="s">
        <v>84</v>
      </c>
      <c r="AV1272" s="12" t="s">
        <v>82</v>
      </c>
      <c r="AW1272" s="12" t="s">
        <v>32</v>
      </c>
      <c r="AX1272" s="12" t="s">
        <v>75</v>
      </c>
      <c r="AY1272" s="157" t="s">
        <v>307</v>
      </c>
    </row>
    <row r="1273" spans="2:65" s="13" customFormat="1" ht="11.25">
      <c r="B1273" s="162"/>
      <c r="D1273" s="152" t="s">
        <v>318</v>
      </c>
      <c r="E1273" s="163" t="s">
        <v>1</v>
      </c>
      <c r="F1273" s="164" t="s">
        <v>1736</v>
      </c>
      <c r="H1273" s="165">
        <v>22260</v>
      </c>
      <c r="I1273" s="166"/>
      <c r="L1273" s="162"/>
      <c r="M1273" s="167"/>
      <c r="T1273" s="168"/>
      <c r="AT1273" s="163" t="s">
        <v>318</v>
      </c>
      <c r="AU1273" s="163" t="s">
        <v>84</v>
      </c>
      <c r="AV1273" s="13" t="s">
        <v>84</v>
      </c>
      <c r="AW1273" s="13" t="s">
        <v>32</v>
      </c>
      <c r="AX1273" s="13" t="s">
        <v>75</v>
      </c>
      <c r="AY1273" s="163" t="s">
        <v>307</v>
      </c>
    </row>
    <row r="1274" spans="2:65" s="12" customFormat="1" ht="11.25">
      <c r="B1274" s="156"/>
      <c r="D1274" s="152" t="s">
        <v>318</v>
      </c>
      <c r="E1274" s="157" t="s">
        <v>1</v>
      </c>
      <c r="F1274" s="158" t="s">
        <v>1737</v>
      </c>
      <c r="H1274" s="157" t="s">
        <v>1</v>
      </c>
      <c r="I1274" s="159"/>
      <c r="L1274" s="156"/>
      <c r="M1274" s="160"/>
      <c r="T1274" s="161"/>
      <c r="AT1274" s="157" t="s">
        <v>318</v>
      </c>
      <c r="AU1274" s="157" t="s">
        <v>84</v>
      </c>
      <c r="AV1274" s="12" t="s">
        <v>82</v>
      </c>
      <c r="AW1274" s="12" t="s">
        <v>32</v>
      </c>
      <c r="AX1274" s="12" t="s">
        <v>75</v>
      </c>
      <c r="AY1274" s="157" t="s">
        <v>307</v>
      </c>
    </row>
    <row r="1275" spans="2:65" s="13" customFormat="1" ht="11.25">
      <c r="B1275" s="162"/>
      <c r="D1275" s="152" t="s">
        <v>318</v>
      </c>
      <c r="E1275" s="163" t="s">
        <v>1</v>
      </c>
      <c r="F1275" s="164" t="s">
        <v>1738</v>
      </c>
      <c r="H1275" s="165">
        <v>1840</v>
      </c>
      <c r="I1275" s="166"/>
      <c r="L1275" s="162"/>
      <c r="M1275" s="167"/>
      <c r="T1275" s="168"/>
      <c r="AT1275" s="163" t="s">
        <v>318</v>
      </c>
      <c r="AU1275" s="163" t="s">
        <v>84</v>
      </c>
      <c r="AV1275" s="13" t="s">
        <v>84</v>
      </c>
      <c r="AW1275" s="13" t="s">
        <v>32</v>
      </c>
      <c r="AX1275" s="13" t="s">
        <v>75</v>
      </c>
      <c r="AY1275" s="163" t="s">
        <v>307</v>
      </c>
    </row>
    <row r="1276" spans="2:65" s="14" customFormat="1" ht="11.25">
      <c r="B1276" s="169"/>
      <c r="D1276" s="152" t="s">
        <v>318</v>
      </c>
      <c r="E1276" s="170" t="s">
        <v>1</v>
      </c>
      <c r="F1276" s="171" t="s">
        <v>325</v>
      </c>
      <c r="H1276" s="172">
        <v>24100</v>
      </c>
      <c r="I1276" s="173"/>
      <c r="L1276" s="169"/>
      <c r="M1276" s="174"/>
      <c r="T1276" s="175"/>
      <c r="AT1276" s="170" t="s">
        <v>318</v>
      </c>
      <c r="AU1276" s="170" t="s">
        <v>84</v>
      </c>
      <c r="AV1276" s="14" t="s">
        <v>314</v>
      </c>
      <c r="AW1276" s="14" t="s">
        <v>32</v>
      </c>
      <c r="AX1276" s="14" t="s">
        <v>82</v>
      </c>
      <c r="AY1276" s="170" t="s">
        <v>307</v>
      </c>
    </row>
    <row r="1277" spans="2:65" s="1" customFormat="1" ht="37.9" customHeight="1">
      <c r="B1277" s="33"/>
      <c r="C1277" s="139" t="s">
        <v>1739</v>
      </c>
      <c r="D1277" s="139" t="s">
        <v>309</v>
      </c>
      <c r="E1277" s="140" t="s">
        <v>1740</v>
      </c>
      <c r="F1277" s="141" t="s">
        <v>1741</v>
      </c>
      <c r="G1277" s="142" t="s">
        <v>1731</v>
      </c>
      <c r="H1277" s="143">
        <v>8720</v>
      </c>
      <c r="I1277" s="144"/>
      <c r="J1277" s="145">
        <f>ROUND(I1277*H1277,2)</f>
        <v>0</v>
      </c>
      <c r="K1277" s="141" t="s">
        <v>1</v>
      </c>
      <c r="L1277" s="33"/>
      <c r="M1277" s="146" t="s">
        <v>1</v>
      </c>
      <c r="N1277" s="147" t="s">
        <v>40</v>
      </c>
      <c r="P1277" s="148">
        <f>O1277*H1277</f>
        <v>0</v>
      </c>
      <c r="Q1277" s="148">
        <v>1E-3</v>
      </c>
      <c r="R1277" s="148">
        <f>Q1277*H1277</f>
        <v>8.7200000000000006</v>
      </c>
      <c r="S1277" s="148">
        <v>0</v>
      </c>
      <c r="T1277" s="149">
        <f>S1277*H1277</f>
        <v>0</v>
      </c>
      <c r="AR1277" s="150" t="s">
        <v>314</v>
      </c>
      <c r="AT1277" s="150" t="s">
        <v>309</v>
      </c>
      <c r="AU1277" s="150" t="s">
        <v>84</v>
      </c>
      <c r="AY1277" s="18" t="s">
        <v>307</v>
      </c>
      <c r="BE1277" s="151">
        <f>IF(N1277="základní",J1277,0)</f>
        <v>0</v>
      </c>
      <c r="BF1277" s="151">
        <f>IF(N1277="snížená",J1277,0)</f>
        <v>0</v>
      </c>
      <c r="BG1277" s="151">
        <f>IF(N1277="zákl. přenesená",J1277,0)</f>
        <v>0</v>
      </c>
      <c r="BH1277" s="151">
        <f>IF(N1277="sníž. přenesená",J1277,0)</f>
        <v>0</v>
      </c>
      <c r="BI1277" s="151">
        <f>IF(N1277="nulová",J1277,0)</f>
        <v>0</v>
      </c>
      <c r="BJ1277" s="18" t="s">
        <v>82</v>
      </c>
      <c r="BK1277" s="151">
        <f>ROUND(I1277*H1277,2)</f>
        <v>0</v>
      </c>
      <c r="BL1277" s="18" t="s">
        <v>314</v>
      </c>
      <c r="BM1277" s="150" t="s">
        <v>1742</v>
      </c>
    </row>
    <row r="1278" spans="2:65" s="1" customFormat="1" ht="19.5">
      <c r="B1278" s="33"/>
      <c r="D1278" s="152" t="s">
        <v>316</v>
      </c>
      <c r="F1278" s="153" t="s">
        <v>1733</v>
      </c>
      <c r="I1278" s="154"/>
      <c r="L1278" s="33"/>
      <c r="M1278" s="155"/>
      <c r="T1278" s="57"/>
      <c r="AT1278" s="18" t="s">
        <v>316</v>
      </c>
      <c r="AU1278" s="18" t="s">
        <v>84</v>
      </c>
    </row>
    <row r="1279" spans="2:65" s="1" customFormat="1" ht="19.5">
      <c r="B1279" s="33"/>
      <c r="D1279" s="152" t="s">
        <v>357</v>
      </c>
      <c r="F1279" s="176" t="s">
        <v>1734</v>
      </c>
      <c r="I1279" s="154"/>
      <c r="L1279" s="33"/>
      <c r="M1279" s="155"/>
      <c r="T1279" s="57"/>
      <c r="AT1279" s="18" t="s">
        <v>357</v>
      </c>
      <c r="AU1279" s="18" t="s">
        <v>84</v>
      </c>
    </row>
    <row r="1280" spans="2:65" s="12" customFormat="1" ht="11.25">
      <c r="B1280" s="156"/>
      <c r="D1280" s="152" t="s">
        <v>318</v>
      </c>
      <c r="E1280" s="157" t="s">
        <v>1</v>
      </c>
      <c r="F1280" s="158" t="s">
        <v>1743</v>
      </c>
      <c r="H1280" s="157" t="s">
        <v>1</v>
      </c>
      <c r="I1280" s="159"/>
      <c r="L1280" s="156"/>
      <c r="M1280" s="160"/>
      <c r="T1280" s="161"/>
      <c r="AT1280" s="157" t="s">
        <v>318</v>
      </c>
      <c r="AU1280" s="157" t="s">
        <v>84</v>
      </c>
      <c r="AV1280" s="12" t="s">
        <v>82</v>
      </c>
      <c r="AW1280" s="12" t="s">
        <v>32</v>
      </c>
      <c r="AX1280" s="12" t="s">
        <v>75</v>
      </c>
      <c r="AY1280" s="157" t="s">
        <v>307</v>
      </c>
    </row>
    <row r="1281" spans="2:65" s="13" customFormat="1" ht="11.25">
      <c r="B1281" s="162"/>
      <c r="D1281" s="152" t="s">
        <v>318</v>
      </c>
      <c r="E1281" s="163" t="s">
        <v>1</v>
      </c>
      <c r="F1281" s="164" t="s">
        <v>1744</v>
      </c>
      <c r="H1281" s="165">
        <v>6290</v>
      </c>
      <c r="I1281" s="166"/>
      <c r="L1281" s="162"/>
      <c r="M1281" s="167"/>
      <c r="T1281" s="168"/>
      <c r="AT1281" s="163" t="s">
        <v>318</v>
      </c>
      <c r="AU1281" s="163" t="s">
        <v>84</v>
      </c>
      <c r="AV1281" s="13" t="s">
        <v>84</v>
      </c>
      <c r="AW1281" s="13" t="s">
        <v>32</v>
      </c>
      <c r="AX1281" s="13" t="s">
        <v>75</v>
      </c>
      <c r="AY1281" s="163" t="s">
        <v>307</v>
      </c>
    </row>
    <row r="1282" spans="2:65" s="12" customFormat="1" ht="11.25">
      <c r="B1282" s="156"/>
      <c r="D1282" s="152" t="s">
        <v>318</v>
      </c>
      <c r="E1282" s="157" t="s">
        <v>1</v>
      </c>
      <c r="F1282" s="158" t="s">
        <v>1745</v>
      </c>
      <c r="H1282" s="157" t="s">
        <v>1</v>
      </c>
      <c r="I1282" s="159"/>
      <c r="L1282" s="156"/>
      <c r="M1282" s="160"/>
      <c r="T1282" s="161"/>
      <c r="AT1282" s="157" t="s">
        <v>318</v>
      </c>
      <c r="AU1282" s="157" t="s">
        <v>84</v>
      </c>
      <c r="AV1282" s="12" t="s">
        <v>82</v>
      </c>
      <c r="AW1282" s="12" t="s">
        <v>32</v>
      </c>
      <c r="AX1282" s="12" t="s">
        <v>75</v>
      </c>
      <c r="AY1282" s="157" t="s">
        <v>307</v>
      </c>
    </row>
    <row r="1283" spans="2:65" s="13" customFormat="1" ht="11.25">
      <c r="B1283" s="162"/>
      <c r="D1283" s="152" t="s">
        <v>318</v>
      </c>
      <c r="E1283" s="163" t="s">
        <v>1</v>
      </c>
      <c r="F1283" s="164" t="s">
        <v>1746</v>
      </c>
      <c r="H1283" s="165">
        <v>2400</v>
      </c>
      <c r="I1283" s="166"/>
      <c r="L1283" s="162"/>
      <c r="M1283" s="167"/>
      <c r="T1283" s="168"/>
      <c r="AT1283" s="163" t="s">
        <v>318</v>
      </c>
      <c r="AU1283" s="163" t="s">
        <v>84</v>
      </c>
      <c r="AV1283" s="13" t="s">
        <v>84</v>
      </c>
      <c r="AW1283" s="13" t="s">
        <v>32</v>
      </c>
      <c r="AX1283" s="13" t="s">
        <v>75</v>
      </c>
      <c r="AY1283" s="163" t="s">
        <v>307</v>
      </c>
    </row>
    <row r="1284" spans="2:65" s="12" customFormat="1" ht="11.25">
      <c r="B1284" s="156"/>
      <c r="D1284" s="152" t="s">
        <v>318</v>
      </c>
      <c r="E1284" s="157" t="s">
        <v>1</v>
      </c>
      <c r="F1284" s="158" t="s">
        <v>1737</v>
      </c>
      <c r="H1284" s="157" t="s">
        <v>1</v>
      </c>
      <c r="I1284" s="159"/>
      <c r="L1284" s="156"/>
      <c r="M1284" s="160"/>
      <c r="T1284" s="161"/>
      <c r="AT1284" s="157" t="s">
        <v>318</v>
      </c>
      <c r="AU1284" s="157" t="s">
        <v>84</v>
      </c>
      <c r="AV1284" s="12" t="s">
        <v>82</v>
      </c>
      <c r="AW1284" s="12" t="s">
        <v>32</v>
      </c>
      <c r="AX1284" s="12" t="s">
        <v>75</v>
      </c>
      <c r="AY1284" s="157" t="s">
        <v>307</v>
      </c>
    </row>
    <row r="1285" spans="2:65" s="13" customFormat="1" ht="11.25">
      <c r="B1285" s="162"/>
      <c r="D1285" s="152" t="s">
        <v>318</v>
      </c>
      <c r="E1285" s="163" t="s">
        <v>1</v>
      </c>
      <c r="F1285" s="164" t="s">
        <v>1747</v>
      </c>
      <c r="H1285" s="165">
        <v>30</v>
      </c>
      <c r="I1285" s="166"/>
      <c r="L1285" s="162"/>
      <c r="M1285" s="167"/>
      <c r="T1285" s="168"/>
      <c r="AT1285" s="163" t="s">
        <v>318</v>
      </c>
      <c r="AU1285" s="163" t="s">
        <v>84</v>
      </c>
      <c r="AV1285" s="13" t="s">
        <v>84</v>
      </c>
      <c r="AW1285" s="13" t="s">
        <v>32</v>
      </c>
      <c r="AX1285" s="13" t="s">
        <v>75</v>
      </c>
      <c r="AY1285" s="163" t="s">
        <v>307</v>
      </c>
    </row>
    <row r="1286" spans="2:65" s="14" customFormat="1" ht="11.25">
      <c r="B1286" s="169"/>
      <c r="D1286" s="152" t="s">
        <v>318</v>
      </c>
      <c r="E1286" s="170" t="s">
        <v>1</v>
      </c>
      <c r="F1286" s="171" t="s">
        <v>325</v>
      </c>
      <c r="H1286" s="172">
        <v>8720</v>
      </c>
      <c r="I1286" s="173"/>
      <c r="L1286" s="169"/>
      <c r="M1286" s="174"/>
      <c r="T1286" s="175"/>
      <c r="AT1286" s="170" t="s">
        <v>318</v>
      </c>
      <c r="AU1286" s="170" t="s">
        <v>84</v>
      </c>
      <c r="AV1286" s="14" t="s">
        <v>314</v>
      </c>
      <c r="AW1286" s="14" t="s">
        <v>32</v>
      </c>
      <c r="AX1286" s="14" t="s">
        <v>82</v>
      </c>
      <c r="AY1286" s="170" t="s">
        <v>307</v>
      </c>
    </row>
    <row r="1287" spans="2:65" s="1" customFormat="1" ht="24.2" customHeight="1">
      <c r="B1287" s="33"/>
      <c r="C1287" s="139" t="s">
        <v>1748</v>
      </c>
      <c r="D1287" s="139" t="s">
        <v>309</v>
      </c>
      <c r="E1287" s="140" t="s">
        <v>1749</v>
      </c>
      <c r="F1287" s="141" t="s">
        <v>1750</v>
      </c>
      <c r="G1287" s="142" t="s">
        <v>405</v>
      </c>
      <c r="H1287" s="143">
        <v>24</v>
      </c>
      <c r="I1287" s="144"/>
      <c r="J1287" s="145">
        <f>ROUND(I1287*H1287,2)</f>
        <v>0</v>
      </c>
      <c r="K1287" s="141" t="s">
        <v>1</v>
      </c>
      <c r="L1287" s="33"/>
      <c r="M1287" s="146" t="s">
        <v>1</v>
      </c>
      <c r="N1287" s="147" t="s">
        <v>40</v>
      </c>
      <c r="P1287" s="148">
        <f>O1287*H1287</f>
        <v>0</v>
      </c>
      <c r="Q1287" s="148">
        <v>2.0000000000000002E-5</v>
      </c>
      <c r="R1287" s="148">
        <f>Q1287*H1287</f>
        <v>4.8000000000000007E-4</v>
      </c>
      <c r="S1287" s="148">
        <v>0</v>
      </c>
      <c r="T1287" s="149">
        <f>S1287*H1287</f>
        <v>0</v>
      </c>
      <c r="AR1287" s="150" t="s">
        <v>314</v>
      </c>
      <c r="AT1287" s="150" t="s">
        <v>309</v>
      </c>
      <c r="AU1287" s="150" t="s">
        <v>84</v>
      </c>
      <c r="AY1287" s="18" t="s">
        <v>307</v>
      </c>
      <c r="BE1287" s="151">
        <f>IF(N1287="základní",J1287,0)</f>
        <v>0</v>
      </c>
      <c r="BF1287" s="151">
        <f>IF(N1287="snížená",J1287,0)</f>
        <v>0</v>
      </c>
      <c r="BG1287" s="151">
        <f>IF(N1287="zákl. přenesená",J1287,0)</f>
        <v>0</v>
      </c>
      <c r="BH1287" s="151">
        <f>IF(N1287="sníž. přenesená",J1287,0)</f>
        <v>0</v>
      </c>
      <c r="BI1287" s="151">
        <f>IF(N1287="nulová",J1287,0)</f>
        <v>0</v>
      </c>
      <c r="BJ1287" s="18" t="s">
        <v>82</v>
      </c>
      <c r="BK1287" s="151">
        <f>ROUND(I1287*H1287,2)</f>
        <v>0</v>
      </c>
      <c r="BL1287" s="18" t="s">
        <v>314</v>
      </c>
      <c r="BM1287" s="150" t="s">
        <v>1751</v>
      </c>
    </row>
    <row r="1288" spans="2:65" s="1" customFormat="1" ht="19.5">
      <c r="B1288" s="33"/>
      <c r="D1288" s="152" t="s">
        <v>316</v>
      </c>
      <c r="F1288" s="153" t="s">
        <v>1750</v>
      </c>
      <c r="I1288" s="154"/>
      <c r="L1288" s="33"/>
      <c r="M1288" s="155"/>
      <c r="T1288" s="57"/>
      <c r="AT1288" s="18" t="s">
        <v>316</v>
      </c>
      <c r="AU1288" s="18" t="s">
        <v>84</v>
      </c>
    </row>
    <row r="1289" spans="2:65" s="1" customFormat="1" ht="21.75" customHeight="1">
      <c r="B1289" s="33"/>
      <c r="C1289" s="139" t="s">
        <v>1752</v>
      </c>
      <c r="D1289" s="139" t="s">
        <v>309</v>
      </c>
      <c r="E1289" s="140" t="s">
        <v>1753</v>
      </c>
      <c r="F1289" s="141" t="s">
        <v>1754</v>
      </c>
      <c r="G1289" s="142" t="s">
        <v>405</v>
      </c>
      <c r="H1289" s="143">
        <v>24</v>
      </c>
      <c r="I1289" s="144"/>
      <c r="J1289" s="145">
        <f>ROUND(I1289*H1289,2)</f>
        <v>0</v>
      </c>
      <c r="K1289" s="141" t="s">
        <v>502</v>
      </c>
      <c r="L1289" s="33"/>
      <c r="M1289" s="146" t="s">
        <v>1</v>
      </c>
      <c r="N1289" s="147" t="s">
        <v>40</v>
      </c>
      <c r="P1289" s="148">
        <f>O1289*H1289</f>
        <v>0</v>
      </c>
      <c r="Q1289" s="148">
        <v>3.6999999999999999E-4</v>
      </c>
      <c r="R1289" s="148">
        <f>Q1289*H1289</f>
        <v>8.879999999999999E-3</v>
      </c>
      <c r="S1289" s="148">
        <v>0</v>
      </c>
      <c r="T1289" s="149">
        <f>S1289*H1289</f>
        <v>0</v>
      </c>
      <c r="AR1289" s="150" t="s">
        <v>314</v>
      </c>
      <c r="AT1289" s="150" t="s">
        <v>309</v>
      </c>
      <c r="AU1289" s="150" t="s">
        <v>84</v>
      </c>
      <c r="AY1289" s="18" t="s">
        <v>307</v>
      </c>
      <c r="BE1289" s="151">
        <f>IF(N1289="základní",J1289,0)</f>
        <v>0</v>
      </c>
      <c r="BF1289" s="151">
        <f>IF(N1289="snížená",J1289,0)</f>
        <v>0</v>
      </c>
      <c r="BG1289" s="151">
        <f>IF(N1289="zákl. přenesená",J1289,0)</f>
        <v>0</v>
      </c>
      <c r="BH1289" s="151">
        <f>IF(N1289="sníž. přenesená",J1289,0)</f>
        <v>0</v>
      </c>
      <c r="BI1289" s="151">
        <f>IF(N1289="nulová",J1289,0)</f>
        <v>0</v>
      </c>
      <c r="BJ1289" s="18" t="s">
        <v>82</v>
      </c>
      <c r="BK1289" s="151">
        <f>ROUND(I1289*H1289,2)</f>
        <v>0</v>
      </c>
      <c r="BL1289" s="18" t="s">
        <v>314</v>
      </c>
      <c r="BM1289" s="150" t="s">
        <v>1755</v>
      </c>
    </row>
    <row r="1290" spans="2:65" s="1" customFormat="1" ht="19.5">
      <c r="B1290" s="33"/>
      <c r="D1290" s="152" t="s">
        <v>316</v>
      </c>
      <c r="F1290" s="153" t="s">
        <v>1756</v>
      </c>
      <c r="I1290" s="154"/>
      <c r="L1290" s="33"/>
      <c r="M1290" s="155"/>
      <c r="T1290" s="57"/>
      <c r="AT1290" s="18" t="s">
        <v>316</v>
      </c>
      <c r="AU1290" s="18" t="s">
        <v>84</v>
      </c>
    </row>
    <row r="1291" spans="2:65" s="1" customFormat="1" ht="66.75" customHeight="1">
      <c r="B1291" s="33"/>
      <c r="C1291" s="139" t="s">
        <v>1757</v>
      </c>
      <c r="D1291" s="139" t="s">
        <v>309</v>
      </c>
      <c r="E1291" s="140" t="s">
        <v>1758</v>
      </c>
      <c r="F1291" s="141" t="s">
        <v>1759</v>
      </c>
      <c r="G1291" s="142" t="s">
        <v>521</v>
      </c>
      <c r="H1291" s="143">
        <v>2</v>
      </c>
      <c r="I1291" s="144"/>
      <c r="J1291" s="145">
        <f>ROUND(I1291*H1291,2)</f>
        <v>0</v>
      </c>
      <c r="K1291" s="141" t="s">
        <v>1</v>
      </c>
      <c r="L1291" s="33"/>
      <c r="M1291" s="146" t="s">
        <v>1</v>
      </c>
      <c r="N1291" s="147" t="s">
        <v>40</v>
      </c>
      <c r="P1291" s="148">
        <f>O1291*H1291</f>
        <v>0</v>
      </c>
      <c r="Q1291" s="148">
        <v>0.5</v>
      </c>
      <c r="R1291" s="148">
        <f>Q1291*H1291</f>
        <v>1</v>
      </c>
      <c r="S1291" s="148">
        <v>0</v>
      </c>
      <c r="T1291" s="149">
        <f>S1291*H1291</f>
        <v>0</v>
      </c>
      <c r="AR1291" s="150" t="s">
        <v>417</v>
      </c>
      <c r="AT1291" s="150" t="s">
        <v>309</v>
      </c>
      <c r="AU1291" s="150" t="s">
        <v>84</v>
      </c>
      <c r="AY1291" s="18" t="s">
        <v>307</v>
      </c>
      <c r="BE1291" s="151">
        <f>IF(N1291="základní",J1291,0)</f>
        <v>0</v>
      </c>
      <c r="BF1291" s="151">
        <f>IF(N1291="snížená",J1291,0)</f>
        <v>0</v>
      </c>
      <c r="BG1291" s="151">
        <f>IF(N1291="zákl. přenesená",J1291,0)</f>
        <v>0</v>
      </c>
      <c r="BH1291" s="151">
        <f>IF(N1291="sníž. přenesená",J1291,0)</f>
        <v>0</v>
      </c>
      <c r="BI1291" s="151">
        <f>IF(N1291="nulová",J1291,0)</f>
        <v>0</v>
      </c>
      <c r="BJ1291" s="18" t="s">
        <v>82</v>
      </c>
      <c r="BK1291" s="151">
        <f>ROUND(I1291*H1291,2)</f>
        <v>0</v>
      </c>
      <c r="BL1291" s="18" t="s">
        <v>417</v>
      </c>
      <c r="BM1291" s="150" t="s">
        <v>1760</v>
      </c>
    </row>
    <row r="1292" spans="2:65" s="1" customFormat="1" ht="214.5">
      <c r="B1292" s="33"/>
      <c r="D1292" s="152" t="s">
        <v>316</v>
      </c>
      <c r="F1292" s="153" t="s">
        <v>1761</v>
      </c>
      <c r="I1292" s="154"/>
      <c r="L1292" s="33"/>
      <c r="M1292" s="155"/>
      <c r="T1292" s="57"/>
      <c r="AT1292" s="18" t="s">
        <v>316</v>
      </c>
      <c r="AU1292" s="18" t="s">
        <v>84</v>
      </c>
    </row>
    <row r="1293" spans="2:65" s="1" customFormat="1" ht="29.25">
      <c r="B1293" s="33"/>
      <c r="D1293" s="152" t="s">
        <v>357</v>
      </c>
      <c r="F1293" s="176" t="s">
        <v>1615</v>
      </c>
      <c r="I1293" s="154"/>
      <c r="L1293" s="33"/>
      <c r="M1293" s="155"/>
      <c r="T1293" s="57"/>
      <c r="AT1293" s="18" t="s">
        <v>357</v>
      </c>
      <c r="AU1293" s="18" t="s">
        <v>84</v>
      </c>
    </row>
    <row r="1294" spans="2:65" s="1" customFormat="1" ht="44.25" customHeight="1">
      <c r="B1294" s="33"/>
      <c r="C1294" s="139" t="s">
        <v>1762</v>
      </c>
      <c r="D1294" s="139" t="s">
        <v>309</v>
      </c>
      <c r="E1294" s="140" t="s">
        <v>1763</v>
      </c>
      <c r="F1294" s="141" t="s">
        <v>1764</v>
      </c>
      <c r="G1294" s="142" t="s">
        <v>398</v>
      </c>
      <c r="H1294" s="143">
        <v>16.399999999999999</v>
      </c>
      <c r="I1294" s="144"/>
      <c r="J1294" s="145">
        <f>ROUND(I1294*H1294,2)</f>
        <v>0</v>
      </c>
      <c r="K1294" s="141" t="s">
        <v>1</v>
      </c>
      <c r="L1294" s="33"/>
      <c r="M1294" s="146" t="s">
        <v>1</v>
      </c>
      <c r="N1294" s="147" t="s">
        <v>40</v>
      </c>
      <c r="P1294" s="148">
        <f>O1294*H1294</f>
        <v>0</v>
      </c>
      <c r="Q1294" s="148">
        <v>0.3</v>
      </c>
      <c r="R1294" s="148">
        <f>Q1294*H1294</f>
        <v>4.919999999999999</v>
      </c>
      <c r="S1294" s="148">
        <v>0</v>
      </c>
      <c r="T1294" s="149">
        <f>S1294*H1294</f>
        <v>0</v>
      </c>
      <c r="AR1294" s="150" t="s">
        <v>417</v>
      </c>
      <c r="AT1294" s="150" t="s">
        <v>309</v>
      </c>
      <c r="AU1294" s="150" t="s">
        <v>84</v>
      </c>
      <c r="AY1294" s="18" t="s">
        <v>307</v>
      </c>
      <c r="BE1294" s="151">
        <f>IF(N1294="základní",J1294,0)</f>
        <v>0</v>
      </c>
      <c r="BF1294" s="151">
        <f>IF(N1294="snížená",J1294,0)</f>
        <v>0</v>
      </c>
      <c r="BG1294" s="151">
        <f>IF(N1294="zákl. přenesená",J1294,0)</f>
        <v>0</v>
      </c>
      <c r="BH1294" s="151">
        <f>IF(N1294="sníž. přenesená",J1294,0)</f>
        <v>0</v>
      </c>
      <c r="BI1294" s="151">
        <f>IF(N1294="nulová",J1294,0)</f>
        <v>0</v>
      </c>
      <c r="BJ1294" s="18" t="s">
        <v>82</v>
      </c>
      <c r="BK1294" s="151">
        <f>ROUND(I1294*H1294,2)</f>
        <v>0</v>
      </c>
      <c r="BL1294" s="18" t="s">
        <v>417</v>
      </c>
      <c r="BM1294" s="150" t="s">
        <v>1765</v>
      </c>
    </row>
    <row r="1295" spans="2:65" s="1" customFormat="1" ht="29.25">
      <c r="B1295" s="33"/>
      <c r="D1295" s="152" t="s">
        <v>316</v>
      </c>
      <c r="F1295" s="153" t="s">
        <v>1766</v>
      </c>
      <c r="I1295" s="154"/>
      <c r="L1295" s="33"/>
      <c r="M1295" s="155"/>
      <c r="T1295" s="57"/>
      <c r="AT1295" s="18" t="s">
        <v>316</v>
      </c>
      <c r="AU1295" s="18" t="s">
        <v>84</v>
      </c>
    </row>
    <row r="1296" spans="2:65" s="1" customFormat="1" ht="29.25">
      <c r="B1296" s="33"/>
      <c r="D1296" s="152" t="s">
        <v>357</v>
      </c>
      <c r="F1296" s="176" t="s">
        <v>1767</v>
      </c>
      <c r="I1296" s="154"/>
      <c r="L1296" s="33"/>
      <c r="M1296" s="155"/>
      <c r="T1296" s="57"/>
      <c r="AT1296" s="18" t="s">
        <v>357</v>
      </c>
      <c r="AU1296" s="18" t="s">
        <v>84</v>
      </c>
    </row>
    <row r="1297" spans="2:65" s="13" customFormat="1" ht="11.25">
      <c r="B1297" s="162"/>
      <c r="D1297" s="152" t="s">
        <v>318</v>
      </c>
      <c r="E1297" s="163" t="s">
        <v>1</v>
      </c>
      <c r="F1297" s="164" t="s">
        <v>1768</v>
      </c>
      <c r="H1297" s="165">
        <v>16.399999999999999</v>
      </c>
      <c r="I1297" s="166"/>
      <c r="L1297" s="162"/>
      <c r="M1297" s="167"/>
      <c r="T1297" s="168"/>
      <c r="AT1297" s="163" t="s">
        <v>318</v>
      </c>
      <c r="AU1297" s="163" t="s">
        <v>84</v>
      </c>
      <c r="AV1297" s="13" t="s">
        <v>84</v>
      </c>
      <c r="AW1297" s="13" t="s">
        <v>32</v>
      </c>
      <c r="AX1297" s="13" t="s">
        <v>82</v>
      </c>
      <c r="AY1297" s="163" t="s">
        <v>307</v>
      </c>
    </row>
    <row r="1298" spans="2:65" s="1" customFormat="1" ht="33" customHeight="1">
      <c r="B1298" s="33"/>
      <c r="C1298" s="139" t="s">
        <v>1769</v>
      </c>
      <c r="D1298" s="139" t="s">
        <v>309</v>
      </c>
      <c r="E1298" s="140" t="s">
        <v>1770</v>
      </c>
      <c r="F1298" s="141" t="s">
        <v>1771</v>
      </c>
      <c r="G1298" s="142" t="s">
        <v>398</v>
      </c>
      <c r="H1298" s="143">
        <v>16.399999999999999</v>
      </c>
      <c r="I1298" s="144"/>
      <c r="J1298" s="145">
        <f>ROUND(I1298*H1298,2)</f>
        <v>0</v>
      </c>
      <c r="K1298" s="141" t="s">
        <v>1</v>
      </c>
      <c r="L1298" s="33"/>
      <c r="M1298" s="146" t="s">
        <v>1</v>
      </c>
      <c r="N1298" s="147" t="s">
        <v>40</v>
      </c>
      <c r="P1298" s="148">
        <f>O1298*H1298</f>
        <v>0</v>
      </c>
      <c r="Q1298" s="148">
        <v>0.01</v>
      </c>
      <c r="R1298" s="148">
        <f>Q1298*H1298</f>
        <v>0.16399999999999998</v>
      </c>
      <c r="S1298" s="148">
        <v>0</v>
      </c>
      <c r="T1298" s="149">
        <f>S1298*H1298</f>
        <v>0</v>
      </c>
      <c r="AR1298" s="150" t="s">
        <v>417</v>
      </c>
      <c r="AT1298" s="150" t="s">
        <v>309</v>
      </c>
      <c r="AU1298" s="150" t="s">
        <v>84</v>
      </c>
      <c r="AY1298" s="18" t="s">
        <v>307</v>
      </c>
      <c r="BE1298" s="151">
        <f>IF(N1298="základní",J1298,0)</f>
        <v>0</v>
      </c>
      <c r="BF1298" s="151">
        <f>IF(N1298="snížená",J1298,0)</f>
        <v>0</v>
      </c>
      <c r="BG1298" s="151">
        <f>IF(N1298="zákl. přenesená",J1298,0)</f>
        <v>0</v>
      </c>
      <c r="BH1298" s="151">
        <f>IF(N1298="sníž. přenesená",J1298,0)</f>
        <v>0</v>
      </c>
      <c r="BI1298" s="151">
        <f>IF(N1298="nulová",J1298,0)</f>
        <v>0</v>
      </c>
      <c r="BJ1298" s="18" t="s">
        <v>82</v>
      </c>
      <c r="BK1298" s="151">
        <f>ROUND(I1298*H1298,2)</f>
        <v>0</v>
      </c>
      <c r="BL1298" s="18" t="s">
        <v>417</v>
      </c>
      <c r="BM1298" s="150" t="s">
        <v>1772</v>
      </c>
    </row>
    <row r="1299" spans="2:65" s="1" customFormat="1" ht="39">
      <c r="B1299" s="33"/>
      <c r="D1299" s="152" t="s">
        <v>316</v>
      </c>
      <c r="F1299" s="153" t="s">
        <v>1773</v>
      </c>
      <c r="I1299" s="154"/>
      <c r="L1299" s="33"/>
      <c r="M1299" s="155"/>
      <c r="T1299" s="57"/>
      <c r="AT1299" s="18" t="s">
        <v>316</v>
      </c>
      <c r="AU1299" s="18" t="s">
        <v>84</v>
      </c>
    </row>
    <row r="1300" spans="2:65" s="1" customFormat="1" ht="29.25">
      <c r="B1300" s="33"/>
      <c r="D1300" s="152" t="s">
        <v>357</v>
      </c>
      <c r="F1300" s="176" t="s">
        <v>1767</v>
      </c>
      <c r="I1300" s="154"/>
      <c r="L1300" s="33"/>
      <c r="M1300" s="155"/>
      <c r="T1300" s="57"/>
      <c r="AT1300" s="18" t="s">
        <v>357</v>
      </c>
      <c r="AU1300" s="18" t="s">
        <v>84</v>
      </c>
    </row>
    <row r="1301" spans="2:65" s="13" customFormat="1" ht="11.25">
      <c r="B1301" s="162"/>
      <c r="D1301" s="152" t="s">
        <v>318</v>
      </c>
      <c r="E1301" s="163" t="s">
        <v>1</v>
      </c>
      <c r="F1301" s="164" t="s">
        <v>1768</v>
      </c>
      <c r="H1301" s="165">
        <v>16.399999999999999</v>
      </c>
      <c r="I1301" s="166"/>
      <c r="L1301" s="162"/>
      <c r="M1301" s="167"/>
      <c r="T1301" s="168"/>
      <c r="AT1301" s="163" t="s">
        <v>318</v>
      </c>
      <c r="AU1301" s="163" t="s">
        <v>84</v>
      </c>
      <c r="AV1301" s="13" t="s">
        <v>84</v>
      </c>
      <c r="AW1301" s="13" t="s">
        <v>32</v>
      </c>
      <c r="AX1301" s="13" t="s">
        <v>82</v>
      </c>
      <c r="AY1301" s="163" t="s">
        <v>307</v>
      </c>
    </row>
    <row r="1302" spans="2:65" s="1" customFormat="1" ht="66.75" customHeight="1">
      <c r="B1302" s="33"/>
      <c r="C1302" s="139" t="s">
        <v>1774</v>
      </c>
      <c r="D1302" s="139" t="s">
        <v>309</v>
      </c>
      <c r="E1302" s="140" t="s">
        <v>1775</v>
      </c>
      <c r="F1302" s="141" t="s">
        <v>1776</v>
      </c>
      <c r="G1302" s="142" t="s">
        <v>521</v>
      </c>
      <c r="H1302" s="143">
        <v>1</v>
      </c>
      <c r="I1302" s="144"/>
      <c r="J1302" s="145">
        <f>ROUND(I1302*H1302,2)</f>
        <v>0</v>
      </c>
      <c r="K1302" s="141" t="s">
        <v>1</v>
      </c>
      <c r="L1302" s="33"/>
      <c r="M1302" s="146" t="s">
        <v>1</v>
      </c>
      <c r="N1302" s="147" t="s">
        <v>40</v>
      </c>
      <c r="P1302" s="148">
        <f>O1302*H1302</f>
        <v>0</v>
      </c>
      <c r="Q1302" s="148">
        <v>0.35</v>
      </c>
      <c r="R1302" s="148">
        <f>Q1302*H1302</f>
        <v>0.35</v>
      </c>
      <c r="S1302" s="148">
        <v>0</v>
      </c>
      <c r="T1302" s="149">
        <f>S1302*H1302</f>
        <v>0</v>
      </c>
      <c r="AR1302" s="150" t="s">
        <v>417</v>
      </c>
      <c r="AT1302" s="150" t="s">
        <v>309</v>
      </c>
      <c r="AU1302" s="150" t="s">
        <v>84</v>
      </c>
      <c r="AY1302" s="18" t="s">
        <v>307</v>
      </c>
      <c r="BE1302" s="151">
        <f>IF(N1302="základní",J1302,0)</f>
        <v>0</v>
      </c>
      <c r="BF1302" s="151">
        <f>IF(N1302="snížená",J1302,0)</f>
        <v>0</v>
      </c>
      <c r="BG1302" s="151">
        <f>IF(N1302="zákl. přenesená",J1302,0)</f>
        <v>0</v>
      </c>
      <c r="BH1302" s="151">
        <f>IF(N1302="sníž. přenesená",J1302,0)</f>
        <v>0</v>
      </c>
      <c r="BI1302" s="151">
        <f>IF(N1302="nulová",J1302,0)</f>
        <v>0</v>
      </c>
      <c r="BJ1302" s="18" t="s">
        <v>82</v>
      </c>
      <c r="BK1302" s="151">
        <f>ROUND(I1302*H1302,2)</f>
        <v>0</v>
      </c>
      <c r="BL1302" s="18" t="s">
        <v>417</v>
      </c>
      <c r="BM1302" s="150" t="s">
        <v>1777</v>
      </c>
    </row>
    <row r="1303" spans="2:65" s="1" customFormat="1" ht="97.5">
      <c r="B1303" s="33"/>
      <c r="D1303" s="152" t="s">
        <v>316</v>
      </c>
      <c r="F1303" s="153" t="s">
        <v>1778</v>
      </c>
      <c r="I1303" s="154"/>
      <c r="L1303" s="33"/>
      <c r="M1303" s="155"/>
      <c r="T1303" s="57"/>
      <c r="AT1303" s="18" t="s">
        <v>316</v>
      </c>
      <c r="AU1303" s="18" t="s">
        <v>84</v>
      </c>
    </row>
    <row r="1304" spans="2:65" s="1" customFormat="1" ht="29.25">
      <c r="B1304" s="33"/>
      <c r="D1304" s="152" t="s">
        <v>357</v>
      </c>
      <c r="F1304" s="176" t="s">
        <v>1615</v>
      </c>
      <c r="I1304" s="154"/>
      <c r="L1304" s="33"/>
      <c r="M1304" s="155"/>
      <c r="T1304" s="57"/>
      <c r="AT1304" s="18" t="s">
        <v>357</v>
      </c>
      <c r="AU1304" s="18" t="s">
        <v>84</v>
      </c>
    </row>
    <row r="1305" spans="2:65" s="1" customFormat="1" ht="76.349999999999994" customHeight="1">
      <c r="B1305" s="33"/>
      <c r="C1305" s="139" t="s">
        <v>1779</v>
      </c>
      <c r="D1305" s="139" t="s">
        <v>309</v>
      </c>
      <c r="E1305" s="140" t="s">
        <v>1780</v>
      </c>
      <c r="F1305" s="141" t="s">
        <v>1781</v>
      </c>
      <c r="G1305" s="142" t="s">
        <v>521</v>
      </c>
      <c r="H1305" s="143">
        <v>1</v>
      </c>
      <c r="I1305" s="144"/>
      <c r="J1305" s="145">
        <f>ROUND(I1305*H1305,2)</f>
        <v>0</v>
      </c>
      <c r="K1305" s="141" t="s">
        <v>1</v>
      </c>
      <c r="L1305" s="33"/>
      <c r="M1305" s="146" t="s">
        <v>1</v>
      </c>
      <c r="N1305" s="147" t="s">
        <v>40</v>
      </c>
      <c r="P1305" s="148">
        <f>O1305*H1305</f>
        <v>0</v>
      </c>
      <c r="Q1305" s="148">
        <v>0.65</v>
      </c>
      <c r="R1305" s="148">
        <f>Q1305*H1305</f>
        <v>0.65</v>
      </c>
      <c r="S1305" s="148">
        <v>0</v>
      </c>
      <c r="T1305" s="149">
        <f>S1305*H1305</f>
        <v>0</v>
      </c>
      <c r="AR1305" s="150" t="s">
        <v>417</v>
      </c>
      <c r="AT1305" s="150" t="s">
        <v>309</v>
      </c>
      <c r="AU1305" s="150" t="s">
        <v>84</v>
      </c>
      <c r="AY1305" s="18" t="s">
        <v>307</v>
      </c>
      <c r="BE1305" s="151">
        <f>IF(N1305="základní",J1305,0)</f>
        <v>0</v>
      </c>
      <c r="BF1305" s="151">
        <f>IF(N1305="snížená",J1305,0)</f>
        <v>0</v>
      </c>
      <c r="BG1305" s="151">
        <f>IF(N1305="zákl. přenesená",J1305,0)</f>
        <v>0</v>
      </c>
      <c r="BH1305" s="151">
        <f>IF(N1305="sníž. přenesená",J1305,0)</f>
        <v>0</v>
      </c>
      <c r="BI1305" s="151">
        <f>IF(N1305="nulová",J1305,0)</f>
        <v>0</v>
      </c>
      <c r="BJ1305" s="18" t="s">
        <v>82</v>
      </c>
      <c r="BK1305" s="151">
        <f>ROUND(I1305*H1305,2)</f>
        <v>0</v>
      </c>
      <c r="BL1305" s="18" t="s">
        <v>417</v>
      </c>
      <c r="BM1305" s="150" t="s">
        <v>1782</v>
      </c>
    </row>
    <row r="1306" spans="2:65" s="1" customFormat="1" ht="48.75">
      <c r="B1306" s="33"/>
      <c r="D1306" s="152" t="s">
        <v>316</v>
      </c>
      <c r="F1306" s="153" t="s">
        <v>1783</v>
      </c>
      <c r="I1306" s="154"/>
      <c r="L1306" s="33"/>
      <c r="M1306" s="155"/>
      <c r="T1306" s="57"/>
      <c r="AT1306" s="18" t="s">
        <v>316</v>
      </c>
      <c r="AU1306" s="18" t="s">
        <v>84</v>
      </c>
    </row>
    <row r="1307" spans="2:65" s="1" customFormat="1" ht="29.25">
      <c r="B1307" s="33"/>
      <c r="D1307" s="152" t="s">
        <v>357</v>
      </c>
      <c r="F1307" s="176" t="s">
        <v>1615</v>
      </c>
      <c r="I1307" s="154"/>
      <c r="L1307" s="33"/>
      <c r="M1307" s="155"/>
      <c r="T1307" s="57"/>
      <c r="AT1307" s="18" t="s">
        <v>357</v>
      </c>
      <c r="AU1307" s="18" t="s">
        <v>84</v>
      </c>
    </row>
    <row r="1308" spans="2:65" s="1" customFormat="1" ht="76.349999999999994" customHeight="1">
      <c r="B1308" s="33"/>
      <c r="C1308" s="139" t="s">
        <v>1784</v>
      </c>
      <c r="D1308" s="139" t="s">
        <v>309</v>
      </c>
      <c r="E1308" s="140" t="s">
        <v>1785</v>
      </c>
      <c r="F1308" s="141" t="s">
        <v>1786</v>
      </c>
      <c r="G1308" s="142" t="s">
        <v>521</v>
      </c>
      <c r="H1308" s="143">
        <v>1</v>
      </c>
      <c r="I1308" s="144"/>
      <c r="J1308" s="145">
        <f>ROUND(I1308*H1308,2)</f>
        <v>0</v>
      </c>
      <c r="K1308" s="141" t="s">
        <v>1</v>
      </c>
      <c r="L1308" s="33"/>
      <c r="M1308" s="146" t="s">
        <v>1</v>
      </c>
      <c r="N1308" s="147" t="s">
        <v>40</v>
      </c>
      <c r="P1308" s="148">
        <f>O1308*H1308</f>
        <v>0</v>
      </c>
      <c r="Q1308" s="148">
        <v>0.435</v>
      </c>
      <c r="R1308" s="148">
        <f>Q1308*H1308</f>
        <v>0.435</v>
      </c>
      <c r="S1308" s="148">
        <v>0</v>
      </c>
      <c r="T1308" s="149">
        <f>S1308*H1308</f>
        <v>0</v>
      </c>
      <c r="AR1308" s="150" t="s">
        <v>417</v>
      </c>
      <c r="AT1308" s="150" t="s">
        <v>309</v>
      </c>
      <c r="AU1308" s="150" t="s">
        <v>84</v>
      </c>
      <c r="AY1308" s="18" t="s">
        <v>307</v>
      </c>
      <c r="BE1308" s="151">
        <f>IF(N1308="základní",J1308,0)</f>
        <v>0</v>
      </c>
      <c r="BF1308" s="151">
        <f>IF(N1308="snížená",J1308,0)</f>
        <v>0</v>
      </c>
      <c r="BG1308" s="151">
        <f>IF(N1308="zákl. přenesená",J1308,0)</f>
        <v>0</v>
      </c>
      <c r="BH1308" s="151">
        <f>IF(N1308="sníž. přenesená",J1308,0)</f>
        <v>0</v>
      </c>
      <c r="BI1308" s="151">
        <f>IF(N1308="nulová",J1308,0)</f>
        <v>0</v>
      </c>
      <c r="BJ1308" s="18" t="s">
        <v>82</v>
      </c>
      <c r="BK1308" s="151">
        <f>ROUND(I1308*H1308,2)</f>
        <v>0</v>
      </c>
      <c r="BL1308" s="18" t="s">
        <v>417</v>
      </c>
      <c r="BM1308" s="150" t="s">
        <v>1787</v>
      </c>
    </row>
    <row r="1309" spans="2:65" s="1" customFormat="1" ht="68.25">
      <c r="B1309" s="33"/>
      <c r="D1309" s="152" t="s">
        <v>316</v>
      </c>
      <c r="F1309" s="153" t="s">
        <v>1788</v>
      </c>
      <c r="I1309" s="154"/>
      <c r="L1309" s="33"/>
      <c r="M1309" s="155"/>
      <c r="T1309" s="57"/>
      <c r="AT1309" s="18" t="s">
        <v>316</v>
      </c>
      <c r="AU1309" s="18" t="s">
        <v>84</v>
      </c>
    </row>
    <row r="1310" spans="2:65" s="1" customFormat="1" ht="29.25">
      <c r="B1310" s="33"/>
      <c r="D1310" s="152" t="s">
        <v>357</v>
      </c>
      <c r="F1310" s="176" t="s">
        <v>1615</v>
      </c>
      <c r="I1310" s="154"/>
      <c r="L1310" s="33"/>
      <c r="M1310" s="155"/>
      <c r="T1310" s="57"/>
      <c r="AT1310" s="18" t="s">
        <v>357</v>
      </c>
      <c r="AU1310" s="18" t="s">
        <v>84</v>
      </c>
    </row>
    <row r="1311" spans="2:65" s="1" customFormat="1" ht="66.75" customHeight="1">
      <c r="B1311" s="33"/>
      <c r="C1311" s="139" t="s">
        <v>1789</v>
      </c>
      <c r="D1311" s="139" t="s">
        <v>309</v>
      </c>
      <c r="E1311" s="140" t="s">
        <v>1790</v>
      </c>
      <c r="F1311" s="141" t="s">
        <v>1791</v>
      </c>
      <c r="G1311" s="142" t="s">
        <v>521</v>
      </c>
      <c r="H1311" s="143">
        <v>1</v>
      </c>
      <c r="I1311" s="144"/>
      <c r="J1311" s="145">
        <f>ROUND(I1311*H1311,2)</f>
        <v>0</v>
      </c>
      <c r="K1311" s="141" t="s">
        <v>1</v>
      </c>
      <c r="L1311" s="33"/>
      <c r="M1311" s="146" t="s">
        <v>1</v>
      </c>
      <c r="N1311" s="147" t="s">
        <v>40</v>
      </c>
      <c r="P1311" s="148">
        <f>O1311*H1311</f>
        <v>0</v>
      </c>
      <c r="Q1311" s="148">
        <v>0.25</v>
      </c>
      <c r="R1311" s="148">
        <f>Q1311*H1311</f>
        <v>0.25</v>
      </c>
      <c r="S1311" s="148">
        <v>0</v>
      </c>
      <c r="T1311" s="149">
        <f>S1311*H1311</f>
        <v>0</v>
      </c>
      <c r="AR1311" s="150" t="s">
        <v>417</v>
      </c>
      <c r="AT1311" s="150" t="s">
        <v>309</v>
      </c>
      <c r="AU1311" s="150" t="s">
        <v>84</v>
      </c>
      <c r="AY1311" s="18" t="s">
        <v>307</v>
      </c>
      <c r="BE1311" s="151">
        <f>IF(N1311="základní",J1311,0)</f>
        <v>0</v>
      </c>
      <c r="BF1311" s="151">
        <f>IF(N1311="snížená",J1311,0)</f>
        <v>0</v>
      </c>
      <c r="BG1311" s="151">
        <f>IF(N1311="zákl. přenesená",J1311,0)</f>
        <v>0</v>
      </c>
      <c r="BH1311" s="151">
        <f>IF(N1311="sníž. přenesená",J1311,0)</f>
        <v>0</v>
      </c>
      <c r="BI1311" s="151">
        <f>IF(N1311="nulová",J1311,0)</f>
        <v>0</v>
      </c>
      <c r="BJ1311" s="18" t="s">
        <v>82</v>
      </c>
      <c r="BK1311" s="151">
        <f>ROUND(I1311*H1311,2)</f>
        <v>0</v>
      </c>
      <c r="BL1311" s="18" t="s">
        <v>417</v>
      </c>
      <c r="BM1311" s="150" t="s">
        <v>1792</v>
      </c>
    </row>
    <row r="1312" spans="2:65" s="1" customFormat="1" ht="107.25">
      <c r="B1312" s="33"/>
      <c r="D1312" s="152" t="s">
        <v>316</v>
      </c>
      <c r="F1312" s="153" t="s">
        <v>1793</v>
      </c>
      <c r="I1312" s="154"/>
      <c r="L1312" s="33"/>
      <c r="M1312" s="155"/>
      <c r="T1312" s="57"/>
      <c r="AT1312" s="18" t="s">
        <v>316</v>
      </c>
      <c r="AU1312" s="18" t="s">
        <v>84</v>
      </c>
    </row>
    <row r="1313" spans="2:65" s="1" customFormat="1" ht="29.25">
      <c r="B1313" s="33"/>
      <c r="D1313" s="152" t="s">
        <v>357</v>
      </c>
      <c r="F1313" s="176" t="s">
        <v>1615</v>
      </c>
      <c r="I1313" s="154"/>
      <c r="L1313" s="33"/>
      <c r="M1313" s="155"/>
      <c r="T1313" s="57"/>
      <c r="AT1313" s="18" t="s">
        <v>357</v>
      </c>
      <c r="AU1313" s="18" t="s">
        <v>84</v>
      </c>
    </row>
    <row r="1314" spans="2:65" s="1" customFormat="1" ht="66.75" customHeight="1">
      <c r="B1314" s="33"/>
      <c r="C1314" s="139" t="s">
        <v>1794</v>
      </c>
      <c r="D1314" s="139" t="s">
        <v>309</v>
      </c>
      <c r="E1314" s="140" t="s">
        <v>1795</v>
      </c>
      <c r="F1314" s="141" t="s">
        <v>1796</v>
      </c>
      <c r="G1314" s="142" t="s">
        <v>521</v>
      </c>
      <c r="H1314" s="143">
        <v>1</v>
      </c>
      <c r="I1314" s="144"/>
      <c r="J1314" s="145">
        <f>ROUND(I1314*H1314,2)</f>
        <v>0</v>
      </c>
      <c r="K1314" s="141" t="s">
        <v>1</v>
      </c>
      <c r="L1314" s="33"/>
      <c r="M1314" s="146" t="s">
        <v>1</v>
      </c>
      <c r="N1314" s="147" t="s">
        <v>40</v>
      </c>
      <c r="P1314" s="148">
        <f>O1314*H1314</f>
        <v>0</v>
      </c>
      <c r="Q1314" s="148">
        <v>0.9</v>
      </c>
      <c r="R1314" s="148">
        <f>Q1314*H1314</f>
        <v>0.9</v>
      </c>
      <c r="S1314" s="148">
        <v>0</v>
      </c>
      <c r="T1314" s="149">
        <f>S1314*H1314</f>
        <v>0</v>
      </c>
      <c r="AR1314" s="150" t="s">
        <v>417</v>
      </c>
      <c r="AT1314" s="150" t="s">
        <v>309</v>
      </c>
      <c r="AU1314" s="150" t="s">
        <v>84</v>
      </c>
      <c r="AY1314" s="18" t="s">
        <v>307</v>
      </c>
      <c r="BE1314" s="151">
        <f>IF(N1314="základní",J1314,0)</f>
        <v>0</v>
      </c>
      <c r="BF1314" s="151">
        <f>IF(N1314="snížená",J1314,0)</f>
        <v>0</v>
      </c>
      <c r="BG1314" s="151">
        <f>IF(N1314="zákl. přenesená",J1314,0)</f>
        <v>0</v>
      </c>
      <c r="BH1314" s="151">
        <f>IF(N1314="sníž. přenesená",J1314,0)</f>
        <v>0</v>
      </c>
      <c r="BI1314" s="151">
        <f>IF(N1314="nulová",J1314,0)</f>
        <v>0</v>
      </c>
      <c r="BJ1314" s="18" t="s">
        <v>82</v>
      </c>
      <c r="BK1314" s="151">
        <f>ROUND(I1314*H1314,2)</f>
        <v>0</v>
      </c>
      <c r="BL1314" s="18" t="s">
        <v>417</v>
      </c>
      <c r="BM1314" s="150" t="s">
        <v>1797</v>
      </c>
    </row>
    <row r="1315" spans="2:65" s="1" customFormat="1" ht="136.5">
      <c r="B1315" s="33"/>
      <c r="D1315" s="152" t="s">
        <v>316</v>
      </c>
      <c r="F1315" s="153" t="s">
        <v>1798</v>
      </c>
      <c r="I1315" s="154"/>
      <c r="L1315" s="33"/>
      <c r="M1315" s="155"/>
      <c r="T1315" s="57"/>
      <c r="AT1315" s="18" t="s">
        <v>316</v>
      </c>
      <c r="AU1315" s="18" t="s">
        <v>84</v>
      </c>
    </row>
    <row r="1316" spans="2:65" s="1" customFormat="1" ht="29.25">
      <c r="B1316" s="33"/>
      <c r="D1316" s="152" t="s">
        <v>357</v>
      </c>
      <c r="F1316" s="176" t="s">
        <v>1615</v>
      </c>
      <c r="I1316" s="154"/>
      <c r="L1316" s="33"/>
      <c r="M1316" s="155"/>
      <c r="T1316" s="57"/>
      <c r="AT1316" s="18" t="s">
        <v>357</v>
      </c>
      <c r="AU1316" s="18" t="s">
        <v>84</v>
      </c>
    </row>
    <row r="1317" spans="2:65" s="1" customFormat="1" ht="66.75" customHeight="1">
      <c r="B1317" s="33"/>
      <c r="C1317" s="139" t="s">
        <v>1799</v>
      </c>
      <c r="D1317" s="139" t="s">
        <v>309</v>
      </c>
      <c r="E1317" s="140" t="s">
        <v>1800</v>
      </c>
      <c r="F1317" s="141" t="s">
        <v>1801</v>
      </c>
      <c r="G1317" s="142" t="s">
        <v>521</v>
      </c>
      <c r="H1317" s="143">
        <v>1</v>
      </c>
      <c r="I1317" s="144"/>
      <c r="J1317" s="145">
        <f>ROUND(I1317*H1317,2)</f>
        <v>0</v>
      </c>
      <c r="K1317" s="141" t="s">
        <v>1</v>
      </c>
      <c r="L1317" s="33"/>
      <c r="M1317" s="146" t="s">
        <v>1</v>
      </c>
      <c r="N1317" s="147" t="s">
        <v>40</v>
      </c>
      <c r="P1317" s="148">
        <f>O1317*H1317</f>
        <v>0</v>
      </c>
      <c r="Q1317" s="148">
        <v>0.15</v>
      </c>
      <c r="R1317" s="148">
        <f>Q1317*H1317</f>
        <v>0.15</v>
      </c>
      <c r="S1317" s="148">
        <v>0</v>
      </c>
      <c r="T1317" s="149">
        <f>S1317*H1317</f>
        <v>0</v>
      </c>
      <c r="AR1317" s="150" t="s">
        <v>417</v>
      </c>
      <c r="AT1317" s="150" t="s">
        <v>309</v>
      </c>
      <c r="AU1317" s="150" t="s">
        <v>84</v>
      </c>
      <c r="AY1317" s="18" t="s">
        <v>307</v>
      </c>
      <c r="BE1317" s="151">
        <f>IF(N1317="základní",J1317,0)</f>
        <v>0</v>
      </c>
      <c r="BF1317" s="151">
        <f>IF(N1317="snížená",J1317,0)</f>
        <v>0</v>
      </c>
      <c r="BG1317" s="151">
        <f>IF(N1317="zákl. přenesená",J1317,0)</f>
        <v>0</v>
      </c>
      <c r="BH1317" s="151">
        <f>IF(N1317="sníž. přenesená",J1317,0)</f>
        <v>0</v>
      </c>
      <c r="BI1317" s="151">
        <f>IF(N1317="nulová",J1317,0)</f>
        <v>0</v>
      </c>
      <c r="BJ1317" s="18" t="s">
        <v>82</v>
      </c>
      <c r="BK1317" s="151">
        <f>ROUND(I1317*H1317,2)</f>
        <v>0</v>
      </c>
      <c r="BL1317" s="18" t="s">
        <v>417</v>
      </c>
      <c r="BM1317" s="150" t="s">
        <v>1802</v>
      </c>
    </row>
    <row r="1318" spans="2:65" s="1" customFormat="1" ht="117">
      <c r="B1318" s="33"/>
      <c r="D1318" s="152" t="s">
        <v>316</v>
      </c>
      <c r="F1318" s="153" t="s">
        <v>1803</v>
      </c>
      <c r="I1318" s="154"/>
      <c r="L1318" s="33"/>
      <c r="M1318" s="155"/>
      <c r="T1318" s="57"/>
      <c r="AT1318" s="18" t="s">
        <v>316</v>
      </c>
      <c r="AU1318" s="18" t="s">
        <v>84</v>
      </c>
    </row>
    <row r="1319" spans="2:65" s="1" customFormat="1" ht="58.5">
      <c r="B1319" s="33"/>
      <c r="D1319" s="152" t="s">
        <v>357</v>
      </c>
      <c r="F1319" s="176" t="s">
        <v>1804</v>
      </c>
      <c r="I1319" s="154"/>
      <c r="L1319" s="33"/>
      <c r="M1319" s="155"/>
      <c r="T1319" s="57"/>
      <c r="AT1319" s="18" t="s">
        <v>357</v>
      </c>
      <c r="AU1319" s="18" t="s">
        <v>84</v>
      </c>
    </row>
    <row r="1320" spans="2:65" s="1" customFormat="1" ht="66.75" customHeight="1">
      <c r="B1320" s="33"/>
      <c r="C1320" s="139" t="s">
        <v>1805</v>
      </c>
      <c r="D1320" s="139" t="s">
        <v>309</v>
      </c>
      <c r="E1320" s="140" t="s">
        <v>1806</v>
      </c>
      <c r="F1320" s="141" t="s">
        <v>1807</v>
      </c>
      <c r="G1320" s="142" t="s">
        <v>521</v>
      </c>
      <c r="H1320" s="143">
        <v>1</v>
      </c>
      <c r="I1320" s="144"/>
      <c r="J1320" s="145">
        <f>ROUND(I1320*H1320,2)</f>
        <v>0</v>
      </c>
      <c r="K1320" s="141" t="s">
        <v>1</v>
      </c>
      <c r="L1320" s="33"/>
      <c r="M1320" s="146" t="s">
        <v>1</v>
      </c>
      <c r="N1320" s="147" t="s">
        <v>40</v>
      </c>
      <c r="P1320" s="148">
        <f>O1320*H1320</f>
        <v>0</v>
      </c>
      <c r="Q1320" s="148">
        <v>0.15</v>
      </c>
      <c r="R1320" s="148">
        <f>Q1320*H1320</f>
        <v>0.15</v>
      </c>
      <c r="S1320" s="148">
        <v>0</v>
      </c>
      <c r="T1320" s="149">
        <f>S1320*H1320</f>
        <v>0</v>
      </c>
      <c r="AR1320" s="150" t="s">
        <v>417</v>
      </c>
      <c r="AT1320" s="150" t="s">
        <v>309</v>
      </c>
      <c r="AU1320" s="150" t="s">
        <v>84</v>
      </c>
      <c r="AY1320" s="18" t="s">
        <v>307</v>
      </c>
      <c r="BE1320" s="151">
        <f>IF(N1320="základní",J1320,0)</f>
        <v>0</v>
      </c>
      <c r="BF1320" s="151">
        <f>IF(N1320="snížená",J1320,0)</f>
        <v>0</v>
      </c>
      <c r="BG1320" s="151">
        <f>IF(N1320="zákl. přenesená",J1320,0)</f>
        <v>0</v>
      </c>
      <c r="BH1320" s="151">
        <f>IF(N1320="sníž. přenesená",J1320,0)</f>
        <v>0</v>
      </c>
      <c r="BI1320" s="151">
        <f>IF(N1320="nulová",J1320,0)</f>
        <v>0</v>
      </c>
      <c r="BJ1320" s="18" t="s">
        <v>82</v>
      </c>
      <c r="BK1320" s="151">
        <f>ROUND(I1320*H1320,2)</f>
        <v>0</v>
      </c>
      <c r="BL1320" s="18" t="s">
        <v>417</v>
      </c>
      <c r="BM1320" s="150" t="s">
        <v>1808</v>
      </c>
    </row>
    <row r="1321" spans="2:65" s="1" customFormat="1" ht="107.25">
      <c r="B1321" s="33"/>
      <c r="D1321" s="152" t="s">
        <v>316</v>
      </c>
      <c r="F1321" s="153" t="s">
        <v>1809</v>
      </c>
      <c r="I1321" s="154"/>
      <c r="L1321" s="33"/>
      <c r="M1321" s="155"/>
      <c r="T1321" s="57"/>
      <c r="AT1321" s="18" t="s">
        <v>316</v>
      </c>
      <c r="AU1321" s="18" t="s">
        <v>84</v>
      </c>
    </row>
    <row r="1322" spans="2:65" s="1" customFormat="1" ht="58.5">
      <c r="B1322" s="33"/>
      <c r="D1322" s="152" t="s">
        <v>357</v>
      </c>
      <c r="F1322" s="176" t="s">
        <v>1804</v>
      </c>
      <c r="I1322" s="154"/>
      <c r="L1322" s="33"/>
      <c r="M1322" s="155"/>
      <c r="T1322" s="57"/>
      <c r="AT1322" s="18" t="s">
        <v>357</v>
      </c>
      <c r="AU1322" s="18" t="s">
        <v>84</v>
      </c>
    </row>
    <row r="1323" spans="2:65" s="1" customFormat="1" ht="49.15" customHeight="1">
      <c r="B1323" s="33"/>
      <c r="C1323" s="139" t="s">
        <v>1810</v>
      </c>
      <c r="D1323" s="139" t="s">
        <v>309</v>
      </c>
      <c r="E1323" s="140" t="s">
        <v>1811</v>
      </c>
      <c r="F1323" s="141" t="s">
        <v>1812</v>
      </c>
      <c r="G1323" s="142" t="s">
        <v>521</v>
      </c>
      <c r="H1323" s="143">
        <v>1</v>
      </c>
      <c r="I1323" s="144"/>
      <c r="J1323" s="145">
        <f>ROUND(I1323*H1323,2)</f>
        <v>0</v>
      </c>
      <c r="K1323" s="141" t="s">
        <v>1</v>
      </c>
      <c r="L1323" s="33"/>
      <c r="M1323" s="146" t="s">
        <v>1</v>
      </c>
      <c r="N1323" s="147" t="s">
        <v>40</v>
      </c>
      <c r="P1323" s="148">
        <f>O1323*H1323</f>
        <v>0</v>
      </c>
      <c r="Q1323" s="148">
        <v>0.15</v>
      </c>
      <c r="R1323" s="148">
        <f>Q1323*H1323</f>
        <v>0.15</v>
      </c>
      <c r="S1323" s="148">
        <v>0</v>
      </c>
      <c r="T1323" s="149">
        <f>S1323*H1323</f>
        <v>0</v>
      </c>
      <c r="AR1323" s="150" t="s">
        <v>417</v>
      </c>
      <c r="AT1323" s="150" t="s">
        <v>309</v>
      </c>
      <c r="AU1323" s="150" t="s">
        <v>84</v>
      </c>
      <c r="AY1323" s="18" t="s">
        <v>307</v>
      </c>
      <c r="BE1323" s="151">
        <f>IF(N1323="základní",J1323,0)</f>
        <v>0</v>
      </c>
      <c r="BF1323" s="151">
        <f>IF(N1323="snížená",J1323,0)</f>
        <v>0</v>
      </c>
      <c r="BG1323" s="151">
        <f>IF(N1323="zákl. přenesená",J1323,0)</f>
        <v>0</v>
      </c>
      <c r="BH1323" s="151">
        <f>IF(N1323="sníž. přenesená",J1323,0)</f>
        <v>0</v>
      </c>
      <c r="BI1323" s="151">
        <f>IF(N1323="nulová",J1323,0)</f>
        <v>0</v>
      </c>
      <c r="BJ1323" s="18" t="s">
        <v>82</v>
      </c>
      <c r="BK1323" s="151">
        <f>ROUND(I1323*H1323,2)</f>
        <v>0</v>
      </c>
      <c r="BL1323" s="18" t="s">
        <v>417</v>
      </c>
      <c r="BM1323" s="150" t="s">
        <v>1813</v>
      </c>
    </row>
    <row r="1324" spans="2:65" s="1" customFormat="1" ht="39">
      <c r="B1324" s="33"/>
      <c r="D1324" s="152" t="s">
        <v>316</v>
      </c>
      <c r="F1324" s="153" t="s">
        <v>1814</v>
      </c>
      <c r="I1324" s="154"/>
      <c r="L1324" s="33"/>
      <c r="M1324" s="155"/>
      <c r="T1324" s="57"/>
      <c r="AT1324" s="18" t="s">
        <v>316</v>
      </c>
      <c r="AU1324" s="18" t="s">
        <v>84</v>
      </c>
    </row>
    <row r="1325" spans="2:65" s="1" customFormat="1" ht="29.25">
      <c r="B1325" s="33"/>
      <c r="D1325" s="152" t="s">
        <v>357</v>
      </c>
      <c r="F1325" s="176" t="s">
        <v>1615</v>
      </c>
      <c r="I1325" s="154"/>
      <c r="L1325" s="33"/>
      <c r="M1325" s="155"/>
      <c r="T1325" s="57"/>
      <c r="AT1325" s="18" t="s">
        <v>357</v>
      </c>
      <c r="AU1325" s="18" t="s">
        <v>84</v>
      </c>
    </row>
    <row r="1326" spans="2:65" s="1" customFormat="1" ht="44.25" customHeight="1">
      <c r="B1326" s="33"/>
      <c r="C1326" s="139" t="s">
        <v>1815</v>
      </c>
      <c r="D1326" s="139" t="s">
        <v>309</v>
      </c>
      <c r="E1326" s="140" t="s">
        <v>1816</v>
      </c>
      <c r="F1326" s="141" t="s">
        <v>1817</v>
      </c>
      <c r="G1326" s="142" t="s">
        <v>521</v>
      </c>
      <c r="H1326" s="143">
        <v>1</v>
      </c>
      <c r="I1326" s="144"/>
      <c r="J1326" s="145">
        <f>ROUND(I1326*H1326,2)</f>
        <v>0</v>
      </c>
      <c r="K1326" s="141" t="s">
        <v>1</v>
      </c>
      <c r="L1326" s="33"/>
      <c r="M1326" s="146" t="s">
        <v>1</v>
      </c>
      <c r="N1326" s="147" t="s">
        <v>40</v>
      </c>
      <c r="P1326" s="148">
        <f>O1326*H1326</f>
        <v>0</v>
      </c>
      <c r="Q1326" s="148">
        <v>0.15</v>
      </c>
      <c r="R1326" s="148">
        <f>Q1326*H1326</f>
        <v>0.15</v>
      </c>
      <c r="S1326" s="148">
        <v>0</v>
      </c>
      <c r="T1326" s="149">
        <f>S1326*H1326</f>
        <v>0</v>
      </c>
      <c r="AR1326" s="150" t="s">
        <v>417</v>
      </c>
      <c r="AT1326" s="150" t="s">
        <v>309</v>
      </c>
      <c r="AU1326" s="150" t="s">
        <v>84</v>
      </c>
      <c r="AY1326" s="18" t="s">
        <v>307</v>
      </c>
      <c r="BE1326" s="151">
        <f>IF(N1326="základní",J1326,0)</f>
        <v>0</v>
      </c>
      <c r="BF1326" s="151">
        <f>IF(N1326="snížená",J1326,0)</f>
        <v>0</v>
      </c>
      <c r="BG1326" s="151">
        <f>IF(N1326="zákl. přenesená",J1326,0)</f>
        <v>0</v>
      </c>
      <c r="BH1326" s="151">
        <f>IF(N1326="sníž. přenesená",J1326,0)</f>
        <v>0</v>
      </c>
      <c r="BI1326" s="151">
        <f>IF(N1326="nulová",J1326,0)</f>
        <v>0</v>
      </c>
      <c r="BJ1326" s="18" t="s">
        <v>82</v>
      </c>
      <c r="BK1326" s="151">
        <f>ROUND(I1326*H1326,2)</f>
        <v>0</v>
      </c>
      <c r="BL1326" s="18" t="s">
        <v>417</v>
      </c>
      <c r="BM1326" s="150" t="s">
        <v>1818</v>
      </c>
    </row>
    <row r="1327" spans="2:65" s="1" customFormat="1" ht="29.25">
      <c r="B1327" s="33"/>
      <c r="D1327" s="152" t="s">
        <v>316</v>
      </c>
      <c r="F1327" s="153" t="s">
        <v>1817</v>
      </c>
      <c r="I1327" s="154"/>
      <c r="L1327" s="33"/>
      <c r="M1327" s="155"/>
      <c r="T1327" s="57"/>
      <c r="AT1327" s="18" t="s">
        <v>316</v>
      </c>
      <c r="AU1327" s="18" t="s">
        <v>84</v>
      </c>
    </row>
    <row r="1328" spans="2:65" s="1" customFormat="1" ht="29.25">
      <c r="B1328" s="33"/>
      <c r="D1328" s="152" t="s">
        <v>357</v>
      </c>
      <c r="F1328" s="176" t="s">
        <v>1819</v>
      </c>
      <c r="I1328" s="154"/>
      <c r="L1328" s="33"/>
      <c r="M1328" s="155"/>
      <c r="T1328" s="57"/>
      <c r="AT1328" s="18" t="s">
        <v>357</v>
      </c>
      <c r="AU1328" s="18" t="s">
        <v>84</v>
      </c>
    </row>
    <row r="1329" spans="2:65" s="1" customFormat="1" ht="33" customHeight="1">
      <c r="B1329" s="33"/>
      <c r="C1329" s="139" t="s">
        <v>1820</v>
      </c>
      <c r="D1329" s="139" t="s">
        <v>309</v>
      </c>
      <c r="E1329" s="140" t="s">
        <v>1821</v>
      </c>
      <c r="F1329" s="141" t="s">
        <v>1822</v>
      </c>
      <c r="G1329" s="142" t="s">
        <v>364</v>
      </c>
      <c r="H1329" s="143">
        <v>9.3689999999999998</v>
      </c>
      <c r="I1329" s="144"/>
      <c r="J1329" s="145">
        <f>ROUND(I1329*H1329,2)</f>
        <v>0</v>
      </c>
      <c r="K1329" s="141" t="s">
        <v>313</v>
      </c>
      <c r="L1329" s="33"/>
      <c r="M1329" s="146" t="s">
        <v>1</v>
      </c>
      <c r="N1329" s="147" t="s">
        <v>40</v>
      </c>
      <c r="P1329" s="148">
        <f>O1329*H1329</f>
        <v>0</v>
      </c>
      <c r="Q1329" s="148">
        <v>0</v>
      </c>
      <c r="R1329" s="148">
        <f>Q1329*H1329</f>
        <v>0</v>
      </c>
      <c r="S1329" s="148">
        <v>0</v>
      </c>
      <c r="T1329" s="149">
        <f>S1329*H1329</f>
        <v>0</v>
      </c>
      <c r="AR1329" s="150" t="s">
        <v>417</v>
      </c>
      <c r="AT1329" s="150" t="s">
        <v>309</v>
      </c>
      <c r="AU1329" s="150" t="s">
        <v>84</v>
      </c>
      <c r="AY1329" s="18" t="s">
        <v>307</v>
      </c>
      <c r="BE1329" s="151">
        <f>IF(N1329="základní",J1329,0)</f>
        <v>0</v>
      </c>
      <c r="BF1329" s="151">
        <f>IF(N1329="snížená",J1329,0)</f>
        <v>0</v>
      </c>
      <c r="BG1329" s="151">
        <f>IF(N1329="zákl. přenesená",J1329,0)</f>
        <v>0</v>
      </c>
      <c r="BH1329" s="151">
        <f>IF(N1329="sníž. přenesená",J1329,0)</f>
        <v>0</v>
      </c>
      <c r="BI1329" s="151">
        <f>IF(N1329="nulová",J1329,0)</f>
        <v>0</v>
      </c>
      <c r="BJ1329" s="18" t="s">
        <v>82</v>
      </c>
      <c r="BK1329" s="151">
        <f>ROUND(I1329*H1329,2)</f>
        <v>0</v>
      </c>
      <c r="BL1329" s="18" t="s">
        <v>417</v>
      </c>
      <c r="BM1329" s="150" t="s">
        <v>1823</v>
      </c>
    </row>
    <row r="1330" spans="2:65" s="1" customFormat="1" ht="29.25">
      <c r="B1330" s="33"/>
      <c r="D1330" s="152" t="s">
        <v>316</v>
      </c>
      <c r="F1330" s="153" t="s">
        <v>1824</v>
      </c>
      <c r="I1330" s="154"/>
      <c r="L1330" s="33"/>
      <c r="M1330" s="155"/>
      <c r="T1330" s="57"/>
      <c r="AT1330" s="18" t="s">
        <v>316</v>
      </c>
      <c r="AU1330" s="18" t="s">
        <v>84</v>
      </c>
    </row>
    <row r="1331" spans="2:65" s="11" customFormat="1" ht="22.9" customHeight="1">
      <c r="B1331" s="127"/>
      <c r="D1331" s="128" t="s">
        <v>74</v>
      </c>
      <c r="E1331" s="137" t="s">
        <v>1825</v>
      </c>
      <c r="F1331" s="137" t="s">
        <v>1826</v>
      </c>
      <c r="I1331" s="130"/>
      <c r="J1331" s="138">
        <f>BK1331</f>
        <v>0</v>
      </c>
      <c r="L1331" s="127"/>
      <c r="M1331" s="132"/>
      <c r="P1331" s="133">
        <f>SUM(P1332:P1426)</f>
        <v>0</v>
      </c>
      <c r="R1331" s="133">
        <f>SUM(R1332:R1426)</f>
        <v>18.477529199999996</v>
      </c>
      <c r="T1331" s="134">
        <f>SUM(T1332:T1426)</f>
        <v>6.44</v>
      </c>
      <c r="AR1331" s="128" t="s">
        <v>84</v>
      </c>
      <c r="AT1331" s="135" t="s">
        <v>74</v>
      </c>
      <c r="AU1331" s="135" t="s">
        <v>82</v>
      </c>
      <c r="AY1331" s="128" t="s">
        <v>307</v>
      </c>
      <c r="BK1331" s="136">
        <f>SUM(BK1332:BK1426)</f>
        <v>0</v>
      </c>
    </row>
    <row r="1332" spans="2:65" s="1" customFormat="1" ht="24.2" customHeight="1">
      <c r="B1332" s="33"/>
      <c r="C1332" s="139" t="s">
        <v>1827</v>
      </c>
      <c r="D1332" s="139" t="s">
        <v>309</v>
      </c>
      <c r="E1332" s="140" t="s">
        <v>1828</v>
      </c>
      <c r="F1332" s="141" t="s">
        <v>1829</v>
      </c>
      <c r="G1332" s="142" t="s">
        <v>312</v>
      </c>
      <c r="H1332" s="143">
        <v>161</v>
      </c>
      <c r="I1332" s="144"/>
      <c r="J1332" s="145">
        <f>ROUND(I1332*H1332,2)</f>
        <v>0</v>
      </c>
      <c r="K1332" s="141" t="s">
        <v>1</v>
      </c>
      <c r="L1332" s="33"/>
      <c r="M1332" s="146" t="s">
        <v>1</v>
      </c>
      <c r="N1332" s="147" t="s">
        <v>40</v>
      </c>
      <c r="P1332" s="148">
        <f>O1332*H1332</f>
        <v>0</v>
      </c>
      <c r="Q1332" s="148">
        <v>0</v>
      </c>
      <c r="R1332" s="148">
        <f>Q1332*H1332</f>
        <v>0</v>
      </c>
      <c r="S1332" s="148">
        <v>0.04</v>
      </c>
      <c r="T1332" s="149">
        <f>S1332*H1332</f>
        <v>6.44</v>
      </c>
      <c r="AR1332" s="150" t="s">
        <v>417</v>
      </c>
      <c r="AT1332" s="150" t="s">
        <v>309</v>
      </c>
      <c r="AU1332" s="150" t="s">
        <v>84</v>
      </c>
      <c r="AY1332" s="18" t="s">
        <v>307</v>
      </c>
      <c r="BE1332" s="151">
        <f>IF(N1332="základní",J1332,0)</f>
        <v>0</v>
      </c>
      <c r="BF1332" s="151">
        <f>IF(N1332="snížená",J1332,0)</f>
        <v>0</v>
      </c>
      <c r="BG1332" s="151">
        <f>IF(N1332="zákl. přenesená",J1332,0)</f>
        <v>0</v>
      </c>
      <c r="BH1332" s="151">
        <f>IF(N1332="sníž. přenesená",J1332,0)</f>
        <v>0</v>
      </c>
      <c r="BI1332" s="151">
        <f>IF(N1332="nulová",J1332,0)</f>
        <v>0</v>
      </c>
      <c r="BJ1332" s="18" t="s">
        <v>82</v>
      </c>
      <c r="BK1332" s="151">
        <f>ROUND(I1332*H1332,2)</f>
        <v>0</v>
      </c>
      <c r="BL1332" s="18" t="s">
        <v>417</v>
      </c>
      <c r="BM1332" s="150" t="s">
        <v>1830</v>
      </c>
    </row>
    <row r="1333" spans="2:65" s="1" customFormat="1" ht="11.25">
      <c r="B1333" s="33"/>
      <c r="D1333" s="152" t="s">
        <v>316</v>
      </c>
      <c r="F1333" s="153" t="s">
        <v>1829</v>
      </c>
      <c r="I1333" s="154"/>
      <c r="L1333" s="33"/>
      <c r="M1333" s="155"/>
      <c r="T1333" s="57"/>
      <c r="AT1333" s="18" t="s">
        <v>316</v>
      </c>
      <c r="AU1333" s="18" t="s">
        <v>84</v>
      </c>
    </row>
    <row r="1334" spans="2:65" s="13" customFormat="1" ht="11.25">
      <c r="B1334" s="162"/>
      <c r="D1334" s="152" t="s">
        <v>318</v>
      </c>
      <c r="E1334" s="163" t="s">
        <v>1</v>
      </c>
      <c r="F1334" s="164" t="s">
        <v>228</v>
      </c>
      <c r="H1334" s="165">
        <v>161</v>
      </c>
      <c r="I1334" s="166"/>
      <c r="L1334" s="162"/>
      <c r="M1334" s="167"/>
      <c r="T1334" s="168"/>
      <c r="AT1334" s="163" t="s">
        <v>318</v>
      </c>
      <c r="AU1334" s="163" t="s">
        <v>84</v>
      </c>
      <c r="AV1334" s="13" t="s">
        <v>84</v>
      </c>
      <c r="AW1334" s="13" t="s">
        <v>32</v>
      </c>
      <c r="AX1334" s="13" t="s">
        <v>82</v>
      </c>
      <c r="AY1334" s="163" t="s">
        <v>307</v>
      </c>
    </row>
    <row r="1335" spans="2:65" s="1" customFormat="1" ht="11.25">
      <c r="B1335" s="33"/>
      <c r="D1335" s="152" t="s">
        <v>648</v>
      </c>
      <c r="F1335" s="187" t="s">
        <v>1831</v>
      </c>
      <c r="L1335" s="33"/>
      <c r="M1335" s="155"/>
      <c r="T1335" s="57"/>
      <c r="AU1335" s="18" t="s">
        <v>84</v>
      </c>
    </row>
    <row r="1336" spans="2:65" s="1" customFormat="1" ht="11.25">
      <c r="B1336" s="33"/>
      <c r="D1336" s="152" t="s">
        <v>648</v>
      </c>
      <c r="F1336" s="188" t="s">
        <v>1832</v>
      </c>
      <c r="H1336" s="189">
        <v>0</v>
      </c>
      <c r="L1336" s="33"/>
      <c r="M1336" s="155"/>
      <c r="T1336" s="57"/>
      <c r="AU1336" s="18" t="s">
        <v>84</v>
      </c>
    </row>
    <row r="1337" spans="2:65" s="1" customFormat="1" ht="11.25">
      <c r="B1337" s="33"/>
      <c r="D1337" s="152" t="s">
        <v>648</v>
      </c>
      <c r="F1337" s="188" t="s">
        <v>1833</v>
      </c>
      <c r="H1337" s="189">
        <v>44.3</v>
      </c>
      <c r="L1337" s="33"/>
      <c r="M1337" s="155"/>
      <c r="T1337" s="57"/>
      <c r="AU1337" s="18" t="s">
        <v>84</v>
      </c>
    </row>
    <row r="1338" spans="2:65" s="1" customFormat="1" ht="11.25">
      <c r="B1338" s="33"/>
      <c r="D1338" s="152" t="s">
        <v>648</v>
      </c>
      <c r="F1338" s="188" t="s">
        <v>1834</v>
      </c>
      <c r="H1338" s="189">
        <v>0</v>
      </c>
      <c r="L1338" s="33"/>
      <c r="M1338" s="155"/>
      <c r="T1338" s="57"/>
      <c r="AU1338" s="18" t="s">
        <v>84</v>
      </c>
    </row>
    <row r="1339" spans="2:65" s="1" customFormat="1" ht="11.25">
      <c r="B1339" s="33"/>
      <c r="D1339" s="152" t="s">
        <v>648</v>
      </c>
      <c r="F1339" s="188" t="s">
        <v>1835</v>
      </c>
      <c r="H1339" s="189">
        <v>1.4</v>
      </c>
      <c r="L1339" s="33"/>
      <c r="M1339" s="155"/>
      <c r="T1339" s="57"/>
      <c r="AU1339" s="18" t="s">
        <v>84</v>
      </c>
    </row>
    <row r="1340" spans="2:65" s="1" customFormat="1" ht="11.25">
      <c r="B1340" s="33"/>
      <c r="D1340" s="152" t="s">
        <v>648</v>
      </c>
      <c r="F1340" s="188" t="s">
        <v>1453</v>
      </c>
      <c r="H1340" s="189">
        <v>0</v>
      </c>
      <c r="L1340" s="33"/>
      <c r="M1340" s="155"/>
      <c r="T1340" s="57"/>
      <c r="AU1340" s="18" t="s">
        <v>84</v>
      </c>
    </row>
    <row r="1341" spans="2:65" s="1" customFormat="1" ht="11.25">
      <c r="B1341" s="33"/>
      <c r="D1341" s="152" t="s">
        <v>648</v>
      </c>
      <c r="F1341" s="188" t="s">
        <v>1836</v>
      </c>
      <c r="H1341" s="189">
        <v>7.2</v>
      </c>
      <c r="L1341" s="33"/>
      <c r="M1341" s="155"/>
      <c r="T1341" s="57"/>
      <c r="AU1341" s="18" t="s">
        <v>84</v>
      </c>
    </row>
    <row r="1342" spans="2:65" s="1" customFormat="1" ht="11.25">
      <c r="B1342" s="33"/>
      <c r="D1342" s="152" t="s">
        <v>648</v>
      </c>
      <c r="F1342" s="188" t="s">
        <v>1455</v>
      </c>
      <c r="H1342" s="189">
        <v>0</v>
      </c>
      <c r="L1342" s="33"/>
      <c r="M1342" s="155"/>
      <c r="T1342" s="57"/>
      <c r="AU1342" s="18" t="s">
        <v>84</v>
      </c>
    </row>
    <row r="1343" spans="2:65" s="1" customFormat="1" ht="11.25">
      <c r="B1343" s="33"/>
      <c r="D1343" s="152" t="s">
        <v>648</v>
      </c>
      <c r="F1343" s="188" t="s">
        <v>1837</v>
      </c>
      <c r="H1343" s="189">
        <v>5</v>
      </c>
      <c r="L1343" s="33"/>
      <c r="M1343" s="155"/>
      <c r="T1343" s="57"/>
      <c r="AU1343" s="18" t="s">
        <v>84</v>
      </c>
    </row>
    <row r="1344" spans="2:65" s="1" customFormat="1" ht="11.25">
      <c r="B1344" s="33"/>
      <c r="D1344" s="152" t="s">
        <v>648</v>
      </c>
      <c r="F1344" s="188" t="s">
        <v>1838</v>
      </c>
      <c r="H1344" s="189">
        <v>0</v>
      </c>
      <c r="L1344" s="33"/>
      <c r="M1344" s="155"/>
      <c r="T1344" s="57"/>
      <c r="AU1344" s="18" t="s">
        <v>84</v>
      </c>
    </row>
    <row r="1345" spans="2:47" s="1" customFormat="1" ht="11.25">
      <c r="B1345" s="33"/>
      <c r="D1345" s="152" t="s">
        <v>648</v>
      </c>
      <c r="F1345" s="188" t="s">
        <v>1839</v>
      </c>
      <c r="H1345" s="189">
        <v>2.8</v>
      </c>
      <c r="L1345" s="33"/>
      <c r="M1345" s="155"/>
      <c r="T1345" s="57"/>
      <c r="AU1345" s="18" t="s">
        <v>84</v>
      </c>
    </row>
    <row r="1346" spans="2:47" s="1" customFormat="1" ht="11.25">
      <c r="B1346" s="33"/>
      <c r="D1346" s="152" t="s">
        <v>648</v>
      </c>
      <c r="F1346" s="188" t="s">
        <v>1840</v>
      </c>
      <c r="H1346" s="189">
        <v>0</v>
      </c>
      <c r="L1346" s="33"/>
      <c r="M1346" s="155"/>
      <c r="T1346" s="57"/>
      <c r="AU1346" s="18" t="s">
        <v>84</v>
      </c>
    </row>
    <row r="1347" spans="2:47" s="1" customFormat="1" ht="11.25">
      <c r="B1347" s="33"/>
      <c r="D1347" s="152" t="s">
        <v>648</v>
      </c>
      <c r="F1347" s="188" t="s">
        <v>1841</v>
      </c>
      <c r="H1347" s="189">
        <v>11.5</v>
      </c>
      <c r="L1347" s="33"/>
      <c r="M1347" s="155"/>
      <c r="T1347" s="57"/>
      <c r="AU1347" s="18" t="s">
        <v>84</v>
      </c>
    </row>
    <row r="1348" spans="2:47" s="1" customFormat="1" ht="11.25">
      <c r="B1348" s="33"/>
      <c r="D1348" s="152" t="s">
        <v>648</v>
      </c>
      <c r="F1348" s="188" t="s">
        <v>1842</v>
      </c>
      <c r="H1348" s="189">
        <v>0</v>
      </c>
      <c r="L1348" s="33"/>
      <c r="M1348" s="155"/>
      <c r="T1348" s="57"/>
      <c r="AU1348" s="18" t="s">
        <v>84</v>
      </c>
    </row>
    <row r="1349" spans="2:47" s="1" customFormat="1" ht="11.25">
      <c r="B1349" s="33"/>
      <c r="D1349" s="152" t="s">
        <v>648</v>
      </c>
      <c r="F1349" s="188" t="s">
        <v>1843</v>
      </c>
      <c r="H1349" s="189">
        <v>12.3</v>
      </c>
      <c r="L1349" s="33"/>
      <c r="M1349" s="155"/>
      <c r="T1349" s="57"/>
      <c r="AU1349" s="18" t="s">
        <v>84</v>
      </c>
    </row>
    <row r="1350" spans="2:47" s="1" customFormat="1" ht="11.25">
      <c r="B1350" s="33"/>
      <c r="D1350" s="152" t="s">
        <v>648</v>
      </c>
      <c r="F1350" s="188" t="s">
        <v>1844</v>
      </c>
      <c r="H1350" s="189">
        <v>0</v>
      </c>
      <c r="L1350" s="33"/>
      <c r="M1350" s="155"/>
      <c r="T1350" s="57"/>
      <c r="AU1350" s="18" t="s">
        <v>84</v>
      </c>
    </row>
    <row r="1351" spans="2:47" s="1" customFormat="1" ht="11.25">
      <c r="B1351" s="33"/>
      <c r="D1351" s="152" t="s">
        <v>648</v>
      </c>
      <c r="F1351" s="188" t="s">
        <v>1845</v>
      </c>
      <c r="H1351" s="189">
        <v>8.8000000000000007</v>
      </c>
      <c r="L1351" s="33"/>
      <c r="M1351" s="155"/>
      <c r="T1351" s="57"/>
      <c r="AU1351" s="18" t="s">
        <v>84</v>
      </c>
    </row>
    <row r="1352" spans="2:47" s="1" customFormat="1" ht="11.25">
      <c r="B1352" s="33"/>
      <c r="D1352" s="152" t="s">
        <v>648</v>
      </c>
      <c r="F1352" s="188" t="s">
        <v>1846</v>
      </c>
      <c r="H1352" s="189">
        <v>0</v>
      </c>
      <c r="L1352" s="33"/>
      <c r="M1352" s="155"/>
      <c r="T1352" s="57"/>
      <c r="AU1352" s="18" t="s">
        <v>84</v>
      </c>
    </row>
    <row r="1353" spans="2:47" s="1" customFormat="1" ht="11.25">
      <c r="B1353" s="33"/>
      <c r="D1353" s="152" t="s">
        <v>648</v>
      </c>
      <c r="F1353" s="188" t="s">
        <v>1847</v>
      </c>
      <c r="H1353" s="189">
        <v>9</v>
      </c>
      <c r="L1353" s="33"/>
      <c r="M1353" s="155"/>
      <c r="T1353" s="57"/>
      <c r="AU1353" s="18" t="s">
        <v>84</v>
      </c>
    </row>
    <row r="1354" spans="2:47" s="1" customFormat="1" ht="11.25">
      <c r="B1354" s="33"/>
      <c r="D1354" s="152" t="s">
        <v>648</v>
      </c>
      <c r="F1354" s="188" t="s">
        <v>1848</v>
      </c>
      <c r="H1354" s="189">
        <v>0</v>
      </c>
      <c r="L1354" s="33"/>
      <c r="M1354" s="155"/>
      <c r="T1354" s="57"/>
      <c r="AU1354" s="18" t="s">
        <v>84</v>
      </c>
    </row>
    <row r="1355" spans="2:47" s="1" customFormat="1" ht="11.25">
      <c r="B1355" s="33"/>
      <c r="D1355" s="152" t="s">
        <v>648</v>
      </c>
      <c r="F1355" s="188" t="s">
        <v>1849</v>
      </c>
      <c r="H1355" s="189">
        <v>4.8</v>
      </c>
      <c r="L1355" s="33"/>
      <c r="M1355" s="155"/>
      <c r="T1355" s="57"/>
      <c r="AU1355" s="18" t="s">
        <v>84</v>
      </c>
    </row>
    <row r="1356" spans="2:47" s="1" customFormat="1" ht="11.25">
      <c r="B1356" s="33"/>
      <c r="D1356" s="152" t="s">
        <v>648</v>
      </c>
      <c r="F1356" s="188" t="s">
        <v>1850</v>
      </c>
      <c r="H1356" s="189">
        <v>0</v>
      </c>
      <c r="L1356" s="33"/>
      <c r="M1356" s="155"/>
      <c r="T1356" s="57"/>
      <c r="AU1356" s="18" t="s">
        <v>84</v>
      </c>
    </row>
    <row r="1357" spans="2:47" s="1" customFormat="1" ht="11.25">
      <c r="B1357" s="33"/>
      <c r="D1357" s="152" t="s">
        <v>648</v>
      </c>
      <c r="F1357" s="188" t="s">
        <v>1851</v>
      </c>
      <c r="H1357" s="189">
        <v>8.9</v>
      </c>
      <c r="L1357" s="33"/>
      <c r="M1357" s="155"/>
      <c r="T1357" s="57"/>
      <c r="AU1357" s="18" t="s">
        <v>84</v>
      </c>
    </row>
    <row r="1358" spans="2:47" s="1" customFormat="1" ht="11.25">
      <c r="B1358" s="33"/>
      <c r="D1358" s="152" t="s">
        <v>648</v>
      </c>
      <c r="F1358" s="188" t="s">
        <v>1852</v>
      </c>
      <c r="H1358" s="189">
        <v>0</v>
      </c>
      <c r="L1358" s="33"/>
      <c r="M1358" s="155"/>
      <c r="T1358" s="57"/>
      <c r="AU1358" s="18" t="s">
        <v>84</v>
      </c>
    </row>
    <row r="1359" spans="2:47" s="1" customFormat="1" ht="11.25">
      <c r="B1359" s="33"/>
      <c r="D1359" s="152" t="s">
        <v>648</v>
      </c>
      <c r="F1359" s="188" t="s">
        <v>1853</v>
      </c>
      <c r="H1359" s="189">
        <v>3.8</v>
      </c>
      <c r="L1359" s="33"/>
      <c r="M1359" s="155"/>
      <c r="T1359" s="57"/>
      <c r="AU1359" s="18" t="s">
        <v>84</v>
      </c>
    </row>
    <row r="1360" spans="2:47" s="1" customFormat="1" ht="11.25">
      <c r="B1360" s="33"/>
      <c r="D1360" s="152" t="s">
        <v>648</v>
      </c>
      <c r="F1360" s="188" t="s">
        <v>1854</v>
      </c>
      <c r="H1360" s="189">
        <v>0</v>
      </c>
      <c r="L1360" s="33"/>
      <c r="M1360" s="155"/>
      <c r="T1360" s="57"/>
      <c r="AU1360" s="18" t="s">
        <v>84</v>
      </c>
    </row>
    <row r="1361" spans="2:65" s="1" customFormat="1" ht="11.25">
      <c r="B1361" s="33"/>
      <c r="D1361" s="152" t="s">
        <v>648</v>
      </c>
      <c r="F1361" s="188" t="s">
        <v>1855</v>
      </c>
      <c r="H1361" s="189">
        <v>2.9</v>
      </c>
      <c r="L1361" s="33"/>
      <c r="M1361" s="155"/>
      <c r="T1361" s="57"/>
      <c r="AU1361" s="18" t="s">
        <v>84</v>
      </c>
    </row>
    <row r="1362" spans="2:65" s="1" customFormat="1" ht="11.25">
      <c r="B1362" s="33"/>
      <c r="D1362" s="152" t="s">
        <v>648</v>
      </c>
      <c r="F1362" s="188" t="s">
        <v>1856</v>
      </c>
      <c r="H1362" s="189">
        <v>0</v>
      </c>
      <c r="L1362" s="33"/>
      <c r="M1362" s="155"/>
      <c r="T1362" s="57"/>
      <c r="AU1362" s="18" t="s">
        <v>84</v>
      </c>
    </row>
    <row r="1363" spans="2:65" s="1" customFormat="1" ht="11.25">
      <c r="B1363" s="33"/>
      <c r="D1363" s="152" t="s">
        <v>648</v>
      </c>
      <c r="F1363" s="188" t="s">
        <v>1857</v>
      </c>
      <c r="H1363" s="189">
        <v>12</v>
      </c>
      <c r="L1363" s="33"/>
      <c r="M1363" s="155"/>
      <c r="T1363" s="57"/>
      <c r="AU1363" s="18" t="s">
        <v>84</v>
      </c>
    </row>
    <row r="1364" spans="2:65" s="1" customFormat="1" ht="11.25">
      <c r="B1364" s="33"/>
      <c r="D1364" s="152" t="s">
        <v>648</v>
      </c>
      <c r="F1364" s="188" t="s">
        <v>1858</v>
      </c>
      <c r="H1364" s="189">
        <v>0</v>
      </c>
      <c r="L1364" s="33"/>
      <c r="M1364" s="155"/>
      <c r="T1364" s="57"/>
      <c r="AU1364" s="18" t="s">
        <v>84</v>
      </c>
    </row>
    <row r="1365" spans="2:65" s="1" customFormat="1" ht="11.25">
      <c r="B1365" s="33"/>
      <c r="D1365" s="152" t="s">
        <v>648</v>
      </c>
      <c r="F1365" s="188" t="s">
        <v>1859</v>
      </c>
      <c r="H1365" s="189">
        <v>12.1</v>
      </c>
      <c r="L1365" s="33"/>
      <c r="M1365" s="155"/>
      <c r="T1365" s="57"/>
      <c r="AU1365" s="18" t="s">
        <v>84</v>
      </c>
    </row>
    <row r="1366" spans="2:65" s="1" customFormat="1" ht="11.25">
      <c r="B1366" s="33"/>
      <c r="D1366" s="152" t="s">
        <v>648</v>
      </c>
      <c r="F1366" s="188" t="s">
        <v>1860</v>
      </c>
      <c r="H1366" s="189">
        <v>0</v>
      </c>
      <c r="L1366" s="33"/>
      <c r="M1366" s="155"/>
      <c r="T1366" s="57"/>
      <c r="AU1366" s="18" t="s">
        <v>84</v>
      </c>
    </row>
    <row r="1367" spans="2:65" s="1" customFormat="1" ht="11.25">
      <c r="B1367" s="33"/>
      <c r="D1367" s="152" t="s">
        <v>648</v>
      </c>
      <c r="F1367" s="188" t="s">
        <v>1837</v>
      </c>
      <c r="H1367" s="189">
        <v>5</v>
      </c>
      <c r="L1367" s="33"/>
      <c r="M1367" s="155"/>
      <c r="T1367" s="57"/>
      <c r="AU1367" s="18" t="s">
        <v>84</v>
      </c>
    </row>
    <row r="1368" spans="2:65" s="1" customFormat="1" ht="11.25">
      <c r="B1368" s="33"/>
      <c r="D1368" s="152" t="s">
        <v>648</v>
      </c>
      <c r="F1368" s="188" t="s">
        <v>1861</v>
      </c>
      <c r="H1368" s="189">
        <v>0</v>
      </c>
      <c r="L1368" s="33"/>
      <c r="M1368" s="155"/>
      <c r="T1368" s="57"/>
      <c r="AU1368" s="18" t="s">
        <v>84</v>
      </c>
    </row>
    <row r="1369" spans="2:65" s="1" customFormat="1" ht="11.25">
      <c r="B1369" s="33"/>
      <c r="D1369" s="152" t="s">
        <v>648</v>
      </c>
      <c r="F1369" s="188" t="s">
        <v>1862</v>
      </c>
      <c r="H1369" s="189">
        <v>9.1999999999999993</v>
      </c>
      <c r="L1369" s="33"/>
      <c r="M1369" s="155"/>
      <c r="T1369" s="57"/>
      <c r="AU1369" s="18" t="s">
        <v>84</v>
      </c>
    </row>
    <row r="1370" spans="2:65" s="1" customFormat="1" ht="11.25">
      <c r="B1370" s="33"/>
      <c r="D1370" s="152" t="s">
        <v>648</v>
      </c>
      <c r="F1370" s="188" t="s">
        <v>325</v>
      </c>
      <c r="H1370" s="189">
        <v>161</v>
      </c>
      <c r="L1370" s="33"/>
      <c r="M1370" s="155"/>
      <c r="T1370" s="57"/>
      <c r="AU1370" s="18" t="s">
        <v>84</v>
      </c>
    </row>
    <row r="1371" spans="2:65" s="1" customFormat="1" ht="21.75" customHeight="1">
      <c r="B1371" s="33"/>
      <c r="C1371" s="139" t="s">
        <v>1863</v>
      </c>
      <c r="D1371" s="139" t="s">
        <v>309</v>
      </c>
      <c r="E1371" s="140" t="s">
        <v>1864</v>
      </c>
      <c r="F1371" s="141" t="s">
        <v>1865</v>
      </c>
      <c r="G1371" s="142" t="s">
        <v>312</v>
      </c>
      <c r="H1371" s="143">
        <v>128.80000000000001</v>
      </c>
      <c r="I1371" s="144"/>
      <c r="J1371" s="145">
        <f>ROUND(I1371*H1371,2)</f>
        <v>0</v>
      </c>
      <c r="K1371" s="141" t="s">
        <v>313</v>
      </c>
      <c r="L1371" s="33"/>
      <c r="M1371" s="146" t="s">
        <v>1</v>
      </c>
      <c r="N1371" s="147" t="s">
        <v>40</v>
      </c>
      <c r="P1371" s="148">
        <f>O1371*H1371</f>
        <v>0</v>
      </c>
      <c r="Q1371" s="148">
        <v>0</v>
      </c>
      <c r="R1371" s="148">
        <f>Q1371*H1371</f>
        <v>0</v>
      </c>
      <c r="S1371" s="148">
        <v>0</v>
      </c>
      <c r="T1371" s="149">
        <f>S1371*H1371</f>
        <v>0</v>
      </c>
      <c r="AR1371" s="150" t="s">
        <v>417</v>
      </c>
      <c r="AT1371" s="150" t="s">
        <v>309</v>
      </c>
      <c r="AU1371" s="150" t="s">
        <v>84</v>
      </c>
      <c r="AY1371" s="18" t="s">
        <v>307</v>
      </c>
      <c r="BE1371" s="151">
        <f>IF(N1371="základní",J1371,0)</f>
        <v>0</v>
      </c>
      <c r="BF1371" s="151">
        <f>IF(N1371="snížená",J1371,0)</f>
        <v>0</v>
      </c>
      <c r="BG1371" s="151">
        <f>IF(N1371="zákl. přenesená",J1371,0)</f>
        <v>0</v>
      </c>
      <c r="BH1371" s="151">
        <f>IF(N1371="sníž. přenesená",J1371,0)</f>
        <v>0</v>
      </c>
      <c r="BI1371" s="151">
        <f>IF(N1371="nulová",J1371,0)</f>
        <v>0</v>
      </c>
      <c r="BJ1371" s="18" t="s">
        <v>82</v>
      </c>
      <c r="BK1371" s="151">
        <f>ROUND(I1371*H1371,2)</f>
        <v>0</v>
      </c>
      <c r="BL1371" s="18" t="s">
        <v>417</v>
      </c>
      <c r="BM1371" s="150" t="s">
        <v>1866</v>
      </c>
    </row>
    <row r="1372" spans="2:65" s="1" customFormat="1" ht="19.5">
      <c r="B1372" s="33"/>
      <c r="D1372" s="152" t="s">
        <v>316</v>
      </c>
      <c r="F1372" s="153" t="s">
        <v>1867</v>
      </c>
      <c r="I1372" s="154"/>
      <c r="L1372" s="33"/>
      <c r="M1372" s="155"/>
      <c r="T1372" s="57"/>
      <c r="AT1372" s="18" t="s">
        <v>316</v>
      </c>
      <c r="AU1372" s="18" t="s">
        <v>84</v>
      </c>
    </row>
    <row r="1373" spans="2:65" s="13" customFormat="1" ht="11.25">
      <c r="B1373" s="162"/>
      <c r="D1373" s="152" t="s">
        <v>318</v>
      </c>
      <c r="E1373" s="163" t="s">
        <v>1</v>
      </c>
      <c r="F1373" s="164" t="s">
        <v>161</v>
      </c>
      <c r="H1373" s="165">
        <v>128.80000000000001</v>
      </c>
      <c r="I1373" s="166"/>
      <c r="L1373" s="162"/>
      <c r="M1373" s="167"/>
      <c r="T1373" s="168"/>
      <c r="AT1373" s="163" t="s">
        <v>318</v>
      </c>
      <c r="AU1373" s="163" t="s">
        <v>84</v>
      </c>
      <c r="AV1373" s="13" t="s">
        <v>84</v>
      </c>
      <c r="AW1373" s="13" t="s">
        <v>32</v>
      </c>
      <c r="AX1373" s="13" t="s">
        <v>82</v>
      </c>
      <c r="AY1373" s="163" t="s">
        <v>307</v>
      </c>
    </row>
    <row r="1374" spans="2:65" s="1" customFormat="1" ht="11.25">
      <c r="B1374" s="33"/>
      <c r="D1374" s="152" t="s">
        <v>648</v>
      </c>
      <c r="F1374" s="187" t="s">
        <v>732</v>
      </c>
      <c r="L1374" s="33"/>
      <c r="M1374" s="155"/>
      <c r="T1374" s="57"/>
      <c r="AU1374" s="18" t="s">
        <v>84</v>
      </c>
    </row>
    <row r="1375" spans="2:65" s="1" customFormat="1" ht="11.25">
      <c r="B1375" s="33"/>
      <c r="D1375" s="152" t="s">
        <v>648</v>
      </c>
      <c r="F1375" s="188" t="s">
        <v>733</v>
      </c>
      <c r="H1375" s="189">
        <v>0</v>
      </c>
      <c r="L1375" s="33"/>
      <c r="M1375" s="155"/>
      <c r="T1375" s="57"/>
      <c r="AU1375" s="18" t="s">
        <v>84</v>
      </c>
    </row>
    <row r="1376" spans="2:65" s="1" customFormat="1" ht="11.25">
      <c r="B1376" s="33"/>
      <c r="D1376" s="152" t="s">
        <v>648</v>
      </c>
      <c r="F1376" s="188" t="s">
        <v>734</v>
      </c>
      <c r="H1376" s="189">
        <v>64.400000000000006</v>
      </c>
      <c r="L1376" s="33"/>
      <c r="M1376" s="155"/>
      <c r="T1376" s="57"/>
      <c r="AU1376" s="18" t="s">
        <v>84</v>
      </c>
    </row>
    <row r="1377" spans="2:65" s="1" customFormat="1" ht="11.25">
      <c r="B1377" s="33"/>
      <c r="D1377" s="152" t="s">
        <v>648</v>
      </c>
      <c r="F1377" s="188" t="s">
        <v>735</v>
      </c>
      <c r="H1377" s="189">
        <v>0</v>
      </c>
      <c r="L1377" s="33"/>
      <c r="M1377" s="155"/>
      <c r="T1377" s="57"/>
      <c r="AU1377" s="18" t="s">
        <v>84</v>
      </c>
    </row>
    <row r="1378" spans="2:65" s="1" customFormat="1" ht="11.25">
      <c r="B1378" s="33"/>
      <c r="D1378" s="152" t="s">
        <v>648</v>
      </c>
      <c r="F1378" s="188" t="s">
        <v>734</v>
      </c>
      <c r="H1378" s="189">
        <v>64.400000000000006</v>
      </c>
      <c r="L1378" s="33"/>
      <c r="M1378" s="155"/>
      <c r="T1378" s="57"/>
      <c r="AU1378" s="18" t="s">
        <v>84</v>
      </c>
    </row>
    <row r="1379" spans="2:65" s="1" customFormat="1" ht="11.25">
      <c r="B1379" s="33"/>
      <c r="D1379" s="152" t="s">
        <v>648</v>
      </c>
      <c r="F1379" s="188" t="s">
        <v>325</v>
      </c>
      <c r="H1379" s="189">
        <v>128.80000000000001</v>
      </c>
      <c r="L1379" s="33"/>
      <c r="M1379" s="155"/>
      <c r="T1379" s="57"/>
      <c r="AU1379" s="18" t="s">
        <v>84</v>
      </c>
    </row>
    <row r="1380" spans="2:65" s="1" customFormat="1" ht="16.5" customHeight="1">
      <c r="B1380" s="33"/>
      <c r="C1380" s="139" t="s">
        <v>1868</v>
      </c>
      <c r="D1380" s="139" t="s">
        <v>309</v>
      </c>
      <c r="E1380" s="140" t="s">
        <v>1869</v>
      </c>
      <c r="F1380" s="141" t="s">
        <v>1870</v>
      </c>
      <c r="G1380" s="142" t="s">
        <v>312</v>
      </c>
      <c r="H1380" s="143">
        <v>517.79999999999995</v>
      </c>
      <c r="I1380" s="144"/>
      <c r="J1380" s="145">
        <f>ROUND(I1380*H1380,2)</f>
        <v>0</v>
      </c>
      <c r="K1380" s="141" t="s">
        <v>313</v>
      </c>
      <c r="L1380" s="33"/>
      <c r="M1380" s="146" t="s">
        <v>1</v>
      </c>
      <c r="N1380" s="147" t="s">
        <v>40</v>
      </c>
      <c r="P1380" s="148">
        <f>O1380*H1380</f>
        <v>0</v>
      </c>
      <c r="Q1380" s="148">
        <v>0</v>
      </c>
      <c r="R1380" s="148">
        <f>Q1380*H1380</f>
        <v>0</v>
      </c>
      <c r="S1380" s="148">
        <v>0</v>
      </c>
      <c r="T1380" s="149">
        <f>S1380*H1380</f>
        <v>0</v>
      </c>
      <c r="AR1380" s="150" t="s">
        <v>417</v>
      </c>
      <c r="AT1380" s="150" t="s">
        <v>309</v>
      </c>
      <c r="AU1380" s="150" t="s">
        <v>84</v>
      </c>
      <c r="AY1380" s="18" t="s">
        <v>307</v>
      </c>
      <c r="BE1380" s="151">
        <f>IF(N1380="základní",J1380,0)</f>
        <v>0</v>
      </c>
      <c r="BF1380" s="151">
        <f>IF(N1380="snížená",J1380,0)</f>
        <v>0</v>
      </c>
      <c r="BG1380" s="151">
        <f>IF(N1380="zákl. přenesená",J1380,0)</f>
        <v>0</v>
      </c>
      <c r="BH1380" s="151">
        <f>IF(N1380="sníž. přenesená",J1380,0)</f>
        <v>0</v>
      </c>
      <c r="BI1380" s="151">
        <f>IF(N1380="nulová",J1380,0)</f>
        <v>0</v>
      </c>
      <c r="BJ1380" s="18" t="s">
        <v>82</v>
      </c>
      <c r="BK1380" s="151">
        <f>ROUND(I1380*H1380,2)</f>
        <v>0</v>
      </c>
      <c r="BL1380" s="18" t="s">
        <v>417</v>
      </c>
      <c r="BM1380" s="150" t="s">
        <v>1871</v>
      </c>
    </row>
    <row r="1381" spans="2:65" s="1" customFormat="1" ht="11.25">
      <c r="B1381" s="33"/>
      <c r="D1381" s="152" t="s">
        <v>316</v>
      </c>
      <c r="F1381" s="153" t="s">
        <v>1872</v>
      </c>
      <c r="I1381" s="154"/>
      <c r="L1381" s="33"/>
      <c r="M1381" s="155"/>
      <c r="T1381" s="57"/>
      <c r="AT1381" s="18" t="s">
        <v>316</v>
      </c>
      <c r="AU1381" s="18" t="s">
        <v>84</v>
      </c>
    </row>
    <row r="1382" spans="2:65" s="13" customFormat="1" ht="11.25">
      <c r="B1382" s="162"/>
      <c r="D1382" s="152" t="s">
        <v>318</v>
      </c>
      <c r="E1382" s="163" t="s">
        <v>1</v>
      </c>
      <c r="F1382" s="164" t="s">
        <v>1873</v>
      </c>
      <c r="H1382" s="165">
        <v>517.79999999999995</v>
      </c>
      <c r="I1382" s="166"/>
      <c r="L1382" s="162"/>
      <c r="M1382" s="167"/>
      <c r="T1382" s="168"/>
      <c r="AT1382" s="163" t="s">
        <v>318</v>
      </c>
      <c r="AU1382" s="163" t="s">
        <v>84</v>
      </c>
      <c r="AV1382" s="13" t="s">
        <v>84</v>
      </c>
      <c r="AW1382" s="13" t="s">
        <v>32</v>
      </c>
      <c r="AX1382" s="13" t="s">
        <v>82</v>
      </c>
      <c r="AY1382" s="163" t="s">
        <v>307</v>
      </c>
    </row>
    <row r="1383" spans="2:65" s="1" customFormat="1" ht="11.25">
      <c r="B1383" s="33"/>
      <c r="D1383" s="152" t="s">
        <v>648</v>
      </c>
      <c r="F1383" s="187" t="s">
        <v>732</v>
      </c>
      <c r="L1383" s="33"/>
      <c r="M1383" s="155"/>
      <c r="T1383" s="57"/>
      <c r="AU1383" s="18" t="s">
        <v>84</v>
      </c>
    </row>
    <row r="1384" spans="2:65" s="1" customFormat="1" ht="11.25">
      <c r="B1384" s="33"/>
      <c r="D1384" s="152" t="s">
        <v>648</v>
      </c>
      <c r="F1384" s="188" t="s">
        <v>733</v>
      </c>
      <c r="H1384" s="189">
        <v>0</v>
      </c>
      <c r="L1384" s="33"/>
      <c r="M1384" s="155"/>
      <c r="T1384" s="57"/>
      <c r="AU1384" s="18" t="s">
        <v>84</v>
      </c>
    </row>
    <row r="1385" spans="2:65" s="1" customFormat="1" ht="11.25">
      <c r="B1385" s="33"/>
      <c r="D1385" s="152" t="s">
        <v>648</v>
      </c>
      <c r="F1385" s="188" t="s">
        <v>734</v>
      </c>
      <c r="H1385" s="189">
        <v>64.400000000000006</v>
      </c>
      <c r="L1385" s="33"/>
      <c r="M1385" s="155"/>
      <c r="T1385" s="57"/>
      <c r="AU1385" s="18" t="s">
        <v>84</v>
      </c>
    </row>
    <row r="1386" spans="2:65" s="1" customFormat="1" ht="11.25">
      <c r="B1386" s="33"/>
      <c r="D1386" s="152" t="s">
        <v>648</v>
      </c>
      <c r="F1386" s="188" t="s">
        <v>735</v>
      </c>
      <c r="H1386" s="189">
        <v>0</v>
      </c>
      <c r="L1386" s="33"/>
      <c r="M1386" s="155"/>
      <c r="T1386" s="57"/>
      <c r="AU1386" s="18" t="s">
        <v>84</v>
      </c>
    </row>
    <row r="1387" spans="2:65" s="1" customFormat="1" ht="11.25">
      <c r="B1387" s="33"/>
      <c r="D1387" s="152" t="s">
        <v>648</v>
      </c>
      <c r="F1387" s="188" t="s">
        <v>734</v>
      </c>
      <c r="H1387" s="189">
        <v>64.400000000000006</v>
      </c>
      <c r="L1387" s="33"/>
      <c r="M1387" s="155"/>
      <c r="T1387" s="57"/>
      <c r="AU1387" s="18" t="s">
        <v>84</v>
      </c>
    </row>
    <row r="1388" spans="2:65" s="1" customFormat="1" ht="11.25">
      <c r="B1388" s="33"/>
      <c r="D1388" s="152" t="s">
        <v>648</v>
      </c>
      <c r="F1388" s="188" t="s">
        <v>325</v>
      </c>
      <c r="H1388" s="189">
        <v>128.80000000000001</v>
      </c>
      <c r="L1388" s="33"/>
      <c r="M1388" s="155"/>
      <c r="T1388" s="57"/>
      <c r="AU1388" s="18" t="s">
        <v>84</v>
      </c>
    </row>
    <row r="1389" spans="2:65" s="1" customFormat="1" ht="16.5" customHeight="1">
      <c r="B1389" s="33"/>
      <c r="C1389" s="139" t="s">
        <v>1874</v>
      </c>
      <c r="D1389" s="139" t="s">
        <v>309</v>
      </c>
      <c r="E1389" s="140" t="s">
        <v>1875</v>
      </c>
      <c r="F1389" s="141" t="s">
        <v>1876</v>
      </c>
      <c r="G1389" s="142" t="s">
        <v>312</v>
      </c>
      <c r="H1389" s="143">
        <v>517.79999999999995</v>
      </c>
      <c r="I1389" s="144"/>
      <c r="J1389" s="145">
        <f>ROUND(I1389*H1389,2)</f>
        <v>0</v>
      </c>
      <c r="K1389" s="141" t="s">
        <v>313</v>
      </c>
      <c r="L1389" s="33"/>
      <c r="M1389" s="146" t="s">
        <v>1</v>
      </c>
      <c r="N1389" s="147" t="s">
        <v>40</v>
      </c>
      <c r="P1389" s="148">
        <f>O1389*H1389</f>
        <v>0</v>
      </c>
      <c r="Q1389" s="148">
        <v>2.9999999999999997E-4</v>
      </c>
      <c r="R1389" s="148">
        <f>Q1389*H1389</f>
        <v>0.15533999999999998</v>
      </c>
      <c r="S1389" s="148">
        <v>0</v>
      </c>
      <c r="T1389" s="149">
        <f>S1389*H1389</f>
        <v>0</v>
      </c>
      <c r="AR1389" s="150" t="s">
        <v>417</v>
      </c>
      <c r="AT1389" s="150" t="s">
        <v>309</v>
      </c>
      <c r="AU1389" s="150" t="s">
        <v>84</v>
      </c>
      <c r="AY1389" s="18" t="s">
        <v>307</v>
      </c>
      <c r="BE1389" s="151">
        <f>IF(N1389="základní",J1389,0)</f>
        <v>0</v>
      </c>
      <c r="BF1389" s="151">
        <f>IF(N1389="snížená",J1389,0)</f>
        <v>0</v>
      </c>
      <c r="BG1389" s="151">
        <f>IF(N1389="zákl. přenesená",J1389,0)</f>
        <v>0</v>
      </c>
      <c r="BH1389" s="151">
        <f>IF(N1389="sníž. přenesená",J1389,0)</f>
        <v>0</v>
      </c>
      <c r="BI1389" s="151">
        <f>IF(N1389="nulová",J1389,0)</f>
        <v>0</v>
      </c>
      <c r="BJ1389" s="18" t="s">
        <v>82</v>
      </c>
      <c r="BK1389" s="151">
        <f>ROUND(I1389*H1389,2)</f>
        <v>0</v>
      </c>
      <c r="BL1389" s="18" t="s">
        <v>417</v>
      </c>
      <c r="BM1389" s="150" t="s">
        <v>1877</v>
      </c>
    </row>
    <row r="1390" spans="2:65" s="1" customFormat="1" ht="19.5">
      <c r="B1390" s="33"/>
      <c r="D1390" s="152" t="s">
        <v>316</v>
      </c>
      <c r="F1390" s="153" t="s">
        <v>1878</v>
      </c>
      <c r="I1390" s="154"/>
      <c r="L1390" s="33"/>
      <c r="M1390" s="155"/>
      <c r="T1390" s="57"/>
      <c r="AT1390" s="18" t="s">
        <v>316</v>
      </c>
      <c r="AU1390" s="18" t="s">
        <v>84</v>
      </c>
    </row>
    <row r="1391" spans="2:65" s="13" customFormat="1" ht="11.25">
      <c r="B1391" s="162"/>
      <c r="D1391" s="152" t="s">
        <v>318</v>
      </c>
      <c r="E1391" s="163" t="s">
        <v>1</v>
      </c>
      <c r="F1391" s="164" t="s">
        <v>1873</v>
      </c>
      <c r="H1391" s="165">
        <v>517.79999999999995</v>
      </c>
      <c r="I1391" s="166"/>
      <c r="L1391" s="162"/>
      <c r="M1391" s="167"/>
      <c r="T1391" s="168"/>
      <c r="AT1391" s="163" t="s">
        <v>318</v>
      </c>
      <c r="AU1391" s="163" t="s">
        <v>84</v>
      </c>
      <c r="AV1391" s="13" t="s">
        <v>84</v>
      </c>
      <c r="AW1391" s="13" t="s">
        <v>32</v>
      </c>
      <c r="AX1391" s="13" t="s">
        <v>82</v>
      </c>
      <c r="AY1391" s="163" t="s">
        <v>307</v>
      </c>
    </row>
    <row r="1392" spans="2:65" s="1" customFormat="1" ht="11.25">
      <c r="B1392" s="33"/>
      <c r="D1392" s="152" t="s">
        <v>648</v>
      </c>
      <c r="F1392" s="187" t="s">
        <v>732</v>
      </c>
      <c r="L1392" s="33"/>
      <c r="M1392" s="155"/>
      <c r="T1392" s="57"/>
      <c r="AU1392" s="18" t="s">
        <v>84</v>
      </c>
    </row>
    <row r="1393" spans="2:65" s="1" customFormat="1" ht="11.25">
      <c r="B1393" s="33"/>
      <c r="D1393" s="152" t="s">
        <v>648</v>
      </c>
      <c r="F1393" s="188" t="s">
        <v>733</v>
      </c>
      <c r="H1393" s="189">
        <v>0</v>
      </c>
      <c r="L1393" s="33"/>
      <c r="M1393" s="155"/>
      <c r="T1393" s="57"/>
      <c r="AU1393" s="18" t="s">
        <v>84</v>
      </c>
    </row>
    <row r="1394" spans="2:65" s="1" customFormat="1" ht="11.25">
      <c r="B1394" s="33"/>
      <c r="D1394" s="152" t="s">
        <v>648</v>
      </c>
      <c r="F1394" s="188" t="s">
        <v>734</v>
      </c>
      <c r="H1394" s="189">
        <v>64.400000000000006</v>
      </c>
      <c r="L1394" s="33"/>
      <c r="M1394" s="155"/>
      <c r="T1394" s="57"/>
      <c r="AU1394" s="18" t="s">
        <v>84</v>
      </c>
    </row>
    <row r="1395" spans="2:65" s="1" customFormat="1" ht="11.25">
      <c r="B1395" s="33"/>
      <c r="D1395" s="152" t="s">
        <v>648</v>
      </c>
      <c r="F1395" s="188" t="s">
        <v>735</v>
      </c>
      <c r="H1395" s="189">
        <v>0</v>
      </c>
      <c r="L1395" s="33"/>
      <c r="M1395" s="155"/>
      <c r="T1395" s="57"/>
      <c r="AU1395" s="18" t="s">
        <v>84</v>
      </c>
    </row>
    <row r="1396" spans="2:65" s="1" customFormat="1" ht="11.25">
      <c r="B1396" s="33"/>
      <c r="D1396" s="152" t="s">
        <v>648</v>
      </c>
      <c r="F1396" s="188" t="s">
        <v>734</v>
      </c>
      <c r="H1396" s="189">
        <v>64.400000000000006</v>
      </c>
      <c r="L1396" s="33"/>
      <c r="M1396" s="155"/>
      <c r="T1396" s="57"/>
      <c r="AU1396" s="18" t="s">
        <v>84</v>
      </c>
    </row>
    <row r="1397" spans="2:65" s="1" customFormat="1" ht="11.25">
      <c r="B1397" s="33"/>
      <c r="D1397" s="152" t="s">
        <v>648</v>
      </c>
      <c r="F1397" s="188" t="s">
        <v>325</v>
      </c>
      <c r="H1397" s="189">
        <v>128.80000000000001</v>
      </c>
      <c r="L1397" s="33"/>
      <c r="M1397" s="155"/>
      <c r="T1397" s="57"/>
      <c r="AU1397" s="18" t="s">
        <v>84</v>
      </c>
    </row>
    <row r="1398" spans="2:65" s="1" customFormat="1" ht="33" customHeight="1">
      <c r="B1398" s="33"/>
      <c r="C1398" s="139" t="s">
        <v>1879</v>
      </c>
      <c r="D1398" s="139" t="s">
        <v>309</v>
      </c>
      <c r="E1398" s="140" t="s">
        <v>1880</v>
      </c>
      <c r="F1398" s="141" t="s">
        <v>1881</v>
      </c>
      <c r="G1398" s="142" t="s">
        <v>312</v>
      </c>
      <c r="H1398" s="143">
        <v>517.79999999999995</v>
      </c>
      <c r="I1398" s="144"/>
      <c r="J1398" s="145">
        <f>ROUND(I1398*H1398,2)</f>
        <v>0</v>
      </c>
      <c r="K1398" s="141" t="s">
        <v>313</v>
      </c>
      <c r="L1398" s="33"/>
      <c r="M1398" s="146" t="s">
        <v>1</v>
      </c>
      <c r="N1398" s="147" t="s">
        <v>40</v>
      </c>
      <c r="P1398" s="148">
        <f>O1398*H1398</f>
        <v>0</v>
      </c>
      <c r="Q1398" s="148">
        <v>9.0299999999999998E-3</v>
      </c>
      <c r="R1398" s="148">
        <f>Q1398*H1398</f>
        <v>4.6757339999999994</v>
      </c>
      <c r="S1398" s="148">
        <v>0</v>
      </c>
      <c r="T1398" s="149">
        <f>S1398*H1398</f>
        <v>0</v>
      </c>
      <c r="AR1398" s="150" t="s">
        <v>417</v>
      </c>
      <c r="AT1398" s="150" t="s">
        <v>309</v>
      </c>
      <c r="AU1398" s="150" t="s">
        <v>84</v>
      </c>
      <c r="AY1398" s="18" t="s">
        <v>307</v>
      </c>
      <c r="BE1398" s="151">
        <f>IF(N1398="základní",J1398,0)</f>
        <v>0</v>
      </c>
      <c r="BF1398" s="151">
        <f>IF(N1398="snížená",J1398,0)</f>
        <v>0</v>
      </c>
      <c r="BG1398" s="151">
        <f>IF(N1398="zákl. přenesená",J1398,0)</f>
        <v>0</v>
      </c>
      <c r="BH1398" s="151">
        <f>IF(N1398="sníž. přenesená",J1398,0)</f>
        <v>0</v>
      </c>
      <c r="BI1398" s="151">
        <f>IF(N1398="nulová",J1398,0)</f>
        <v>0</v>
      </c>
      <c r="BJ1398" s="18" t="s">
        <v>82</v>
      </c>
      <c r="BK1398" s="151">
        <f>ROUND(I1398*H1398,2)</f>
        <v>0</v>
      </c>
      <c r="BL1398" s="18" t="s">
        <v>417</v>
      </c>
      <c r="BM1398" s="150" t="s">
        <v>1882</v>
      </c>
    </row>
    <row r="1399" spans="2:65" s="1" customFormat="1" ht="19.5">
      <c r="B1399" s="33"/>
      <c r="D1399" s="152" t="s">
        <v>316</v>
      </c>
      <c r="F1399" s="153" t="s">
        <v>1883</v>
      </c>
      <c r="I1399" s="154"/>
      <c r="L1399" s="33"/>
      <c r="M1399" s="155"/>
      <c r="T1399" s="57"/>
      <c r="AT1399" s="18" t="s">
        <v>316</v>
      </c>
      <c r="AU1399" s="18" t="s">
        <v>84</v>
      </c>
    </row>
    <row r="1400" spans="2:65" s="13" customFormat="1" ht="11.25">
      <c r="B1400" s="162"/>
      <c r="D1400" s="152" t="s">
        <v>318</v>
      </c>
      <c r="E1400" s="163" t="s">
        <v>1</v>
      </c>
      <c r="F1400" s="164" t="s">
        <v>1873</v>
      </c>
      <c r="H1400" s="165">
        <v>517.79999999999995</v>
      </c>
      <c r="I1400" s="166"/>
      <c r="L1400" s="162"/>
      <c r="M1400" s="167"/>
      <c r="T1400" s="168"/>
      <c r="AT1400" s="163" t="s">
        <v>318</v>
      </c>
      <c r="AU1400" s="163" t="s">
        <v>84</v>
      </c>
      <c r="AV1400" s="13" t="s">
        <v>84</v>
      </c>
      <c r="AW1400" s="13" t="s">
        <v>32</v>
      </c>
      <c r="AX1400" s="13" t="s">
        <v>82</v>
      </c>
      <c r="AY1400" s="163" t="s">
        <v>307</v>
      </c>
    </row>
    <row r="1401" spans="2:65" s="1" customFormat="1" ht="11.25">
      <c r="B1401" s="33"/>
      <c r="D1401" s="152" t="s">
        <v>648</v>
      </c>
      <c r="F1401" s="187" t="s">
        <v>732</v>
      </c>
      <c r="L1401" s="33"/>
      <c r="M1401" s="155"/>
      <c r="T1401" s="57"/>
      <c r="AU1401" s="18" t="s">
        <v>84</v>
      </c>
    </row>
    <row r="1402" spans="2:65" s="1" customFormat="1" ht="11.25">
      <c r="B1402" s="33"/>
      <c r="D1402" s="152" t="s">
        <v>648</v>
      </c>
      <c r="F1402" s="188" t="s">
        <v>733</v>
      </c>
      <c r="H1402" s="189">
        <v>0</v>
      </c>
      <c r="L1402" s="33"/>
      <c r="M1402" s="155"/>
      <c r="T1402" s="57"/>
      <c r="AU1402" s="18" t="s">
        <v>84</v>
      </c>
    </row>
    <row r="1403" spans="2:65" s="1" customFormat="1" ht="11.25">
      <c r="B1403" s="33"/>
      <c r="D1403" s="152" t="s">
        <v>648</v>
      </c>
      <c r="F1403" s="188" t="s">
        <v>734</v>
      </c>
      <c r="H1403" s="189">
        <v>64.400000000000006</v>
      </c>
      <c r="L1403" s="33"/>
      <c r="M1403" s="155"/>
      <c r="T1403" s="57"/>
      <c r="AU1403" s="18" t="s">
        <v>84</v>
      </c>
    </row>
    <row r="1404" spans="2:65" s="1" customFormat="1" ht="11.25">
      <c r="B1404" s="33"/>
      <c r="D1404" s="152" t="s">
        <v>648</v>
      </c>
      <c r="F1404" s="188" t="s">
        <v>735</v>
      </c>
      <c r="H1404" s="189">
        <v>0</v>
      </c>
      <c r="L1404" s="33"/>
      <c r="M1404" s="155"/>
      <c r="T1404" s="57"/>
      <c r="AU1404" s="18" t="s">
        <v>84</v>
      </c>
    </row>
    <row r="1405" spans="2:65" s="1" customFormat="1" ht="11.25">
      <c r="B1405" s="33"/>
      <c r="D1405" s="152" t="s">
        <v>648</v>
      </c>
      <c r="F1405" s="188" t="s">
        <v>734</v>
      </c>
      <c r="H1405" s="189">
        <v>64.400000000000006</v>
      </c>
      <c r="L1405" s="33"/>
      <c r="M1405" s="155"/>
      <c r="T1405" s="57"/>
      <c r="AU1405" s="18" t="s">
        <v>84</v>
      </c>
    </row>
    <row r="1406" spans="2:65" s="1" customFormat="1" ht="11.25">
      <c r="B1406" s="33"/>
      <c r="D1406" s="152" t="s">
        <v>648</v>
      </c>
      <c r="F1406" s="188" t="s">
        <v>325</v>
      </c>
      <c r="H1406" s="189">
        <v>128.80000000000001</v>
      </c>
      <c r="L1406" s="33"/>
      <c r="M1406" s="155"/>
      <c r="T1406" s="57"/>
      <c r="AU1406" s="18" t="s">
        <v>84</v>
      </c>
    </row>
    <row r="1407" spans="2:65" s="1" customFormat="1" ht="24.2" customHeight="1">
      <c r="B1407" s="33"/>
      <c r="C1407" s="177" t="s">
        <v>1884</v>
      </c>
      <c r="D1407" s="177" t="s">
        <v>390</v>
      </c>
      <c r="E1407" s="178" t="s">
        <v>1885</v>
      </c>
      <c r="F1407" s="179" t="s">
        <v>1886</v>
      </c>
      <c r="G1407" s="180" t="s">
        <v>312</v>
      </c>
      <c r="H1407" s="181">
        <v>595.47</v>
      </c>
      <c r="I1407" s="182"/>
      <c r="J1407" s="183">
        <f>ROUND(I1407*H1407,2)</f>
        <v>0</v>
      </c>
      <c r="K1407" s="179" t="s">
        <v>313</v>
      </c>
      <c r="L1407" s="184"/>
      <c r="M1407" s="185" t="s">
        <v>1</v>
      </c>
      <c r="N1407" s="186" t="s">
        <v>40</v>
      </c>
      <c r="P1407" s="148">
        <f>O1407*H1407</f>
        <v>0</v>
      </c>
      <c r="Q1407" s="148">
        <v>2.1999999999999999E-2</v>
      </c>
      <c r="R1407" s="148">
        <f>Q1407*H1407</f>
        <v>13.100339999999999</v>
      </c>
      <c r="S1407" s="148">
        <v>0</v>
      </c>
      <c r="T1407" s="149">
        <f>S1407*H1407</f>
        <v>0</v>
      </c>
      <c r="AR1407" s="150" t="s">
        <v>524</v>
      </c>
      <c r="AT1407" s="150" t="s">
        <v>390</v>
      </c>
      <c r="AU1407" s="150" t="s">
        <v>84</v>
      </c>
      <c r="AY1407" s="18" t="s">
        <v>307</v>
      </c>
      <c r="BE1407" s="151">
        <f>IF(N1407="základní",J1407,0)</f>
        <v>0</v>
      </c>
      <c r="BF1407" s="151">
        <f>IF(N1407="snížená",J1407,0)</f>
        <v>0</v>
      </c>
      <c r="BG1407" s="151">
        <f>IF(N1407="zákl. přenesená",J1407,0)</f>
        <v>0</v>
      </c>
      <c r="BH1407" s="151">
        <f>IF(N1407="sníž. přenesená",J1407,0)</f>
        <v>0</v>
      </c>
      <c r="BI1407" s="151">
        <f>IF(N1407="nulová",J1407,0)</f>
        <v>0</v>
      </c>
      <c r="BJ1407" s="18" t="s">
        <v>82</v>
      </c>
      <c r="BK1407" s="151">
        <f>ROUND(I1407*H1407,2)</f>
        <v>0</v>
      </c>
      <c r="BL1407" s="18" t="s">
        <v>417</v>
      </c>
      <c r="BM1407" s="150" t="s">
        <v>1887</v>
      </c>
    </row>
    <row r="1408" spans="2:65" s="1" customFormat="1" ht="19.5">
      <c r="B1408" s="33"/>
      <c r="D1408" s="152" t="s">
        <v>316</v>
      </c>
      <c r="F1408" s="153" t="s">
        <v>1886</v>
      </c>
      <c r="I1408" s="154"/>
      <c r="L1408" s="33"/>
      <c r="M1408" s="155"/>
      <c r="T1408" s="57"/>
      <c r="AT1408" s="18" t="s">
        <v>316</v>
      </c>
      <c r="AU1408" s="18" t="s">
        <v>84</v>
      </c>
    </row>
    <row r="1409" spans="2:65" s="1" customFormat="1" ht="19.5">
      <c r="B1409" s="33"/>
      <c r="D1409" s="152" t="s">
        <v>357</v>
      </c>
      <c r="F1409" s="176" t="s">
        <v>1888</v>
      </c>
      <c r="I1409" s="154"/>
      <c r="L1409" s="33"/>
      <c r="M1409" s="155"/>
      <c r="T1409" s="57"/>
      <c r="AT1409" s="18" t="s">
        <v>357</v>
      </c>
      <c r="AU1409" s="18" t="s">
        <v>84</v>
      </c>
    </row>
    <row r="1410" spans="2:65" s="13" customFormat="1" ht="11.25">
      <c r="B1410" s="162"/>
      <c r="D1410" s="152" t="s">
        <v>318</v>
      </c>
      <c r="F1410" s="164" t="s">
        <v>1889</v>
      </c>
      <c r="H1410" s="165">
        <v>595.47</v>
      </c>
      <c r="I1410" s="166"/>
      <c r="L1410" s="162"/>
      <c r="M1410" s="167"/>
      <c r="T1410" s="168"/>
      <c r="AT1410" s="163" t="s">
        <v>318</v>
      </c>
      <c r="AU1410" s="163" t="s">
        <v>84</v>
      </c>
      <c r="AV1410" s="13" t="s">
        <v>84</v>
      </c>
      <c r="AW1410" s="13" t="s">
        <v>4</v>
      </c>
      <c r="AX1410" s="13" t="s">
        <v>82</v>
      </c>
      <c r="AY1410" s="163" t="s">
        <v>307</v>
      </c>
    </row>
    <row r="1411" spans="2:65" s="1" customFormat="1" ht="33" customHeight="1">
      <c r="B1411" s="33"/>
      <c r="C1411" s="139" t="s">
        <v>1890</v>
      </c>
      <c r="D1411" s="139" t="s">
        <v>309</v>
      </c>
      <c r="E1411" s="140" t="s">
        <v>1891</v>
      </c>
      <c r="F1411" s="141" t="s">
        <v>1892</v>
      </c>
      <c r="G1411" s="142" t="s">
        <v>398</v>
      </c>
      <c r="H1411" s="143">
        <v>209.4</v>
      </c>
      <c r="I1411" s="144"/>
      <c r="J1411" s="145">
        <f>ROUND(I1411*H1411,2)</f>
        <v>0</v>
      </c>
      <c r="K1411" s="141" t="s">
        <v>313</v>
      </c>
      <c r="L1411" s="33"/>
      <c r="M1411" s="146" t="s">
        <v>1</v>
      </c>
      <c r="N1411" s="147" t="s">
        <v>40</v>
      </c>
      <c r="P1411" s="148">
        <f>O1411*H1411</f>
        <v>0</v>
      </c>
      <c r="Q1411" s="148">
        <v>4.2999999999999999E-4</v>
      </c>
      <c r="R1411" s="148">
        <f>Q1411*H1411</f>
        <v>9.0041999999999997E-2</v>
      </c>
      <c r="S1411" s="148">
        <v>0</v>
      </c>
      <c r="T1411" s="149">
        <f>S1411*H1411</f>
        <v>0</v>
      </c>
      <c r="AR1411" s="150" t="s">
        <v>417</v>
      </c>
      <c r="AT1411" s="150" t="s">
        <v>309</v>
      </c>
      <c r="AU1411" s="150" t="s">
        <v>84</v>
      </c>
      <c r="AY1411" s="18" t="s">
        <v>307</v>
      </c>
      <c r="BE1411" s="151">
        <f>IF(N1411="základní",J1411,0)</f>
        <v>0</v>
      </c>
      <c r="BF1411" s="151">
        <f>IF(N1411="snížená",J1411,0)</f>
        <v>0</v>
      </c>
      <c r="BG1411" s="151">
        <f>IF(N1411="zákl. přenesená",J1411,0)</f>
        <v>0</v>
      </c>
      <c r="BH1411" s="151">
        <f>IF(N1411="sníž. přenesená",J1411,0)</f>
        <v>0</v>
      </c>
      <c r="BI1411" s="151">
        <f>IF(N1411="nulová",J1411,0)</f>
        <v>0</v>
      </c>
      <c r="BJ1411" s="18" t="s">
        <v>82</v>
      </c>
      <c r="BK1411" s="151">
        <f>ROUND(I1411*H1411,2)</f>
        <v>0</v>
      </c>
      <c r="BL1411" s="18" t="s">
        <v>417</v>
      </c>
      <c r="BM1411" s="150" t="s">
        <v>1893</v>
      </c>
    </row>
    <row r="1412" spans="2:65" s="1" customFormat="1" ht="19.5">
      <c r="B1412" s="33"/>
      <c r="D1412" s="152" t="s">
        <v>316</v>
      </c>
      <c r="F1412" s="153" t="s">
        <v>1894</v>
      </c>
      <c r="I1412" s="154"/>
      <c r="L1412" s="33"/>
      <c r="M1412" s="155"/>
      <c r="T1412" s="57"/>
      <c r="AT1412" s="18" t="s">
        <v>316</v>
      </c>
      <c r="AU1412" s="18" t="s">
        <v>84</v>
      </c>
    </row>
    <row r="1413" spans="2:65" s="12" customFormat="1" ht="11.25">
      <c r="B1413" s="156"/>
      <c r="D1413" s="152" t="s">
        <v>318</v>
      </c>
      <c r="E1413" s="157" t="s">
        <v>1</v>
      </c>
      <c r="F1413" s="158" t="s">
        <v>733</v>
      </c>
      <c r="H1413" s="157" t="s">
        <v>1</v>
      </c>
      <c r="I1413" s="159"/>
      <c r="L1413" s="156"/>
      <c r="M1413" s="160"/>
      <c r="T1413" s="161"/>
      <c r="AT1413" s="157" t="s">
        <v>318</v>
      </c>
      <c r="AU1413" s="157" t="s">
        <v>84</v>
      </c>
      <c r="AV1413" s="12" t="s">
        <v>82</v>
      </c>
      <c r="AW1413" s="12" t="s">
        <v>32</v>
      </c>
      <c r="AX1413" s="12" t="s">
        <v>75</v>
      </c>
      <c r="AY1413" s="157" t="s">
        <v>307</v>
      </c>
    </row>
    <row r="1414" spans="2:65" s="13" customFormat="1" ht="11.25">
      <c r="B1414" s="162"/>
      <c r="D1414" s="152" t="s">
        <v>318</v>
      </c>
      <c r="E1414" s="163" t="s">
        <v>1</v>
      </c>
      <c r="F1414" s="164" t="s">
        <v>1895</v>
      </c>
      <c r="H1414" s="165">
        <v>32.9</v>
      </c>
      <c r="I1414" s="166"/>
      <c r="L1414" s="162"/>
      <c r="M1414" s="167"/>
      <c r="T1414" s="168"/>
      <c r="AT1414" s="163" t="s">
        <v>318</v>
      </c>
      <c r="AU1414" s="163" t="s">
        <v>84</v>
      </c>
      <c r="AV1414" s="13" t="s">
        <v>84</v>
      </c>
      <c r="AW1414" s="13" t="s">
        <v>32</v>
      </c>
      <c r="AX1414" s="13" t="s">
        <v>75</v>
      </c>
      <c r="AY1414" s="163" t="s">
        <v>307</v>
      </c>
    </row>
    <row r="1415" spans="2:65" s="12" customFormat="1" ht="11.25">
      <c r="B1415" s="156"/>
      <c r="D1415" s="152" t="s">
        <v>318</v>
      </c>
      <c r="E1415" s="157" t="s">
        <v>1</v>
      </c>
      <c r="F1415" s="158" t="s">
        <v>735</v>
      </c>
      <c r="H1415" s="157" t="s">
        <v>1</v>
      </c>
      <c r="I1415" s="159"/>
      <c r="L1415" s="156"/>
      <c r="M1415" s="160"/>
      <c r="T1415" s="161"/>
      <c r="AT1415" s="157" t="s">
        <v>318</v>
      </c>
      <c r="AU1415" s="157" t="s">
        <v>84</v>
      </c>
      <c r="AV1415" s="12" t="s">
        <v>82</v>
      </c>
      <c r="AW1415" s="12" t="s">
        <v>32</v>
      </c>
      <c r="AX1415" s="12" t="s">
        <v>75</v>
      </c>
      <c r="AY1415" s="157" t="s">
        <v>307</v>
      </c>
    </row>
    <row r="1416" spans="2:65" s="13" customFormat="1" ht="11.25">
      <c r="B1416" s="162"/>
      <c r="D1416" s="152" t="s">
        <v>318</v>
      </c>
      <c r="E1416" s="163" t="s">
        <v>1</v>
      </c>
      <c r="F1416" s="164" t="s">
        <v>1895</v>
      </c>
      <c r="H1416" s="165">
        <v>32.9</v>
      </c>
      <c r="I1416" s="166"/>
      <c r="L1416" s="162"/>
      <c r="M1416" s="167"/>
      <c r="T1416" s="168"/>
      <c r="AT1416" s="163" t="s">
        <v>318</v>
      </c>
      <c r="AU1416" s="163" t="s">
        <v>84</v>
      </c>
      <c r="AV1416" s="13" t="s">
        <v>84</v>
      </c>
      <c r="AW1416" s="13" t="s">
        <v>32</v>
      </c>
      <c r="AX1416" s="13" t="s">
        <v>75</v>
      </c>
      <c r="AY1416" s="163" t="s">
        <v>307</v>
      </c>
    </row>
    <row r="1417" spans="2:65" s="12" customFormat="1" ht="11.25">
      <c r="B1417" s="156"/>
      <c r="D1417" s="152" t="s">
        <v>318</v>
      </c>
      <c r="E1417" s="157" t="s">
        <v>1</v>
      </c>
      <c r="F1417" s="158" t="s">
        <v>1896</v>
      </c>
      <c r="H1417" s="157" t="s">
        <v>1</v>
      </c>
      <c r="I1417" s="159"/>
      <c r="L1417" s="156"/>
      <c r="M1417" s="160"/>
      <c r="T1417" s="161"/>
      <c r="AT1417" s="157" t="s">
        <v>318</v>
      </c>
      <c r="AU1417" s="157" t="s">
        <v>84</v>
      </c>
      <c r="AV1417" s="12" t="s">
        <v>82</v>
      </c>
      <c r="AW1417" s="12" t="s">
        <v>32</v>
      </c>
      <c r="AX1417" s="12" t="s">
        <v>75</v>
      </c>
      <c r="AY1417" s="157" t="s">
        <v>307</v>
      </c>
    </row>
    <row r="1418" spans="2:65" s="13" customFormat="1" ht="11.25">
      <c r="B1418" s="162"/>
      <c r="D1418" s="152" t="s">
        <v>318</v>
      </c>
      <c r="E1418" s="163" t="s">
        <v>1</v>
      </c>
      <c r="F1418" s="164" t="s">
        <v>1897</v>
      </c>
      <c r="H1418" s="165">
        <v>71.8</v>
      </c>
      <c r="I1418" s="166"/>
      <c r="L1418" s="162"/>
      <c r="M1418" s="167"/>
      <c r="T1418" s="168"/>
      <c r="AT1418" s="163" t="s">
        <v>318</v>
      </c>
      <c r="AU1418" s="163" t="s">
        <v>84</v>
      </c>
      <c r="AV1418" s="13" t="s">
        <v>84</v>
      </c>
      <c r="AW1418" s="13" t="s">
        <v>32</v>
      </c>
      <c r="AX1418" s="13" t="s">
        <v>75</v>
      </c>
      <c r="AY1418" s="163" t="s">
        <v>307</v>
      </c>
    </row>
    <row r="1419" spans="2:65" s="12" customFormat="1" ht="11.25">
      <c r="B1419" s="156"/>
      <c r="D1419" s="152" t="s">
        <v>318</v>
      </c>
      <c r="E1419" s="157" t="s">
        <v>1</v>
      </c>
      <c r="F1419" s="158" t="s">
        <v>1898</v>
      </c>
      <c r="H1419" s="157" t="s">
        <v>1</v>
      </c>
      <c r="I1419" s="159"/>
      <c r="L1419" s="156"/>
      <c r="M1419" s="160"/>
      <c r="T1419" s="161"/>
      <c r="AT1419" s="157" t="s">
        <v>318</v>
      </c>
      <c r="AU1419" s="157" t="s">
        <v>84</v>
      </c>
      <c r="AV1419" s="12" t="s">
        <v>82</v>
      </c>
      <c r="AW1419" s="12" t="s">
        <v>32</v>
      </c>
      <c r="AX1419" s="12" t="s">
        <v>75</v>
      </c>
      <c r="AY1419" s="157" t="s">
        <v>307</v>
      </c>
    </row>
    <row r="1420" spans="2:65" s="13" customFormat="1" ht="11.25">
      <c r="B1420" s="162"/>
      <c r="D1420" s="152" t="s">
        <v>318</v>
      </c>
      <c r="E1420" s="163" t="s">
        <v>1</v>
      </c>
      <c r="F1420" s="164" t="s">
        <v>1897</v>
      </c>
      <c r="H1420" s="165">
        <v>71.8</v>
      </c>
      <c r="I1420" s="166"/>
      <c r="L1420" s="162"/>
      <c r="M1420" s="167"/>
      <c r="T1420" s="168"/>
      <c r="AT1420" s="163" t="s">
        <v>318</v>
      </c>
      <c r="AU1420" s="163" t="s">
        <v>84</v>
      </c>
      <c r="AV1420" s="13" t="s">
        <v>84</v>
      </c>
      <c r="AW1420" s="13" t="s">
        <v>32</v>
      </c>
      <c r="AX1420" s="13" t="s">
        <v>75</v>
      </c>
      <c r="AY1420" s="163" t="s">
        <v>307</v>
      </c>
    </row>
    <row r="1421" spans="2:65" s="14" customFormat="1" ht="11.25">
      <c r="B1421" s="169"/>
      <c r="D1421" s="152" t="s">
        <v>318</v>
      </c>
      <c r="E1421" s="170" t="s">
        <v>1</v>
      </c>
      <c r="F1421" s="171" t="s">
        <v>325</v>
      </c>
      <c r="H1421" s="172">
        <v>209.4</v>
      </c>
      <c r="I1421" s="173"/>
      <c r="L1421" s="169"/>
      <c r="M1421" s="174"/>
      <c r="T1421" s="175"/>
      <c r="AT1421" s="170" t="s">
        <v>318</v>
      </c>
      <c r="AU1421" s="170" t="s">
        <v>84</v>
      </c>
      <c r="AV1421" s="14" t="s">
        <v>314</v>
      </c>
      <c r="AW1421" s="14" t="s">
        <v>32</v>
      </c>
      <c r="AX1421" s="14" t="s">
        <v>82</v>
      </c>
      <c r="AY1421" s="170" t="s">
        <v>307</v>
      </c>
    </row>
    <row r="1422" spans="2:65" s="1" customFormat="1" ht="24.2" customHeight="1">
      <c r="B1422" s="33"/>
      <c r="C1422" s="177" t="s">
        <v>1899</v>
      </c>
      <c r="D1422" s="177" t="s">
        <v>390</v>
      </c>
      <c r="E1422" s="178" t="s">
        <v>1900</v>
      </c>
      <c r="F1422" s="179" t="s">
        <v>1901</v>
      </c>
      <c r="G1422" s="180" t="s">
        <v>398</v>
      </c>
      <c r="H1422" s="181">
        <v>230.34</v>
      </c>
      <c r="I1422" s="182"/>
      <c r="J1422" s="183">
        <f>ROUND(I1422*H1422,2)</f>
        <v>0</v>
      </c>
      <c r="K1422" s="179" t="s">
        <v>313</v>
      </c>
      <c r="L1422" s="184"/>
      <c r="M1422" s="185" t="s">
        <v>1</v>
      </c>
      <c r="N1422" s="186" t="s">
        <v>40</v>
      </c>
      <c r="P1422" s="148">
        <f>O1422*H1422</f>
        <v>0</v>
      </c>
      <c r="Q1422" s="148">
        <v>1.98E-3</v>
      </c>
      <c r="R1422" s="148">
        <f>Q1422*H1422</f>
        <v>0.45607320000000001</v>
      </c>
      <c r="S1422" s="148">
        <v>0</v>
      </c>
      <c r="T1422" s="149">
        <f>S1422*H1422</f>
        <v>0</v>
      </c>
      <c r="AR1422" s="150" t="s">
        <v>524</v>
      </c>
      <c r="AT1422" s="150" t="s">
        <v>390</v>
      </c>
      <c r="AU1422" s="150" t="s">
        <v>84</v>
      </c>
      <c r="AY1422" s="18" t="s">
        <v>307</v>
      </c>
      <c r="BE1422" s="151">
        <f>IF(N1422="základní",J1422,0)</f>
        <v>0</v>
      </c>
      <c r="BF1422" s="151">
        <f>IF(N1422="snížená",J1422,0)</f>
        <v>0</v>
      </c>
      <c r="BG1422" s="151">
        <f>IF(N1422="zákl. přenesená",J1422,0)</f>
        <v>0</v>
      </c>
      <c r="BH1422" s="151">
        <f>IF(N1422="sníž. přenesená",J1422,0)</f>
        <v>0</v>
      </c>
      <c r="BI1422" s="151">
        <f>IF(N1422="nulová",J1422,0)</f>
        <v>0</v>
      </c>
      <c r="BJ1422" s="18" t="s">
        <v>82</v>
      </c>
      <c r="BK1422" s="151">
        <f>ROUND(I1422*H1422,2)</f>
        <v>0</v>
      </c>
      <c r="BL1422" s="18" t="s">
        <v>417</v>
      </c>
      <c r="BM1422" s="150" t="s">
        <v>1902</v>
      </c>
    </row>
    <row r="1423" spans="2:65" s="1" customFormat="1" ht="19.5">
      <c r="B1423" s="33"/>
      <c r="D1423" s="152" t="s">
        <v>316</v>
      </c>
      <c r="F1423" s="153" t="s">
        <v>1901</v>
      </c>
      <c r="I1423" s="154"/>
      <c r="L1423" s="33"/>
      <c r="M1423" s="155"/>
      <c r="T1423" s="57"/>
      <c r="AT1423" s="18" t="s">
        <v>316</v>
      </c>
      <c r="AU1423" s="18" t="s">
        <v>84</v>
      </c>
    </row>
    <row r="1424" spans="2:65" s="13" customFormat="1" ht="11.25">
      <c r="B1424" s="162"/>
      <c r="D1424" s="152" t="s">
        <v>318</v>
      </c>
      <c r="F1424" s="164" t="s">
        <v>1903</v>
      </c>
      <c r="H1424" s="165">
        <v>230.34</v>
      </c>
      <c r="I1424" s="166"/>
      <c r="L1424" s="162"/>
      <c r="M1424" s="167"/>
      <c r="T1424" s="168"/>
      <c r="AT1424" s="163" t="s">
        <v>318</v>
      </c>
      <c r="AU1424" s="163" t="s">
        <v>84</v>
      </c>
      <c r="AV1424" s="13" t="s">
        <v>84</v>
      </c>
      <c r="AW1424" s="13" t="s">
        <v>4</v>
      </c>
      <c r="AX1424" s="13" t="s">
        <v>82</v>
      </c>
      <c r="AY1424" s="163" t="s">
        <v>307</v>
      </c>
    </row>
    <row r="1425" spans="2:65" s="1" customFormat="1" ht="33" customHeight="1">
      <c r="B1425" s="33"/>
      <c r="C1425" s="139" t="s">
        <v>1904</v>
      </c>
      <c r="D1425" s="139" t="s">
        <v>309</v>
      </c>
      <c r="E1425" s="140" t="s">
        <v>1905</v>
      </c>
      <c r="F1425" s="141" t="s">
        <v>1906</v>
      </c>
      <c r="G1425" s="142" t="s">
        <v>364</v>
      </c>
      <c r="H1425" s="143">
        <v>18.478000000000002</v>
      </c>
      <c r="I1425" s="144"/>
      <c r="J1425" s="145">
        <f>ROUND(I1425*H1425,2)</f>
        <v>0</v>
      </c>
      <c r="K1425" s="141" t="s">
        <v>313</v>
      </c>
      <c r="L1425" s="33"/>
      <c r="M1425" s="146" t="s">
        <v>1</v>
      </c>
      <c r="N1425" s="147" t="s">
        <v>40</v>
      </c>
      <c r="P1425" s="148">
        <f>O1425*H1425</f>
        <v>0</v>
      </c>
      <c r="Q1425" s="148">
        <v>0</v>
      </c>
      <c r="R1425" s="148">
        <f>Q1425*H1425</f>
        <v>0</v>
      </c>
      <c r="S1425" s="148">
        <v>0</v>
      </c>
      <c r="T1425" s="149">
        <f>S1425*H1425</f>
        <v>0</v>
      </c>
      <c r="AR1425" s="150" t="s">
        <v>417</v>
      </c>
      <c r="AT1425" s="150" t="s">
        <v>309</v>
      </c>
      <c r="AU1425" s="150" t="s">
        <v>84</v>
      </c>
      <c r="AY1425" s="18" t="s">
        <v>307</v>
      </c>
      <c r="BE1425" s="151">
        <f>IF(N1425="základní",J1425,0)</f>
        <v>0</v>
      </c>
      <c r="BF1425" s="151">
        <f>IF(N1425="snížená",J1425,0)</f>
        <v>0</v>
      </c>
      <c r="BG1425" s="151">
        <f>IF(N1425="zákl. přenesená",J1425,0)</f>
        <v>0</v>
      </c>
      <c r="BH1425" s="151">
        <f>IF(N1425="sníž. přenesená",J1425,0)</f>
        <v>0</v>
      </c>
      <c r="BI1425" s="151">
        <f>IF(N1425="nulová",J1425,0)</f>
        <v>0</v>
      </c>
      <c r="BJ1425" s="18" t="s">
        <v>82</v>
      </c>
      <c r="BK1425" s="151">
        <f>ROUND(I1425*H1425,2)</f>
        <v>0</v>
      </c>
      <c r="BL1425" s="18" t="s">
        <v>417</v>
      </c>
      <c r="BM1425" s="150" t="s">
        <v>1907</v>
      </c>
    </row>
    <row r="1426" spans="2:65" s="1" customFormat="1" ht="29.25">
      <c r="B1426" s="33"/>
      <c r="D1426" s="152" t="s">
        <v>316</v>
      </c>
      <c r="F1426" s="153" t="s">
        <v>1908</v>
      </c>
      <c r="I1426" s="154"/>
      <c r="L1426" s="33"/>
      <c r="M1426" s="155"/>
      <c r="T1426" s="57"/>
      <c r="AT1426" s="18" t="s">
        <v>316</v>
      </c>
      <c r="AU1426" s="18" t="s">
        <v>84</v>
      </c>
    </row>
    <row r="1427" spans="2:65" s="11" customFormat="1" ht="22.9" customHeight="1">
      <c r="B1427" s="127"/>
      <c r="D1427" s="128" t="s">
        <v>74</v>
      </c>
      <c r="E1427" s="137" t="s">
        <v>1909</v>
      </c>
      <c r="F1427" s="137" t="s">
        <v>1910</v>
      </c>
      <c r="I1427" s="130"/>
      <c r="J1427" s="138">
        <f>BK1427</f>
        <v>0</v>
      </c>
      <c r="L1427" s="127"/>
      <c r="M1427" s="132"/>
      <c r="P1427" s="133">
        <f>SUM(P1428:P1502)</f>
        <v>0</v>
      </c>
      <c r="R1427" s="133">
        <f>SUM(R1428:R1502)</f>
        <v>3.7356280999999996</v>
      </c>
      <c r="T1427" s="134">
        <f>SUM(T1428:T1502)</f>
        <v>2.8406143999999998</v>
      </c>
      <c r="AR1427" s="128" t="s">
        <v>84</v>
      </c>
      <c r="AT1427" s="135" t="s">
        <v>74</v>
      </c>
      <c r="AU1427" s="135" t="s">
        <v>82</v>
      </c>
      <c r="AY1427" s="128" t="s">
        <v>307</v>
      </c>
      <c r="BK1427" s="136">
        <f>SUM(BK1428:BK1502)</f>
        <v>0</v>
      </c>
    </row>
    <row r="1428" spans="2:65" s="1" customFormat="1" ht="24.2" customHeight="1">
      <c r="B1428" s="33"/>
      <c r="C1428" s="139" t="s">
        <v>1911</v>
      </c>
      <c r="D1428" s="139" t="s">
        <v>309</v>
      </c>
      <c r="E1428" s="140" t="s">
        <v>1912</v>
      </c>
      <c r="F1428" s="141" t="s">
        <v>1913</v>
      </c>
      <c r="G1428" s="142" t="s">
        <v>312</v>
      </c>
      <c r="H1428" s="143">
        <v>226.5</v>
      </c>
      <c r="I1428" s="144"/>
      <c r="J1428" s="145">
        <f>ROUND(I1428*H1428,2)</f>
        <v>0</v>
      </c>
      <c r="K1428" s="141" t="s">
        <v>1</v>
      </c>
      <c r="L1428" s="33"/>
      <c r="M1428" s="146" t="s">
        <v>1</v>
      </c>
      <c r="N1428" s="147" t="s">
        <v>40</v>
      </c>
      <c r="P1428" s="148">
        <f>O1428*H1428</f>
        <v>0</v>
      </c>
      <c r="Q1428" s="148">
        <v>0</v>
      </c>
      <c r="R1428" s="148">
        <f>Q1428*H1428</f>
        <v>0</v>
      </c>
      <c r="S1428" s="148">
        <v>6.0000000000000001E-3</v>
      </c>
      <c r="T1428" s="149">
        <f>S1428*H1428</f>
        <v>1.359</v>
      </c>
      <c r="AR1428" s="150" t="s">
        <v>417</v>
      </c>
      <c r="AT1428" s="150" t="s">
        <v>309</v>
      </c>
      <c r="AU1428" s="150" t="s">
        <v>84</v>
      </c>
      <c r="AY1428" s="18" t="s">
        <v>307</v>
      </c>
      <c r="BE1428" s="151">
        <f>IF(N1428="základní",J1428,0)</f>
        <v>0</v>
      </c>
      <c r="BF1428" s="151">
        <f>IF(N1428="snížená",J1428,0)</f>
        <v>0</v>
      </c>
      <c r="BG1428" s="151">
        <f>IF(N1428="zákl. přenesená",J1428,0)</f>
        <v>0</v>
      </c>
      <c r="BH1428" s="151">
        <f>IF(N1428="sníž. přenesená",J1428,0)</f>
        <v>0</v>
      </c>
      <c r="BI1428" s="151">
        <f>IF(N1428="nulová",J1428,0)</f>
        <v>0</v>
      </c>
      <c r="BJ1428" s="18" t="s">
        <v>82</v>
      </c>
      <c r="BK1428" s="151">
        <f>ROUND(I1428*H1428,2)</f>
        <v>0</v>
      </c>
      <c r="BL1428" s="18" t="s">
        <v>417</v>
      </c>
      <c r="BM1428" s="150" t="s">
        <v>1914</v>
      </c>
    </row>
    <row r="1429" spans="2:65" s="1" customFormat="1" ht="19.5">
      <c r="B1429" s="33"/>
      <c r="D1429" s="152" t="s">
        <v>316</v>
      </c>
      <c r="F1429" s="153" t="s">
        <v>1913</v>
      </c>
      <c r="I1429" s="154"/>
      <c r="L1429" s="33"/>
      <c r="M1429" s="155"/>
      <c r="T1429" s="57"/>
      <c r="AT1429" s="18" t="s">
        <v>316</v>
      </c>
      <c r="AU1429" s="18" t="s">
        <v>84</v>
      </c>
    </row>
    <row r="1430" spans="2:65" s="13" customFormat="1" ht="11.25">
      <c r="B1430" s="162"/>
      <c r="D1430" s="152" t="s">
        <v>318</v>
      </c>
      <c r="E1430" s="163" t="s">
        <v>1</v>
      </c>
      <c r="F1430" s="164" t="s">
        <v>232</v>
      </c>
      <c r="H1430" s="165">
        <v>226.5</v>
      </c>
      <c r="I1430" s="166"/>
      <c r="L1430" s="162"/>
      <c r="M1430" s="167"/>
      <c r="T1430" s="168"/>
      <c r="AT1430" s="163" t="s">
        <v>318</v>
      </c>
      <c r="AU1430" s="163" t="s">
        <v>84</v>
      </c>
      <c r="AV1430" s="13" t="s">
        <v>84</v>
      </c>
      <c r="AW1430" s="13" t="s">
        <v>32</v>
      </c>
      <c r="AX1430" s="13" t="s">
        <v>82</v>
      </c>
      <c r="AY1430" s="163" t="s">
        <v>307</v>
      </c>
    </row>
    <row r="1431" spans="2:65" s="1" customFormat="1" ht="11.25">
      <c r="B1431" s="33"/>
      <c r="D1431" s="152" t="s">
        <v>648</v>
      </c>
      <c r="F1431" s="187" t="s">
        <v>1915</v>
      </c>
      <c r="L1431" s="33"/>
      <c r="M1431" s="155"/>
      <c r="T1431" s="57"/>
      <c r="AU1431" s="18" t="s">
        <v>84</v>
      </c>
    </row>
    <row r="1432" spans="2:65" s="1" customFormat="1" ht="11.25">
      <c r="B1432" s="33"/>
      <c r="D1432" s="152" t="s">
        <v>648</v>
      </c>
      <c r="F1432" s="188" t="s">
        <v>1916</v>
      </c>
      <c r="H1432" s="189">
        <v>0</v>
      </c>
      <c r="L1432" s="33"/>
      <c r="M1432" s="155"/>
      <c r="T1432" s="57"/>
      <c r="AU1432" s="18" t="s">
        <v>84</v>
      </c>
    </row>
    <row r="1433" spans="2:65" s="1" customFormat="1" ht="11.25">
      <c r="B1433" s="33"/>
      <c r="D1433" s="152" t="s">
        <v>648</v>
      </c>
      <c r="F1433" s="188" t="s">
        <v>1917</v>
      </c>
      <c r="H1433" s="189">
        <v>5.0999999999999996</v>
      </c>
      <c r="L1433" s="33"/>
      <c r="M1433" s="155"/>
      <c r="T1433" s="57"/>
      <c r="AU1433" s="18" t="s">
        <v>84</v>
      </c>
    </row>
    <row r="1434" spans="2:65" s="1" customFormat="1" ht="11.25">
      <c r="B1434" s="33"/>
      <c r="D1434" s="152" t="s">
        <v>648</v>
      </c>
      <c r="F1434" s="188" t="s">
        <v>1918</v>
      </c>
      <c r="H1434" s="189">
        <v>0</v>
      </c>
      <c r="L1434" s="33"/>
      <c r="M1434" s="155"/>
      <c r="T1434" s="57"/>
      <c r="AU1434" s="18" t="s">
        <v>84</v>
      </c>
    </row>
    <row r="1435" spans="2:65" s="1" customFormat="1" ht="11.25">
      <c r="B1435" s="33"/>
      <c r="D1435" s="152" t="s">
        <v>648</v>
      </c>
      <c r="F1435" s="188" t="s">
        <v>1919</v>
      </c>
      <c r="H1435" s="189">
        <v>22.2</v>
      </c>
      <c r="L1435" s="33"/>
      <c r="M1435" s="155"/>
      <c r="T1435" s="57"/>
      <c r="AU1435" s="18" t="s">
        <v>84</v>
      </c>
    </row>
    <row r="1436" spans="2:65" s="1" customFormat="1" ht="11.25">
      <c r="B1436" s="33"/>
      <c r="D1436" s="152" t="s">
        <v>648</v>
      </c>
      <c r="F1436" s="188" t="s">
        <v>1920</v>
      </c>
      <c r="H1436" s="189">
        <v>0</v>
      </c>
      <c r="L1436" s="33"/>
      <c r="M1436" s="155"/>
      <c r="T1436" s="57"/>
      <c r="AU1436" s="18" t="s">
        <v>84</v>
      </c>
    </row>
    <row r="1437" spans="2:65" s="1" customFormat="1" ht="11.25">
      <c r="B1437" s="33"/>
      <c r="D1437" s="152" t="s">
        <v>648</v>
      </c>
      <c r="F1437" s="188" t="s">
        <v>1921</v>
      </c>
      <c r="H1437" s="189">
        <v>10.6</v>
      </c>
      <c r="L1437" s="33"/>
      <c r="M1437" s="155"/>
      <c r="T1437" s="57"/>
      <c r="AU1437" s="18" t="s">
        <v>84</v>
      </c>
    </row>
    <row r="1438" spans="2:65" s="1" customFormat="1" ht="11.25">
      <c r="B1438" s="33"/>
      <c r="D1438" s="152" t="s">
        <v>648</v>
      </c>
      <c r="F1438" s="188" t="s">
        <v>1922</v>
      </c>
      <c r="H1438" s="189">
        <v>0</v>
      </c>
      <c r="L1438" s="33"/>
      <c r="M1438" s="155"/>
      <c r="T1438" s="57"/>
      <c r="AU1438" s="18" t="s">
        <v>84</v>
      </c>
    </row>
    <row r="1439" spans="2:65" s="1" customFormat="1" ht="11.25">
      <c r="B1439" s="33"/>
      <c r="D1439" s="152" t="s">
        <v>648</v>
      </c>
      <c r="F1439" s="188" t="s">
        <v>1923</v>
      </c>
      <c r="H1439" s="189">
        <v>2</v>
      </c>
      <c r="L1439" s="33"/>
      <c r="M1439" s="155"/>
      <c r="T1439" s="57"/>
      <c r="AU1439" s="18" t="s">
        <v>84</v>
      </c>
    </row>
    <row r="1440" spans="2:65" s="1" customFormat="1" ht="11.25">
      <c r="B1440" s="33"/>
      <c r="D1440" s="152" t="s">
        <v>648</v>
      </c>
      <c r="F1440" s="188" t="s">
        <v>1924</v>
      </c>
      <c r="H1440" s="189">
        <v>0</v>
      </c>
      <c r="L1440" s="33"/>
      <c r="M1440" s="155"/>
      <c r="T1440" s="57"/>
      <c r="AU1440" s="18" t="s">
        <v>84</v>
      </c>
    </row>
    <row r="1441" spans="2:47" s="1" customFormat="1" ht="11.25">
      <c r="B1441" s="33"/>
      <c r="D1441" s="152" t="s">
        <v>648</v>
      </c>
      <c r="F1441" s="188" t="s">
        <v>1835</v>
      </c>
      <c r="H1441" s="189">
        <v>1.4</v>
      </c>
      <c r="L1441" s="33"/>
      <c r="M1441" s="155"/>
      <c r="T1441" s="57"/>
      <c r="AU1441" s="18" t="s">
        <v>84</v>
      </c>
    </row>
    <row r="1442" spans="2:47" s="1" customFormat="1" ht="11.25">
      <c r="B1442" s="33"/>
      <c r="D1442" s="152" t="s">
        <v>648</v>
      </c>
      <c r="F1442" s="188" t="s">
        <v>1925</v>
      </c>
      <c r="H1442" s="189">
        <v>0</v>
      </c>
      <c r="L1442" s="33"/>
      <c r="M1442" s="155"/>
      <c r="T1442" s="57"/>
      <c r="AU1442" s="18" t="s">
        <v>84</v>
      </c>
    </row>
    <row r="1443" spans="2:47" s="1" customFormat="1" ht="11.25">
      <c r="B1443" s="33"/>
      <c r="D1443" s="152" t="s">
        <v>648</v>
      </c>
      <c r="F1443" s="188" t="s">
        <v>1926</v>
      </c>
      <c r="H1443" s="189">
        <v>1.7</v>
      </c>
      <c r="L1443" s="33"/>
      <c r="M1443" s="155"/>
      <c r="T1443" s="57"/>
      <c r="AU1443" s="18" t="s">
        <v>84</v>
      </c>
    </row>
    <row r="1444" spans="2:47" s="1" customFormat="1" ht="11.25">
      <c r="B1444" s="33"/>
      <c r="D1444" s="152" t="s">
        <v>648</v>
      </c>
      <c r="F1444" s="188" t="s">
        <v>1927</v>
      </c>
      <c r="H1444" s="189">
        <v>0</v>
      </c>
      <c r="L1444" s="33"/>
      <c r="M1444" s="155"/>
      <c r="T1444" s="57"/>
      <c r="AU1444" s="18" t="s">
        <v>84</v>
      </c>
    </row>
    <row r="1445" spans="2:47" s="1" customFormat="1" ht="11.25">
      <c r="B1445" s="33"/>
      <c r="D1445" s="152" t="s">
        <v>648</v>
      </c>
      <c r="F1445" s="188" t="s">
        <v>1928</v>
      </c>
      <c r="H1445" s="189">
        <v>4.5999999999999996</v>
      </c>
      <c r="L1445" s="33"/>
      <c r="M1445" s="155"/>
      <c r="T1445" s="57"/>
      <c r="AU1445" s="18" t="s">
        <v>84</v>
      </c>
    </row>
    <row r="1446" spans="2:47" s="1" customFormat="1" ht="11.25">
      <c r="B1446" s="33"/>
      <c r="D1446" s="152" t="s">
        <v>648</v>
      </c>
      <c r="F1446" s="188" t="s">
        <v>1929</v>
      </c>
      <c r="H1446" s="189">
        <v>0</v>
      </c>
      <c r="L1446" s="33"/>
      <c r="M1446" s="155"/>
      <c r="T1446" s="57"/>
      <c r="AU1446" s="18" t="s">
        <v>84</v>
      </c>
    </row>
    <row r="1447" spans="2:47" s="1" customFormat="1" ht="11.25">
      <c r="B1447" s="33"/>
      <c r="D1447" s="152" t="s">
        <v>648</v>
      </c>
      <c r="F1447" s="188" t="s">
        <v>1845</v>
      </c>
      <c r="H1447" s="189">
        <v>8.8000000000000007</v>
      </c>
      <c r="L1447" s="33"/>
      <c r="M1447" s="155"/>
      <c r="T1447" s="57"/>
      <c r="AU1447" s="18" t="s">
        <v>84</v>
      </c>
    </row>
    <row r="1448" spans="2:47" s="1" customFormat="1" ht="11.25">
      <c r="B1448" s="33"/>
      <c r="D1448" s="152" t="s">
        <v>648</v>
      </c>
      <c r="F1448" s="188" t="s">
        <v>1930</v>
      </c>
      <c r="H1448" s="189">
        <v>0</v>
      </c>
      <c r="L1448" s="33"/>
      <c r="M1448" s="155"/>
      <c r="T1448" s="57"/>
      <c r="AU1448" s="18" t="s">
        <v>84</v>
      </c>
    </row>
    <row r="1449" spans="2:47" s="1" customFormat="1" ht="11.25">
      <c r="B1449" s="33"/>
      <c r="D1449" s="152" t="s">
        <v>648</v>
      </c>
      <c r="F1449" s="188" t="s">
        <v>1931</v>
      </c>
      <c r="H1449" s="189">
        <v>15.8</v>
      </c>
      <c r="L1449" s="33"/>
      <c r="M1449" s="155"/>
      <c r="T1449" s="57"/>
      <c r="AU1449" s="18" t="s">
        <v>84</v>
      </c>
    </row>
    <row r="1450" spans="2:47" s="1" customFormat="1" ht="11.25">
      <c r="B1450" s="33"/>
      <c r="D1450" s="152" t="s">
        <v>648</v>
      </c>
      <c r="F1450" s="188" t="s">
        <v>1932</v>
      </c>
      <c r="H1450" s="189">
        <v>0</v>
      </c>
      <c r="L1450" s="33"/>
      <c r="M1450" s="155"/>
      <c r="T1450" s="57"/>
      <c r="AU1450" s="18" t="s">
        <v>84</v>
      </c>
    </row>
    <row r="1451" spans="2:47" s="1" customFormat="1" ht="11.25">
      <c r="B1451" s="33"/>
      <c r="D1451" s="152" t="s">
        <v>648</v>
      </c>
      <c r="F1451" s="188" t="s">
        <v>1933</v>
      </c>
      <c r="H1451" s="189">
        <v>84.9</v>
      </c>
      <c r="L1451" s="33"/>
      <c r="M1451" s="155"/>
      <c r="T1451" s="57"/>
      <c r="AU1451" s="18" t="s">
        <v>84</v>
      </c>
    </row>
    <row r="1452" spans="2:47" s="1" customFormat="1" ht="11.25">
      <c r="B1452" s="33"/>
      <c r="D1452" s="152" t="s">
        <v>648</v>
      </c>
      <c r="F1452" s="188" t="s">
        <v>1934</v>
      </c>
      <c r="H1452" s="189">
        <v>0</v>
      </c>
      <c r="L1452" s="33"/>
      <c r="M1452" s="155"/>
      <c r="T1452" s="57"/>
      <c r="AU1452" s="18" t="s">
        <v>84</v>
      </c>
    </row>
    <row r="1453" spans="2:47" s="1" customFormat="1" ht="11.25">
      <c r="B1453" s="33"/>
      <c r="D1453" s="152" t="s">
        <v>648</v>
      </c>
      <c r="F1453" s="188" t="s">
        <v>1935</v>
      </c>
      <c r="H1453" s="189">
        <v>37.799999999999997</v>
      </c>
      <c r="L1453" s="33"/>
      <c r="M1453" s="155"/>
      <c r="T1453" s="57"/>
      <c r="AU1453" s="18" t="s">
        <v>84</v>
      </c>
    </row>
    <row r="1454" spans="2:47" s="1" customFormat="1" ht="11.25">
      <c r="B1454" s="33"/>
      <c r="D1454" s="152" t="s">
        <v>648</v>
      </c>
      <c r="F1454" s="188" t="s">
        <v>1936</v>
      </c>
      <c r="H1454" s="189">
        <v>0</v>
      </c>
      <c r="L1454" s="33"/>
      <c r="M1454" s="155"/>
      <c r="T1454" s="57"/>
      <c r="AU1454" s="18" t="s">
        <v>84</v>
      </c>
    </row>
    <row r="1455" spans="2:47" s="1" customFormat="1" ht="11.25">
      <c r="B1455" s="33"/>
      <c r="D1455" s="152" t="s">
        <v>648</v>
      </c>
      <c r="F1455" s="188" t="s">
        <v>1937</v>
      </c>
      <c r="H1455" s="189">
        <v>31.6</v>
      </c>
      <c r="L1455" s="33"/>
      <c r="M1455" s="155"/>
      <c r="T1455" s="57"/>
      <c r="AU1455" s="18" t="s">
        <v>84</v>
      </c>
    </row>
    <row r="1456" spans="2:47" s="1" customFormat="1" ht="11.25">
      <c r="B1456" s="33"/>
      <c r="D1456" s="152" t="s">
        <v>648</v>
      </c>
      <c r="F1456" s="188" t="s">
        <v>325</v>
      </c>
      <c r="H1456" s="189">
        <v>226.5</v>
      </c>
      <c r="L1456" s="33"/>
      <c r="M1456" s="155"/>
      <c r="T1456" s="57"/>
      <c r="AU1456" s="18" t="s">
        <v>84</v>
      </c>
    </row>
    <row r="1457" spans="2:65" s="1" customFormat="1" ht="24.2" customHeight="1">
      <c r="B1457" s="33"/>
      <c r="C1457" s="139" t="s">
        <v>1938</v>
      </c>
      <c r="D1457" s="139" t="s">
        <v>309</v>
      </c>
      <c r="E1457" s="140" t="s">
        <v>1939</v>
      </c>
      <c r="F1457" s="141" t="s">
        <v>1940</v>
      </c>
      <c r="G1457" s="142" t="s">
        <v>312</v>
      </c>
      <c r="H1457" s="143">
        <v>529.14800000000002</v>
      </c>
      <c r="I1457" s="144"/>
      <c r="J1457" s="145">
        <f>ROUND(I1457*H1457,2)</f>
        <v>0</v>
      </c>
      <c r="K1457" s="141" t="s">
        <v>1</v>
      </c>
      <c r="L1457" s="33"/>
      <c r="M1457" s="146" t="s">
        <v>1</v>
      </c>
      <c r="N1457" s="147" t="s">
        <v>40</v>
      </c>
      <c r="P1457" s="148">
        <f>O1457*H1457</f>
        <v>0</v>
      </c>
      <c r="Q1457" s="148">
        <v>0</v>
      </c>
      <c r="R1457" s="148">
        <f>Q1457*H1457</f>
        <v>0</v>
      </c>
      <c r="S1457" s="148">
        <v>2.8E-3</v>
      </c>
      <c r="T1457" s="149">
        <f>S1457*H1457</f>
        <v>1.4816144</v>
      </c>
      <c r="AR1457" s="150" t="s">
        <v>417</v>
      </c>
      <c r="AT1457" s="150" t="s">
        <v>309</v>
      </c>
      <c r="AU1457" s="150" t="s">
        <v>84</v>
      </c>
      <c r="AY1457" s="18" t="s">
        <v>307</v>
      </c>
      <c r="BE1457" s="151">
        <f>IF(N1457="základní",J1457,0)</f>
        <v>0</v>
      </c>
      <c r="BF1457" s="151">
        <f>IF(N1457="snížená",J1457,0)</f>
        <v>0</v>
      </c>
      <c r="BG1457" s="151">
        <f>IF(N1457="zákl. přenesená",J1457,0)</f>
        <v>0</v>
      </c>
      <c r="BH1457" s="151">
        <f>IF(N1457="sníž. přenesená",J1457,0)</f>
        <v>0</v>
      </c>
      <c r="BI1457" s="151">
        <f>IF(N1457="nulová",J1457,0)</f>
        <v>0</v>
      </c>
      <c r="BJ1457" s="18" t="s">
        <v>82</v>
      </c>
      <c r="BK1457" s="151">
        <f>ROUND(I1457*H1457,2)</f>
        <v>0</v>
      </c>
      <c r="BL1457" s="18" t="s">
        <v>417</v>
      </c>
      <c r="BM1457" s="150" t="s">
        <v>1941</v>
      </c>
    </row>
    <row r="1458" spans="2:65" s="1" customFormat="1" ht="19.5">
      <c r="B1458" s="33"/>
      <c r="D1458" s="152" t="s">
        <v>316</v>
      </c>
      <c r="F1458" s="153" t="s">
        <v>1940</v>
      </c>
      <c r="I1458" s="154"/>
      <c r="L1458" s="33"/>
      <c r="M1458" s="155"/>
      <c r="T1458" s="57"/>
      <c r="AT1458" s="18" t="s">
        <v>316</v>
      </c>
      <c r="AU1458" s="18" t="s">
        <v>84</v>
      </c>
    </row>
    <row r="1459" spans="2:65" s="13" customFormat="1" ht="11.25">
      <c r="B1459" s="162"/>
      <c r="D1459" s="152" t="s">
        <v>318</v>
      </c>
      <c r="E1459" s="163" t="s">
        <v>1</v>
      </c>
      <c r="F1459" s="164" t="s">
        <v>1942</v>
      </c>
      <c r="H1459" s="165">
        <v>529.14800000000002</v>
      </c>
      <c r="I1459" s="166"/>
      <c r="L1459" s="162"/>
      <c r="M1459" s="167"/>
      <c r="T1459" s="168"/>
      <c r="AT1459" s="163" t="s">
        <v>318</v>
      </c>
      <c r="AU1459" s="163" t="s">
        <v>84</v>
      </c>
      <c r="AV1459" s="13" t="s">
        <v>84</v>
      </c>
      <c r="AW1459" s="13" t="s">
        <v>32</v>
      </c>
      <c r="AX1459" s="13" t="s">
        <v>82</v>
      </c>
      <c r="AY1459" s="163" t="s">
        <v>307</v>
      </c>
    </row>
    <row r="1460" spans="2:65" s="1" customFormat="1" ht="11.25">
      <c r="B1460" s="33"/>
      <c r="D1460" s="152" t="s">
        <v>648</v>
      </c>
      <c r="F1460" s="187" t="s">
        <v>1943</v>
      </c>
      <c r="L1460" s="33"/>
      <c r="M1460" s="155"/>
      <c r="T1460" s="57"/>
      <c r="AU1460" s="18" t="s">
        <v>84</v>
      </c>
    </row>
    <row r="1461" spans="2:65" s="1" customFormat="1" ht="11.25">
      <c r="B1461" s="33"/>
      <c r="D1461" s="152" t="s">
        <v>648</v>
      </c>
      <c r="F1461" s="188" t="s">
        <v>1896</v>
      </c>
      <c r="H1461" s="189">
        <v>0</v>
      </c>
      <c r="L1461" s="33"/>
      <c r="M1461" s="155"/>
      <c r="T1461" s="57"/>
      <c r="AU1461" s="18" t="s">
        <v>84</v>
      </c>
    </row>
    <row r="1462" spans="2:65" s="1" customFormat="1" ht="11.25">
      <c r="B1462" s="33"/>
      <c r="D1462" s="152" t="s">
        <v>648</v>
      </c>
      <c r="F1462" s="188" t="s">
        <v>1944</v>
      </c>
      <c r="H1462" s="189">
        <v>195.2</v>
      </c>
      <c r="L1462" s="33"/>
      <c r="M1462" s="155"/>
      <c r="T1462" s="57"/>
      <c r="AU1462" s="18" t="s">
        <v>84</v>
      </c>
    </row>
    <row r="1463" spans="2:65" s="1" customFormat="1" ht="11.25">
      <c r="B1463" s="33"/>
      <c r="D1463" s="152" t="s">
        <v>648</v>
      </c>
      <c r="F1463" s="188" t="s">
        <v>1898</v>
      </c>
      <c r="H1463" s="189">
        <v>0</v>
      </c>
      <c r="L1463" s="33"/>
      <c r="M1463" s="155"/>
      <c r="T1463" s="57"/>
      <c r="AU1463" s="18" t="s">
        <v>84</v>
      </c>
    </row>
    <row r="1464" spans="2:65" s="1" customFormat="1" ht="11.25">
      <c r="B1464" s="33"/>
      <c r="D1464" s="152" t="s">
        <v>648</v>
      </c>
      <c r="F1464" s="188" t="s">
        <v>1945</v>
      </c>
      <c r="H1464" s="189">
        <v>193.8</v>
      </c>
      <c r="L1464" s="33"/>
      <c r="M1464" s="155"/>
      <c r="T1464" s="57"/>
      <c r="AU1464" s="18" t="s">
        <v>84</v>
      </c>
    </row>
    <row r="1465" spans="2:65" s="1" customFormat="1" ht="11.25">
      <c r="B1465" s="33"/>
      <c r="D1465" s="152" t="s">
        <v>648</v>
      </c>
      <c r="F1465" s="188" t="s">
        <v>1946</v>
      </c>
      <c r="H1465" s="189">
        <v>0</v>
      </c>
      <c r="L1465" s="33"/>
      <c r="M1465" s="155"/>
      <c r="T1465" s="57"/>
      <c r="AU1465" s="18" t="s">
        <v>84</v>
      </c>
    </row>
    <row r="1466" spans="2:65" s="1" customFormat="1" ht="11.25">
      <c r="B1466" s="33"/>
      <c r="D1466" s="152" t="s">
        <v>648</v>
      </c>
      <c r="F1466" s="188" t="s">
        <v>252</v>
      </c>
      <c r="H1466" s="189">
        <v>12.12</v>
      </c>
      <c r="L1466" s="33"/>
      <c r="M1466" s="155"/>
      <c r="T1466" s="57"/>
      <c r="AU1466" s="18" t="s">
        <v>84</v>
      </c>
    </row>
    <row r="1467" spans="2:65" s="1" customFormat="1" ht="11.25">
      <c r="B1467" s="33"/>
      <c r="D1467" s="152" t="s">
        <v>648</v>
      </c>
      <c r="F1467" s="188" t="s">
        <v>325</v>
      </c>
      <c r="H1467" s="189">
        <v>401.12</v>
      </c>
      <c r="L1467" s="33"/>
      <c r="M1467" s="155"/>
      <c r="T1467" s="57"/>
      <c r="AU1467" s="18" t="s">
        <v>84</v>
      </c>
    </row>
    <row r="1468" spans="2:65" s="1" customFormat="1" ht="11.25">
      <c r="B1468" s="33"/>
      <c r="D1468" s="152" t="s">
        <v>648</v>
      </c>
      <c r="F1468" s="187" t="s">
        <v>1947</v>
      </c>
      <c r="L1468" s="33"/>
      <c r="M1468" s="155"/>
      <c r="T1468" s="57"/>
      <c r="AU1468" s="18" t="s">
        <v>84</v>
      </c>
    </row>
    <row r="1469" spans="2:65" s="1" customFormat="1" ht="11.25">
      <c r="B1469" s="33"/>
      <c r="D1469" s="152" t="s">
        <v>648</v>
      </c>
      <c r="F1469" s="188" t="s">
        <v>566</v>
      </c>
      <c r="H1469" s="189">
        <v>0</v>
      </c>
      <c r="L1469" s="33"/>
      <c r="M1469" s="155"/>
      <c r="T1469" s="57"/>
      <c r="AU1469" s="18" t="s">
        <v>84</v>
      </c>
    </row>
    <row r="1470" spans="2:65" s="1" customFormat="1" ht="11.25">
      <c r="B1470" s="33"/>
      <c r="D1470" s="152" t="s">
        <v>648</v>
      </c>
      <c r="F1470" s="188" t="s">
        <v>1948</v>
      </c>
      <c r="H1470" s="189">
        <v>13.327999999999999</v>
      </c>
      <c r="L1470" s="33"/>
      <c r="M1470" s="155"/>
      <c r="T1470" s="57"/>
      <c r="AU1470" s="18" t="s">
        <v>84</v>
      </c>
    </row>
    <row r="1471" spans="2:65" s="1" customFormat="1" ht="11.25">
      <c r="B1471" s="33"/>
      <c r="D1471" s="152" t="s">
        <v>648</v>
      </c>
      <c r="F1471" s="188" t="s">
        <v>1949</v>
      </c>
      <c r="H1471" s="189">
        <v>0</v>
      </c>
      <c r="L1471" s="33"/>
      <c r="M1471" s="155"/>
      <c r="T1471" s="57"/>
      <c r="AU1471" s="18" t="s">
        <v>84</v>
      </c>
    </row>
    <row r="1472" spans="2:65" s="1" customFormat="1" ht="11.25">
      <c r="B1472" s="33"/>
      <c r="D1472" s="152" t="s">
        <v>648</v>
      </c>
      <c r="F1472" s="188" t="s">
        <v>1950</v>
      </c>
      <c r="H1472" s="189">
        <v>114.7</v>
      </c>
      <c r="L1472" s="33"/>
      <c r="M1472" s="155"/>
      <c r="T1472" s="57"/>
      <c r="AU1472" s="18" t="s">
        <v>84</v>
      </c>
    </row>
    <row r="1473" spans="2:65" s="1" customFormat="1" ht="11.25">
      <c r="B1473" s="33"/>
      <c r="D1473" s="152" t="s">
        <v>648</v>
      </c>
      <c r="F1473" s="188" t="s">
        <v>325</v>
      </c>
      <c r="H1473" s="189">
        <v>128.02799999999999</v>
      </c>
      <c r="L1473" s="33"/>
      <c r="M1473" s="155"/>
      <c r="T1473" s="57"/>
      <c r="AU1473" s="18" t="s">
        <v>84</v>
      </c>
    </row>
    <row r="1474" spans="2:65" s="1" customFormat="1" ht="24.2" customHeight="1">
      <c r="B1474" s="33"/>
      <c r="C1474" s="139" t="s">
        <v>1951</v>
      </c>
      <c r="D1474" s="139" t="s">
        <v>309</v>
      </c>
      <c r="E1474" s="140" t="s">
        <v>1952</v>
      </c>
      <c r="F1474" s="141" t="s">
        <v>1953</v>
      </c>
      <c r="G1474" s="142" t="s">
        <v>312</v>
      </c>
      <c r="H1474" s="143">
        <v>332.8</v>
      </c>
      <c r="I1474" s="144"/>
      <c r="J1474" s="145">
        <f>ROUND(I1474*H1474,2)</f>
        <v>0</v>
      </c>
      <c r="K1474" s="141" t="s">
        <v>313</v>
      </c>
      <c r="L1474" s="33"/>
      <c r="M1474" s="146" t="s">
        <v>1</v>
      </c>
      <c r="N1474" s="147" t="s">
        <v>40</v>
      </c>
      <c r="P1474" s="148">
        <f>O1474*H1474</f>
        <v>0</v>
      </c>
      <c r="Q1474" s="148">
        <v>0</v>
      </c>
      <c r="R1474" s="148">
        <f>Q1474*H1474</f>
        <v>0</v>
      </c>
      <c r="S1474" s="148">
        <v>0</v>
      </c>
      <c r="T1474" s="149">
        <f>S1474*H1474</f>
        <v>0</v>
      </c>
      <c r="AR1474" s="150" t="s">
        <v>417</v>
      </c>
      <c r="AT1474" s="150" t="s">
        <v>309</v>
      </c>
      <c r="AU1474" s="150" t="s">
        <v>84</v>
      </c>
      <c r="AY1474" s="18" t="s">
        <v>307</v>
      </c>
      <c r="BE1474" s="151">
        <f>IF(N1474="základní",J1474,0)</f>
        <v>0</v>
      </c>
      <c r="BF1474" s="151">
        <f>IF(N1474="snížená",J1474,0)</f>
        <v>0</v>
      </c>
      <c r="BG1474" s="151">
        <f>IF(N1474="zákl. přenesená",J1474,0)</f>
        <v>0</v>
      </c>
      <c r="BH1474" s="151">
        <f>IF(N1474="sníž. přenesená",J1474,0)</f>
        <v>0</v>
      </c>
      <c r="BI1474" s="151">
        <f>IF(N1474="nulová",J1474,0)</f>
        <v>0</v>
      </c>
      <c r="BJ1474" s="18" t="s">
        <v>82</v>
      </c>
      <c r="BK1474" s="151">
        <f>ROUND(I1474*H1474,2)</f>
        <v>0</v>
      </c>
      <c r="BL1474" s="18" t="s">
        <v>417</v>
      </c>
      <c r="BM1474" s="150" t="s">
        <v>1954</v>
      </c>
    </row>
    <row r="1475" spans="2:65" s="1" customFormat="1" ht="19.5">
      <c r="B1475" s="33"/>
      <c r="D1475" s="152" t="s">
        <v>316</v>
      </c>
      <c r="F1475" s="153" t="s">
        <v>1955</v>
      </c>
      <c r="I1475" s="154"/>
      <c r="L1475" s="33"/>
      <c r="M1475" s="155"/>
      <c r="T1475" s="57"/>
      <c r="AT1475" s="18" t="s">
        <v>316</v>
      </c>
      <c r="AU1475" s="18" t="s">
        <v>84</v>
      </c>
    </row>
    <row r="1476" spans="2:65" s="13" customFormat="1" ht="11.25">
      <c r="B1476" s="162"/>
      <c r="D1476" s="152" t="s">
        <v>318</v>
      </c>
      <c r="E1476" s="163" t="s">
        <v>1</v>
      </c>
      <c r="F1476" s="164" t="s">
        <v>171</v>
      </c>
      <c r="H1476" s="165">
        <v>332.8</v>
      </c>
      <c r="I1476" s="166"/>
      <c r="L1476" s="162"/>
      <c r="M1476" s="167"/>
      <c r="T1476" s="168"/>
      <c r="AT1476" s="163" t="s">
        <v>318</v>
      </c>
      <c r="AU1476" s="163" t="s">
        <v>84</v>
      </c>
      <c r="AV1476" s="13" t="s">
        <v>84</v>
      </c>
      <c r="AW1476" s="13" t="s">
        <v>32</v>
      </c>
      <c r="AX1476" s="13" t="s">
        <v>82</v>
      </c>
      <c r="AY1476" s="163" t="s">
        <v>307</v>
      </c>
    </row>
    <row r="1477" spans="2:65" s="1" customFormat="1" ht="24.2" customHeight="1">
      <c r="B1477" s="33"/>
      <c r="C1477" s="139" t="s">
        <v>1956</v>
      </c>
      <c r="D1477" s="139" t="s">
        <v>309</v>
      </c>
      <c r="E1477" s="140" t="s">
        <v>1957</v>
      </c>
      <c r="F1477" s="141" t="s">
        <v>1958</v>
      </c>
      <c r="G1477" s="142" t="s">
        <v>312</v>
      </c>
      <c r="H1477" s="143">
        <v>332.8</v>
      </c>
      <c r="I1477" s="144"/>
      <c r="J1477" s="145">
        <f>ROUND(I1477*H1477,2)</f>
        <v>0</v>
      </c>
      <c r="K1477" s="141" t="s">
        <v>313</v>
      </c>
      <c r="L1477" s="33"/>
      <c r="M1477" s="146" t="s">
        <v>1</v>
      </c>
      <c r="N1477" s="147" t="s">
        <v>40</v>
      </c>
      <c r="P1477" s="148">
        <f>O1477*H1477</f>
        <v>0</v>
      </c>
      <c r="Q1477" s="148">
        <v>2.9999999999999997E-4</v>
      </c>
      <c r="R1477" s="148">
        <f>Q1477*H1477</f>
        <v>9.9839999999999998E-2</v>
      </c>
      <c r="S1477" s="148">
        <v>0</v>
      </c>
      <c r="T1477" s="149">
        <f>S1477*H1477</f>
        <v>0</v>
      </c>
      <c r="AR1477" s="150" t="s">
        <v>417</v>
      </c>
      <c r="AT1477" s="150" t="s">
        <v>309</v>
      </c>
      <c r="AU1477" s="150" t="s">
        <v>84</v>
      </c>
      <c r="AY1477" s="18" t="s">
        <v>307</v>
      </c>
      <c r="BE1477" s="151">
        <f>IF(N1477="základní",J1477,0)</f>
        <v>0</v>
      </c>
      <c r="BF1477" s="151">
        <f>IF(N1477="snížená",J1477,0)</f>
        <v>0</v>
      </c>
      <c r="BG1477" s="151">
        <f>IF(N1477="zákl. přenesená",J1477,0)</f>
        <v>0</v>
      </c>
      <c r="BH1477" s="151">
        <f>IF(N1477="sníž. přenesená",J1477,0)</f>
        <v>0</v>
      </c>
      <c r="BI1477" s="151">
        <f>IF(N1477="nulová",J1477,0)</f>
        <v>0</v>
      </c>
      <c r="BJ1477" s="18" t="s">
        <v>82</v>
      </c>
      <c r="BK1477" s="151">
        <f>ROUND(I1477*H1477,2)</f>
        <v>0</v>
      </c>
      <c r="BL1477" s="18" t="s">
        <v>417</v>
      </c>
      <c r="BM1477" s="150" t="s">
        <v>1959</v>
      </c>
    </row>
    <row r="1478" spans="2:65" s="1" customFormat="1" ht="11.25">
      <c r="B1478" s="33"/>
      <c r="D1478" s="152" t="s">
        <v>316</v>
      </c>
      <c r="F1478" s="153" t="s">
        <v>1960</v>
      </c>
      <c r="I1478" s="154"/>
      <c r="L1478" s="33"/>
      <c r="M1478" s="155"/>
      <c r="T1478" s="57"/>
      <c r="AT1478" s="18" t="s">
        <v>316</v>
      </c>
      <c r="AU1478" s="18" t="s">
        <v>84</v>
      </c>
    </row>
    <row r="1479" spans="2:65" s="13" customFormat="1" ht="11.25">
      <c r="B1479" s="162"/>
      <c r="D1479" s="152" t="s">
        <v>318</v>
      </c>
      <c r="E1479" s="163" t="s">
        <v>1</v>
      </c>
      <c r="F1479" s="164" t="s">
        <v>171</v>
      </c>
      <c r="H1479" s="165">
        <v>332.8</v>
      </c>
      <c r="I1479" s="166"/>
      <c r="L1479" s="162"/>
      <c r="M1479" s="167"/>
      <c r="T1479" s="168"/>
      <c r="AT1479" s="163" t="s">
        <v>318</v>
      </c>
      <c r="AU1479" s="163" t="s">
        <v>84</v>
      </c>
      <c r="AV1479" s="13" t="s">
        <v>84</v>
      </c>
      <c r="AW1479" s="13" t="s">
        <v>32</v>
      </c>
      <c r="AX1479" s="13" t="s">
        <v>82</v>
      </c>
      <c r="AY1479" s="163" t="s">
        <v>307</v>
      </c>
    </row>
    <row r="1480" spans="2:65" s="1" customFormat="1" ht="24.2" customHeight="1">
      <c r="B1480" s="33"/>
      <c r="C1480" s="139" t="s">
        <v>1961</v>
      </c>
      <c r="D1480" s="139" t="s">
        <v>309</v>
      </c>
      <c r="E1480" s="140" t="s">
        <v>1962</v>
      </c>
      <c r="F1480" s="141" t="s">
        <v>1963</v>
      </c>
      <c r="G1480" s="142" t="s">
        <v>312</v>
      </c>
      <c r="H1480" s="143">
        <v>332.8</v>
      </c>
      <c r="I1480" s="144"/>
      <c r="J1480" s="145">
        <f>ROUND(I1480*H1480,2)</f>
        <v>0</v>
      </c>
      <c r="K1480" s="141" t="s">
        <v>313</v>
      </c>
      <c r="L1480" s="33"/>
      <c r="M1480" s="146" t="s">
        <v>1</v>
      </c>
      <c r="N1480" s="147" t="s">
        <v>40</v>
      </c>
      <c r="P1480" s="148">
        <f>O1480*H1480</f>
        <v>0</v>
      </c>
      <c r="Q1480" s="148">
        <v>7.5799999999999999E-3</v>
      </c>
      <c r="R1480" s="148">
        <f>Q1480*H1480</f>
        <v>2.522624</v>
      </c>
      <c r="S1480" s="148">
        <v>0</v>
      </c>
      <c r="T1480" s="149">
        <f>S1480*H1480</f>
        <v>0</v>
      </c>
      <c r="AR1480" s="150" t="s">
        <v>417</v>
      </c>
      <c r="AT1480" s="150" t="s">
        <v>309</v>
      </c>
      <c r="AU1480" s="150" t="s">
        <v>84</v>
      </c>
      <c r="AY1480" s="18" t="s">
        <v>307</v>
      </c>
      <c r="BE1480" s="151">
        <f>IF(N1480="základní",J1480,0)</f>
        <v>0</v>
      </c>
      <c r="BF1480" s="151">
        <f>IF(N1480="snížená",J1480,0)</f>
        <v>0</v>
      </c>
      <c r="BG1480" s="151">
        <f>IF(N1480="zákl. přenesená",J1480,0)</f>
        <v>0</v>
      </c>
      <c r="BH1480" s="151">
        <f>IF(N1480="sníž. přenesená",J1480,0)</f>
        <v>0</v>
      </c>
      <c r="BI1480" s="151">
        <f>IF(N1480="nulová",J1480,0)</f>
        <v>0</v>
      </c>
      <c r="BJ1480" s="18" t="s">
        <v>82</v>
      </c>
      <c r="BK1480" s="151">
        <f>ROUND(I1480*H1480,2)</f>
        <v>0</v>
      </c>
      <c r="BL1480" s="18" t="s">
        <v>417</v>
      </c>
      <c r="BM1480" s="150" t="s">
        <v>1964</v>
      </c>
    </row>
    <row r="1481" spans="2:65" s="1" customFormat="1" ht="19.5">
      <c r="B1481" s="33"/>
      <c r="D1481" s="152" t="s">
        <v>316</v>
      </c>
      <c r="F1481" s="153" t="s">
        <v>1965</v>
      </c>
      <c r="I1481" s="154"/>
      <c r="L1481" s="33"/>
      <c r="M1481" s="155"/>
      <c r="T1481" s="57"/>
      <c r="AT1481" s="18" t="s">
        <v>316</v>
      </c>
      <c r="AU1481" s="18" t="s">
        <v>84</v>
      </c>
    </row>
    <row r="1482" spans="2:65" s="13" customFormat="1" ht="11.25">
      <c r="B1482" s="162"/>
      <c r="D1482" s="152" t="s">
        <v>318</v>
      </c>
      <c r="E1482" s="163" t="s">
        <v>1</v>
      </c>
      <c r="F1482" s="164" t="s">
        <v>171</v>
      </c>
      <c r="H1482" s="165">
        <v>332.8</v>
      </c>
      <c r="I1482" s="166"/>
      <c r="L1482" s="162"/>
      <c r="M1482" s="167"/>
      <c r="T1482" s="168"/>
      <c r="AT1482" s="163" t="s">
        <v>318</v>
      </c>
      <c r="AU1482" s="163" t="s">
        <v>84</v>
      </c>
      <c r="AV1482" s="13" t="s">
        <v>84</v>
      </c>
      <c r="AW1482" s="13" t="s">
        <v>32</v>
      </c>
      <c r="AX1482" s="13" t="s">
        <v>82</v>
      </c>
      <c r="AY1482" s="163" t="s">
        <v>307</v>
      </c>
    </row>
    <row r="1483" spans="2:65" s="1" customFormat="1" ht="24.2" customHeight="1">
      <c r="B1483" s="33"/>
      <c r="C1483" s="139" t="s">
        <v>1966</v>
      </c>
      <c r="D1483" s="139" t="s">
        <v>309</v>
      </c>
      <c r="E1483" s="140" t="s">
        <v>1967</v>
      </c>
      <c r="F1483" s="141" t="s">
        <v>1968</v>
      </c>
      <c r="G1483" s="142" t="s">
        <v>312</v>
      </c>
      <c r="H1483" s="143">
        <v>332.8</v>
      </c>
      <c r="I1483" s="144"/>
      <c r="J1483" s="145">
        <f>ROUND(I1483*H1483,2)</f>
        <v>0</v>
      </c>
      <c r="K1483" s="141" t="s">
        <v>313</v>
      </c>
      <c r="L1483" s="33"/>
      <c r="M1483" s="146" t="s">
        <v>1</v>
      </c>
      <c r="N1483" s="147" t="s">
        <v>40</v>
      </c>
      <c r="P1483" s="148">
        <f>O1483*H1483</f>
        <v>0</v>
      </c>
      <c r="Q1483" s="148">
        <v>4.0000000000000002E-4</v>
      </c>
      <c r="R1483" s="148">
        <f>Q1483*H1483</f>
        <v>0.13312000000000002</v>
      </c>
      <c r="S1483" s="148">
        <v>0</v>
      </c>
      <c r="T1483" s="149">
        <f>S1483*H1483</f>
        <v>0</v>
      </c>
      <c r="AR1483" s="150" t="s">
        <v>417</v>
      </c>
      <c r="AT1483" s="150" t="s">
        <v>309</v>
      </c>
      <c r="AU1483" s="150" t="s">
        <v>84</v>
      </c>
      <c r="AY1483" s="18" t="s">
        <v>307</v>
      </c>
      <c r="BE1483" s="151">
        <f>IF(N1483="základní",J1483,0)</f>
        <v>0</v>
      </c>
      <c r="BF1483" s="151">
        <f>IF(N1483="snížená",J1483,0)</f>
        <v>0</v>
      </c>
      <c r="BG1483" s="151">
        <f>IF(N1483="zákl. přenesená",J1483,0)</f>
        <v>0</v>
      </c>
      <c r="BH1483" s="151">
        <f>IF(N1483="sníž. přenesená",J1483,0)</f>
        <v>0</v>
      </c>
      <c r="BI1483" s="151">
        <f>IF(N1483="nulová",J1483,0)</f>
        <v>0</v>
      </c>
      <c r="BJ1483" s="18" t="s">
        <v>82</v>
      </c>
      <c r="BK1483" s="151">
        <f>ROUND(I1483*H1483,2)</f>
        <v>0</v>
      </c>
      <c r="BL1483" s="18" t="s">
        <v>417</v>
      </c>
      <c r="BM1483" s="150" t="s">
        <v>1969</v>
      </c>
    </row>
    <row r="1484" spans="2:65" s="1" customFormat="1" ht="19.5">
      <c r="B1484" s="33"/>
      <c r="D1484" s="152" t="s">
        <v>316</v>
      </c>
      <c r="F1484" s="153" t="s">
        <v>1970</v>
      </c>
      <c r="I1484" s="154"/>
      <c r="L1484" s="33"/>
      <c r="M1484" s="155"/>
      <c r="T1484" s="57"/>
      <c r="AT1484" s="18" t="s">
        <v>316</v>
      </c>
      <c r="AU1484" s="18" t="s">
        <v>84</v>
      </c>
    </row>
    <row r="1485" spans="2:65" s="13" customFormat="1" ht="11.25">
      <c r="B1485" s="162"/>
      <c r="D1485" s="152" t="s">
        <v>318</v>
      </c>
      <c r="E1485" s="163" t="s">
        <v>1</v>
      </c>
      <c r="F1485" s="164" t="s">
        <v>244</v>
      </c>
      <c r="H1485" s="165">
        <v>332.8</v>
      </c>
      <c r="I1485" s="166"/>
      <c r="L1485" s="162"/>
      <c r="M1485" s="167"/>
      <c r="T1485" s="168"/>
      <c r="AT1485" s="163" t="s">
        <v>318</v>
      </c>
      <c r="AU1485" s="163" t="s">
        <v>84</v>
      </c>
      <c r="AV1485" s="13" t="s">
        <v>84</v>
      </c>
      <c r="AW1485" s="13" t="s">
        <v>32</v>
      </c>
      <c r="AX1485" s="13" t="s">
        <v>82</v>
      </c>
      <c r="AY1485" s="163" t="s">
        <v>307</v>
      </c>
    </row>
    <row r="1486" spans="2:65" s="1" customFormat="1" ht="11.25">
      <c r="B1486" s="33"/>
      <c r="D1486" s="152" t="s">
        <v>648</v>
      </c>
      <c r="F1486" s="187" t="s">
        <v>1971</v>
      </c>
      <c r="L1486" s="33"/>
      <c r="M1486" s="155"/>
      <c r="T1486" s="57"/>
      <c r="AU1486" s="18" t="s">
        <v>84</v>
      </c>
    </row>
    <row r="1487" spans="2:65" s="1" customFormat="1" ht="11.25">
      <c r="B1487" s="33"/>
      <c r="D1487" s="152" t="s">
        <v>648</v>
      </c>
      <c r="F1487" s="188" t="s">
        <v>1972</v>
      </c>
      <c r="H1487" s="189">
        <v>0</v>
      </c>
      <c r="L1487" s="33"/>
      <c r="M1487" s="155"/>
      <c r="T1487" s="57"/>
      <c r="AU1487" s="18" t="s">
        <v>84</v>
      </c>
    </row>
    <row r="1488" spans="2:65" s="1" customFormat="1" ht="11.25">
      <c r="B1488" s="33"/>
      <c r="D1488" s="152" t="s">
        <v>648</v>
      </c>
      <c r="F1488" s="188" t="s">
        <v>1973</v>
      </c>
      <c r="H1488" s="189">
        <v>100.2</v>
      </c>
      <c r="L1488" s="33"/>
      <c r="M1488" s="155"/>
      <c r="T1488" s="57"/>
      <c r="AU1488" s="18" t="s">
        <v>84</v>
      </c>
    </row>
    <row r="1489" spans="2:65" s="1" customFormat="1" ht="11.25">
      <c r="B1489" s="33"/>
      <c r="D1489" s="152" t="s">
        <v>648</v>
      </c>
      <c r="F1489" s="188" t="s">
        <v>1462</v>
      </c>
      <c r="H1489" s="189">
        <v>0</v>
      </c>
      <c r="L1489" s="33"/>
      <c r="M1489" s="155"/>
      <c r="T1489" s="57"/>
      <c r="AU1489" s="18" t="s">
        <v>84</v>
      </c>
    </row>
    <row r="1490" spans="2:65" s="1" customFormat="1" ht="11.25">
      <c r="B1490" s="33"/>
      <c r="D1490" s="152" t="s">
        <v>648</v>
      </c>
      <c r="F1490" s="188" t="s">
        <v>1974</v>
      </c>
      <c r="H1490" s="189">
        <v>232.6</v>
      </c>
      <c r="L1490" s="33"/>
      <c r="M1490" s="155"/>
      <c r="T1490" s="57"/>
      <c r="AU1490" s="18" t="s">
        <v>84</v>
      </c>
    </row>
    <row r="1491" spans="2:65" s="1" customFormat="1" ht="11.25">
      <c r="B1491" s="33"/>
      <c r="D1491" s="152" t="s">
        <v>648</v>
      </c>
      <c r="F1491" s="188" t="s">
        <v>325</v>
      </c>
      <c r="H1491" s="189">
        <v>332.8</v>
      </c>
      <c r="L1491" s="33"/>
      <c r="M1491" s="155"/>
      <c r="T1491" s="57"/>
      <c r="AU1491" s="18" t="s">
        <v>84</v>
      </c>
    </row>
    <row r="1492" spans="2:65" s="1" customFormat="1" ht="24.2" customHeight="1">
      <c r="B1492" s="33"/>
      <c r="C1492" s="177" t="s">
        <v>1975</v>
      </c>
      <c r="D1492" s="177" t="s">
        <v>390</v>
      </c>
      <c r="E1492" s="178" t="s">
        <v>1976</v>
      </c>
      <c r="F1492" s="179" t="s">
        <v>1977</v>
      </c>
      <c r="G1492" s="180" t="s">
        <v>312</v>
      </c>
      <c r="H1492" s="181">
        <v>366.08</v>
      </c>
      <c r="I1492" s="182"/>
      <c r="J1492" s="183">
        <f>ROUND(I1492*H1492,2)</f>
        <v>0</v>
      </c>
      <c r="K1492" s="179" t="s">
        <v>313</v>
      </c>
      <c r="L1492" s="184"/>
      <c r="M1492" s="185" t="s">
        <v>1</v>
      </c>
      <c r="N1492" s="186" t="s">
        <v>40</v>
      </c>
      <c r="P1492" s="148">
        <f>O1492*H1492</f>
        <v>0</v>
      </c>
      <c r="Q1492" s="148">
        <v>2.64E-3</v>
      </c>
      <c r="R1492" s="148">
        <f>Q1492*H1492</f>
        <v>0.96645119999999995</v>
      </c>
      <c r="S1492" s="148">
        <v>0</v>
      </c>
      <c r="T1492" s="149">
        <f>S1492*H1492</f>
        <v>0</v>
      </c>
      <c r="AR1492" s="150" t="s">
        <v>524</v>
      </c>
      <c r="AT1492" s="150" t="s">
        <v>390</v>
      </c>
      <c r="AU1492" s="150" t="s">
        <v>84</v>
      </c>
      <c r="AY1492" s="18" t="s">
        <v>307</v>
      </c>
      <c r="BE1492" s="151">
        <f>IF(N1492="základní",J1492,0)</f>
        <v>0</v>
      </c>
      <c r="BF1492" s="151">
        <f>IF(N1492="snížená",J1492,0)</f>
        <v>0</v>
      </c>
      <c r="BG1492" s="151">
        <f>IF(N1492="zákl. přenesená",J1492,0)</f>
        <v>0</v>
      </c>
      <c r="BH1492" s="151">
        <f>IF(N1492="sníž. přenesená",J1492,0)</f>
        <v>0</v>
      </c>
      <c r="BI1492" s="151">
        <f>IF(N1492="nulová",J1492,0)</f>
        <v>0</v>
      </c>
      <c r="BJ1492" s="18" t="s">
        <v>82</v>
      </c>
      <c r="BK1492" s="151">
        <f>ROUND(I1492*H1492,2)</f>
        <v>0</v>
      </c>
      <c r="BL1492" s="18" t="s">
        <v>417</v>
      </c>
      <c r="BM1492" s="150" t="s">
        <v>1978</v>
      </c>
    </row>
    <row r="1493" spans="2:65" s="1" customFormat="1" ht="19.5">
      <c r="B1493" s="33"/>
      <c r="D1493" s="152" t="s">
        <v>316</v>
      </c>
      <c r="F1493" s="153" t="s">
        <v>1977</v>
      </c>
      <c r="I1493" s="154"/>
      <c r="L1493" s="33"/>
      <c r="M1493" s="155"/>
      <c r="T1493" s="57"/>
      <c r="AT1493" s="18" t="s">
        <v>316</v>
      </c>
      <c r="AU1493" s="18" t="s">
        <v>84</v>
      </c>
    </row>
    <row r="1494" spans="2:65" s="13" customFormat="1" ht="11.25">
      <c r="B1494" s="162"/>
      <c r="D1494" s="152" t="s">
        <v>318</v>
      </c>
      <c r="F1494" s="164" t="s">
        <v>1979</v>
      </c>
      <c r="H1494" s="165">
        <v>366.08</v>
      </c>
      <c r="I1494" s="166"/>
      <c r="L1494" s="162"/>
      <c r="M1494" s="167"/>
      <c r="T1494" s="168"/>
      <c r="AT1494" s="163" t="s">
        <v>318</v>
      </c>
      <c r="AU1494" s="163" t="s">
        <v>84</v>
      </c>
      <c r="AV1494" s="13" t="s">
        <v>84</v>
      </c>
      <c r="AW1494" s="13" t="s">
        <v>4</v>
      </c>
      <c r="AX1494" s="13" t="s">
        <v>82</v>
      </c>
      <c r="AY1494" s="163" t="s">
        <v>307</v>
      </c>
    </row>
    <row r="1495" spans="2:65" s="1" customFormat="1" ht="16.5" customHeight="1">
      <c r="B1495" s="33"/>
      <c r="C1495" s="139" t="s">
        <v>1980</v>
      </c>
      <c r="D1495" s="139" t="s">
        <v>309</v>
      </c>
      <c r="E1495" s="140" t="s">
        <v>1981</v>
      </c>
      <c r="F1495" s="141" t="s">
        <v>1982</v>
      </c>
      <c r="G1495" s="142" t="s">
        <v>398</v>
      </c>
      <c r="H1495" s="143">
        <v>26.14</v>
      </c>
      <c r="I1495" s="144"/>
      <c r="J1495" s="145">
        <f>ROUND(I1495*H1495,2)</f>
        <v>0</v>
      </c>
      <c r="K1495" s="141" t="s">
        <v>313</v>
      </c>
      <c r="L1495" s="33"/>
      <c r="M1495" s="146" t="s">
        <v>1</v>
      </c>
      <c r="N1495" s="147" t="s">
        <v>40</v>
      </c>
      <c r="P1495" s="148">
        <f>O1495*H1495</f>
        <v>0</v>
      </c>
      <c r="Q1495" s="148">
        <v>1.0000000000000001E-5</v>
      </c>
      <c r="R1495" s="148">
        <f>Q1495*H1495</f>
        <v>2.6140000000000001E-4</v>
      </c>
      <c r="S1495" s="148">
        <v>0</v>
      </c>
      <c r="T1495" s="149">
        <f>S1495*H1495</f>
        <v>0</v>
      </c>
      <c r="AR1495" s="150" t="s">
        <v>417</v>
      </c>
      <c r="AT1495" s="150" t="s">
        <v>309</v>
      </c>
      <c r="AU1495" s="150" t="s">
        <v>84</v>
      </c>
      <c r="AY1495" s="18" t="s">
        <v>307</v>
      </c>
      <c r="BE1495" s="151">
        <f>IF(N1495="základní",J1495,0)</f>
        <v>0</v>
      </c>
      <c r="BF1495" s="151">
        <f>IF(N1495="snížená",J1495,0)</f>
        <v>0</v>
      </c>
      <c r="BG1495" s="151">
        <f>IF(N1495="zákl. přenesená",J1495,0)</f>
        <v>0</v>
      </c>
      <c r="BH1495" s="151">
        <f>IF(N1495="sníž. přenesená",J1495,0)</f>
        <v>0</v>
      </c>
      <c r="BI1495" s="151">
        <f>IF(N1495="nulová",J1495,0)</f>
        <v>0</v>
      </c>
      <c r="BJ1495" s="18" t="s">
        <v>82</v>
      </c>
      <c r="BK1495" s="151">
        <f>ROUND(I1495*H1495,2)</f>
        <v>0</v>
      </c>
      <c r="BL1495" s="18" t="s">
        <v>417</v>
      </c>
      <c r="BM1495" s="150" t="s">
        <v>1983</v>
      </c>
    </row>
    <row r="1496" spans="2:65" s="1" customFormat="1" ht="11.25">
      <c r="B1496" s="33"/>
      <c r="D1496" s="152" t="s">
        <v>316</v>
      </c>
      <c r="F1496" s="153" t="s">
        <v>1984</v>
      </c>
      <c r="I1496" s="154"/>
      <c r="L1496" s="33"/>
      <c r="M1496" s="155"/>
      <c r="T1496" s="57"/>
      <c r="AT1496" s="18" t="s">
        <v>316</v>
      </c>
      <c r="AU1496" s="18" t="s">
        <v>84</v>
      </c>
    </row>
    <row r="1497" spans="2:65" s="13" customFormat="1" ht="11.25">
      <c r="B1497" s="162"/>
      <c r="D1497" s="152" t="s">
        <v>318</v>
      </c>
      <c r="E1497" s="163" t="s">
        <v>1</v>
      </c>
      <c r="F1497" s="164" t="s">
        <v>245</v>
      </c>
      <c r="H1497" s="165">
        <v>26.14</v>
      </c>
      <c r="I1497" s="166"/>
      <c r="L1497" s="162"/>
      <c r="M1497" s="167"/>
      <c r="T1497" s="168"/>
      <c r="AT1497" s="163" t="s">
        <v>318</v>
      </c>
      <c r="AU1497" s="163" t="s">
        <v>84</v>
      </c>
      <c r="AV1497" s="13" t="s">
        <v>84</v>
      </c>
      <c r="AW1497" s="13" t="s">
        <v>32</v>
      </c>
      <c r="AX1497" s="13" t="s">
        <v>82</v>
      </c>
      <c r="AY1497" s="163" t="s">
        <v>307</v>
      </c>
    </row>
    <row r="1498" spans="2:65" s="1" customFormat="1" ht="16.5" customHeight="1">
      <c r="B1498" s="33"/>
      <c r="C1498" s="177" t="s">
        <v>1985</v>
      </c>
      <c r="D1498" s="177" t="s">
        <v>390</v>
      </c>
      <c r="E1498" s="178" t="s">
        <v>1986</v>
      </c>
      <c r="F1498" s="179" t="s">
        <v>1987</v>
      </c>
      <c r="G1498" s="180" t="s">
        <v>398</v>
      </c>
      <c r="H1498" s="181">
        <v>26.663</v>
      </c>
      <c r="I1498" s="182"/>
      <c r="J1498" s="183">
        <f>ROUND(I1498*H1498,2)</f>
        <v>0</v>
      </c>
      <c r="K1498" s="179" t="s">
        <v>313</v>
      </c>
      <c r="L1498" s="184"/>
      <c r="M1498" s="185" t="s">
        <v>1</v>
      </c>
      <c r="N1498" s="186" t="s">
        <v>40</v>
      </c>
      <c r="P1498" s="148">
        <f>O1498*H1498</f>
        <v>0</v>
      </c>
      <c r="Q1498" s="148">
        <v>5.0000000000000001E-4</v>
      </c>
      <c r="R1498" s="148">
        <f>Q1498*H1498</f>
        <v>1.33315E-2</v>
      </c>
      <c r="S1498" s="148">
        <v>0</v>
      </c>
      <c r="T1498" s="149">
        <f>S1498*H1498</f>
        <v>0</v>
      </c>
      <c r="AR1498" s="150" t="s">
        <v>524</v>
      </c>
      <c r="AT1498" s="150" t="s">
        <v>390</v>
      </c>
      <c r="AU1498" s="150" t="s">
        <v>84</v>
      </c>
      <c r="AY1498" s="18" t="s">
        <v>307</v>
      </c>
      <c r="BE1498" s="151">
        <f>IF(N1498="základní",J1498,0)</f>
        <v>0</v>
      </c>
      <c r="BF1498" s="151">
        <f>IF(N1498="snížená",J1498,0)</f>
        <v>0</v>
      </c>
      <c r="BG1498" s="151">
        <f>IF(N1498="zákl. přenesená",J1498,0)</f>
        <v>0</v>
      </c>
      <c r="BH1498" s="151">
        <f>IF(N1498="sníž. přenesená",J1498,0)</f>
        <v>0</v>
      </c>
      <c r="BI1498" s="151">
        <f>IF(N1498="nulová",J1498,0)</f>
        <v>0</v>
      </c>
      <c r="BJ1498" s="18" t="s">
        <v>82</v>
      </c>
      <c r="BK1498" s="151">
        <f>ROUND(I1498*H1498,2)</f>
        <v>0</v>
      </c>
      <c r="BL1498" s="18" t="s">
        <v>417</v>
      </c>
      <c r="BM1498" s="150" t="s">
        <v>1988</v>
      </c>
    </row>
    <row r="1499" spans="2:65" s="1" customFormat="1" ht="11.25">
      <c r="B1499" s="33"/>
      <c r="D1499" s="152" t="s">
        <v>316</v>
      </c>
      <c r="F1499" s="153" t="s">
        <v>1987</v>
      </c>
      <c r="I1499" s="154"/>
      <c r="L1499" s="33"/>
      <c r="M1499" s="155"/>
      <c r="T1499" s="57"/>
      <c r="AT1499" s="18" t="s">
        <v>316</v>
      </c>
      <c r="AU1499" s="18" t="s">
        <v>84</v>
      </c>
    </row>
    <row r="1500" spans="2:65" s="13" customFormat="1" ht="11.25">
      <c r="B1500" s="162"/>
      <c r="D1500" s="152" t="s">
        <v>318</v>
      </c>
      <c r="F1500" s="164" t="s">
        <v>1989</v>
      </c>
      <c r="H1500" s="165">
        <v>26.663</v>
      </c>
      <c r="I1500" s="166"/>
      <c r="L1500" s="162"/>
      <c r="M1500" s="167"/>
      <c r="T1500" s="168"/>
      <c r="AT1500" s="163" t="s">
        <v>318</v>
      </c>
      <c r="AU1500" s="163" t="s">
        <v>84</v>
      </c>
      <c r="AV1500" s="13" t="s">
        <v>84</v>
      </c>
      <c r="AW1500" s="13" t="s">
        <v>4</v>
      </c>
      <c r="AX1500" s="13" t="s">
        <v>82</v>
      </c>
      <c r="AY1500" s="163" t="s">
        <v>307</v>
      </c>
    </row>
    <row r="1501" spans="2:65" s="1" customFormat="1" ht="33" customHeight="1">
      <c r="B1501" s="33"/>
      <c r="C1501" s="139" t="s">
        <v>1990</v>
      </c>
      <c r="D1501" s="139" t="s">
        <v>309</v>
      </c>
      <c r="E1501" s="140" t="s">
        <v>1991</v>
      </c>
      <c r="F1501" s="141" t="s">
        <v>1992</v>
      </c>
      <c r="G1501" s="142" t="s">
        <v>364</v>
      </c>
      <c r="H1501" s="143">
        <v>3.7360000000000002</v>
      </c>
      <c r="I1501" s="144"/>
      <c r="J1501" s="145">
        <f>ROUND(I1501*H1501,2)</f>
        <v>0</v>
      </c>
      <c r="K1501" s="141" t="s">
        <v>313</v>
      </c>
      <c r="L1501" s="33"/>
      <c r="M1501" s="146" t="s">
        <v>1</v>
      </c>
      <c r="N1501" s="147" t="s">
        <v>40</v>
      </c>
      <c r="P1501" s="148">
        <f>O1501*H1501</f>
        <v>0</v>
      </c>
      <c r="Q1501" s="148">
        <v>0</v>
      </c>
      <c r="R1501" s="148">
        <f>Q1501*H1501</f>
        <v>0</v>
      </c>
      <c r="S1501" s="148">
        <v>0</v>
      </c>
      <c r="T1501" s="149">
        <f>S1501*H1501</f>
        <v>0</v>
      </c>
      <c r="AR1501" s="150" t="s">
        <v>417</v>
      </c>
      <c r="AT1501" s="150" t="s">
        <v>309</v>
      </c>
      <c r="AU1501" s="150" t="s">
        <v>84</v>
      </c>
      <c r="AY1501" s="18" t="s">
        <v>307</v>
      </c>
      <c r="BE1501" s="151">
        <f>IF(N1501="základní",J1501,0)</f>
        <v>0</v>
      </c>
      <c r="BF1501" s="151">
        <f>IF(N1501="snížená",J1501,0)</f>
        <v>0</v>
      </c>
      <c r="BG1501" s="151">
        <f>IF(N1501="zákl. přenesená",J1501,0)</f>
        <v>0</v>
      </c>
      <c r="BH1501" s="151">
        <f>IF(N1501="sníž. přenesená",J1501,0)</f>
        <v>0</v>
      </c>
      <c r="BI1501" s="151">
        <f>IF(N1501="nulová",J1501,0)</f>
        <v>0</v>
      </c>
      <c r="BJ1501" s="18" t="s">
        <v>82</v>
      </c>
      <c r="BK1501" s="151">
        <f>ROUND(I1501*H1501,2)</f>
        <v>0</v>
      </c>
      <c r="BL1501" s="18" t="s">
        <v>417</v>
      </c>
      <c r="BM1501" s="150" t="s">
        <v>1993</v>
      </c>
    </row>
    <row r="1502" spans="2:65" s="1" customFormat="1" ht="29.25">
      <c r="B1502" s="33"/>
      <c r="D1502" s="152" t="s">
        <v>316</v>
      </c>
      <c r="F1502" s="153" t="s">
        <v>1994</v>
      </c>
      <c r="I1502" s="154"/>
      <c r="L1502" s="33"/>
      <c r="M1502" s="155"/>
      <c r="T1502" s="57"/>
      <c r="AT1502" s="18" t="s">
        <v>316</v>
      </c>
      <c r="AU1502" s="18" t="s">
        <v>84</v>
      </c>
    </row>
    <row r="1503" spans="2:65" s="11" customFormat="1" ht="22.9" customHeight="1">
      <c r="B1503" s="127"/>
      <c r="D1503" s="128" t="s">
        <v>74</v>
      </c>
      <c r="E1503" s="137" t="s">
        <v>1995</v>
      </c>
      <c r="F1503" s="137" t="s">
        <v>1996</v>
      </c>
      <c r="I1503" s="130"/>
      <c r="J1503" s="138">
        <f>BK1503</f>
        <v>0</v>
      </c>
      <c r="L1503" s="127"/>
      <c r="M1503" s="132"/>
      <c r="P1503" s="133">
        <f>SUM(P1504:P1537)</f>
        <v>0</v>
      </c>
      <c r="R1503" s="133">
        <f>SUM(R1504:R1537)</f>
        <v>7.2269343999999993</v>
      </c>
      <c r="T1503" s="134">
        <f>SUM(T1504:T1537)</f>
        <v>0</v>
      </c>
      <c r="AR1503" s="128" t="s">
        <v>84</v>
      </c>
      <c r="AT1503" s="135" t="s">
        <v>74</v>
      </c>
      <c r="AU1503" s="135" t="s">
        <v>82</v>
      </c>
      <c r="AY1503" s="128" t="s">
        <v>307</v>
      </c>
      <c r="BK1503" s="136">
        <f>SUM(BK1504:BK1537)</f>
        <v>0</v>
      </c>
    </row>
    <row r="1504" spans="2:65" s="1" customFormat="1" ht="24.2" customHeight="1">
      <c r="B1504" s="33"/>
      <c r="C1504" s="139" t="s">
        <v>1997</v>
      </c>
      <c r="D1504" s="139" t="s">
        <v>309</v>
      </c>
      <c r="E1504" s="140" t="s">
        <v>1952</v>
      </c>
      <c r="F1504" s="141" t="s">
        <v>1953</v>
      </c>
      <c r="G1504" s="142" t="s">
        <v>312</v>
      </c>
      <c r="H1504" s="143">
        <v>413.48</v>
      </c>
      <c r="I1504" s="144"/>
      <c r="J1504" s="145">
        <f>ROUND(I1504*H1504,2)</f>
        <v>0</v>
      </c>
      <c r="K1504" s="141" t="s">
        <v>313</v>
      </c>
      <c r="L1504" s="33"/>
      <c r="M1504" s="146" t="s">
        <v>1</v>
      </c>
      <c r="N1504" s="147" t="s">
        <v>40</v>
      </c>
      <c r="P1504" s="148">
        <f>O1504*H1504</f>
        <v>0</v>
      </c>
      <c r="Q1504" s="148">
        <v>0</v>
      </c>
      <c r="R1504" s="148">
        <f>Q1504*H1504</f>
        <v>0</v>
      </c>
      <c r="S1504" s="148">
        <v>0</v>
      </c>
      <c r="T1504" s="149">
        <f>S1504*H1504</f>
        <v>0</v>
      </c>
      <c r="AR1504" s="150" t="s">
        <v>417</v>
      </c>
      <c r="AT1504" s="150" t="s">
        <v>309</v>
      </c>
      <c r="AU1504" s="150" t="s">
        <v>84</v>
      </c>
      <c r="AY1504" s="18" t="s">
        <v>307</v>
      </c>
      <c r="BE1504" s="151">
        <f>IF(N1504="základní",J1504,0)</f>
        <v>0</v>
      </c>
      <c r="BF1504" s="151">
        <f>IF(N1504="snížená",J1504,0)</f>
        <v>0</v>
      </c>
      <c r="BG1504" s="151">
        <f>IF(N1504="zákl. přenesená",J1504,0)</f>
        <v>0</v>
      </c>
      <c r="BH1504" s="151">
        <f>IF(N1504="sníž. přenesená",J1504,0)</f>
        <v>0</v>
      </c>
      <c r="BI1504" s="151">
        <f>IF(N1504="nulová",J1504,0)</f>
        <v>0</v>
      </c>
      <c r="BJ1504" s="18" t="s">
        <v>82</v>
      </c>
      <c r="BK1504" s="151">
        <f>ROUND(I1504*H1504,2)</f>
        <v>0</v>
      </c>
      <c r="BL1504" s="18" t="s">
        <v>417</v>
      </c>
      <c r="BM1504" s="150" t="s">
        <v>1998</v>
      </c>
    </row>
    <row r="1505" spans="2:65" s="1" customFormat="1" ht="19.5">
      <c r="B1505" s="33"/>
      <c r="D1505" s="152" t="s">
        <v>316</v>
      </c>
      <c r="F1505" s="153" t="s">
        <v>1955</v>
      </c>
      <c r="I1505" s="154"/>
      <c r="L1505" s="33"/>
      <c r="M1505" s="155"/>
      <c r="T1505" s="57"/>
      <c r="AT1505" s="18" t="s">
        <v>316</v>
      </c>
      <c r="AU1505" s="18" t="s">
        <v>84</v>
      </c>
    </row>
    <row r="1506" spans="2:65" s="13" customFormat="1" ht="11.25">
      <c r="B1506" s="162"/>
      <c r="D1506" s="152" t="s">
        <v>318</v>
      </c>
      <c r="E1506" s="163" t="s">
        <v>1</v>
      </c>
      <c r="F1506" s="164" t="s">
        <v>1999</v>
      </c>
      <c r="H1506" s="165">
        <v>413.48</v>
      </c>
      <c r="I1506" s="166"/>
      <c r="L1506" s="162"/>
      <c r="M1506" s="167"/>
      <c r="T1506" s="168"/>
      <c r="AT1506" s="163" t="s">
        <v>318</v>
      </c>
      <c r="AU1506" s="163" t="s">
        <v>84</v>
      </c>
      <c r="AV1506" s="13" t="s">
        <v>84</v>
      </c>
      <c r="AW1506" s="13" t="s">
        <v>32</v>
      </c>
      <c r="AX1506" s="13" t="s">
        <v>82</v>
      </c>
      <c r="AY1506" s="163" t="s">
        <v>307</v>
      </c>
    </row>
    <row r="1507" spans="2:65" s="1" customFormat="1" ht="24.2" customHeight="1">
      <c r="B1507" s="33"/>
      <c r="C1507" s="139" t="s">
        <v>2000</v>
      </c>
      <c r="D1507" s="139" t="s">
        <v>309</v>
      </c>
      <c r="E1507" s="140" t="s">
        <v>1957</v>
      </c>
      <c r="F1507" s="141" t="s">
        <v>1958</v>
      </c>
      <c r="G1507" s="142" t="s">
        <v>312</v>
      </c>
      <c r="H1507" s="143">
        <v>413.48</v>
      </c>
      <c r="I1507" s="144"/>
      <c r="J1507" s="145">
        <f>ROUND(I1507*H1507,2)</f>
        <v>0</v>
      </c>
      <c r="K1507" s="141" t="s">
        <v>313</v>
      </c>
      <c r="L1507" s="33"/>
      <c r="M1507" s="146" t="s">
        <v>1</v>
      </c>
      <c r="N1507" s="147" t="s">
        <v>40</v>
      </c>
      <c r="P1507" s="148">
        <f>O1507*H1507</f>
        <v>0</v>
      </c>
      <c r="Q1507" s="148">
        <v>2.9999999999999997E-4</v>
      </c>
      <c r="R1507" s="148">
        <f>Q1507*H1507</f>
        <v>0.124044</v>
      </c>
      <c r="S1507" s="148">
        <v>0</v>
      </c>
      <c r="T1507" s="149">
        <f>S1507*H1507</f>
        <v>0</v>
      </c>
      <c r="AR1507" s="150" t="s">
        <v>417</v>
      </c>
      <c r="AT1507" s="150" t="s">
        <v>309</v>
      </c>
      <c r="AU1507" s="150" t="s">
        <v>84</v>
      </c>
      <c r="AY1507" s="18" t="s">
        <v>307</v>
      </c>
      <c r="BE1507" s="151">
        <f>IF(N1507="základní",J1507,0)</f>
        <v>0</v>
      </c>
      <c r="BF1507" s="151">
        <f>IF(N1507="snížená",J1507,0)</f>
        <v>0</v>
      </c>
      <c r="BG1507" s="151">
        <f>IF(N1507="zákl. přenesená",J1507,0)</f>
        <v>0</v>
      </c>
      <c r="BH1507" s="151">
        <f>IF(N1507="sníž. přenesená",J1507,0)</f>
        <v>0</v>
      </c>
      <c r="BI1507" s="151">
        <f>IF(N1507="nulová",J1507,0)</f>
        <v>0</v>
      </c>
      <c r="BJ1507" s="18" t="s">
        <v>82</v>
      </c>
      <c r="BK1507" s="151">
        <f>ROUND(I1507*H1507,2)</f>
        <v>0</v>
      </c>
      <c r="BL1507" s="18" t="s">
        <v>417</v>
      </c>
      <c r="BM1507" s="150" t="s">
        <v>2001</v>
      </c>
    </row>
    <row r="1508" spans="2:65" s="1" customFormat="1" ht="11.25">
      <c r="B1508" s="33"/>
      <c r="D1508" s="152" t="s">
        <v>316</v>
      </c>
      <c r="F1508" s="153" t="s">
        <v>1960</v>
      </c>
      <c r="I1508" s="154"/>
      <c r="L1508" s="33"/>
      <c r="M1508" s="155"/>
      <c r="T1508" s="57"/>
      <c r="AT1508" s="18" t="s">
        <v>316</v>
      </c>
      <c r="AU1508" s="18" t="s">
        <v>84</v>
      </c>
    </row>
    <row r="1509" spans="2:65" s="13" customFormat="1" ht="11.25">
      <c r="B1509" s="162"/>
      <c r="D1509" s="152" t="s">
        <v>318</v>
      </c>
      <c r="E1509" s="163" t="s">
        <v>1</v>
      </c>
      <c r="F1509" s="164" t="s">
        <v>1999</v>
      </c>
      <c r="H1509" s="165">
        <v>413.48</v>
      </c>
      <c r="I1509" s="166"/>
      <c r="L1509" s="162"/>
      <c r="M1509" s="167"/>
      <c r="T1509" s="168"/>
      <c r="AT1509" s="163" t="s">
        <v>318</v>
      </c>
      <c r="AU1509" s="163" t="s">
        <v>84</v>
      </c>
      <c r="AV1509" s="13" t="s">
        <v>84</v>
      </c>
      <c r="AW1509" s="13" t="s">
        <v>32</v>
      </c>
      <c r="AX1509" s="13" t="s">
        <v>82</v>
      </c>
      <c r="AY1509" s="163" t="s">
        <v>307</v>
      </c>
    </row>
    <row r="1510" spans="2:65" s="1" customFormat="1" ht="24.2" customHeight="1">
      <c r="B1510" s="33"/>
      <c r="C1510" s="139" t="s">
        <v>2002</v>
      </c>
      <c r="D1510" s="139" t="s">
        <v>309</v>
      </c>
      <c r="E1510" s="140" t="s">
        <v>1962</v>
      </c>
      <c r="F1510" s="141" t="s">
        <v>1963</v>
      </c>
      <c r="G1510" s="142" t="s">
        <v>312</v>
      </c>
      <c r="H1510" s="143">
        <v>12.85</v>
      </c>
      <c r="I1510" s="144"/>
      <c r="J1510" s="145">
        <f>ROUND(I1510*H1510,2)</f>
        <v>0</v>
      </c>
      <c r="K1510" s="141" t="s">
        <v>313</v>
      </c>
      <c r="L1510" s="33"/>
      <c r="M1510" s="146" t="s">
        <v>1</v>
      </c>
      <c r="N1510" s="147" t="s">
        <v>40</v>
      </c>
      <c r="P1510" s="148">
        <f>O1510*H1510</f>
        <v>0</v>
      </c>
      <c r="Q1510" s="148">
        <v>7.5799999999999999E-3</v>
      </c>
      <c r="R1510" s="148">
        <f>Q1510*H1510</f>
        <v>9.740299999999999E-2</v>
      </c>
      <c r="S1510" s="148">
        <v>0</v>
      </c>
      <c r="T1510" s="149">
        <f>S1510*H1510</f>
        <v>0</v>
      </c>
      <c r="AR1510" s="150" t="s">
        <v>417</v>
      </c>
      <c r="AT1510" s="150" t="s">
        <v>309</v>
      </c>
      <c r="AU1510" s="150" t="s">
        <v>84</v>
      </c>
      <c r="AY1510" s="18" t="s">
        <v>307</v>
      </c>
      <c r="BE1510" s="151">
        <f>IF(N1510="základní",J1510,0)</f>
        <v>0</v>
      </c>
      <c r="BF1510" s="151">
        <f>IF(N1510="snížená",J1510,0)</f>
        <v>0</v>
      </c>
      <c r="BG1510" s="151">
        <f>IF(N1510="zákl. přenesená",J1510,0)</f>
        <v>0</v>
      </c>
      <c r="BH1510" s="151">
        <f>IF(N1510="sníž. přenesená",J1510,0)</f>
        <v>0</v>
      </c>
      <c r="BI1510" s="151">
        <f>IF(N1510="nulová",J1510,0)</f>
        <v>0</v>
      </c>
      <c r="BJ1510" s="18" t="s">
        <v>82</v>
      </c>
      <c r="BK1510" s="151">
        <f>ROUND(I1510*H1510,2)</f>
        <v>0</v>
      </c>
      <c r="BL1510" s="18" t="s">
        <v>417</v>
      </c>
      <c r="BM1510" s="150" t="s">
        <v>2003</v>
      </c>
    </row>
    <row r="1511" spans="2:65" s="1" customFormat="1" ht="19.5">
      <c r="B1511" s="33"/>
      <c r="D1511" s="152" t="s">
        <v>316</v>
      </c>
      <c r="F1511" s="153" t="s">
        <v>1965</v>
      </c>
      <c r="I1511" s="154"/>
      <c r="L1511" s="33"/>
      <c r="M1511" s="155"/>
      <c r="T1511" s="57"/>
      <c r="AT1511" s="18" t="s">
        <v>316</v>
      </c>
      <c r="AU1511" s="18" t="s">
        <v>84</v>
      </c>
    </row>
    <row r="1512" spans="2:65" s="13" customFormat="1" ht="11.25">
      <c r="B1512" s="162"/>
      <c r="D1512" s="152" t="s">
        <v>318</v>
      </c>
      <c r="E1512" s="163" t="s">
        <v>1</v>
      </c>
      <c r="F1512" s="164" t="s">
        <v>177</v>
      </c>
      <c r="H1512" s="165">
        <v>12.85</v>
      </c>
      <c r="I1512" s="166"/>
      <c r="L1512" s="162"/>
      <c r="M1512" s="167"/>
      <c r="T1512" s="168"/>
      <c r="AT1512" s="163" t="s">
        <v>318</v>
      </c>
      <c r="AU1512" s="163" t="s">
        <v>84</v>
      </c>
      <c r="AV1512" s="13" t="s">
        <v>84</v>
      </c>
      <c r="AW1512" s="13" t="s">
        <v>32</v>
      </c>
      <c r="AX1512" s="13" t="s">
        <v>82</v>
      </c>
      <c r="AY1512" s="163" t="s">
        <v>307</v>
      </c>
    </row>
    <row r="1513" spans="2:65" s="1" customFormat="1" ht="24.2" customHeight="1">
      <c r="B1513" s="33"/>
      <c r="C1513" s="139" t="s">
        <v>2004</v>
      </c>
      <c r="D1513" s="139" t="s">
        <v>309</v>
      </c>
      <c r="E1513" s="140" t="s">
        <v>2005</v>
      </c>
      <c r="F1513" s="141" t="s">
        <v>2006</v>
      </c>
      <c r="G1513" s="142" t="s">
        <v>312</v>
      </c>
      <c r="H1513" s="143">
        <v>400.63</v>
      </c>
      <c r="I1513" s="144"/>
      <c r="J1513" s="145">
        <f>ROUND(I1513*H1513,2)</f>
        <v>0</v>
      </c>
      <c r="K1513" s="141" t="s">
        <v>1</v>
      </c>
      <c r="L1513" s="33"/>
      <c r="M1513" s="146" t="s">
        <v>1</v>
      </c>
      <c r="N1513" s="147" t="s">
        <v>40</v>
      </c>
      <c r="P1513" s="148">
        <f>O1513*H1513</f>
        <v>0</v>
      </c>
      <c r="Q1513" s="148">
        <v>7.5799999999999999E-3</v>
      </c>
      <c r="R1513" s="148">
        <f>Q1513*H1513</f>
        <v>3.0367753999999998</v>
      </c>
      <c r="S1513" s="148">
        <v>0</v>
      </c>
      <c r="T1513" s="149">
        <f>S1513*H1513</f>
        <v>0</v>
      </c>
      <c r="AR1513" s="150" t="s">
        <v>417</v>
      </c>
      <c r="AT1513" s="150" t="s">
        <v>309</v>
      </c>
      <c r="AU1513" s="150" t="s">
        <v>84</v>
      </c>
      <c r="AY1513" s="18" t="s">
        <v>307</v>
      </c>
      <c r="BE1513" s="151">
        <f>IF(N1513="základní",J1513,0)</f>
        <v>0</v>
      </c>
      <c r="BF1513" s="151">
        <f>IF(N1513="snížená",J1513,0)</f>
        <v>0</v>
      </c>
      <c r="BG1513" s="151">
        <f>IF(N1513="zákl. přenesená",J1513,0)</f>
        <v>0</v>
      </c>
      <c r="BH1513" s="151">
        <f>IF(N1513="sníž. přenesená",J1513,0)</f>
        <v>0</v>
      </c>
      <c r="BI1513" s="151">
        <f>IF(N1513="nulová",J1513,0)</f>
        <v>0</v>
      </c>
      <c r="BJ1513" s="18" t="s">
        <v>82</v>
      </c>
      <c r="BK1513" s="151">
        <f>ROUND(I1513*H1513,2)</f>
        <v>0</v>
      </c>
      <c r="BL1513" s="18" t="s">
        <v>417</v>
      </c>
      <c r="BM1513" s="150" t="s">
        <v>2007</v>
      </c>
    </row>
    <row r="1514" spans="2:65" s="1" customFormat="1" ht="19.5">
      <c r="B1514" s="33"/>
      <c r="D1514" s="152" t="s">
        <v>316</v>
      </c>
      <c r="F1514" s="153" t="s">
        <v>2006</v>
      </c>
      <c r="I1514" s="154"/>
      <c r="L1514" s="33"/>
      <c r="M1514" s="155"/>
      <c r="T1514" s="57"/>
      <c r="AT1514" s="18" t="s">
        <v>316</v>
      </c>
      <c r="AU1514" s="18" t="s">
        <v>84</v>
      </c>
    </row>
    <row r="1515" spans="2:65" s="13" customFormat="1" ht="11.25">
      <c r="B1515" s="162"/>
      <c r="D1515" s="152" t="s">
        <v>318</v>
      </c>
      <c r="E1515" s="163" t="s">
        <v>1</v>
      </c>
      <c r="F1515" s="164" t="s">
        <v>180</v>
      </c>
      <c r="H1515" s="165">
        <v>400.63</v>
      </c>
      <c r="I1515" s="166"/>
      <c r="L1515" s="162"/>
      <c r="M1515" s="167"/>
      <c r="T1515" s="168"/>
      <c r="AT1515" s="163" t="s">
        <v>318</v>
      </c>
      <c r="AU1515" s="163" t="s">
        <v>84</v>
      </c>
      <c r="AV1515" s="13" t="s">
        <v>84</v>
      </c>
      <c r="AW1515" s="13" t="s">
        <v>32</v>
      </c>
      <c r="AX1515" s="13" t="s">
        <v>82</v>
      </c>
      <c r="AY1515" s="163" t="s">
        <v>307</v>
      </c>
    </row>
    <row r="1516" spans="2:65" s="1" customFormat="1" ht="24.2" customHeight="1">
      <c r="B1516" s="33"/>
      <c r="C1516" s="139" t="s">
        <v>2008</v>
      </c>
      <c r="D1516" s="139" t="s">
        <v>309</v>
      </c>
      <c r="E1516" s="140" t="s">
        <v>2009</v>
      </c>
      <c r="F1516" s="141" t="s">
        <v>2010</v>
      </c>
      <c r="G1516" s="142" t="s">
        <v>312</v>
      </c>
      <c r="H1516" s="143">
        <v>12.12</v>
      </c>
      <c r="I1516" s="144"/>
      <c r="J1516" s="145">
        <f>ROUND(I1516*H1516,2)</f>
        <v>0</v>
      </c>
      <c r="K1516" s="141" t="s">
        <v>1</v>
      </c>
      <c r="L1516" s="33"/>
      <c r="M1516" s="146" t="s">
        <v>1</v>
      </c>
      <c r="N1516" s="147" t="s">
        <v>40</v>
      </c>
      <c r="P1516" s="148">
        <f>O1516*H1516</f>
        <v>0</v>
      </c>
      <c r="Q1516" s="148">
        <v>4.7999999999999996E-3</v>
      </c>
      <c r="R1516" s="148">
        <f>Q1516*H1516</f>
        <v>5.8175999999999992E-2</v>
      </c>
      <c r="S1516" s="148">
        <v>0</v>
      </c>
      <c r="T1516" s="149">
        <f>S1516*H1516</f>
        <v>0</v>
      </c>
      <c r="AR1516" s="150" t="s">
        <v>417</v>
      </c>
      <c r="AT1516" s="150" t="s">
        <v>309</v>
      </c>
      <c r="AU1516" s="150" t="s">
        <v>84</v>
      </c>
      <c r="AY1516" s="18" t="s">
        <v>307</v>
      </c>
      <c r="BE1516" s="151">
        <f>IF(N1516="základní",J1516,0)</f>
        <v>0</v>
      </c>
      <c r="BF1516" s="151">
        <f>IF(N1516="snížená",J1516,0)</f>
        <v>0</v>
      </c>
      <c r="BG1516" s="151">
        <f>IF(N1516="zákl. přenesená",J1516,0)</f>
        <v>0</v>
      </c>
      <c r="BH1516" s="151">
        <f>IF(N1516="sníž. přenesená",J1516,0)</f>
        <v>0</v>
      </c>
      <c r="BI1516" s="151">
        <f>IF(N1516="nulová",J1516,0)</f>
        <v>0</v>
      </c>
      <c r="BJ1516" s="18" t="s">
        <v>82</v>
      </c>
      <c r="BK1516" s="151">
        <f>ROUND(I1516*H1516,2)</f>
        <v>0</v>
      </c>
      <c r="BL1516" s="18" t="s">
        <v>417</v>
      </c>
      <c r="BM1516" s="150" t="s">
        <v>2011</v>
      </c>
    </row>
    <row r="1517" spans="2:65" s="1" customFormat="1" ht="11.25">
      <c r="B1517" s="33"/>
      <c r="D1517" s="152" t="s">
        <v>316</v>
      </c>
      <c r="F1517" s="153" t="s">
        <v>2012</v>
      </c>
      <c r="I1517" s="154"/>
      <c r="L1517" s="33"/>
      <c r="M1517" s="155"/>
      <c r="T1517" s="57"/>
      <c r="AT1517" s="18" t="s">
        <v>316</v>
      </c>
      <c r="AU1517" s="18" t="s">
        <v>84</v>
      </c>
    </row>
    <row r="1518" spans="2:65" s="1" customFormat="1" ht="19.5">
      <c r="B1518" s="33"/>
      <c r="D1518" s="152" t="s">
        <v>357</v>
      </c>
      <c r="F1518" s="176" t="s">
        <v>2013</v>
      </c>
      <c r="I1518" s="154"/>
      <c r="L1518" s="33"/>
      <c r="M1518" s="155"/>
      <c r="T1518" s="57"/>
      <c r="AT1518" s="18" t="s">
        <v>357</v>
      </c>
      <c r="AU1518" s="18" t="s">
        <v>84</v>
      </c>
    </row>
    <row r="1519" spans="2:65" s="13" customFormat="1" ht="11.25">
      <c r="B1519" s="162"/>
      <c r="D1519" s="152" t="s">
        <v>318</v>
      </c>
      <c r="E1519" s="163" t="s">
        <v>1</v>
      </c>
      <c r="F1519" s="164" t="s">
        <v>251</v>
      </c>
      <c r="H1519" s="165">
        <v>12.12</v>
      </c>
      <c r="I1519" s="166"/>
      <c r="L1519" s="162"/>
      <c r="M1519" s="167"/>
      <c r="T1519" s="168"/>
      <c r="AT1519" s="163" t="s">
        <v>318</v>
      </c>
      <c r="AU1519" s="163" t="s">
        <v>84</v>
      </c>
      <c r="AV1519" s="13" t="s">
        <v>84</v>
      </c>
      <c r="AW1519" s="13" t="s">
        <v>32</v>
      </c>
      <c r="AX1519" s="13" t="s">
        <v>82</v>
      </c>
      <c r="AY1519" s="163" t="s">
        <v>307</v>
      </c>
    </row>
    <row r="1520" spans="2:65" s="1" customFormat="1" ht="24.2" customHeight="1">
      <c r="B1520" s="33"/>
      <c r="C1520" s="139" t="s">
        <v>2014</v>
      </c>
      <c r="D1520" s="139" t="s">
        <v>309</v>
      </c>
      <c r="E1520" s="140" t="s">
        <v>2015</v>
      </c>
      <c r="F1520" s="141" t="s">
        <v>2016</v>
      </c>
      <c r="G1520" s="142" t="s">
        <v>312</v>
      </c>
      <c r="H1520" s="143">
        <v>136.21</v>
      </c>
      <c r="I1520" s="144"/>
      <c r="J1520" s="145">
        <f>ROUND(I1520*H1520,2)</f>
        <v>0</v>
      </c>
      <c r="K1520" s="141" t="s">
        <v>1</v>
      </c>
      <c r="L1520" s="33"/>
      <c r="M1520" s="146" t="s">
        <v>1</v>
      </c>
      <c r="N1520" s="147" t="s">
        <v>40</v>
      </c>
      <c r="P1520" s="148">
        <f>O1520*H1520</f>
        <v>0</v>
      </c>
      <c r="Q1520" s="148">
        <v>4.7999999999999996E-3</v>
      </c>
      <c r="R1520" s="148">
        <f>Q1520*H1520</f>
        <v>0.65380799999999994</v>
      </c>
      <c r="S1520" s="148">
        <v>0</v>
      </c>
      <c r="T1520" s="149">
        <f>S1520*H1520</f>
        <v>0</v>
      </c>
      <c r="AR1520" s="150" t="s">
        <v>417</v>
      </c>
      <c r="AT1520" s="150" t="s">
        <v>309</v>
      </c>
      <c r="AU1520" s="150" t="s">
        <v>84</v>
      </c>
      <c r="AY1520" s="18" t="s">
        <v>307</v>
      </c>
      <c r="BE1520" s="151">
        <f>IF(N1520="základní",J1520,0)</f>
        <v>0</v>
      </c>
      <c r="BF1520" s="151">
        <f>IF(N1520="snížená",J1520,0)</f>
        <v>0</v>
      </c>
      <c r="BG1520" s="151">
        <f>IF(N1520="zákl. přenesená",J1520,0)</f>
        <v>0</v>
      </c>
      <c r="BH1520" s="151">
        <f>IF(N1520="sníž. přenesená",J1520,0)</f>
        <v>0</v>
      </c>
      <c r="BI1520" s="151">
        <f>IF(N1520="nulová",J1520,0)</f>
        <v>0</v>
      </c>
      <c r="BJ1520" s="18" t="s">
        <v>82</v>
      </c>
      <c r="BK1520" s="151">
        <f>ROUND(I1520*H1520,2)</f>
        <v>0</v>
      </c>
      <c r="BL1520" s="18" t="s">
        <v>417</v>
      </c>
      <c r="BM1520" s="150" t="s">
        <v>2017</v>
      </c>
    </row>
    <row r="1521" spans="2:65" s="1" customFormat="1" ht="19.5">
      <c r="B1521" s="33"/>
      <c r="D1521" s="152" t="s">
        <v>316</v>
      </c>
      <c r="F1521" s="153" t="s">
        <v>2016</v>
      </c>
      <c r="I1521" s="154"/>
      <c r="L1521" s="33"/>
      <c r="M1521" s="155"/>
      <c r="T1521" s="57"/>
      <c r="AT1521" s="18" t="s">
        <v>316</v>
      </c>
      <c r="AU1521" s="18" t="s">
        <v>84</v>
      </c>
    </row>
    <row r="1522" spans="2:65" s="1" customFormat="1" ht="19.5">
      <c r="B1522" s="33"/>
      <c r="D1522" s="152" t="s">
        <v>357</v>
      </c>
      <c r="F1522" s="176" t="s">
        <v>2013</v>
      </c>
      <c r="I1522" s="154"/>
      <c r="L1522" s="33"/>
      <c r="M1522" s="155"/>
      <c r="T1522" s="57"/>
      <c r="AT1522" s="18" t="s">
        <v>357</v>
      </c>
      <c r="AU1522" s="18" t="s">
        <v>84</v>
      </c>
    </row>
    <row r="1523" spans="2:65" s="13" customFormat="1" ht="11.25">
      <c r="B1523" s="162"/>
      <c r="D1523" s="152" t="s">
        <v>318</v>
      </c>
      <c r="E1523" s="163" t="s">
        <v>1</v>
      </c>
      <c r="F1523" s="164" t="s">
        <v>253</v>
      </c>
      <c r="H1523" s="165">
        <v>136.21</v>
      </c>
      <c r="I1523" s="166"/>
      <c r="L1523" s="162"/>
      <c r="M1523" s="167"/>
      <c r="T1523" s="168"/>
      <c r="AT1523" s="163" t="s">
        <v>318</v>
      </c>
      <c r="AU1523" s="163" t="s">
        <v>84</v>
      </c>
      <c r="AV1523" s="13" t="s">
        <v>84</v>
      </c>
      <c r="AW1523" s="13" t="s">
        <v>32</v>
      </c>
      <c r="AX1523" s="13" t="s">
        <v>82</v>
      </c>
      <c r="AY1523" s="163" t="s">
        <v>307</v>
      </c>
    </row>
    <row r="1524" spans="2:65" s="1" customFormat="1" ht="24.2" customHeight="1">
      <c r="B1524" s="33"/>
      <c r="C1524" s="139" t="s">
        <v>2018</v>
      </c>
      <c r="D1524" s="139" t="s">
        <v>309</v>
      </c>
      <c r="E1524" s="140" t="s">
        <v>2019</v>
      </c>
      <c r="F1524" s="141" t="s">
        <v>2020</v>
      </c>
      <c r="G1524" s="142" t="s">
        <v>312</v>
      </c>
      <c r="H1524" s="143">
        <v>21.6</v>
      </c>
      <c r="I1524" s="144"/>
      <c r="J1524" s="145">
        <f>ROUND(I1524*H1524,2)</f>
        <v>0</v>
      </c>
      <c r="K1524" s="141" t="s">
        <v>1</v>
      </c>
      <c r="L1524" s="33"/>
      <c r="M1524" s="146" t="s">
        <v>1</v>
      </c>
      <c r="N1524" s="147" t="s">
        <v>40</v>
      </c>
      <c r="P1524" s="148">
        <f>O1524*H1524</f>
        <v>0</v>
      </c>
      <c r="Q1524" s="148">
        <v>4.7999999999999996E-3</v>
      </c>
      <c r="R1524" s="148">
        <f>Q1524*H1524</f>
        <v>0.10367999999999999</v>
      </c>
      <c r="S1524" s="148">
        <v>0</v>
      </c>
      <c r="T1524" s="149">
        <f>S1524*H1524</f>
        <v>0</v>
      </c>
      <c r="AR1524" s="150" t="s">
        <v>417</v>
      </c>
      <c r="AT1524" s="150" t="s">
        <v>309</v>
      </c>
      <c r="AU1524" s="150" t="s">
        <v>84</v>
      </c>
      <c r="AY1524" s="18" t="s">
        <v>307</v>
      </c>
      <c r="BE1524" s="151">
        <f>IF(N1524="základní",J1524,0)</f>
        <v>0</v>
      </c>
      <c r="BF1524" s="151">
        <f>IF(N1524="snížená",J1524,0)</f>
        <v>0</v>
      </c>
      <c r="BG1524" s="151">
        <f>IF(N1524="zákl. přenesená",J1524,0)</f>
        <v>0</v>
      </c>
      <c r="BH1524" s="151">
        <f>IF(N1524="sníž. přenesená",J1524,0)</f>
        <v>0</v>
      </c>
      <c r="BI1524" s="151">
        <f>IF(N1524="nulová",J1524,0)</f>
        <v>0</v>
      </c>
      <c r="BJ1524" s="18" t="s">
        <v>82</v>
      </c>
      <c r="BK1524" s="151">
        <f>ROUND(I1524*H1524,2)</f>
        <v>0</v>
      </c>
      <c r="BL1524" s="18" t="s">
        <v>417</v>
      </c>
      <c r="BM1524" s="150" t="s">
        <v>2021</v>
      </c>
    </row>
    <row r="1525" spans="2:65" s="1" customFormat="1" ht="19.5">
      <c r="B1525" s="33"/>
      <c r="D1525" s="152" t="s">
        <v>316</v>
      </c>
      <c r="F1525" s="153" t="s">
        <v>2020</v>
      </c>
      <c r="I1525" s="154"/>
      <c r="L1525" s="33"/>
      <c r="M1525" s="155"/>
      <c r="T1525" s="57"/>
      <c r="AT1525" s="18" t="s">
        <v>316</v>
      </c>
      <c r="AU1525" s="18" t="s">
        <v>84</v>
      </c>
    </row>
    <row r="1526" spans="2:65" s="1" customFormat="1" ht="19.5">
      <c r="B1526" s="33"/>
      <c r="D1526" s="152" t="s">
        <v>357</v>
      </c>
      <c r="F1526" s="176" t="s">
        <v>2013</v>
      </c>
      <c r="I1526" s="154"/>
      <c r="L1526" s="33"/>
      <c r="M1526" s="155"/>
      <c r="T1526" s="57"/>
      <c r="AT1526" s="18" t="s">
        <v>357</v>
      </c>
      <c r="AU1526" s="18" t="s">
        <v>84</v>
      </c>
    </row>
    <row r="1527" spans="2:65" s="13" customFormat="1" ht="11.25">
      <c r="B1527" s="162"/>
      <c r="D1527" s="152" t="s">
        <v>318</v>
      </c>
      <c r="E1527" s="163" t="s">
        <v>1</v>
      </c>
      <c r="F1527" s="164" t="s">
        <v>255</v>
      </c>
      <c r="H1527" s="165">
        <v>21.6</v>
      </c>
      <c r="I1527" s="166"/>
      <c r="L1527" s="162"/>
      <c r="M1527" s="167"/>
      <c r="T1527" s="168"/>
      <c r="AT1527" s="163" t="s">
        <v>318</v>
      </c>
      <c r="AU1527" s="163" t="s">
        <v>84</v>
      </c>
      <c r="AV1527" s="13" t="s">
        <v>84</v>
      </c>
      <c r="AW1527" s="13" t="s">
        <v>32</v>
      </c>
      <c r="AX1527" s="13" t="s">
        <v>82</v>
      </c>
      <c r="AY1527" s="163" t="s">
        <v>307</v>
      </c>
    </row>
    <row r="1528" spans="2:65" s="1" customFormat="1" ht="24.2" customHeight="1">
      <c r="B1528" s="33"/>
      <c r="C1528" s="139" t="s">
        <v>2022</v>
      </c>
      <c r="D1528" s="139" t="s">
        <v>309</v>
      </c>
      <c r="E1528" s="140" t="s">
        <v>2023</v>
      </c>
      <c r="F1528" s="141" t="s">
        <v>2024</v>
      </c>
      <c r="G1528" s="142" t="s">
        <v>312</v>
      </c>
      <c r="H1528" s="143">
        <v>251.4</v>
      </c>
      <c r="I1528" s="144"/>
      <c r="J1528" s="145">
        <f>ROUND(I1528*H1528,2)</f>
        <v>0</v>
      </c>
      <c r="K1528" s="141" t="s">
        <v>1</v>
      </c>
      <c r="L1528" s="33"/>
      <c r="M1528" s="146" t="s">
        <v>1</v>
      </c>
      <c r="N1528" s="147" t="s">
        <v>40</v>
      </c>
      <c r="P1528" s="148">
        <f>O1528*H1528</f>
        <v>0</v>
      </c>
      <c r="Q1528" s="148">
        <v>4.7999999999999996E-3</v>
      </c>
      <c r="R1528" s="148">
        <f>Q1528*H1528</f>
        <v>1.20672</v>
      </c>
      <c r="S1528" s="148">
        <v>0</v>
      </c>
      <c r="T1528" s="149">
        <f>S1528*H1528</f>
        <v>0</v>
      </c>
      <c r="AR1528" s="150" t="s">
        <v>417</v>
      </c>
      <c r="AT1528" s="150" t="s">
        <v>309</v>
      </c>
      <c r="AU1528" s="150" t="s">
        <v>84</v>
      </c>
      <c r="AY1528" s="18" t="s">
        <v>307</v>
      </c>
      <c r="BE1528" s="151">
        <f>IF(N1528="základní",J1528,0)</f>
        <v>0</v>
      </c>
      <c r="BF1528" s="151">
        <f>IF(N1528="snížená",J1528,0)</f>
        <v>0</v>
      </c>
      <c r="BG1528" s="151">
        <f>IF(N1528="zákl. přenesená",J1528,0)</f>
        <v>0</v>
      </c>
      <c r="BH1528" s="151">
        <f>IF(N1528="sníž. přenesená",J1528,0)</f>
        <v>0</v>
      </c>
      <c r="BI1528" s="151">
        <f>IF(N1528="nulová",J1528,0)</f>
        <v>0</v>
      </c>
      <c r="BJ1528" s="18" t="s">
        <v>82</v>
      </c>
      <c r="BK1528" s="151">
        <f>ROUND(I1528*H1528,2)</f>
        <v>0</v>
      </c>
      <c r="BL1528" s="18" t="s">
        <v>417</v>
      </c>
      <c r="BM1528" s="150" t="s">
        <v>2025</v>
      </c>
    </row>
    <row r="1529" spans="2:65" s="1" customFormat="1" ht="19.5">
      <c r="B1529" s="33"/>
      <c r="D1529" s="152" t="s">
        <v>316</v>
      </c>
      <c r="F1529" s="153" t="s">
        <v>2024</v>
      </c>
      <c r="I1529" s="154"/>
      <c r="L1529" s="33"/>
      <c r="M1529" s="155"/>
      <c r="T1529" s="57"/>
      <c r="AT1529" s="18" t="s">
        <v>316</v>
      </c>
      <c r="AU1529" s="18" t="s">
        <v>84</v>
      </c>
    </row>
    <row r="1530" spans="2:65" s="1" customFormat="1" ht="19.5">
      <c r="B1530" s="33"/>
      <c r="D1530" s="152" t="s">
        <v>357</v>
      </c>
      <c r="F1530" s="176" t="s">
        <v>2013</v>
      </c>
      <c r="I1530" s="154"/>
      <c r="L1530" s="33"/>
      <c r="M1530" s="155"/>
      <c r="T1530" s="57"/>
      <c r="AT1530" s="18" t="s">
        <v>357</v>
      </c>
      <c r="AU1530" s="18" t="s">
        <v>84</v>
      </c>
    </row>
    <row r="1531" spans="2:65" s="13" customFormat="1" ht="11.25">
      <c r="B1531" s="162"/>
      <c r="D1531" s="152" t="s">
        <v>318</v>
      </c>
      <c r="E1531" s="163" t="s">
        <v>1</v>
      </c>
      <c r="F1531" s="164" t="s">
        <v>249</v>
      </c>
      <c r="H1531" s="165">
        <v>251.4</v>
      </c>
      <c r="I1531" s="166"/>
      <c r="L1531" s="162"/>
      <c r="M1531" s="167"/>
      <c r="T1531" s="168"/>
      <c r="AT1531" s="163" t="s">
        <v>318</v>
      </c>
      <c r="AU1531" s="163" t="s">
        <v>84</v>
      </c>
      <c r="AV1531" s="13" t="s">
        <v>84</v>
      </c>
      <c r="AW1531" s="13" t="s">
        <v>32</v>
      </c>
      <c r="AX1531" s="13" t="s">
        <v>82</v>
      </c>
      <c r="AY1531" s="163" t="s">
        <v>307</v>
      </c>
    </row>
    <row r="1532" spans="2:65" s="1" customFormat="1" ht="24.2" customHeight="1">
      <c r="B1532" s="33"/>
      <c r="C1532" s="139" t="s">
        <v>2026</v>
      </c>
      <c r="D1532" s="139" t="s">
        <v>309</v>
      </c>
      <c r="E1532" s="140" t="s">
        <v>2027</v>
      </c>
      <c r="F1532" s="141" t="s">
        <v>2028</v>
      </c>
      <c r="G1532" s="142" t="s">
        <v>398</v>
      </c>
      <c r="H1532" s="143">
        <v>405.48500000000001</v>
      </c>
      <c r="I1532" s="144"/>
      <c r="J1532" s="145">
        <f>ROUND(I1532*H1532,2)</f>
        <v>0</v>
      </c>
      <c r="K1532" s="141" t="s">
        <v>1</v>
      </c>
      <c r="L1532" s="33"/>
      <c r="M1532" s="146" t="s">
        <v>1</v>
      </c>
      <c r="N1532" s="147" t="s">
        <v>40</v>
      </c>
      <c r="P1532" s="148">
        <f>O1532*H1532</f>
        <v>0</v>
      </c>
      <c r="Q1532" s="148">
        <v>4.7999999999999996E-3</v>
      </c>
      <c r="R1532" s="148">
        <f>Q1532*H1532</f>
        <v>1.9463279999999998</v>
      </c>
      <c r="S1532" s="148">
        <v>0</v>
      </c>
      <c r="T1532" s="149">
        <f>S1532*H1532</f>
        <v>0</v>
      </c>
      <c r="AR1532" s="150" t="s">
        <v>417</v>
      </c>
      <c r="AT1532" s="150" t="s">
        <v>309</v>
      </c>
      <c r="AU1532" s="150" t="s">
        <v>84</v>
      </c>
      <c r="AY1532" s="18" t="s">
        <v>307</v>
      </c>
      <c r="BE1532" s="151">
        <f>IF(N1532="základní",J1532,0)</f>
        <v>0</v>
      </c>
      <c r="BF1532" s="151">
        <f>IF(N1532="snížená",J1532,0)</f>
        <v>0</v>
      </c>
      <c r="BG1532" s="151">
        <f>IF(N1532="zákl. přenesená",J1532,0)</f>
        <v>0</v>
      </c>
      <c r="BH1532" s="151">
        <f>IF(N1532="sníž. přenesená",J1532,0)</f>
        <v>0</v>
      </c>
      <c r="BI1532" s="151">
        <f>IF(N1532="nulová",J1532,0)</f>
        <v>0</v>
      </c>
      <c r="BJ1532" s="18" t="s">
        <v>82</v>
      </c>
      <c r="BK1532" s="151">
        <f>ROUND(I1532*H1532,2)</f>
        <v>0</v>
      </c>
      <c r="BL1532" s="18" t="s">
        <v>417</v>
      </c>
      <c r="BM1532" s="150" t="s">
        <v>2029</v>
      </c>
    </row>
    <row r="1533" spans="2:65" s="1" customFormat="1" ht="19.5">
      <c r="B1533" s="33"/>
      <c r="D1533" s="152" t="s">
        <v>316</v>
      </c>
      <c r="F1533" s="153" t="s">
        <v>2028</v>
      </c>
      <c r="I1533" s="154"/>
      <c r="L1533" s="33"/>
      <c r="M1533" s="155"/>
      <c r="T1533" s="57"/>
      <c r="AT1533" s="18" t="s">
        <v>316</v>
      </c>
      <c r="AU1533" s="18" t="s">
        <v>84</v>
      </c>
    </row>
    <row r="1534" spans="2:65" s="1" customFormat="1" ht="19.5">
      <c r="B1534" s="33"/>
      <c r="D1534" s="152" t="s">
        <v>357</v>
      </c>
      <c r="F1534" s="176" t="s">
        <v>2013</v>
      </c>
      <c r="I1534" s="154"/>
      <c r="L1534" s="33"/>
      <c r="M1534" s="155"/>
      <c r="T1534" s="57"/>
      <c r="AT1534" s="18" t="s">
        <v>357</v>
      </c>
      <c r="AU1534" s="18" t="s">
        <v>84</v>
      </c>
    </row>
    <row r="1535" spans="2:65" s="13" customFormat="1" ht="11.25">
      <c r="B1535" s="162"/>
      <c r="D1535" s="152" t="s">
        <v>318</v>
      </c>
      <c r="E1535" s="163" t="s">
        <v>1</v>
      </c>
      <c r="F1535" s="164" t="s">
        <v>247</v>
      </c>
      <c r="H1535" s="165">
        <v>405.48500000000001</v>
      </c>
      <c r="I1535" s="166"/>
      <c r="L1535" s="162"/>
      <c r="M1535" s="167"/>
      <c r="T1535" s="168"/>
      <c r="AT1535" s="163" t="s">
        <v>318</v>
      </c>
      <c r="AU1535" s="163" t="s">
        <v>84</v>
      </c>
      <c r="AV1535" s="13" t="s">
        <v>84</v>
      </c>
      <c r="AW1535" s="13" t="s">
        <v>32</v>
      </c>
      <c r="AX1535" s="13" t="s">
        <v>82</v>
      </c>
      <c r="AY1535" s="163" t="s">
        <v>307</v>
      </c>
    </row>
    <row r="1536" spans="2:65" s="1" customFormat="1" ht="33" customHeight="1">
      <c r="B1536" s="33"/>
      <c r="C1536" s="139" t="s">
        <v>2030</v>
      </c>
      <c r="D1536" s="139" t="s">
        <v>309</v>
      </c>
      <c r="E1536" s="140" t="s">
        <v>2031</v>
      </c>
      <c r="F1536" s="141" t="s">
        <v>2032</v>
      </c>
      <c r="G1536" s="142" t="s">
        <v>364</v>
      </c>
      <c r="H1536" s="143">
        <v>7.2270000000000003</v>
      </c>
      <c r="I1536" s="144"/>
      <c r="J1536" s="145">
        <f>ROUND(I1536*H1536,2)</f>
        <v>0</v>
      </c>
      <c r="K1536" s="141" t="s">
        <v>313</v>
      </c>
      <c r="L1536" s="33"/>
      <c r="M1536" s="146" t="s">
        <v>1</v>
      </c>
      <c r="N1536" s="147" t="s">
        <v>40</v>
      </c>
      <c r="P1536" s="148">
        <f>O1536*H1536</f>
        <v>0</v>
      </c>
      <c r="Q1536" s="148">
        <v>0</v>
      </c>
      <c r="R1536" s="148">
        <f>Q1536*H1536</f>
        <v>0</v>
      </c>
      <c r="S1536" s="148">
        <v>0</v>
      </c>
      <c r="T1536" s="149">
        <f>S1536*H1536</f>
        <v>0</v>
      </c>
      <c r="AR1536" s="150" t="s">
        <v>417</v>
      </c>
      <c r="AT1536" s="150" t="s">
        <v>309</v>
      </c>
      <c r="AU1536" s="150" t="s">
        <v>84</v>
      </c>
      <c r="AY1536" s="18" t="s">
        <v>307</v>
      </c>
      <c r="BE1536" s="151">
        <f>IF(N1536="základní",J1536,0)</f>
        <v>0</v>
      </c>
      <c r="BF1536" s="151">
        <f>IF(N1536="snížená",J1536,0)</f>
        <v>0</v>
      </c>
      <c r="BG1536" s="151">
        <f>IF(N1536="zákl. přenesená",J1536,0)</f>
        <v>0</v>
      </c>
      <c r="BH1536" s="151">
        <f>IF(N1536="sníž. přenesená",J1536,0)</f>
        <v>0</v>
      </c>
      <c r="BI1536" s="151">
        <f>IF(N1536="nulová",J1536,0)</f>
        <v>0</v>
      </c>
      <c r="BJ1536" s="18" t="s">
        <v>82</v>
      </c>
      <c r="BK1536" s="151">
        <f>ROUND(I1536*H1536,2)</f>
        <v>0</v>
      </c>
      <c r="BL1536" s="18" t="s">
        <v>417</v>
      </c>
      <c r="BM1536" s="150" t="s">
        <v>2033</v>
      </c>
    </row>
    <row r="1537" spans="2:65" s="1" customFormat="1" ht="29.25">
      <c r="B1537" s="33"/>
      <c r="D1537" s="152" t="s">
        <v>316</v>
      </c>
      <c r="F1537" s="153" t="s">
        <v>2034</v>
      </c>
      <c r="I1537" s="154"/>
      <c r="L1537" s="33"/>
      <c r="M1537" s="155"/>
      <c r="T1537" s="57"/>
      <c r="AT1537" s="18" t="s">
        <v>316</v>
      </c>
      <c r="AU1537" s="18" t="s">
        <v>84</v>
      </c>
    </row>
    <row r="1538" spans="2:65" s="11" customFormat="1" ht="22.9" customHeight="1">
      <c r="B1538" s="127"/>
      <c r="D1538" s="128" t="s">
        <v>74</v>
      </c>
      <c r="E1538" s="137" t="s">
        <v>2035</v>
      </c>
      <c r="F1538" s="137" t="s">
        <v>2036</v>
      </c>
      <c r="I1538" s="130"/>
      <c r="J1538" s="138">
        <f>BK1538</f>
        <v>0</v>
      </c>
      <c r="L1538" s="127"/>
      <c r="M1538" s="132"/>
      <c r="P1538" s="133">
        <f>SUM(P1539:P1931)</f>
        <v>0</v>
      </c>
      <c r="R1538" s="133">
        <f>SUM(R1539:R1931)</f>
        <v>21.405461759999998</v>
      </c>
      <c r="T1538" s="134">
        <f>SUM(T1539:T1931)</f>
        <v>16.456843199999998</v>
      </c>
      <c r="AR1538" s="128" t="s">
        <v>84</v>
      </c>
      <c r="AT1538" s="135" t="s">
        <v>74</v>
      </c>
      <c r="AU1538" s="135" t="s">
        <v>82</v>
      </c>
      <c r="AY1538" s="128" t="s">
        <v>307</v>
      </c>
      <c r="BK1538" s="136">
        <f>SUM(BK1539:BK1931)</f>
        <v>0</v>
      </c>
    </row>
    <row r="1539" spans="2:65" s="1" customFormat="1" ht="24.2" customHeight="1">
      <c r="B1539" s="33"/>
      <c r="C1539" s="139" t="s">
        <v>2037</v>
      </c>
      <c r="D1539" s="139" t="s">
        <v>309</v>
      </c>
      <c r="E1539" s="140" t="s">
        <v>2038</v>
      </c>
      <c r="F1539" s="141" t="s">
        <v>2039</v>
      </c>
      <c r="G1539" s="142" t="s">
        <v>312</v>
      </c>
      <c r="H1539" s="143">
        <v>605.03099999999995</v>
      </c>
      <c r="I1539" s="144"/>
      <c r="J1539" s="145">
        <f>ROUND(I1539*H1539,2)</f>
        <v>0</v>
      </c>
      <c r="K1539" s="141" t="s">
        <v>313</v>
      </c>
      <c r="L1539" s="33"/>
      <c r="M1539" s="146" t="s">
        <v>1</v>
      </c>
      <c r="N1539" s="147" t="s">
        <v>40</v>
      </c>
      <c r="P1539" s="148">
        <f>O1539*H1539</f>
        <v>0</v>
      </c>
      <c r="Q1539" s="148">
        <v>0</v>
      </c>
      <c r="R1539" s="148">
        <f>Q1539*H1539</f>
        <v>0</v>
      </c>
      <c r="S1539" s="148">
        <v>2.7199999999999998E-2</v>
      </c>
      <c r="T1539" s="149">
        <f>S1539*H1539</f>
        <v>16.456843199999998</v>
      </c>
      <c r="AR1539" s="150" t="s">
        <v>417</v>
      </c>
      <c r="AT1539" s="150" t="s">
        <v>309</v>
      </c>
      <c r="AU1539" s="150" t="s">
        <v>84</v>
      </c>
      <c r="AY1539" s="18" t="s">
        <v>307</v>
      </c>
      <c r="BE1539" s="151">
        <f>IF(N1539="základní",J1539,0)</f>
        <v>0</v>
      </c>
      <c r="BF1539" s="151">
        <f>IF(N1539="snížená",J1539,0)</f>
        <v>0</v>
      </c>
      <c r="BG1539" s="151">
        <f>IF(N1539="zákl. přenesená",J1539,0)</f>
        <v>0</v>
      </c>
      <c r="BH1539" s="151">
        <f>IF(N1539="sníž. přenesená",J1539,0)</f>
        <v>0</v>
      </c>
      <c r="BI1539" s="151">
        <f>IF(N1539="nulová",J1539,0)</f>
        <v>0</v>
      </c>
      <c r="BJ1539" s="18" t="s">
        <v>82</v>
      </c>
      <c r="BK1539" s="151">
        <f>ROUND(I1539*H1539,2)</f>
        <v>0</v>
      </c>
      <c r="BL1539" s="18" t="s">
        <v>417</v>
      </c>
      <c r="BM1539" s="150" t="s">
        <v>2040</v>
      </c>
    </row>
    <row r="1540" spans="2:65" s="1" customFormat="1" ht="11.25">
      <c r="B1540" s="33"/>
      <c r="D1540" s="152" t="s">
        <v>316</v>
      </c>
      <c r="F1540" s="153" t="s">
        <v>2041</v>
      </c>
      <c r="I1540" s="154"/>
      <c r="L1540" s="33"/>
      <c r="M1540" s="155"/>
      <c r="T1540" s="57"/>
      <c r="AT1540" s="18" t="s">
        <v>316</v>
      </c>
      <c r="AU1540" s="18" t="s">
        <v>84</v>
      </c>
    </row>
    <row r="1541" spans="2:65" s="13" customFormat="1" ht="11.25">
      <c r="B1541" s="162"/>
      <c r="D1541" s="152" t="s">
        <v>318</v>
      </c>
      <c r="E1541" s="163" t="s">
        <v>1</v>
      </c>
      <c r="F1541" s="164" t="s">
        <v>226</v>
      </c>
      <c r="H1541" s="165">
        <v>605.03099999999995</v>
      </c>
      <c r="I1541" s="166"/>
      <c r="L1541" s="162"/>
      <c r="M1541" s="167"/>
      <c r="T1541" s="168"/>
      <c r="AT1541" s="163" t="s">
        <v>318</v>
      </c>
      <c r="AU1541" s="163" t="s">
        <v>84</v>
      </c>
      <c r="AV1541" s="13" t="s">
        <v>84</v>
      </c>
      <c r="AW1541" s="13" t="s">
        <v>32</v>
      </c>
      <c r="AX1541" s="13" t="s">
        <v>82</v>
      </c>
      <c r="AY1541" s="163" t="s">
        <v>307</v>
      </c>
    </row>
    <row r="1542" spans="2:65" s="1" customFormat="1" ht="11.25">
      <c r="B1542" s="33"/>
      <c r="D1542" s="152" t="s">
        <v>648</v>
      </c>
      <c r="F1542" s="187" t="s">
        <v>2042</v>
      </c>
      <c r="L1542" s="33"/>
      <c r="M1542" s="155"/>
      <c r="T1542" s="57"/>
      <c r="AU1542" s="18" t="s">
        <v>84</v>
      </c>
    </row>
    <row r="1543" spans="2:65" s="1" customFormat="1" ht="11.25">
      <c r="B1543" s="33"/>
      <c r="D1543" s="152" t="s">
        <v>648</v>
      </c>
      <c r="F1543" s="188" t="s">
        <v>2043</v>
      </c>
      <c r="H1543" s="189">
        <v>0</v>
      </c>
      <c r="L1543" s="33"/>
      <c r="M1543" s="155"/>
      <c r="T1543" s="57"/>
      <c r="AU1543" s="18" t="s">
        <v>84</v>
      </c>
    </row>
    <row r="1544" spans="2:65" s="1" customFormat="1" ht="11.25">
      <c r="B1544" s="33"/>
      <c r="D1544" s="152" t="s">
        <v>648</v>
      </c>
      <c r="F1544" s="188" t="s">
        <v>2044</v>
      </c>
      <c r="H1544" s="189">
        <v>3.43</v>
      </c>
      <c r="L1544" s="33"/>
      <c r="M1544" s="155"/>
      <c r="T1544" s="57"/>
      <c r="AU1544" s="18" t="s">
        <v>84</v>
      </c>
    </row>
    <row r="1545" spans="2:65" s="1" customFormat="1" ht="11.25">
      <c r="B1545" s="33"/>
      <c r="D1545" s="152" t="s">
        <v>648</v>
      </c>
      <c r="F1545" s="188" t="s">
        <v>1</v>
      </c>
      <c r="H1545" s="189">
        <v>0</v>
      </c>
      <c r="L1545" s="33"/>
      <c r="M1545" s="155"/>
      <c r="T1545" s="57"/>
      <c r="AU1545" s="18" t="s">
        <v>84</v>
      </c>
    </row>
    <row r="1546" spans="2:65" s="1" customFormat="1" ht="11.25">
      <c r="B1546" s="33"/>
      <c r="D1546" s="152" t="s">
        <v>648</v>
      </c>
      <c r="F1546" s="188" t="s">
        <v>1453</v>
      </c>
      <c r="H1546" s="189">
        <v>0</v>
      </c>
      <c r="L1546" s="33"/>
      <c r="M1546" s="155"/>
      <c r="T1546" s="57"/>
      <c r="AU1546" s="18" t="s">
        <v>84</v>
      </c>
    </row>
    <row r="1547" spans="2:65" s="1" customFormat="1" ht="11.25">
      <c r="B1547" s="33"/>
      <c r="D1547" s="152" t="s">
        <v>648</v>
      </c>
      <c r="F1547" s="188" t="s">
        <v>2045</v>
      </c>
      <c r="H1547" s="189">
        <v>21.02</v>
      </c>
      <c r="L1547" s="33"/>
      <c r="M1547" s="155"/>
      <c r="T1547" s="57"/>
      <c r="AU1547" s="18" t="s">
        <v>84</v>
      </c>
    </row>
    <row r="1548" spans="2:65" s="1" customFormat="1" ht="11.25">
      <c r="B1548" s="33"/>
      <c r="D1548" s="152" t="s">
        <v>648</v>
      </c>
      <c r="F1548" s="188" t="s">
        <v>1455</v>
      </c>
      <c r="H1548" s="189">
        <v>0</v>
      </c>
      <c r="L1548" s="33"/>
      <c r="M1548" s="155"/>
      <c r="T1548" s="57"/>
      <c r="AU1548" s="18" t="s">
        <v>84</v>
      </c>
    </row>
    <row r="1549" spans="2:65" s="1" customFormat="1" ht="11.25">
      <c r="B1549" s="33"/>
      <c r="D1549" s="152" t="s">
        <v>648</v>
      </c>
      <c r="F1549" s="188" t="s">
        <v>2046</v>
      </c>
      <c r="H1549" s="189">
        <v>15.36</v>
      </c>
      <c r="L1549" s="33"/>
      <c r="M1549" s="155"/>
      <c r="T1549" s="57"/>
      <c r="AU1549" s="18" t="s">
        <v>84</v>
      </c>
    </row>
    <row r="1550" spans="2:65" s="1" customFormat="1" ht="11.25">
      <c r="B1550" s="33"/>
      <c r="D1550" s="152" t="s">
        <v>648</v>
      </c>
      <c r="F1550" s="188" t="s">
        <v>1838</v>
      </c>
      <c r="H1550" s="189">
        <v>0</v>
      </c>
      <c r="L1550" s="33"/>
      <c r="M1550" s="155"/>
      <c r="T1550" s="57"/>
      <c r="AU1550" s="18" t="s">
        <v>84</v>
      </c>
    </row>
    <row r="1551" spans="2:65" s="1" customFormat="1" ht="11.25">
      <c r="B1551" s="33"/>
      <c r="D1551" s="152" t="s">
        <v>648</v>
      </c>
      <c r="F1551" s="188" t="s">
        <v>2047</v>
      </c>
      <c r="H1551" s="189">
        <v>11.275</v>
      </c>
      <c r="L1551" s="33"/>
      <c r="M1551" s="155"/>
      <c r="T1551" s="57"/>
      <c r="AU1551" s="18" t="s">
        <v>84</v>
      </c>
    </row>
    <row r="1552" spans="2:65" s="1" customFormat="1" ht="11.25">
      <c r="B1552" s="33"/>
      <c r="D1552" s="152" t="s">
        <v>648</v>
      </c>
      <c r="F1552" s="188" t="s">
        <v>1840</v>
      </c>
      <c r="H1552" s="189">
        <v>0</v>
      </c>
      <c r="L1552" s="33"/>
      <c r="M1552" s="155"/>
      <c r="T1552" s="57"/>
      <c r="AU1552" s="18" t="s">
        <v>84</v>
      </c>
    </row>
    <row r="1553" spans="2:47" s="1" customFormat="1" ht="11.25">
      <c r="B1553" s="33"/>
      <c r="D1553" s="152" t="s">
        <v>648</v>
      </c>
      <c r="F1553" s="188" t="s">
        <v>2048</v>
      </c>
      <c r="H1553" s="189">
        <v>24.39</v>
      </c>
      <c r="L1553" s="33"/>
      <c r="M1553" s="155"/>
      <c r="T1553" s="57"/>
      <c r="AU1553" s="18" t="s">
        <v>84</v>
      </c>
    </row>
    <row r="1554" spans="2:47" s="1" customFormat="1" ht="11.25">
      <c r="B1554" s="33"/>
      <c r="D1554" s="152" t="s">
        <v>648</v>
      </c>
      <c r="F1554" s="188" t="s">
        <v>1842</v>
      </c>
      <c r="H1554" s="189">
        <v>0</v>
      </c>
      <c r="L1554" s="33"/>
      <c r="M1554" s="155"/>
      <c r="T1554" s="57"/>
      <c r="AU1554" s="18" t="s">
        <v>84</v>
      </c>
    </row>
    <row r="1555" spans="2:47" s="1" customFormat="1" ht="11.25">
      <c r="B1555" s="33"/>
      <c r="D1555" s="152" t="s">
        <v>648</v>
      </c>
      <c r="F1555" s="188" t="s">
        <v>2049</v>
      </c>
      <c r="H1555" s="189">
        <v>26.366</v>
      </c>
      <c r="L1555" s="33"/>
      <c r="M1555" s="155"/>
      <c r="T1555" s="57"/>
      <c r="AU1555" s="18" t="s">
        <v>84</v>
      </c>
    </row>
    <row r="1556" spans="2:47" s="1" customFormat="1" ht="11.25">
      <c r="B1556" s="33"/>
      <c r="D1556" s="152" t="s">
        <v>648</v>
      </c>
      <c r="F1556" s="188" t="s">
        <v>1844</v>
      </c>
      <c r="H1556" s="189">
        <v>0</v>
      </c>
      <c r="L1556" s="33"/>
      <c r="M1556" s="155"/>
      <c r="T1556" s="57"/>
      <c r="AU1556" s="18" t="s">
        <v>84</v>
      </c>
    </row>
    <row r="1557" spans="2:47" s="1" customFormat="1" ht="11.25">
      <c r="B1557" s="33"/>
      <c r="D1557" s="152" t="s">
        <v>648</v>
      </c>
      <c r="F1557" s="188" t="s">
        <v>2050</v>
      </c>
      <c r="H1557" s="189">
        <v>21.754999999999999</v>
      </c>
      <c r="L1557" s="33"/>
      <c r="M1557" s="155"/>
      <c r="T1557" s="57"/>
      <c r="AU1557" s="18" t="s">
        <v>84</v>
      </c>
    </row>
    <row r="1558" spans="2:47" s="1" customFormat="1" ht="11.25">
      <c r="B1558" s="33"/>
      <c r="D1558" s="152" t="s">
        <v>648</v>
      </c>
      <c r="F1558" s="188" t="s">
        <v>1846</v>
      </c>
      <c r="H1558" s="189">
        <v>0</v>
      </c>
      <c r="L1558" s="33"/>
      <c r="M1558" s="155"/>
      <c r="T1558" s="57"/>
      <c r="AU1558" s="18" t="s">
        <v>84</v>
      </c>
    </row>
    <row r="1559" spans="2:47" s="1" customFormat="1" ht="11.25">
      <c r="B1559" s="33"/>
      <c r="D1559" s="152" t="s">
        <v>648</v>
      </c>
      <c r="F1559" s="188" t="s">
        <v>2051</v>
      </c>
      <c r="H1559" s="189">
        <v>21.91</v>
      </c>
      <c r="L1559" s="33"/>
      <c r="M1559" s="155"/>
      <c r="T1559" s="57"/>
      <c r="AU1559" s="18" t="s">
        <v>84</v>
      </c>
    </row>
    <row r="1560" spans="2:47" s="1" customFormat="1" ht="11.25">
      <c r="B1560" s="33"/>
      <c r="D1560" s="152" t="s">
        <v>648</v>
      </c>
      <c r="F1560" s="188" t="s">
        <v>1848</v>
      </c>
      <c r="H1560" s="189">
        <v>0</v>
      </c>
      <c r="L1560" s="33"/>
      <c r="M1560" s="155"/>
      <c r="T1560" s="57"/>
      <c r="AU1560" s="18" t="s">
        <v>84</v>
      </c>
    </row>
    <row r="1561" spans="2:47" s="1" customFormat="1" ht="11.25">
      <c r="B1561" s="33"/>
      <c r="D1561" s="152" t="s">
        <v>648</v>
      </c>
      <c r="F1561" s="188" t="s">
        <v>2052</v>
      </c>
      <c r="H1561" s="189">
        <v>15.8</v>
      </c>
      <c r="L1561" s="33"/>
      <c r="M1561" s="155"/>
      <c r="T1561" s="57"/>
      <c r="AU1561" s="18" t="s">
        <v>84</v>
      </c>
    </row>
    <row r="1562" spans="2:47" s="1" customFormat="1" ht="11.25">
      <c r="B1562" s="33"/>
      <c r="D1562" s="152" t="s">
        <v>648</v>
      </c>
      <c r="F1562" s="188" t="s">
        <v>1850</v>
      </c>
      <c r="H1562" s="189">
        <v>0</v>
      </c>
      <c r="L1562" s="33"/>
      <c r="M1562" s="155"/>
      <c r="T1562" s="57"/>
      <c r="AU1562" s="18" t="s">
        <v>84</v>
      </c>
    </row>
    <row r="1563" spans="2:47" s="1" customFormat="1" ht="11.25">
      <c r="B1563" s="33"/>
      <c r="D1563" s="152" t="s">
        <v>648</v>
      </c>
      <c r="F1563" s="188" t="s">
        <v>2053</v>
      </c>
      <c r="H1563" s="189">
        <v>22.78</v>
      </c>
      <c r="L1563" s="33"/>
      <c r="M1563" s="155"/>
      <c r="T1563" s="57"/>
      <c r="AU1563" s="18" t="s">
        <v>84</v>
      </c>
    </row>
    <row r="1564" spans="2:47" s="1" customFormat="1" ht="11.25">
      <c r="B1564" s="33"/>
      <c r="D1564" s="152" t="s">
        <v>648</v>
      </c>
      <c r="F1564" s="188" t="s">
        <v>1852</v>
      </c>
      <c r="H1564" s="189">
        <v>0</v>
      </c>
      <c r="L1564" s="33"/>
      <c r="M1564" s="155"/>
      <c r="T1564" s="57"/>
      <c r="AU1564" s="18" t="s">
        <v>84</v>
      </c>
    </row>
    <row r="1565" spans="2:47" s="1" customFormat="1" ht="11.25">
      <c r="B1565" s="33"/>
      <c r="D1565" s="152" t="s">
        <v>648</v>
      </c>
      <c r="F1565" s="188" t="s">
        <v>2054</v>
      </c>
      <c r="H1565" s="189">
        <v>13.8</v>
      </c>
      <c r="L1565" s="33"/>
      <c r="M1565" s="155"/>
      <c r="T1565" s="57"/>
      <c r="AU1565" s="18" t="s">
        <v>84</v>
      </c>
    </row>
    <row r="1566" spans="2:47" s="1" customFormat="1" ht="11.25">
      <c r="B1566" s="33"/>
      <c r="D1566" s="152" t="s">
        <v>648</v>
      </c>
      <c r="F1566" s="188" t="s">
        <v>1854</v>
      </c>
      <c r="H1566" s="189">
        <v>0</v>
      </c>
      <c r="L1566" s="33"/>
      <c r="M1566" s="155"/>
      <c r="T1566" s="57"/>
      <c r="AU1566" s="18" t="s">
        <v>84</v>
      </c>
    </row>
    <row r="1567" spans="2:47" s="1" customFormat="1" ht="11.25">
      <c r="B1567" s="33"/>
      <c r="D1567" s="152" t="s">
        <v>648</v>
      </c>
      <c r="F1567" s="188" t="s">
        <v>2055</v>
      </c>
      <c r="H1567" s="189">
        <v>12.2</v>
      </c>
      <c r="L1567" s="33"/>
      <c r="M1567" s="155"/>
      <c r="T1567" s="57"/>
      <c r="AU1567" s="18" t="s">
        <v>84</v>
      </c>
    </row>
    <row r="1568" spans="2:47" s="1" customFormat="1" ht="11.25">
      <c r="B1568" s="33"/>
      <c r="D1568" s="152" t="s">
        <v>648</v>
      </c>
      <c r="F1568" s="188" t="s">
        <v>1916</v>
      </c>
      <c r="H1568" s="189">
        <v>0</v>
      </c>
      <c r="L1568" s="33"/>
      <c r="M1568" s="155"/>
      <c r="T1568" s="57"/>
      <c r="AU1568" s="18" t="s">
        <v>84</v>
      </c>
    </row>
    <row r="1569" spans="2:47" s="1" customFormat="1" ht="11.25">
      <c r="B1569" s="33"/>
      <c r="D1569" s="152" t="s">
        <v>648</v>
      </c>
      <c r="F1569" s="188" t="s">
        <v>2056</v>
      </c>
      <c r="H1569" s="189">
        <v>16.8</v>
      </c>
      <c r="L1569" s="33"/>
      <c r="M1569" s="155"/>
      <c r="T1569" s="57"/>
      <c r="AU1569" s="18" t="s">
        <v>84</v>
      </c>
    </row>
    <row r="1570" spans="2:47" s="1" customFormat="1" ht="11.25">
      <c r="B1570" s="33"/>
      <c r="D1570" s="152" t="s">
        <v>648</v>
      </c>
      <c r="F1570" s="188" t="s">
        <v>1918</v>
      </c>
      <c r="H1570" s="189">
        <v>0</v>
      </c>
      <c r="L1570" s="33"/>
      <c r="M1570" s="155"/>
      <c r="T1570" s="57"/>
      <c r="AU1570" s="18" t="s">
        <v>84</v>
      </c>
    </row>
    <row r="1571" spans="2:47" s="1" customFormat="1" ht="11.25">
      <c r="B1571" s="33"/>
      <c r="D1571" s="152" t="s">
        <v>648</v>
      </c>
      <c r="F1571" s="188" t="s">
        <v>2057</v>
      </c>
      <c r="H1571" s="189">
        <v>25.05</v>
      </c>
      <c r="L1571" s="33"/>
      <c r="M1571" s="155"/>
      <c r="T1571" s="57"/>
      <c r="AU1571" s="18" t="s">
        <v>84</v>
      </c>
    </row>
    <row r="1572" spans="2:47" s="1" customFormat="1" ht="11.25">
      <c r="B1572" s="33"/>
      <c r="D1572" s="152" t="s">
        <v>648</v>
      </c>
      <c r="F1572" s="188" t="s">
        <v>1920</v>
      </c>
      <c r="H1572" s="189">
        <v>0</v>
      </c>
      <c r="L1572" s="33"/>
      <c r="M1572" s="155"/>
      <c r="T1572" s="57"/>
      <c r="AU1572" s="18" t="s">
        <v>84</v>
      </c>
    </row>
    <row r="1573" spans="2:47" s="1" customFormat="1" ht="11.25">
      <c r="B1573" s="33"/>
      <c r="D1573" s="152" t="s">
        <v>648</v>
      </c>
      <c r="F1573" s="188" t="s">
        <v>2058</v>
      </c>
      <c r="H1573" s="189">
        <v>17.13</v>
      </c>
      <c r="L1573" s="33"/>
      <c r="M1573" s="155"/>
      <c r="T1573" s="57"/>
      <c r="AU1573" s="18" t="s">
        <v>84</v>
      </c>
    </row>
    <row r="1574" spans="2:47" s="1" customFormat="1" ht="11.25">
      <c r="B1574" s="33"/>
      <c r="D1574" s="152" t="s">
        <v>648</v>
      </c>
      <c r="F1574" s="188" t="s">
        <v>1922</v>
      </c>
      <c r="H1574" s="189">
        <v>0</v>
      </c>
      <c r="L1574" s="33"/>
      <c r="M1574" s="155"/>
      <c r="T1574" s="57"/>
      <c r="AU1574" s="18" t="s">
        <v>84</v>
      </c>
    </row>
    <row r="1575" spans="2:47" s="1" customFormat="1" ht="11.25">
      <c r="B1575" s="33"/>
      <c r="D1575" s="152" t="s">
        <v>648</v>
      </c>
      <c r="F1575" s="188" t="s">
        <v>2059</v>
      </c>
      <c r="H1575" s="189">
        <v>8.4</v>
      </c>
      <c r="L1575" s="33"/>
      <c r="M1575" s="155"/>
      <c r="T1575" s="57"/>
      <c r="AU1575" s="18" t="s">
        <v>84</v>
      </c>
    </row>
    <row r="1576" spans="2:47" s="1" customFormat="1" ht="11.25">
      <c r="B1576" s="33"/>
      <c r="D1576" s="152" t="s">
        <v>648</v>
      </c>
      <c r="F1576" s="188" t="s">
        <v>1924</v>
      </c>
      <c r="H1576" s="189">
        <v>0</v>
      </c>
      <c r="L1576" s="33"/>
      <c r="M1576" s="155"/>
      <c r="T1576" s="57"/>
      <c r="AU1576" s="18" t="s">
        <v>84</v>
      </c>
    </row>
    <row r="1577" spans="2:47" s="1" customFormat="1" ht="11.25">
      <c r="B1577" s="33"/>
      <c r="D1577" s="152" t="s">
        <v>648</v>
      </c>
      <c r="F1577" s="188" t="s">
        <v>2060</v>
      </c>
      <c r="H1577" s="189">
        <v>8.18</v>
      </c>
      <c r="L1577" s="33"/>
      <c r="M1577" s="155"/>
      <c r="T1577" s="57"/>
      <c r="AU1577" s="18" t="s">
        <v>84</v>
      </c>
    </row>
    <row r="1578" spans="2:47" s="1" customFormat="1" ht="11.25">
      <c r="B1578" s="33"/>
      <c r="D1578" s="152" t="s">
        <v>648</v>
      </c>
      <c r="F1578" s="188" t="s">
        <v>1925</v>
      </c>
      <c r="H1578" s="189">
        <v>0</v>
      </c>
      <c r="L1578" s="33"/>
      <c r="M1578" s="155"/>
      <c r="T1578" s="57"/>
      <c r="AU1578" s="18" t="s">
        <v>84</v>
      </c>
    </row>
    <row r="1579" spans="2:47" s="1" customFormat="1" ht="11.25">
      <c r="B1579" s="33"/>
      <c r="D1579" s="152" t="s">
        <v>648</v>
      </c>
      <c r="F1579" s="188" t="s">
        <v>2061</v>
      </c>
      <c r="H1579" s="189">
        <v>9</v>
      </c>
      <c r="L1579" s="33"/>
      <c r="M1579" s="155"/>
      <c r="T1579" s="57"/>
      <c r="AU1579" s="18" t="s">
        <v>84</v>
      </c>
    </row>
    <row r="1580" spans="2:47" s="1" customFormat="1" ht="11.25">
      <c r="B1580" s="33"/>
      <c r="D1580" s="152" t="s">
        <v>648</v>
      </c>
      <c r="F1580" s="188" t="s">
        <v>1927</v>
      </c>
      <c r="H1580" s="189">
        <v>0</v>
      </c>
      <c r="L1580" s="33"/>
      <c r="M1580" s="155"/>
      <c r="T1580" s="57"/>
      <c r="AU1580" s="18" t="s">
        <v>84</v>
      </c>
    </row>
    <row r="1581" spans="2:47" s="1" customFormat="1" ht="11.25">
      <c r="B1581" s="33"/>
      <c r="D1581" s="152" t="s">
        <v>648</v>
      </c>
      <c r="F1581" s="188" t="s">
        <v>2062</v>
      </c>
      <c r="H1581" s="189">
        <v>15.98</v>
      </c>
      <c r="L1581" s="33"/>
      <c r="M1581" s="155"/>
      <c r="T1581" s="57"/>
      <c r="AU1581" s="18" t="s">
        <v>84</v>
      </c>
    </row>
    <row r="1582" spans="2:47" s="1" customFormat="1" ht="11.25">
      <c r="B1582" s="33"/>
      <c r="D1582" s="152" t="s">
        <v>648</v>
      </c>
      <c r="F1582" s="188" t="s">
        <v>1929</v>
      </c>
      <c r="H1582" s="189">
        <v>0</v>
      </c>
      <c r="L1582" s="33"/>
      <c r="M1582" s="155"/>
      <c r="T1582" s="57"/>
      <c r="AU1582" s="18" t="s">
        <v>84</v>
      </c>
    </row>
    <row r="1583" spans="2:47" s="1" customFormat="1" ht="11.25">
      <c r="B1583" s="33"/>
      <c r="D1583" s="152" t="s">
        <v>648</v>
      </c>
      <c r="F1583" s="188" t="s">
        <v>2063</v>
      </c>
      <c r="H1583" s="189">
        <v>21.2</v>
      </c>
      <c r="L1583" s="33"/>
      <c r="M1583" s="155"/>
      <c r="T1583" s="57"/>
      <c r="AU1583" s="18" t="s">
        <v>84</v>
      </c>
    </row>
    <row r="1584" spans="2:47" s="1" customFormat="1" ht="11.25">
      <c r="B1584" s="33"/>
      <c r="D1584" s="152" t="s">
        <v>648</v>
      </c>
      <c r="F1584" s="188" t="s">
        <v>1930</v>
      </c>
      <c r="H1584" s="189">
        <v>0</v>
      </c>
      <c r="L1584" s="33"/>
      <c r="M1584" s="155"/>
      <c r="T1584" s="57"/>
      <c r="AU1584" s="18" t="s">
        <v>84</v>
      </c>
    </row>
    <row r="1585" spans="2:47" s="1" customFormat="1" ht="11.25">
      <c r="B1585" s="33"/>
      <c r="D1585" s="152" t="s">
        <v>648</v>
      </c>
      <c r="F1585" s="188" t="s">
        <v>2064</v>
      </c>
      <c r="H1585" s="189">
        <v>27.64</v>
      </c>
      <c r="L1585" s="33"/>
      <c r="M1585" s="155"/>
      <c r="T1585" s="57"/>
      <c r="AU1585" s="18" t="s">
        <v>84</v>
      </c>
    </row>
    <row r="1586" spans="2:47" s="1" customFormat="1" ht="11.25">
      <c r="B1586" s="33"/>
      <c r="D1586" s="152" t="s">
        <v>648</v>
      </c>
      <c r="F1586" s="188" t="s">
        <v>1856</v>
      </c>
      <c r="H1586" s="189">
        <v>0</v>
      </c>
      <c r="L1586" s="33"/>
      <c r="M1586" s="155"/>
      <c r="T1586" s="57"/>
      <c r="AU1586" s="18" t="s">
        <v>84</v>
      </c>
    </row>
    <row r="1587" spans="2:47" s="1" customFormat="1" ht="11.25">
      <c r="B1587" s="33"/>
      <c r="D1587" s="152" t="s">
        <v>648</v>
      </c>
      <c r="F1587" s="188" t="s">
        <v>2065</v>
      </c>
      <c r="H1587" s="189">
        <v>26.4</v>
      </c>
      <c r="L1587" s="33"/>
      <c r="M1587" s="155"/>
      <c r="T1587" s="57"/>
      <c r="AU1587" s="18" t="s">
        <v>84</v>
      </c>
    </row>
    <row r="1588" spans="2:47" s="1" customFormat="1" ht="11.25">
      <c r="B1588" s="33"/>
      <c r="D1588" s="152" t="s">
        <v>648</v>
      </c>
      <c r="F1588" s="188" t="s">
        <v>1858</v>
      </c>
      <c r="H1588" s="189">
        <v>0</v>
      </c>
      <c r="L1588" s="33"/>
      <c r="M1588" s="155"/>
      <c r="T1588" s="57"/>
      <c r="AU1588" s="18" t="s">
        <v>84</v>
      </c>
    </row>
    <row r="1589" spans="2:47" s="1" customFormat="1" ht="11.25">
      <c r="B1589" s="33"/>
      <c r="D1589" s="152" t="s">
        <v>648</v>
      </c>
      <c r="F1589" s="188" t="s">
        <v>2066</v>
      </c>
      <c r="H1589" s="189">
        <v>24.6</v>
      </c>
      <c r="L1589" s="33"/>
      <c r="M1589" s="155"/>
      <c r="T1589" s="57"/>
      <c r="AU1589" s="18" t="s">
        <v>84</v>
      </c>
    </row>
    <row r="1590" spans="2:47" s="1" customFormat="1" ht="11.25">
      <c r="B1590" s="33"/>
      <c r="D1590" s="152" t="s">
        <v>648</v>
      </c>
      <c r="F1590" s="188" t="s">
        <v>1861</v>
      </c>
      <c r="H1590" s="189">
        <v>0</v>
      </c>
      <c r="L1590" s="33"/>
      <c r="M1590" s="155"/>
      <c r="T1590" s="57"/>
      <c r="AU1590" s="18" t="s">
        <v>84</v>
      </c>
    </row>
    <row r="1591" spans="2:47" s="1" customFormat="1" ht="11.25">
      <c r="B1591" s="33"/>
      <c r="D1591" s="152" t="s">
        <v>648</v>
      </c>
      <c r="F1591" s="188" t="s">
        <v>2067</v>
      </c>
      <c r="H1591" s="189">
        <v>26.8</v>
      </c>
      <c r="L1591" s="33"/>
      <c r="M1591" s="155"/>
      <c r="T1591" s="57"/>
      <c r="AU1591" s="18" t="s">
        <v>84</v>
      </c>
    </row>
    <row r="1592" spans="2:47" s="1" customFormat="1" ht="11.25">
      <c r="B1592" s="33"/>
      <c r="D1592" s="152" t="s">
        <v>648</v>
      </c>
      <c r="F1592" s="188" t="s">
        <v>1932</v>
      </c>
      <c r="H1592" s="189">
        <v>0</v>
      </c>
      <c r="L1592" s="33"/>
      <c r="M1592" s="155"/>
      <c r="T1592" s="57"/>
      <c r="AU1592" s="18" t="s">
        <v>84</v>
      </c>
    </row>
    <row r="1593" spans="2:47" s="1" customFormat="1" ht="11.25">
      <c r="B1593" s="33"/>
      <c r="D1593" s="152" t="s">
        <v>648</v>
      </c>
      <c r="F1593" s="188" t="s">
        <v>2068</v>
      </c>
      <c r="H1593" s="189">
        <v>52.386000000000003</v>
      </c>
      <c r="L1593" s="33"/>
      <c r="M1593" s="155"/>
      <c r="T1593" s="57"/>
      <c r="AU1593" s="18" t="s">
        <v>84</v>
      </c>
    </row>
    <row r="1594" spans="2:47" s="1" customFormat="1" ht="11.25">
      <c r="B1594" s="33"/>
      <c r="D1594" s="152" t="s">
        <v>648</v>
      </c>
      <c r="F1594" s="188" t="s">
        <v>1934</v>
      </c>
      <c r="H1594" s="189">
        <v>0</v>
      </c>
      <c r="L1594" s="33"/>
      <c r="M1594" s="155"/>
      <c r="T1594" s="57"/>
      <c r="AU1594" s="18" t="s">
        <v>84</v>
      </c>
    </row>
    <row r="1595" spans="2:47" s="1" customFormat="1" ht="11.25">
      <c r="B1595" s="33"/>
      <c r="D1595" s="152" t="s">
        <v>648</v>
      </c>
      <c r="F1595" s="188" t="s">
        <v>2069</v>
      </c>
      <c r="H1595" s="189">
        <v>46.27</v>
      </c>
      <c r="L1595" s="33"/>
      <c r="M1595" s="155"/>
      <c r="T1595" s="57"/>
      <c r="AU1595" s="18" t="s">
        <v>84</v>
      </c>
    </row>
    <row r="1596" spans="2:47" s="1" customFormat="1" ht="11.25">
      <c r="B1596" s="33"/>
      <c r="D1596" s="152" t="s">
        <v>648</v>
      </c>
      <c r="F1596" s="188" t="s">
        <v>1936</v>
      </c>
      <c r="H1596" s="189">
        <v>0</v>
      </c>
      <c r="L1596" s="33"/>
      <c r="M1596" s="155"/>
      <c r="T1596" s="57"/>
      <c r="AU1596" s="18" t="s">
        <v>84</v>
      </c>
    </row>
    <row r="1597" spans="2:47" s="1" customFormat="1" ht="11.25">
      <c r="B1597" s="33"/>
      <c r="D1597" s="152" t="s">
        <v>648</v>
      </c>
      <c r="F1597" s="188" t="s">
        <v>2070</v>
      </c>
      <c r="H1597" s="189">
        <v>53.3</v>
      </c>
      <c r="L1597" s="33"/>
      <c r="M1597" s="155"/>
      <c r="T1597" s="57"/>
      <c r="AU1597" s="18" t="s">
        <v>84</v>
      </c>
    </row>
    <row r="1598" spans="2:47" s="1" customFormat="1" ht="11.25">
      <c r="B1598" s="33"/>
      <c r="D1598" s="152" t="s">
        <v>648</v>
      </c>
      <c r="F1598" s="188" t="s">
        <v>2071</v>
      </c>
      <c r="H1598" s="189">
        <v>0</v>
      </c>
      <c r="L1598" s="33"/>
      <c r="M1598" s="155"/>
      <c r="T1598" s="57"/>
      <c r="AU1598" s="18" t="s">
        <v>84</v>
      </c>
    </row>
    <row r="1599" spans="2:47" s="1" customFormat="1" ht="11.25">
      <c r="B1599" s="33"/>
      <c r="D1599" s="152" t="s">
        <v>648</v>
      </c>
      <c r="F1599" s="188" t="s">
        <v>2072</v>
      </c>
      <c r="H1599" s="189">
        <v>10.904</v>
      </c>
      <c r="L1599" s="33"/>
      <c r="M1599" s="155"/>
      <c r="T1599" s="57"/>
      <c r="AU1599" s="18" t="s">
        <v>84</v>
      </c>
    </row>
    <row r="1600" spans="2:47" s="1" customFormat="1" ht="11.25">
      <c r="B1600" s="33"/>
      <c r="D1600" s="152" t="s">
        <v>648</v>
      </c>
      <c r="F1600" s="188" t="s">
        <v>2073</v>
      </c>
      <c r="H1600" s="189">
        <v>4.9050000000000002</v>
      </c>
      <c r="L1600" s="33"/>
      <c r="M1600" s="155"/>
      <c r="T1600" s="57"/>
      <c r="AU1600" s="18" t="s">
        <v>84</v>
      </c>
    </row>
    <row r="1601" spans="2:65" s="1" customFormat="1" ht="11.25">
      <c r="B1601" s="33"/>
      <c r="D1601" s="152" t="s">
        <v>648</v>
      </c>
      <c r="F1601" s="188" t="s">
        <v>325</v>
      </c>
      <c r="H1601" s="189">
        <v>605.03099999999995</v>
      </c>
      <c r="L1601" s="33"/>
      <c r="M1601" s="155"/>
      <c r="T1601" s="57"/>
      <c r="AU1601" s="18" t="s">
        <v>84</v>
      </c>
    </row>
    <row r="1602" spans="2:65" s="1" customFormat="1" ht="16.5" customHeight="1">
      <c r="B1602" s="33"/>
      <c r="C1602" s="139" t="s">
        <v>2074</v>
      </c>
      <c r="D1602" s="139" t="s">
        <v>309</v>
      </c>
      <c r="E1602" s="140" t="s">
        <v>2075</v>
      </c>
      <c r="F1602" s="141" t="s">
        <v>2076</v>
      </c>
      <c r="G1602" s="142" t="s">
        <v>312</v>
      </c>
      <c r="H1602" s="143">
        <v>596.20399999999995</v>
      </c>
      <c r="I1602" s="144"/>
      <c r="J1602" s="145">
        <f>ROUND(I1602*H1602,2)</f>
        <v>0</v>
      </c>
      <c r="K1602" s="141" t="s">
        <v>313</v>
      </c>
      <c r="L1602" s="33"/>
      <c r="M1602" s="146" t="s">
        <v>1</v>
      </c>
      <c r="N1602" s="147" t="s">
        <v>40</v>
      </c>
      <c r="P1602" s="148">
        <f>O1602*H1602</f>
        <v>0</v>
      </c>
      <c r="Q1602" s="148">
        <v>4.4999999999999997E-3</v>
      </c>
      <c r="R1602" s="148">
        <f>Q1602*H1602</f>
        <v>2.6829179999999995</v>
      </c>
      <c r="S1602" s="148">
        <v>0</v>
      </c>
      <c r="T1602" s="149">
        <f>S1602*H1602</f>
        <v>0</v>
      </c>
      <c r="AR1602" s="150" t="s">
        <v>417</v>
      </c>
      <c r="AT1602" s="150" t="s">
        <v>309</v>
      </c>
      <c r="AU1602" s="150" t="s">
        <v>84</v>
      </c>
      <c r="AY1602" s="18" t="s">
        <v>307</v>
      </c>
      <c r="BE1602" s="151">
        <f>IF(N1602="základní",J1602,0)</f>
        <v>0</v>
      </c>
      <c r="BF1602" s="151">
        <f>IF(N1602="snížená",J1602,0)</f>
        <v>0</v>
      </c>
      <c r="BG1602" s="151">
        <f>IF(N1602="zákl. přenesená",J1602,0)</f>
        <v>0</v>
      </c>
      <c r="BH1602" s="151">
        <f>IF(N1602="sníž. přenesená",J1602,0)</f>
        <v>0</v>
      </c>
      <c r="BI1602" s="151">
        <f>IF(N1602="nulová",J1602,0)</f>
        <v>0</v>
      </c>
      <c r="BJ1602" s="18" t="s">
        <v>82</v>
      </c>
      <c r="BK1602" s="151">
        <f>ROUND(I1602*H1602,2)</f>
        <v>0</v>
      </c>
      <c r="BL1602" s="18" t="s">
        <v>417</v>
      </c>
      <c r="BM1602" s="150" t="s">
        <v>2077</v>
      </c>
    </row>
    <row r="1603" spans="2:65" s="1" customFormat="1" ht="19.5">
      <c r="B1603" s="33"/>
      <c r="D1603" s="152" t="s">
        <v>316</v>
      </c>
      <c r="F1603" s="153" t="s">
        <v>2078</v>
      </c>
      <c r="I1603" s="154"/>
      <c r="L1603" s="33"/>
      <c r="M1603" s="155"/>
      <c r="T1603" s="57"/>
      <c r="AT1603" s="18" t="s">
        <v>316</v>
      </c>
      <c r="AU1603" s="18" t="s">
        <v>84</v>
      </c>
    </row>
    <row r="1604" spans="2:65" s="13" customFormat="1" ht="11.25">
      <c r="B1604" s="162"/>
      <c r="D1604" s="152" t="s">
        <v>318</v>
      </c>
      <c r="E1604" s="163" t="s">
        <v>1</v>
      </c>
      <c r="F1604" s="164" t="s">
        <v>242</v>
      </c>
      <c r="H1604" s="165">
        <v>596.20399999999995</v>
      </c>
      <c r="I1604" s="166"/>
      <c r="L1604" s="162"/>
      <c r="M1604" s="167"/>
      <c r="T1604" s="168"/>
      <c r="AT1604" s="163" t="s">
        <v>318</v>
      </c>
      <c r="AU1604" s="163" t="s">
        <v>84</v>
      </c>
      <c r="AV1604" s="13" t="s">
        <v>84</v>
      </c>
      <c r="AW1604" s="13" t="s">
        <v>32</v>
      </c>
      <c r="AX1604" s="13" t="s">
        <v>82</v>
      </c>
      <c r="AY1604" s="163" t="s">
        <v>307</v>
      </c>
    </row>
    <row r="1605" spans="2:65" s="1" customFormat="1" ht="11.25">
      <c r="B1605" s="33"/>
      <c r="D1605" s="152" t="s">
        <v>648</v>
      </c>
      <c r="F1605" s="187" t="s">
        <v>2079</v>
      </c>
      <c r="L1605" s="33"/>
      <c r="M1605" s="155"/>
      <c r="T1605" s="57"/>
      <c r="AU1605" s="18" t="s">
        <v>84</v>
      </c>
    </row>
    <row r="1606" spans="2:65" s="1" customFormat="1" ht="11.25">
      <c r="B1606" s="33"/>
      <c r="D1606" s="152" t="s">
        <v>648</v>
      </c>
      <c r="F1606" s="188" t="s">
        <v>2080</v>
      </c>
      <c r="H1606" s="189">
        <v>0</v>
      </c>
      <c r="L1606" s="33"/>
      <c r="M1606" s="155"/>
      <c r="T1606" s="57"/>
      <c r="AU1606" s="18" t="s">
        <v>84</v>
      </c>
    </row>
    <row r="1607" spans="2:65" s="1" customFormat="1" ht="11.25">
      <c r="B1607" s="33"/>
      <c r="D1607" s="152" t="s">
        <v>648</v>
      </c>
      <c r="F1607" s="188" t="s">
        <v>2081</v>
      </c>
      <c r="H1607" s="189">
        <v>22.32</v>
      </c>
      <c r="L1607" s="33"/>
      <c r="M1607" s="155"/>
      <c r="T1607" s="57"/>
      <c r="AU1607" s="18" t="s">
        <v>84</v>
      </c>
    </row>
    <row r="1608" spans="2:65" s="1" customFormat="1" ht="11.25">
      <c r="B1608" s="33"/>
      <c r="D1608" s="152" t="s">
        <v>648</v>
      </c>
      <c r="F1608" s="188" t="s">
        <v>1</v>
      </c>
      <c r="H1608" s="189">
        <v>0</v>
      </c>
      <c r="L1608" s="33"/>
      <c r="M1608" s="155"/>
      <c r="T1608" s="57"/>
      <c r="AU1608" s="18" t="s">
        <v>84</v>
      </c>
    </row>
    <row r="1609" spans="2:65" s="1" customFormat="1" ht="11.25">
      <c r="B1609" s="33"/>
      <c r="D1609" s="152" t="s">
        <v>648</v>
      </c>
      <c r="F1609" s="188" t="s">
        <v>1</v>
      </c>
      <c r="H1609" s="189">
        <v>0</v>
      </c>
      <c r="L1609" s="33"/>
      <c r="M1609" s="155"/>
      <c r="T1609" s="57"/>
      <c r="AU1609" s="18" t="s">
        <v>84</v>
      </c>
    </row>
    <row r="1610" spans="2:65" s="1" customFormat="1" ht="11.25">
      <c r="B1610" s="33"/>
      <c r="D1610" s="152" t="s">
        <v>648</v>
      </c>
      <c r="F1610" s="188" t="s">
        <v>1946</v>
      </c>
      <c r="H1610" s="189">
        <v>0</v>
      </c>
      <c r="L1610" s="33"/>
      <c r="M1610" s="155"/>
      <c r="T1610" s="57"/>
      <c r="AU1610" s="18" t="s">
        <v>84</v>
      </c>
    </row>
    <row r="1611" spans="2:65" s="1" customFormat="1" ht="11.25">
      <c r="B1611" s="33"/>
      <c r="D1611" s="152" t="s">
        <v>648</v>
      </c>
      <c r="F1611" s="188" t="s">
        <v>1</v>
      </c>
      <c r="H1611" s="189">
        <v>0</v>
      </c>
      <c r="L1611" s="33"/>
      <c r="M1611" s="155"/>
      <c r="T1611" s="57"/>
      <c r="AU1611" s="18" t="s">
        <v>84</v>
      </c>
    </row>
    <row r="1612" spans="2:65" s="1" customFormat="1" ht="11.25">
      <c r="B1612" s="33"/>
      <c r="D1612" s="152" t="s">
        <v>648</v>
      </c>
      <c r="F1612" s="188" t="s">
        <v>1832</v>
      </c>
      <c r="H1612" s="189">
        <v>0</v>
      </c>
      <c r="L1612" s="33"/>
      <c r="M1612" s="155"/>
      <c r="T1612" s="57"/>
      <c r="AU1612" s="18" t="s">
        <v>84</v>
      </c>
    </row>
    <row r="1613" spans="2:65" s="1" customFormat="1" ht="11.25">
      <c r="B1613" s="33"/>
      <c r="D1613" s="152" t="s">
        <v>648</v>
      </c>
      <c r="F1613" s="188" t="s">
        <v>2082</v>
      </c>
      <c r="H1613" s="189">
        <v>3.2</v>
      </c>
      <c r="L1613" s="33"/>
      <c r="M1613" s="155"/>
      <c r="T1613" s="57"/>
      <c r="AU1613" s="18" t="s">
        <v>84</v>
      </c>
    </row>
    <row r="1614" spans="2:65" s="1" customFormat="1" ht="11.25">
      <c r="B1614" s="33"/>
      <c r="D1614" s="152" t="s">
        <v>648</v>
      </c>
      <c r="F1614" s="188" t="s">
        <v>1834</v>
      </c>
      <c r="H1614" s="189">
        <v>0</v>
      </c>
      <c r="L1614" s="33"/>
      <c r="M1614" s="155"/>
      <c r="T1614" s="57"/>
      <c r="AU1614" s="18" t="s">
        <v>84</v>
      </c>
    </row>
    <row r="1615" spans="2:65" s="1" customFormat="1" ht="11.25">
      <c r="B1615" s="33"/>
      <c r="D1615" s="152" t="s">
        <v>648</v>
      </c>
      <c r="F1615" s="188" t="s">
        <v>1</v>
      </c>
      <c r="H1615" s="189">
        <v>0</v>
      </c>
      <c r="L1615" s="33"/>
      <c r="M1615" s="155"/>
      <c r="T1615" s="57"/>
      <c r="AU1615" s="18" t="s">
        <v>84</v>
      </c>
    </row>
    <row r="1616" spans="2:65" s="1" customFormat="1" ht="11.25">
      <c r="B1616" s="33"/>
      <c r="D1616" s="152" t="s">
        <v>648</v>
      </c>
      <c r="F1616" s="188" t="s">
        <v>1453</v>
      </c>
      <c r="H1616" s="189">
        <v>0</v>
      </c>
      <c r="L1616" s="33"/>
      <c r="M1616" s="155"/>
      <c r="T1616" s="57"/>
      <c r="AU1616" s="18" t="s">
        <v>84</v>
      </c>
    </row>
    <row r="1617" spans="2:47" s="1" customFormat="1" ht="11.25">
      <c r="B1617" s="33"/>
      <c r="D1617" s="152" t="s">
        <v>648</v>
      </c>
      <c r="F1617" s="188" t="s">
        <v>2083</v>
      </c>
      <c r="H1617" s="189">
        <v>12.4</v>
      </c>
      <c r="L1617" s="33"/>
      <c r="M1617" s="155"/>
      <c r="T1617" s="57"/>
      <c r="AU1617" s="18" t="s">
        <v>84</v>
      </c>
    </row>
    <row r="1618" spans="2:47" s="1" customFormat="1" ht="11.25">
      <c r="B1618" s="33"/>
      <c r="D1618" s="152" t="s">
        <v>648</v>
      </c>
      <c r="F1618" s="188" t="s">
        <v>1455</v>
      </c>
      <c r="H1618" s="189">
        <v>0</v>
      </c>
      <c r="L1618" s="33"/>
      <c r="M1618" s="155"/>
      <c r="T1618" s="57"/>
      <c r="AU1618" s="18" t="s">
        <v>84</v>
      </c>
    </row>
    <row r="1619" spans="2:47" s="1" customFormat="1" ht="11.25">
      <c r="B1619" s="33"/>
      <c r="D1619" s="152" t="s">
        <v>648</v>
      </c>
      <c r="F1619" s="188" t="s">
        <v>2084</v>
      </c>
      <c r="H1619" s="189">
        <v>11.22</v>
      </c>
      <c r="L1619" s="33"/>
      <c r="M1619" s="155"/>
      <c r="T1619" s="57"/>
      <c r="AU1619" s="18" t="s">
        <v>84</v>
      </c>
    </row>
    <row r="1620" spans="2:47" s="1" customFormat="1" ht="11.25">
      <c r="B1620" s="33"/>
      <c r="D1620" s="152" t="s">
        <v>648</v>
      </c>
      <c r="F1620" s="188" t="s">
        <v>1838</v>
      </c>
      <c r="H1620" s="189">
        <v>0</v>
      </c>
      <c r="L1620" s="33"/>
      <c r="M1620" s="155"/>
      <c r="T1620" s="57"/>
      <c r="AU1620" s="18" t="s">
        <v>84</v>
      </c>
    </row>
    <row r="1621" spans="2:47" s="1" customFormat="1" ht="11.25">
      <c r="B1621" s="33"/>
      <c r="D1621" s="152" t="s">
        <v>648</v>
      </c>
      <c r="F1621" s="188" t="s">
        <v>2085</v>
      </c>
      <c r="H1621" s="189">
        <v>10.824999999999999</v>
      </c>
      <c r="L1621" s="33"/>
      <c r="M1621" s="155"/>
      <c r="T1621" s="57"/>
      <c r="AU1621" s="18" t="s">
        <v>84</v>
      </c>
    </row>
    <row r="1622" spans="2:47" s="1" customFormat="1" ht="11.25">
      <c r="B1622" s="33"/>
      <c r="D1622" s="152" t="s">
        <v>648</v>
      </c>
      <c r="F1622" s="188" t="s">
        <v>1840</v>
      </c>
      <c r="H1622" s="189">
        <v>0</v>
      </c>
      <c r="L1622" s="33"/>
      <c r="M1622" s="155"/>
      <c r="T1622" s="57"/>
      <c r="AU1622" s="18" t="s">
        <v>84</v>
      </c>
    </row>
    <row r="1623" spans="2:47" s="1" customFormat="1" ht="11.25">
      <c r="B1623" s="33"/>
      <c r="D1623" s="152" t="s">
        <v>648</v>
      </c>
      <c r="F1623" s="188" t="s">
        <v>2086</v>
      </c>
      <c r="H1623" s="189">
        <v>24.3</v>
      </c>
      <c r="L1623" s="33"/>
      <c r="M1623" s="155"/>
      <c r="T1623" s="57"/>
      <c r="AU1623" s="18" t="s">
        <v>84</v>
      </c>
    </row>
    <row r="1624" spans="2:47" s="1" customFormat="1" ht="11.25">
      <c r="B1624" s="33"/>
      <c r="D1624" s="152" t="s">
        <v>648</v>
      </c>
      <c r="F1624" s="188" t="s">
        <v>1842</v>
      </c>
      <c r="H1624" s="189">
        <v>0</v>
      </c>
      <c r="L1624" s="33"/>
      <c r="M1624" s="155"/>
      <c r="T1624" s="57"/>
      <c r="AU1624" s="18" t="s">
        <v>84</v>
      </c>
    </row>
    <row r="1625" spans="2:47" s="1" customFormat="1" ht="11.25">
      <c r="B1625" s="33"/>
      <c r="D1625" s="152" t="s">
        <v>648</v>
      </c>
      <c r="F1625" s="188" t="s">
        <v>2087</v>
      </c>
      <c r="H1625" s="189">
        <v>26.053999999999998</v>
      </c>
      <c r="L1625" s="33"/>
      <c r="M1625" s="155"/>
      <c r="T1625" s="57"/>
      <c r="AU1625" s="18" t="s">
        <v>84</v>
      </c>
    </row>
    <row r="1626" spans="2:47" s="1" customFormat="1" ht="11.25">
      <c r="B1626" s="33"/>
      <c r="D1626" s="152" t="s">
        <v>648</v>
      </c>
      <c r="F1626" s="188" t="s">
        <v>1844</v>
      </c>
      <c r="H1626" s="189">
        <v>0</v>
      </c>
      <c r="L1626" s="33"/>
      <c r="M1626" s="155"/>
      <c r="T1626" s="57"/>
      <c r="AU1626" s="18" t="s">
        <v>84</v>
      </c>
    </row>
    <row r="1627" spans="2:47" s="1" customFormat="1" ht="11.25">
      <c r="B1627" s="33"/>
      <c r="D1627" s="152" t="s">
        <v>648</v>
      </c>
      <c r="F1627" s="188" t="s">
        <v>2088</v>
      </c>
      <c r="H1627" s="189">
        <v>21.545000000000002</v>
      </c>
      <c r="L1627" s="33"/>
      <c r="M1627" s="155"/>
      <c r="T1627" s="57"/>
      <c r="AU1627" s="18" t="s">
        <v>84</v>
      </c>
    </row>
    <row r="1628" spans="2:47" s="1" customFormat="1" ht="11.25">
      <c r="B1628" s="33"/>
      <c r="D1628" s="152" t="s">
        <v>648</v>
      </c>
      <c r="F1628" s="188" t="s">
        <v>1846</v>
      </c>
      <c r="H1628" s="189">
        <v>0</v>
      </c>
      <c r="L1628" s="33"/>
      <c r="M1628" s="155"/>
      <c r="T1628" s="57"/>
      <c r="AU1628" s="18" t="s">
        <v>84</v>
      </c>
    </row>
    <row r="1629" spans="2:47" s="1" customFormat="1" ht="11.25">
      <c r="B1629" s="33"/>
      <c r="D1629" s="152" t="s">
        <v>648</v>
      </c>
      <c r="F1629" s="188" t="s">
        <v>2089</v>
      </c>
      <c r="H1629" s="189">
        <v>21.69</v>
      </c>
      <c r="L1629" s="33"/>
      <c r="M1629" s="155"/>
      <c r="T1629" s="57"/>
      <c r="AU1629" s="18" t="s">
        <v>84</v>
      </c>
    </row>
    <row r="1630" spans="2:47" s="1" customFormat="1" ht="11.25">
      <c r="B1630" s="33"/>
      <c r="D1630" s="152" t="s">
        <v>648</v>
      </c>
      <c r="F1630" s="188" t="s">
        <v>811</v>
      </c>
      <c r="H1630" s="189">
        <v>0</v>
      </c>
      <c r="L1630" s="33"/>
      <c r="M1630" s="155"/>
      <c r="T1630" s="57"/>
      <c r="AU1630" s="18" t="s">
        <v>84</v>
      </c>
    </row>
    <row r="1631" spans="2:47" s="1" customFormat="1" ht="11.25">
      <c r="B1631" s="33"/>
      <c r="D1631" s="152" t="s">
        <v>648</v>
      </c>
      <c r="F1631" s="188" t="s">
        <v>1</v>
      </c>
      <c r="H1631" s="189">
        <v>0</v>
      </c>
      <c r="L1631" s="33"/>
      <c r="M1631" s="155"/>
      <c r="T1631" s="57"/>
      <c r="AU1631" s="18" t="s">
        <v>84</v>
      </c>
    </row>
    <row r="1632" spans="2:47" s="1" customFormat="1" ht="11.25">
      <c r="B1632" s="33"/>
      <c r="D1632" s="152" t="s">
        <v>648</v>
      </c>
      <c r="F1632" s="188" t="s">
        <v>1848</v>
      </c>
      <c r="H1632" s="189">
        <v>0</v>
      </c>
      <c r="L1632" s="33"/>
      <c r="M1632" s="155"/>
      <c r="T1632" s="57"/>
      <c r="AU1632" s="18" t="s">
        <v>84</v>
      </c>
    </row>
    <row r="1633" spans="2:47" s="1" customFormat="1" ht="11.25">
      <c r="B1633" s="33"/>
      <c r="D1633" s="152" t="s">
        <v>648</v>
      </c>
      <c r="F1633" s="188" t="s">
        <v>2090</v>
      </c>
      <c r="H1633" s="189">
        <v>16</v>
      </c>
      <c r="L1633" s="33"/>
      <c r="M1633" s="155"/>
      <c r="T1633" s="57"/>
      <c r="AU1633" s="18" t="s">
        <v>84</v>
      </c>
    </row>
    <row r="1634" spans="2:47" s="1" customFormat="1" ht="11.25">
      <c r="B1634" s="33"/>
      <c r="D1634" s="152" t="s">
        <v>648</v>
      </c>
      <c r="F1634" s="188" t="s">
        <v>1850</v>
      </c>
      <c r="H1634" s="189">
        <v>0</v>
      </c>
      <c r="L1634" s="33"/>
      <c r="M1634" s="155"/>
      <c r="T1634" s="57"/>
      <c r="AU1634" s="18" t="s">
        <v>84</v>
      </c>
    </row>
    <row r="1635" spans="2:47" s="1" customFormat="1" ht="11.25">
      <c r="B1635" s="33"/>
      <c r="D1635" s="152" t="s">
        <v>648</v>
      </c>
      <c r="F1635" s="188" t="s">
        <v>2091</v>
      </c>
      <c r="H1635" s="189">
        <v>23.925000000000001</v>
      </c>
      <c r="L1635" s="33"/>
      <c r="M1635" s="155"/>
      <c r="T1635" s="57"/>
      <c r="AU1635" s="18" t="s">
        <v>84</v>
      </c>
    </row>
    <row r="1636" spans="2:47" s="1" customFormat="1" ht="11.25">
      <c r="B1636" s="33"/>
      <c r="D1636" s="152" t="s">
        <v>648</v>
      </c>
      <c r="F1636" s="188" t="s">
        <v>2092</v>
      </c>
      <c r="H1636" s="189">
        <v>0</v>
      </c>
      <c r="L1636" s="33"/>
      <c r="M1636" s="155"/>
      <c r="T1636" s="57"/>
      <c r="AU1636" s="18" t="s">
        <v>84</v>
      </c>
    </row>
    <row r="1637" spans="2:47" s="1" customFormat="1" ht="11.25">
      <c r="B1637" s="33"/>
      <c r="D1637" s="152" t="s">
        <v>648</v>
      </c>
      <c r="F1637" s="188" t="s">
        <v>1</v>
      </c>
      <c r="H1637" s="189">
        <v>0</v>
      </c>
      <c r="L1637" s="33"/>
      <c r="M1637" s="155"/>
      <c r="T1637" s="57"/>
      <c r="AU1637" s="18" t="s">
        <v>84</v>
      </c>
    </row>
    <row r="1638" spans="2:47" s="1" customFormat="1" ht="11.25">
      <c r="B1638" s="33"/>
      <c r="D1638" s="152" t="s">
        <v>648</v>
      </c>
      <c r="F1638" s="188" t="s">
        <v>2093</v>
      </c>
      <c r="H1638" s="189">
        <v>0</v>
      </c>
      <c r="L1638" s="33"/>
      <c r="M1638" s="155"/>
      <c r="T1638" s="57"/>
      <c r="AU1638" s="18" t="s">
        <v>84</v>
      </c>
    </row>
    <row r="1639" spans="2:47" s="1" customFormat="1" ht="11.25">
      <c r="B1639" s="33"/>
      <c r="D1639" s="152" t="s">
        <v>648</v>
      </c>
      <c r="F1639" s="188" t="s">
        <v>1</v>
      </c>
      <c r="H1639" s="189">
        <v>0</v>
      </c>
      <c r="L1639" s="33"/>
      <c r="M1639" s="155"/>
      <c r="T1639" s="57"/>
      <c r="AU1639" s="18" t="s">
        <v>84</v>
      </c>
    </row>
    <row r="1640" spans="2:47" s="1" customFormat="1" ht="11.25">
      <c r="B1640" s="33"/>
      <c r="D1640" s="152" t="s">
        <v>648</v>
      </c>
      <c r="F1640" s="188" t="s">
        <v>2094</v>
      </c>
      <c r="H1640" s="189">
        <v>0</v>
      </c>
      <c r="L1640" s="33"/>
      <c r="M1640" s="155"/>
      <c r="T1640" s="57"/>
      <c r="AU1640" s="18" t="s">
        <v>84</v>
      </c>
    </row>
    <row r="1641" spans="2:47" s="1" customFormat="1" ht="11.25">
      <c r="B1641" s="33"/>
      <c r="D1641" s="152" t="s">
        <v>648</v>
      </c>
      <c r="F1641" s="188" t="s">
        <v>1</v>
      </c>
      <c r="H1641" s="189">
        <v>0</v>
      </c>
      <c r="L1641" s="33"/>
      <c r="M1641" s="155"/>
      <c r="T1641" s="57"/>
      <c r="AU1641" s="18" t="s">
        <v>84</v>
      </c>
    </row>
    <row r="1642" spans="2:47" s="1" customFormat="1" ht="11.25">
      <c r="B1642" s="33"/>
      <c r="D1642" s="152" t="s">
        <v>648</v>
      </c>
      <c r="F1642" s="188" t="s">
        <v>2095</v>
      </c>
      <c r="H1642" s="189">
        <v>0</v>
      </c>
      <c r="L1642" s="33"/>
      <c r="M1642" s="155"/>
      <c r="T1642" s="57"/>
      <c r="AU1642" s="18" t="s">
        <v>84</v>
      </c>
    </row>
    <row r="1643" spans="2:47" s="1" customFormat="1" ht="11.25">
      <c r="B1643" s="33"/>
      <c r="D1643" s="152" t="s">
        <v>648</v>
      </c>
      <c r="F1643" s="188" t="s">
        <v>1</v>
      </c>
      <c r="H1643" s="189">
        <v>0</v>
      </c>
      <c r="L1643" s="33"/>
      <c r="M1643" s="155"/>
      <c r="T1643" s="57"/>
      <c r="AU1643" s="18" t="s">
        <v>84</v>
      </c>
    </row>
    <row r="1644" spans="2:47" s="1" customFormat="1" ht="11.25">
      <c r="B1644" s="33"/>
      <c r="D1644" s="152" t="s">
        <v>648</v>
      </c>
      <c r="F1644" s="188" t="s">
        <v>1852</v>
      </c>
      <c r="H1644" s="189">
        <v>0</v>
      </c>
      <c r="L1644" s="33"/>
      <c r="M1644" s="155"/>
      <c r="T1644" s="57"/>
      <c r="AU1644" s="18" t="s">
        <v>84</v>
      </c>
    </row>
    <row r="1645" spans="2:47" s="1" customFormat="1" ht="11.25">
      <c r="B1645" s="33"/>
      <c r="D1645" s="152" t="s">
        <v>648</v>
      </c>
      <c r="F1645" s="188" t="s">
        <v>1</v>
      </c>
      <c r="H1645" s="189">
        <v>0</v>
      </c>
      <c r="L1645" s="33"/>
      <c r="M1645" s="155"/>
      <c r="T1645" s="57"/>
      <c r="AU1645" s="18" t="s">
        <v>84</v>
      </c>
    </row>
    <row r="1646" spans="2:47" s="1" customFormat="1" ht="11.25">
      <c r="B1646" s="33"/>
      <c r="D1646" s="152" t="s">
        <v>648</v>
      </c>
      <c r="F1646" s="188" t="s">
        <v>1854</v>
      </c>
      <c r="H1646" s="189">
        <v>0</v>
      </c>
      <c r="L1646" s="33"/>
      <c r="M1646" s="155"/>
      <c r="T1646" s="57"/>
      <c r="AU1646" s="18" t="s">
        <v>84</v>
      </c>
    </row>
    <row r="1647" spans="2:47" s="1" customFormat="1" ht="11.25">
      <c r="B1647" s="33"/>
      <c r="D1647" s="152" t="s">
        <v>648</v>
      </c>
      <c r="F1647" s="188" t="s">
        <v>2096</v>
      </c>
      <c r="H1647" s="189">
        <v>28.06</v>
      </c>
      <c r="L1647" s="33"/>
      <c r="M1647" s="155"/>
      <c r="T1647" s="57"/>
      <c r="AU1647" s="18" t="s">
        <v>84</v>
      </c>
    </row>
    <row r="1648" spans="2:47" s="1" customFormat="1" ht="11.25">
      <c r="B1648" s="33"/>
      <c r="D1648" s="152" t="s">
        <v>648</v>
      </c>
      <c r="F1648" s="188" t="s">
        <v>1916</v>
      </c>
      <c r="H1648" s="189">
        <v>0</v>
      </c>
      <c r="L1648" s="33"/>
      <c r="M1648" s="155"/>
      <c r="T1648" s="57"/>
      <c r="AU1648" s="18" t="s">
        <v>84</v>
      </c>
    </row>
    <row r="1649" spans="2:47" s="1" customFormat="1" ht="11.25">
      <c r="B1649" s="33"/>
      <c r="D1649" s="152" t="s">
        <v>648</v>
      </c>
      <c r="F1649" s="188" t="s">
        <v>2097</v>
      </c>
      <c r="H1649" s="189">
        <v>12.8</v>
      </c>
      <c r="L1649" s="33"/>
      <c r="M1649" s="155"/>
      <c r="T1649" s="57"/>
      <c r="AU1649" s="18" t="s">
        <v>84</v>
      </c>
    </row>
    <row r="1650" spans="2:47" s="1" customFormat="1" ht="11.25">
      <c r="B1650" s="33"/>
      <c r="D1650" s="152" t="s">
        <v>648</v>
      </c>
      <c r="F1650" s="188" t="s">
        <v>1918</v>
      </c>
      <c r="H1650" s="189">
        <v>0</v>
      </c>
      <c r="L1650" s="33"/>
      <c r="M1650" s="155"/>
      <c r="T1650" s="57"/>
      <c r="AU1650" s="18" t="s">
        <v>84</v>
      </c>
    </row>
    <row r="1651" spans="2:47" s="1" customFormat="1" ht="11.25">
      <c r="B1651" s="33"/>
      <c r="D1651" s="152" t="s">
        <v>648</v>
      </c>
      <c r="F1651" s="188" t="s">
        <v>2098</v>
      </c>
      <c r="H1651" s="189">
        <v>25.09</v>
      </c>
      <c r="L1651" s="33"/>
      <c r="M1651" s="155"/>
      <c r="T1651" s="57"/>
      <c r="AU1651" s="18" t="s">
        <v>84</v>
      </c>
    </row>
    <row r="1652" spans="2:47" s="1" customFormat="1" ht="11.25">
      <c r="B1652" s="33"/>
      <c r="D1652" s="152" t="s">
        <v>648</v>
      </c>
      <c r="F1652" s="188" t="s">
        <v>1920</v>
      </c>
      <c r="H1652" s="189">
        <v>0</v>
      </c>
      <c r="L1652" s="33"/>
      <c r="M1652" s="155"/>
      <c r="T1652" s="57"/>
      <c r="AU1652" s="18" t="s">
        <v>84</v>
      </c>
    </row>
    <row r="1653" spans="2:47" s="1" customFormat="1" ht="11.25">
      <c r="B1653" s="33"/>
      <c r="D1653" s="152" t="s">
        <v>648</v>
      </c>
      <c r="F1653" s="188" t="s">
        <v>2099</v>
      </c>
      <c r="H1653" s="189">
        <v>20.46</v>
      </c>
      <c r="L1653" s="33"/>
      <c r="M1653" s="155"/>
      <c r="T1653" s="57"/>
      <c r="AU1653" s="18" t="s">
        <v>84</v>
      </c>
    </row>
    <row r="1654" spans="2:47" s="1" customFormat="1" ht="11.25">
      <c r="B1654" s="33"/>
      <c r="D1654" s="152" t="s">
        <v>648</v>
      </c>
      <c r="F1654" s="188" t="s">
        <v>1922</v>
      </c>
      <c r="H1654" s="189">
        <v>0</v>
      </c>
      <c r="L1654" s="33"/>
      <c r="M1654" s="155"/>
      <c r="T1654" s="57"/>
      <c r="AU1654" s="18" t="s">
        <v>84</v>
      </c>
    </row>
    <row r="1655" spans="2:47" s="1" customFormat="1" ht="11.25">
      <c r="B1655" s="33"/>
      <c r="D1655" s="152" t="s">
        <v>648</v>
      </c>
      <c r="F1655" s="188" t="s">
        <v>2100</v>
      </c>
      <c r="H1655" s="189">
        <v>8.8000000000000007</v>
      </c>
      <c r="L1655" s="33"/>
      <c r="M1655" s="155"/>
      <c r="T1655" s="57"/>
      <c r="AU1655" s="18" t="s">
        <v>84</v>
      </c>
    </row>
    <row r="1656" spans="2:47" s="1" customFormat="1" ht="11.25">
      <c r="B1656" s="33"/>
      <c r="D1656" s="152" t="s">
        <v>648</v>
      </c>
      <c r="F1656" s="188" t="s">
        <v>1924</v>
      </c>
      <c r="H1656" s="189">
        <v>0</v>
      </c>
      <c r="L1656" s="33"/>
      <c r="M1656" s="155"/>
      <c r="T1656" s="57"/>
      <c r="AU1656" s="18" t="s">
        <v>84</v>
      </c>
    </row>
    <row r="1657" spans="2:47" s="1" customFormat="1" ht="11.25">
      <c r="B1657" s="33"/>
      <c r="D1657" s="152" t="s">
        <v>648</v>
      </c>
      <c r="F1657" s="188" t="s">
        <v>2101</v>
      </c>
      <c r="H1657" s="189">
        <v>9.2200000000000006</v>
      </c>
      <c r="L1657" s="33"/>
      <c r="M1657" s="155"/>
      <c r="T1657" s="57"/>
      <c r="AU1657" s="18" t="s">
        <v>84</v>
      </c>
    </row>
    <row r="1658" spans="2:47" s="1" customFormat="1" ht="11.25">
      <c r="B1658" s="33"/>
      <c r="D1658" s="152" t="s">
        <v>648</v>
      </c>
      <c r="F1658" s="188" t="s">
        <v>1925</v>
      </c>
      <c r="H1658" s="189">
        <v>0</v>
      </c>
      <c r="L1658" s="33"/>
      <c r="M1658" s="155"/>
      <c r="T1658" s="57"/>
      <c r="AU1658" s="18" t="s">
        <v>84</v>
      </c>
    </row>
    <row r="1659" spans="2:47" s="1" customFormat="1" ht="11.25">
      <c r="B1659" s="33"/>
      <c r="D1659" s="152" t="s">
        <v>648</v>
      </c>
      <c r="F1659" s="188" t="s">
        <v>2102</v>
      </c>
      <c r="H1659" s="189">
        <v>8.52</v>
      </c>
      <c r="L1659" s="33"/>
      <c r="M1659" s="155"/>
      <c r="T1659" s="57"/>
      <c r="AU1659" s="18" t="s">
        <v>84</v>
      </c>
    </row>
    <row r="1660" spans="2:47" s="1" customFormat="1" ht="11.25">
      <c r="B1660" s="33"/>
      <c r="D1660" s="152" t="s">
        <v>648</v>
      </c>
      <c r="F1660" s="188" t="s">
        <v>1927</v>
      </c>
      <c r="H1660" s="189">
        <v>0</v>
      </c>
      <c r="L1660" s="33"/>
      <c r="M1660" s="155"/>
      <c r="T1660" s="57"/>
      <c r="AU1660" s="18" t="s">
        <v>84</v>
      </c>
    </row>
    <row r="1661" spans="2:47" s="1" customFormat="1" ht="11.25">
      <c r="B1661" s="33"/>
      <c r="D1661" s="152" t="s">
        <v>648</v>
      </c>
      <c r="F1661" s="188" t="s">
        <v>2103</v>
      </c>
      <c r="H1661" s="189">
        <v>16.2</v>
      </c>
      <c r="L1661" s="33"/>
      <c r="M1661" s="155"/>
      <c r="T1661" s="57"/>
      <c r="AU1661" s="18" t="s">
        <v>84</v>
      </c>
    </row>
    <row r="1662" spans="2:47" s="1" customFormat="1" ht="11.25">
      <c r="B1662" s="33"/>
      <c r="D1662" s="152" t="s">
        <v>648</v>
      </c>
      <c r="F1662" s="188" t="s">
        <v>1929</v>
      </c>
      <c r="H1662" s="189">
        <v>0</v>
      </c>
      <c r="L1662" s="33"/>
      <c r="M1662" s="155"/>
      <c r="T1662" s="57"/>
      <c r="AU1662" s="18" t="s">
        <v>84</v>
      </c>
    </row>
    <row r="1663" spans="2:47" s="1" customFormat="1" ht="11.25">
      <c r="B1663" s="33"/>
      <c r="D1663" s="152" t="s">
        <v>648</v>
      </c>
      <c r="F1663" s="188" t="s">
        <v>2104</v>
      </c>
      <c r="H1663" s="189">
        <v>21.6</v>
      </c>
      <c r="L1663" s="33"/>
      <c r="M1663" s="155"/>
      <c r="T1663" s="57"/>
      <c r="AU1663" s="18" t="s">
        <v>84</v>
      </c>
    </row>
    <row r="1664" spans="2:47" s="1" customFormat="1" ht="11.25">
      <c r="B1664" s="33"/>
      <c r="D1664" s="152" t="s">
        <v>648</v>
      </c>
      <c r="F1664" s="188" t="s">
        <v>1930</v>
      </c>
      <c r="H1664" s="189">
        <v>0</v>
      </c>
      <c r="L1664" s="33"/>
      <c r="M1664" s="155"/>
      <c r="T1664" s="57"/>
      <c r="AU1664" s="18" t="s">
        <v>84</v>
      </c>
    </row>
    <row r="1665" spans="2:47" s="1" customFormat="1" ht="11.25">
      <c r="B1665" s="33"/>
      <c r="D1665" s="152" t="s">
        <v>648</v>
      </c>
      <c r="F1665" s="188" t="s">
        <v>2105</v>
      </c>
      <c r="H1665" s="189">
        <v>27.934999999999999</v>
      </c>
      <c r="L1665" s="33"/>
      <c r="M1665" s="155"/>
      <c r="T1665" s="57"/>
      <c r="AU1665" s="18" t="s">
        <v>84</v>
      </c>
    </row>
    <row r="1666" spans="2:47" s="1" customFormat="1" ht="11.25">
      <c r="B1666" s="33"/>
      <c r="D1666" s="152" t="s">
        <v>648</v>
      </c>
      <c r="F1666" s="188" t="s">
        <v>1856</v>
      </c>
      <c r="H1666" s="189">
        <v>0</v>
      </c>
      <c r="L1666" s="33"/>
      <c r="M1666" s="155"/>
      <c r="T1666" s="57"/>
      <c r="AU1666" s="18" t="s">
        <v>84</v>
      </c>
    </row>
    <row r="1667" spans="2:47" s="1" customFormat="1" ht="11.25">
      <c r="B1667" s="33"/>
      <c r="D1667" s="152" t="s">
        <v>648</v>
      </c>
      <c r="F1667" s="188" t="s">
        <v>2106</v>
      </c>
      <c r="H1667" s="189">
        <v>45.6</v>
      </c>
      <c r="L1667" s="33"/>
      <c r="M1667" s="155"/>
      <c r="T1667" s="57"/>
      <c r="AU1667" s="18" t="s">
        <v>84</v>
      </c>
    </row>
    <row r="1668" spans="2:47" s="1" customFormat="1" ht="11.25">
      <c r="B1668" s="33"/>
      <c r="D1668" s="152" t="s">
        <v>648</v>
      </c>
      <c r="F1668" s="188" t="s">
        <v>1858</v>
      </c>
      <c r="H1668" s="189">
        <v>0</v>
      </c>
      <c r="L1668" s="33"/>
      <c r="M1668" s="155"/>
      <c r="T1668" s="57"/>
      <c r="AU1668" s="18" t="s">
        <v>84</v>
      </c>
    </row>
    <row r="1669" spans="2:47" s="1" customFormat="1" ht="11.25">
      <c r="B1669" s="33"/>
      <c r="D1669" s="152" t="s">
        <v>648</v>
      </c>
      <c r="F1669" s="188" t="s">
        <v>2107</v>
      </c>
      <c r="H1669" s="189">
        <v>20.984999999999999</v>
      </c>
      <c r="L1669" s="33"/>
      <c r="M1669" s="155"/>
      <c r="T1669" s="57"/>
      <c r="AU1669" s="18" t="s">
        <v>84</v>
      </c>
    </row>
    <row r="1670" spans="2:47" s="1" customFormat="1" ht="11.25">
      <c r="B1670" s="33"/>
      <c r="D1670" s="152" t="s">
        <v>648</v>
      </c>
      <c r="F1670" s="188" t="s">
        <v>1860</v>
      </c>
      <c r="H1670" s="189">
        <v>0</v>
      </c>
      <c r="L1670" s="33"/>
      <c r="M1670" s="155"/>
      <c r="T1670" s="57"/>
      <c r="AU1670" s="18" t="s">
        <v>84</v>
      </c>
    </row>
    <row r="1671" spans="2:47" s="1" customFormat="1" ht="11.25">
      <c r="B1671" s="33"/>
      <c r="D1671" s="152" t="s">
        <v>648</v>
      </c>
      <c r="F1671" s="188" t="s">
        <v>1</v>
      </c>
      <c r="H1671" s="189">
        <v>0</v>
      </c>
      <c r="L1671" s="33"/>
      <c r="M1671" s="155"/>
      <c r="T1671" s="57"/>
      <c r="AU1671" s="18" t="s">
        <v>84</v>
      </c>
    </row>
    <row r="1672" spans="2:47" s="1" customFormat="1" ht="11.25">
      <c r="B1672" s="33"/>
      <c r="D1672" s="152" t="s">
        <v>648</v>
      </c>
      <c r="F1672" s="188" t="s">
        <v>1861</v>
      </c>
      <c r="H1672" s="189">
        <v>0</v>
      </c>
      <c r="L1672" s="33"/>
      <c r="M1672" s="155"/>
      <c r="T1672" s="57"/>
      <c r="AU1672" s="18" t="s">
        <v>84</v>
      </c>
    </row>
    <row r="1673" spans="2:47" s="1" customFormat="1" ht="11.25">
      <c r="B1673" s="33"/>
      <c r="D1673" s="152" t="s">
        <v>648</v>
      </c>
      <c r="F1673" s="188" t="s">
        <v>2108</v>
      </c>
      <c r="H1673" s="189">
        <v>8.4</v>
      </c>
      <c r="L1673" s="33"/>
      <c r="M1673" s="155"/>
      <c r="T1673" s="57"/>
      <c r="AU1673" s="18" t="s">
        <v>84</v>
      </c>
    </row>
    <row r="1674" spans="2:47" s="1" customFormat="1" ht="11.25">
      <c r="B1674" s="33"/>
      <c r="D1674" s="152" t="s">
        <v>648</v>
      </c>
      <c r="F1674" s="188" t="s">
        <v>1932</v>
      </c>
      <c r="H1674" s="189">
        <v>0</v>
      </c>
      <c r="L1674" s="33"/>
      <c r="M1674" s="155"/>
      <c r="T1674" s="57"/>
      <c r="AU1674" s="18" t="s">
        <v>84</v>
      </c>
    </row>
    <row r="1675" spans="2:47" s="1" customFormat="1" ht="11.25">
      <c r="B1675" s="33"/>
      <c r="D1675" s="152" t="s">
        <v>648</v>
      </c>
      <c r="F1675" s="188" t="s">
        <v>2109</v>
      </c>
      <c r="H1675" s="189">
        <v>64.373999999999995</v>
      </c>
      <c r="L1675" s="33"/>
      <c r="M1675" s="155"/>
      <c r="T1675" s="57"/>
      <c r="AU1675" s="18" t="s">
        <v>84</v>
      </c>
    </row>
    <row r="1676" spans="2:47" s="1" customFormat="1" ht="11.25">
      <c r="B1676" s="33"/>
      <c r="D1676" s="152" t="s">
        <v>648</v>
      </c>
      <c r="F1676" s="188" t="s">
        <v>1934</v>
      </c>
      <c r="H1676" s="189">
        <v>0</v>
      </c>
      <c r="L1676" s="33"/>
      <c r="M1676" s="155"/>
      <c r="T1676" s="57"/>
      <c r="AU1676" s="18" t="s">
        <v>84</v>
      </c>
    </row>
    <row r="1677" spans="2:47" s="1" customFormat="1" ht="11.25">
      <c r="B1677" s="33"/>
      <c r="D1677" s="152" t="s">
        <v>648</v>
      </c>
      <c r="F1677" s="188" t="s">
        <v>2110</v>
      </c>
      <c r="H1677" s="189">
        <v>44.664999999999999</v>
      </c>
      <c r="L1677" s="33"/>
      <c r="M1677" s="155"/>
      <c r="T1677" s="57"/>
      <c r="AU1677" s="18" t="s">
        <v>84</v>
      </c>
    </row>
    <row r="1678" spans="2:47" s="1" customFormat="1" ht="11.25">
      <c r="B1678" s="33"/>
      <c r="D1678" s="152" t="s">
        <v>648</v>
      </c>
      <c r="F1678" s="188" t="s">
        <v>1936</v>
      </c>
      <c r="H1678" s="189">
        <v>0</v>
      </c>
      <c r="L1678" s="33"/>
      <c r="M1678" s="155"/>
      <c r="T1678" s="57"/>
      <c r="AU1678" s="18" t="s">
        <v>84</v>
      </c>
    </row>
    <row r="1679" spans="2:47" s="1" customFormat="1" ht="11.25">
      <c r="B1679" s="33"/>
      <c r="D1679" s="152" t="s">
        <v>648</v>
      </c>
      <c r="F1679" s="188" t="s">
        <v>2111</v>
      </c>
      <c r="H1679" s="189">
        <v>40.015999999999998</v>
      </c>
      <c r="L1679" s="33"/>
      <c r="M1679" s="155"/>
      <c r="T1679" s="57"/>
      <c r="AU1679" s="18" t="s">
        <v>84</v>
      </c>
    </row>
    <row r="1680" spans="2:47" s="1" customFormat="1" ht="11.25">
      <c r="B1680" s="33"/>
      <c r="D1680" s="152" t="s">
        <v>648</v>
      </c>
      <c r="F1680" s="188" t="s">
        <v>325</v>
      </c>
      <c r="H1680" s="189">
        <v>596.20399999999995</v>
      </c>
      <c r="L1680" s="33"/>
      <c r="M1680" s="155"/>
      <c r="T1680" s="57"/>
      <c r="AU1680" s="18" t="s">
        <v>84</v>
      </c>
    </row>
    <row r="1681" spans="2:65" s="1" customFormat="1" ht="16.5" customHeight="1">
      <c r="B1681" s="33"/>
      <c r="C1681" s="139" t="s">
        <v>2112</v>
      </c>
      <c r="D1681" s="139" t="s">
        <v>309</v>
      </c>
      <c r="E1681" s="140" t="s">
        <v>2113</v>
      </c>
      <c r="F1681" s="141" t="s">
        <v>2114</v>
      </c>
      <c r="G1681" s="142" t="s">
        <v>312</v>
      </c>
      <c r="H1681" s="143">
        <v>596.20399999999995</v>
      </c>
      <c r="I1681" s="144"/>
      <c r="J1681" s="145">
        <f>ROUND(I1681*H1681,2)</f>
        <v>0</v>
      </c>
      <c r="K1681" s="141" t="s">
        <v>313</v>
      </c>
      <c r="L1681" s="33"/>
      <c r="M1681" s="146" t="s">
        <v>1</v>
      </c>
      <c r="N1681" s="147" t="s">
        <v>40</v>
      </c>
      <c r="P1681" s="148">
        <f>O1681*H1681</f>
        <v>0</v>
      </c>
      <c r="Q1681" s="148">
        <v>0</v>
      </c>
      <c r="R1681" s="148">
        <f>Q1681*H1681</f>
        <v>0</v>
      </c>
      <c r="S1681" s="148">
        <v>0</v>
      </c>
      <c r="T1681" s="149">
        <f>S1681*H1681</f>
        <v>0</v>
      </c>
      <c r="AR1681" s="150" t="s">
        <v>417</v>
      </c>
      <c r="AT1681" s="150" t="s">
        <v>309</v>
      </c>
      <c r="AU1681" s="150" t="s">
        <v>84</v>
      </c>
      <c r="AY1681" s="18" t="s">
        <v>307</v>
      </c>
      <c r="BE1681" s="151">
        <f>IF(N1681="základní",J1681,0)</f>
        <v>0</v>
      </c>
      <c r="BF1681" s="151">
        <f>IF(N1681="snížená",J1681,0)</f>
        <v>0</v>
      </c>
      <c r="BG1681" s="151">
        <f>IF(N1681="zákl. přenesená",J1681,0)</f>
        <v>0</v>
      </c>
      <c r="BH1681" s="151">
        <f>IF(N1681="sníž. přenesená",J1681,0)</f>
        <v>0</v>
      </c>
      <c r="BI1681" s="151">
        <f>IF(N1681="nulová",J1681,0)</f>
        <v>0</v>
      </c>
      <c r="BJ1681" s="18" t="s">
        <v>82</v>
      </c>
      <c r="BK1681" s="151">
        <f>ROUND(I1681*H1681,2)</f>
        <v>0</v>
      </c>
      <c r="BL1681" s="18" t="s">
        <v>417</v>
      </c>
      <c r="BM1681" s="150" t="s">
        <v>2115</v>
      </c>
    </row>
    <row r="1682" spans="2:65" s="1" customFormat="1" ht="19.5">
      <c r="B1682" s="33"/>
      <c r="D1682" s="152" t="s">
        <v>316</v>
      </c>
      <c r="F1682" s="153" t="s">
        <v>2116</v>
      </c>
      <c r="I1682" s="154"/>
      <c r="L1682" s="33"/>
      <c r="M1682" s="155"/>
      <c r="T1682" s="57"/>
      <c r="AT1682" s="18" t="s">
        <v>316</v>
      </c>
      <c r="AU1682" s="18" t="s">
        <v>84</v>
      </c>
    </row>
    <row r="1683" spans="2:65" s="13" customFormat="1" ht="11.25">
      <c r="B1683" s="162"/>
      <c r="D1683" s="152" t="s">
        <v>318</v>
      </c>
      <c r="E1683" s="163" t="s">
        <v>1</v>
      </c>
      <c r="F1683" s="164" t="s">
        <v>242</v>
      </c>
      <c r="H1683" s="165">
        <v>596.20399999999995</v>
      </c>
      <c r="I1683" s="166"/>
      <c r="L1683" s="162"/>
      <c r="M1683" s="167"/>
      <c r="T1683" s="168"/>
      <c r="AT1683" s="163" t="s">
        <v>318</v>
      </c>
      <c r="AU1683" s="163" t="s">
        <v>84</v>
      </c>
      <c r="AV1683" s="13" t="s">
        <v>84</v>
      </c>
      <c r="AW1683" s="13" t="s">
        <v>32</v>
      </c>
      <c r="AX1683" s="13" t="s">
        <v>82</v>
      </c>
      <c r="AY1683" s="163" t="s">
        <v>307</v>
      </c>
    </row>
    <row r="1684" spans="2:65" s="1" customFormat="1" ht="11.25">
      <c r="B1684" s="33"/>
      <c r="D1684" s="152" t="s">
        <v>648</v>
      </c>
      <c r="F1684" s="187" t="s">
        <v>2079</v>
      </c>
      <c r="L1684" s="33"/>
      <c r="M1684" s="155"/>
      <c r="T1684" s="57"/>
      <c r="AU1684" s="18" t="s">
        <v>84</v>
      </c>
    </row>
    <row r="1685" spans="2:65" s="1" customFormat="1" ht="11.25">
      <c r="B1685" s="33"/>
      <c r="D1685" s="152" t="s">
        <v>648</v>
      </c>
      <c r="F1685" s="188" t="s">
        <v>2080</v>
      </c>
      <c r="H1685" s="189">
        <v>0</v>
      </c>
      <c r="L1685" s="33"/>
      <c r="M1685" s="155"/>
      <c r="T1685" s="57"/>
      <c r="AU1685" s="18" t="s">
        <v>84</v>
      </c>
    </row>
    <row r="1686" spans="2:65" s="1" customFormat="1" ht="11.25">
      <c r="B1686" s="33"/>
      <c r="D1686" s="152" t="s">
        <v>648</v>
      </c>
      <c r="F1686" s="188" t="s">
        <v>2081</v>
      </c>
      <c r="H1686" s="189">
        <v>22.32</v>
      </c>
      <c r="L1686" s="33"/>
      <c r="M1686" s="155"/>
      <c r="T1686" s="57"/>
      <c r="AU1686" s="18" t="s">
        <v>84</v>
      </c>
    </row>
    <row r="1687" spans="2:65" s="1" customFormat="1" ht="11.25">
      <c r="B1687" s="33"/>
      <c r="D1687" s="152" t="s">
        <v>648</v>
      </c>
      <c r="F1687" s="188" t="s">
        <v>1</v>
      </c>
      <c r="H1687" s="189">
        <v>0</v>
      </c>
      <c r="L1687" s="33"/>
      <c r="M1687" s="155"/>
      <c r="T1687" s="57"/>
      <c r="AU1687" s="18" t="s">
        <v>84</v>
      </c>
    </row>
    <row r="1688" spans="2:65" s="1" customFormat="1" ht="11.25">
      <c r="B1688" s="33"/>
      <c r="D1688" s="152" t="s">
        <v>648</v>
      </c>
      <c r="F1688" s="188" t="s">
        <v>1</v>
      </c>
      <c r="H1688" s="189">
        <v>0</v>
      </c>
      <c r="L1688" s="33"/>
      <c r="M1688" s="155"/>
      <c r="T1688" s="57"/>
      <c r="AU1688" s="18" t="s">
        <v>84</v>
      </c>
    </row>
    <row r="1689" spans="2:65" s="1" customFormat="1" ht="11.25">
      <c r="B1689" s="33"/>
      <c r="D1689" s="152" t="s">
        <v>648</v>
      </c>
      <c r="F1689" s="188" t="s">
        <v>1946</v>
      </c>
      <c r="H1689" s="189">
        <v>0</v>
      </c>
      <c r="L1689" s="33"/>
      <c r="M1689" s="155"/>
      <c r="T1689" s="57"/>
      <c r="AU1689" s="18" t="s">
        <v>84</v>
      </c>
    </row>
    <row r="1690" spans="2:65" s="1" customFormat="1" ht="11.25">
      <c r="B1690" s="33"/>
      <c r="D1690" s="152" t="s">
        <v>648</v>
      </c>
      <c r="F1690" s="188" t="s">
        <v>1</v>
      </c>
      <c r="H1690" s="189">
        <v>0</v>
      </c>
      <c r="L1690" s="33"/>
      <c r="M1690" s="155"/>
      <c r="T1690" s="57"/>
      <c r="AU1690" s="18" t="s">
        <v>84</v>
      </c>
    </row>
    <row r="1691" spans="2:65" s="1" customFormat="1" ht="11.25">
      <c r="B1691" s="33"/>
      <c r="D1691" s="152" t="s">
        <v>648</v>
      </c>
      <c r="F1691" s="188" t="s">
        <v>1832</v>
      </c>
      <c r="H1691" s="189">
        <v>0</v>
      </c>
      <c r="L1691" s="33"/>
      <c r="M1691" s="155"/>
      <c r="T1691" s="57"/>
      <c r="AU1691" s="18" t="s">
        <v>84</v>
      </c>
    </row>
    <row r="1692" spans="2:65" s="1" customFormat="1" ht="11.25">
      <c r="B1692" s="33"/>
      <c r="D1692" s="152" t="s">
        <v>648</v>
      </c>
      <c r="F1692" s="188" t="s">
        <v>2082</v>
      </c>
      <c r="H1692" s="189">
        <v>3.2</v>
      </c>
      <c r="L1692" s="33"/>
      <c r="M1692" s="155"/>
      <c r="T1692" s="57"/>
      <c r="AU1692" s="18" t="s">
        <v>84</v>
      </c>
    </row>
    <row r="1693" spans="2:65" s="1" customFormat="1" ht="11.25">
      <c r="B1693" s="33"/>
      <c r="D1693" s="152" t="s">
        <v>648</v>
      </c>
      <c r="F1693" s="188" t="s">
        <v>1834</v>
      </c>
      <c r="H1693" s="189">
        <v>0</v>
      </c>
      <c r="L1693" s="33"/>
      <c r="M1693" s="155"/>
      <c r="T1693" s="57"/>
      <c r="AU1693" s="18" t="s">
        <v>84</v>
      </c>
    </row>
    <row r="1694" spans="2:65" s="1" customFormat="1" ht="11.25">
      <c r="B1694" s="33"/>
      <c r="D1694" s="152" t="s">
        <v>648</v>
      </c>
      <c r="F1694" s="188" t="s">
        <v>1</v>
      </c>
      <c r="H1694" s="189">
        <v>0</v>
      </c>
      <c r="L1694" s="33"/>
      <c r="M1694" s="155"/>
      <c r="T1694" s="57"/>
      <c r="AU1694" s="18" t="s">
        <v>84</v>
      </c>
    </row>
    <row r="1695" spans="2:65" s="1" customFormat="1" ht="11.25">
      <c r="B1695" s="33"/>
      <c r="D1695" s="152" t="s">
        <v>648</v>
      </c>
      <c r="F1695" s="188" t="s">
        <v>1453</v>
      </c>
      <c r="H1695" s="189">
        <v>0</v>
      </c>
      <c r="L1695" s="33"/>
      <c r="M1695" s="155"/>
      <c r="T1695" s="57"/>
      <c r="AU1695" s="18" t="s">
        <v>84</v>
      </c>
    </row>
    <row r="1696" spans="2:65" s="1" customFormat="1" ht="11.25">
      <c r="B1696" s="33"/>
      <c r="D1696" s="152" t="s">
        <v>648</v>
      </c>
      <c r="F1696" s="188" t="s">
        <v>2083</v>
      </c>
      <c r="H1696" s="189">
        <v>12.4</v>
      </c>
      <c r="L1696" s="33"/>
      <c r="M1696" s="155"/>
      <c r="T1696" s="57"/>
      <c r="AU1696" s="18" t="s">
        <v>84</v>
      </c>
    </row>
    <row r="1697" spans="2:47" s="1" customFormat="1" ht="11.25">
      <c r="B1697" s="33"/>
      <c r="D1697" s="152" t="s">
        <v>648</v>
      </c>
      <c r="F1697" s="188" t="s">
        <v>1455</v>
      </c>
      <c r="H1697" s="189">
        <v>0</v>
      </c>
      <c r="L1697" s="33"/>
      <c r="M1697" s="155"/>
      <c r="T1697" s="57"/>
      <c r="AU1697" s="18" t="s">
        <v>84</v>
      </c>
    </row>
    <row r="1698" spans="2:47" s="1" customFormat="1" ht="11.25">
      <c r="B1698" s="33"/>
      <c r="D1698" s="152" t="s">
        <v>648</v>
      </c>
      <c r="F1698" s="188" t="s">
        <v>2084</v>
      </c>
      <c r="H1698" s="189">
        <v>11.22</v>
      </c>
      <c r="L1698" s="33"/>
      <c r="M1698" s="155"/>
      <c r="T1698" s="57"/>
      <c r="AU1698" s="18" t="s">
        <v>84</v>
      </c>
    </row>
    <row r="1699" spans="2:47" s="1" customFormat="1" ht="11.25">
      <c r="B1699" s="33"/>
      <c r="D1699" s="152" t="s">
        <v>648</v>
      </c>
      <c r="F1699" s="188" t="s">
        <v>1838</v>
      </c>
      <c r="H1699" s="189">
        <v>0</v>
      </c>
      <c r="L1699" s="33"/>
      <c r="M1699" s="155"/>
      <c r="T1699" s="57"/>
      <c r="AU1699" s="18" t="s">
        <v>84</v>
      </c>
    </row>
    <row r="1700" spans="2:47" s="1" customFormat="1" ht="11.25">
      <c r="B1700" s="33"/>
      <c r="D1700" s="152" t="s">
        <v>648</v>
      </c>
      <c r="F1700" s="188" t="s">
        <v>2085</v>
      </c>
      <c r="H1700" s="189">
        <v>10.824999999999999</v>
      </c>
      <c r="L1700" s="33"/>
      <c r="M1700" s="155"/>
      <c r="T1700" s="57"/>
      <c r="AU1700" s="18" t="s">
        <v>84</v>
      </c>
    </row>
    <row r="1701" spans="2:47" s="1" customFormat="1" ht="11.25">
      <c r="B1701" s="33"/>
      <c r="D1701" s="152" t="s">
        <v>648</v>
      </c>
      <c r="F1701" s="188" t="s">
        <v>1840</v>
      </c>
      <c r="H1701" s="189">
        <v>0</v>
      </c>
      <c r="L1701" s="33"/>
      <c r="M1701" s="155"/>
      <c r="T1701" s="57"/>
      <c r="AU1701" s="18" t="s">
        <v>84</v>
      </c>
    </row>
    <row r="1702" spans="2:47" s="1" customFormat="1" ht="11.25">
      <c r="B1702" s="33"/>
      <c r="D1702" s="152" t="s">
        <v>648</v>
      </c>
      <c r="F1702" s="188" t="s">
        <v>2086</v>
      </c>
      <c r="H1702" s="189">
        <v>24.3</v>
      </c>
      <c r="L1702" s="33"/>
      <c r="M1702" s="155"/>
      <c r="T1702" s="57"/>
      <c r="AU1702" s="18" t="s">
        <v>84</v>
      </c>
    </row>
    <row r="1703" spans="2:47" s="1" customFormat="1" ht="11.25">
      <c r="B1703" s="33"/>
      <c r="D1703" s="152" t="s">
        <v>648</v>
      </c>
      <c r="F1703" s="188" t="s">
        <v>1842</v>
      </c>
      <c r="H1703" s="189">
        <v>0</v>
      </c>
      <c r="L1703" s="33"/>
      <c r="M1703" s="155"/>
      <c r="T1703" s="57"/>
      <c r="AU1703" s="18" t="s">
        <v>84</v>
      </c>
    </row>
    <row r="1704" spans="2:47" s="1" customFormat="1" ht="11.25">
      <c r="B1704" s="33"/>
      <c r="D1704" s="152" t="s">
        <v>648</v>
      </c>
      <c r="F1704" s="188" t="s">
        <v>2087</v>
      </c>
      <c r="H1704" s="189">
        <v>26.053999999999998</v>
      </c>
      <c r="L1704" s="33"/>
      <c r="M1704" s="155"/>
      <c r="T1704" s="57"/>
      <c r="AU1704" s="18" t="s">
        <v>84</v>
      </c>
    </row>
    <row r="1705" spans="2:47" s="1" customFormat="1" ht="11.25">
      <c r="B1705" s="33"/>
      <c r="D1705" s="152" t="s">
        <v>648</v>
      </c>
      <c r="F1705" s="188" t="s">
        <v>1844</v>
      </c>
      <c r="H1705" s="189">
        <v>0</v>
      </c>
      <c r="L1705" s="33"/>
      <c r="M1705" s="155"/>
      <c r="T1705" s="57"/>
      <c r="AU1705" s="18" t="s">
        <v>84</v>
      </c>
    </row>
    <row r="1706" spans="2:47" s="1" customFormat="1" ht="11.25">
      <c r="B1706" s="33"/>
      <c r="D1706" s="152" t="s">
        <v>648</v>
      </c>
      <c r="F1706" s="188" t="s">
        <v>2088</v>
      </c>
      <c r="H1706" s="189">
        <v>21.545000000000002</v>
      </c>
      <c r="L1706" s="33"/>
      <c r="M1706" s="155"/>
      <c r="T1706" s="57"/>
      <c r="AU1706" s="18" t="s">
        <v>84</v>
      </c>
    </row>
    <row r="1707" spans="2:47" s="1" customFormat="1" ht="11.25">
      <c r="B1707" s="33"/>
      <c r="D1707" s="152" t="s">
        <v>648</v>
      </c>
      <c r="F1707" s="188" t="s">
        <v>1846</v>
      </c>
      <c r="H1707" s="189">
        <v>0</v>
      </c>
      <c r="L1707" s="33"/>
      <c r="M1707" s="155"/>
      <c r="T1707" s="57"/>
      <c r="AU1707" s="18" t="s">
        <v>84</v>
      </c>
    </row>
    <row r="1708" spans="2:47" s="1" customFormat="1" ht="11.25">
      <c r="B1708" s="33"/>
      <c r="D1708" s="152" t="s">
        <v>648</v>
      </c>
      <c r="F1708" s="188" t="s">
        <v>2089</v>
      </c>
      <c r="H1708" s="189">
        <v>21.69</v>
      </c>
      <c r="L1708" s="33"/>
      <c r="M1708" s="155"/>
      <c r="T1708" s="57"/>
      <c r="AU1708" s="18" t="s">
        <v>84</v>
      </c>
    </row>
    <row r="1709" spans="2:47" s="1" customFormat="1" ht="11.25">
      <c r="B1709" s="33"/>
      <c r="D1709" s="152" t="s">
        <v>648</v>
      </c>
      <c r="F1709" s="188" t="s">
        <v>811</v>
      </c>
      <c r="H1709" s="189">
        <v>0</v>
      </c>
      <c r="L1709" s="33"/>
      <c r="M1709" s="155"/>
      <c r="T1709" s="57"/>
      <c r="AU1709" s="18" t="s">
        <v>84</v>
      </c>
    </row>
    <row r="1710" spans="2:47" s="1" customFormat="1" ht="11.25">
      <c r="B1710" s="33"/>
      <c r="D1710" s="152" t="s">
        <v>648</v>
      </c>
      <c r="F1710" s="188" t="s">
        <v>1</v>
      </c>
      <c r="H1710" s="189">
        <v>0</v>
      </c>
      <c r="L1710" s="33"/>
      <c r="M1710" s="155"/>
      <c r="T1710" s="57"/>
      <c r="AU1710" s="18" t="s">
        <v>84</v>
      </c>
    </row>
    <row r="1711" spans="2:47" s="1" customFormat="1" ht="11.25">
      <c r="B1711" s="33"/>
      <c r="D1711" s="152" t="s">
        <v>648</v>
      </c>
      <c r="F1711" s="188" t="s">
        <v>1848</v>
      </c>
      <c r="H1711" s="189">
        <v>0</v>
      </c>
      <c r="L1711" s="33"/>
      <c r="M1711" s="155"/>
      <c r="T1711" s="57"/>
      <c r="AU1711" s="18" t="s">
        <v>84</v>
      </c>
    </row>
    <row r="1712" spans="2:47" s="1" customFormat="1" ht="11.25">
      <c r="B1712" s="33"/>
      <c r="D1712" s="152" t="s">
        <v>648</v>
      </c>
      <c r="F1712" s="188" t="s">
        <v>2090</v>
      </c>
      <c r="H1712" s="189">
        <v>16</v>
      </c>
      <c r="L1712" s="33"/>
      <c r="M1712" s="155"/>
      <c r="T1712" s="57"/>
      <c r="AU1712" s="18" t="s">
        <v>84</v>
      </c>
    </row>
    <row r="1713" spans="2:47" s="1" customFormat="1" ht="11.25">
      <c r="B1713" s="33"/>
      <c r="D1713" s="152" t="s">
        <v>648</v>
      </c>
      <c r="F1713" s="188" t="s">
        <v>1850</v>
      </c>
      <c r="H1713" s="189">
        <v>0</v>
      </c>
      <c r="L1713" s="33"/>
      <c r="M1713" s="155"/>
      <c r="T1713" s="57"/>
      <c r="AU1713" s="18" t="s">
        <v>84</v>
      </c>
    </row>
    <row r="1714" spans="2:47" s="1" customFormat="1" ht="11.25">
      <c r="B1714" s="33"/>
      <c r="D1714" s="152" t="s">
        <v>648</v>
      </c>
      <c r="F1714" s="188" t="s">
        <v>2091</v>
      </c>
      <c r="H1714" s="189">
        <v>23.925000000000001</v>
      </c>
      <c r="L1714" s="33"/>
      <c r="M1714" s="155"/>
      <c r="T1714" s="57"/>
      <c r="AU1714" s="18" t="s">
        <v>84</v>
      </c>
    </row>
    <row r="1715" spans="2:47" s="1" customFormat="1" ht="11.25">
      <c r="B1715" s="33"/>
      <c r="D1715" s="152" t="s">
        <v>648</v>
      </c>
      <c r="F1715" s="188" t="s">
        <v>2092</v>
      </c>
      <c r="H1715" s="189">
        <v>0</v>
      </c>
      <c r="L1715" s="33"/>
      <c r="M1715" s="155"/>
      <c r="T1715" s="57"/>
      <c r="AU1715" s="18" t="s">
        <v>84</v>
      </c>
    </row>
    <row r="1716" spans="2:47" s="1" customFormat="1" ht="11.25">
      <c r="B1716" s="33"/>
      <c r="D1716" s="152" t="s">
        <v>648</v>
      </c>
      <c r="F1716" s="188" t="s">
        <v>1</v>
      </c>
      <c r="H1716" s="189">
        <v>0</v>
      </c>
      <c r="L1716" s="33"/>
      <c r="M1716" s="155"/>
      <c r="T1716" s="57"/>
      <c r="AU1716" s="18" t="s">
        <v>84</v>
      </c>
    </row>
    <row r="1717" spans="2:47" s="1" customFormat="1" ht="11.25">
      <c r="B1717" s="33"/>
      <c r="D1717" s="152" t="s">
        <v>648</v>
      </c>
      <c r="F1717" s="188" t="s">
        <v>2093</v>
      </c>
      <c r="H1717" s="189">
        <v>0</v>
      </c>
      <c r="L1717" s="33"/>
      <c r="M1717" s="155"/>
      <c r="T1717" s="57"/>
      <c r="AU1717" s="18" t="s">
        <v>84</v>
      </c>
    </row>
    <row r="1718" spans="2:47" s="1" customFormat="1" ht="11.25">
      <c r="B1718" s="33"/>
      <c r="D1718" s="152" t="s">
        <v>648</v>
      </c>
      <c r="F1718" s="188" t="s">
        <v>1</v>
      </c>
      <c r="H1718" s="189">
        <v>0</v>
      </c>
      <c r="L1718" s="33"/>
      <c r="M1718" s="155"/>
      <c r="T1718" s="57"/>
      <c r="AU1718" s="18" t="s">
        <v>84</v>
      </c>
    </row>
    <row r="1719" spans="2:47" s="1" customFormat="1" ht="11.25">
      <c r="B1719" s="33"/>
      <c r="D1719" s="152" t="s">
        <v>648</v>
      </c>
      <c r="F1719" s="188" t="s">
        <v>2094</v>
      </c>
      <c r="H1719" s="189">
        <v>0</v>
      </c>
      <c r="L1719" s="33"/>
      <c r="M1719" s="155"/>
      <c r="T1719" s="57"/>
      <c r="AU1719" s="18" t="s">
        <v>84</v>
      </c>
    </row>
    <row r="1720" spans="2:47" s="1" customFormat="1" ht="11.25">
      <c r="B1720" s="33"/>
      <c r="D1720" s="152" t="s">
        <v>648</v>
      </c>
      <c r="F1720" s="188" t="s">
        <v>1</v>
      </c>
      <c r="H1720" s="189">
        <v>0</v>
      </c>
      <c r="L1720" s="33"/>
      <c r="M1720" s="155"/>
      <c r="T1720" s="57"/>
      <c r="AU1720" s="18" t="s">
        <v>84</v>
      </c>
    </row>
    <row r="1721" spans="2:47" s="1" customFormat="1" ht="11.25">
      <c r="B1721" s="33"/>
      <c r="D1721" s="152" t="s">
        <v>648</v>
      </c>
      <c r="F1721" s="188" t="s">
        <v>2095</v>
      </c>
      <c r="H1721" s="189">
        <v>0</v>
      </c>
      <c r="L1721" s="33"/>
      <c r="M1721" s="155"/>
      <c r="T1721" s="57"/>
      <c r="AU1721" s="18" t="s">
        <v>84</v>
      </c>
    </row>
    <row r="1722" spans="2:47" s="1" customFormat="1" ht="11.25">
      <c r="B1722" s="33"/>
      <c r="D1722" s="152" t="s">
        <v>648</v>
      </c>
      <c r="F1722" s="188" t="s">
        <v>1</v>
      </c>
      <c r="H1722" s="189">
        <v>0</v>
      </c>
      <c r="L1722" s="33"/>
      <c r="M1722" s="155"/>
      <c r="T1722" s="57"/>
      <c r="AU1722" s="18" t="s">
        <v>84</v>
      </c>
    </row>
    <row r="1723" spans="2:47" s="1" customFormat="1" ht="11.25">
      <c r="B1723" s="33"/>
      <c r="D1723" s="152" t="s">
        <v>648</v>
      </c>
      <c r="F1723" s="188" t="s">
        <v>1852</v>
      </c>
      <c r="H1723" s="189">
        <v>0</v>
      </c>
      <c r="L1723" s="33"/>
      <c r="M1723" s="155"/>
      <c r="T1723" s="57"/>
      <c r="AU1723" s="18" t="s">
        <v>84</v>
      </c>
    </row>
    <row r="1724" spans="2:47" s="1" customFormat="1" ht="11.25">
      <c r="B1724" s="33"/>
      <c r="D1724" s="152" t="s">
        <v>648</v>
      </c>
      <c r="F1724" s="188" t="s">
        <v>1</v>
      </c>
      <c r="H1724" s="189">
        <v>0</v>
      </c>
      <c r="L1724" s="33"/>
      <c r="M1724" s="155"/>
      <c r="T1724" s="57"/>
      <c r="AU1724" s="18" t="s">
        <v>84</v>
      </c>
    </row>
    <row r="1725" spans="2:47" s="1" customFormat="1" ht="11.25">
      <c r="B1725" s="33"/>
      <c r="D1725" s="152" t="s">
        <v>648</v>
      </c>
      <c r="F1725" s="188" t="s">
        <v>1854</v>
      </c>
      <c r="H1725" s="189">
        <v>0</v>
      </c>
      <c r="L1725" s="33"/>
      <c r="M1725" s="155"/>
      <c r="T1725" s="57"/>
      <c r="AU1725" s="18" t="s">
        <v>84</v>
      </c>
    </row>
    <row r="1726" spans="2:47" s="1" customFormat="1" ht="11.25">
      <c r="B1726" s="33"/>
      <c r="D1726" s="152" t="s">
        <v>648</v>
      </c>
      <c r="F1726" s="188" t="s">
        <v>2096</v>
      </c>
      <c r="H1726" s="189">
        <v>28.06</v>
      </c>
      <c r="L1726" s="33"/>
      <c r="M1726" s="155"/>
      <c r="T1726" s="57"/>
      <c r="AU1726" s="18" t="s">
        <v>84</v>
      </c>
    </row>
    <row r="1727" spans="2:47" s="1" customFormat="1" ht="11.25">
      <c r="B1727" s="33"/>
      <c r="D1727" s="152" t="s">
        <v>648</v>
      </c>
      <c r="F1727" s="188" t="s">
        <v>1916</v>
      </c>
      <c r="H1727" s="189">
        <v>0</v>
      </c>
      <c r="L1727" s="33"/>
      <c r="M1727" s="155"/>
      <c r="T1727" s="57"/>
      <c r="AU1727" s="18" t="s">
        <v>84</v>
      </c>
    </row>
    <row r="1728" spans="2:47" s="1" customFormat="1" ht="11.25">
      <c r="B1728" s="33"/>
      <c r="D1728" s="152" t="s">
        <v>648</v>
      </c>
      <c r="F1728" s="188" t="s">
        <v>2097</v>
      </c>
      <c r="H1728" s="189">
        <v>12.8</v>
      </c>
      <c r="L1728" s="33"/>
      <c r="M1728" s="155"/>
      <c r="T1728" s="57"/>
      <c r="AU1728" s="18" t="s">
        <v>84</v>
      </c>
    </row>
    <row r="1729" spans="2:47" s="1" customFormat="1" ht="11.25">
      <c r="B1729" s="33"/>
      <c r="D1729" s="152" t="s">
        <v>648</v>
      </c>
      <c r="F1729" s="188" t="s">
        <v>1918</v>
      </c>
      <c r="H1729" s="189">
        <v>0</v>
      </c>
      <c r="L1729" s="33"/>
      <c r="M1729" s="155"/>
      <c r="T1729" s="57"/>
      <c r="AU1729" s="18" t="s">
        <v>84</v>
      </c>
    </row>
    <row r="1730" spans="2:47" s="1" customFormat="1" ht="11.25">
      <c r="B1730" s="33"/>
      <c r="D1730" s="152" t="s">
        <v>648</v>
      </c>
      <c r="F1730" s="188" t="s">
        <v>2098</v>
      </c>
      <c r="H1730" s="189">
        <v>25.09</v>
      </c>
      <c r="L1730" s="33"/>
      <c r="M1730" s="155"/>
      <c r="T1730" s="57"/>
      <c r="AU1730" s="18" t="s">
        <v>84</v>
      </c>
    </row>
    <row r="1731" spans="2:47" s="1" customFormat="1" ht="11.25">
      <c r="B1731" s="33"/>
      <c r="D1731" s="152" t="s">
        <v>648</v>
      </c>
      <c r="F1731" s="188" t="s">
        <v>1920</v>
      </c>
      <c r="H1731" s="189">
        <v>0</v>
      </c>
      <c r="L1731" s="33"/>
      <c r="M1731" s="155"/>
      <c r="T1731" s="57"/>
      <c r="AU1731" s="18" t="s">
        <v>84</v>
      </c>
    </row>
    <row r="1732" spans="2:47" s="1" customFormat="1" ht="11.25">
      <c r="B1732" s="33"/>
      <c r="D1732" s="152" t="s">
        <v>648</v>
      </c>
      <c r="F1732" s="188" t="s">
        <v>2099</v>
      </c>
      <c r="H1732" s="189">
        <v>20.46</v>
      </c>
      <c r="L1732" s="33"/>
      <c r="M1732" s="155"/>
      <c r="T1732" s="57"/>
      <c r="AU1732" s="18" t="s">
        <v>84</v>
      </c>
    </row>
    <row r="1733" spans="2:47" s="1" customFormat="1" ht="11.25">
      <c r="B1733" s="33"/>
      <c r="D1733" s="152" t="s">
        <v>648</v>
      </c>
      <c r="F1733" s="188" t="s">
        <v>1922</v>
      </c>
      <c r="H1733" s="189">
        <v>0</v>
      </c>
      <c r="L1733" s="33"/>
      <c r="M1733" s="155"/>
      <c r="T1733" s="57"/>
      <c r="AU1733" s="18" t="s">
        <v>84</v>
      </c>
    </row>
    <row r="1734" spans="2:47" s="1" customFormat="1" ht="11.25">
      <c r="B1734" s="33"/>
      <c r="D1734" s="152" t="s">
        <v>648</v>
      </c>
      <c r="F1734" s="188" t="s">
        <v>2100</v>
      </c>
      <c r="H1734" s="189">
        <v>8.8000000000000007</v>
      </c>
      <c r="L1734" s="33"/>
      <c r="M1734" s="155"/>
      <c r="T1734" s="57"/>
      <c r="AU1734" s="18" t="s">
        <v>84</v>
      </c>
    </row>
    <row r="1735" spans="2:47" s="1" customFormat="1" ht="11.25">
      <c r="B1735" s="33"/>
      <c r="D1735" s="152" t="s">
        <v>648</v>
      </c>
      <c r="F1735" s="188" t="s">
        <v>1924</v>
      </c>
      <c r="H1735" s="189">
        <v>0</v>
      </c>
      <c r="L1735" s="33"/>
      <c r="M1735" s="155"/>
      <c r="T1735" s="57"/>
      <c r="AU1735" s="18" t="s">
        <v>84</v>
      </c>
    </row>
    <row r="1736" spans="2:47" s="1" customFormat="1" ht="11.25">
      <c r="B1736" s="33"/>
      <c r="D1736" s="152" t="s">
        <v>648</v>
      </c>
      <c r="F1736" s="188" t="s">
        <v>2101</v>
      </c>
      <c r="H1736" s="189">
        <v>9.2200000000000006</v>
      </c>
      <c r="L1736" s="33"/>
      <c r="M1736" s="155"/>
      <c r="T1736" s="57"/>
      <c r="AU1736" s="18" t="s">
        <v>84</v>
      </c>
    </row>
    <row r="1737" spans="2:47" s="1" customFormat="1" ht="11.25">
      <c r="B1737" s="33"/>
      <c r="D1737" s="152" t="s">
        <v>648</v>
      </c>
      <c r="F1737" s="188" t="s">
        <v>1925</v>
      </c>
      <c r="H1737" s="189">
        <v>0</v>
      </c>
      <c r="L1737" s="33"/>
      <c r="M1737" s="155"/>
      <c r="T1737" s="57"/>
      <c r="AU1737" s="18" t="s">
        <v>84</v>
      </c>
    </row>
    <row r="1738" spans="2:47" s="1" customFormat="1" ht="11.25">
      <c r="B1738" s="33"/>
      <c r="D1738" s="152" t="s">
        <v>648</v>
      </c>
      <c r="F1738" s="188" t="s">
        <v>2102</v>
      </c>
      <c r="H1738" s="189">
        <v>8.52</v>
      </c>
      <c r="L1738" s="33"/>
      <c r="M1738" s="155"/>
      <c r="T1738" s="57"/>
      <c r="AU1738" s="18" t="s">
        <v>84</v>
      </c>
    </row>
    <row r="1739" spans="2:47" s="1" customFormat="1" ht="11.25">
      <c r="B1739" s="33"/>
      <c r="D1739" s="152" t="s">
        <v>648</v>
      </c>
      <c r="F1739" s="188" t="s">
        <v>1927</v>
      </c>
      <c r="H1739" s="189">
        <v>0</v>
      </c>
      <c r="L1739" s="33"/>
      <c r="M1739" s="155"/>
      <c r="T1739" s="57"/>
      <c r="AU1739" s="18" t="s">
        <v>84</v>
      </c>
    </row>
    <row r="1740" spans="2:47" s="1" customFormat="1" ht="11.25">
      <c r="B1740" s="33"/>
      <c r="D1740" s="152" t="s">
        <v>648</v>
      </c>
      <c r="F1740" s="188" t="s">
        <v>2103</v>
      </c>
      <c r="H1740" s="189">
        <v>16.2</v>
      </c>
      <c r="L1740" s="33"/>
      <c r="M1740" s="155"/>
      <c r="T1740" s="57"/>
      <c r="AU1740" s="18" t="s">
        <v>84</v>
      </c>
    </row>
    <row r="1741" spans="2:47" s="1" customFormat="1" ht="11.25">
      <c r="B1741" s="33"/>
      <c r="D1741" s="152" t="s">
        <v>648</v>
      </c>
      <c r="F1741" s="188" t="s">
        <v>1929</v>
      </c>
      <c r="H1741" s="189">
        <v>0</v>
      </c>
      <c r="L1741" s="33"/>
      <c r="M1741" s="155"/>
      <c r="T1741" s="57"/>
      <c r="AU1741" s="18" t="s">
        <v>84</v>
      </c>
    </row>
    <row r="1742" spans="2:47" s="1" customFormat="1" ht="11.25">
      <c r="B1742" s="33"/>
      <c r="D1742" s="152" t="s">
        <v>648</v>
      </c>
      <c r="F1742" s="188" t="s">
        <v>2104</v>
      </c>
      <c r="H1742" s="189">
        <v>21.6</v>
      </c>
      <c r="L1742" s="33"/>
      <c r="M1742" s="155"/>
      <c r="T1742" s="57"/>
      <c r="AU1742" s="18" t="s">
        <v>84</v>
      </c>
    </row>
    <row r="1743" spans="2:47" s="1" customFormat="1" ht="11.25">
      <c r="B1743" s="33"/>
      <c r="D1743" s="152" t="s">
        <v>648</v>
      </c>
      <c r="F1743" s="188" t="s">
        <v>1930</v>
      </c>
      <c r="H1743" s="189">
        <v>0</v>
      </c>
      <c r="L1743" s="33"/>
      <c r="M1743" s="155"/>
      <c r="T1743" s="57"/>
      <c r="AU1743" s="18" t="s">
        <v>84</v>
      </c>
    </row>
    <row r="1744" spans="2:47" s="1" customFormat="1" ht="11.25">
      <c r="B1744" s="33"/>
      <c r="D1744" s="152" t="s">
        <v>648</v>
      </c>
      <c r="F1744" s="188" t="s">
        <v>2105</v>
      </c>
      <c r="H1744" s="189">
        <v>27.934999999999999</v>
      </c>
      <c r="L1744" s="33"/>
      <c r="M1744" s="155"/>
      <c r="T1744" s="57"/>
      <c r="AU1744" s="18" t="s">
        <v>84</v>
      </c>
    </row>
    <row r="1745" spans="2:65" s="1" customFormat="1" ht="11.25">
      <c r="B1745" s="33"/>
      <c r="D1745" s="152" t="s">
        <v>648</v>
      </c>
      <c r="F1745" s="188" t="s">
        <v>1856</v>
      </c>
      <c r="H1745" s="189">
        <v>0</v>
      </c>
      <c r="L1745" s="33"/>
      <c r="M1745" s="155"/>
      <c r="T1745" s="57"/>
      <c r="AU1745" s="18" t="s">
        <v>84</v>
      </c>
    </row>
    <row r="1746" spans="2:65" s="1" customFormat="1" ht="11.25">
      <c r="B1746" s="33"/>
      <c r="D1746" s="152" t="s">
        <v>648</v>
      </c>
      <c r="F1746" s="188" t="s">
        <v>2106</v>
      </c>
      <c r="H1746" s="189">
        <v>45.6</v>
      </c>
      <c r="L1746" s="33"/>
      <c r="M1746" s="155"/>
      <c r="T1746" s="57"/>
      <c r="AU1746" s="18" t="s">
        <v>84</v>
      </c>
    </row>
    <row r="1747" spans="2:65" s="1" customFormat="1" ht="11.25">
      <c r="B1747" s="33"/>
      <c r="D1747" s="152" t="s">
        <v>648</v>
      </c>
      <c r="F1747" s="188" t="s">
        <v>1858</v>
      </c>
      <c r="H1747" s="189">
        <v>0</v>
      </c>
      <c r="L1747" s="33"/>
      <c r="M1747" s="155"/>
      <c r="T1747" s="57"/>
      <c r="AU1747" s="18" t="s">
        <v>84</v>
      </c>
    </row>
    <row r="1748" spans="2:65" s="1" customFormat="1" ht="11.25">
      <c r="B1748" s="33"/>
      <c r="D1748" s="152" t="s">
        <v>648</v>
      </c>
      <c r="F1748" s="188" t="s">
        <v>2107</v>
      </c>
      <c r="H1748" s="189">
        <v>20.984999999999999</v>
      </c>
      <c r="L1748" s="33"/>
      <c r="M1748" s="155"/>
      <c r="T1748" s="57"/>
      <c r="AU1748" s="18" t="s">
        <v>84</v>
      </c>
    </row>
    <row r="1749" spans="2:65" s="1" customFormat="1" ht="11.25">
      <c r="B1749" s="33"/>
      <c r="D1749" s="152" t="s">
        <v>648</v>
      </c>
      <c r="F1749" s="188" t="s">
        <v>1860</v>
      </c>
      <c r="H1749" s="189">
        <v>0</v>
      </c>
      <c r="L1749" s="33"/>
      <c r="M1749" s="155"/>
      <c r="T1749" s="57"/>
      <c r="AU1749" s="18" t="s">
        <v>84</v>
      </c>
    </row>
    <row r="1750" spans="2:65" s="1" customFormat="1" ht="11.25">
      <c r="B1750" s="33"/>
      <c r="D1750" s="152" t="s">
        <v>648</v>
      </c>
      <c r="F1750" s="188" t="s">
        <v>1</v>
      </c>
      <c r="H1750" s="189">
        <v>0</v>
      </c>
      <c r="L1750" s="33"/>
      <c r="M1750" s="155"/>
      <c r="T1750" s="57"/>
      <c r="AU1750" s="18" t="s">
        <v>84</v>
      </c>
    </row>
    <row r="1751" spans="2:65" s="1" customFormat="1" ht="11.25">
      <c r="B1751" s="33"/>
      <c r="D1751" s="152" t="s">
        <v>648</v>
      </c>
      <c r="F1751" s="188" t="s">
        <v>1861</v>
      </c>
      <c r="H1751" s="189">
        <v>0</v>
      </c>
      <c r="L1751" s="33"/>
      <c r="M1751" s="155"/>
      <c r="T1751" s="57"/>
      <c r="AU1751" s="18" t="s">
        <v>84</v>
      </c>
    </row>
    <row r="1752" spans="2:65" s="1" customFormat="1" ht="11.25">
      <c r="B1752" s="33"/>
      <c r="D1752" s="152" t="s">
        <v>648</v>
      </c>
      <c r="F1752" s="188" t="s">
        <v>2108</v>
      </c>
      <c r="H1752" s="189">
        <v>8.4</v>
      </c>
      <c r="L1752" s="33"/>
      <c r="M1752" s="155"/>
      <c r="T1752" s="57"/>
      <c r="AU1752" s="18" t="s">
        <v>84</v>
      </c>
    </row>
    <row r="1753" spans="2:65" s="1" customFormat="1" ht="11.25">
      <c r="B1753" s="33"/>
      <c r="D1753" s="152" t="s">
        <v>648</v>
      </c>
      <c r="F1753" s="188" t="s">
        <v>1932</v>
      </c>
      <c r="H1753" s="189">
        <v>0</v>
      </c>
      <c r="L1753" s="33"/>
      <c r="M1753" s="155"/>
      <c r="T1753" s="57"/>
      <c r="AU1753" s="18" t="s">
        <v>84</v>
      </c>
    </row>
    <row r="1754" spans="2:65" s="1" customFormat="1" ht="11.25">
      <c r="B1754" s="33"/>
      <c r="D1754" s="152" t="s">
        <v>648</v>
      </c>
      <c r="F1754" s="188" t="s">
        <v>2109</v>
      </c>
      <c r="H1754" s="189">
        <v>64.373999999999995</v>
      </c>
      <c r="L1754" s="33"/>
      <c r="M1754" s="155"/>
      <c r="T1754" s="57"/>
      <c r="AU1754" s="18" t="s">
        <v>84</v>
      </c>
    </row>
    <row r="1755" spans="2:65" s="1" customFormat="1" ht="11.25">
      <c r="B1755" s="33"/>
      <c r="D1755" s="152" t="s">
        <v>648</v>
      </c>
      <c r="F1755" s="188" t="s">
        <v>1934</v>
      </c>
      <c r="H1755" s="189">
        <v>0</v>
      </c>
      <c r="L1755" s="33"/>
      <c r="M1755" s="155"/>
      <c r="T1755" s="57"/>
      <c r="AU1755" s="18" t="s">
        <v>84</v>
      </c>
    </row>
    <row r="1756" spans="2:65" s="1" customFormat="1" ht="11.25">
      <c r="B1756" s="33"/>
      <c r="D1756" s="152" t="s">
        <v>648</v>
      </c>
      <c r="F1756" s="188" t="s">
        <v>2110</v>
      </c>
      <c r="H1756" s="189">
        <v>44.664999999999999</v>
      </c>
      <c r="L1756" s="33"/>
      <c r="M1756" s="155"/>
      <c r="T1756" s="57"/>
      <c r="AU1756" s="18" t="s">
        <v>84</v>
      </c>
    </row>
    <row r="1757" spans="2:65" s="1" customFormat="1" ht="11.25">
      <c r="B1757" s="33"/>
      <c r="D1757" s="152" t="s">
        <v>648</v>
      </c>
      <c r="F1757" s="188" t="s">
        <v>1936</v>
      </c>
      <c r="H1757" s="189">
        <v>0</v>
      </c>
      <c r="L1757" s="33"/>
      <c r="M1757" s="155"/>
      <c r="T1757" s="57"/>
      <c r="AU1757" s="18" t="s">
        <v>84</v>
      </c>
    </row>
    <row r="1758" spans="2:65" s="1" customFormat="1" ht="11.25">
      <c r="B1758" s="33"/>
      <c r="D1758" s="152" t="s">
        <v>648</v>
      </c>
      <c r="F1758" s="188" t="s">
        <v>2111</v>
      </c>
      <c r="H1758" s="189">
        <v>40.015999999999998</v>
      </c>
      <c r="L1758" s="33"/>
      <c r="M1758" s="155"/>
      <c r="T1758" s="57"/>
      <c r="AU1758" s="18" t="s">
        <v>84</v>
      </c>
    </row>
    <row r="1759" spans="2:65" s="1" customFormat="1" ht="11.25">
      <c r="B1759" s="33"/>
      <c r="D1759" s="152" t="s">
        <v>648</v>
      </c>
      <c r="F1759" s="188" t="s">
        <v>325</v>
      </c>
      <c r="H1759" s="189">
        <v>596.20399999999995</v>
      </c>
      <c r="L1759" s="33"/>
      <c r="M1759" s="155"/>
      <c r="T1759" s="57"/>
      <c r="AU1759" s="18" t="s">
        <v>84</v>
      </c>
    </row>
    <row r="1760" spans="2:65" s="1" customFormat="1" ht="16.5" customHeight="1">
      <c r="B1760" s="33"/>
      <c r="C1760" s="139" t="s">
        <v>2117</v>
      </c>
      <c r="D1760" s="139" t="s">
        <v>309</v>
      </c>
      <c r="E1760" s="140" t="s">
        <v>2118</v>
      </c>
      <c r="F1760" s="141" t="s">
        <v>2119</v>
      </c>
      <c r="G1760" s="142" t="s">
        <v>312</v>
      </c>
      <c r="H1760" s="143">
        <v>596.20399999999995</v>
      </c>
      <c r="I1760" s="144"/>
      <c r="J1760" s="145">
        <f>ROUND(I1760*H1760,2)</f>
        <v>0</v>
      </c>
      <c r="K1760" s="141" t="s">
        <v>313</v>
      </c>
      <c r="L1760" s="33"/>
      <c r="M1760" s="146" t="s">
        <v>1</v>
      </c>
      <c r="N1760" s="147" t="s">
        <v>40</v>
      </c>
      <c r="P1760" s="148">
        <f>O1760*H1760</f>
        <v>0</v>
      </c>
      <c r="Q1760" s="148">
        <v>2.9999999999999997E-4</v>
      </c>
      <c r="R1760" s="148">
        <f>Q1760*H1760</f>
        <v>0.17886119999999997</v>
      </c>
      <c r="S1760" s="148">
        <v>0</v>
      </c>
      <c r="T1760" s="149">
        <f>S1760*H1760</f>
        <v>0</v>
      </c>
      <c r="AR1760" s="150" t="s">
        <v>417</v>
      </c>
      <c r="AT1760" s="150" t="s">
        <v>309</v>
      </c>
      <c r="AU1760" s="150" t="s">
        <v>84</v>
      </c>
      <c r="AY1760" s="18" t="s">
        <v>307</v>
      </c>
      <c r="BE1760" s="151">
        <f>IF(N1760="základní",J1760,0)</f>
        <v>0</v>
      </c>
      <c r="BF1760" s="151">
        <f>IF(N1760="snížená",J1760,0)</f>
        <v>0</v>
      </c>
      <c r="BG1760" s="151">
        <f>IF(N1760="zákl. přenesená",J1760,0)</f>
        <v>0</v>
      </c>
      <c r="BH1760" s="151">
        <f>IF(N1760="sníž. přenesená",J1760,0)</f>
        <v>0</v>
      </c>
      <c r="BI1760" s="151">
        <f>IF(N1760="nulová",J1760,0)</f>
        <v>0</v>
      </c>
      <c r="BJ1760" s="18" t="s">
        <v>82</v>
      </c>
      <c r="BK1760" s="151">
        <f>ROUND(I1760*H1760,2)</f>
        <v>0</v>
      </c>
      <c r="BL1760" s="18" t="s">
        <v>417</v>
      </c>
      <c r="BM1760" s="150" t="s">
        <v>2120</v>
      </c>
    </row>
    <row r="1761" spans="2:51" s="1" customFormat="1" ht="19.5">
      <c r="B1761" s="33"/>
      <c r="D1761" s="152" t="s">
        <v>316</v>
      </c>
      <c r="F1761" s="153" t="s">
        <v>2121</v>
      </c>
      <c r="I1761" s="154"/>
      <c r="L1761" s="33"/>
      <c r="M1761" s="155"/>
      <c r="T1761" s="57"/>
      <c r="AT1761" s="18" t="s">
        <v>316</v>
      </c>
      <c r="AU1761" s="18" t="s">
        <v>84</v>
      </c>
    </row>
    <row r="1762" spans="2:51" s="13" customFormat="1" ht="11.25">
      <c r="B1762" s="162"/>
      <c r="D1762" s="152" t="s">
        <v>318</v>
      </c>
      <c r="E1762" s="163" t="s">
        <v>1</v>
      </c>
      <c r="F1762" s="164" t="s">
        <v>242</v>
      </c>
      <c r="H1762" s="165">
        <v>596.20399999999995</v>
      </c>
      <c r="I1762" s="166"/>
      <c r="L1762" s="162"/>
      <c r="M1762" s="167"/>
      <c r="T1762" s="168"/>
      <c r="AT1762" s="163" t="s">
        <v>318</v>
      </c>
      <c r="AU1762" s="163" t="s">
        <v>84</v>
      </c>
      <c r="AV1762" s="13" t="s">
        <v>84</v>
      </c>
      <c r="AW1762" s="13" t="s">
        <v>32</v>
      </c>
      <c r="AX1762" s="13" t="s">
        <v>82</v>
      </c>
      <c r="AY1762" s="163" t="s">
        <v>307</v>
      </c>
    </row>
    <row r="1763" spans="2:51" s="1" customFormat="1" ht="11.25">
      <c r="B1763" s="33"/>
      <c r="D1763" s="152" t="s">
        <v>648</v>
      </c>
      <c r="F1763" s="187" t="s">
        <v>2079</v>
      </c>
      <c r="L1763" s="33"/>
      <c r="M1763" s="155"/>
      <c r="T1763" s="57"/>
      <c r="AU1763" s="18" t="s">
        <v>84</v>
      </c>
    </row>
    <row r="1764" spans="2:51" s="1" customFormat="1" ht="11.25">
      <c r="B1764" s="33"/>
      <c r="D1764" s="152" t="s">
        <v>648</v>
      </c>
      <c r="F1764" s="188" t="s">
        <v>2080</v>
      </c>
      <c r="H1764" s="189">
        <v>0</v>
      </c>
      <c r="L1764" s="33"/>
      <c r="M1764" s="155"/>
      <c r="T1764" s="57"/>
      <c r="AU1764" s="18" t="s">
        <v>84</v>
      </c>
    </row>
    <row r="1765" spans="2:51" s="1" customFormat="1" ht="11.25">
      <c r="B1765" s="33"/>
      <c r="D1765" s="152" t="s">
        <v>648</v>
      </c>
      <c r="F1765" s="188" t="s">
        <v>2081</v>
      </c>
      <c r="H1765" s="189">
        <v>22.32</v>
      </c>
      <c r="L1765" s="33"/>
      <c r="M1765" s="155"/>
      <c r="T1765" s="57"/>
      <c r="AU1765" s="18" t="s">
        <v>84</v>
      </c>
    </row>
    <row r="1766" spans="2:51" s="1" customFormat="1" ht="11.25">
      <c r="B1766" s="33"/>
      <c r="D1766" s="152" t="s">
        <v>648</v>
      </c>
      <c r="F1766" s="188" t="s">
        <v>1</v>
      </c>
      <c r="H1766" s="189">
        <v>0</v>
      </c>
      <c r="L1766" s="33"/>
      <c r="M1766" s="155"/>
      <c r="T1766" s="57"/>
      <c r="AU1766" s="18" t="s">
        <v>84</v>
      </c>
    </row>
    <row r="1767" spans="2:51" s="1" customFormat="1" ht="11.25">
      <c r="B1767" s="33"/>
      <c r="D1767" s="152" t="s">
        <v>648</v>
      </c>
      <c r="F1767" s="188" t="s">
        <v>1</v>
      </c>
      <c r="H1767" s="189">
        <v>0</v>
      </c>
      <c r="L1767" s="33"/>
      <c r="M1767" s="155"/>
      <c r="T1767" s="57"/>
      <c r="AU1767" s="18" t="s">
        <v>84</v>
      </c>
    </row>
    <row r="1768" spans="2:51" s="1" customFormat="1" ht="11.25">
      <c r="B1768" s="33"/>
      <c r="D1768" s="152" t="s">
        <v>648</v>
      </c>
      <c r="F1768" s="188" t="s">
        <v>1946</v>
      </c>
      <c r="H1768" s="189">
        <v>0</v>
      </c>
      <c r="L1768" s="33"/>
      <c r="M1768" s="155"/>
      <c r="T1768" s="57"/>
      <c r="AU1768" s="18" t="s">
        <v>84</v>
      </c>
    </row>
    <row r="1769" spans="2:51" s="1" customFormat="1" ht="11.25">
      <c r="B1769" s="33"/>
      <c r="D1769" s="152" t="s">
        <v>648</v>
      </c>
      <c r="F1769" s="188" t="s">
        <v>1</v>
      </c>
      <c r="H1769" s="189">
        <v>0</v>
      </c>
      <c r="L1769" s="33"/>
      <c r="M1769" s="155"/>
      <c r="T1769" s="57"/>
      <c r="AU1769" s="18" t="s">
        <v>84</v>
      </c>
    </row>
    <row r="1770" spans="2:51" s="1" customFormat="1" ht="11.25">
      <c r="B1770" s="33"/>
      <c r="D1770" s="152" t="s">
        <v>648</v>
      </c>
      <c r="F1770" s="188" t="s">
        <v>1832</v>
      </c>
      <c r="H1770" s="189">
        <v>0</v>
      </c>
      <c r="L1770" s="33"/>
      <c r="M1770" s="155"/>
      <c r="T1770" s="57"/>
      <c r="AU1770" s="18" t="s">
        <v>84</v>
      </c>
    </row>
    <row r="1771" spans="2:51" s="1" customFormat="1" ht="11.25">
      <c r="B1771" s="33"/>
      <c r="D1771" s="152" t="s">
        <v>648</v>
      </c>
      <c r="F1771" s="188" t="s">
        <v>2082</v>
      </c>
      <c r="H1771" s="189">
        <v>3.2</v>
      </c>
      <c r="L1771" s="33"/>
      <c r="M1771" s="155"/>
      <c r="T1771" s="57"/>
      <c r="AU1771" s="18" t="s">
        <v>84</v>
      </c>
    </row>
    <row r="1772" spans="2:51" s="1" customFormat="1" ht="11.25">
      <c r="B1772" s="33"/>
      <c r="D1772" s="152" t="s">
        <v>648</v>
      </c>
      <c r="F1772" s="188" t="s">
        <v>1834</v>
      </c>
      <c r="H1772" s="189">
        <v>0</v>
      </c>
      <c r="L1772" s="33"/>
      <c r="M1772" s="155"/>
      <c r="T1772" s="57"/>
      <c r="AU1772" s="18" t="s">
        <v>84</v>
      </c>
    </row>
    <row r="1773" spans="2:51" s="1" customFormat="1" ht="11.25">
      <c r="B1773" s="33"/>
      <c r="D1773" s="152" t="s">
        <v>648</v>
      </c>
      <c r="F1773" s="188" t="s">
        <v>1</v>
      </c>
      <c r="H1773" s="189">
        <v>0</v>
      </c>
      <c r="L1773" s="33"/>
      <c r="M1773" s="155"/>
      <c r="T1773" s="57"/>
      <c r="AU1773" s="18" t="s">
        <v>84</v>
      </c>
    </row>
    <row r="1774" spans="2:51" s="1" customFormat="1" ht="11.25">
      <c r="B1774" s="33"/>
      <c r="D1774" s="152" t="s">
        <v>648</v>
      </c>
      <c r="F1774" s="188" t="s">
        <v>1453</v>
      </c>
      <c r="H1774" s="189">
        <v>0</v>
      </c>
      <c r="L1774" s="33"/>
      <c r="M1774" s="155"/>
      <c r="T1774" s="57"/>
      <c r="AU1774" s="18" t="s">
        <v>84</v>
      </c>
    </row>
    <row r="1775" spans="2:51" s="1" customFormat="1" ht="11.25">
      <c r="B1775" s="33"/>
      <c r="D1775" s="152" t="s">
        <v>648</v>
      </c>
      <c r="F1775" s="188" t="s">
        <v>2083</v>
      </c>
      <c r="H1775" s="189">
        <v>12.4</v>
      </c>
      <c r="L1775" s="33"/>
      <c r="M1775" s="155"/>
      <c r="T1775" s="57"/>
      <c r="AU1775" s="18" t="s">
        <v>84</v>
      </c>
    </row>
    <row r="1776" spans="2:51" s="1" customFormat="1" ht="11.25">
      <c r="B1776" s="33"/>
      <c r="D1776" s="152" t="s">
        <v>648</v>
      </c>
      <c r="F1776" s="188" t="s">
        <v>1455</v>
      </c>
      <c r="H1776" s="189">
        <v>0</v>
      </c>
      <c r="L1776" s="33"/>
      <c r="M1776" s="155"/>
      <c r="T1776" s="57"/>
      <c r="AU1776" s="18" t="s">
        <v>84</v>
      </c>
    </row>
    <row r="1777" spans="2:47" s="1" customFormat="1" ht="11.25">
      <c r="B1777" s="33"/>
      <c r="D1777" s="152" t="s">
        <v>648</v>
      </c>
      <c r="F1777" s="188" t="s">
        <v>2084</v>
      </c>
      <c r="H1777" s="189">
        <v>11.22</v>
      </c>
      <c r="L1777" s="33"/>
      <c r="M1777" s="155"/>
      <c r="T1777" s="57"/>
      <c r="AU1777" s="18" t="s">
        <v>84</v>
      </c>
    </row>
    <row r="1778" spans="2:47" s="1" customFormat="1" ht="11.25">
      <c r="B1778" s="33"/>
      <c r="D1778" s="152" t="s">
        <v>648</v>
      </c>
      <c r="F1778" s="188" t="s">
        <v>1838</v>
      </c>
      <c r="H1778" s="189">
        <v>0</v>
      </c>
      <c r="L1778" s="33"/>
      <c r="M1778" s="155"/>
      <c r="T1778" s="57"/>
      <c r="AU1778" s="18" t="s">
        <v>84</v>
      </c>
    </row>
    <row r="1779" spans="2:47" s="1" customFormat="1" ht="11.25">
      <c r="B1779" s="33"/>
      <c r="D1779" s="152" t="s">
        <v>648</v>
      </c>
      <c r="F1779" s="188" t="s">
        <v>2085</v>
      </c>
      <c r="H1779" s="189">
        <v>10.824999999999999</v>
      </c>
      <c r="L1779" s="33"/>
      <c r="M1779" s="155"/>
      <c r="T1779" s="57"/>
      <c r="AU1779" s="18" t="s">
        <v>84</v>
      </c>
    </row>
    <row r="1780" spans="2:47" s="1" customFormat="1" ht="11.25">
      <c r="B1780" s="33"/>
      <c r="D1780" s="152" t="s">
        <v>648</v>
      </c>
      <c r="F1780" s="188" t="s">
        <v>1840</v>
      </c>
      <c r="H1780" s="189">
        <v>0</v>
      </c>
      <c r="L1780" s="33"/>
      <c r="M1780" s="155"/>
      <c r="T1780" s="57"/>
      <c r="AU1780" s="18" t="s">
        <v>84</v>
      </c>
    </row>
    <row r="1781" spans="2:47" s="1" customFormat="1" ht="11.25">
      <c r="B1781" s="33"/>
      <c r="D1781" s="152" t="s">
        <v>648</v>
      </c>
      <c r="F1781" s="188" t="s">
        <v>2086</v>
      </c>
      <c r="H1781" s="189">
        <v>24.3</v>
      </c>
      <c r="L1781" s="33"/>
      <c r="M1781" s="155"/>
      <c r="T1781" s="57"/>
      <c r="AU1781" s="18" t="s">
        <v>84</v>
      </c>
    </row>
    <row r="1782" spans="2:47" s="1" customFormat="1" ht="11.25">
      <c r="B1782" s="33"/>
      <c r="D1782" s="152" t="s">
        <v>648</v>
      </c>
      <c r="F1782" s="188" t="s">
        <v>1842</v>
      </c>
      <c r="H1782" s="189">
        <v>0</v>
      </c>
      <c r="L1782" s="33"/>
      <c r="M1782" s="155"/>
      <c r="T1782" s="57"/>
      <c r="AU1782" s="18" t="s">
        <v>84</v>
      </c>
    </row>
    <row r="1783" spans="2:47" s="1" customFormat="1" ht="11.25">
      <c r="B1783" s="33"/>
      <c r="D1783" s="152" t="s">
        <v>648</v>
      </c>
      <c r="F1783" s="188" t="s">
        <v>2087</v>
      </c>
      <c r="H1783" s="189">
        <v>26.053999999999998</v>
      </c>
      <c r="L1783" s="33"/>
      <c r="M1783" s="155"/>
      <c r="T1783" s="57"/>
      <c r="AU1783" s="18" t="s">
        <v>84</v>
      </c>
    </row>
    <row r="1784" spans="2:47" s="1" customFormat="1" ht="11.25">
      <c r="B1784" s="33"/>
      <c r="D1784" s="152" t="s">
        <v>648</v>
      </c>
      <c r="F1784" s="188" t="s">
        <v>1844</v>
      </c>
      <c r="H1784" s="189">
        <v>0</v>
      </c>
      <c r="L1784" s="33"/>
      <c r="M1784" s="155"/>
      <c r="T1784" s="57"/>
      <c r="AU1784" s="18" t="s">
        <v>84</v>
      </c>
    </row>
    <row r="1785" spans="2:47" s="1" customFormat="1" ht="11.25">
      <c r="B1785" s="33"/>
      <c r="D1785" s="152" t="s">
        <v>648</v>
      </c>
      <c r="F1785" s="188" t="s">
        <v>2088</v>
      </c>
      <c r="H1785" s="189">
        <v>21.545000000000002</v>
      </c>
      <c r="L1785" s="33"/>
      <c r="M1785" s="155"/>
      <c r="T1785" s="57"/>
      <c r="AU1785" s="18" t="s">
        <v>84</v>
      </c>
    </row>
    <row r="1786" spans="2:47" s="1" customFormat="1" ht="11.25">
      <c r="B1786" s="33"/>
      <c r="D1786" s="152" t="s">
        <v>648</v>
      </c>
      <c r="F1786" s="188" t="s">
        <v>1846</v>
      </c>
      <c r="H1786" s="189">
        <v>0</v>
      </c>
      <c r="L1786" s="33"/>
      <c r="M1786" s="155"/>
      <c r="T1786" s="57"/>
      <c r="AU1786" s="18" t="s">
        <v>84</v>
      </c>
    </row>
    <row r="1787" spans="2:47" s="1" customFormat="1" ht="11.25">
      <c r="B1787" s="33"/>
      <c r="D1787" s="152" t="s">
        <v>648</v>
      </c>
      <c r="F1787" s="188" t="s">
        <v>2089</v>
      </c>
      <c r="H1787" s="189">
        <v>21.69</v>
      </c>
      <c r="L1787" s="33"/>
      <c r="M1787" s="155"/>
      <c r="T1787" s="57"/>
      <c r="AU1787" s="18" t="s">
        <v>84</v>
      </c>
    </row>
    <row r="1788" spans="2:47" s="1" customFormat="1" ht="11.25">
      <c r="B1788" s="33"/>
      <c r="D1788" s="152" t="s">
        <v>648</v>
      </c>
      <c r="F1788" s="188" t="s">
        <v>811</v>
      </c>
      <c r="H1788" s="189">
        <v>0</v>
      </c>
      <c r="L1788" s="33"/>
      <c r="M1788" s="155"/>
      <c r="T1788" s="57"/>
      <c r="AU1788" s="18" t="s">
        <v>84</v>
      </c>
    </row>
    <row r="1789" spans="2:47" s="1" customFormat="1" ht="11.25">
      <c r="B1789" s="33"/>
      <c r="D1789" s="152" t="s">
        <v>648</v>
      </c>
      <c r="F1789" s="188" t="s">
        <v>1</v>
      </c>
      <c r="H1789" s="189">
        <v>0</v>
      </c>
      <c r="L1789" s="33"/>
      <c r="M1789" s="155"/>
      <c r="T1789" s="57"/>
      <c r="AU1789" s="18" t="s">
        <v>84</v>
      </c>
    </row>
    <row r="1790" spans="2:47" s="1" customFormat="1" ht="11.25">
      <c r="B1790" s="33"/>
      <c r="D1790" s="152" t="s">
        <v>648</v>
      </c>
      <c r="F1790" s="188" t="s">
        <v>1848</v>
      </c>
      <c r="H1790" s="189">
        <v>0</v>
      </c>
      <c r="L1790" s="33"/>
      <c r="M1790" s="155"/>
      <c r="T1790" s="57"/>
      <c r="AU1790" s="18" t="s">
        <v>84</v>
      </c>
    </row>
    <row r="1791" spans="2:47" s="1" customFormat="1" ht="11.25">
      <c r="B1791" s="33"/>
      <c r="D1791" s="152" t="s">
        <v>648</v>
      </c>
      <c r="F1791" s="188" t="s">
        <v>2090</v>
      </c>
      <c r="H1791" s="189">
        <v>16</v>
      </c>
      <c r="L1791" s="33"/>
      <c r="M1791" s="155"/>
      <c r="T1791" s="57"/>
      <c r="AU1791" s="18" t="s">
        <v>84</v>
      </c>
    </row>
    <row r="1792" spans="2:47" s="1" customFormat="1" ht="11.25">
      <c r="B1792" s="33"/>
      <c r="D1792" s="152" t="s">
        <v>648</v>
      </c>
      <c r="F1792" s="188" t="s">
        <v>1850</v>
      </c>
      <c r="H1792" s="189">
        <v>0</v>
      </c>
      <c r="L1792" s="33"/>
      <c r="M1792" s="155"/>
      <c r="T1792" s="57"/>
      <c r="AU1792" s="18" t="s">
        <v>84</v>
      </c>
    </row>
    <row r="1793" spans="2:47" s="1" customFormat="1" ht="11.25">
      <c r="B1793" s="33"/>
      <c r="D1793" s="152" t="s">
        <v>648</v>
      </c>
      <c r="F1793" s="188" t="s">
        <v>2091</v>
      </c>
      <c r="H1793" s="189">
        <v>23.925000000000001</v>
      </c>
      <c r="L1793" s="33"/>
      <c r="M1793" s="155"/>
      <c r="T1793" s="57"/>
      <c r="AU1793" s="18" t="s">
        <v>84</v>
      </c>
    </row>
    <row r="1794" spans="2:47" s="1" customFormat="1" ht="11.25">
      <c r="B1794" s="33"/>
      <c r="D1794" s="152" t="s">
        <v>648</v>
      </c>
      <c r="F1794" s="188" t="s">
        <v>2092</v>
      </c>
      <c r="H1794" s="189">
        <v>0</v>
      </c>
      <c r="L1794" s="33"/>
      <c r="M1794" s="155"/>
      <c r="T1794" s="57"/>
      <c r="AU1794" s="18" t="s">
        <v>84</v>
      </c>
    </row>
    <row r="1795" spans="2:47" s="1" customFormat="1" ht="11.25">
      <c r="B1795" s="33"/>
      <c r="D1795" s="152" t="s">
        <v>648</v>
      </c>
      <c r="F1795" s="188" t="s">
        <v>1</v>
      </c>
      <c r="H1795" s="189">
        <v>0</v>
      </c>
      <c r="L1795" s="33"/>
      <c r="M1795" s="155"/>
      <c r="T1795" s="57"/>
      <c r="AU1795" s="18" t="s">
        <v>84</v>
      </c>
    </row>
    <row r="1796" spans="2:47" s="1" customFormat="1" ht="11.25">
      <c r="B1796" s="33"/>
      <c r="D1796" s="152" t="s">
        <v>648</v>
      </c>
      <c r="F1796" s="188" t="s">
        <v>2093</v>
      </c>
      <c r="H1796" s="189">
        <v>0</v>
      </c>
      <c r="L1796" s="33"/>
      <c r="M1796" s="155"/>
      <c r="T1796" s="57"/>
      <c r="AU1796" s="18" t="s">
        <v>84</v>
      </c>
    </row>
    <row r="1797" spans="2:47" s="1" customFormat="1" ht="11.25">
      <c r="B1797" s="33"/>
      <c r="D1797" s="152" t="s">
        <v>648</v>
      </c>
      <c r="F1797" s="188" t="s">
        <v>1</v>
      </c>
      <c r="H1797" s="189">
        <v>0</v>
      </c>
      <c r="L1797" s="33"/>
      <c r="M1797" s="155"/>
      <c r="T1797" s="57"/>
      <c r="AU1797" s="18" t="s">
        <v>84</v>
      </c>
    </row>
    <row r="1798" spans="2:47" s="1" customFormat="1" ht="11.25">
      <c r="B1798" s="33"/>
      <c r="D1798" s="152" t="s">
        <v>648</v>
      </c>
      <c r="F1798" s="188" t="s">
        <v>2094</v>
      </c>
      <c r="H1798" s="189">
        <v>0</v>
      </c>
      <c r="L1798" s="33"/>
      <c r="M1798" s="155"/>
      <c r="T1798" s="57"/>
      <c r="AU1798" s="18" t="s">
        <v>84</v>
      </c>
    </row>
    <row r="1799" spans="2:47" s="1" customFormat="1" ht="11.25">
      <c r="B1799" s="33"/>
      <c r="D1799" s="152" t="s">
        <v>648</v>
      </c>
      <c r="F1799" s="188" t="s">
        <v>1</v>
      </c>
      <c r="H1799" s="189">
        <v>0</v>
      </c>
      <c r="L1799" s="33"/>
      <c r="M1799" s="155"/>
      <c r="T1799" s="57"/>
      <c r="AU1799" s="18" t="s">
        <v>84</v>
      </c>
    </row>
    <row r="1800" spans="2:47" s="1" customFormat="1" ht="11.25">
      <c r="B1800" s="33"/>
      <c r="D1800" s="152" t="s">
        <v>648</v>
      </c>
      <c r="F1800" s="188" t="s">
        <v>2095</v>
      </c>
      <c r="H1800" s="189">
        <v>0</v>
      </c>
      <c r="L1800" s="33"/>
      <c r="M1800" s="155"/>
      <c r="T1800" s="57"/>
      <c r="AU1800" s="18" t="s">
        <v>84</v>
      </c>
    </row>
    <row r="1801" spans="2:47" s="1" customFormat="1" ht="11.25">
      <c r="B1801" s="33"/>
      <c r="D1801" s="152" t="s">
        <v>648</v>
      </c>
      <c r="F1801" s="188" t="s">
        <v>1</v>
      </c>
      <c r="H1801" s="189">
        <v>0</v>
      </c>
      <c r="L1801" s="33"/>
      <c r="M1801" s="155"/>
      <c r="T1801" s="57"/>
      <c r="AU1801" s="18" t="s">
        <v>84</v>
      </c>
    </row>
    <row r="1802" spans="2:47" s="1" customFormat="1" ht="11.25">
      <c r="B1802" s="33"/>
      <c r="D1802" s="152" t="s">
        <v>648</v>
      </c>
      <c r="F1802" s="188" t="s">
        <v>1852</v>
      </c>
      <c r="H1802" s="189">
        <v>0</v>
      </c>
      <c r="L1802" s="33"/>
      <c r="M1802" s="155"/>
      <c r="T1802" s="57"/>
      <c r="AU1802" s="18" t="s">
        <v>84</v>
      </c>
    </row>
    <row r="1803" spans="2:47" s="1" customFormat="1" ht="11.25">
      <c r="B1803" s="33"/>
      <c r="D1803" s="152" t="s">
        <v>648</v>
      </c>
      <c r="F1803" s="188" t="s">
        <v>1</v>
      </c>
      <c r="H1803" s="189">
        <v>0</v>
      </c>
      <c r="L1803" s="33"/>
      <c r="M1803" s="155"/>
      <c r="T1803" s="57"/>
      <c r="AU1803" s="18" t="s">
        <v>84</v>
      </c>
    </row>
    <row r="1804" spans="2:47" s="1" customFormat="1" ht="11.25">
      <c r="B1804" s="33"/>
      <c r="D1804" s="152" t="s">
        <v>648</v>
      </c>
      <c r="F1804" s="188" t="s">
        <v>1854</v>
      </c>
      <c r="H1804" s="189">
        <v>0</v>
      </c>
      <c r="L1804" s="33"/>
      <c r="M1804" s="155"/>
      <c r="T1804" s="57"/>
      <c r="AU1804" s="18" t="s">
        <v>84</v>
      </c>
    </row>
    <row r="1805" spans="2:47" s="1" customFormat="1" ht="11.25">
      <c r="B1805" s="33"/>
      <c r="D1805" s="152" t="s">
        <v>648</v>
      </c>
      <c r="F1805" s="188" t="s">
        <v>2096</v>
      </c>
      <c r="H1805" s="189">
        <v>28.06</v>
      </c>
      <c r="L1805" s="33"/>
      <c r="M1805" s="155"/>
      <c r="T1805" s="57"/>
      <c r="AU1805" s="18" t="s">
        <v>84</v>
      </c>
    </row>
    <row r="1806" spans="2:47" s="1" customFormat="1" ht="11.25">
      <c r="B1806" s="33"/>
      <c r="D1806" s="152" t="s">
        <v>648</v>
      </c>
      <c r="F1806" s="188" t="s">
        <v>1916</v>
      </c>
      <c r="H1806" s="189">
        <v>0</v>
      </c>
      <c r="L1806" s="33"/>
      <c r="M1806" s="155"/>
      <c r="T1806" s="57"/>
      <c r="AU1806" s="18" t="s">
        <v>84</v>
      </c>
    </row>
    <row r="1807" spans="2:47" s="1" customFormat="1" ht="11.25">
      <c r="B1807" s="33"/>
      <c r="D1807" s="152" t="s">
        <v>648</v>
      </c>
      <c r="F1807" s="188" t="s">
        <v>2097</v>
      </c>
      <c r="H1807" s="189">
        <v>12.8</v>
      </c>
      <c r="L1807" s="33"/>
      <c r="M1807" s="155"/>
      <c r="T1807" s="57"/>
      <c r="AU1807" s="18" t="s">
        <v>84</v>
      </c>
    </row>
    <row r="1808" spans="2:47" s="1" customFormat="1" ht="11.25">
      <c r="B1808" s="33"/>
      <c r="D1808" s="152" t="s">
        <v>648</v>
      </c>
      <c r="F1808" s="188" t="s">
        <v>1918</v>
      </c>
      <c r="H1808" s="189">
        <v>0</v>
      </c>
      <c r="L1808" s="33"/>
      <c r="M1808" s="155"/>
      <c r="T1808" s="57"/>
      <c r="AU1808" s="18" t="s">
        <v>84</v>
      </c>
    </row>
    <row r="1809" spans="2:47" s="1" customFormat="1" ht="11.25">
      <c r="B1809" s="33"/>
      <c r="D1809" s="152" t="s">
        <v>648</v>
      </c>
      <c r="F1809" s="188" t="s">
        <v>2098</v>
      </c>
      <c r="H1809" s="189">
        <v>25.09</v>
      </c>
      <c r="L1809" s="33"/>
      <c r="M1809" s="155"/>
      <c r="T1809" s="57"/>
      <c r="AU1809" s="18" t="s">
        <v>84</v>
      </c>
    </row>
    <row r="1810" spans="2:47" s="1" customFormat="1" ht="11.25">
      <c r="B1810" s="33"/>
      <c r="D1810" s="152" t="s">
        <v>648</v>
      </c>
      <c r="F1810" s="188" t="s">
        <v>1920</v>
      </c>
      <c r="H1810" s="189">
        <v>0</v>
      </c>
      <c r="L1810" s="33"/>
      <c r="M1810" s="155"/>
      <c r="T1810" s="57"/>
      <c r="AU1810" s="18" t="s">
        <v>84</v>
      </c>
    </row>
    <row r="1811" spans="2:47" s="1" customFormat="1" ht="11.25">
      <c r="B1811" s="33"/>
      <c r="D1811" s="152" t="s">
        <v>648</v>
      </c>
      <c r="F1811" s="188" t="s">
        <v>2099</v>
      </c>
      <c r="H1811" s="189">
        <v>20.46</v>
      </c>
      <c r="L1811" s="33"/>
      <c r="M1811" s="155"/>
      <c r="T1811" s="57"/>
      <c r="AU1811" s="18" t="s">
        <v>84</v>
      </c>
    </row>
    <row r="1812" spans="2:47" s="1" customFormat="1" ht="11.25">
      <c r="B1812" s="33"/>
      <c r="D1812" s="152" t="s">
        <v>648</v>
      </c>
      <c r="F1812" s="188" t="s">
        <v>1922</v>
      </c>
      <c r="H1812" s="189">
        <v>0</v>
      </c>
      <c r="L1812" s="33"/>
      <c r="M1812" s="155"/>
      <c r="T1812" s="57"/>
      <c r="AU1812" s="18" t="s">
        <v>84</v>
      </c>
    </row>
    <row r="1813" spans="2:47" s="1" customFormat="1" ht="11.25">
      <c r="B1813" s="33"/>
      <c r="D1813" s="152" t="s">
        <v>648</v>
      </c>
      <c r="F1813" s="188" t="s">
        <v>2100</v>
      </c>
      <c r="H1813" s="189">
        <v>8.8000000000000007</v>
      </c>
      <c r="L1813" s="33"/>
      <c r="M1813" s="155"/>
      <c r="T1813" s="57"/>
      <c r="AU1813" s="18" t="s">
        <v>84</v>
      </c>
    </row>
    <row r="1814" spans="2:47" s="1" customFormat="1" ht="11.25">
      <c r="B1814" s="33"/>
      <c r="D1814" s="152" t="s">
        <v>648</v>
      </c>
      <c r="F1814" s="188" t="s">
        <v>1924</v>
      </c>
      <c r="H1814" s="189">
        <v>0</v>
      </c>
      <c r="L1814" s="33"/>
      <c r="M1814" s="155"/>
      <c r="T1814" s="57"/>
      <c r="AU1814" s="18" t="s">
        <v>84</v>
      </c>
    </row>
    <row r="1815" spans="2:47" s="1" customFormat="1" ht="11.25">
      <c r="B1815" s="33"/>
      <c r="D1815" s="152" t="s">
        <v>648</v>
      </c>
      <c r="F1815" s="188" t="s">
        <v>2101</v>
      </c>
      <c r="H1815" s="189">
        <v>9.2200000000000006</v>
      </c>
      <c r="L1815" s="33"/>
      <c r="M1815" s="155"/>
      <c r="T1815" s="57"/>
      <c r="AU1815" s="18" t="s">
        <v>84</v>
      </c>
    </row>
    <row r="1816" spans="2:47" s="1" customFormat="1" ht="11.25">
      <c r="B1816" s="33"/>
      <c r="D1816" s="152" t="s">
        <v>648</v>
      </c>
      <c r="F1816" s="188" t="s">
        <v>1925</v>
      </c>
      <c r="H1816" s="189">
        <v>0</v>
      </c>
      <c r="L1816" s="33"/>
      <c r="M1816" s="155"/>
      <c r="T1816" s="57"/>
      <c r="AU1816" s="18" t="s">
        <v>84</v>
      </c>
    </row>
    <row r="1817" spans="2:47" s="1" customFormat="1" ht="11.25">
      <c r="B1817" s="33"/>
      <c r="D1817" s="152" t="s">
        <v>648</v>
      </c>
      <c r="F1817" s="188" t="s">
        <v>2102</v>
      </c>
      <c r="H1817" s="189">
        <v>8.52</v>
      </c>
      <c r="L1817" s="33"/>
      <c r="M1817" s="155"/>
      <c r="T1817" s="57"/>
      <c r="AU1817" s="18" t="s">
        <v>84</v>
      </c>
    </row>
    <row r="1818" spans="2:47" s="1" customFormat="1" ht="11.25">
      <c r="B1818" s="33"/>
      <c r="D1818" s="152" t="s">
        <v>648</v>
      </c>
      <c r="F1818" s="188" t="s">
        <v>1927</v>
      </c>
      <c r="H1818" s="189">
        <v>0</v>
      </c>
      <c r="L1818" s="33"/>
      <c r="M1818" s="155"/>
      <c r="T1818" s="57"/>
      <c r="AU1818" s="18" t="s">
        <v>84</v>
      </c>
    </row>
    <row r="1819" spans="2:47" s="1" customFormat="1" ht="11.25">
      <c r="B1819" s="33"/>
      <c r="D1819" s="152" t="s">
        <v>648</v>
      </c>
      <c r="F1819" s="188" t="s">
        <v>2103</v>
      </c>
      <c r="H1819" s="189">
        <v>16.2</v>
      </c>
      <c r="L1819" s="33"/>
      <c r="M1819" s="155"/>
      <c r="T1819" s="57"/>
      <c r="AU1819" s="18" t="s">
        <v>84</v>
      </c>
    </row>
    <row r="1820" spans="2:47" s="1" customFormat="1" ht="11.25">
      <c r="B1820" s="33"/>
      <c r="D1820" s="152" t="s">
        <v>648</v>
      </c>
      <c r="F1820" s="188" t="s">
        <v>1929</v>
      </c>
      <c r="H1820" s="189">
        <v>0</v>
      </c>
      <c r="L1820" s="33"/>
      <c r="M1820" s="155"/>
      <c r="T1820" s="57"/>
      <c r="AU1820" s="18" t="s">
        <v>84</v>
      </c>
    </row>
    <row r="1821" spans="2:47" s="1" customFormat="1" ht="11.25">
      <c r="B1821" s="33"/>
      <c r="D1821" s="152" t="s">
        <v>648</v>
      </c>
      <c r="F1821" s="188" t="s">
        <v>2104</v>
      </c>
      <c r="H1821" s="189">
        <v>21.6</v>
      </c>
      <c r="L1821" s="33"/>
      <c r="M1821" s="155"/>
      <c r="T1821" s="57"/>
      <c r="AU1821" s="18" t="s">
        <v>84</v>
      </c>
    </row>
    <row r="1822" spans="2:47" s="1" customFormat="1" ht="11.25">
      <c r="B1822" s="33"/>
      <c r="D1822" s="152" t="s">
        <v>648</v>
      </c>
      <c r="F1822" s="188" t="s">
        <v>1930</v>
      </c>
      <c r="H1822" s="189">
        <v>0</v>
      </c>
      <c r="L1822" s="33"/>
      <c r="M1822" s="155"/>
      <c r="T1822" s="57"/>
      <c r="AU1822" s="18" t="s">
        <v>84</v>
      </c>
    </row>
    <row r="1823" spans="2:47" s="1" customFormat="1" ht="11.25">
      <c r="B1823" s="33"/>
      <c r="D1823" s="152" t="s">
        <v>648</v>
      </c>
      <c r="F1823" s="188" t="s">
        <v>2105</v>
      </c>
      <c r="H1823" s="189">
        <v>27.934999999999999</v>
      </c>
      <c r="L1823" s="33"/>
      <c r="M1823" s="155"/>
      <c r="T1823" s="57"/>
      <c r="AU1823" s="18" t="s">
        <v>84</v>
      </c>
    </row>
    <row r="1824" spans="2:47" s="1" customFormat="1" ht="11.25">
      <c r="B1824" s="33"/>
      <c r="D1824" s="152" t="s">
        <v>648</v>
      </c>
      <c r="F1824" s="188" t="s">
        <v>1856</v>
      </c>
      <c r="H1824" s="189">
        <v>0</v>
      </c>
      <c r="L1824" s="33"/>
      <c r="M1824" s="155"/>
      <c r="T1824" s="57"/>
      <c r="AU1824" s="18" t="s">
        <v>84</v>
      </c>
    </row>
    <row r="1825" spans="2:65" s="1" customFormat="1" ht="11.25">
      <c r="B1825" s="33"/>
      <c r="D1825" s="152" t="s">
        <v>648</v>
      </c>
      <c r="F1825" s="188" t="s">
        <v>2106</v>
      </c>
      <c r="H1825" s="189">
        <v>45.6</v>
      </c>
      <c r="L1825" s="33"/>
      <c r="M1825" s="155"/>
      <c r="T1825" s="57"/>
      <c r="AU1825" s="18" t="s">
        <v>84</v>
      </c>
    </row>
    <row r="1826" spans="2:65" s="1" customFormat="1" ht="11.25">
      <c r="B1826" s="33"/>
      <c r="D1826" s="152" t="s">
        <v>648</v>
      </c>
      <c r="F1826" s="188" t="s">
        <v>1858</v>
      </c>
      <c r="H1826" s="189">
        <v>0</v>
      </c>
      <c r="L1826" s="33"/>
      <c r="M1826" s="155"/>
      <c r="T1826" s="57"/>
      <c r="AU1826" s="18" t="s">
        <v>84</v>
      </c>
    </row>
    <row r="1827" spans="2:65" s="1" customFormat="1" ht="11.25">
      <c r="B1827" s="33"/>
      <c r="D1827" s="152" t="s">
        <v>648</v>
      </c>
      <c r="F1827" s="188" t="s">
        <v>2107</v>
      </c>
      <c r="H1827" s="189">
        <v>20.984999999999999</v>
      </c>
      <c r="L1827" s="33"/>
      <c r="M1827" s="155"/>
      <c r="T1827" s="57"/>
      <c r="AU1827" s="18" t="s">
        <v>84</v>
      </c>
    </row>
    <row r="1828" spans="2:65" s="1" customFormat="1" ht="11.25">
      <c r="B1828" s="33"/>
      <c r="D1828" s="152" t="s">
        <v>648</v>
      </c>
      <c r="F1828" s="188" t="s">
        <v>1860</v>
      </c>
      <c r="H1828" s="189">
        <v>0</v>
      </c>
      <c r="L1828" s="33"/>
      <c r="M1828" s="155"/>
      <c r="T1828" s="57"/>
      <c r="AU1828" s="18" t="s">
        <v>84</v>
      </c>
    </row>
    <row r="1829" spans="2:65" s="1" customFormat="1" ht="11.25">
      <c r="B1829" s="33"/>
      <c r="D1829" s="152" t="s">
        <v>648</v>
      </c>
      <c r="F1829" s="188" t="s">
        <v>1</v>
      </c>
      <c r="H1829" s="189">
        <v>0</v>
      </c>
      <c r="L1829" s="33"/>
      <c r="M1829" s="155"/>
      <c r="T1829" s="57"/>
      <c r="AU1829" s="18" t="s">
        <v>84</v>
      </c>
    </row>
    <row r="1830" spans="2:65" s="1" customFormat="1" ht="11.25">
      <c r="B1830" s="33"/>
      <c r="D1830" s="152" t="s">
        <v>648</v>
      </c>
      <c r="F1830" s="188" t="s">
        <v>1861</v>
      </c>
      <c r="H1830" s="189">
        <v>0</v>
      </c>
      <c r="L1830" s="33"/>
      <c r="M1830" s="155"/>
      <c r="T1830" s="57"/>
      <c r="AU1830" s="18" t="s">
        <v>84</v>
      </c>
    </row>
    <row r="1831" spans="2:65" s="1" customFormat="1" ht="11.25">
      <c r="B1831" s="33"/>
      <c r="D1831" s="152" t="s">
        <v>648</v>
      </c>
      <c r="F1831" s="188" t="s">
        <v>2108</v>
      </c>
      <c r="H1831" s="189">
        <v>8.4</v>
      </c>
      <c r="L1831" s="33"/>
      <c r="M1831" s="155"/>
      <c r="T1831" s="57"/>
      <c r="AU1831" s="18" t="s">
        <v>84</v>
      </c>
    </row>
    <row r="1832" spans="2:65" s="1" customFormat="1" ht="11.25">
      <c r="B1832" s="33"/>
      <c r="D1832" s="152" t="s">
        <v>648</v>
      </c>
      <c r="F1832" s="188" t="s">
        <v>1932</v>
      </c>
      <c r="H1832" s="189">
        <v>0</v>
      </c>
      <c r="L1832" s="33"/>
      <c r="M1832" s="155"/>
      <c r="T1832" s="57"/>
      <c r="AU1832" s="18" t="s">
        <v>84</v>
      </c>
    </row>
    <row r="1833" spans="2:65" s="1" customFormat="1" ht="11.25">
      <c r="B1833" s="33"/>
      <c r="D1833" s="152" t="s">
        <v>648</v>
      </c>
      <c r="F1833" s="188" t="s">
        <v>2109</v>
      </c>
      <c r="H1833" s="189">
        <v>64.373999999999995</v>
      </c>
      <c r="L1833" s="33"/>
      <c r="M1833" s="155"/>
      <c r="T1833" s="57"/>
      <c r="AU1833" s="18" t="s">
        <v>84</v>
      </c>
    </row>
    <row r="1834" spans="2:65" s="1" customFormat="1" ht="11.25">
      <c r="B1834" s="33"/>
      <c r="D1834" s="152" t="s">
        <v>648</v>
      </c>
      <c r="F1834" s="188" t="s">
        <v>1934</v>
      </c>
      <c r="H1834" s="189">
        <v>0</v>
      </c>
      <c r="L1834" s="33"/>
      <c r="M1834" s="155"/>
      <c r="T1834" s="57"/>
      <c r="AU1834" s="18" t="s">
        <v>84</v>
      </c>
    </row>
    <row r="1835" spans="2:65" s="1" customFormat="1" ht="11.25">
      <c r="B1835" s="33"/>
      <c r="D1835" s="152" t="s">
        <v>648</v>
      </c>
      <c r="F1835" s="188" t="s">
        <v>2110</v>
      </c>
      <c r="H1835" s="189">
        <v>44.664999999999999</v>
      </c>
      <c r="L1835" s="33"/>
      <c r="M1835" s="155"/>
      <c r="T1835" s="57"/>
      <c r="AU1835" s="18" t="s">
        <v>84</v>
      </c>
    </row>
    <row r="1836" spans="2:65" s="1" customFormat="1" ht="11.25">
      <c r="B1836" s="33"/>
      <c r="D1836" s="152" t="s">
        <v>648</v>
      </c>
      <c r="F1836" s="188" t="s">
        <v>1936</v>
      </c>
      <c r="H1836" s="189">
        <v>0</v>
      </c>
      <c r="L1836" s="33"/>
      <c r="M1836" s="155"/>
      <c r="T1836" s="57"/>
      <c r="AU1836" s="18" t="s">
        <v>84</v>
      </c>
    </row>
    <row r="1837" spans="2:65" s="1" customFormat="1" ht="11.25">
      <c r="B1837" s="33"/>
      <c r="D1837" s="152" t="s">
        <v>648</v>
      </c>
      <c r="F1837" s="188" t="s">
        <v>2111</v>
      </c>
      <c r="H1837" s="189">
        <v>40.015999999999998</v>
      </c>
      <c r="L1837" s="33"/>
      <c r="M1837" s="155"/>
      <c r="T1837" s="57"/>
      <c r="AU1837" s="18" t="s">
        <v>84</v>
      </c>
    </row>
    <row r="1838" spans="2:65" s="1" customFormat="1" ht="11.25">
      <c r="B1838" s="33"/>
      <c r="D1838" s="152" t="s">
        <v>648</v>
      </c>
      <c r="F1838" s="188" t="s">
        <v>325</v>
      </c>
      <c r="H1838" s="189">
        <v>596.20399999999995</v>
      </c>
      <c r="L1838" s="33"/>
      <c r="M1838" s="155"/>
      <c r="T1838" s="57"/>
      <c r="AU1838" s="18" t="s">
        <v>84</v>
      </c>
    </row>
    <row r="1839" spans="2:65" s="1" customFormat="1" ht="33" customHeight="1">
      <c r="B1839" s="33"/>
      <c r="C1839" s="139" t="s">
        <v>2122</v>
      </c>
      <c r="D1839" s="139" t="s">
        <v>309</v>
      </c>
      <c r="E1839" s="140" t="s">
        <v>2123</v>
      </c>
      <c r="F1839" s="141" t="s">
        <v>2124</v>
      </c>
      <c r="G1839" s="142" t="s">
        <v>312</v>
      </c>
      <c r="H1839" s="143">
        <v>596.20399999999995</v>
      </c>
      <c r="I1839" s="144"/>
      <c r="J1839" s="145">
        <f>ROUND(I1839*H1839,2)</f>
        <v>0</v>
      </c>
      <c r="K1839" s="141" t="s">
        <v>1</v>
      </c>
      <c r="L1839" s="33"/>
      <c r="M1839" s="146" t="s">
        <v>1</v>
      </c>
      <c r="N1839" s="147" t="s">
        <v>40</v>
      </c>
      <c r="P1839" s="148">
        <f>O1839*H1839</f>
        <v>0</v>
      </c>
      <c r="Q1839" s="148">
        <v>9.0900000000000009E-3</v>
      </c>
      <c r="R1839" s="148">
        <f>Q1839*H1839</f>
        <v>5.4194943599999998</v>
      </c>
      <c r="S1839" s="148">
        <v>0</v>
      </c>
      <c r="T1839" s="149">
        <f>S1839*H1839</f>
        <v>0</v>
      </c>
      <c r="AR1839" s="150" t="s">
        <v>417</v>
      </c>
      <c r="AT1839" s="150" t="s">
        <v>309</v>
      </c>
      <c r="AU1839" s="150" t="s">
        <v>84</v>
      </c>
      <c r="AY1839" s="18" t="s">
        <v>307</v>
      </c>
      <c r="BE1839" s="151">
        <f>IF(N1839="základní",J1839,0)</f>
        <v>0</v>
      </c>
      <c r="BF1839" s="151">
        <f>IF(N1839="snížená",J1839,0)</f>
        <v>0</v>
      </c>
      <c r="BG1839" s="151">
        <f>IF(N1839="zákl. přenesená",J1839,0)</f>
        <v>0</v>
      </c>
      <c r="BH1839" s="151">
        <f>IF(N1839="sníž. přenesená",J1839,0)</f>
        <v>0</v>
      </c>
      <c r="BI1839" s="151">
        <f>IF(N1839="nulová",J1839,0)</f>
        <v>0</v>
      </c>
      <c r="BJ1839" s="18" t="s">
        <v>82</v>
      </c>
      <c r="BK1839" s="151">
        <f>ROUND(I1839*H1839,2)</f>
        <v>0</v>
      </c>
      <c r="BL1839" s="18" t="s">
        <v>417</v>
      </c>
      <c r="BM1839" s="150" t="s">
        <v>2125</v>
      </c>
    </row>
    <row r="1840" spans="2:65" s="1" customFormat="1" ht="19.5">
      <c r="B1840" s="33"/>
      <c r="D1840" s="152" t="s">
        <v>316</v>
      </c>
      <c r="F1840" s="153" t="s">
        <v>2126</v>
      </c>
      <c r="I1840" s="154"/>
      <c r="L1840" s="33"/>
      <c r="M1840" s="155"/>
      <c r="T1840" s="57"/>
      <c r="AT1840" s="18" t="s">
        <v>316</v>
      </c>
      <c r="AU1840" s="18" t="s">
        <v>84</v>
      </c>
    </row>
    <row r="1841" spans="2:51" s="1" customFormat="1" ht="29.25">
      <c r="B1841" s="33"/>
      <c r="D1841" s="152" t="s">
        <v>357</v>
      </c>
      <c r="F1841" s="176" t="s">
        <v>2127</v>
      </c>
      <c r="I1841" s="154"/>
      <c r="L1841" s="33"/>
      <c r="M1841" s="155"/>
      <c r="T1841" s="57"/>
      <c r="AT1841" s="18" t="s">
        <v>357</v>
      </c>
      <c r="AU1841" s="18" t="s">
        <v>84</v>
      </c>
    </row>
    <row r="1842" spans="2:51" s="13" customFormat="1" ht="11.25">
      <c r="B1842" s="162"/>
      <c r="D1842" s="152" t="s">
        <v>318</v>
      </c>
      <c r="E1842" s="163" t="s">
        <v>1</v>
      </c>
      <c r="F1842" s="164" t="s">
        <v>242</v>
      </c>
      <c r="H1842" s="165">
        <v>596.20399999999995</v>
      </c>
      <c r="I1842" s="166"/>
      <c r="L1842" s="162"/>
      <c r="M1842" s="167"/>
      <c r="T1842" s="168"/>
      <c r="AT1842" s="163" t="s">
        <v>318</v>
      </c>
      <c r="AU1842" s="163" t="s">
        <v>84</v>
      </c>
      <c r="AV1842" s="13" t="s">
        <v>84</v>
      </c>
      <c r="AW1842" s="13" t="s">
        <v>32</v>
      </c>
      <c r="AX1842" s="13" t="s">
        <v>82</v>
      </c>
      <c r="AY1842" s="163" t="s">
        <v>307</v>
      </c>
    </row>
    <row r="1843" spans="2:51" s="1" customFormat="1" ht="11.25">
      <c r="B1843" s="33"/>
      <c r="D1843" s="152" t="s">
        <v>648</v>
      </c>
      <c r="F1843" s="187" t="s">
        <v>2079</v>
      </c>
      <c r="L1843" s="33"/>
      <c r="M1843" s="155"/>
      <c r="T1843" s="57"/>
      <c r="AU1843" s="18" t="s">
        <v>84</v>
      </c>
    </row>
    <row r="1844" spans="2:51" s="1" customFormat="1" ht="11.25">
      <c r="B1844" s="33"/>
      <c r="D1844" s="152" t="s">
        <v>648</v>
      </c>
      <c r="F1844" s="188" t="s">
        <v>2080</v>
      </c>
      <c r="H1844" s="189">
        <v>0</v>
      </c>
      <c r="L1844" s="33"/>
      <c r="M1844" s="155"/>
      <c r="T1844" s="57"/>
      <c r="AU1844" s="18" t="s">
        <v>84</v>
      </c>
    </row>
    <row r="1845" spans="2:51" s="1" customFormat="1" ht="11.25">
      <c r="B1845" s="33"/>
      <c r="D1845" s="152" t="s">
        <v>648</v>
      </c>
      <c r="F1845" s="188" t="s">
        <v>2081</v>
      </c>
      <c r="H1845" s="189">
        <v>22.32</v>
      </c>
      <c r="L1845" s="33"/>
      <c r="M1845" s="155"/>
      <c r="T1845" s="57"/>
      <c r="AU1845" s="18" t="s">
        <v>84</v>
      </c>
    </row>
    <row r="1846" spans="2:51" s="1" customFormat="1" ht="11.25">
      <c r="B1846" s="33"/>
      <c r="D1846" s="152" t="s">
        <v>648</v>
      </c>
      <c r="F1846" s="188" t="s">
        <v>1</v>
      </c>
      <c r="H1846" s="189">
        <v>0</v>
      </c>
      <c r="L1846" s="33"/>
      <c r="M1846" s="155"/>
      <c r="T1846" s="57"/>
      <c r="AU1846" s="18" t="s">
        <v>84</v>
      </c>
    </row>
    <row r="1847" spans="2:51" s="1" customFormat="1" ht="11.25">
      <c r="B1847" s="33"/>
      <c r="D1847" s="152" t="s">
        <v>648</v>
      </c>
      <c r="F1847" s="188" t="s">
        <v>1</v>
      </c>
      <c r="H1847" s="189">
        <v>0</v>
      </c>
      <c r="L1847" s="33"/>
      <c r="M1847" s="155"/>
      <c r="T1847" s="57"/>
      <c r="AU1847" s="18" t="s">
        <v>84</v>
      </c>
    </row>
    <row r="1848" spans="2:51" s="1" customFormat="1" ht="11.25">
      <c r="B1848" s="33"/>
      <c r="D1848" s="152" t="s">
        <v>648</v>
      </c>
      <c r="F1848" s="188" t="s">
        <v>1946</v>
      </c>
      <c r="H1848" s="189">
        <v>0</v>
      </c>
      <c r="L1848" s="33"/>
      <c r="M1848" s="155"/>
      <c r="T1848" s="57"/>
      <c r="AU1848" s="18" t="s">
        <v>84</v>
      </c>
    </row>
    <row r="1849" spans="2:51" s="1" customFormat="1" ht="11.25">
      <c r="B1849" s="33"/>
      <c r="D1849" s="152" t="s">
        <v>648</v>
      </c>
      <c r="F1849" s="188" t="s">
        <v>1</v>
      </c>
      <c r="H1849" s="189">
        <v>0</v>
      </c>
      <c r="L1849" s="33"/>
      <c r="M1849" s="155"/>
      <c r="T1849" s="57"/>
      <c r="AU1849" s="18" t="s">
        <v>84</v>
      </c>
    </row>
    <row r="1850" spans="2:51" s="1" customFormat="1" ht="11.25">
      <c r="B1850" s="33"/>
      <c r="D1850" s="152" t="s">
        <v>648</v>
      </c>
      <c r="F1850" s="188" t="s">
        <v>1832</v>
      </c>
      <c r="H1850" s="189">
        <v>0</v>
      </c>
      <c r="L1850" s="33"/>
      <c r="M1850" s="155"/>
      <c r="T1850" s="57"/>
      <c r="AU1850" s="18" t="s">
        <v>84</v>
      </c>
    </row>
    <row r="1851" spans="2:51" s="1" customFormat="1" ht="11.25">
      <c r="B1851" s="33"/>
      <c r="D1851" s="152" t="s">
        <v>648</v>
      </c>
      <c r="F1851" s="188" t="s">
        <v>2082</v>
      </c>
      <c r="H1851" s="189">
        <v>3.2</v>
      </c>
      <c r="L1851" s="33"/>
      <c r="M1851" s="155"/>
      <c r="T1851" s="57"/>
      <c r="AU1851" s="18" t="s">
        <v>84</v>
      </c>
    </row>
    <row r="1852" spans="2:51" s="1" customFormat="1" ht="11.25">
      <c r="B1852" s="33"/>
      <c r="D1852" s="152" t="s">
        <v>648</v>
      </c>
      <c r="F1852" s="188" t="s">
        <v>1834</v>
      </c>
      <c r="H1852" s="189">
        <v>0</v>
      </c>
      <c r="L1852" s="33"/>
      <c r="M1852" s="155"/>
      <c r="T1852" s="57"/>
      <c r="AU1852" s="18" t="s">
        <v>84</v>
      </c>
    </row>
    <row r="1853" spans="2:51" s="1" customFormat="1" ht="11.25">
      <c r="B1853" s="33"/>
      <c r="D1853" s="152" t="s">
        <v>648</v>
      </c>
      <c r="F1853" s="188" t="s">
        <v>1</v>
      </c>
      <c r="H1853" s="189">
        <v>0</v>
      </c>
      <c r="L1853" s="33"/>
      <c r="M1853" s="155"/>
      <c r="T1853" s="57"/>
      <c r="AU1853" s="18" t="s">
        <v>84</v>
      </c>
    </row>
    <row r="1854" spans="2:51" s="1" customFormat="1" ht="11.25">
      <c r="B1854" s="33"/>
      <c r="D1854" s="152" t="s">
        <v>648</v>
      </c>
      <c r="F1854" s="188" t="s">
        <v>1453</v>
      </c>
      <c r="H1854" s="189">
        <v>0</v>
      </c>
      <c r="L1854" s="33"/>
      <c r="M1854" s="155"/>
      <c r="T1854" s="57"/>
      <c r="AU1854" s="18" t="s">
        <v>84</v>
      </c>
    </row>
    <row r="1855" spans="2:51" s="1" customFormat="1" ht="11.25">
      <c r="B1855" s="33"/>
      <c r="D1855" s="152" t="s">
        <v>648</v>
      </c>
      <c r="F1855" s="188" t="s">
        <v>2083</v>
      </c>
      <c r="H1855" s="189">
        <v>12.4</v>
      </c>
      <c r="L1855" s="33"/>
      <c r="M1855" s="155"/>
      <c r="T1855" s="57"/>
      <c r="AU1855" s="18" t="s">
        <v>84</v>
      </c>
    </row>
    <row r="1856" spans="2:51" s="1" customFormat="1" ht="11.25">
      <c r="B1856" s="33"/>
      <c r="D1856" s="152" t="s">
        <v>648</v>
      </c>
      <c r="F1856" s="188" t="s">
        <v>1455</v>
      </c>
      <c r="H1856" s="189">
        <v>0</v>
      </c>
      <c r="L1856" s="33"/>
      <c r="M1856" s="155"/>
      <c r="T1856" s="57"/>
      <c r="AU1856" s="18" t="s">
        <v>84</v>
      </c>
    </row>
    <row r="1857" spans="2:47" s="1" customFormat="1" ht="11.25">
      <c r="B1857" s="33"/>
      <c r="D1857" s="152" t="s">
        <v>648</v>
      </c>
      <c r="F1857" s="188" t="s">
        <v>2084</v>
      </c>
      <c r="H1857" s="189">
        <v>11.22</v>
      </c>
      <c r="L1857" s="33"/>
      <c r="M1857" s="155"/>
      <c r="T1857" s="57"/>
      <c r="AU1857" s="18" t="s">
        <v>84</v>
      </c>
    </row>
    <row r="1858" spans="2:47" s="1" customFormat="1" ht="11.25">
      <c r="B1858" s="33"/>
      <c r="D1858" s="152" t="s">
        <v>648</v>
      </c>
      <c r="F1858" s="188" t="s">
        <v>1838</v>
      </c>
      <c r="H1858" s="189">
        <v>0</v>
      </c>
      <c r="L1858" s="33"/>
      <c r="M1858" s="155"/>
      <c r="T1858" s="57"/>
      <c r="AU1858" s="18" t="s">
        <v>84</v>
      </c>
    </row>
    <row r="1859" spans="2:47" s="1" customFormat="1" ht="11.25">
      <c r="B1859" s="33"/>
      <c r="D1859" s="152" t="s">
        <v>648</v>
      </c>
      <c r="F1859" s="188" t="s">
        <v>2085</v>
      </c>
      <c r="H1859" s="189">
        <v>10.824999999999999</v>
      </c>
      <c r="L1859" s="33"/>
      <c r="M1859" s="155"/>
      <c r="T1859" s="57"/>
      <c r="AU1859" s="18" t="s">
        <v>84</v>
      </c>
    </row>
    <row r="1860" spans="2:47" s="1" customFormat="1" ht="11.25">
      <c r="B1860" s="33"/>
      <c r="D1860" s="152" t="s">
        <v>648</v>
      </c>
      <c r="F1860" s="188" t="s">
        <v>1840</v>
      </c>
      <c r="H1860" s="189">
        <v>0</v>
      </c>
      <c r="L1860" s="33"/>
      <c r="M1860" s="155"/>
      <c r="T1860" s="57"/>
      <c r="AU1860" s="18" t="s">
        <v>84</v>
      </c>
    </row>
    <row r="1861" spans="2:47" s="1" customFormat="1" ht="11.25">
      <c r="B1861" s="33"/>
      <c r="D1861" s="152" t="s">
        <v>648</v>
      </c>
      <c r="F1861" s="188" t="s">
        <v>2086</v>
      </c>
      <c r="H1861" s="189">
        <v>24.3</v>
      </c>
      <c r="L1861" s="33"/>
      <c r="M1861" s="155"/>
      <c r="T1861" s="57"/>
      <c r="AU1861" s="18" t="s">
        <v>84</v>
      </c>
    </row>
    <row r="1862" spans="2:47" s="1" customFormat="1" ht="11.25">
      <c r="B1862" s="33"/>
      <c r="D1862" s="152" t="s">
        <v>648</v>
      </c>
      <c r="F1862" s="188" t="s">
        <v>1842</v>
      </c>
      <c r="H1862" s="189">
        <v>0</v>
      </c>
      <c r="L1862" s="33"/>
      <c r="M1862" s="155"/>
      <c r="T1862" s="57"/>
      <c r="AU1862" s="18" t="s">
        <v>84</v>
      </c>
    </row>
    <row r="1863" spans="2:47" s="1" customFormat="1" ht="11.25">
      <c r="B1863" s="33"/>
      <c r="D1863" s="152" t="s">
        <v>648</v>
      </c>
      <c r="F1863" s="188" t="s">
        <v>2087</v>
      </c>
      <c r="H1863" s="189">
        <v>26.053999999999998</v>
      </c>
      <c r="L1863" s="33"/>
      <c r="M1863" s="155"/>
      <c r="T1863" s="57"/>
      <c r="AU1863" s="18" t="s">
        <v>84</v>
      </c>
    </row>
    <row r="1864" spans="2:47" s="1" customFormat="1" ht="11.25">
      <c r="B1864" s="33"/>
      <c r="D1864" s="152" t="s">
        <v>648</v>
      </c>
      <c r="F1864" s="188" t="s">
        <v>1844</v>
      </c>
      <c r="H1864" s="189">
        <v>0</v>
      </c>
      <c r="L1864" s="33"/>
      <c r="M1864" s="155"/>
      <c r="T1864" s="57"/>
      <c r="AU1864" s="18" t="s">
        <v>84</v>
      </c>
    </row>
    <row r="1865" spans="2:47" s="1" customFormat="1" ht="11.25">
      <c r="B1865" s="33"/>
      <c r="D1865" s="152" t="s">
        <v>648</v>
      </c>
      <c r="F1865" s="188" t="s">
        <v>2088</v>
      </c>
      <c r="H1865" s="189">
        <v>21.545000000000002</v>
      </c>
      <c r="L1865" s="33"/>
      <c r="M1865" s="155"/>
      <c r="T1865" s="57"/>
      <c r="AU1865" s="18" t="s">
        <v>84</v>
      </c>
    </row>
    <row r="1866" spans="2:47" s="1" customFormat="1" ht="11.25">
      <c r="B1866" s="33"/>
      <c r="D1866" s="152" t="s">
        <v>648</v>
      </c>
      <c r="F1866" s="188" t="s">
        <v>1846</v>
      </c>
      <c r="H1866" s="189">
        <v>0</v>
      </c>
      <c r="L1866" s="33"/>
      <c r="M1866" s="155"/>
      <c r="T1866" s="57"/>
      <c r="AU1866" s="18" t="s">
        <v>84</v>
      </c>
    </row>
    <row r="1867" spans="2:47" s="1" customFormat="1" ht="11.25">
      <c r="B1867" s="33"/>
      <c r="D1867" s="152" t="s">
        <v>648</v>
      </c>
      <c r="F1867" s="188" t="s">
        <v>2089</v>
      </c>
      <c r="H1867" s="189">
        <v>21.69</v>
      </c>
      <c r="L1867" s="33"/>
      <c r="M1867" s="155"/>
      <c r="T1867" s="57"/>
      <c r="AU1867" s="18" t="s">
        <v>84</v>
      </c>
    </row>
    <row r="1868" spans="2:47" s="1" customFormat="1" ht="11.25">
      <c r="B1868" s="33"/>
      <c r="D1868" s="152" t="s">
        <v>648</v>
      </c>
      <c r="F1868" s="188" t="s">
        <v>811</v>
      </c>
      <c r="H1868" s="189">
        <v>0</v>
      </c>
      <c r="L1868" s="33"/>
      <c r="M1868" s="155"/>
      <c r="T1868" s="57"/>
      <c r="AU1868" s="18" t="s">
        <v>84</v>
      </c>
    </row>
    <row r="1869" spans="2:47" s="1" customFormat="1" ht="11.25">
      <c r="B1869" s="33"/>
      <c r="D1869" s="152" t="s">
        <v>648</v>
      </c>
      <c r="F1869" s="188" t="s">
        <v>1</v>
      </c>
      <c r="H1869" s="189">
        <v>0</v>
      </c>
      <c r="L1869" s="33"/>
      <c r="M1869" s="155"/>
      <c r="T1869" s="57"/>
      <c r="AU1869" s="18" t="s">
        <v>84</v>
      </c>
    </row>
    <row r="1870" spans="2:47" s="1" customFormat="1" ht="11.25">
      <c r="B1870" s="33"/>
      <c r="D1870" s="152" t="s">
        <v>648</v>
      </c>
      <c r="F1870" s="188" t="s">
        <v>1848</v>
      </c>
      <c r="H1870" s="189">
        <v>0</v>
      </c>
      <c r="L1870" s="33"/>
      <c r="M1870" s="155"/>
      <c r="T1870" s="57"/>
      <c r="AU1870" s="18" t="s">
        <v>84</v>
      </c>
    </row>
    <row r="1871" spans="2:47" s="1" customFormat="1" ht="11.25">
      <c r="B1871" s="33"/>
      <c r="D1871" s="152" t="s">
        <v>648</v>
      </c>
      <c r="F1871" s="188" t="s">
        <v>2090</v>
      </c>
      <c r="H1871" s="189">
        <v>16</v>
      </c>
      <c r="L1871" s="33"/>
      <c r="M1871" s="155"/>
      <c r="T1871" s="57"/>
      <c r="AU1871" s="18" t="s">
        <v>84</v>
      </c>
    </row>
    <row r="1872" spans="2:47" s="1" customFormat="1" ht="11.25">
      <c r="B1872" s="33"/>
      <c r="D1872" s="152" t="s">
        <v>648</v>
      </c>
      <c r="F1872" s="188" t="s">
        <v>1850</v>
      </c>
      <c r="H1872" s="189">
        <v>0</v>
      </c>
      <c r="L1872" s="33"/>
      <c r="M1872" s="155"/>
      <c r="T1872" s="57"/>
      <c r="AU1872" s="18" t="s">
        <v>84</v>
      </c>
    </row>
    <row r="1873" spans="2:47" s="1" customFormat="1" ht="11.25">
      <c r="B1873" s="33"/>
      <c r="D1873" s="152" t="s">
        <v>648</v>
      </c>
      <c r="F1873" s="188" t="s">
        <v>2091</v>
      </c>
      <c r="H1873" s="189">
        <v>23.925000000000001</v>
      </c>
      <c r="L1873" s="33"/>
      <c r="M1873" s="155"/>
      <c r="T1873" s="57"/>
      <c r="AU1873" s="18" t="s">
        <v>84</v>
      </c>
    </row>
    <row r="1874" spans="2:47" s="1" customFormat="1" ht="11.25">
      <c r="B1874" s="33"/>
      <c r="D1874" s="152" t="s">
        <v>648</v>
      </c>
      <c r="F1874" s="188" t="s">
        <v>2092</v>
      </c>
      <c r="H1874" s="189">
        <v>0</v>
      </c>
      <c r="L1874" s="33"/>
      <c r="M1874" s="155"/>
      <c r="T1874" s="57"/>
      <c r="AU1874" s="18" t="s">
        <v>84</v>
      </c>
    </row>
    <row r="1875" spans="2:47" s="1" customFormat="1" ht="11.25">
      <c r="B1875" s="33"/>
      <c r="D1875" s="152" t="s">
        <v>648</v>
      </c>
      <c r="F1875" s="188" t="s">
        <v>1</v>
      </c>
      <c r="H1875" s="189">
        <v>0</v>
      </c>
      <c r="L1875" s="33"/>
      <c r="M1875" s="155"/>
      <c r="T1875" s="57"/>
      <c r="AU1875" s="18" t="s">
        <v>84</v>
      </c>
    </row>
    <row r="1876" spans="2:47" s="1" customFormat="1" ht="11.25">
      <c r="B1876" s="33"/>
      <c r="D1876" s="152" t="s">
        <v>648</v>
      </c>
      <c r="F1876" s="188" t="s">
        <v>2093</v>
      </c>
      <c r="H1876" s="189">
        <v>0</v>
      </c>
      <c r="L1876" s="33"/>
      <c r="M1876" s="155"/>
      <c r="T1876" s="57"/>
      <c r="AU1876" s="18" t="s">
        <v>84</v>
      </c>
    </row>
    <row r="1877" spans="2:47" s="1" customFormat="1" ht="11.25">
      <c r="B1877" s="33"/>
      <c r="D1877" s="152" t="s">
        <v>648</v>
      </c>
      <c r="F1877" s="188" t="s">
        <v>1</v>
      </c>
      <c r="H1877" s="189">
        <v>0</v>
      </c>
      <c r="L1877" s="33"/>
      <c r="M1877" s="155"/>
      <c r="T1877" s="57"/>
      <c r="AU1877" s="18" t="s">
        <v>84</v>
      </c>
    </row>
    <row r="1878" spans="2:47" s="1" customFormat="1" ht="11.25">
      <c r="B1878" s="33"/>
      <c r="D1878" s="152" t="s">
        <v>648</v>
      </c>
      <c r="F1878" s="188" t="s">
        <v>2094</v>
      </c>
      <c r="H1878" s="189">
        <v>0</v>
      </c>
      <c r="L1878" s="33"/>
      <c r="M1878" s="155"/>
      <c r="T1878" s="57"/>
      <c r="AU1878" s="18" t="s">
        <v>84</v>
      </c>
    </row>
    <row r="1879" spans="2:47" s="1" customFormat="1" ht="11.25">
      <c r="B1879" s="33"/>
      <c r="D1879" s="152" t="s">
        <v>648</v>
      </c>
      <c r="F1879" s="188" t="s">
        <v>1</v>
      </c>
      <c r="H1879" s="189">
        <v>0</v>
      </c>
      <c r="L1879" s="33"/>
      <c r="M1879" s="155"/>
      <c r="T1879" s="57"/>
      <c r="AU1879" s="18" t="s">
        <v>84</v>
      </c>
    </row>
    <row r="1880" spans="2:47" s="1" customFormat="1" ht="11.25">
      <c r="B1880" s="33"/>
      <c r="D1880" s="152" t="s">
        <v>648</v>
      </c>
      <c r="F1880" s="188" t="s">
        <v>2095</v>
      </c>
      <c r="H1880" s="189">
        <v>0</v>
      </c>
      <c r="L1880" s="33"/>
      <c r="M1880" s="155"/>
      <c r="T1880" s="57"/>
      <c r="AU1880" s="18" t="s">
        <v>84</v>
      </c>
    </row>
    <row r="1881" spans="2:47" s="1" customFormat="1" ht="11.25">
      <c r="B1881" s="33"/>
      <c r="D1881" s="152" t="s">
        <v>648</v>
      </c>
      <c r="F1881" s="188" t="s">
        <v>1</v>
      </c>
      <c r="H1881" s="189">
        <v>0</v>
      </c>
      <c r="L1881" s="33"/>
      <c r="M1881" s="155"/>
      <c r="T1881" s="57"/>
      <c r="AU1881" s="18" t="s">
        <v>84</v>
      </c>
    </row>
    <row r="1882" spans="2:47" s="1" customFormat="1" ht="11.25">
      <c r="B1882" s="33"/>
      <c r="D1882" s="152" t="s">
        <v>648</v>
      </c>
      <c r="F1882" s="188" t="s">
        <v>1852</v>
      </c>
      <c r="H1882" s="189">
        <v>0</v>
      </c>
      <c r="L1882" s="33"/>
      <c r="M1882" s="155"/>
      <c r="T1882" s="57"/>
      <c r="AU1882" s="18" t="s">
        <v>84</v>
      </c>
    </row>
    <row r="1883" spans="2:47" s="1" customFormat="1" ht="11.25">
      <c r="B1883" s="33"/>
      <c r="D1883" s="152" t="s">
        <v>648</v>
      </c>
      <c r="F1883" s="188" t="s">
        <v>1</v>
      </c>
      <c r="H1883" s="189">
        <v>0</v>
      </c>
      <c r="L1883" s="33"/>
      <c r="M1883" s="155"/>
      <c r="T1883" s="57"/>
      <c r="AU1883" s="18" t="s">
        <v>84</v>
      </c>
    </row>
    <row r="1884" spans="2:47" s="1" customFormat="1" ht="11.25">
      <c r="B1884" s="33"/>
      <c r="D1884" s="152" t="s">
        <v>648</v>
      </c>
      <c r="F1884" s="188" t="s">
        <v>1854</v>
      </c>
      <c r="H1884" s="189">
        <v>0</v>
      </c>
      <c r="L1884" s="33"/>
      <c r="M1884" s="155"/>
      <c r="T1884" s="57"/>
      <c r="AU1884" s="18" t="s">
        <v>84</v>
      </c>
    </row>
    <row r="1885" spans="2:47" s="1" customFormat="1" ht="11.25">
      <c r="B1885" s="33"/>
      <c r="D1885" s="152" t="s">
        <v>648</v>
      </c>
      <c r="F1885" s="188" t="s">
        <v>2096</v>
      </c>
      <c r="H1885" s="189">
        <v>28.06</v>
      </c>
      <c r="L1885" s="33"/>
      <c r="M1885" s="155"/>
      <c r="T1885" s="57"/>
      <c r="AU1885" s="18" t="s">
        <v>84</v>
      </c>
    </row>
    <row r="1886" spans="2:47" s="1" customFormat="1" ht="11.25">
      <c r="B1886" s="33"/>
      <c r="D1886" s="152" t="s">
        <v>648</v>
      </c>
      <c r="F1886" s="188" t="s">
        <v>1916</v>
      </c>
      <c r="H1886" s="189">
        <v>0</v>
      </c>
      <c r="L1886" s="33"/>
      <c r="M1886" s="155"/>
      <c r="T1886" s="57"/>
      <c r="AU1886" s="18" t="s">
        <v>84</v>
      </c>
    </row>
    <row r="1887" spans="2:47" s="1" customFormat="1" ht="11.25">
      <c r="B1887" s="33"/>
      <c r="D1887" s="152" t="s">
        <v>648</v>
      </c>
      <c r="F1887" s="188" t="s">
        <v>2097</v>
      </c>
      <c r="H1887" s="189">
        <v>12.8</v>
      </c>
      <c r="L1887" s="33"/>
      <c r="M1887" s="155"/>
      <c r="T1887" s="57"/>
      <c r="AU1887" s="18" t="s">
        <v>84</v>
      </c>
    </row>
    <row r="1888" spans="2:47" s="1" customFormat="1" ht="11.25">
      <c r="B1888" s="33"/>
      <c r="D1888" s="152" t="s">
        <v>648</v>
      </c>
      <c r="F1888" s="188" t="s">
        <v>1918</v>
      </c>
      <c r="H1888" s="189">
        <v>0</v>
      </c>
      <c r="L1888" s="33"/>
      <c r="M1888" s="155"/>
      <c r="T1888" s="57"/>
      <c r="AU1888" s="18" t="s">
        <v>84</v>
      </c>
    </row>
    <row r="1889" spans="2:47" s="1" customFormat="1" ht="11.25">
      <c r="B1889" s="33"/>
      <c r="D1889" s="152" t="s">
        <v>648</v>
      </c>
      <c r="F1889" s="188" t="s">
        <v>2098</v>
      </c>
      <c r="H1889" s="189">
        <v>25.09</v>
      </c>
      <c r="L1889" s="33"/>
      <c r="M1889" s="155"/>
      <c r="T1889" s="57"/>
      <c r="AU1889" s="18" t="s">
        <v>84</v>
      </c>
    </row>
    <row r="1890" spans="2:47" s="1" customFormat="1" ht="11.25">
      <c r="B1890" s="33"/>
      <c r="D1890" s="152" t="s">
        <v>648</v>
      </c>
      <c r="F1890" s="188" t="s">
        <v>1920</v>
      </c>
      <c r="H1890" s="189">
        <v>0</v>
      </c>
      <c r="L1890" s="33"/>
      <c r="M1890" s="155"/>
      <c r="T1890" s="57"/>
      <c r="AU1890" s="18" t="s">
        <v>84</v>
      </c>
    </row>
    <row r="1891" spans="2:47" s="1" customFormat="1" ht="11.25">
      <c r="B1891" s="33"/>
      <c r="D1891" s="152" t="s">
        <v>648</v>
      </c>
      <c r="F1891" s="188" t="s">
        <v>2099</v>
      </c>
      <c r="H1891" s="189">
        <v>20.46</v>
      </c>
      <c r="L1891" s="33"/>
      <c r="M1891" s="155"/>
      <c r="T1891" s="57"/>
      <c r="AU1891" s="18" t="s">
        <v>84</v>
      </c>
    </row>
    <row r="1892" spans="2:47" s="1" customFormat="1" ht="11.25">
      <c r="B1892" s="33"/>
      <c r="D1892" s="152" t="s">
        <v>648</v>
      </c>
      <c r="F1892" s="188" t="s">
        <v>1922</v>
      </c>
      <c r="H1892" s="189">
        <v>0</v>
      </c>
      <c r="L1892" s="33"/>
      <c r="M1892" s="155"/>
      <c r="T1892" s="57"/>
      <c r="AU1892" s="18" t="s">
        <v>84</v>
      </c>
    </row>
    <row r="1893" spans="2:47" s="1" customFormat="1" ht="11.25">
      <c r="B1893" s="33"/>
      <c r="D1893" s="152" t="s">
        <v>648</v>
      </c>
      <c r="F1893" s="188" t="s">
        <v>2100</v>
      </c>
      <c r="H1893" s="189">
        <v>8.8000000000000007</v>
      </c>
      <c r="L1893" s="33"/>
      <c r="M1893" s="155"/>
      <c r="T1893" s="57"/>
      <c r="AU1893" s="18" t="s">
        <v>84</v>
      </c>
    </row>
    <row r="1894" spans="2:47" s="1" customFormat="1" ht="11.25">
      <c r="B1894" s="33"/>
      <c r="D1894" s="152" t="s">
        <v>648</v>
      </c>
      <c r="F1894" s="188" t="s">
        <v>1924</v>
      </c>
      <c r="H1894" s="189">
        <v>0</v>
      </c>
      <c r="L1894" s="33"/>
      <c r="M1894" s="155"/>
      <c r="T1894" s="57"/>
      <c r="AU1894" s="18" t="s">
        <v>84</v>
      </c>
    </row>
    <row r="1895" spans="2:47" s="1" customFormat="1" ht="11.25">
      <c r="B1895" s="33"/>
      <c r="D1895" s="152" t="s">
        <v>648</v>
      </c>
      <c r="F1895" s="188" t="s">
        <v>2101</v>
      </c>
      <c r="H1895" s="189">
        <v>9.2200000000000006</v>
      </c>
      <c r="L1895" s="33"/>
      <c r="M1895" s="155"/>
      <c r="T1895" s="57"/>
      <c r="AU1895" s="18" t="s">
        <v>84</v>
      </c>
    </row>
    <row r="1896" spans="2:47" s="1" customFormat="1" ht="11.25">
      <c r="B1896" s="33"/>
      <c r="D1896" s="152" t="s">
        <v>648</v>
      </c>
      <c r="F1896" s="188" t="s">
        <v>1925</v>
      </c>
      <c r="H1896" s="189">
        <v>0</v>
      </c>
      <c r="L1896" s="33"/>
      <c r="M1896" s="155"/>
      <c r="T1896" s="57"/>
      <c r="AU1896" s="18" t="s">
        <v>84</v>
      </c>
    </row>
    <row r="1897" spans="2:47" s="1" customFormat="1" ht="11.25">
      <c r="B1897" s="33"/>
      <c r="D1897" s="152" t="s">
        <v>648</v>
      </c>
      <c r="F1897" s="188" t="s">
        <v>2102</v>
      </c>
      <c r="H1897" s="189">
        <v>8.52</v>
      </c>
      <c r="L1897" s="33"/>
      <c r="M1897" s="155"/>
      <c r="T1897" s="57"/>
      <c r="AU1897" s="18" t="s">
        <v>84</v>
      </c>
    </row>
    <row r="1898" spans="2:47" s="1" customFormat="1" ht="11.25">
      <c r="B1898" s="33"/>
      <c r="D1898" s="152" t="s">
        <v>648</v>
      </c>
      <c r="F1898" s="188" t="s">
        <v>1927</v>
      </c>
      <c r="H1898" s="189">
        <v>0</v>
      </c>
      <c r="L1898" s="33"/>
      <c r="M1898" s="155"/>
      <c r="T1898" s="57"/>
      <c r="AU1898" s="18" t="s">
        <v>84</v>
      </c>
    </row>
    <row r="1899" spans="2:47" s="1" customFormat="1" ht="11.25">
      <c r="B1899" s="33"/>
      <c r="D1899" s="152" t="s">
        <v>648</v>
      </c>
      <c r="F1899" s="188" t="s">
        <v>2103</v>
      </c>
      <c r="H1899" s="189">
        <v>16.2</v>
      </c>
      <c r="L1899" s="33"/>
      <c r="M1899" s="155"/>
      <c r="T1899" s="57"/>
      <c r="AU1899" s="18" t="s">
        <v>84</v>
      </c>
    </row>
    <row r="1900" spans="2:47" s="1" customFormat="1" ht="11.25">
      <c r="B1900" s="33"/>
      <c r="D1900" s="152" t="s">
        <v>648</v>
      </c>
      <c r="F1900" s="188" t="s">
        <v>1929</v>
      </c>
      <c r="H1900" s="189">
        <v>0</v>
      </c>
      <c r="L1900" s="33"/>
      <c r="M1900" s="155"/>
      <c r="T1900" s="57"/>
      <c r="AU1900" s="18" t="s">
        <v>84</v>
      </c>
    </row>
    <row r="1901" spans="2:47" s="1" customFormat="1" ht="11.25">
      <c r="B1901" s="33"/>
      <c r="D1901" s="152" t="s">
        <v>648</v>
      </c>
      <c r="F1901" s="188" t="s">
        <v>2104</v>
      </c>
      <c r="H1901" s="189">
        <v>21.6</v>
      </c>
      <c r="L1901" s="33"/>
      <c r="M1901" s="155"/>
      <c r="T1901" s="57"/>
      <c r="AU1901" s="18" t="s">
        <v>84</v>
      </c>
    </row>
    <row r="1902" spans="2:47" s="1" customFormat="1" ht="11.25">
      <c r="B1902" s="33"/>
      <c r="D1902" s="152" t="s">
        <v>648</v>
      </c>
      <c r="F1902" s="188" t="s">
        <v>1930</v>
      </c>
      <c r="H1902" s="189">
        <v>0</v>
      </c>
      <c r="L1902" s="33"/>
      <c r="M1902" s="155"/>
      <c r="T1902" s="57"/>
      <c r="AU1902" s="18" t="s">
        <v>84</v>
      </c>
    </row>
    <row r="1903" spans="2:47" s="1" customFormat="1" ht="11.25">
      <c r="B1903" s="33"/>
      <c r="D1903" s="152" t="s">
        <v>648</v>
      </c>
      <c r="F1903" s="188" t="s">
        <v>2105</v>
      </c>
      <c r="H1903" s="189">
        <v>27.934999999999999</v>
      </c>
      <c r="L1903" s="33"/>
      <c r="M1903" s="155"/>
      <c r="T1903" s="57"/>
      <c r="AU1903" s="18" t="s">
        <v>84</v>
      </c>
    </row>
    <row r="1904" spans="2:47" s="1" customFormat="1" ht="11.25">
      <c r="B1904" s="33"/>
      <c r="D1904" s="152" t="s">
        <v>648</v>
      </c>
      <c r="F1904" s="188" t="s">
        <v>1856</v>
      </c>
      <c r="H1904" s="189">
        <v>0</v>
      </c>
      <c r="L1904" s="33"/>
      <c r="M1904" s="155"/>
      <c r="T1904" s="57"/>
      <c r="AU1904" s="18" t="s">
        <v>84</v>
      </c>
    </row>
    <row r="1905" spans="2:65" s="1" customFormat="1" ht="11.25">
      <c r="B1905" s="33"/>
      <c r="D1905" s="152" t="s">
        <v>648</v>
      </c>
      <c r="F1905" s="188" t="s">
        <v>2106</v>
      </c>
      <c r="H1905" s="189">
        <v>45.6</v>
      </c>
      <c r="L1905" s="33"/>
      <c r="M1905" s="155"/>
      <c r="T1905" s="57"/>
      <c r="AU1905" s="18" t="s">
        <v>84</v>
      </c>
    </row>
    <row r="1906" spans="2:65" s="1" customFormat="1" ht="11.25">
      <c r="B1906" s="33"/>
      <c r="D1906" s="152" t="s">
        <v>648</v>
      </c>
      <c r="F1906" s="188" t="s">
        <v>1858</v>
      </c>
      <c r="H1906" s="189">
        <v>0</v>
      </c>
      <c r="L1906" s="33"/>
      <c r="M1906" s="155"/>
      <c r="T1906" s="57"/>
      <c r="AU1906" s="18" t="s">
        <v>84</v>
      </c>
    </row>
    <row r="1907" spans="2:65" s="1" customFormat="1" ht="11.25">
      <c r="B1907" s="33"/>
      <c r="D1907" s="152" t="s">
        <v>648</v>
      </c>
      <c r="F1907" s="188" t="s">
        <v>2107</v>
      </c>
      <c r="H1907" s="189">
        <v>20.984999999999999</v>
      </c>
      <c r="L1907" s="33"/>
      <c r="M1907" s="155"/>
      <c r="T1907" s="57"/>
      <c r="AU1907" s="18" t="s">
        <v>84</v>
      </c>
    </row>
    <row r="1908" spans="2:65" s="1" customFormat="1" ht="11.25">
      <c r="B1908" s="33"/>
      <c r="D1908" s="152" t="s">
        <v>648</v>
      </c>
      <c r="F1908" s="188" t="s">
        <v>1860</v>
      </c>
      <c r="H1908" s="189">
        <v>0</v>
      </c>
      <c r="L1908" s="33"/>
      <c r="M1908" s="155"/>
      <c r="T1908" s="57"/>
      <c r="AU1908" s="18" t="s">
        <v>84</v>
      </c>
    </row>
    <row r="1909" spans="2:65" s="1" customFormat="1" ht="11.25">
      <c r="B1909" s="33"/>
      <c r="D1909" s="152" t="s">
        <v>648</v>
      </c>
      <c r="F1909" s="188" t="s">
        <v>1</v>
      </c>
      <c r="H1909" s="189">
        <v>0</v>
      </c>
      <c r="L1909" s="33"/>
      <c r="M1909" s="155"/>
      <c r="T1909" s="57"/>
      <c r="AU1909" s="18" t="s">
        <v>84</v>
      </c>
    </row>
    <row r="1910" spans="2:65" s="1" customFormat="1" ht="11.25">
      <c r="B1910" s="33"/>
      <c r="D1910" s="152" t="s">
        <v>648</v>
      </c>
      <c r="F1910" s="188" t="s">
        <v>1861</v>
      </c>
      <c r="H1910" s="189">
        <v>0</v>
      </c>
      <c r="L1910" s="33"/>
      <c r="M1910" s="155"/>
      <c r="T1910" s="57"/>
      <c r="AU1910" s="18" t="s">
        <v>84</v>
      </c>
    </row>
    <row r="1911" spans="2:65" s="1" customFormat="1" ht="11.25">
      <c r="B1911" s="33"/>
      <c r="D1911" s="152" t="s">
        <v>648</v>
      </c>
      <c r="F1911" s="188" t="s">
        <v>2108</v>
      </c>
      <c r="H1911" s="189">
        <v>8.4</v>
      </c>
      <c r="L1911" s="33"/>
      <c r="M1911" s="155"/>
      <c r="T1911" s="57"/>
      <c r="AU1911" s="18" t="s">
        <v>84</v>
      </c>
    </row>
    <row r="1912" spans="2:65" s="1" customFormat="1" ht="11.25">
      <c r="B1912" s="33"/>
      <c r="D1912" s="152" t="s">
        <v>648</v>
      </c>
      <c r="F1912" s="188" t="s">
        <v>1932</v>
      </c>
      <c r="H1912" s="189">
        <v>0</v>
      </c>
      <c r="L1912" s="33"/>
      <c r="M1912" s="155"/>
      <c r="T1912" s="57"/>
      <c r="AU1912" s="18" t="s">
        <v>84</v>
      </c>
    </row>
    <row r="1913" spans="2:65" s="1" customFormat="1" ht="11.25">
      <c r="B1913" s="33"/>
      <c r="D1913" s="152" t="s">
        <v>648</v>
      </c>
      <c r="F1913" s="188" t="s">
        <v>2109</v>
      </c>
      <c r="H1913" s="189">
        <v>64.373999999999995</v>
      </c>
      <c r="L1913" s="33"/>
      <c r="M1913" s="155"/>
      <c r="T1913" s="57"/>
      <c r="AU1913" s="18" t="s">
        <v>84</v>
      </c>
    </row>
    <row r="1914" spans="2:65" s="1" customFormat="1" ht="11.25">
      <c r="B1914" s="33"/>
      <c r="D1914" s="152" t="s">
        <v>648</v>
      </c>
      <c r="F1914" s="188" t="s">
        <v>1934</v>
      </c>
      <c r="H1914" s="189">
        <v>0</v>
      </c>
      <c r="L1914" s="33"/>
      <c r="M1914" s="155"/>
      <c r="T1914" s="57"/>
      <c r="AU1914" s="18" t="s">
        <v>84</v>
      </c>
    </row>
    <row r="1915" spans="2:65" s="1" customFormat="1" ht="11.25">
      <c r="B1915" s="33"/>
      <c r="D1915" s="152" t="s">
        <v>648</v>
      </c>
      <c r="F1915" s="188" t="s">
        <v>2110</v>
      </c>
      <c r="H1915" s="189">
        <v>44.664999999999999</v>
      </c>
      <c r="L1915" s="33"/>
      <c r="M1915" s="155"/>
      <c r="T1915" s="57"/>
      <c r="AU1915" s="18" t="s">
        <v>84</v>
      </c>
    </row>
    <row r="1916" spans="2:65" s="1" customFormat="1" ht="11.25">
      <c r="B1916" s="33"/>
      <c r="D1916" s="152" t="s">
        <v>648</v>
      </c>
      <c r="F1916" s="188" t="s">
        <v>1936</v>
      </c>
      <c r="H1916" s="189">
        <v>0</v>
      </c>
      <c r="L1916" s="33"/>
      <c r="M1916" s="155"/>
      <c r="T1916" s="57"/>
      <c r="AU1916" s="18" t="s">
        <v>84</v>
      </c>
    </row>
    <row r="1917" spans="2:65" s="1" customFormat="1" ht="11.25">
      <c r="B1917" s="33"/>
      <c r="D1917" s="152" t="s">
        <v>648</v>
      </c>
      <c r="F1917" s="188" t="s">
        <v>2111</v>
      </c>
      <c r="H1917" s="189">
        <v>40.015999999999998</v>
      </c>
      <c r="L1917" s="33"/>
      <c r="M1917" s="155"/>
      <c r="T1917" s="57"/>
      <c r="AU1917" s="18" t="s">
        <v>84</v>
      </c>
    </row>
    <row r="1918" spans="2:65" s="1" customFormat="1" ht="11.25">
      <c r="B1918" s="33"/>
      <c r="D1918" s="152" t="s">
        <v>648</v>
      </c>
      <c r="F1918" s="188" t="s">
        <v>325</v>
      </c>
      <c r="H1918" s="189">
        <v>596.20399999999995</v>
      </c>
      <c r="L1918" s="33"/>
      <c r="M1918" s="155"/>
      <c r="T1918" s="57"/>
      <c r="AU1918" s="18" t="s">
        <v>84</v>
      </c>
    </row>
    <row r="1919" spans="2:65" s="1" customFormat="1" ht="24.2" customHeight="1">
      <c r="B1919" s="33"/>
      <c r="C1919" s="177" t="s">
        <v>2128</v>
      </c>
      <c r="D1919" s="177" t="s">
        <v>390</v>
      </c>
      <c r="E1919" s="178" t="s">
        <v>2129</v>
      </c>
      <c r="F1919" s="179" t="s">
        <v>2130</v>
      </c>
      <c r="G1919" s="180" t="s">
        <v>312</v>
      </c>
      <c r="H1919" s="181">
        <v>685.63499999999999</v>
      </c>
      <c r="I1919" s="182"/>
      <c r="J1919" s="183">
        <f>ROUND(I1919*H1919,2)</f>
        <v>0</v>
      </c>
      <c r="K1919" s="179" t="s">
        <v>313</v>
      </c>
      <c r="L1919" s="184"/>
      <c r="M1919" s="185" t="s">
        <v>1</v>
      </c>
      <c r="N1919" s="186" t="s">
        <v>40</v>
      </c>
      <c r="P1919" s="148">
        <f>O1919*H1919</f>
        <v>0</v>
      </c>
      <c r="Q1919" s="148">
        <v>1.9E-2</v>
      </c>
      <c r="R1919" s="148">
        <f>Q1919*H1919</f>
        <v>13.027065</v>
      </c>
      <c r="S1919" s="148">
        <v>0</v>
      </c>
      <c r="T1919" s="149">
        <f>S1919*H1919</f>
        <v>0</v>
      </c>
      <c r="AR1919" s="150" t="s">
        <v>524</v>
      </c>
      <c r="AT1919" s="150" t="s">
        <v>390</v>
      </c>
      <c r="AU1919" s="150" t="s">
        <v>84</v>
      </c>
      <c r="AY1919" s="18" t="s">
        <v>307</v>
      </c>
      <c r="BE1919" s="151">
        <f>IF(N1919="základní",J1919,0)</f>
        <v>0</v>
      </c>
      <c r="BF1919" s="151">
        <f>IF(N1919="snížená",J1919,0)</f>
        <v>0</v>
      </c>
      <c r="BG1919" s="151">
        <f>IF(N1919="zákl. přenesená",J1919,0)</f>
        <v>0</v>
      </c>
      <c r="BH1919" s="151">
        <f>IF(N1919="sníž. přenesená",J1919,0)</f>
        <v>0</v>
      </c>
      <c r="BI1919" s="151">
        <f>IF(N1919="nulová",J1919,0)</f>
        <v>0</v>
      </c>
      <c r="BJ1919" s="18" t="s">
        <v>82</v>
      </c>
      <c r="BK1919" s="151">
        <f>ROUND(I1919*H1919,2)</f>
        <v>0</v>
      </c>
      <c r="BL1919" s="18" t="s">
        <v>417</v>
      </c>
      <c r="BM1919" s="150" t="s">
        <v>2131</v>
      </c>
    </row>
    <row r="1920" spans="2:65" s="1" customFormat="1" ht="19.5">
      <c r="B1920" s="33"/>
      <c r="D1920" s="152" t="s">
        <v>316</v>
      </c>
      <c r="F1920" s="153" t="s">
        <v>2130</v>
      </c>
      <c r="I1920" s="154"/>
      <c r="L1920" s="33"/>
      <c r="M1920" s="155"/>
      <c r="T1920" s="57"/>
      <c r="AT1920" s="18" t="s">
        <v>316</v>
      </c>
      <c r="AU1920" s="18" t="s">
        <v>84</v>
      </c>
    </row>
    <row r="1921" spans="2:65" s="13" customFormat="1" ht="11.25">
      <c r="B1921" s="162"/>
      <c r="D1921" s="152" t="s">
        <v>318</v>
      </c>
      <c r="F1921" s="164" t="s">
        <v>2132</v>
      </c>
      <c r="H1921" s="165">
        <v>685.63499999999999</v>
      </c>
      <c r="I1921" s="166"/>
      <c r="L1921" s="162"/>
      <c r="M1921" s="167"/>
      <c r="T1921" s="168"/>
      <c r="AT1921" s="163" t="s">
        <v>318</v>
      </c>
      <c r="AU1921" s="163" t="s">
        <v>84</v>
      </c>
      <c r="AV1921" s="13" t="s">
        <v>84</v>
      </c>
      <c r="AW1921" s="13" t="s">
        <v>4</v>
      </c>
      <c r="AX1921" s="13" t="s">
        <v>82</v>
      </c>
      <c r="AY1921" s="163" t="s">
        <v>307</v>
      </c>
    </row>
    <row r="1922" spans="2:65" s="1" customFormat="1" ht="24.2" customHeight="1">
      <c r="B1922" s="33"/>
      <c r="C1922" s="139" t="s">
        <v>2133</v>
      </c>
      <c r="D1922" s="139" t="s">
        <v>309</v>
      </c>
      <c r="E1922" s="140" t="s">
        <v>2134</v>
      </c>
      <c r="F1922" s="141" t="s">
        <v>2135</v>
      </c>
      <c r="G1922" s="142" t="s">
        <v>398</v>
      </c>
      <c r="H1922" s="143">
        <v>181.2</v>
      </c>
      <c r="I1922" s="144"/>
      <c r="J1922" s="145">
        <f>ROUND(I1922*H1922,2)</f>
        <v>0</v>
      </c>
      <c r="K1922" s="141" t="s">
        <v>313</v>
      </c>
      <c r="L1922" s="33"/>
      <c r="M1922" s="146" t="s">
        <v>1</v>
      </c>
      <c r="N1922" s="147" t="s">
        <v>40</v>
      </c>
      <c r="P1922" s="148">
        <f>O1922*H1922</f>
        <v>0</v>
      </c>
      <c r="Q1922" s="148">
        <v>2.0000000000000001E-4</v>
      </c>
      <c r="R1922" s="148">
        <f>Q1922*H1922</f>
        <v>3.6240000000000001E-2</v>
      </c>
      <c r="S1922" s="148">
        <v>0</v>
      </c>
      <c r="T1922" s="149">
        <f>S1922*H1922</f>
        <v>0</v>
      </c>
      <c r="AR1922" s="150" t="s">
        <v>417</v>
      </c>
      <c r="AT1922" s="150" t="s">
        <v>309</v>
      </c>
      <c r="AU1922" s="150" t="s">
        <v>84</v>
      </c>
      <c r="AY1922" s="18" t="s">
        <v>307</v>
      </c>
      <c r="BE1922" s="151">
        <f>IF(N1922="základní",J1922,0)</f>
        <v>0</v>
      </c>
      <c r="BF1922" s="151">
        <f>IF(N1922="snížená",J1922,0)</f>
        <v>0</v>
      </c>
      <c r="BG1922" s="151">
        <f>IF(N1922="zákl. přenesená",J1922,0)</f>
        <v>0</v>
      </c>
      <c r="BH1922" s="151">
        <f>IF(N1922="sníž. přenesená",J1922,0)</f>
        <v>0</v>
      </c>
      <c r="BI1922" s="151">
        <f>IF(N1922="nulová",J1922,0)</f>
        <v>0</v>
      </c>
      <c r="BJ1922" s="18" t="s">
        <v>82</v>
      </c>
      <c r="BK1922" s="151">
        <f>ROUND(I1922*H1922,2)</f>
        <v>0</v>
      </c>
      <c r="BL1922" s="18" t="s">
        <v>417</v>
      </c>
      <c r="BM1922" s="150" t="s">
        <v>2136</v>
      </c>
    </row>
    <row r="1923" spans="2:65" s="1" customFormat="1" ht="19.5">
      <c r="B1923" s="33"/>
      <c r="D1923" s="152" t="s">
        <v>316</v>
      </c>
      <c r="F1923" s="153" t="s">
        <v>2137</v>
      </c>
      <c r="I1923" s="154"/>
      <c r="L1923" s="33"/>
      <c r="M1923" s="155"/>
      <c r="T1923" s="57"/>
      <c r="AT1923" s="18" t="s">
        <v>316</v>
      </c>
      <c r="AU1923" s="18" t="s">
        <v>84</v>
      </c>
    </row>
    <row r="1924" spans="2:65" s="13" customFormat="1" ht="11.25">
      <c r="B1924" s="162"/>
      <c r="D1924" s="152" t="s">
        <v>318</v>
      </c>
      <c r="E1924" s="163" t="s">
        <v>1</v>
      </c>
      <c r="F1924" s="164" t="s">
        <v>2138</v>
      </c>
      <c r="H1924" s="165">
        <v>140</v>
      </c>
      <c r="I1924" s="166"/>
      <c r="L1924" s="162"/>
      <c r="M1924" s="167"/>
      <c r="T1924" s="168"/>
      <c r="AT1924" s="163" t="s">
        <v>318</v>
      </c>
      <c r="AU1924" s="163" t="s">
        <v>84</v>
      </c>
      <c r="AV1924" s="13" t="s">
        <v>84</v>
      </c>
      <c r="AW1924" s="13" t="s">
        <v>32</v>
      </c>
      <c r="AX1924" s="13" t="s">
        <v>75</v>
      </c>
      <c r="AY1924" s="163" t="s">
        <v>307</v>
      </c>
    </row>
    <row r="1925" spans="2:65" s="13" customFormat="1" ht="22.5">
      <c r="B1925" s="162"/>
      <c r="D1925" s="152" t="s">
        <v>318</v>
      </c>
      <c r="E1925" s="163" t="s">
        <v>1</v>
      </c>
      <c r="F1925" s="164" t="s">
        <v>2139</v>
      </c>
      <c r="H1925" s="165">
        <v>41.2</v>
      </c>
      <c r="I1925" s="166"/>
      <c r="L1925" s="162"/>
      <c r="M1925" s="167"/>
      <c r="T1925" s="168"/>
      <c r="AT1925" s="163" t="s">
        <v>318</v>
      </c>
      <c r="AU1925" s="163" t="s">
        <v>84</v>
      </c>
      <c r="AV1925" s="13" t="s">
        <v>84</v>
      </c>
      <c r="AW1925" s="13" t="s">
        <v>32</v>
      </c>
      <c r="AX1925" s="13" t="s">
        <v>75</v>
      </c>
      <c r="AY1925" s="163" t="s">
        <v>307</v>
      </c>
    </row>
    <row r="1926" spans="2:65" s="14" customFormat="1" ht="11.25">
      <c r="B1926" s="169"/>
      <c r="D1926" s="152" t="s">
        <v>318</v>
      </c>
      <c r="E1926" s="170" t="s">
        <v>1</v>
      </c>
      <c r="F1926" s="171" t="s">
        <v>325</v>
      </c>
      <c r="H1926" s="172">
        <v>181.2</v>
      </c>
      <c r="I1926" s="173"/>
      <c r="L1926" s="169"/>
      <c r="M1926" s="174"/>
      <c r="T1926" s="175"/>
      <c r="AT1926" s="170" t="s">
        <v>318</v>
      </c>
      <c r="AU1926" s="170" t="s">
        <v>84</v>
      </c>
      <c r="AV1926" s="14" t="s">
        <v>314</v>
      </c>
      <c r="AW1926" s="14" t="s">
        <v>32</v>
      </c>
      <c r="AX1926" s="14" t="s">
        <v>82</v>
      </c>
      <c r="AY1926" s="170" t="s">
        <v>307</v>
      </c>
    </row>
    <row r="1927" spans="2:65" s="1" customFormat="1" ht="16.5" customHeight="1">
      <c r="B1927" s="33"/>
      <c r="C1927" s="177" t="s">
        <v>2140</v>
      </c>
      <c r="D1927" s="177" t="s">
        <v>390</v>
      </c>
      <c r="E1927" s="178" t="s">
        <v>2141</v>
      </c>
      <c r="F1927" s="179" t="s">
        <v>2142</v>
      </c>
      <c r="G1927" s="180" t="s">
        <v>398</v>
      </c>
      <c r="H1927" s="181">
        <v>190.26</v>
      </c>
      <c r="I1927" s="182"/>
      <c r="J1927" s="183">
        <f>ROUND(I1927*H1927,2)</f>
        <v>0</v>
      </c>
      <c r="K1927" s="179" t="s">
        <v>1</v>
      </c>
      <c r="L1927" s="184"/>
      <c r="M1927" s="185" t="s">
        <v>1</v>
      </c>
      <c r="N1927" s="186" t="s">
        <v>40</v>
      </c>
      <c r="P1927" s="148">
        <f>O1927*H1927</f>
        <v>0</v>
      </c>
      <c r="Q1927" s="148">
        <v>3.2000000000000003E-4</v>
      </c>
      <c r="R1927" s="148">
        <f>Q1927*H1927</f>
        <v>6.0883200000000005E-2</v>
      </c>
      <c r="S1927" s="148">
        <v>0</v>
      </c>
      <c r="T1927" s="149">
        <f>S1927*H1927</f>
        <v>0</v>
      </c>
      <c r="AR1927" s="150" t="s">
        <v>524</v>
      </c>
      <c r="AT1927" s="150" t="s">
        <v>390</v>
      </c>
      <c r="AU1927" s="150" t="s">
        <v>84</v>
      </c>
      <c r="AY1927" s="18" t="s">
        <v>307</v>
      </c>
      <c r="BE1927" s="151">
        <f>IF(N1927="základní",J1927,0)</f>
        <v>0</v>
      </c>
      <c r="BF1927" s="151">
        <f>IF(N1927="snížená",J1927,0)</f>
        <v>0</v>
      </c>
      <c r="BG1927" s="151">
        <f>IF(N1927="zákl. přenesená",J1927,0)</f>
        <v>0</v>
      </c>
      <c r="BH1927" s="151">
        <f>IF(N1927="sníž. přenesená",J1927,0)</f>
        <v>0</v>
      </c>
      <c r="BI1927" s="151">
        <f>IF(N1927="nulová",J1927,0)</f>
        <v>0</v>
      </c>
      <c r="BJ1927" s="18" t="s">
        <v>82</v>
      </c>
      <c r="BK1927" s="151">
        <f>ROUND(I1927*H1927,2)</f>
        <v>0</v>
      </c>
      <c r="BL1927" s="18" t="s">
        <v>417</v>
      </c>
      <c r="BM1927" s="150" t="s">
        <v>2143</v>
      </c>
    </row>
    <row r="1928" spans="2:65" s="1" customFormat="1" ht="11.25">
      <c r="B1928" s="33"/>
      <c r="D1928" s="152" t="s">
        <v>316</v>
      </c>
      <c r="F1928" s="153" t="s">
        <v>2142</v>
      </c>
      <c r="I1928" s="154"/>
      <c r="L1928" s="33"/>
      <c r="M1928" s="155"/>
      <c r="T1928" s="57"/>
      <c r="AT1928" s="18" t="s">
        <v>316</v>
      </c>
      <c r="AU1928" s="18" t="s">
        <v>84</v>
      </c>
    </row>
    <row r="1929" spans="2:65" s="13" customFormat="1" ht="11.25">
      <c r="B1929" s="162"/>
      <c r="D1929" s="152" t="s">
        <v>318</v>
      </c>
      <c r="F1929" s="164" t="s">
        <v>2144</v>
      </c>
      <c r="H1929" s="165">
        <v>190.26</v>
      </c>
      <c r="I1929" s="166"/>
      <c r="L1929" s="162"/>
      <c r="M1929" s="167"/>
      <c r="T1929" s="168"/>
      <c r="AT1929" s="163" t="s">
        <v>318</v>
      </c>
      <c r="AU1929" s="163" t="s">
        <v>84</v>
      </c>
      <c r="AV1929" s="13" t="s">
        <v>84</v>
      </c>
      <c r="AW1929" s="13" t="s">
        <v>4</v>
      </c>
      <c r="AX1929" s="13" t="s">
        <v>82</v>
      </c>
      <c r="AY1929" s="163" t="s">
        <v>307</v>
      </c>
    </row>
    <row r="1930" spans="2:65" s="1" customFormat="1" ht="33" customHeight="1">
      <c r="B1930" s="33"/>
      <c r="C1930" s="139" t="s">
        <v>2145</v>
      </c>
      <c r="D1930" s="139" t="s">
        <v>309</v>
      </c>
      <c r="E1930" s="140" t="s">
        <v>2146</v>
      </c>
      <c r="F1930" s="141" t="s">
        <v>2147</v>
      </c>
      <c r="G1930" s="142" t="s">
        <v>364</v>
      </c>
      <c r="H1930" s="143">
        <v>21.405000000000001</v>
      </c>
      <c r="I1930" s="144"/>
      <c r="J1930" s="145">
        <f>ROUND(I1930*H1930,2)</f>
        <v>0</v>
      </c>
      <c r="K1930" s="141" t="s">
        <v>313</v>
      </c>
      <c r="L1930" s="33"/>
      <c r="M1930" s="146" t="s">
        <v>1</v>
      </c>
      <c r="N1930" s="147" t="s">
        <v>40</v>
      </c>
      <c r="P1930" s="148">
        <f>O1930*H1930</f>
        <v>0</v>
      </c>
      <c r="Q1930" s="148">
        <v>0</v>
      </c>
      <c r="R1930" s="148">
        <f>Q1930*H1930</f>
        <v>0</v>
      </c>
      <c r="S1930" s="148">
        <v>0</v>
      </c>
      <c r="T1930" s="149">
        <f>S1930*H1930</f>
        <v>0</v>
      </c>
      <c r="AR1930" s="150" t="s">
        <v>417</v>
      </c>
      <c r="AT1930" s="150" t="s">
        <v>309</v>
      </c>
      <c r="AU1930" s="150" t="s">
        <v>84</v>
      </c>
      <c r="AY1930" s="18" t="s">
        <v>307</v>
      </c>
      <c r="BE1930" s="151">
        <f>IF(N1930="základní",J1930,0)</f>
        <v>0</v>
      </c>
      <c r="BF1930" s="151">
        <f>IF(N1930="snížená",J1930,0)</f>
        <v>0</v>
      </c>
      <c r="BG1930" s="151">
        <f>IF(N1930="zákl. přenesená",J1930,0)</f>
        <v>0</v>
      </c>
      <c r="BH1930" s="151">
        <f>IF(N1930="sníž. přenesená",J1930,0)</f>
        <v>0</v>
      </c>
      <c r="BI1930" s="151">
        <f>IF(N1930="nulová",J1930,0)</f>
        <v>0</v>
      </c>
      <c r="BJ1930" s="18" t="s">
        <v>82</v>
      </c>
      <c r="BK1930" s="151">
        <f>ROUND(I1930*H1930,2)</f>
        <v>0</v>
      </c>
      <c r="BL1930" s="18" t="s">
        <v>417</v>
      </c>
      <c r="BM1930" s="150" t="s">
        <v>2148</v>
      </c>
    </row>
    <row r="1931" spans="2:65" s="1" customFormat="1" ht="29.25">
      <c r="B1931" s="33"/>
      <c r="D1931" s="152" t="s">
        <v>316</v>
      </c>
      <c r="F1931" s="153" t="s">
        <v>2149</v>
      </c>
      <c r="I1931" s="154"/>
      <c r="L1931" s="33"/>
      <c r="M1931" s="155"/>
      <c r="T1931" s="57"/>
      <c r="AT1931" s="18" t="s">
        <v>316</v>
      </c>
      <c r="AU1931" s="18" t="s">
        <v>84</v>
      </c>
    </row>
    <row r="1932" spans="2:65" s="11" customFormat="1" ht="22.9" customHeight="1">
      <c r="B1932" s="127"/>
      <c r="D1932" s="128" t="s">
        <v>74</v>
      </c>
      <c r="E1932" s="137" t="s">
        <v>2150</v>
      </c>
      <c r="F1932" s="137" t="s">
        <v>2151</v>
      </c>
      <c r="I1932" s="130"/>
      <c r="J1932" s="138">
        <f>BK1932</f>
        <v>0</v>
      </c>
      <c r="L1932" s="127"/>
      <c r="M1932" s="132"/>
      <c r="P1932" s="133">
        <f>SUM(P1933:P2462)</f>
        <v>0</v>
      </c>
      <c r="R1932" s="133">
        <f>SUM(R1933:R2462)</f>
        <v>3.4531180560000001</v>
      </c>
      <c r="T1932" s="134">
        <f>SUM(T1933:T2462)</f>
        <v>0</v>
      </c>
      <c r="AR1932" s="128" t="s">
        <v>84</v>
      </c>
      <c r="AT1932" s="135" t="s">
        <v>74</v>
      </c>
      <c r="AU1932" s="135" t="s">
        <v>82</v>
      </c>
      <c r="AY1932" s="128" t="s">
        <v>307</v>
      </c>
      <c r="BK1932" s="136">
        <f>SUM(BK1933:BK2462)</f>
        <v>0</v>
      </c>
    </row>
    <row r="1933" spans="2:65" s="1" customFormat="1" ht="24.2" customHeight="1">
      <c r="B1933" s="33"/>
      <c r="C1933" s="139" t="s">
        <v>2152</v>
      </c>
      <c r="D1933" s="139" t="s">
        <v>309</v>
      </c>
      <c r="E1933" s="140" t="s">
        <v>2153</v>
      </c>
      <c r="F1933" s="141" t="s">
        <v>2154</v>
      </c>
      <c r="G1933" s="142" t="s">
        <v>312</v>
      </c>
      <c r="H1933" s="143">
        <v>6933.9719999999998</v>
      </c>
      <c r="I1933" s="144"/>
      <c r="J1933" s="145">
        <f>ROUND(I1933*H1933,2)</f>
        <v>0</v>
      </c>
      <c r="K1933" s="141" t="s">
        <v>313</v>
      </c>
      <c r="L1933" s="33"/>
      <c r="M1933" s="146" t="s">
        <v>1</v>
      </c>
      <c r="N1933" s="147" t="s">
        <v>40</v>
      </c>
      <c r="P1933" s="148">
        <f>O1933*H1933</f>
        <v>0</v>
      </c>
      <c r="Q1933" s="148">
        <v>0</v>
      </c>
      <c r="R1933" s="148">
        <f>Q1933*H1933</f>
        <v>0</v>
      </c>
      <c r="S1933" s="148">
        <v>0</v>
      </c>
      <c r="T1933" s="149">
        <f>S1933*H1933</f>
        <v>0</v>
      </c>
      <c r="AR1933" s="150" t="s">
        <v>417</v>
      </c>
      <c r="AT1933" s="150" t="s">
        <v>309</v>
      </c>
      <c r="AU1933" s="150" t="s">
        <v>84</v>
      </c>
      <c r="AY1933" s="18" t="s">
        <v>307</v>
      </c>
      <c r="BE1933" s="151">
        <f>IF(N1933="základní",J1933,0)</f>
        <v>0</v>
      </c>
      <c r="BF1933" s="151">
        <f>IF(N1933="snížená",J1933,0)</f>
        <v>0</v>
      </c>
      <c r="BG1933" s="151">
        <f>IF(N1933="zákl. přenesená",J1933,0)</f>
        <v>0</v>
      </c>
      <c r="BH1933" s="151">
        <f>IF(N1933="sníž. přenesená",J1933,0)</f>
        <v>0</v>
      </c>
      <c r="BI1933" s="151">
        <f>IF(N1933="nulová",J1933,0)</f>
        <v>0</v>
      </c>
      <c r="BJ1933" s="18" t="s">
        <v>82</v>
      </c>
      <c r="BK1933" s="151">
        <f>ROUND(I1933*H1933,2)</f>
        <v>0</v>
      </c>
      <c r="BL1933" s="18" t="s">
        <v>417</v>
      </c>
      <c r="BM1933" s="150" t="s">
        <v>2155</v>
      </c>
    </row>
    <row r="1934" spans="2:65" s="1" customFormat="1" ht="11.25">
      <c r="B1934" s="33"/>
      <c r="D1934" s="152" t="s">
        <v>316</v>
      </c>
      <c r="F1934" s="153" t="s">
        <v>2156</v>
      </c>
      <c r="I1934" s="154"/>
      <c r="L1934" s="33"/>
      <c r="M1934" s="155"/>
      <c r="T1934" s="57"/>
      <c r="AT1934" s="18" t="s">
        <v>316</v>
      </c>
      <c r="AU1934" s="18" t="s">
        <v>84</v>
      </c>
    </row>
    <row r="1935" spans="2:65" s="1" customFormat="1" ht="24.2" customHeight="1">
      <c r="B1935" s="33"/>
      <c r="C1935" s="139" t="s">
        <v>2157</v>
      </c>
      <c r="D1935" s="139" t="s">
        <v>309</v>
      </c>
      <c r="E1935" s="140" t="s">
        <v>2158</v>
      </c>
      <c r="F1935" s="141" t="s">
        <v>2159</v>
      </c>
      <c r="G1935" s="142" t="s">
        <v>312</v>
      </c>
      <c r="H1935" s="143">
        <v>6933.9719999999998</v>
      </c>
      <c r="I1935" s="144"/>
      <c r="J1935" s="145">
        <f>ROUND(I1935*H1935,2)</f>
        <v>0</v>
      </c>
      <c r="K1935" s="141" t="s">
        <v>313</v>
      </c>
      <c r="L1935" s="33"/>
      <c r="M1935" s="146" t="s">
        <v>1</v>
      </c>
      <c r="N1935" s="147" t="s">
        <v>40</v>
      </c>
      <c r="P1935" s="148">
        <f>O1935*H1935</f>
        <v>0</v>
      </c>
      <c r="Q1935" s="148">
        <v>2.0799999999999999E-4</v>
      </c>
      <c r="R1935" s="148">
        <f>Q1935*H1935</f>
        <v>1.442266176</v>
      </c>
      <c r="S1935" s="148">
        <v>0</v>
      </c>
      <c r="T1935" s="149">
        <f>S1935*H1935</f>
        <v>0</v>
      </c>
      <c r="AR1935" s="150" t="s">
        <v>417</v>
      </c>
      <c r="AT1935" s="150" t="s">
        <v>309</v>
      </c>
      <c r="AU1935" s="150" t="s">
        <v>84</v>
      </c>
      <c r="AY1935" s="18" t="s">
        <v>307</v>
      </c>
      <c r="BE1935" s="151">
        <f>IF(N1935="základní",J1935,0)</f>
        <v>0</v>
      </c>
      <c r="BF1935" s="151">
        <f>IF(N1935="snížená",J1935,0)</f>
        <v>0</v>
      </c>
      <c r="BG1935" s="151">
        <f>IF(N1935="zákl. přenesená",J1935,0)</f>
        <v>0</v>
      </c>
      <c r="BH1935" s="151">
        <f>IF(N1935="sníž. přenesená",J1935,0)</f>
        <v>0</v>
      </c>
      <c r="BI1935" s="151">
        <f>IF(N1935="nulová",J1935,0)</f>
        <v>0</v>
      </c>
      <c r="BJ1935" s="18" t="s">
        <v>82</v>
      </c>
      <c r="BK1935" s="151">
        <f>ROUND(I1935*H1935,2)</f>
        <v>0</v>
      </c>
      <c r="BL1935" s="18" t="s">
        <v>417</v>
      </c>
      <c r="BM1935" s="150" t="s">
        <v>2160</v>
      </c>
    </row>
    <row r="1936" spans="2:65" s="1" customFormat="1" ht="19.5">
      <c r="B1936" s="33"/>
      <c r="D1936" s="152" t="s">
        <v>316</v>
      </c>
      <c r="F1936" s="153" t="s">
        <v>2161</v>
      </c>
      <c r="I1936" s="154"/>
      <c r="L1936" s="33"/>
      <c r="M1936" s="155"/>
      <c r="T1936" s="57"/>
      <c r="AT1936" s="18" t="s">
        <v>316</v>
      </c>
      <c r="AU1936" s="18" t="s">
        <v>84</v>
      </c>
    </row>
    <row r="1937" spans="2:51" s="13" customFormat="1" ht="11.25">
      <c r="B1937" s="162"/>
      <c r="D1937" s="152" t="s">
        <v>318</v>
      </c>
      <c r="E1937" s="163" t="s">
        <v>1</v>
      </c>
      <c r="F1937" s="164" t="s">
        <v>2162</v>
      </c>
      <c r="H1937" s="165">
        <v>4916.2020000000002</v>
      </c>
      <c r="I1937" s="166"/>
      <c r="L1937" s="162"/>
      <c r="M1937" s="167"/>
      <c r="T1937" s="168"/>
      <c r="AT1937" s="163" t="s">
        <v>318</v>
      </c>
      <c r="AU1937" s="163" t="s">
        <v>84</v>
      </c>
      <c r="AV1937" s="13" t="s">
        <v>84</v>
      </c>
      <c r="AW1937" s="13" t="s">
        <v>32</v>
      </c>
      <c r="AX1937" s="13" t="s">
        <v>75</v>
      </c>
      <c r="AY1937" s="163" t="s">
        <v>307</v>
      </c>
    </row>
    <row r="1938" spans="2:51" s="13" customFormat="1" ht="11.25">
      <c r="B1938" s="162"/>
      <c r="D1938" s="152" t="s">
        <v>318</v>
      </c>
      <c r="E1938" s="163" t="s">
        <v>1</v>
      </c>
      <c r="F1938" s="164" t="s">
        <v>238</v>
      </c>
      <c r="H1938" s="165">
        <v>2017.77</v>
      </c>
      <c r="I1938" s="166"/>
      <c r="L1938" s="162"/>
      <c r="M1938" s="167"/>
      <c r="T1938" s="168"/>
      <c r="AT1938" s="163" t="s">
        <v>318</v>
      </c>
      <c r="AU1938" s="163" t="s">
        <v>84</v>
      </c>
      <c r="AV1938" s="13" t="s">
        <v>84</v>
      </c>
      <c r="AW1938" s="13" t="s">
        <v>32</v>
      </c>
      <c r="AX1938" s="13" t="s">
        <v>75</v>
      </c>
      <c r="AY1938" s="163" t="s">
        <v>307</v>
      </c>
    </row>
    <row r="1939" spans="2:51" s="14" customFormat="1" ht="11.25">
      <c r="B1939" s="169"/>
      <c r="D1939" s="152" t="s">
        <v>318</v>
      </c>
      <c r="E1939" s="170" t="s">
        <v>1</v>
      </c>
      <c r="F1939" s="171" t="s">
        <v>325</v>
      </c>
      <c r="H1939" s="172">
        <v>6933.9719999999998</v>
      </c>
      <c r="I1939" s="173"/>
      <c r="L1939" s="169"/>
      <c r="M1939" s="174"/>
      <c r="T1939" s="175"/>
      <c r="AT1939" s="170" t="s">
        <v>318</v>
      </c>
      <c r="AU1939" s="170" t="s">
        <v>84</v>
      </c>
      <c r="AV1939" s="14" t="s">
        <v>314</v>
      </c>
      <c r="AW1939" s="14" t="s">
        <v>32</v>
      </c>
      <c r="AX1939" s="14" t="s">
        <v>82</v>
      </c>
      <c r="AY1939" s="170" t="s">
        <v>307</v>
      </c>
    </row>
    <row r="1940" spans="2:51" s="1" customFormat="1" ht="11.25">
      <c r="B1940" s="33"/>
      <c r="D1940" s="152" t="s">
        <v>648</v>
      </c>
      <c r="F1940" s="187" t="s">
        <v>2163</v>
      </c>
      <c r="L1940" s="33"/>
      <c r="M1940" s="155"/>
      <c r="T1940" s="57"/>
      <c r="AU1940" s="18" t="s">
        <v>84</v>
      </c>
    </row>
    <row r="1941" spans="2:51" s="1" customFormat="1" ht="11.25">
      <c r="B1941" s="33"/>
      <c r="D1941" s="152" t="s">
        <v>648</v>
      </c>
      <c r="F1941" s="188" t="s">
        <v>2164</v>
      </c>
      <c r="H1941" s="189">
        <v>0</v>
      </c>
      <c r="L1941" s="33"/>
      <c r="M1941" s="155"/>
      <c r="T1941" s="57"/>
      <c r="AU1941" s="18" t="s">
        <v>84</v>
      </c>
    </row>
    <row r="1942" spans="2:51" s="1" customFormat="1" ht="11.25">
      <c r="B1942" s="33"/>
      <c r="D1942" s="152" t="s">
        <v>648</v>
      </c>
      <c r="F1942" s="188" t="s">
        <v>2165</v>
      </c>
      <c r="H1942" s="189">
        <v>102.22499999999999</v>
      </c>
      <c r="L1942" s="33"/>
      <c r="M1942" s="155"/>
      <c r="T1942" s="57"/>
      <c r="AU1942" s="18" t="s">
        <v>84</v>
      </c>
    </row>
    <row r="1943" spans="2:51" s="1" customFormat="1" ht="11.25">
      <c r="B1943" s="33"/>
      <c r="D1943" s="152" t="s">
        <v>648</v>
      </c>
      <c r="F1943" s="188" t="s">
        <v>1896</v>
      </c>
      <c r="H1943" s="189">
        <v>0</v>
      </c>
      <c r="L1943" s="33"/>
      <c r="M1943" s="155"/>
      <c r="T1943" s="57"/>
      <c r="AU1943" s="18" t="s">
        <v>84</v>
      </c>
    </row>
    <row r="1944" spans="2:51" s="1" customFormat="1" ht="11.25">
      <c r="B1944" s="33"/>
      <c r="D1944" s="152" t="s">
        <v>648</v>
      </c>
      <c r="F1944" s="188" t="s">
        <v>2166</v>
      </c>
      <c r="H1944" s="189">
        <v>102.96</v>
      </c>
      <c r="L1944" s="33"/>
      <c r="M1944" s="155"/>
      <c r="T1944" s="57"/>
      <c r="AU1944" s="18" t="s">
        <v>84</v>
      </c>
    </row>
    <row r="1945" spans="2:51" s="1" customFormat="1" ht="11.25">
      <c r="B1945" s="33"/>
      <c r="D1945" s="152" t="s">
        <v>648</v>
      </c>
      <c r="F1945" s="188" t="s">
        <v>2167</v>
      </c>
      <c r="H1945" s="189">
        <v>0</v>
      </c>
      <c r="L1945" s="33"/>
      <c r="M1945" s="155"/>
      <c r="T1945" s="57"/>
      <c r="AU1945" s="18" t="s">
        <v>84</v>
      </c>
    </row>
    <row r="1946" spans="2:51" s="1" customFormat="1" ht="11.25">
      <c r="B1946" s="33"/>
      <c r="D1946" s="152" t="s">
        <v>648</v>
      </c>
      <c r="F1946" s="188" t="s">
        <v>2168</v>
      </c>
      <c r="H1946" s="189">
        <v>20.34</v>
      </c>
      <c r="L1946" s="33"/>
      <c r="M1946" s="155"/>
      <c r="T1946" s="57"/>
      <c r="AU1946" s="18" t="s">
        <v>84</v>
      </c>
    </row>
    <row r="1947" spans="2:51" s="1" customFormat="1" ht="11.25">
      <c r="B1947" s="33"/>
      <c r="D1947" s="152" t="s">
        <v>648</v>
      </c>
      <c r="F1947" s="188" t="s">
        <v>1898</v>
      </c>
      <c r="H1947" s="189">
        <v>0</v>
      </c>
      <c r="L1947" s="33"/>
      <c r="M1947" s="155"/>
      <c r="T1947" s="57"/>
      <c r="AU1947" s="18" t="s">
        <v>84</v>
      </c>
    </row>
    <row r="1948" spans="2:51" s="1" customFormat="1" ht="11.25">
      <c r="B1948" s="33"/>
      <c r="D1948" s="152" t="s">
        <v>648</v>
      </c>
      <c r="F1948" s="188" t="s">
        <v>2166</v>
      </c>
      <c r="H1948" s="189">
        <v>102.96</v>
      </c>
      <c r="L1948" s="33"/>
      <c r="M1948" s="155"/>
      <c r="T1948" s="57"/>
      <c r="AU1948" s="18" t="s">
        <v>84</v>
      </c>
    </row>
    <row r="1949" spans="2:51" s="1" customFormat="1" ht="11.25">
      <c r="B1949" s="33"/>
      <c r="D1949" s="152" t="s">
        <v>648</v>
      </c>
      <c r="F1949" s="188" t="s">
        <v>2169</v>
      </c>
      <c r="H1949" s="189">
        <v>0</v>
      </c>
      <c r="L1949" s="33"/>
      <c r="M1949" s="155"/>
      <c r="T1949" s="57"/>
      <c r="AU1949" s="18" t="s">
        <v>84</v>
      </c>
    </row>
    <row r="1950" spans="2:51" s="1" customFormat="1" ht="11.25">
      <c r="B1950" s="33"/>
      <c r="D1950" s="152" t="s">
        <v>648</v>
      </c>
      <c r="F1950" s="188" t="s">
        <v>2168</v>
      </c>
      <c r="H1950" s="189">
        <v>20.34</v>
      </c>
      <c r="L1950" s="33"/>
      <c r="M1950" s="155"/>
      <c r="T1950" s="57"/>
      <c r="AU1950" s="18" t="s">
        <v>84</v>
      </c>
    </row>
    <row r="1951" spans="2:51" s="1" customFormat="1" ht="11.25">
      <c r="B1951" s="33"/>
      <c r="D1951" s="152" t="s">
        <v>648</v>
      </c>
      <c r="F1951" s="188" t="s">
        <v>1972</v>
      </c>
      <c r="H1951" s="189">
        <v>0</v>
      </c>
      <c r="L1951" s="33"/>
      <c r="M1951" s="155"/>
      <c r="T1951" s="57"/>
      <c r="AU1951" s="18" t="s">
        <v>84</v>
      </c>
    </row>
    <row r="1952" spans="2:51" s="1" customFormat="1" ht="11.25">
      <c r="B1952" s="33"/>
      <c r="D1952" s="152" t="s">
        <v>648</v>
      </c>
      <c r="F1952" s="188" t="s">
        <v>2170</v>
      </c>
      <c r="H1952" s="189">
        <v>38.46</v>
      </c>
      <c r="L1952" s="33"/>
      <c r="M1952" s="155"/>
      <c r="T1952" s="57"/>
      <c r="AU1952" s="18" t="s">
        <v>84</v>
      </c>
    </row>
    <row r="1953" spans="2:47" s="1" customFormat="1" ht="11.25">
      <c r="B1953" s="33"/>
      <c r="D1953" s="152" t="s">
        <v>648</v>
      </c>
      <c r="F1953" s="188" t="s">
        <v>325</v>
      </c>
      <c r="H1953" s="189">
        <v>387.28500000000003</v>
      </c>
      <c r="L1953" s="33"/>
      <c r="M1953" s="155"/>
      <c r="T1953" s="57"/>
      <c r="AU1953" s="18" t="s">
        <v>84</v>
      </c>
    </row>
    <row r="1954" spans="2:47" s="1" customFormat="1" ht="11.25">
      <c r="B1954" s="33"/>
      <c r="D1954" s="152" t="s">
        <v>648</v>
      </c>
      <c r="F1954" s="187" t="s">
        <v>2171</v>
      </c>
      <c r="L1954" s="33"/>
      <c r="M1954" s="155"/>
      <c r="T1954" s="57"/>
      <c r="AU1954" s="18" t="s">
        <v>84</v>
      </c>
    </row>
    <row r="1955" spans="2:47" s="1" customFormat="1" ht="11.25">
      <c r="B1955" s="33"/>
      <c r="D1955" s="152" t="s">
        <v>648</v>
      </c>
      <c r="F1955" s="188" t="s">
        <v>842</v>
      </c>
      <c r="H1955" s="189">
        <v>0</v>
      </c>
      <c r="L1955" s="33"/>
      <c r="M1955" s="155"/>
      <c r="T1955" s="57"/>
      <c r="AU1955" s="18" t="s">
        <v>84</v>
      </c>
    </row>
    <row r="1956" spans="2:47" s="1" customFormat="1" ht="11.25">
      <c r="B1956" s="33"/>
      <c r="D1956" s="152" t="s">
        <v>648</v>
      </c>
      <c r="F1956" s="188" t="s">
        <v>1</v>
      </c>
      <c r="H1956" s="189">
        <v>0</v>
      </c>
      <c r="L1956" s="33"/>
      <c r="M1956" s="155"/>
      <c r="T1956" s="57"/>
      <c r="AU1956" s="18" t="s">
        <v>84</v>
      </c>
    </row>
    <row r="1957" spans="2:47" s="1" customFormat="1" ht="11.25">
      <c r="B1957" s="33"/>
      <c r="D1957" s="152" t="s">
        <v>648</v>
      </c>
      <c r="F1957" s="188" t="s">
        <v>733</v>
      </c>
      <c r="H1957" s="189">
        <v>0</v>
      </c>
      <c r="L1957" s="33"/>
      <c r="M1957" s="155"/>
      <c r="T1957" s="57"/>
      <c r="AU1957" s="18" t="s">
        <v>84</v>
      </c>
    </row>
    <row r="1958" spans="2:47" s="1" customFormat="1" ht="11.25">
      <c r="B1958" s="33"/>
      <c r="D1958" s="152" t="s">
        <v>648</v>
      </c>
      <c r="F1958" s="188" t="s">
        <v>2172</v>
      </c>
      <c r="H1958" s="189">
        <v>48.59</v>
      </c>
      <c r="L1958" s="33"/>
      <c r="M1958" s="155"/>
      <c r="T1958" s="57"/>
      <c r="AU1958" s="18" t="s">
        <v>84</v>
      </c>
    </row>
    <row r="1959" spans="2:47" s="1" customFormat="1" ht="11.25">
      <c r="B1959" s="33"/>
      <c r="D1959" s="152" t="s">
        <v>648</v>
      </c>
      <c r="F1959" s="188" t="s">
        <v>566</v>
      </c>
      <c r="H1959" s="189">
        <v>0</v>
      </c>
      <c r="L1959" s="33"/>
      <c r="M1959" s="155"/>
      <c r="T1959" s="57"/>
      <c r="AU1959" s="18" t="s">
        <v>84</v>
      </c>
    </row>
    <row r="1960" spans="2:47" s="1" customFormat="1" ht="11.25">
      <c r="B1960" s="33"/>
      <c r="D1960" s="152" t="s">
        <v>648</v>
      </c>
      <c r="F1960" s="188" t="s">
        <v>2173</v>
      </c>
      <c r="H1960" s="189">
        <v>16.86</v>
      </c>
      <c r="L1960" s="33"/>
      <c r="M1960" s="155"/>
      <c r="T1960" s="57"/>
      <c r="AU1960" s="18" t="s">
        <v>84</v>
      </c>
    </row>
    <row r="1961" spans="2:47" s="1" customFormat="1" ht="11.25">
      <c r="B1961" s="33"/>
      <c r="D1961" s="152" t="s">
        <v>648</v>
      </c>
      <c r="F1961" s="188" t="s">
        <v>2164</v>
      </c>
      <c r="H1961" s="189">
        <v>0</v>
      </c>
      <c r="L1961" s="33"/>
      <c r="M1961" s="155"/>
      <c r="T1961" s="57"/>
      <c r="AU1961" s="18" t="s">
        <v>84</v>
      </c>
    </row>
    <row r="1962" spans="2:47" s="1" customFormat="1" ht="11.25">
      <c r="B1962" s="33"/>
      <c r="D1962" s="152" t="s">
        <v>648</v>
      </c>
      <c r="F1962" s="188" t="s">
        <v>1</v>
      </c>
      <c r="H1962" s="189">
        <v>0</v>
      </c>
      <c r="L1962" s="33"/>
      <c r="M1962" s="155"/>
      <c r="T1962" s="57"/>
      <c r="AU1962" s="18" t="s">
        <v>84</v>
      </c>
    </row>
    <row r="1963" spans="2:47" s="1" customFormat="1" ht="11.25">
      <c r="B1963" s="33"/>
      <c r="D1963" s="152" t="s">
        <v>648</v>
      </c>
      <c r="F1963" s="188" t="s">
        <v>735</v>
      </c>
      <c r="H1963" s="189">
        <v>0</v>
      </c>
      <c r="L1963" s="33"/>
      <c r="M1963" s="155"/>
      <c r="T1963" s="57"/>
      <c r="AU1963" s="18" t="s">
        <v>84</v>
      </c>
    </row>
    <row r="1964" spans="2:47" s="1" customFormat="1" ht="11.25">
      <c r="B1964" s="33"/>
      <c r="D1964" s="152" t="s">
        <v>648</v>
      </c>
      <c r="F1964" s="188" t="s">
        <v>2174</v>
      </c>
      <c r="H1964" s="189">
        <v>37.39</v>
      </c>
      <c r="L1964" s="33"/>
      <c r="M1964" s="155"/>
      <c r="T1964" s="57"/>
      <c r="AU1964" s="18" t="s">
        <v>84</v>
      </c>
    </row>
    <row r="1965" spans="2:47" s="1" customFormat="1" ht="11.25">
      <c r="B1965" s="33"/>
      <c r="D1965" s="152" t="s">
        <v>648</v>
      </c>
      <c r="F1965" s="188" t="s">
        <v>2175</v>
      </c>
      <c r="H1965" s="189">
        <v>0</v>
      </c>
      <c r="L1965" s="33"/>
      <c r="M1965" s="155"/>
      <c r="T1965" s="57"/>
      <c r="AU1965" s="18" t="s">
        <v>84</v>
      </c>
    </row>
    <row r="1966" spans="2:47" s="1" customFormat="1" ht="11.25">
      <c r="B1966" s="33"/>
      <c r="D1966" s="152" t="s">
        <v>648</v>
      </c>
      <c r="F1966" s="188" t="s">
        <v>2176</v>
      </c>
      <c r="H1966" s="189">
        <v>122.86799999999999</v>
      </c>
      <c r="L1966" s="33"/>
      <c r="M1966" s="155"/>
      <c r="T1966" s="57"/>
      <c r="AU1966" s="18" t="s">
        <v>84</v>
      </c>
    </row>
    <row r="1967" spans="2:47" s="1" customFormat="1" ht="11.25">
      <c r="B1967" s="33"/>
      <c r="D1967" s="152" t="s">
        <v>648</v>
      </c>
      <c r="F1967" s="188" t="s">
        <v>1896</v>
      </c>
      <c r="H1967" s="189">
        <v>0</v>
      </c>
      <c r="L1967" s="33"/>
      <c r="M1967" s="155"/>
      <c r="T1967" s="57"/>
      <c r="AU1967" s="18" t="s">
        <v>84</v>
      </c>
    </row>
    <row r="1968" spans="2:47" s="1" customFormat="1" ht="11.25">
      <c r="B1968" s="33"/>
      <c r="D1968" s="152" t="s">
        <v>648</v>
      </c>
      <c r="F1968" s="188" t="s">
        <v>1</v>
      </c>
      <c r="H1968" s="189">
        <v>0</v>
      </c>
      <c r="L1968" s="33"/>
      <c r="M1968" s="155"/>
      <c r="T1968" s="57"/>
      <c r="AU1968" s="18" t="s">
        <v>84</v>
      </c>
    </row>
    <row r="1969" spans="2:47" s="1" customFormat="1" ht="11.25">
      <c r="B1969" s="33"/>
      <c r="D1969" s="152" t="s">
        <v>648</v>
      </c>
      <c r="F1969" s="188" t="s">
        <v>2167</v>
      </c>
      <c r="H1969" s="189">
        <v>0</v>
      </c>
      <c r="L1969" s="33"/>
      <c r="M1969" s="155"/>
      <c r="T1969" s="57"/>
      <c r="AU1969" s="18" t="s">
        <v>84</v>
      </c>
    </row>
    <row r="1970" spans="2:47" s="1" customFormat="1" ht="11.25">
      <c r="B1970" s="33"/>
      <c r="D1970" s="152" t="s">
        <v>648</v>
      </c>
      <c r="F1970" s="188" t="s">
        <v>1</v>
      </c>
      <c r="H1970" s="189">
        <v>0</v>
      </c>
      <c r="L1970" s="33"/>
      <c r="M1970" s="155"/>
      <c r="T1970" s="57"/>
      <c r="AU1970" s="18" t="s">
        <v>84</v>
      </c>
    </row>
    <row r="1971" spans="2:47" s="1" customFormat="1" ht="11.25">
      <c r="B1971" s="33"/>
      <c r="D1971" s="152" t="s">
        <v>648</v>
      </c>
      <c r="F1971" s="188" t="s">
        <v>1898</v>
      </c>
      <c r="H1971" s="189">
        <v>0</v>
      </c>
      <c r="L1971" s="33"/>
      <c r="M1971" s="155"/>
      <c r="T1971" s="57"/>
      <c r="AU1971" s="18" t="s">
        <v>84</v>
      </c>
    </row>
    <row r="1972" spans="2:47" s="1" customFormat="1" ht="11.25">
      <c r="B1972" s="33"/>
      <c r="D1972" s="152" t="s">
        <v>648</v>
      </c>
      <c r="F1972" s="188" t="s">
        <v>1</v>
      </c>
      <c r="H1972" s="189">
        <v>0</v>
      </c>
      <c r="L1972" s="33"/>
      <c r="M1972" s="155"/>
      <c r="T1972" s="57"/>
      <c r="AU1972" s="18" t="s">
        <v>84</v>
      </c>
    </row>
    <row r="1973" spans="2:47" s="1" customFormat="1" ht="11.25">
      <c r="B1973" s="33"/>
      <c r="D1973" s="152" t="s">
        <v>648</v>
      </c>
      <c r="F1973" s="188" t="s">
        <v>2169</v>
      </c>
      <c r="H1973" s="189">
        <v>0</v>
      </c>
      <c r="L1973" s="33"/>
      <c r="M1973" s="155"/>
      <c r="T1973" s="57"/>
      <c r="AU1973" s="18" t="s">
        <v>84</v>
      </c>
    </row>
    <row r="1974" spans="2:47" s="1" customFormat="1" ht="11.25">
      <c r="B1974" s="33"/>
      <c r="D1974" s="152" t="s">
        <v>648</v>
      </c>
      <c r="F1974" s="188" t="s">
        <v>1</v>
      </c>
      <c r="H1974" s="189">
        <v>0</v>
      </c>
      <c r="L1974" s="33"/>
      <c r="M1974" s="155"/>
      <c r="T1974" s="57"/>
      <c r="AU1974" s="18" t="s">
        <v>84</v>
      </c>
    </row>
    <row r="1975" spans="2:47" s="1" customFormat="1" ht="11.25">
      <c r="B1975" s="33"/>
      <c r="D1975" s="152" t="s">
        <v>648</v>
      </c>
      <c r="F1975" s="188" t="s">
        <v>2177</v>
      </c>
      <c r="H1975" s="189">
        <v>0</v>
      </c>
      <c r="L1975" s="33"/>
      <c r="M1975" s="155"/>
      <c r="T1975" s="57"/>
      <c r="AU1975" s="18" t="s">
        <v>84</v>
      </c>
    </row>
    <row r="1976" spans="2:47" s="1" customFormat="1" ht="11.25">
      <c r="B1976" s="33"/>
      <c r="D1976" s="152" t="s">
        <v>648</v>
      </c>
      <c r="F1976" s="188" t="s">
        <v>2178</v>
      </c>
      <c r="H1976" s="189">
        <v>10.64</v>
      </c>
      <c r="L1976" s="33"/>
      <c r="M1976" s="155"/>
      <c r="T1976" s="57"/>
      <c r="AU1976" s="18" t="s">
        <v>84</v>
      </c>
    </row>
    <row r="1977" spans="2:47" s="1" customFormat="1" ht="11.25">
      <c r="B1977" s="33"/>
      <c r="D1977" s="152" t="s">
        <v>648</v>
      </c>
      <c r="F1977" s="188" t="s">
        <v>2179</v>
      </c>
      <c r="H1977" s="189">
        <v>0</v>
      </c>
      <c r="L1977" s="33"/>
      <c r="M1977" s="155"/>
      <c r="T1977" s="57"/>
      <c r="AU1977" s="18" t="s">
        <v>84</v>
      </c>
    </row>
    <row r="1978" spans="2:47" s="1" customFormat="1" ht="11.25">
      <c r="B1978" s="33"/>
      <c r="D1978" s="152" t="s">
        <v>648</v>
      </c>
      <c r="F1978" s="188" t="s">
        <v>1</v>
      </c>
      <c r="H1978" s="189">
        <v>0</v>
      </c>
      <c r="L1978" s="33"/>
      <c r="M1978" s="155"/>
      <c r="T1978" s="57"/>
      <c r="AU1978" s="18" t="s">
        <v>84</v>
      </c>
    </row>
    <row r="1979" spans="2:47" s="1" customFormat="1" ht="11.25">
      <c r="B1979" s="33"/>
      <c r="D1979" s="152" t="s">
        <v>648</v>
      </c>
      <c r="F1979" s="188" t="s">
        <v>2180</v>
      </c>
      <c r="H1979" s="189">
        <v>0</v>
      </c>
      <c r="L1979" s="33"/>
      <c r="M1979" s="155"/>
      <c r="T1979" s="57"/>
      <c r="AU1979" s="18" t="s">
        <v>84</v>
      </c>
    </row>
    <row r="1980" spans="2:47" s="1" customFormat="1" ht="11.25">
      <c r="B1980" s="33"/>
      <c r="D1980" s="152" t="s">
        <v>648</v>
      </c>
      <c r="F1980" s="188" t="s">
        <v>1</v>
      </c>
      <c r="H1980" s="189">
        <v>0</v>
      </c>
      <c r="L1980" s="33"/>
      <c r="M1980" s="155"/>
      <c r="T1980" s="57"/>
      <c r="AU1980" s="18" t="s">
        <v>84</v>
      </c>
    </row>
    <row r="1981" spans="2:47" s="1" customFormat="1" ht="11.25">
      <c r="B1981" s="33"/>
      <c r="D1981" s="152" t="s">
        <v>648</v>
      </c>
      <c r="F1981" s="188" t="s">
        <v>2181</v>
      </c>
      <c r="H1981" s="189">
        <v>0</v>
      </c>
      <c r="L1981" s="33"/>
      <c r="M1981" s="155"/>
      <c r="T1981" s="57"/>
      <c r="AU1981" s="18" t="s">
        <v>84</v>
      </c>
    </row>
    <row r="1982" spans="2:47" s="1" customFormat="1" ht="11.25">
      <c r="B1982" s="33"/>
      <c r="D1982" s="152" t="s">
        <v>648</v>
      </c>
      <c r="F1982" s="188" t="s">
        <v>2182</v>
      </c>
      <c r="H1982" s="189">
        <v>5.12</v>
      </c>
      <c r="L1982" s="33"/>
      <c r="M1982" s="155"/>
      <c r="T1982" s="57"/>
      <c r="AU1982" s="18" t="s">
        <v>84</v>
      </c>
    </row>
    <row r="1983" spans="2:47" s="1" customFormat="1" ht="11.25">
      <c r="B1983" s="33"/>
      <c r="D1983" s="152" t="s">
        <v>648</v>
      </c>
      <c r="F1983" s="188" t="s">
        <v>2183</v>
      </c>
      <c r="H1983" s="189">
        <v>0</v>
      </c>
      <c r="L1983" s="33"/>
      <c r="M1983" s="155"/>
      <c r="T1983" s="57"/>
      <c r="AU1983" s="18" t="s">
        <v>84</v>
      </c>
    </row>
    <row r="1984" spans="2:47" s="1" customFormat="1" ht="11.25">
      <c r="B1984" s="33"/>
      <c r="D1984" s="152" t="s">
        <v>648</v>
      </c>
      <c r="F1984" s="188" t="s">
        <v>2184</v>
      </c>
      <c r="H1984" s="189">
        <v>8.1999999999999993</v>
      </c>
      <c r="L1984" s="33"/>
      <c r="M1984" s="155"/>
      <c r="T1984" s="57"/>
      <c r="AU1984" s="18" t="s">
        <v>84</v>
      </c>
    </row>
    <row r="1985" spans="2:47" s="1" customFormat="1" ht="11.25">
      <c r="B1985" s="33"/>
      <c r="D1985" s="152" t="s">
        <v>648</v>
      </c>
      <c r="F1985" s="188" t="s">
        <v>2185</v>
      </c>
      <c r="H1985" s="189">
        <v>0</v>
      </c>
      <c r="L1985" s="33"/>
      <c r="M1985" s="155"/>
      <c r="T1985" s="57"/>
      <c r="AU1985" s="18" t="s">
        <v>84</v>
      </c>
    </row>
    <row r="1986" spans="2:47" s="1" customFormat="1" ht="11.25">
      <c r="B1986" s="33"/>
      <c r="D1986" s="152" t="s">
        <v>648</v>
      </c>
      <c r="F1986" s="188" t="s">
        <v>2186</v>
      </c>
      <c r="H1986" s="189">
        <v>6.67</v>
      </c>
      <c r="L1986" s="33"/>
      <c r="M1986" s="155"/>
      <c r="T1986" s="57"/>
      <c r="AU1986" s="18" t="s">
        <v>84</v>
      </c>
    </row>
    <row r="1987" spans="2:47" s="1" customFormat="1" ht="11.25">
      <c r="B1987" s="33"/>
      <c r="D1987" s="152" t="s">
        <v>648</v>
      </c>
      <c r="F1987" s="188" t="s">
        <v>2187</v>
      </c>
      <c r="H1987" s="189">
        <v>0</v>
      </c>
      <c r="L1987" s="33"/>
      <c r="M1987" s="155"/>
      <c r="T1987" s="57"/>
      <c r="AU1987" s="18" t="s">
        <v>84</v>
      </c>
    </row>
    <row r="1988" spans="2:47" s="1" customFormat="1" ht="11.25">
      <c r="B1988" s="33"/>
      <c r="D1988" s="152" t="s">
        <v>648</v>
      </c>
      <c r="F1988" s="188" t="s">
        <v>1</v>
      </c>
      <c r="H1988" s="189">
        <v>0</v>
      </c>
      <c r="L1988" s="33"/>
      <c r="M1988" s="155"/>
      <c r="T1988" s="57"/>
      <c r="AU1988" s="18" t="s">
        <v>84</v>
      </c>
    </row>
    <row r="1989" spans="2:47" s="1" customFormat="1" ht="11.25">
      <c r="B1989" s="33"/>
      <c r="D1989" s="152" t="s">
        <v>648</v>
      </c>
      <c r="F1989" s="188" t="s">
        <v>2188</v>
      </c>
      <c r="H1989" s="189">
        <v>0</v>
      </c>
      <c r="L1989" s="33"/>
      <c r="M1989" s="155"/>
      <c r="T1989" s="57"/>
      <c r="AU1989" s="18" t="s">
        <v>84</v>
      </c>
    </row>
    <row r="1990" spans="2:47" s="1" customFormat="1" ht="11.25">
      <c r="B1990" s="33"/>
      <c r="D1990" s="152" t="s">
        <v>648</v>
      </c>
      <c r="F1990" s="188" t="s">
        <v>2189</v>
      </c>
      <c r="H1990" s="189">
        <v>51.51</v>
      </c>
      <c r="L1990" s="33"/>
      <c r="M1990" s="155"/>
      <c r="T1990" s="57"/>
      <c r="AU1990" s="18" t="s">
        <v>84</v>
      </c>
    </row>
    <row r="1991" spans="2:47" s="1" customFormat="1" ht="11.25">
      <c r="B1991" s="33"/>
      <c r="D1991" s="152" t="s">
        <v>648</v>
      </c>
      <c r="F1991" s="188" t="s">
        <v>891</v>
      </c>
      <c r="H1991" s="189">
        <v>0</v>
      </c>
      <c r="L1991" s="33"/>
      <c r="M1991" s="155"/>
      <c r="T1991" s="57"/>
      <c r="AU1991" s="18" t="s">
        <v>84</v>
      </c>
    </row>
    <row r="1992" spans="2:47" s="1" customFormat="1" ht="11.25">
      <c r="B1992" s="33"/>
      <c r="D1992" s="152" t="s">
        <v>648</v>
      </c>
      <c r="F1992" s="188" t="s">
        <v>1</v>
      </c>
      <c r="H1992" s="189">
        <v>0</v>
      </c>
      <c r="L1992" s="33"/>
      <c r="M1992" s="155"/>
      <c r="T1992" s="57"/>
      <c r="AU1992" s="18" t="s">
        <v>84</v>
      </c>
    </row>
    <row r="1993" spans="2:47" s="1" customFormat="1" ht="11.25">
      <c r="B1993" s="33"/>
      <c r="D1993" s="152" t="s">
        <v>648</v>
      </c>
      <c r="F1993" s="188" t="s">
        <v>2190</v>
      </c>
      <c r="H1993" s="189">
        <v>0</v>
      </c>
      <c r="L1993" s="33"/>
      <c r="M1993" s="155"/>
      <c r="T1993" s="57"/>
      <c r="AU1993" s="18" t="s">
        <v>84</v>
      </c>
    </row>
    <row r="1994" spans="2:47" s="1" customFormat="1" ht="11.25">
      <c r="B1994" s="33"/>
      <c r="D1994" s="152" t="s">
        <v>648</v>
      </c>
      <c r="F1994" s="188" t="s">
        <v>2191</v>
      </c>
      <c r="H1994" s="189">
        <v>76.89</v>
      </c>
      <c r="L1994" s="33"/>
      <c r="M1994" s="155"/>
      <c r="T1994" s="57"/>
      <c r="AU1994" s="18" t="s">
        <v>84</v>
      </c>
    </row>
    <row r="1995" spans="2:47" s="1" customFormat="1" ht="11.25">
      <c r="B1995" s="33"/>
      <c r="D1995" s="152" t="s">
        <v>648</v>
      </c>
      <c r="F1995" s="188" t="s">
        <v>2192</v>
      </c>
      <c r="H1995" s="189">
        <v>0</v>
      </c>
      <c r="L1995" s="33"/>
      <c r="M1995" s="155"/>
      <c r="T1995" s="57"/>
      <c r="AU1995" s="18" t="s">
        <v>84</v>
      </c>
    </row>
    <row r="1996" spans="2:47" s="1" customFormat="1" ht="11.25">
      <c r="B1996" s="33"/>
      <c r="D1996" s="152" t="s">
        <v>648</v>
      </c>
      <c r="F1996" s="188" t="s">
        <v>2193</v>
      </c>
      <c r="H1996" s="189">
        <v>75.768000000000001</v>
      </c>
      <c r="L1996" s="33"/>
      <c r="M1996" s="155"/>
      <c r="T1996" s="57"/>
      <c r="AU1996" s="18" t="s">
        <v>84</v>
      </c>
    </row>
    <row r="1997" spans="2:47" s="1" customFormat="1" ht="11.25">
      <c r="B1997" s="33"/>
      <c r="D1997" s="152" t="s">
        <v>648</v>
      </c>
      <c r="F1997" s="188" t="s">
        <v>2194</v>
      </c>
      <c r="H1997" s="189">
        <v>0</v>
      </c>
      <c r="L1997" s="33"/>
      <c r="M1997" s="155"/>
      <c r="T1997" s="57"/>
      <c r="AU1997" s="18" t="s">
        <v>84</v>
      </c>
    </row>
    <row r="1998" spans="2:47" s="1" customFormat="1" ht="11.25">
      <c r="B1998" s="33"/>
      <c r="D1998" s="152" t="s">
        <v>648</v>
      </c>
      <c r="F1998" s="188" t="s">
        <v>2195</v>
      </c>
      <c r="H1998" s="189">
        <v>29.31</v>
      </c>
      <c r="L1998" s="33"/>
      <c r="M1998" s="155"/>
      <c r="T1998" s="57"/>
      <c r="AU1998" s="18" t="s">
        <v>84</v>
      </c>
    </row>
    <row r="1999" spans="2:47" s="1" customFormat="1" ht="11.25">
      <c r="B1999" s="33"/>
      <c r="D1999" s="152" t="s">
        <v>648</v>
      </c>
      <c r="F1999" s="188" t="s">
        <v>2196</v>
      </c>
      <c r="H1999" s="189">
        <v>0</v>
      </c>
      <c r="L1999" s="33"/>
      <c r="M1999" s="155"/>
      <c r="T1999" s="57"/>
      <c r="AU1999" s="18" t="s">
        <v>84</v>
      </c>
    </row>
    <row r="2000" spans="2:47" s="1" customFormat="1" ht="11.25">
      <c r="B2000" s="33"/>
      <c r="D2000" s="152" t="s">
        <v>648</v>
      </c>
      <c r="F2000" s="188" t="s">
        <v>2197</v>
      </c>
      <c r="H2000" s="189">
        <v>36.57</v>
      </c>
      <c r="L2000" s="33"/>
      <c r="M2000" s="155"/>
      <c r="T2000" s="57"/>
      <c r="AU2000" s="18" t="s">
        <v>84</v>
      </c>
    </row>
    <row r="2001" spans="2:47" s="1" customFormat="1" ht="11.25">
      <c r="B2001" s="33"/>
      <c r="D2001" s="152" t="s">
        <v>648</v>
      </c>
      <c r="F2001" s="188" t="s">
        <v>2043</v>
      </c>
      <c r="H2001" s="189">
        <v>0</v>
      </c>
      <c r="L2001" s="33"/>
      <c r="M2001" s="155"/>
      <c r="T2001" s="57"/>
      <c r="AU2001" s="18" t="s">
        <v>84</v>
      </c>
    </row>
    <row r="2002" spans="2:47" s="1" customFormat="1" ht="11.25">
      <c r="B2002" s="33"/>
      <c r="D2002" s="152" t="s">
        <v>648</v>
      </c>
      <c r="F2002" s="188" t="s">
        <v>1</v>
      </c>
      <c r="H2002" s="189">
        <v>0</v>
      </c>
      <c r="L2002" s="33"/>
      <c r="M2002" s="155"/>
      <c r="T2002" s="57"/>
      <c r="AU2002" s="18" t="s">
        <v>84</v>
      </c>
    </row>
    <row r="2003" spans="2:47" s="1" customFormat="1" ht="11.25">
      <c r="B2003" s="33"/>
      <c r="D2003" s="152" t="s">
        <v>648</v>
      </c>
      <c r="F2003" s="188" t="s">
        <v>2198</v>
      </c>
      <c r="H2003" s="189">
        <v>0</v>
      </c>
      <c r="L2003" s="33"/>
      <c r="M2003" s="155"/>
      <c r="T2003" s="57"/>
      <c r="AU2003" s="18" t="s">
        <v>84</v>
      </c>
    </row>
    <row r="2004" spans="2:47" s="1" customFormat="1" ht="11.25">
      <c r="B2004" s="33"/>
      <c r="D2004" s="152" t="s">
        <v>648</v>
      </c>
      <c r="F2004" s="188" t="s">
        <v>2199</v>
      </c>
      <c r="H2004" s="189">
        <v>0</v>
      </c>
      <c r="L2004" s="33"/>
      <c r="M2004" s="155"/>
      <c r="T2004" s="57"/>
      <c r="AU2004" s="18" t="s">
        <v>84</v>
      </c>
    </row>
    <row r="2005" spans="2:47" s="1" customFormat="1" ht="11.25">
      <c r="B2005" s="33"/>
      <c r="D2005" s="152" t="s">
        <v>648</v>
      </c>
      <c r="F2005" s="188" t="s">
        <v>2200</v>
      </c>
      <c r="H2005" s="189">
        <v>0</v>
      </c>
      <c r="L2005" s="33"/>
      <c r="M2005" s="155"/>
      <c r="T2005" s="57"/>
      <c r="AU2005" s="18" t="s">
        <v>84</v>
      </c>
    </row>
    <row r="2006" spans="2:47" s="1" customFormat="1" ht="11.25">
      <c r="B2006" s="33"/>
      <c r="D2006" s="152" t="s">
        <v>648</v>
      </c>
      <c r="F2006" s="188" t="s">
        <v>2199</v>
      </c>
      <c r="H2006" s="189">
        <v>0</v>
      </c>
      <c r="L2006" s="33"/>
      <c r="M2006" s="155"/>
      <c r="T2006" s="57"/>
      <c r="AU2006" s="18" t="s">
        <v>84</v>
      </c>
    </row>
    <row r="2007" spans="2:47" s="1" customFormat="1" ht="11.25">
      <c r="B2007" s="33"/>
      <c r="D2007" s="152" t="s">
        <v>648</v>
      </c>
      <c r="F2007" s="188" t="s">
        <v>2201</v>
      </c>
      <c r="H2007" s="189">
        <v>0</v>
      </c>
      <c r="L2007" s="33"/>
      <c r="M2007" s="155"/>
      <c r="T2007" s="57"/>
      <c r="AU2007" s="18" t="s">
        <v>84</v>
      </c>
    </row>
    <row r="2008" spans="2:47" s="1" customFormat="1" ht="11.25">
      <c r="B2008" s="33"/>
      <c r="D2008" s="152" t="s">
        <v>648</v>
      </c>
      <c r="F2008" s="188" t="s">
        <v>1</v>
      </c>
      <c r="H2008" s="189">
        <v>0</v>
      </c>
      <c r="L2008" s="33"/>
      <c r="M2008" s="155"/>
      <c r="T2008" s="57"/>
      <c r="AU2008" s="18" t="s">
        <v>84</v>
      </c>
    </row>
    <row r="2009" spans="2:47" s="1" customFormat="1" ht="11.25">
      <c r="B2009" s="33"/>
      <c r="D2009" s="152" t="s">
        <v>648</v>
      </c>
      <c r="F2009" s="188" t="s">
        <v>2202</v>
      </c>
      <c r="H2009" s="189">
        <v>0</v>
      </c>
      <c r="L2009" s="33"/>
      <c r="M2009" s="155"/>
      <c r="T2009" s="57"/>
      <c r="AU2009" s="18" t="s">
        <v>84</v>
      </c>
    </row>
    <row r="2010" spans="2:47" s="1" customFormat="1" ht="11.25">
      <c r="B2010" s="33"/>
      <c r="D2010" s="152" t="s">
        <v>648</v>
      </c>
      <c r="F2010" s="188" t="s">
        <v>2203</v>
      </c>
      <c r="H2010" s="189">
        <v>36.06</v>
      </c>
      <c r="L2010" s="33"/>
      <c r="M2010" s="155"/>
      <c r="T2010" s="57"/>
      <c r="AU2010" s="18" t="s">
        <v>84</v>
      </c>
    </row>
    <row r="2011" spans="2:47" s="1" customFormat="1" ht="11.25">
      <c r="B2011" s="33"/>
      <c r="D2011" s="152" t="s">
        <v>648</v>
      </c>
      <c r="F2011" s="188" t="s">
        <v>1</v>
      </c>
      <c r="H2011" s="189">
        <v>0</v>
      </c>
      <c r="L2011" s="33"/>
      <c r="M2011" s="155"/>
      <c r="T2011" s="57"/>
      <c r="AU2011" s="18" t="s">
        <v>84</v>
      </c>
    </row>
    <row r="2012" spans="2:47" s="1" customFormat="1" ht="11.25">
      <c r="B2012" s="33"/>
      <c r="D2012" s="152" t="s">
        <v>648</v>
      </c>
      <c r="F2012" s="188" t="s">
        <v>2204</v>
      </c>
      <c r="H2012" s="189">
        <v>0</v>
      </c>
      <c r="L2012" s="33"/>
      <c r="M2012" s="155"/>
      <c r="T2012" s="57"/>
      <c r="AU2012" s="18" t="s">
        <v>84</v>
      </c>
    </row>
    <row r="2013" spans="2:47" s="1" customFormat="1" ht="11.25">
      <c r="B2013" s="33"/>
      <c r="D2013" s="152" t="s">
        <v>648</v>
      </c>
      <c r="F2013" s="188" t="s">
        <v>2205</v>
      </c>
      <c r="H2013" s="189">
        <v>78.72</v>
      </c>
      <c r="L2013" s="33"/>
      <c r="M2013" s="155"/>
      <c r="T2013" s="57"/>
      <c r="AU2013" s="18" t="s">
        <v>84</v>
      </c>
    </row>
    <row r="2014" spans="2:47" s="1" customFormat="1" ht="11.25">
      <c r="B2014" s="33"/>
      <c r="D2014" s="152" t="s">
        <v>648</v>
      </c>
      <c r="F2014" s="188" t="s">
        <v>2206</v>
      </c>
      <c r="H2014" s="189">
        <v>0</v>
      </c>
      <c r="L2014" s="33"/>
      <c r="M2014" s="155"/>
      <c r="T2014" s="57"/>
      <c r="AU2014" s="18" t="s">
        <v>84</v>
      </c>
    </row>
    <row r="2015" spans="2:47" s="1" customFormat="1" ht="11.25">
      <c r="B2015" s="33"/>
      <c r="D2015" s="152" t="s">
        <v>648</v>
      </c>
      <c r="F2015" s="188" t="s">
        <v>1</v>
      </c>
      <c r="H2015" s="189">
        <v>0</v>
      </c>
      <c r="L2015" s="33"/>
      <c r="M2015" s="155"/>
      <c r="T2015" s="57"/>
      <c r="AU2015" s="18" t="s">
        <v>84</v>
      </c>
    </row>
    <row r="2016" spans="2:47" s="1" customFormat="1" ht="11.25">
      <c r="B2016" s="33"/>
      <c r="D2016" s="152" t="s">
        <v>648</v>
      </c>
      <c r="F2016" s="188" t="s">
        <v>2207</v>
      </c>
      <c r="H2016" s="189">
        <v>0</v>
      </c>
      <c r="L2016" s="33"/>
      <c r="M2016" s="155"/>
      <c r="T2016" s="57"/>
      <c r="AU2016" s="18" t="s">
        <v>84</v>
      </c>
    </row>
    <row r="2017" spans="2:47" s="1" customFormat="1" ht="11.25">
      <c r="B2017" s="33"/>
      <c r="D2017" s="152" t="s">
        <v>648</v>
      </c>
      <c r="F2017" s="188" t="s">
        <v>1</v>
      </c>
      <c r="H2017" s="189">
        <v>0</v>
      </c>
      <c r="L2017" s="33"/>
      <c r="M2017" s="155"/>
      <c r="T2017" s="57"/>
      <c r="AU2017" s="18" t="s">
        <v>84</v>
      </c>
    </row>
    <row r="2018" spans="2:47" s="1" customFormat="1" ht="11.25">
      <c r="B2018" s="33"/>
      <c r="D2018" s="152" t="s">
        <v>648</v>
      </c>
      <c r="F2018" s="188" t="s">
        <v>2208</v>
      </c>
      <c r="H2018" s="189">
        <v>0</v>
      </c>
      <c r="L2018" s="33"/>
      <c r="M2018" s="155"/>
      <c r="T2018" s="57"/>
      <c r="AU2018" s="18" t="s">
        <v>84</v>
      </c>
    </row>
    <row r="2019" spans="2:47" s="1" customFormat="1" ht="11.25">
      <c r="B2019" s="33"/>
      <c r="D2019" s="152" t="s">
        <v>648</v>
      </c>
      <c r="F2019" s="188" t="s">
        <v>1</v>
      </c>
      <c r="H2019" s="189">
        <v>0</v>
      </c>
      <c r="L2019" s="33"/>
      <c r="M2019" s="155"/>
      <c r="T2019" s="57"/>
      <c r="AU2019" s="18" t="s">
        <v>84</v>
      </c>
    </row>
    <row r="2020" spans="2:47" s="1" customFormat="1" ht="11.25">
      <c r="B2020" s="33"/>
      <c r="D2020" s="152" t="s">
        <v>648</v>
      </c>
      <c r="F2020" s="188" t="s">
        <v>1</v>
      </c>
      <c r="H2020" s="189">
        <v>0</v>
      </c>
      <c r="L2020" s="33"/>
      <c r="M2020" s="155"/>
      <c r="T2020" s="57"/>
      <c r="AU2020" s="18" t="s">
        <v>84</v>
      </c>
    </row>
    <row r="2021" spans="2:47" s="1" customFormat="1" ht="11.25">
      <c r="B2021" s="33"/>
      <c r="D2021" s="152" t="s">
        <v>648</v>
      </c>
      <c r="F2021" s="188" t="s">
        <v>1</v>
      </c>
      <c r="H2021" s="189">
        <v>0</v>
      </c>
      <c r="L2021" s="33"/>
      <c r="M2021" s="155"/>
      <c r="T2021" s="57"/>
      <c r="AU2021" s="18" t="s">
        <v>84</v>
      </c>
    </row>
    <row r="2022" spans="2:47" s="1" customFormat="1" ht="11.25">
      <c r="B2022" s="33"/>
      <c r="D2022" s="152" t="s">
        <v>648</v>
      </c>
      <c r="F2022" s="188" t="s">
        <v>2209</v>
      </c>
      <c r="H2022" s="189">
        <v>0</v>
      </c>
      <c r="L2022" s="33"/>
      <c r="M2022" s="155"/>
      <c r="T2022" s="57"/>
      <c r="AU2022" s="18" t="s">
        <v>84</v>
      </c>
    </row>
    <row r="2023" spans="2:47" s="1" customFormat="1" ht="11.25">
      <c r="B2023" s="33"/>
      <c r="D2023" s="152" t="s">
        <v>648</v>
      </c>
      <c r="F2023" s="188" t="s">
        <v>2210</v>
      </c>
      <c r="H2023" s="189">
        <v>66.638000000000005</v>
      </c>
      <c r="L2023" s="33"/>
      <c r="M2023" s="155"/>
      <c r="T2023" s="57"/>
      <c r="AU2023" s="18" t="s">
        <v>84</v>
      </c>
    </row>
    <row r="2024" spans="2:47" s="1" customFormat="1" ht="11.25">
      <c r="B2024" s="33"/>
      <c r="D2024" s="152" t="s">
        <v>648</v>
      </c>
      <c r="F2024" s="188" t="s">
        <v>2211</v>
      </c>
      <c r="H2024" s="189">
        <v>0</v>
      </c>
      <c r="L2024" s="33"/>
      <c r="M2024" s="155"/>
      <c r="T2024" s="57"/>
      <c r="AU2024" s="18" t="s">
        <v>84</v>
      </c>
    </row>
    <row r="2025" spans="2:47" s="1" customFormat="1" ht="11.25">
      <c r="B2025" s="33"/>
      <c r="D2025" s="152" t="s">
        <v>648</v>
      </c>
      <c r="F2025" s="188" t="s">
        <v>2212</v>
      </c>
      <c r="H2025" s="189">
        <v>21.042000000000002</v>
      </c>
      <c r="L2025" s="33"/>
      <c r="M2025" s="155"/>
      <c r="T2025" s="57"/>
      <c r="AU2025" s="18" t="s">
        <v>84</v>
      </c>
    </row>
    <row r="2026" spans="2:47" s="1" customFormat="1" ht="11.25">
      <c r="B2026" s="33"/>
      <c r="D2026" s="152" t="s">
        <v>648</v>
      </c>
      <c r="F2026" s="188" t="s">
        <v>2213</v>
      </c>
      <c r="H2026" s="189">
        <v>0</v>
      </c>
      <c r="L2026" s="33"/>
      <c r="M2026" s="155"/>
      <c r="T2026" s="57"/>
      <c r="AU2026" s="18" t="s">
        <v>84</v>
      </c>
    </row>
    <row r="2027" spans="2:47" s="1" customFormat="1" ht="11.25">
      <c r="B2027" s="33"/>
      <c r="D2027" s="152" t="s">
        <v>648</v>
      </c>
      <c r="F2027" s="188" t="s">
        <v>2214</v>
      </c>
      <c r="H2027" s="189">
        <v>30.716999999999999</v>
      </c>
      <c r="L2027" s="33"/>
      <c r="M2027" s="155"/>
      <c r="T2027" s="57"/>
      <c r="AU2027" s="18" t="s">
        <v>84</v>
      </c>
    </row>
    <row r="2028" spans="2:47" s="1" customFormat="1" ht="11.25">
      <c r="B2028" s="33"/>
      <c r="D2028" s="152" t="s">
        <v>648</v>
      </c>
      <c r="F2028" s="188" t="s">
        <v>2215</v>
      </c>
      <c r="H2028" s="189">
        <v>0</v>
      </c>
      <c r="L2028" s="33"/>
      <c r="M2028" s="155"/>
      <c r="T2028" s="57"/>
      <c r="AU2028" s="18" t="s">
        <v>84</v>
      </c>
    </row>
    <row r="2029" spans="2:47" s="1" customFormat="1" ht="11.25">
      <c r="B2029" s="33"/>
      <c r="D2029" s="152" t="s">
        <v>648</v>
      </c>
      <c r="F2029" s="188" t="s">
        <v>2216</v>
      </c>
      <c r="H2029" s="189">
        <v>37.78</v>
      </c>
      <c r="L2029" s="33"/>
      <c r="M2029" s="155"/>
      <c r="T2029" s="57"/>
      <c r="AU2029" s="18" t="s">
        <v>84</v>
      </c>
    </row>
    <row r="2030" spans="2:47" s="1" customFormat="1" ht="11.25">
      <c r="B2030" s="33"/>
      <c r="D2030" s="152" t="s">
        <v>648</v>
      </c>
      <c r="F2030" s="188" t="s">
        <v>2217</v>
      </c>
      <c r="H2030" s="189">
        <v>0</v>
      </c>
      <c r="L2030" s="33"/>
      <c r="M2030" s="155"/>
      <c r="T2030" s="57"/>
      <c r="AU2030" s="18" t="s">
        <v>84</v>
      </c>
    </row>
    <row r="2031" spans="2:47" s="1" customFormat="1" ht="11.25">
      <c r="B2031" s="33"/>
      <c r="D2031" s="152" t="s">
        <v>648</v>
      </c>
      <c r="F2031" s="188" t="s">
        <v>2218</v>
      </c>
      <c r="H2031" s="189">
        <v>62.012999999999998</v>
      </c>
      <c r="L2031" s="33"/>
      <c r="M2031" s="155"/>
      <c r="T2031" s="57"/>
      <c r="AU2031" s="18" t="s">
        <v>84</v>
      </c>
    </row>
    <row r="2032" spans="2:47" s="1" customFormat="1" ht="11.25">
      <c r="B2032" s="33"/>
      <c r="D2032" s="152" t="s">
        <v>648</v>
      </c>
      <c r="F2032" s="188" t="s">
        <v>2219</v>
      </c>
      <c r="H2032" s="189">
        <v>0</v>
      </c>
      <c r="L2032" s="33"/>
      <c r="M2032" s="155"/>
      <c r="T2032" s="57"/>
      <c r="AU2032" s="18" t="s">
        <v>84</v>
      </c>
    </row>
    <row r="2033" spans="2:47" s="1" customFormat="1" ht="11.25">
      <c r="B2033" s="33"/>
      <c r="D2033" s="152" t="s">
        <v>648</v>
      </c>
      <c r="F2033" s="188" t="s">
        <v>2218</v>
      </c>
      <c r="H2033" s="189">
        <v>62.012999999999998</v>
      </c>
      <c r="L2033" s="33"/>
      <c r="M2033" s="155"/>
      <c r="T2033" s="57"/>
      <c r="AU2033" s="18" t="s">
        <v>84</v>
      </c>
    </row>
    <row r="2034" spans="2:47" s="1" customFormat="1" ht="11.25">
      <c r="B2034" s="33"/>
      <c r="D2034" s="152" t="s">
        <v>648</v>
      </c>
      <c r="F2034" s="188" t="s">
        <v>2220</v>
      </c>
      <c r="H2034" s="189">
        <v>0</v>
      </c>
      <c r="L2034" s="33"/>
      <c r="M2034" s="155"/>
      <c r="T2034" s="57"/>
      <c r="AU2034" s="18" t="s">
        <v>84</v>
      </c>
    </row>
    <row r="2035" spans="2:47" s="1" customFormat="1" ht="11.25">
      <c r="B2035" s="33"/>
      <c r="D2035" s="152" t="s">
        <v>648</v>
      </c>
      <c r="F2035" s="188" t="s">
        <v>2210</v>
      </c>
      <c r="H2035" s="189">
        <v>66.638000000000005</v>
      </c>
      <c r="L2035" s="33"/>
      <c r="M2035" s="155"/>
      <c r="T2035" s="57"/>
      <c r="AU2035" s="18" t="s">
        <v>84</v>
      </c>
    </row>
    <row r="2036" spans="2:47" s="1" customFormat="1" ht="11.25">
      <c r="B2036" s="33"/>
      <c r="D2036" s="152" t="s">
        <v>648</v>
      </c>
      <c r="F2036" s="188" t="s">
        <v>2221</v>
      </c>
      <c r="H2036" s="189">
        <v>0</v>
      </c>
      <c r="L2036" s="33"/>
      <c r="M2036" s="155"/>
      <c r="T2036" s="57"/>
      <c r="AU2036" s="18" t="s">
        <v>84</v>
      </c>
    </row>
    <row r="2037" spans="2:47" s="1" customFormat="1" ht="11.25">
      <c r="B2037" s="33"/>
      <c r="D2037" s="152" t="s">
        <v>648</v>
      </c>
      <c r="F2037" s="188" t="s">
        <v>2212</v>
      </c>
      <c r="H2037" s="189">
        <v>21.042000000000002</v>
      </c>
      <c r="L2037" s="33"/>
      <c r="M2037" s="155"/>
      <c r="T2037" s="57"/>
      <c r="AU2037" s="18" t="s">
        <v>84</v>
      </c>
    </row>
    <row r="2038" spans="2:47" s="1" customFormat="1" ht="11.25">
      <c r="B2038" s="33"/>
      <c r="D2038" s="152" t="s">
        <v>648</v>
      </c>
      <c r="F2038" s="188" t="s">
        <v>2222</v>
      </c>
      <c r="H2038" s="189">
        <v>0</v>
      </c>
      <c r="L2038" s="33"/>
      <c r="M2038" s="155"/>
      <c r="T2038" s="57"/>
      <c r="AU2038" s="18" t="s">
        <v>84</v>
      </c>
    </row>
    <row r="2039" spans="2:47" s="1" customFormat="1" ht="11.25">
      <c r="B2039" s="33"/>
      <c r="D2039" s="152" t="s">
        <v>648</v>
      </c>
      <c r="F2039" s="188" t="s">
        <v>2214</v>
      </c>
      <c r="H2039" s="189">
        <v>30.716999999999999</v>
      </c>
      <c r="L2039" s="33"/>
      <c r="M2039" s="155"/>
      <c r="T2039" s="57"/>
      <c r="AU2039" s="18" t="s">
        <v>84</v>
      </c>
    </row>
    <row r="2040" spans="2:47" s="1" customFormat="1" ht="11.25">
      <c r="B2040" s="33"/>
      <c r="D2040" s="152" t="s">
        <v>648</v>
      </c>
      <c r="F2040" s="188" t="s">
        <v>2223</v>
      </c>
      <c r="H2040" s="189">
        <v>0</v>
      </c>
      <c r="L2040" s="33"/>
      <c r="M2040" s="155"/>
      <c r="T2040" s="57"/>
      <c r="AU2040" s="18" t="s">
        <v>84</v>
      </c>
    </row>
    <row r="2041" spans="2:47" s="1" customFormat="1" ht="11.25">
      <c r="B2041" s="33"/>
      <c r="D2041" s="152" t="s">
        <v>648</v>
      </c>
      <c r="F2041" s="188" t="s">
        <v>2216</v>
      </c>
      <c r="H2041" s="189">
        <v>37.78</v>
      </c>
      <c r="L2041" s="33"/>
      <c r="M2041" s="155"/>
      <c r="T2041" s="57"/>
      <c r="AU2041" s="18" t="s">
        <v>84</v>
      </c>
    </row>
    <row r="2042" spans="2:47" s="1" customFormat="1" ht="11.25">
      <c r="B2042" s="33"/>
      <c r="D2042" s="152" t="s">
        <v>648</v>
      </c>
      <c r="F2042" s="188" t="s">
        <v>2224</v>
      </c>
      <c r="H2042" s="189">
        <v>0</v>
      </c>
      <c r="L2042" s="33"/>
      <c r="M2042" s="155"/>
      <c r="T2042" s="57"/>
      <c r="AU2042" s="18" t="s">
        <v>84</v>
      </c>
    </row>
    <row r="2043" spans="2:47" s="1" customFormat="1" ht="11.25">
      <c r="B2043" s="33"/>
      <c r="D2043" s="152" t="s">
        <v>648</v>
      </c>
      <c r="F2043" s="188" t="s">
        <v>2225</v>
      </c>
      <c r="H2043" s="189">
        <v>1077.546</v>
      </c>
      <c r="L2043" s="33"/>
      <c r="M2043" s="155"/>
      <c r="T2043" s="57"/>
      <c r="AU2043" s="18" t="s">
        <v>84</v>
      </c>
    </row>
    <row r="2044" spans="2:47" s="1" customFormat="1" ht="11.25">
      <c r="B2044" s="33"/>
      <c r="D2044" s="152" t="s">
        <v>648</v>
      </c>
      <c r="F2044" s="188" t="s">
        <v>2226</v>
      </c>
      <c r="H2044" s="189">
        <v>0</v>
      </c>
      <c r="L2044" s="33"/>
      <c r="M2044" s="155"/>
      <c r="T2044" s="57"/>
      <c r="AU2044" s="18" t="s">
        <v>84</v>
      </c>
    </row>
    <row r="2045" spans="2:47" s="1" customFormat="1" ht="11.25">
      <c r="B2045" s="33"/>
      <c r="D2045" s="152" t="s">
        <v>648</v>
      </c>
      <c r="F2045" s="188" t="s">
        <v>2227</v>
      </c>
      <c r="H2045" s="189">
        <v>105.66</v>
      </c>
      <c r="L2045" s="33"/>
      <c r="M2045" s="155"/>
      <c r="T2045" s="57"/>
      <c r="AU2045" s="18" t="s">
        <v>84</v>
      </c>
    </row>
    <row r="2046" spans="2:47" s="1" customFormat="1" ht="11.25">
      <c r="B2046" s="33"/>
      <c r="D2046" s="152" t="s">
        <v>648</v>
      </c>
      <c r="F2046" s="188" t="s">
        <v>2228</v>
      </c>
      <c r="H2046" s="189">
        <v>0</v>
      </c>
      <c r="L2046" s="33"/>
      <c r="M2046" s="155"/>
      <c r="T2046" s="57"/>
      <c r="AU2046" s="18" t="s">
        <v>84</v>
      </c>
    </row>
    <row r="2047" spans="2:47" s="1" customFormat="1" ht="11.25">
      <c r="B2047" s="33"/>
      <c r="D2047" s="152" t="s">
        <v>648</v>
      </c>
      <c r="F2047" s="188" t="s">
        <v>2229</v>
      </c>
      <c r="H2047" s="189">
        <v>99.944999999999993</v>
      </c>
      <c r="L2047" s="33"/>
      <c r="M2047" s="155"/>
      <c r="T2047" s="57"/>
      <c r="AU2047" s="18" t="s">
        <v>84</v>
      </c>
    </row>
    <row r="2048" spans="2:47" s="1" customFormat="1" ht="11.25">
      <c r="B2048" s="33"/>
      <c r="D2048" s="152" t="s">
        <v>648</v>
      </c>
      <c r="F2048" s="188" t="s">
        <v>2230</v>
      </c>
      <c r="H2048" s="189">
        <v>0</v>
      </c>
      <c r="L2048" s="33"/>
      <c r="M2048" s="155"/>
      <c r="T2048" s="57"/>
      <c r="AU2048" s="18" t="s">
        <v>84</v>
      </c>
    </row>
    <row r="2049" spans="2:47" s="1" customFormat="1" ht="11.25">
      <c r="B2049" s="33"/>
      <c r="D2049" s="152" t="s">
        <v>648</v>
      </c>
      <c r="F2049" s="188" t="s">
        <v>2231</v>
      </c>
      <c r="H2049" s="189">
        <v>108.675</v>
      </c>
      <c r="L2049" s="33"/>
      <c r="M2049" s="155"/>
      <c r="T2049" s="57"/>
      <c r="AU2049" s="18" t="s">
        <v>84</v>
      </c>
    </row>
    <row r="2050" spans="2:47" s="1" customFormat="1" ht="11.25">
      <c r="B2050" s="33"/>
      <c r="D2050" s="152" t="s">
        <v>648</v>
      </c>
      <c r="F2050" s="188" t="s">
        <v>2232</v>
      </c>
      <c r="H2050" s="189">
        <v>0</v>
      </c>
      <c r="L2050" s="33"/>
      <c r="M2050" s="155"/>
      <c r="T2050" s="57"/>
      <c r="AU2050" s="18" t="s">
        <v>84</v>
      </c>
    </row>
    <row r="2051" spans="2:47" s="1" customFormat="1" ht="11.25">
      <c r="B2051" s="33"/>
      <c r="D2051" s="152" t="s">
        <v>648</v>
      </c>
      <c r="F2051" s="188" t="s">
        <v>2233</v>
      </c>
      <c r="H2051" s="189">
        <v>44.25</v>
      </c>
      <c r="L2051" s="33"/>
      <c r="M2051" s="155"/>
      <c r="T2051" s="57"/>
      <c r="AU2051" s="18" t="s">
        <v>84</v>
      </c>
    </row>
    <row r="2052" spans="2:47" s="1" customFormat="1" ht="11.25">
      <c r="B2052" s="33"/>
      <c r="D2052" s="152" t="s">
        <v>648</v>
      </c>
      <c r="F2052" s="188" t="s">
        <v>2234</v>
      </c>
      <c r="H2052" s="189">
        <v>0</v>
      </c>
      <c r="L2052" s="33"/>
      <c r="M2052" s="155"/>
      <c r="T2052" s="57"/>
      <c r="AU2052" s="18" t="s">
        <v>84</v>
      </c>
    </row>
    <row r="2053" spans="2:47" s="1" customFormat="1" ht="11.25">
      <c r="B2053" s="33"/>
      <c r="D2053" s="152" t="s">
        <v>648</v>
      </c>
      <c r="F2053" s="188" t="s">
        <v>2235</v>
      </c>
      <c r="H2053" s="189">
        <v>111.15</v>
      </c>
      <c r="L2053" s="33"/>
      <c r="M2053" s="155"/>
      <c r="T2053" s="57"/>
      <c r="AU2053" s="18" t="s">
        <v>84</v>
      </c>
    </row>
    <row r="2054" spans="2:47" s="1" customFormat="1" ht="11.25">
      <c r="B2054" s="33"/>
      <c r="D2054" s="152" t="s">
        <v>648</v>
      </c>
      <c r="F2054" s="188" t="s">
        <v>2236</v>
      </c>
      <c r="H2054" s="189">
        <v>0</v>
      </c>
      <c r="L2054" s="33"/>
      <c r="M2054" s="155"/>
      <c r="T2054" s="57"/>
      <c r="AU2054" s="18" t="s">
        <v>84</v>
      </c>
    </row>
    <row r="2055" spans="2:47" s="1" customFormat="1" ht="11.25">
      <c r="B2055" s="33"/>
      <c r="D2055" s="152" t="s">
        <v>648</v>
      </c>
      <c r="F2055" s="188" t="s">
        <v>2237</v>
      </c>
      <c r="H2055" s="189">
        <v>0</v>
      </c>
      <c r="L2055" s="33"/>
      <c r="M2055" s="155"/>
      <c r="T2055" s="57"/>
      <c r="AU2055" s="18" t="s">
        <v>84</v>
      </c>
    </row>
    <row r="2056" spans="2:47" s="1" customFormat="1" ht="11.25">
      <c r="B2056" s="33"/>
      <c r="D2056" s="152" t="s">
        <v>648</v>
      </c>
      <c r="F2056" s="188" t="s">
        <v>2238</v>
      </c>
      <c r="H2056" s="189">
        <v>0</v>
      </c>
      <c r="L2056" s="33"/>
      <c r="M2056" s="155"/>
      <c r="T2056" s="57"/>
      <c r="AU2056" s="18" t="s">
        <v>84</v>
      </c>
    </row>
    <row r="2057" spans="2:47" s="1" customFormat="1" ht="11.25">
      <c r="B2057" s="33"/>
      <c r="D2057" s="152" t="s">
        <v>648</v>
      </c>
      <c r="F2057" s="188" t="s">
        <v>2237</v>
      </c>
      <c r="H2057" s="189">
        <v>0</v>
      </c>
      <c r="L2057" s="33"/>
      <c r="M2057" s="155"/>
      <c r="T2057" s="57"/>
      <c r="AU2057" s="18" t="s">
        <v>84</v>
      </c>
    </row>
    <row r="2058" spans="2:47" s="1" customFormat="1" ht="11.25">
      <c r="B2058" s="33"/>
      <c r="D2058" s="152" t="s">
        <v>648</v>
      </c>
      <c r="F2058" s="188" t="s">
        <v>2239</v>
      </c>
      <c r="H2058" s="189">
        <v>0</v>
      </c>
      <c r="L2058" s="33"/>
      <c r="M2058" s="155"/>
      <c r="T2058" s="57"/>
      <c r="AU2058" s="18" t="s">
        <v>84</v>
      </c>
    </row>
    <row r="2059" spans="2:47" s="1" customFormat="1" ht="11.25">
      <c r="B2059" s="33"/>
      <c r="D2059" s="152" t="s">
        <v>648</v>
      </c>
      <c r="F2059" s="188" t="s">
        <v>1</v>
      </c>
      <c r="H2059" s="189">
        <v>0</v>
      </c>
      <c r="L2059" s="33"/>
      <c r="M2059" s="155"/>
      <c r="T2059" s="57"/>
      <c r="AU2059" s="18" t="s">
        <v>84</v>
      </c>
    </row>
    <row r="2060" spans="2:47" s="1" customFormat="1" ht="11.25">
      <c r="B2060" s="33"/>
      <c r="D2060" s="152" t="s">
        <v>648</v>
      </c>
      <c r="F2060" s="188" t="s">
        <v>2240</v>
      </c>
      <c r="H2060" s="189">
        <v>0</v>
      </c>
      <c r="L2060" s="33"/>
      <c r="M2060" s="155"/>
      <c r="T2060" s="57"/>
      <c r="AU2060" s="18" t="s">
        <v>84</v>
      </c>
    </row>
    <row r="2061" spans="2:47" s="1" customFormat="1" ht="11.25">
      <c r="B2061" s="33"/>
      <c r="D2061" s="152" t="s">
        <v>648</v>
      </c>
      <c r="F2061" s="188" t="s">
        <v>2212</v>
      </c>
      <c r="H2061" s="189">
        <v>21.042000000000002</v>
      </c>
      <c r="L2061" s="33"/>
      <c r="M2061" s="155"/>
      <c r="T2061" s="57"/>
      <c r="AU2061" s="18" t="s">
        <v>84</v>
      </c>
    </row>
    <row r="2062" spans="2:47" s="1" customFormat="1" ht="11.25">
      <c r="B2062" s="33"/>
      <c r="D2062" s="152" t="s">
        <v>648</v>
      </c>
      <c r="F2062" s="188" t="s">
        <v>1949</v>
      </c>
      <c r="H2062" s="189">
        <v>0</v>
      </c>
      <c r="L2062" s="33"/>
      <c r="M2062" s="155"/>
      <c r="T2062" s="57"/>
      <c r="AU2062" s="18" t="s">
        <v>84</v>
      </c>
    </row>
    <row r="2063" spans="2:47" s="1" customFormat="1" ht="11.25">
      <c r="B2063" s="33"/>
      <c r="D2063" s="152" t="s">
        <v>648</v>
      </c>
      <c r="F2063" s="188" t="s">
        <v>1</v>
      </c>
      <c r="H2063" s="189">
        <v>0</v>
      </c>
      <c r="L2063" s="33"/>
      <c r="M2063" s="155"/>
      <c r="T2063" s="57"/>
      <c r="AU2063" s="18" t="s">
        <v>84</v>
      </c>
    </row>
    <row r="2064" spans="2:47" s="1" customFormat="1" ht="11.25">
      <c r="B2064" s="33"/>
      <c r="D2064" s="152" t="s">
        <v>648</v>
      </c>
      <c r="F2064" s="188" t="s">
        <v>2241</v>
      </c>
      <c r="H2064" s="189">
        <v>0</v>
      </c>
      <c r="L2064" s="33"/>
      <c r="M2064" s="155"/>
      <c r="T2064" s="57"/>
      <c r="AU2064" s="18" t="s">
        <v>84</v>
      </c>
    </row>
    <row r="2065" spans="2:47" s="1" customFormat="1" ht="11.25">
      <c r="B2065" s="33"/>
      <c r="D2065" s="152" t="s">
        <v>648</v>
      </c>
      <c r="F2065" s="188" t="s">
        <v>2242</v>
      </c>
      <c r="H2065" s="189">
        <v>41.13</v>
      </c>
      <c r="L2065" s="33"/>
      <c r="M2065" s="155"/>
      <c r="T2065" s="57"/>
      <c r="AU2065" s="18" t="s">
        <v>84</v>
      </c>
    </row>
    <row r="2066" spans="2:47" s="1" customFormat="1" ht="11.25">
      <c r="B2066" s="33"/>
      <c r="D2066" s="152" t="s">
        <v>648</v>
      </c>
      <c r="F2066" s="188" t="s">
        <v>2243</v>
      </c>
      <c r="H2066" s="189">
        <v>0</v>
      </c>
      <c r="L2066" s="33"/>
      <c r="M2066" s="155"/>
      <c r="T2066" s="57"/>
      <c r="AU2066" s="18" t="s">
        <v>84</v>
      </c>
    </row>
    <row r="2067" spans="2:47" s="1" customFormat="1" ht="11.25">
      <c r="B2067" s="33"/>
      <c r="D2067" s="152" t="s">
        <v>648</v>
      </c>
      <c r="F2067" s="188" t="s">
        <v>1</v>
      </c>
      <c r="H2067" s="189">
        <v>0</v>
      </c>
      <c r="L2067" s="33"/>
      <c r="M2067" s="155"/>
      <c r="T2067" s="57"/>
      <c r="AU2067" s="18" t="s">
        <v>84</v>
      </c>
    </row>
    <row r="2068" spans="2:47" s="1" customFormat="1" ht="11.25">
      <c r="B2068" s="33"/>
      <c r="D2068" s="152" t="s">
        <v>648</v>
      </c>
      <c r="F2068" s="188" t="s">
        <v>2244</v>
      </c>
      <c r="H2068" s="189">
        <v>0</v>
      </c>
      <c r="L2068" s="33"/>
      <c r="M2068" s="155"/>
      <c r="T2068" s="57"/>
      <c r="AU2068" s="18" t="s">
        <v>84</v>
      </c>
    </row>
    <row r="2069" spans="2:47" s="1" customFormat="1" ht="11.25">
      <c r="B2069" s="33"/>
      <c r="D2069" s="152" t="s">
        <v>648</v>
      </c>
      <c r="F2069" s="188" t="s">
        <v>2245</v>
      </c>
      <c r="H2069" s="189">
        <v>102.51</v>
      </c>
      <c r="L2069" s="33"/>
      <c r="M2069" s="155"/>
      <c r="T2069" s="57"/>
      <c r="AU2069" s="18" t="s">
        <v>84</v>
      </c>
    </row>
    <row r="2070" spans="2:47" s="1" customFormat="1" ht="11.25">
      <c r="B2070" s="33"/>
      <c r="D2070" s="152" t="s">
        <v>648</v>
      </c>
      <c r="F2070" s="188" t="s">
        <v>2246</v>
      </c>
      <c r="H2070" s="189">
        <v>0</v>
      </c>
      <c r="L2070" s="33"/>
      <c r="M2070" s="155"/>
      <c r="T2070" s="57"/>
      <c r="AU2070" s="18" t="s">
        <v>84</v>
      </c>
    </row>
    <row r="2071" spans="2:47" s="1" customFormat="1" ht="11.25">
      <c r="B2071" s="33"/>
      <c r="D2071" s="152" t="s">
        <v>648</v>
      </c>
      <c r="F2071" s="188" t="s">
        <v>2247</v>
      </c>
      <c r="H2071" s="189">
        <v>107.874</v>
      </c>
      <c r="L2071" s="33"/>
      <c r="M2071" s="155"/>
      <c r="T2071" s="57"/>
      <c r="AU2071" s="18" t="s">
        <v>84</v>
      </c>
    </row>
    <row r="2072" spans="2:47" s="1" customFormat="1" ht="11.25">
      <c r="B2072" s="33"/>
      <c r="D2072" s="152" t="s">
        <v>648</v>
      </c>
      <c r="F2072" s="188" t="s">
        <v>2248</v>
      </c>
      <c r="H2072" s="189">
        <v>0</v>
      </c>
      <c r="L2072" s="33"/>
      <c r="M2072" s="155"/>
      <c r="T2072" s="57"/>
      <c r="AU2072" s="18" t="s">
        <v>84</v>
      </c>
    </row>
    <row r="2073" spans="2:47" s="1" customFormat="1" ht="11.25">
      <c r="B2073" s="33"/>
      <c r="D2073" s="152" t="s">
        <v>648</v>
      </c>
      <c r="F2073" s="188" t="s">
        <v>2249</v>
      </c>
      <c r="H2073" s="189">
        <v>90.944999999999993</v>
      </c>
      <c r="L2073" s="33"/>
      <c r="M2073" s="155"/>
      <c r="T2073" s="57"/>
      <c r="AU2073" s="18" t="s">
        <v>84</v>
      </c>
    </row>
    <row r="2074" spans="2:47" s="1" customFormat="1" ht="11.25">
      <c r="B2074" s="33"/>
      <c r="D2074" s="152" t="s">
        <v>648</v>
      </c>
      <c r="F2074" s="188" t="s">
        <v>2250</v>
      </c>
      <c r="H2074" s="189">
        <v>0</v>
      </c>
      <c r="L2074" s="33"/>
      <c r="M2074" s="155"/>
      <c r="T2074" s="57"/>
      <c r="AU2074" s="18" t="s">
        <v>84</v>
      </c>
    </row>
    <row r="2075" spans="2:47" s="1" customFormat="1" ht="11.25">
      <c r="B2075" s="33"/>
      <c r="D2075" s="152" t="s">
        <v>648</v>
      </c>
      <c r="F2075" s="188" t="s">
        <v>2251</v>
      </c>
      <c r="H2075" s="189">
        <v>103.77</v>
      </c>
      <c r="L2075" s="33"/>
      <c r="M2075" s="155"/>
      <c r="T2075" s="57"/>
      <c r="AU2075" s="18" t="s">
        <v>84</v>
      </c>
    </row>
    <row r="2076" spans="2:47" s="1" customFormat="1" ht="11.25">
      <c r="B2076" s="33"/>
      <c r="D2076" s="152" t="s">
        <v>648</v>
      </c>
      <c r="F2076" s="188" t="s">
        <v>2225</v>
      </c>
      <c r="H2076" s="189">
        <v>936.95100000000002</v>
      </c>
      <c r="L2076" s="33"/>
      <c r="M2076" s="155"/>
      <c r="T2076" s="57"/>
      <c r="AU2076" s="18" t="s">
        <v>84</v>
      </c>
    </row>
    <row r="2077" spans="2:47" s="1" customFormat="1" ht="11.25">
      <c r="B2077" s="33"/>
      <c r="D2077" s="152" t="s">
        <v>648</v>
      </c>
      <c r="F2077" s="188" t="s">
        <v>2080</v>
      </c>
      <c r="H2077" s="189">
        <v>0</v>
      </c>
      <c r="L2077" s="33"/>
      <c r="M2077" s="155"/>
      <c r="T2077" s="57"/>
      <c r="AU2077" s="18" t="s">
        <v>84</v>
      </c>
    </row>
    <row r="2078" spans="2:47" s="1" customFormat="1" ht="11.25">
      <c r="B2078" s="33"/>
      <c r="D2078" s="152" t="s">
        <v>648</v>
      </c>
      <c r="F2078" s="188" t="s">
        <v>2252</v>
      </c>
      <c r="H2078" s="189">
        <v>31.686</v>
      </c>
      <c r="L2078" s="33"/>
      <c r="M2078" s="155"/>
      <c r="T2078" s="57"/>
      <c r="AU2078" s="18" t="s">
        <v>84</v>
      </c>
    </row>
    <row r="2079" spans="2:47" s="1" customFormat="1" ht="11.25">
      <c r="B2079" s="33"/>
      <c r="D2079" s="152" t="s">
        <v>648</v>
      </c>
      <c r="F2079" s="188" t="s">
        <v>2253</v>
      </c>
      <c r="H2079" s="189">
        <v>0</v>
      </c>
      <c r="L2079" s="33"/>
      <c r="M2079" s="155"/>
      <c r="T2079" s="57"/>
      <c r="AU2079" s="18" t="s">
        <v>84</v>
      </c>
    </row>
    <row r="2080" spans="2:47" s="1" customFormat="1" ht="11.25">
      <c r="B2080" s="33"/>
      <c r="D2080" s="152" t="s">
        <v>648</v>
      </c>
      <c r="F2080" s="188" t="s">
        <v>1</v>
      </c>
      <c r="H2080" s="189">
        <v>0</v>
      </c>
      <c r="L2080" s="33"/>
      <c r="M2080" s="155"/>
      <c r="T2080" s="57"/>
      <c r="AU2080" s="18" t="s">
        <v>84</v>
      </c>
    </row>
    <row r="2081" spans="2:47" s="1" customFormat="1" ht="11.25">
      <c r="B2081" s="33"/>
      <c r="D2081" s="152" t="s">
        <v>648</v>
      </c>
      <c r="F2081" s="188" t="s">
        <v>2254</v>
      </c>
      <c r="H2081" s="189">
        <v>0</v>
      </c>
      <c r="L2081" s="33"/>
      <c r="M2081" s="155"/>
      <c r="T2081" s="57"/>
      <c r="AU2081" s="18" t="s">
        <v>84</v>
      </c>
    </row>
    <row r="2082" spans="2:47" s="1" customFormat="1" ht="11.25">
      <c r="B2082" s="33"/>
      <c r="D2082" s="152" t="s">
        <v>648</v>
      </c>
      <c r="F2082" s="188" t="s">
        <v>2255</v>
      </c>
      <c r="H2082" s="189">
        <v>69.894000000000005</v>
      </c>
      <c r="L2082" s="33"/>
      <c r="M2082" s="155"/>
      <c r="T2082" s="57"/>
      <c r="AU2082" s="18" t="s">
        <v>84</v>
      </c>
    </row>
    <row r="2083" spans="2:47" s="1" customFormat="1" ht="11.25">
      <c r="B2083" s="33"/>
      <c r="D2083" s="152" t="s">
        <v>648</v>
      </c>
      <c r="F2083" s="188" t="s">
        <v>2256</v>
      </c>
      <c r="H2083" s="189">
        <v>0</v>
      </c>
      <c r="L2083" s="33"/>
      <c r="M2083" s="155"/>
      <c r="T2083" s="57"/>
      <c r="AU2083" s="18" t="s">
        <v>84</v>
      </c>
    </row>
    <row r="2084" spans="2:47" s="1" customFormat="1" ht="11.25">
      <c r="B2084" s="33"/>
      <c r="D2084" s="152" t="s">
        <v>648</v>
      </c>
      <c r="F2084" s="188" t="s">
        <v>2212</v>
      </c>
      <c r="H2084" s="189">
        <v>21.042000000000002</v>
      </c>
      <c r="L2084" s="33"/>
      <c r="M2084" s="155"/>
      <c r="T2084" s="57"/>
      <c r="AU2084" s="18" t="s">
        <v>84</v>
      </c>
    </row>
    <row r="2085" spans="2:47" s="1" customFormat="1" ht="11.25">
      <c r="B2085" s="33"/>
      <c r="D2085" s="152" t="s">
        <v>648</v>
      </c>
      <c r="F2085" s="188" t="s">
        <v>2257</v>
      </c>
      <c r="H2085" s="189">
        <v>0</v>
      </c>
      <c r="L2085" s="33"/>
      <c r="M2085" s="155"/>
      <c r="T2085" s="57"/>
      <c r="AU2085" s="18" t="s">
        <v>84</v>
      </c>
    </row>
    <row r="2086" spans="2:47" s="1" customFormat="1" ht="11.25">
      <c r="B2086" s="33"/>
      <c r="D2086" s="152" t="s">
        <v>648</v>
      </c>
      <c r="F2086" s="188" t="s">
        <v>2258</v>
      </c>
      <c r="H2086" s="189">
        <v>29</v>
      </c>
      <c r="L2086" s="33"/>
      <c r="M2086" s="155"/>
      <c r="T2086" s="57"/>
      <c r="AU2086" s="18" t="s">
        <v>84</v>
      </c>
    </row>
    <row r="2087" spans="2:47" s="1" customFormat="1" ht="11.25">
      <c r="B2087" s="33"/>
      <c r="D2087" s="152" t="s">
        <v>648</v>
      </c>
      <c r="F2087" s="188" t="s">
        <v>2259</v>
      </c>
      <c r="H2087" s="189">
        <v>0</v>
      </c>
      <c r="L2087" s="33"/>
      <c r="M2087" s="155"/>
      <c r="T2087" s="57"/>
      <c r="AU2087" s="18" t="s">
        <v>84</v>
      </c>
    </row>
    <row r="2088" spans="2:47" s="1" customFormat="1" ht="11.25">
      <c r="B2088" s="33"/>
      <c r="D2088" s="152" t="s">
        <v>648</v>
      </c>
      <c r="F2088" s="188" t="s">
        <v>2260</v>
      </c>
      <c r="H2088" s="189">
        <v>37.89</v>
      </c>
      <c r="L2088" s="33"/>
      <c r="M2088" s="155"/>
      <c r="T2088" s="57"/>
      <c r="AU2088" s="18" t="s">
        <v>84</v>
      </c>
    </row>
    <row r="2089" spans="2:47" s="1" customFormat="1" ht="11.25">
      <c r="B2089" s="33"/>
      <c r="D2089" s="152" t="s">
        <v>648</v>
      </c>
      <c r="F2089" s="188" t="s">
        <v>2261</v>
      </c>
      <c r="H2089" s="189">
        <v>0</v>
      </c>
      <c r="L2089" s="33"/>
      <c r="M2089" s="155"/>
      <c r="T2089" s="57"/>
      <c r="AU2089" s="18" t="s">
        <v>84</v>
      </c>
    </row>
    <row r="2090" spans="2:47" s="1" customFormat="1" ht="11.25">
      <c r="B2090" s="33"/>
      <c r="D2090" s="152" t="s">
        <v>648</v>
      </c>
      <c r="F2090" s="188" t="s">
        <v>2262</v>
      </c>
      <c r="H2090" s="189">
        <v>67.096000000000004</v>
      </c>
      <c r="L2090" s="33"/>
      <c r="M2090" s="155"/>
      <c r="T2090" s="57"/>
      <c r="AU2090" s="18" t="s">
        <v>84</v>
      </c>
    </row>
    <row r="2091" spans="2:47" s="1" customFormat="1" ht="11.25">
      <c r="B2091" s="33"/>
      <c r="D2091" s="152" t="s">
        <v>648</v>
      </c>
      <c r="F2091" s="188" t="s">
        <v>2263</v>
      </c>
      <c r="H2091" s="189">
        <v>0</v>
      </c>
      <c r="L2091" s="33"/>
      <c r="M2091" s="155"/>
      <c r="T2091" s="57"/>
      <c r="AU2091" s="18" t="s">
        <v>84</v>
      </c>
    </row>
    <row r="2092" spans="2:47" s="1" customFormat="1" ht="11.25">
      <c r="B2092" s="33"/>
      <c r="D2092" s="152" t="s">
        <v>648</v>
      </c>
      <c r="F2092" s="188" t="s">
        <v>2264</v>
      </c>
      <c r="H2092" s="189">
        <v>69.436000000000007</v>
      </c>
      <c r="L2092" s="33"/>
      <c r="M2092" s="155"/>
      <c r="T2092" s="57"/>
      <c r="AU2092" s="18" t="s">
        <v>84</v>
      </c>
    </row>
    <row r="2093" spans="2:47" s="1" customFormat="1" ht="11.25">
      <c r="B2093" s="33"/>
      <c r="D2093" s="152" t="s">
        <v>648</v>
      </c>
      <c r="F2093" s="188" t="s">
        <v>2265</v>
      </c>
      <c r="H2093" s="189">
        <v>0</v>
      </c>
      <c r="L2093" s="33"/>
      <c r="M2093" s="155"/>
      <c r="T2093" s="57"/>
      <c r="AU2093" s="18" t="s">
        <v>84</v>
      </c>
    </row>
    <row r="2094" spans="2:47" s="1" customFormat="1" ht="11.25">
      <c r="B2094" s="33"/>
      <c r="D2094" s="152" t="s">
        <v>648</v>
      </c>
      <c r="F2094" s="188" t="s">
        <v>2266</v>
      </c>
      <c r="H2094" s="189">
        <v>63.597000000000001</v>
      </c>
      <c r="L2094" s="33"/>
      <c r="M2094" s="155"/>
      <c r="T2094" s="57"/>
      <c r="AU2094" s="18" t="s">
        <v>84</v>
      </c>
    </row>
    <row r="2095" spans="2:47" s="1" customFormat="1" ht="11.25">
      <c r="B2095" s="33"/>
      <c r="D2095" s="152" t="s">
        <v>648</v>
      </c>
      <c r="F2095" s="188" t="s">
        <v>2267</v>
      </c>
      <c r="H2095" s="189">
        <v>0</v>
      </c>
      <c r="L2095" s="33"/>
      <c r="M2095" s="155"/>
      <c r="T2095" s="57"/>
      <c r="AU2095" s="18" t="s">
        <v>84</v>
      </c>
    </row>
    <row r="2096" spans="2:47" s="1" customFormat="1" ht="11.25">
      <c r="B2096" s="33"/>
      <c r="D2096" s="152" t="s">
        <v>648</v>
      </c>
      <c r="F2096" s="188" t="s">
        <v>2212</v>
      </c>
      <c r="H2096" s="189">
        <v>21.042000000000002</v>
      </c>
      <c r="L2096" s="33"/>
      <c r="M2096" s="155"/>
      <c r="T2096" s="57"/>
      <c r="AU2096" s="18" t="s">
        <v>84</v>
      </c>
    </row>
    <row r="2097" spans="2:47" s="1" customFormat="1" ht="11.25">
      <c r="B2097" s="33"/>
      <c r="D2097" s="152" t="s">
        <v>648</v>
      </c>
      <c r="F2097" s="188" t="s">
        <v>2268</v>
      </c>
      <c r="H2097" s="189">
        <v>0</v>
      </c>
      <c r="L2097" s="33"/>
      <c r="M2097" s="155"/>
      <c r="T2097" s="57"/>
      <c r="AU2097" s="18" t="s">
        <v>84</v>
      </c>
    </row>
    <row r="2098" spans="2:47" s="1" customFormat="1" ht="11.25">
      <c r="B2098" s="33"/>
      <c r="D2098" s="152" t="s">
        <v>648</v>
      </c>
      <c r="F2098" s="188" t="s">
        <v>2269</v>
      </c>
      <c r="H2098" s="189">
        <v>30.710999999999999</v>
      </c>
      <c r="L2098" s="33"/>
      <c r="M2098" s="155"/>
      <c r="T2098" s="57"/>
      <c r="AU2098" s="18" t="s">
        <v>84</v>
      </c>
    </row>
    <row r="2099" spans="2:47" s="1" customFormat="1" ht="11.25">
      <c r="B2099" s="33"/>
      <c r="D2099" s="152" t="s">
        <v>648</v>
      </c>
      <c r="F2099" s="188" t="s">
        <v>2270</v>
      </c>
      <c r="H2099" s="189">
        <v>0</v>
      </c>
      <c r="L2099" s="33"/>
      <c r="M2099" s="155"/>
      <c r="T2099" s="57"/>
      <c r="AU2099" s="18" t="s">
        <v>84</v>
      </c>
    </row>
    <row r="2100" spans="2:47" s="1" customFormat="1" ht="11.25">
      <c r="B2100" s="33"/>
      <c r="D2100" s="152" t="s">
        <v>648</v>
      </c>
      <c r="F2100" s="188" t="s">
        <v>2271</v>
      </c>
      <c r="H2100" s="189">
        <v>27.64</v>
      </c>
      <c r="L2100" s="33"/>
      <c r="M2100" s="155"/>
      <c r="T2100" s="57"/>
      <c r="AU2100" s="18" t="s">
        <v>84</v>
      </c>
    </row>
    <row r="2101" spans="2:47" s="1" customFormat="1" ht="11.25">
      <c r="B2101" s="33"/>
      <c r="D2101" s="152" t="s">
        <v>648</v>
      </c>
      <c r="F2101" s="188" t="s">
        <v>2272</v>
      </c>
      <c r="H2101" s="189">
        <v>0</v>
      </c>
      <c r="L2101" s="33"/>
      <c r="M2101" s="155"/>
      <c r="T2101" s="57"/>
      <c r="AU2101" s="18" t="s">
        <v>84</v>
      </c>
    </row>
    <row r="2102" spans="2:47" s="1" customFormat="1" ht="11.25">
      <c r="B2102" s="33"/>
      <c r="D2102" s="152" t="s">
        <v>648</v>
      </c>
      <c r="F2102" s="188" t="s">
        <v>1</v>
      </c>
      <c r="H2102" s="189">
        <v>0</v>
      </c>
      <c r="L2102" s="33"/>
      <c r="M2102" s="155"/>
      <c r="T2102" s="57"/>
      <c r="AU2102" s="18" t="s">
        <v>84</v>
      </c>
    </row>
    <row r="2103" spans="2:47" s="1" customFormat="1" ht="11.25">
      <c r="B2103" s="33"/>
      <c r="D2103" s="152" t="s">
        <v>648</v>
      </c>
      <c r="F2103" s="188" t="s">
        <v>1</v>
      </c>
      <c r="H2103" s="189">
        <v>0</v>
      </c>
      <c r="L2103" s="33"/>
      <c r="M2103" s="155"/>
      <c r="T2103" s="57"/>
      <c r="AU2103" s="18" t="s">
        <v>84</v>
      </c>
    </row>
    <row r="2104" spans="2:47" s="1" customFormat="1" ht="11.25">
      <c r="B2104" s="33"/>
      <c r="D2104" s="152" t="s">
        <v>648</v>
      </c>
      <c r="F2104" s="188" t="s">
        <v>1</v>
      </c>
      <c r="H2104" s="189">
        <v>0</v>
      </c>
      <c r="L2104" s="33"/>
      <c r="M2104" s="155"/>
      <c r="T2104" s="57"/>
      <c r="AU2104" s="18" t="s">
        <v>84</v>
      </c>
    </row>
    <row r="2105" spans="2:47" s="1" customFormat="1" ht="11.25">
      <c r="B2105" s="33"/>
      <c r="D2105" s="152" t="s">
        <v>648</v>
      </c>
      <c r="F2105" s="188" t="s">
        <v>1946</v>
      </c>
      <c r="H2105" s="189">
        <v>0</v>
      </c>
      <c r="L2105" s="33"/>
      <c r="M2105" s="155"/>
      <c r="T2105" s="57"/>
      <c r="AU2105" s="18" t="s">
        <v>84</v>
      </c>
    </row>
    <row r="2106" spans="2:47" s="1" customFormat="1" ht="11.25">
      <c r="B2106" s="33"/>
      <c r="D2106" s="152" t="s">
        <v>648</v>
      </c>
      <c r="F2106" s="188" t="s">
        <v>2273</v>
      </c>
      <c r="H2106" s="189">
        <v>37.89</v>
      </c>
      <c r="L2106" s="33"/>
      <c r="M2106" s="155"/>
      <c r="T2106" s="57"/>
      <c r="AU2106" s="18" t="s">
        <v>84</v>
      </c>
    </row>
    <row r="2107" spans="2:47" s="1" customFormat="1" ht="11.25">
      <c r="B2107" s="33"/>
      <c r="D2107" s="152" t="s">
        <v>648</v>
      </c>
      <c r="F2107" s="188" t="s">
        <v>1832</v>
      </c>
      <c r="H2107" s="189">
        <v>0</v>
      </c>
      <c r="L2107" s="33"/>
      <c r="M2107" s="155"/>
      <c r="T2107" s="57"/>
      <c r="AU2107" s="18" t="s">
        <v>84</v>
      </c>
    </row>
    <row r="2108" spans="2:47" s="1" customFormat="1" ht="11.25">
      <c r="B2108" s="33"/>
      <c r="D2108" s="152" t="s">
        <v>648</v>
      </c>
      <c r="F2108" s="188" t="s">
        <v>2274</v>
      </c>
      <c r="H2108" s="189">
        <v>157.13999999999999</v>
      </c>
      <c r="L2108" s="33"/>
      <c r="M2108" s="155"/>
      <c r="T2108" s="57"/>
      <c r="AU2108" s="18" t="s">
        <v>84</v>
      </c>
    </row>
    <row r="2109" spans="2:47" s="1" customFormat="1" ht="11.25">
      <c r="B2109" s="33"/>
      <c r="D2109" s="152" t="s">
        <v>648</v>
      </c>
      <c r="F2109" s="188" t="s">
        <v>1834</v>
      </c>
      <c r="H2109" s="189">
        <v>0</v>
      </c>
      <c r="L2109" s="33"/>
      <c r="M2109" s="155"/>
      <c r="T2109" s="57"/>
      <c r="AU2109" s="18" t="s">
        <v>84</v>
      </c>
    </row>
    <row r="2110" spans="2:47" s="1" customFormat="1" ht="11.25">
      <c r="B2110" s="33"/>
      <c r="D2110" s="152" t="s">
        <v>648</v>
      </c>
      <c r="F2110" s="188" t="s">
        <v>2275</v>
      </c>
      <c r="H2110" s="189">
        <v>21.15</v>
      </c>
      <c r="L2110" s="33"/>
      <c r="M2110" s="155"/>
      <c r="T2110" s="57"/>
      <c r="AU2110" s="18" t="s">
        <v>84</v>
      </c>
    </row>
    <row r="2111" spans="2:47" s="1" customFormat="1" ht="11.25">
      <c r="B2111" s="33"/>
      <c r="D2111" s="152" t="s">
        <v>648</v>
      </c>
      <c r="F2111" s="188" t="s">
        <v>1453</v>
      </c>
      <c r="H2111" s="189">
        <v>0</v>
      </c>
      <c r="L2111" s="33"/>
      <c r="M2111" s="155"/>
      <c r="T2111" s="57"/>
      <c r="AU2111" s="18" t="s">
        <v>84</v>
      </c>
    </row>
    <row r="2112" spans="2:47" s="1" customFormat="1" ht="11.25">
      <c r="B2112" s="33"/>
      <c r="D2112" s="152" t="s">
        <v>648</v>
      </c>
      <c r="F2112" s="188" t="s">
        <v>2276</v>
      </c>
      <c r="H2112" s="189">
        <v>18.899999999999999</v>
      </c>
      <c r="L2112" s="33"/>
      <c r="M2112" s="155"/>
      <c r="T2112" s="57"/>
      <c r="AU2112" s="18" t="s">
        <v>84</v>
      </c>
    </row>
    <row r="2113" spans="2:47" s="1" customFormat="1" ht="11.25">
      <c r="B2113" s="33"/>
      <c r="D2113" s="152" t="s">
        <v>648</v>
      </c>
      <c r="F2113" s="188" t="s">
        <v>1455</v>
      </c>
      <c r="H2113" s="189">
        <v>0</v>
      </c>
      <c r="L2113" s="33"/>
      <c r="M2113" s="155"/>
      <c r="T2113" s="57"/>
      <c r="AU2113" s="18" t="s">
        <v>84</v>
      </c>
    </row>
    <row r="2114" spans="2:47" s="1" customFormat="1" ht="11.25">
      <c r="B2114" s="33"/>
      <c r="D2114" s="152" t="s">
        <v>648</v>
      </c>
      <c r="F2114" s="188" t="s">
        <v>2277</v>
      </c>
      <c r="H2114" s="189">
        <v>19.440000000000001</v>
      </c>
      <c r="L2114" s="33"/>
      <c r="M2114" s="155"/>
      <c r="T2114" s="57"/>
      <c r="AU2114" s="18" t="s">
        <v>84</v>
      </c>
    </row>
    <row r="2115" spans="2:47" s="1" customFormat="1" ht="11.25">
      <c r="B2115" s="33"/>
      <c r="D2115" s="152" t="s">
        <v>648</v>
      </c>
      <c r="F2115" s="188" t="s">
        <v>1838</v>
      </c>
      <c r="H2115" s="189">
        <v>0</v>
      </c>
      <c r="L2115" s="33"/>
      <c r="M2115" s="155"/>
      <c r="T2115" s="57"/>
      <c r="AU2115" s="18" t="s">
        <v>84</v>
      </c>
    </row>
    <row r="2116" spans="2:47" s="1" customFormat="1" ht="11.25">
      <c r="B2116" s="33"/>
      <c r="D2116" s="152" t="s">
        <v>648</v>
      </c>
      <c r="F2116" s="188" t="s">
        <v>2278</v>
      </c>
      <c r="H2116" s="189">
        <v>18.63</v>
      </c>
      <c r="L2116" s="33"/>
      <c r="M2116" s="155"/>
      <c r="T2116" s="57"/>
      <c r="AU2116" s="18" t="s">
        <v>84</v>
      </c>
    </row>
    <row r="2117" spans="2:47" s="1" customFormat="1" ht="11.25">
      <c r="B2117" s="33"/>
      <c r="D2117" s="152" t="s">
        <v>648</v>
      </c>
      <c r="F2117" s="188" t="s">
        <v>1840</v>
      </c>
      <c r="H2117" s="189">
        <v>0</v>
      </c>
      <c r="L2117" s="33"/>
      <c r="M2117" s="155"/>
      <c r="T2117" s="57"/>
      <c r="AU2117" s="18" t="s">
        <v>84</v>
      </c>
    </row>
    <row r="2118" spans="2:47" s="1" customFormat="1" ht="11.25">
      <c r="B2118" s="33"/>
      <c r="D2118" s="152" t="s">
        <v>648</v>
      </c>
      <c r="F2118" s="188" t="s">
        <v>2279</v>
      </c>
      <c r="H2118" s="189">
        <v>43.2</v>
      </c>
      <c r="L2118" s="33"/>
      <c r="M2118" s="155"/>
      <c r="T2118" s="57"/>
      <c r="AU2118" s="18" t="s">
        <v>84</v>
      </c>
    </row>
    <row r="2119" spans="2:47" s="1" customFormat="1" ht="11.25">
      <c r="B2119" s="33"/>
      <c r="D2119" s="152" t="s">
        <v>648</v>
      </c>
      <c r="F2119" s="188" t="s">
        <v>1842</v>
      </c>
      <c r="H2119" s="189">
        <v>0</v>
      </c>
      <c r="L2119" s="33"/>
      <c r="M2119" s="155"/>
      <c r="T2119" s="57"/>
      <c r="AU2119" s="18" t="s">
        <v>84</v>
      </c>
    </row>
    <row r="2120" spans="2:47" s="1" customFormat="1" ht="11.25">
      <c r="B2120" s="33"/>
      <c r="D2120" s="152" t="s">
        <v>648</v>
      </c>
      <c r="F2120" s="188" t="s">
        <v>2280</v>
      </c>
      <c r="H2120" s="189">
        <v>45.63</v>
      </c>
      <c r="L2120" s="33"/>
      <c r="M2120" s="155"/>
      <c r="T2120" s="57"/>
      <c r="AU2120" s="18" t="s">
        <v>84</v>
      </c>
    </row>
    <row r="2121" spans="2:47" s="1" customFormat="1" ht="11.25">
      <c r="B2121" s="33"/>
      <c r="D2121" s="152" t="s">
        <v>648</v>
      </c>
      <c r="F2121" s="188" t="s">
        <v>1844</v>
      </c>
      <c r="H2121" s="189">
        <v>0</v>
      </c>
      <c r="L2121" s="33"/>
      <c r="M2121" s="155"/>
      <c r="T2121" s="57"/>
      <c r="AU2121" s="18" t="s">
        <v>84</v>
      </c>
    </row>
    <row r="2122" spans="2:47" s="1" customFormat="1" ht="11.25">
      <c r="B2122" s="33"/>
      <c r="D2122" s="152" t="s">
        <v>648</v>
      </c>
      <c r="F2122" s="188" t="s">
        <v>2281</v>
      </c>
      <c r="H2122" s="189">
        <v>38.1</v>
      </c>
      <c r="L2122" s="33"/>
      <c r="M2122" s="155"/>
      <c r="T2122" s="57"/>
      <c r="AU2122" s="18" t="s">
        <v>84</v>
      </c>
    </row>
    <row r="2123" spans="2:47" s="1" customFormat="1" ht="11.25">
      <c r="B2123" s="33"/>
      <c r="D2123" s="152" t="s">
        <v>648</v>
      </c>
      <c r="F2123" s="188" t="s">
        <v>1846</v>
      </c>
      <c r="H2123" s="189">
        <v>0</v>
      </c>
      <c r="L2123" s="33"/>
      <c r="M2123" s="155"/>
      <c r="T2123" s="57"/>
      <c r="AU2123" s="18" t="s">
        <v>84</v>
      </c>
    </row>
    <row r="2124" spans="2:47" s="1" customFormat="1" ht="11.25">
      <c r="B2124" s="33"/>
      <c r="D2124" s="152" t="s">
        <v>648</v>
      </c>
      <c r="F2124" s="188" t="s">
        <v>2282</v>
      </c>
      <c r="H2124" s="189">
        <v>38.4</v>
      </c>
      <c r="L2124" s="33"/>
      <c r="M2124" s="155"/>
      <c r="T2124" s="57"/>
      <c r="AU2124" s="18" t="s">
        <v>84</v>
      </c>
    </row>
    <row r="2125" spans="2:47" s="1" customFormat="1" ht="11.25">
      <c r="B2125" s="33"/>
      <c r="D2125" s="152" t="s">
        <v>648</v>
      </c>
      <c r="F2125" s="188" t="s">
        <v>811</v>
      </c>
      <c r="H2125" s="189">
        <v>0</v>
      </c>
      <c r="L2125" s="33"/>
      <c r="M2125" s="155"/>
      <c r="T2125" s="57"/>
      <c r="AU2125" s="18" t="s">
        <v>84</v>
      </c>
    </row>
    <row r="2126" spans="2:47" s="1" customFormat="1" ht="11.25">
      <c r="B2126" s="33"/>
      <c r="D2126" s="152" t="s">
        <v>648</v>
      </c>
      <c r="F2126" s="188" t="s">
        <v>1</v>
      </c>
      <c r="H2126" s="189">
        <v>0</v>
      </c>
      <c r="L2126" s="33"/>
      <c r="M2126" s="155"/>
      <c r="T2126" s="57"/>
      <c r="AU2126" s="18" t="s">
        <v>84</v>
      </c>
    </row>
    <row r="2127" spans="2:47" s="1" customFormat="1" ht="11.25">
      <c r="B2127" s="33"/>
      <c r="D2127" s="152" t="s">
        <v>648</v>
      </c>
      <c r="F2127" s="188" t="s">
        <v>1848</v>
      </c>
      <c r="H2127" s="189">
        <v>0</v>
      </c>
      <c r="L2127" s="33"/>
      <c r="M2127" s="155"/>
      <c r="T2127" s="57"/>
      <c r="AU2127" s="18" t="s">
        <v>84</v>
      </c>
    </row>
    <row r="2128" spans="2:47" s="1" customFormat="1" ht="11.25">
      <c r="B2128" s="33"/>
      <c r="D2128" s="152" t="s">
        <v>648</v>
      </c>
      <c r="F2128" s="188" t="s">
        <v>2283</v>
      </c>
      <c r="H2128" s="189">
        <v>26.4</v>
      </c>
      <c r="L2128" s="33"/>
      <c r="M2128" s="155"/>
      <c r="T2128" s="57"/>
      <c r="AU2128" s="18" t="s">
        <v>84</v>
      </c>
    </row>
    <row r="2129" spans="2:47" s="1" customFormat="1" ht="11.25">
      <c r="B2129" s="33"/>
      <c r="D2129" s="152" t="s">
        <v>648</v>
      </c>
      <c r="F2129" s="188" t="s">
        <v>1850</v>
      </c>
      <c r="H2129" s="189">
        <v>0</v>
      </c>
      <c r="L2129" s="33"/>
      <c r="M2129" s="155"/>
      <c r="T2129" s="57"/>
      <c r="AU2129" s="18" t="s">
        <v>84</v>
      </c>
    </row>
    <row r="2130" spans="2:47" s="1" customFormat="1" ht="11.25">
      <c r="B2130" s="33"/>
      <c r="D2130" s="152" t="s">
        <v>648</v>
      </c>
      <c r="F2130" s="188" t="s">
        <v>2284</v>
      </c>
      <c r="H2130" s="189">
        <v>37.658999999999999</v>
      </c>
      <c r="L2130" s="33"/>
      <c r="M2130" s="155"/>
      <c r="T2130" s="57"/>
      <c r="AU2130" s="18" t="s">
        <v>84</v>
      </c>
    </row>
    <row r="2131" spans="2:47" s="1" customFormat="1" ht="11.25">
      <c r="B2131" s="33"/>
      <c r="D2131" s="152" t="s">
        <v>648</v>
      </c>
      <c r="F2131" s="188" t="s">
        <v>2092</v>
      </c>
      <c r="H2131" s="189">
        <v>0</v>
      </c>
      <c r="L2131" s="33"/>
      <c r="M2131" s="155"/>
      <c r="T2131" s="57"/>
      <c r="AU2131" s="18" t="s">
        <v>84</v>
      </c>
    </row>
    <row r="2132" spans="2:47" s="1" customFormat="1" ht="11.25">
      <c r="B2132" s="33"/>
      <c r="D2132" s="152" t="s">
        <v>648</v>
      </c>
      <c r="F2132" s="188" t="s">
        <v>2237</v>
      </c>
      <c r="H2132" s="189">
        <v>0</v>
      </c>
      <c r="L2132" s="33"/>
      <c r="M2132" s="155"/>
      <c r="T2132" s="57"/>
      <c r="AU2132" s="18" t="s">
        <v>84</v>
      </c>
    </row>
    <row r="2133" spans="2:47" s="1" customFormat="1" ht="11.25">
      <c r="B2133" s="33"/>
      <c r="D2133" s="152" t="s">
        <v>648</v>
      </c>
      <c r="F2133" s="188" t="s">
        <v>2093</v>
      </c>
      <c r="H2133" s="189">
        <v>0</v>
      </c>
      <c r="L2133" s="33"/>
      <c r="M2133" s="155"/>
      <c r="T2133" s="57"/>
      <c r="AU2133" s="18" t="s">
        <v>84</v>
      </c>
    </row>
    <row r="2134" spans="2:47" s="1" customFormat="1" ht="11.25">
      <c r="B2134" s="33"/>
      <c r="D2134" s="152" t="s">
        <v>648</v>
      </c>
      <c r="F2134" s="188" t="s">
        <v>2237</v>
      </c>
      <c r="H2134" s="189">
        <v>0</v>
      </c>
      <c r="L2134" s="33"/>
      <c r="M2134" s="155"/>
      <c r="T2134" s="57"/>
      <c r="AU2134" s="18" t="s">
        <v>84</v>
      </c>
    </row>
    <row r="2135" spans="2:47" s="1" customFormat="1" ht="11.25">
      <c r="B2135" s="33"/>
      <c r="D2135" s="152" t="s">
        <v>648</v>
      </c>
      <c r="F2135" s="188" t="s">
        <v>2094</v>
      </c>
      <c r="H2135" s="189">
        <v>0</v>
      </c>
      <c r="L2135" s="33"/>
      <c r="M2135" s="155"/>
      <c r="T2135" s="57"/>
      <c r="AU2135" s="18" t="s">
        <v>84</v>
      </c>
    </row>
    <row r="2136" spans="2:47" s="1" customFormat="1" ht="11.25">
      <c r="B2136" s="33"/>
      <c r="D2136" s="152" t="s">
        <v>648</v>
      </c>
      <c r="F2136" s="188" t="s">
        <v>2237</v>
      </c>
      <c r="H2136" s="189">
        <v>0</v>
      </c>
      <c r="L2136" s="33"/>
      <c r="M2136" s="155"/>
      <c r="T2136" s="57"/>
      <c r="AU2136" s="18" t="s">
        <v>84</v>
      </c>
    </row>
    <row r="2137" spans="2:47" s="1" customFormat="1" ht="11.25">
      <c r="B2137" s="33"/>
      <c r="D2137" s="152" t="s">
        <v>648</v>
      </c>
      <c r="F2137" s="188" t="s">
        <v>2095</v>
      </c>
      <c r="H2137" s="189">
        <v>0</v>
      </c>
      <c r="L2137" s="33"/>
      <c r="M2137" s="155"/>
      <c r="T2137" s="57"/>
      <c r="AU2137" s="18" t="s">
        <v>84</v>
      </c>
    </row>
    <row r="2138" spans="2:47" s="1" customFormat="1" ht="11.25">
      <c r="B2138" s="33"/>
      <c r="D2138" s="152" t="s">
        <v>648</v>
      </c>
      <c r="F2138" s="188" t="s">
        <v>2212</v>
      </c>
      <c r="H2138" s="189">
        <v>21.042000000000002</v>
      </c>
      <c r="L2138" s="33"/>
      <c r="M2138" s="155"/>
      <c r="T2138" s="57"/>
      <c r="AU2138" s="18" t="s">
        <v>84</v>
      </c>
    </row>
    <row r="2139" spans="2:47" s="1" customFormat="1" ht="11.25">
      <c r="B2139" s="33"/>
      <c r="D2139" s="152" t="s">
        <v>648</v>
      </c>
      <c r="F2139" s="188" t="s">
        <v>1854</v>
      </c>
      <c r="H2139" s="189">
        <v>0</v>
      </c>
      <c r="L2139" s="33"/>
      <c r="M2139" s="155"/>
      <c r="T2139" s="57"/>
      <c r="AU2139" s="18" t="s">
        <v>84</v>
      </c>
    </row>
    <row r="2140" spans="2:47" s="1" customFormat="1" ht="11.25">
      <c r="B2140" s="33"/>
      <c r="D2140" s="152" t="s">
        <v>648</v>
      </c>
      <c r="F2140" s="188" t="s">
        <v>2285</v>
      </c>
      <c r="H2140" s="189">
        <v>48.6</v>
      </c>
      <c r="L2140" s="33"/>
      <c r="M2140" s="155"/>
      <c r="T2140" s="57"/>
      <c r="AU2140" s="18" t="s">
        <v>84</v>
      </c>
    </row>
    <row r="2141" spans="2:47" s="1" customFormat="1" ht="11.25">
      <c r="B2141" s="33"/>
      <c r="D2141" s="152" t="s">
        <v>648</v>
      </c>
      <c r="F2141" s="188" t="s">
        <v>1916</v>
      </c>
      <c r="H2141" s="189">
        <v>0</v>
      </c>
      <c r="L2141" s="33"/>
      <c r="M2141" s="155"/>
      <c r="T2141" s="57"/>
      <c r="AU2141" s="18" t="s">
        <v>84</v>
      </c>
    </row>
    <row r="2142" spans="2:47" s="1" customFormat="1" ht="11.25">
      <c r="B2142" s="33"/>
      <c r="D2142" s="152" t="s">
        <v>648</v>
      </c>
      <c r="F2142" s="188" t="s">
        <v>2286</v>
      </c>
      <c r="H2142" s="189">
        <v>21.3</v>
      </c>
      <c r="L2142" s="33"/>
      <c r="M2142" s="155"/>
      <c r="T2142" s="57"/>
      <c r="AU2142" s="18" t="s">
        <v>84</v>
      </c>
    </row>
    <row r="2143" spans="2:47" s="1" customFormat="1" ht="11.25">
      <c r="B2143" s="33"/>
      <c r="D2143" s="152" t="s">
        <v>648</v>
      </c>
      <c r="F2143" s="188" t="s">
        <v>1918</v>
      </c>
      <c r="H2143" s="189">
        <v>0</v>
      </c>
      <c r="L2143" s="33"/>
      <c r="M2143" s="155"/>
      <c r="T2143" s="57"/>
      <c r="AU2143" s="18" t="s">
        <v>84</v>
      </c>
    </row>
    <row r="2144" spans="2:47" s="1" customFormat="1" ht="11.25">
      <c r="B2144" s="33"/>
      <c r="D2144" s="152" t="s">
        <v>648</v>
      </c>
      <c r="F2144" s="188" t="s">
        <v>2287</v>
      </c>
      <c r="H2144" s="189">
        <v>37.335000000000001</v>
      </c>
      <c r="L2144" s="33"/>
      <c r="M2144" s="155"/>
      <c r="T2144" s="57"/>
      <c r="AU2144" s="18" t="s">
        <v>84</v>
      </c>
    </row>
    <row r="2145" spans="2:47" s="1" customFormat="1" ht="11.25">
      <c r="B2145" s="33"/>
      <c r="D2145" s="152" t="s">
        <v>648</v>
      </c>
      <c r="F2145" s="188" t="s">
        <v>1920</v>
      </c>
      <c r="H2145" s="189">
        <v>0</v>
      </c>
      <c r="L2145" s="33"/>
      <c r="M2145" s="155"/>
      <c r="T2145" s="57"/>
      <c r="AU2145" s="18" t="s">
        <v>84</v>
      </c>
    </row>
    <row r="2146" spans="2:47" s="1" customFormat="1" ht="11.25">
      <c r="B2146" s="33"/>
      <c r="D2146" s="152" t="s">
        <v>648</v>
      </c>
      <c r="F2146" s="188" t="s">
        <v>2288</v>
      </c>
      <c r="H2146" s="189">
        <v>41.82</v>
      </c>
      <c r="L2146" s="33"/>
      <c r="M2146" s="155"/>
      <c r="T2146" s="57"/>
      <c r="AU2146" s="18" t="s">
        <v>84</v>
      </c>
    </row>
    <row r="2147" spans="2:47" s="1" customFormat="1" ht="11.25">
      <c r="B2147" s="33"/>
      <c r="D2147" s="152" t="s">
        <v>648</v>
      </c>
      <c r="F2147" s="188" t="s">
        <v>1922</v>
      </c>
      <c r="H2147" s="189">
        <v>0</v>
      </c>
      <c r="L2147" s="33"/>
      <c r="M2147" s="155"/>
      <c r="T2147" s="57"/>
      <c r="AU2147" s="18" t="s">
        <v>84</v>
      </c>
    </row>
    <row r="2148" spans="2:47" s="1" customFormat="1" ht="11.25">
      <c r="B2148" s="33"/>
      <c r="D2148" s="152" t="s">
        <v>648</v>
      </c>
      <c r="F2148" s="188" t="s">
        <v>2289</v>
      </c>
      <c r="H2148" s="189">
        <v>15.3</v>
      </c>
      <c r="L2148" s="33"/>
      <c r="M2148" s="155"/>
      <c r="T2148" s="57"/>
      <c r="AU2148" s="18" t="s">
        <v>84</v>
      </c>
    </row>
    <row r="2149" spans="2:47" s="1" customFormat="1" ht="11.25">
      <c r="B2149" s="33"/>
      <c r="D2149" s="152" t="s">
        <v>648</v>
      </c>
      <c r="F2149" s="188" t="s">
        <v>1924</v>
      </c>
      <c r="H2149" s="189">
        <v>0</v>
      </c>
      <c r="L2149" s="33"/>
      <c r="M2149" s="155"/>
      <c r="T2149" s="57"/>
      <c r="AU2149" s="18" t="s">
        <v>84</v>
      </c>
    </row>
    <row r="2150" spans="2:47" s="1" customFormat="1" ht="11.25">
      <c r="B2150" s="33"/>
      <c r="D2150" s="152" t="s">
        <v>648</v>
      </c>
      <c r="F2150" s="188" t="s">
        <v>2290</v>
      </c>
      <c r="H2150" s="189">
        <v>15.87</v>
      </c>
      <c r="L2150" s="33"/>
      <c r="M2150" s="155"/>
      <c r="T2150" s="57"/>
      <c r="AU2150" s="18" t="s">
        <v>84</v>
      </c>
    </row>
    <row r="2151" spans="2:47" s="1" customFormat="1" ht="11.25">
      <c r="B2151" s="33"/>
      <c r="D2151" s="152" t="s">
        <v>648</v>
      </c>
      <c r="F2151" s="188" t="s">
        <v>1925</v>
      </c>
      <c r="H2151" s="189">
        <v>0</v>
      </c>
      <c r="L2151" s="33"/>
      <c r="M2151" s="155"/>
      <c r="T2151" s="57"/>
      <c r="AU2151" s="18" t="s">
        <v>84</v>
      </c>
    </row>
    <row r="2152" spans="2:47" s="1" customFormat="1" ht="11.25">
      <c r="B2152" s="33"/>
      <c r="D2152" s="152" t="s">
        <v>648</v>
      </c>
      <c r="F2152" s="188" t="s">
        <v>2291</v>
      </c>
      <c r="H2152" s="189">
        <v>15.6</v>
      </c>
      <c r="L2152" s="33"/>
      <c r="M2152" s="155"/>
      <c r="T2152" s="57"/>
      <c r="AU2152" s="18" t="s">
        <v>84</v>
      </c>
    </row>
    <row r="2153" spans="2:47" s="1" customFormat="1" ht="11.25">
      <c r="B2153" s="33"/>
      <c r="D2153" s="152" t="s">
        <v>648</v>
      </c>
      <c r="F2153" s="188" t="s">
        <v>1927</v>
      </c>
      <c r="H2153" s="189">
        <v>0</v>
      </c>
      <c r="L2153" s="33"/>
      <c r="M2153" s="155"/>
      <c r="T2153" s="57"/>
      <c r="AU2153" s="18" t="s">
        <v>84</v>
      </c>
    </row>
    <row r="2154" spans="2:47" s="1" customFormat="1" ht="11.25">
      <c r="B2154" s="33"/>
      <c r="D2154" s="152" t="s">
        <v>648</v>
      </c>
      <c r="F2154" s="188" t="s">
        <v>2292</v>
      </c>
      <c r="H2154" s="189">
        <v>26.67</v>
      </c>
      <c r="L2154" s="33"/>
      <c r="M2154" s="155"/>
      <c r="T2154" s="57"/>
      <c r="AU2154" s="18" t="s">
        <v>84</v>
      </c>
    </row>
    <row r="2155" spans="2:47" s="1" customFormat="1" ht="11.25">
      <c r="B2155" s="33"/>
      <c r="D2155" s="152" t="s">
        <v>648</v>
      </c>
      <c r="F2155" s="188" t="s">
        <v>1929</v>
      </c>
      <c r="H2155" s="189">
        <v>0</v>
      </c>
      <c r="L2155" s="33"/>
      <c r="M2155" s="155"/>
      <c r="T2155" s="57"/>
      <c r="AU2155" s="18" t="s">
        <v>84</v>
      </c>
    </row>
    <row r="2156" spans="2:47" s="1" customFormat="1" ht="11.25">
      <c r="B2156" s="33"/>
      <c r="D2156" s="152" t="s">
        <v>648</v>
      </c>
      <c r="F2156" s="188" t="s">
        <v>2293</v>
      </c>
      <c r="H2156" s="189">
        <v>37.200000000000003</v>
      </c>
      <c r="L2156" s="33"/>
      <c r="M2156" s="155"/>
      <c r="T2156" s="57"/>
      <c r="AU2156" s="18" t="s">
        <v>84</v>
      </c>
    </row>
    <row r="2157" spans="2:47" s="1" customFormat="1" ht="11.25">
      <c r="B2157" s="33"/>
      <c r="D2157" s="152" t="s">
        <v>648</v>
      </c>
      <c r="F2157" s="188" t="s">
        <v>1930</v>
      </c>
      <c r="H2157" s="189">
        <v>0</v>
      </c>
      <c r="L2157" s="33"/>
      <c r="M2157" s="155"/>
      <c r="T2157" s="57"/>
      <c r="AU2157" s="18" t="s">
        <v>84</v>
      </c>
    </row>
    <row r="2158" spans="2:47" s="1" customFormat="1" ht="11.25">
      <c r="B2158" s="33"/>
      <c r="D2158" s="152" t="s">
        <v>648</v>
      </c>
      <c r="F2158" s="188" t="s">
        <v>2294</v>
      </c>
      <c r="H2158" s="189">
        <v>51.3</v>
      </c>
      <c r="L2158" s="33"/>
      <c r="M2158" s="155"/>
      <c r="T2158" s="57"/>
      <c r="AU2158" s="18" t="s">
        <v>84</v>
      </c>
    </row>
    <row r="2159" spans="2:47" s="1" customFormat="1" ht="11.25">
      <c r="B2159" s="33"/>
      <c r="D2159" s="152" t="s">
        <v>648</v>
      </c>
      <c r="F2159" s="188" t="s">
        <v>1856</v>
      </c>
      <c r="H2159" s="189">
        <v>0</v>
      </c>
      <c r="L2159" s="33"/>
      <c r="M2159" s="155"/>
      <c r="T2159" s="57"/>
      <c r="AU2159" s="18" t="s">
        <v>84</v>
      </c>
    </row>
    <row r="2160" spans="2:47" s="1" customFormat="1" ht="11.25">
      <c r="B2160" s="33"/>
      <c r="D2160" s="152" t="s">
        <v>648</v>
      </c>
      <c r="F2160" s="188" t="s">
        <v>2295</v>
      </c>
      <c r="H2160" s="189">
        <v>70.83</v>
      </c>
      <c r="L2160" s="33"/>
      <c r="M2160" s="155"/>
      <c r="T2160" s="57"/>
      <c r="AU2160" s="18" t="s">
        <v>84</v>
      </c>
    </row>
    <row r="2161" spans="2:47" s="1" customFormat="1" ht="11.25">
      <c r="B2161" s="33"/>
      <c r="D2161" s="152" t="s">
        <v>648</v>
      </c>
      <c r="F2161" s="188" t="s">
        <v>1858</v>
      </c>
      <c r="H2161" s="189">
        <v>0</v>
      </c>
      <c r="L2161" s="33"/>
      <c r="M2161" s="155"/>
      <c r="T2161" s="57"/>
      <c r="AU2161" s="18" t="s">
        <v>84</v>
      </c>
    </row>
    <row r="2162" spans="2:47" s="1" customFormat="1" ht="11.25">
      <c r="B2162" s="33"/>
      <c r="D2162" s="152" t="s">
        <v>648</v>
      </c>
      <c r="F2162" s="188" t="s">
        <v>2296</v>
      </c>
      <c r="H2162" s="189">
        <v>35.712000000000003</v>
      </c>
      <c r="L2162" s="33"/>
      <c r="M2162" s="155"/>
      <c r="T2162" s="57"/>
      <c r="AU2162" s="18" t="s">
        <v>84</v>
      </c>
    </row>
    <row r="2163" spans="2:47" s="1" customFormat="1" ht="11.25">
      <c r="B2163" s="33"/>
      <c r="D2163" s="152" t="s">
        <v>648</v>
      </c>
      <c r="F2163" s="188" t="s">
        <v>1860</v>
      </c>
      <c r="H2163" s="189">
        <v>0</v>
      </c>
      <c r="L2163" s="33"/>
      <c r="M2163" s="155"/>
      <c r="T2163" s="57"/>
      <c r="AU2163" s="18" t="s">
        <v>84</v>
      </c>
    </row>
    <row r="2164" spans="2:47" s="1" customFormat="1" ht="11.25">
      <c r="B2164" s="33"/>
      <c r="D2164" s="152" t="s">
        <v>648</v>
      </c>
      <c r="F2164" s="188" t="s">
        <v>2297</v>
      </c>
      <c r="H2164" s="189">
        <v>22.35</v>
      </c>
      <c r="L2164" s="33"/>
      <c r="M2164" s="155"/>
      <c r="T2164" s="57"/>
      <c r="AU2164" s="18" t="s">
        <v>84</v>
      </c>
    </row>
    <row r="2165" spans="2:47" s="1" customFormat="1" ht="11.25">
      <c r="B2165" s="33"/>
      <c r="D2165" s="152" t="s">
        <v>648</v>
      </c>
      <c r="F2165" s="188" t="s">
        <v>1861</v>
      </c>
      <c r="H2165" s="189">
        <v>0</v>
      </c>
      <c r="L2165" s="33"/>
      <c r="M2165" s="155"/>
      <c r="T2165" s="57"/>
      <c r="AU2165" s="18" t="s">
        <v>84</v>
      </c>
    </row>
    <row r="2166" spans="2:47" s="1" customFormat="1" ht="11.25">
      <c r="B2166" s="33"/>
      <c r="D2166" s="152" t="s">
        <v>648</v>
      </c>
      <c r="F2166" s="188" t="s">
        <v>2298</v>
      </c>
      <c r="H2166" s="189">
        <v>29.132999999999999</v>
      </c>
      <c r="L2166" s="33"/>
      <c r="M2166" s="155"/>
      <c r="T2166" s="57"/>
      <c r="AU2166" s="18" t="s">
        <v>84</v>
      </c>
    </row>
    <row r="2167" spans="2:47" s="1" customFormat="1" ht="11.25">
      <c r="B2167" s="33"/>
      <c r="D2167" s="152" t="s">
        <v>648</v>
      </c>
      <c r="F2167" s="188" t="s">
        <v>1932</v>
      </c>
      <c r="H2167" s="189">
        <v>0</v>
      </c>
      <c r="L2167" s="33"/>
      <c r="M2167" s="155"/>
      <c r="T2167" s="57"/>
      <c r="AU2167" s="18" t="s">
        <v>84</v>
      </c>
    </row>
    <row r="2168" spans="2:47" s="1" customFormat="1" ht="11.25">
      <c r="B2168" s="33"/>
      <c r="D2168" s="152" t="s">
        <v>648</v>
      </c>
      <c r="F2168" s="188" t="s">
        <v>2299</v>
      </c>
      <c r="H2168" s="189">
        <v>187.327</v>
      </c>
      <c r="L2168" s="33"/>
      <c r="M2168" s="155"/>
      <c r="T2168" s="57"/>
      <c r="AU2168" s="18" t="s">
        <v>84</v>
      </c>
    </row>
    <row r="2169" spans="2:47" s="1" customFormat="1" ht="11.25">
      <c r="B2169" s="33"/>
      <c r="D2169" s="152" t="s">
        <v>648</v>
      </c>
      <c r="F2169" s="188" t="s">
        <v>1934</v>
      </c>
      <c r="H2169" s="189">
        <v>0</v>
      </c>
      <c r="L2169" s="33"/>
      <c r="M2169" s="155"/>
      <c r="T2169" s="57"/>
      <c r="AU2169" s="18" t="s">
        <v>84</v>
      </c>
    </row>
    <row r="2170" spans="2:47" s="1" customFormat="1" ht="11.25">
      <c r="B2170" s="33"/>
      <c r="D2170" s="152" t="s">
        <v>648</v>
      </c>
      <c r="F2170" s="188" t="s">
        <v>2300</v>
      </c>
      <c r="H2170" s="189">
        <v>88.820999999999998</v>
      </c>
      <c r="L2170" s="33"/>
      <c r="M2170" s="155"/>
      <c r="T2170" s="57"/>
      <c r="AU2170" s="18" t="s">
        <v>84</v>
      </c>
    </row>
    <row r="2171" spans="2:47" s="1" customFormat="1" ht="11.25">
      <c r="B2171" s="33"/>
      <c r="D2171" s="152" t="s">
        <v>648</v>
      </c>
      <c r="F2171" s="188" t="s">
        <v>1936</v>
      </c>
      <c r="H2171" s="189">
        <v>0</v>
      </c>
      <c r="L2171" s="33"/>
      <c r="M2171" s="155"/>
      <c r="T2171" s="57"/>
      <c r="AU2171" s="18" t="s">
        <v>84</v>
      </c>
    </row>
    <row r="2172" spans="2:47" s="1" customFormat="1" ht="11.25">
      <c r="B2172" s="33"/>
      <c r="D2172" s="152" t="s">
        <v>648</v>
      </c>
      <c r="F2172" s="188" t="s">
        <v>2301</v>
      </c>
      <c r="H2172" s="189">
        <v>65.849999999999994</v>
      </c>
      <c r="L2172" s="33"/>
      <c r="M2172" s="155"/>
      <c r="T2172" s="57"/>
      <c r="AU2172" s="18" t="s">
        <v>84</v>
      </c>
    </row>
    <row r="2173" spans="2:47" s="1" customFormat="1" ht="11.25">
      <c r="B2173" s="33"/>
      <c r="D2173" s="152" t="s">
        <v>648</v>
      </c>
      <c r="F2173" s="188" t="s">
        <v>789</v>
      </c>
      <c r="H2173" s="189">
        <v>0</v>
      </c>
      <c r="L2173" s="33"/>
      <c r="M2173" s="155"/>
      <c r="T2173" s="57"/>
      <c r="AU2173" s="18" t="s">
        <v>84</v>
      </c>
    </row>
    <row r="2174" spans="2:47" s="1" customFormat="1" ht="11.25">
      <c r="B2174" s="33"/>
      <c r="D2174" s="152" t="s">
        <v>648</v>
      </c>
      <c r="F2174" s="188" t="s">
        <v>2302</v>
      </c>
      <c r="H2174" s="189">
        <v>46.286999999999999</v>
      </c>
      <c r="L2174" s="33"/>
      <c r="M2174" s="155"/>
      <c r="T2174" s="57"/>
      <c r="AU2174" s="18" t="s">
        <v>84</v>
      </c>
    </row>
    <row r="2175" spans="2:47" s="1" customFormat="1" ht="11.25">
      <c r="B2175" s="33"/>
      <c r="D2175" s="152" t="s">
        <v>648</v>
      </c>
      <c r="F2175" s="188" t="s">
        <v>1462</v>
      </c>
      <c r="H2175" s="189">
        <v>0</v>
      </c>
      <c r="L2175" s="33"/>
      <c r="M2175" s="155"/>
      <c r="T2175" s="57"/>
      <c r="AU2175" s="18" t="s">
        <v>84</v>
      </c>
    </row>
    <row r="2176" spans="2:47" s="1" customFormat="1" ht="11.25">
      <c r="B2176" s="33"/>
      <c r="D2176" s="152" t="s">
        <v>648</v>
      </c>
      <c r="F2176" s="188" t="s">
        <v>2303</v>
      </c>
      <c r="H2176" s="189">
        <v>186.16499999999999</v>
      </c>
      <c r="L2176" s="33"/>
      <c r="M2176" s="155"/>
      <c r="T2176" s="57"/>
      <c r="AU2176" s="18" t="s">
        <v>84</v>
      </c>
    </row>
    <row r="2177" spans="2:47" s="1" customFormat="1" ht="11.25">
      <c r="B2177" s="33"/>
      <c r="D2177" s="152" t="s">
        <v>648</v>
      </c>
      <c r="F2177" s="188" t="s">
        <v>2304</v>
      </c>
      <c r="H2177" s="189">
        <v>0</v>
      </c>
      <c r="L2177" s="33"/>
      <c r="M2177" s="155"/>
      <c r="T2177" s="57"/>
      <c r="AU2177" s="18" t="s">
        <v>84</v>
      </c>
    </row>
    <row r="2178" spans="2:47" s="1" customFormat="1" ht="11.25">
      <c r="B2178" s="33"/>
      <c r="D2178" s="152" t="s">
        <v>648</v>
      </c>
      <c r="F2178" s="188" t="s">
        <v>2305</v>
      </c>
      <c r="H2178" s="189">
        <v>39.630000000000003</v>
      </c>
      <c r="L2178" s="33"/>
      <c r="M2178" s="155"/>
      <c r="T2178" s="57"/>
      <c r="AU2178" s="18" t="s">
        <v>84</v>
      </c>
    </row>
    <row r="2179" spans="2:47" s="1" customFormat="1" ht="11.25">
      <c r="B2179" s="33"/>
      <c r="D2179" s="152" t="s">
        <v>648</v>
      </c>
      <c r="F2179" s="188" t="s">
        <v>2225</v>
      </c>
      <c r="H2179" s="189">
        <v>2075.7150000000001</v>
      </c>
      <c r="L2179" s="33"/>
      <c r="M2179" s="155"/>
      <c r="T2179" s="57"/>
      <c r="AU2179" s="18" t="s">
        <v>84</v>
      </c>
    </row>
    <row r="2180" spans="2:47" s="1" customFormat="1" ht="11.25">
      <c r="B2180" s="33"/>
      <c r="D2180" s="152" t="s">
        <v>648</v>
      </c>
      <c r="F2180" s="188" t="s">
        <v>325</v>
      </c>
      <c r="H2180" s="189">
        <v>4090.212</v>
      </c>
      <c r="L2180" s="33"/>
      <c r="M2180" s="155"/>
      <c r="T2180" s="57"/>
      <c r="AU2180" s="18" t="s">
        <v>84</v>
      </c>
    </row>
    <row r="2181" spans="2:47" s="1" customFormat="1" ht="11.25">
      <c r="B2181" s="33"/>
      <c r="D2181" s="152" t="s">
        <v>648</v>
      </c>
      <c r="F2181" s="187" t="s">
        <v>2306</v>
      </c>
      <c r="L2181" s="33"/>
      <c r="M2181" s="155"/>
      <c r="T2181" s="57"/>
      <c r="AU2181" s="18" t="s">
        <v>84</v>
      </c>
    </row>
    <row r="2182" spans="2:47" s="1" customFormat="1" ht="11.25">
      <c r="B2182" s="33"/>
      <c r="D2182" s="152" t="s">
        <v>648</v>
      </c>
      <c r="F2182" s="188" t="s">
        <v>2164</v>
      </c>
      <c r="H2182" s="189">
        <v>0</v>
      </c>
      <c r="L2182" s="33"/>
      <c r="M2182" s="155"/>
      <c r="T2182" s="57"/>
      <c r="AU2182" s="18" t="s">
        <v>84</v>
      </c>
    </row>
    <row r="2183" spans="2:47" s="1" customFormat="1" ht="11.25">
      <c r="B2183" s="33"/>
      <c r="D2183" s="152" t="s">
        <v>648</v>
      </c>
      <c r="F2183" s="188" t="s">
        <v>2307</v>
      </c>
      <c r="H2183" s="189">
        <v>108.94499999999999</v>
      </c>
      <c r="L2183" s="33"/>
      <c r="M2183" s="155"/>
      <c r="T2183" s="57"/>
      <c r="AU2183" s="18" t="s">
        <v>84</v>
      </c>
    </row>
    <row r="2184" spans="2:47" s="1" customFormat="1" ht="11.25">
      <c r="B2184" s="33"/>
      <c r="D2184" s="152" t="s">
        <v>648</v>
      </c>
      <c r="F2184" s="188" t="s">
        <v>1896</v>
      </c>
      <c r="H2184" s="189">
        <v>0</v>
      </c>
      <c r="L2184" s="33"/>
      <c r="M2184" s="155"/>
      <c r="T2184" s="57"/>
      <c r="AU2184" s="18" t="s">
        <v>84</v>
      </c>
    </row>
    <row r="2185" spans="2:47" s="1" customFormat="1" ht="11.25">
      <c r="B2185" s="33"/>
      <c r="D2185" s="152" t="s">
        <v>648</v>
      </c>
      <c r="F2185" s="188" t="s">
        <v>2308</v>
      </c>
      <c r="H2185" s="189">
        <v>128.69999999999999</v>
      </c>
      <c r="L2185" s="33"/>
      <c r="M2185" s="155"/>
      <c r="T2185" s="57"/>
      <c r="AU2185" s="18" t="s">
        <v>84</v>
      </c>
    </row>
    <row r="2186" spans="2:47" s="1" customFormat="1" ht="11.25">
      <c r="B2186" s="33"/>
      <c r="D2186" s="152" t="s">
        <v>648</v>
      </c>
      <c r="F2186" s="188" t="s">
        <v>2167</v>
      </c>
      <c r="H2186" s="189">
        <v>0</v>
      </c>
      <c r="L2186" s="33"/>
      <c r="M2186" s="155"/>
      <c r="T2186" s="57"/>
      <c r="AU2186" s="18" t="s">
        <v>84</v>
      </c>
    </row>
    <row r="2187" spans="2:47" s="1" customFormat="1" ht="11.25">
      <c r="B2187" s="33"/>
      <c r="D2187" s="152" t="s">
        <v>648</v>
      </c>
      <c r="F2187" s="188" t="s">
        <v>2309</v>
      </c>
      <c r="H2187" s="189">
        <v>16.95</v>
      </c>
      <c r="L2187" s="33"/>
      <c r="M2187" s="155"/>
      <c r="T2187" s="57"/>
      <c r="AU2187" s="18" t="s">
        <v>84</v>
      </c>
    </row>
    <row r="2188" spans="2:47" s="1" customFormat="1" ht="11.25">
      <c r="B2188" s="33"/>
      <c r="D2188" s="152" t="s">
        <v>648</v>
      </c>
      <c r="F2188" s="188" t="s">
        <v>1898</v>
      </c>
      <c r="H2188" s="189">
        <v>0</v>
      </c>
      <c r="L2188" s="33"/>
      <c r="M2188" s="155"/>
      <c r="T2188" s="57"/>
      <c r="AU2188" s="18" t="s">
        <v>84</v>
      </c>
    </row>
    <row r="2189" spans="2:47" s="1" customFormat="1" ht="11.25">
      <c r="B2189" s="33"/>
      <c r="D2189" s="152" t="s">
        <v>648</v>
      </c>
      <c r="F2189" s="188" t="s">
        <v>2308</v>
      </c>
      <c r="H2189" s="189">
        <v>128.69999999999999</v>
      </c>
      <c r="L2189" s="33"/>
      <c r="M2189" s="155"/>
      <c r="T2189" s="57"/>
      <c r="AU2189" s="18" t="s">
        <v>84</v>
      </c>
    </row>
    <row r="2190" spans="2:47" s="1" customFormat="1" ht="11.25">
      <c r="B2190" s="33"/>
      <c r="D2190" s="152" t="s">
        <v>648</v>
      </c>
      <c r="F2190" s="188" t="s">
        <v>2169</v>
      </c>
      <c r="H2190" s="189">
        <v>0</v>
      </c>
      <c r="L2190" s="33"/>
      <c r="M2190" s="155"/>
      <c r="T2190" s="57"/>
      <c r="AU2190" s="18" t="s">
        <v>84</v>
      </c>
    </row>
    <row r="2191" spans="2:47" s="1" customFormat="1" ht="11.25">
      <c r="B2191" s="33"/>
      <c r="D2191" s="152" t="s">
        <v>648</v>
      </c>
      <c r="F2191" s="188" t="s">
        <v>2309</v>
      </c>
      <c r="H2191" s="189">
        <v>16.95</v>
      </c>
      <c r="L2191" s="33"/>
      <c r="M2191" s="155"/>
      <c r="T2191" s="57"/>
      <c r="AU2191" s="18" t="s">
        <v>84</v>
      </c>
    </row>
    <row r="2192" spans="2:47" s="1" customFormat="1" ht="11.25">
      <c r="B2192" s="33"/>
      <c r="D2192" s="152" t="s">
        <v>648</v>
      </c>
      <c r="F2192" s="188" t="s">
        <v>1972</v>
      </c>
      <c r="H2192" s="189">
        <v>0</v>
      </c>
      <c r="L2192" s="33"/>
      <c r="M2192" s="155"/>
      <c r="T2192" s="57"/>
      <c r="AU2192" s="18" t="s">
        <v>84</v>
      </c>
    </row>
    <row r="2193" spans="2:65" s="1" customFormat="1" ht="11.25">
      <c r="B2193" s="33"/>
      <c r="D2193" s="152" t="s">
        <v>648</v>
      </c>
      <c r="F2193" s="188" t="s">
        <v>2170</v>
      </c>
      <c r="H2193" s="189">
        <v>38.46</v>
      </c>
      <c r="L2193" s="33"/>
      <c r="M2193" s="155"/>
      <c r="T2193" s="57"/>
      <c r="AU2193" s="18" t="s">
        <v>84</v>
      </c>
    </row>
    <row r="2194" spans="2:65" s="1" customFormat="1" ht="11.25">
      <c r="B2194" s="33"/>
      <c r="D2194" s="152" t="s">
        <v>648</v>
      </c>
      <c r="F2194" s="188" t="s">
        <v>1</v>
      </c>
      <c r="H2194" s="189">
        <v>0</v>
      </c>
      <c r="L2194" s="33"/>
      <c r="M2194" s="155"/>
      <c r="T2194" s="57"/>
      <c r="AU2194" s="18" t="s">
        <v>84</v>
      </c>
    </row>
    <row r="2195" spans="2:65" s="1" customFormat="1" ht="11.25">
      <c r="B2195" s="33"/>
      <c r="D2195" s="152" t="s">
        <v>648</v>
      </c>
      <c r="F2195" s="188" t="s">
        <v>325</v>
      </c>
      <c r="H2195" s="189">
        <v>438.70499999999998</v>
      </c>
      <c r="L2195" s="33"/>
      <c r="M2195" s="155"/>
      <c r="T2195" s="57"/>
      <c r="AU2195" s="18" t="s">
        <v>84</v>
      </c>
    </row>
    <row r="2196" spans="2:65" s="1" customFormat="1" ht="24.2" customHeight="1">
      <c r="B2196" s="33"/>
      <c r="C2196" s="139" t="s">
        <v>2310</v>
      </c>
      <c r="D2196" s="139" t="s">
        <v>309</v>
      </c>
      <c r="E2196" s="140" t="s">
        <v>2311</v>
      </c>
      <c r="F2196" s="141" t="s">
        <v>2312</v>
      </c>
      <c r="G2196" s="142" t="s">
        <v>312</v>
      </c>
      <c r="H2196" s="143">
        <v>6107.982</v>
      </c>
      <c r="I2196" s="144"/>
      <c r="J2196" s="145">
        <f>ROUND(I2196*H2196,2)</f>
        <v>0</v>
      </c>
      <c r="K2196" s="141" t="s">
        <v>1</v>
      </c>
      <c r="L2196" s="33"/>
      <c r="M2196" s="146" t="s">
        <v>1</v>
      </c>
      <c r="N2196" s="147" t="s">
        <v>40</v>
      </c>
      <c r="P2196" s="148">
        <f>O2196*H2196</f>
        <v>0</v>
      </c>
      <c r="Q2196" s="148">
        <v>2.9E-4</v>
      </c>
      <c r="R2196" s="148">
        <f>Q2196*H2196</f>
        <v>1.77131478</v>
      </c>
      <c r="S2196" s="148">
        <v>0</v>
      </c>
      <c r="T2196" s="149">
        <f>S2196*H2196</f>
        <v>0</v>
      </c>
      <c r="AR2196" s="150" t="s">
        <v>417</v>
      </c>
      <c r="AT2196" s="150" t="s">
        <v>309</v>
      </c>
      <c r="AU2196" s="150" t="s">
        <v>84</v>
      </c>
      <c r="AY2196" s="18" t="s">
        <v>307</v>
      </c>
      <c r="BE2196" s="151">
        <f>IF(N2196="základní",J2196,0)</f>
        <v>0</v>
      </c>
      <c r="BF2196" s="151">
        <f>IF(N2196="snížená",J2196,0)</f>
        <v>0</v>
      </c>
      <c r="BG2196" s="151">
        <f>IF(N2196="zákl. přenesená",J2196,0)</f>
        <v>0</v>
      </c>
      <c r="BH2196" s="151">
        <f>IF(N2196="sníž. přenesená",J2196,0)</f>
        <v>0</v>
      </c>
      <c r="BI2196" s="151">
        <f>IF(N2196="nulová",J2196,0)</f>
        <v>0</v>
      </c>
      <c r="BJ2196" s="18" t="s">
        <v>82</v>
      </c>
      <c r="BK2196" s="151">
        <f>ROUND(I2196*H2196,2)</f>
        <v>0</v>
      </c>
      <c r="BL2196" s="18" t="s">
        <v>417</v>
      </c>
      <c r="BM2196" s="150" t="s">
        <v>2313</v>
      </c>
    </row>
    <row r="2197" spans="2:65" s="1" customFormat="1" ht="19.5">
      <c r="B2197" s="33"/>
      <c r="D2197" s="152" t="s">
        <v>316</v>
      </c>
      <c r="F2197" s="153" t="s">
        <v>2314</v>
      </c>
      <c r="I2197" s="154"/>
      <c r="L2197" s="33"/>
      <c r="M2197" s="155"/>
      <c r="T2197" s="57"/>
      <c r="AT2197" s="18" t="s">
        <v>316</v>
      </c>
      <c r="AU2197" s="18" t="s">
        <v>84</v>
      </c>
    </row>
    <row r="2198" spans="2:65" s="13" customFormat="1" ht="11.25">
      <c r="B2198" s="162"/>
      <c r="D2198" s="152" t="s">
        <v>318</v>
      </c>
      <c r="E2198" s="163" t="s">
        <v>1</v>
      </c>
      <c r="F2198" s="164" t="s">
        <v>215</v>
      </c>
      <c r="H2198" s="165">
        <v>4090.212</v>
      </c>
      <c r="I2198" s="166"/>
      <c r="L2198" s="162"/>
      <c r="M2198" s="167"/>
      <c r="T2198" s="168"/>
      <c r="AT2198" s="163" t="s">
        <v>318</v>
      </c>
      <c r="AU2198" s="163" t="s">
        <v>84</v>
      </c>
      <c r="AV2198" s="13" t="s">
        <v>84</v>
      </c>
      <c r="AW2198" s="13" t="s">
        <v>32</v>
      </c>
      <c r="AX2198" s="13" t="s">
        <v>75</v>
      </c>
      <c r="AY2198" s="163" t="s">
        <v>307</v>
      </c>
    </row>
    <row r="2199" spans="2:65" s="13" customFormat="1" ht="11.25">
      <c r="B2199" s="162"/>
      <c r="D2199" s="152" t="s">
        <v>318</v>
      </c>
      <c r="E2199" s="163" t="s">
        <v>1</v>
      </c>
      <c r="F2199" s="164" t="s">
        <v>238</v>
      </c>
      <c r="H2199" s="165">
        <v>2017.77</v>
      </c>
      <c r="I2199" s="166"/>
      <c r="L2199" s="162"/>
      <c r="M2199" s="167"/>
      <c r="T2199" s="168"/>
      <c r="AT2199" s="163" t="s">
        <v>318</v>
      </c>
      <c r="AU2199" s="163" t="s">
        <v>84</v>
      </c>
      <c r="AV2199" s="13" t="s">
        <v>84</v>
      </c>
      <c r="AW2199" s="13" t="s">
        <v>32</v>
      </c>
      <c r="AX2199" s="13" t="s">
        <v>75</v>
      </c>
      <c r="AY2199" s="163" t="s">
        <v>307</v>
      </c>
    </row>
    <row r="2200" spans="2:65" s="14" customFormat="1" ht="11.25">
      <c r="B2200" s="169"/>
      <c r="D2200" s="152" t="s">
        <v>318</v>
      </c>
      <c r="E2200" s="170" t="s">
        <v>1</v>
      </c>
      <c r="F2200" s="171" t="s">
        <v>325</v>
      </c>
      <c r="H2200" s="172">
        <v>6107.982</v>
      </c>
      <c r="I2200" s="173"/>
      <c r="L2200" s="169"/>
      <c r="M2200" s="174"/>
      <c r="T2200" s="175"/>
      <c r="AT2200" s="170" t="s">
        <v>318</v>
      </c>
      <c r="AU2200" s="170" t="s">
        <v>84</v>
      </c>
      <c r="AV2200" s="14" t="s">
        <v>314</v>
      </c>
      <c r="AW2200" s="14" t="s">
        <v>32</v>
      </c>
      <c r="AX2200" s="14" t="s">
        <v>82</v>
      </c>
      <c r="AY2200" s="170" t="s">
        <v>307</v>
      </c>
    </row>
    <row r="2201" spans="2:65" s="1" customFormat="1" ht="11.25">
      <c r="B2201" s="33"/>
      <c r="D2201" s="152" t="s">
        <v>648</v>
      </c>
      <c r="F2201" s="187" t="s">
        <v>2171</v>
      </c>
      <c r="L2201" s="33"/>
      <c r="M2201" s="155"/>
      <c r="T2201" s="57"/>
      <c r="AU2201" s="18" t="s">
        <v>84</v>
      </c>
    </row>
    <row r="2202" spans="2:65" s="1" customFormat="1" ht="11.25">
      <c r="B2202" s="33"/>
      <c r="D2202" s="152" t="s">
        <v>648</v>
      </c>
      <c r="F2202" s="188" t="s">
        <v>842</v>
      </c>
      <c r="H2202" s="189">
        <v>0</v>
      </c>
      <c r="L2202" s="33"/>
      <c r="M2202" s="155"/>
      <c r="T2202" s="57"/>
      <c r="AU2202" s="18" t="s">
        <v>84</v>
      </c>
    </row>
    <row r="2203" spans="2:65" s="1" customFormat="1" ht="11.25">
      <c r="B2203" s="33"/>
      <c r="D2203" s="152" t="s">
        <v>648</v>
      </c>
      <c r="F2203" s="188" t="s">
        <v>1</v>
      </c>
      <c r="H2203" s="189">
        <v>0</v>
      </c>
      <c r="L2203" s="33"/>
      <c r="M2203" s="155"/>
      <c r="T2203" s="57"/>
      <c r="AU2203" s="18" t="s">
        <v>84</v>
      </c>
    </row>
    <row r="2204" spans="2:65" s="1" customFormat="1" ht="11.25">
      <c r="B2204" s="33"/>
      <c r="D2204" s="152" t="s">
        <v>648</v>
      </c>
      <c r="F2204" s="188" t="s">
        <v>733</v>
      </c>
      <c r="H2204" s="189">
        <v>0</v>
      </c>
      <c r="L2204" s="33"/>
      <c r="M2204" s="155"/>
      <c r="T2204" s="57"/>
      <c r="AU2204" s="18" t="s">
        <v>84</v>
      </c>
    </row>
    <row r="2205" spans="2:65" s="1" customFormat="1" ht="11.25">
      <c r="B2205" s="33"/>
      <c r="D2205" s="152" t="s">
        <v>648</v>
      </c>
      <c r="F2205" s="188" t="s">
        <v>2172</v>
      </c>
      <c r="H2205" s="189">
        <v>48.59</v>
      </c>
      <c r="L2205" s="33"/>
      <c r="M2205" s="155"/>
      <c r="T2205" s="57"/>
      <c r="AU2205" s="18" t="s">
        <v>84</v>
      </c>
    </row>
    <row r="2206" spans="2:65" s="1" customFormat="1" ht="11.25">
      <c r="B2206" s="33"/>
      <c r="D2206" s="152" t="s">
        <v>648</v>
      </c>
      <c r="F2206" s="188" t="s">
        <v>566</v>
      </c>
      <c r="H2206" s="189">
        <v>0</v>
      </c>
      <c r="L2206" s="33"/>
      <c r="M2206" s="155"/>
      <c r="T2206" s="57"/>
      <c r="AU2206" s="18" t="s">
        <v>84</v>
      </c>
    </row>
    <row r="2207" spans="2:65" s="1" customFormat="1" ht="11.25">
      <c r="B2207" s="33"/>
      <c r="D2207" s="152" t="s">
        <v>648</v>
      </c>
      <c r="F2207" s="188" t="s">
        <v>2173</v>
      </c>
      <c r="H2207" s="189">
        <v>16.86</v>
      </c>
      <c r="L2207" s="33"/>
      <c r="M2207" s="155"/>
      <c r="T2207" s="57"/>
      <c r="AU2207" s="18" t="s">
        <v>84</v>
      </c>
    </row>
    <row r="2208" spans="2:65" s="1" customFormat="1" ht="11.25">
      <c r="B2208" s="33"/>
      <c r="D2208" s="152" t="s">
        <v>648</v>
      </c>
      <c r="F2208" s="188" t="s">
        <v>2164</v>
      </c>
      <c r="H2208" s="189">
        <v>0</v>
      </c>
      <c r="L2208" s="33"/>
      <c r="M2208" s="155"/>
      <c r="T2208" s="57"/>
      <c r="AU2208" s="18" t="s">
        <v>84</v>
      </c>
    </row>
    <row r="2209" spans="2:47" s="1" customFormat="1" ht="11.25">
      <c r="B2209" s="33"/>
      <c r="D2209" s="152" t="s">
        <v>648</v>
      </c>
      <c r="F2209" s="188" t="s">
        <v>1</v>
      </c>
      <c r="H2209" s="189">
        <v>0</v>
      </c>
      <c r="L2209" s="33"/>
      <c r="M2209" s="155"/>
      <c r="T2209" s="57"/>
      <c r="AU2209" s="18" t="s">
        <v>84</v>
      </c>
    </row>
    <row r="2210" spans="2:47" s="1" customFormat="1" ht="11.25">
      <c r="B2210" s="33"/>
      <c r="D2210" s="152" t="s">
        <v>648</v>
      </c>
      <c r="F2210" s="188" t="s">
        <v>735</v>
      </c>
      <c r="H2210" s="189">
        <v>0</v>
      </c>
      <c r="L2210" s="33"/>
      <c r="M2210" s="155"/>
      <c r="T2210" s="57"/>
      <c r="AU2210" s="18" t="s">
        <v>84</v>
      </c>
    </row>
    <row r="2211" spans="2:47" s="1" customFormat="1" ht="11.25">
      <c r="B2211" s="33"/>
      <c r="D2211" s="152" t="s">
        <v>648</v>
      </c>
      <c r="F2211" s="188" t="s">
        <v>2174</v>
      </c>
      <c r="H2211" s="189">
        <v>37.39</v>
      </c>
      <c r="L2211" s="33"/>
      <c r="M2211" s="155"/>
      <c r="T2211" s="57"/>
      <c r="AU2211" s="18" t="s">
        <v>84</v>
      </c>
    </row>
    <row r="2212" spans="2:47" s="1" customFormat="1" ht="11.25">
      <c r="B2212" s="33"/>
      <c r="D2212" s="152" t="s">
        <v>648</v>
      </c>
      <c r="F2212" s="188" t="s">
        <v>2175</v>
      </c>
      <c r="H2212" s="189">
        <v>0</v>
      </c>
      <c r="L2212" s="33"/>
      <c r="M2212" s="155"/>
      <c r="T2212" s="57"/>
      <c r="AU2212" s="18" t="s">
        <v>84</v>
      </c>
    </row>
    <row r="2213" spans="2:47" s="1" customFormat="1" ht="11.25">
      <c r="B2213" s="33"/>
      <c r="D2213" s="152" t="s">
        <v>648</v>
      </c>
      <c r="F2213" s="188" t="s">
        <v>2176</v>
      </c>
      <c r="H2213" s="189">
        <v>122.86799999999999</v>
      </c>
      <c r="L2213" s="33"/>
      <c r="M2213" s="155"/>
      <c r="T2213" s="57"/>
      <c r="AU2213" s="18" t="s">
        <v>84</v>
      </c>
    </row>
    <row r="2214" spans="2:47" s="1" customFormat="1" ht="11.25">
      <c r="B2214" s="33"/>
      <c r="D2214" s="152" t="s">
        <v>648</v>
      </c>
      <c r="F2214" s="188" t="s">
        <v>1896</v>
      </c>
      <c r="H2214" s="189">
        <v>0</v>
      </c>
      <c r="L2214" s="33"/>
      <c r="M2214" s="155"/>
      <c r="T2214" s="57"/>
      <c r="AU2214" s="18" t="s">
        <v>84</v>
      </c>
    </row>
    <row r="2215" spans="2:47" s="1" customFormat="1" ht="11.25">
      <c r="B2215" s="33"/>
      <c r="D2215" s="152" t="s">
        <v>648</v>
      </c>
      <c r="F2215" s="188" t="s">
        <v>1</v>
      </c>
      <c r="H2215" s="189">
        <v>0</v>
      </c>
      <c r="L2215" s="33"/>
      <c r="M2215" s="155"/>
      <c r="T2215" s="57"/>
      <c r="AU2215" s="18" t="s">
        <v>84</v>
      </c>
    </row>
    <row r="2216" spans="2:47" s="1" customFormat="1" ht="11.25">
      <c r="B2216" s="33"/>
      <c r="D2216" s="152" t="s">
        <v>648</v>
      </c>
      <c r="F2216" s="188" t="s">
        <v>2167</v>
      </c>
      <c r="H2216" s="189">
        <v>0</v>
      </c>
      <c r="L2216" s="33"/>
      <c r="M2216" s="155"/>
      <c r="T2216" s="57"/>
      <c r="AU2216" s="18" t="s">
        <v>84</v>
      </c>
    </row>
    <row r="2217" spans="2:47" s="1" customFormat="1" ht="11.25">
      <c r="B2217" s="33"/>
      <c r="D2217" s="152" t="s">
        <v>648</v>
      </c>
      <c r="F2217" s="188" t="s">
        <v>1</v>
      </c>
      <c r="H2217" s="189">
        <v>0</v>
      </c>
      <c r="L2217" s="33"/>
      <c r="M2217" s="155"/>
      <c r="T2217" s="57"/>
      <c r="AU2217" s="18" t="s">
        <v>84</v>
      </c>
    </row>
    <row r="2218" spans="2:47" s="1" customFormat="1" ht="11.25">
      <c r="B2218" s="33"/>
      <c r="D2218" s="152" t="s">
        <v>648</v>
      </c>
      <c r="F2218" s="188" t="s">
        <v>1898</v>
      </c>
      <c r="H2218" s="189">
        <v>0</v>
      </c>
      <c r="L2218" s="33"/>
      <c r="M2218" s="155"/>
      <c r="T2218" s="57"/>
      <c r="AU2218" s="18" t="s">
        <v>84</v>
      </c>
    </row>
    <row r="2219" spans="2:47" s="1" customFormat="1" ht="11.25">
      <c r="B2219" s="33"/>
      <c r="D2219" s="152" t="s">
        <v>648</v>
      </c>
      <c r="F2219" s="188" t="s">
        <v>1</v>
      </c>
      <c r="H2219" s="189">
        <v>0</v>
      </c>
      <c r="L2219" s="33"/>
      <c r="M2219" s="155"/>
      <c r="T2219" s="57"/>
      <c r="AU2219" s="18" t="s">
        <v>84</v>
      </c>
    </row>
    <row r="2220" spans="2:47" s="1" customFormat="1" ht="11.25">
      <c r="B2220" s="33"/>
      <c r="D2220" s="152" t="s">
        <v>648</v>
      </c>
      <c r="F2220" s="188" t="s">
        <v>2169</v>
      </c>
      <c r="H2220" s="189">
        <v>0</v>
      </c>
      <c r="L2220" s="33"/>
      <c r="M2220" s="155"/>
      <c r="T2220" s="57"/>
      <c r="AU2220" s="18" t="s">
        <v>84</v>
      </c>
    </row>
    <row r="2221" spans="2:47" s="1" customFormat="1" ht="11.25">
      <c r="B2221" s="33"/>
      <c r="D2221" s="152" t="s">
        <v>648</v>
      </c>
      <c r="F2221" s="188" t="s">
        <v>1</v>
      </c>
      <c r="H2221" s="189">
        <v>0</v>
      </c>
      <c r="L2221" s="33"/>
      <c r="M2221" s="155"/>
      <c r="T2221" s="57"/>
      <c r="AU2221" s="18" t="s">
        <v>84</v>
      </c>
    </row>
    <row r="2222" spans="2:47" s="1" customFormat="1" ht="11.25">
      <c r="B2222" s="33"/>
      <c r="D2222" s="152" t="s">
        <v>648</v>
      </c>
      <c r="F2222" s="188" t="s">
        <v>2177</v>
      </c>
      <c r="H2222" s="189">
        <v>0</v>
      </c>
      <c r="L2222" s="33"/>
      <c r="M2222" s="155"/>
      <c r="T2222" s="57"/>
      <c r="AU2222" s="18" t="s">
        <v>84</v>
      </c>
    </row>
    <row r="2223" spans="2:47" s="1" customFormat="1" ht="11.25">
      <c r="B2223" s="33"/>
      <c r="D2223" s="152" t="s">
        <v>648</v>
      </c>
      <c r="F2223" s="188" t="s">
        <v>2178</v>
      </c>
      <c r="H2223" s="189">
        <v>10.64</v>
      </c>
      <c r="L2223" s="33"/>
      <c r="M2223" s="155"/>
      <c r="T2223" s="57"/>
      <c r="AU2223" s="18" t="s">
        <v>84</v>
      </c>
    </row>
    <row r="2224" spans="2:47" s="1" customFormat="1" ht="11.25">
      <c r="B2224" s="33"/>
      <c r="D2224" s="152" t="s">
        <v>648</v>
      </c>
      <c r="F2224" s="188" t="s">
        <v>2179</v>
      </c>
      <c r="H2224" s="189">
        <v>0</v>
      </c>
      <c r="L2224" s="33"/>
      <c r="M2224" s="155"/>
      <c r="T2224" s="57"/>
      <c r="AU2224" s="18" t="s">
        <v>84</v>
      </c>
    </row>
    <row r="2225" spans="2:47" s="1" customFormat="1" ht="11.25">
      <c r="B2225" s="33"/>
      <c r="D2225" s="152" t="s">
        <v>648</v>
      </c>
      <c r="F2225" s="188" t="s">
        <v>1</v>
      </c>
      <c r="H2225" s="189">
        <v>0</v>
      </c>
      <c r="L2225" s="33"/>
      <c r="M2225" s="155"/>
      <c r="T2225" s="57"/>
      <c r="AU2225" s="18" t="s">
        <v>84</v>
      </c>
    </row>
    <row r="2226" spans="2:47" s="1" customFormat="1" ht="11.25">
      <c r="B2226" s="33"/>
      <c r="D2226" s="152" t="s">
        <v>648</v>
      </c>
      <c r="F2226" s="188" t="s">
        <v>2180</v>
      </c>
      <c r="H2226" s="189">
        <v>0</v>
      </c>
      <c r="L2226" s="33"/>
      <c r="M2226" s="155"/>
      <c r="T2226" s="57"/>
      <c r="AU2226" s="18" t="s">
        <v>84</v>
      </c>
    </row>
    <row r="2227" spans="2:47" s="1" customFormat="1" ht="11.25">
      <c r="B2227" s="33"/>
      <c r="D2227" s="152" t="s">
        <v>648</v>
      </c>
      <c r="F2227" s="188" t="s">
        <v>1</v>
      </c>
      <c r="H2227" s="189">
        <v>0</v>
      </c>
      <c r="L2227" s="33"/>
      <c r="M2227" s="155"/>
      <c r="T2227" s="57"/>
      <c r="AU2227" s="18" t="s">
        <v>84</v>
      </c>
    </row>
    <row r="2228" spans="2:47" s="1" customFormat="1" ht="11.25">
      <c r="B2228" s="33"/>
      <c r="D2228" s="152" t="s">
        <v>648</v>
      </c>
      <c r="F2228" s="188" t="s">
        <v>2181</v>
      </c>
      <c r="H2228" s="189">
        <v>0</v>
      </c>
      <c r="L2228" s="33"/>
      <c r="M2228" s="155"/>
      <c r="T2228" s="57"/>
      <c r="AU2228" s="18" t="s">
        <v>84</v>
      </c>
    </row>
    <row r="2229" spans="2:47" s="1" customFormat="1" ht="11.25">
      <c r="B2229" s="33"/>
      <c r="D2229" s="152" t="s">
        <v>648</v>
      </c>
      <c r="F2229" s="188" t="s">
        <v>2182</v>
      </c>
      <c r="H2229" s="189">
        <v>5.12</v>
      </c>
      <c r="L2229" s="33"/>
      <c r="M2229" s="155"/>
      <c r="T2229" s="57"/>
      <c r="AU2229" s="18" t="s">
        <v>84</v>
      </c>
    </row>
    <row r="2230" spans="2:47" s="1" customFormat="1" ht="11.25">
      <c r="B2230" s="33"/>
      <c r="D2230" s="152" t="s">
        <v>648</v>
      </c>
      <c r="F2230" s="188" t="s">
        <v>2183</v>
      </c>
      <c r="H2230" s="189">
        <v>0</v>
      </c>
      <c r="L2230" s="33"/>
      <c r="M2230" s="155"/>
      <c r="T2230" s="57"/>
      <c r="AU2230" s="18" t="s">
        <v>84</v>
      </c>
    </row>
    <row r="2231" spans="2:47" s="1" customFormat="1" ht="11.25">
      <c r="B2231" s="33"/>
      <c r="D2231" s="152" t="s">
        <v>648</v>
      </c>
      <c r="F2231" s="188" t="s">
        <v>2184</v>
      </c>
      <c r="H2231" s="189">
        <v>8.1999999999999993</v>
      </c>
      <c r="L2231" s="33"/>
      <c r="M2231" s="155"/>
      <c r="T2231" s="57"/>
      <c r="AU2231" s="18" t="s">
        <v>84</v>
      </c>
    </row>
    <row r="2232" spans="2:47" s="1" customFormat="1" ht="11.25">
      <c r="B2232" s="33"/>
      <c r="D2232" s="152" t="s">
        <v>648</v>
      </c>
      <c r="F2232" s="188" t="s">
        <v>2185</v>
      </c>
      <c r="H2232" s="189">
        <v>0</v>
      </c>
      <c r="L2232" s="33"/>
      <c r="M2232" s="155"/>
      <c r="T2232" s="57"/>
      <c r="AU2232" s="18" t="s">
        <v>84</v>
      </c>
    </row>
    <row r="2233" spans="2:47" s="1" customFormat="1" ht="11.25">
      <c r="B2233" s="33"/>
      <c r="D2233" s="152" t="s">
        <v>648</v>
      </c>
      <c r="F2233" s="188" t="s">
        <v>2186</v>
      </c>
      <c r="H2233" s="189">
        <v>6.67</v>
      </c>
      <c r="L2233" s="33"/>
      <c r="M2233" s="155"/>
      <c r="T2233" s="57"/>
      <c r="AU2233" s="18" t="s">
        <v>84</v>
      </c>
    </row>
    <row r="2234" spans="2:47" s="1" customFormat="1" ht="11.25">
      <c r="B2234" s="33"/>
      <c r="D2234" s="152" t="s">
        <v>648</v>
      </c>
      <c r="F2234" s="188" t="s">
        <v>2187</v>
      </c>
      <c r="H2234" s="189">
        <v>0</v>
      </c>
      <c r="L2234" s="33"/>
      <c r="M2234" s="155"/>
      <c r="T2234" s="57"/>
      <c r="AU2234" s="18" t="s">
        <v>84</v>
      </c>
    </row>
    <row r="2235" spans="2:47" s="1" customFormat="1" ht="11.25">
      <c r="B2235" s="33"/>
      <c r="D2235" s="152" t="s">
        <v>648</v>
      </c>
      <c r="F2235" s="188" t="s">
        <v>1</v>
      </c>
      <c r="H2235" s="189">
        <v>0</v>
      </c>
      <c r="L2235" s="33"/>
      <c r="M2235" s="155"/>
      <c r="T2235" s="57"/>
      <c r="AU2235" s="18" t="s">
        <v>84</v>
      </c>
    </row>
    <row r="2236" spans="2:47" s="1" customFormat="1" ht="11.25">
      <c r="B2236" s="33"/>
      <c r="D2236" s="152" t="s">
        <v>648</v>
      </c>
      <c r="F2236" s="188" t="s">
        <v>2188</v>
      </c>
      <c r="H2236" s="189">
        <v>0</v>
      </c>
      <c r="L2236" s="33"/>
      <c r="M2236" s="155"/>
      <c r="T2236" s="57"/>
      <c r="AU2236" s="18" t="s">
        <v>84</v>
      </c>
    </row>
    <row r="2237" spans="2:47" s="1" customFormat="1" ht="11.25">
      <c r="B2237" s="33"/>
      <c r="D2237" s="152" t="s">
        <v>648</v>
      </c>
      <c r="F2237" s="188" t="s">
        <v>2189</v>
      </c>
      <c r="H2237" s="189">
        <v>51.51</v>
      </c>
      <c r="L2237" s="33"/>
      <c r="M2237" s="155"/>
      <c r="T2237" s="57"/>
      <c r="AU2237" s="18" t="s">
        <v>84</v>
      </c>
    </row>
    <row r="2238" spans="2:47" s="1" customFormat="1" ht="11.25">
      <c r="B2238" s="33"/>
      <c r="D2238" s="152" t="s">
        <v>648</v>
      </c>
      <c r="F2238" s="188" t="s">
        <v>891</v>
      </c>
      <c r="H2238" s="189">
        <v>0</v>
      </c>
      <c r="L2238" s="33"/>
      <c r="M2238" s="155"/>
      <c r="T2238" s="57"/>
      <c r="AU2238" s="18" t="s">
        <v>84</v>
      </c>
    </row>
    <row r="2239" spans="2:47" s="1" customFormat="1" ht="11.25">
      <c r="B2239" s="33"/>
      <c r="D2239" s="152" t="s">
        <v>648</v>
      </c>
      <c r="F2239" s="188" t="s">
        <v>1</v>
      </c>
      <c r="H2239" s="189">
        <v>0</v>
      </c>
      <c r="L2239" s="33"/>
      <c r="M2239" s="155"/>
      <c r="T2239" s="57"/>
      <c r="AU2239" s="18" t="s">
        <v>84</v>
      </c>
    </row>
    <row r="2240" spans="2:47" s="1" customFormat="1" ht="11.25">
      <c r="B2240" s="33"/>
      <c r="D2240" s="152" t="s">
        <v>648</v>
      </c>
      <c r="F2240" s="188" t="s">
        <v>2190</v>
      </c>
      <c r="H2240" s="189">
        <v>0</v>
      </c>
      <c r="L2240" s="33"/>
      <c r="M2240" s="155"/>
      <c r="T2240" s="57"/>
      <c r="AU2240" s="18" t="s">
        <v>84</v>
      </c>
    </row>
    <row r="2241" spans="2:47" s="1" customFormat="1" ht="11.25">
      <c r="B2241" s="33"/>
      <c r="D2241" s="152" t="s">
        <v>648</v>
      </c>
      <c r="F2241" s="188" t="s">
        <v>2191</v>
      </c>
      <c r="H2241" s="189">
        <v>76.89</v>
      </c>
      <c r="L2241" s="33"/>
      <c r="M2241" s="155"/>
      <c r="T2241" s="57"/>
      <c r="AU2241" s="18" t="s">
        <v>84</v>
      </c>
    </row>
    <row r="2242" spans="2:47" s="1" customFormat="1" ht="11.25">
      <c r="B2242" s="33"/>
      <c r="D2242" s="152" t="s">
        <v>648</v>
      </c>
      <c r="F2242" s="188" t="s">
        <v>2192</v>
      </c>
      <c r="H2242" s="189">
        <v>0</v>
      </c>
      <c r="L2242" s="33"/>
      <c r="M2242" s="155"/>
      <c r="T2242" s="57"/>
      <c r="AU2242" s="18" t="s">
        <v>84</v>
      </c>
    </row>
    <row r="2243" spans="2:47" s="1" customFormat="1" ht="11.25">
      <c r="B2243" s="33"/>
      <c r="D2243" s="152" t="s">
        <v>648</v>
      </c>
      <c r="F2243" s="188" t="s">
        <v>2193</v>
      </c>
      <c r="H2243" s="189">
        <v>75.768000000000001</v>
      </c>
      <c r="L2243" s="33"/>
      <c r="M2243" s="155"/>
      <c r="T2243" s="57"/>
      <c r="AU2243" s="18" t="s">
        <v>84</v>
      </c>
    </row>
    <row r="2244" spans="2:47" s="1" customFormat="1" ht="11.25">
      <c r="B2244" s="33"/>
      <c r="D2244" s="152" t="s">
        <v>648</v>
      </c>
      <c r="F2244" s="188" t="s">
        <v>2194</v>
      </c>
      <c r="H2244" s="189">
        <v>0</v>
      </c>
      <c r="L2244" s="33"/>
      <c r="M2244" s="155"/>
      <c r="T2244" s="57"/>
      <c r="AU2244" s="18" t="s">
        <v>84</v>
      </c>
    </row>
    <row r="2245" spans="2:47" s="1" customFormat="1" ht="11.25">
      <c r="B2245" s="33"/>
      <c r="D2245" s="152" t="s">
        <v>648</v>
      </c>
      <c r="F2245" s="188" t="s">
        <v>2195</v>
      </c>
      <c r="H2245" s="189">
        <v>29.31</v>
      </c>
      <c r="L2245" s="33"/>
      <c r="M2245" s="155"/>
      <c r="T2245" s="57"/>
      <c r="AU2245" s="18" t="s">
        <v>84</v>
      </c>
    </row>
    <row r="2246" spans="2:47" s="1" customFormat="1" ht="11.25">
      <c r="B2246" s="33"/>
      <c r="D2246" s="152" t="s">
        <v>648</v>
      </c>
      <c r="F2246" s="188" t="s">
        <v>2196</v>
      </c>
      <c r="H2246" s="189">
        <v>0</v>
      </c>
      <c r="L2246" s="33"/>
      <c r="M2246" s="155"/>
      <c r="T2246" s="57"/>
      <c r="AU2246" s="18" t="s">
        <v>84</v>
      </c>
    </row>
    <row r="2247" spans="2:47" s="1" customFormat="1" ht="11.25">
      <c r="B2247" s="33"/>
      <c r="D2247" s="152" t="s">
        <v>648</v>
      </c>
      <c r="F2247" s="188" t="s">
        <v>2197</v>
      </c>
      <c r="H2247" s="189">
        <v>36.57</v>
      </c>
      <c r="L2247" s="33"/>
      <c r="M2247" s="155"/>
      <c r="T2247" s="57"/>
      <c r="AU2247" s="18" t="s">
        <v>84</v>
      </c>
    </row>
    <row r="2248" spans="2:47" s="1" customFormat="1" ht="11.25">
      <c r="B2248" s="33"/>
      <c r="D2248" s="152" t="s">
        <v>648</v>
      </c>
      <c r="F2248" s="188" t="s">
        <v>2043</v>
      </c>
      <c r="H2248" s="189">
        <v>0</v>
      </c>
      <c r="L2248" s="33"/>
      <c r="M2248" s="155"/>
      <c r="T2248" s="57"/>
      <c r="AU2248" s="18" t="s">
        <v>84</v>
      </c>
    </row>
    <row r="2249" spans="2:47" s="1" customFormat="1" ht="11.25">
      <c r="B2249" s="33"/>
      <c r="D2249" s="152" t="s">
        <v>648</v>
      </c>
      <c r="F2249" s="188" t="s">
        <v>1</v>
      </c>
      <c r="H2249" s="189">
        <v>0</v>
      </c>
      <c r="L2249" s="33"/>
      <c r="M2249" s="155"/>
      <c r="T2249" s="57"/>
      <c r="AU2249" s="18" t="s">
        <v>84</v>
      </c>
    </row>
    <row r="2250" spans="2:47" s="1" customFormat="1" ht="11.25">
      <c r="B2250" s="33"/>
      <c r="D2250" s="152" t="s">
        <v>648</v>
      </c>
      <c r="F2250" s="188" t="s">
        <v>2198</v>
      </c>
      <c r="H2250" s="189">
        <v>0</v>
      </c>
      <c r="L2250" s="33"/>
      <c r="M2250" s="155"/>
      <c r="T2250" s="57"/>
      <c r="AU2250" s="18" t="s">
        <v>84</v>
      </c>
    </row>
    <row r="2251" spans="2:47" s="1" customFormat="1" ht="11.25">
      <c r="B2251" s="33"/>
      <c r="D2251" s="152" t="s">
        <v>648</v>
      </c>
      <c r="F2251" s="188" t="s">
        <v>2199</v>
      </c>
      <c r="H2251" s="189">
        <v>0</v>
      </c>
      <c r="L2251" s="33"/>
      <c r="M2251" s="155"/>
      <c r="T2251" s="57"/>
      <c r="AU2251" s="18" t="s">
        <v>84</v>
      </c>
    </row>
    <row r="2252" spans="2:47" s="1" customFormat="1" ht="11.25">
      <c r="B2252" s="33"/>
      <c r="D2252" s="152" t="s">
        <v>648</v>
      </c>
      <c r="F2252" s="188" t="s">
        <v>2200</v>
      </c>
      <c r="H2252" s="189">
        <v>0</v>
      </c>
      <c r="L2252" s="33"/>
      <c r="M2252" s="155"/>
      <c r="T2252" s="57"/>
      <c r="AU2252" s="18" t="s">
        <v>84</v>
      </c>
    </row>
    <row r="2253" spans="2:47" s="1" customFormat="1" ht="11.25">
      <c r="B2253" s="33"/>
      <c r="D2253" s="152" t="s">
        <v>648</v>
      </c>
      <c r="F2253" s="188" t="s">
        <v>2199</v>
      </c>
      <c r="H2253" s="189">
        <v>0</v>
      </c>
      <c r="L2253" s="33"/>
      <c r="M2253" s="155"/>
      <c r="T2253" s="57"/>
      <c r="AU2253" s="18" t="s">
        <v>84</v>
      </c>
    </row>
    <row r="2254" spans="2:47" s="1" customFormat="1" ht="11.25">
      <c r="B2254" s="33"/>
      <c r="D2254" s="152" t="s">
        <v>648</v>
      </c>
      <c r="F2254" s="188" t="s">
        <v>2201</v>
      </c>
      <c r="H2254" s="189">
        <v>0</v>
      </c>
      <c r="L2254" s="33"/>
      <c r="M2254" s="155"/>
      <c r="T2254" s="57"/>
      <c r="AU2254" s="18" t="s">
        <v>84</v>
      </c>
    </row>
    <row r="2255" spans="2:47" s="1" customFormat="1" ht="11.25">
      <c r="B2255" s="33"/>
      <c r="D2255" s="152" t="s">
        <v>648</v>
      </c>
      <c r="F2255" s="188" t="s">
        <v>1</v>
      </c>
      <c r="H2255" s="189">
        <v>0</v>
      </c>
      <c r="L2255" s="33"/>
      <c r="M2255" s="155"/>
      <c r="T2255" s="57"/>
      <c r="AU2255" s="18" t="s">
        <v>84</v>
      </c>
    </row>
    <row r="2256" spans="2:47" s="1" customFormat="1" ht="11.25">
      <c r="B2256" s="33"/>
      <c r="D2256" s="152" t="s">
        <v>648</v>
      </c>
      <c r="F2256" s="188" t="s">
        <v>2202</v>
      </c>
      <c r="H2256" s="189">
        <v>0</v>
      </c>
      <c r="L2256" s="33"/>
      <c r="M2256" s="155"/>
      <c r="T2256" s="57"/>
      <c r="AU2256" s="18" t="s">
        <v>84</v>
      </c>
    </row>
    <row r="2257" spans="2:47" s="1" customFormat="1" ht="11.25">
      <c r="B2257" s="33"/>
      <c r="D2257" s="152" t="s">
        <v>648</v>
      </c>
      <c r="F2257" s="188" t="s">
        <v>2203</v>
      </c>
      <c r="H2257" s="189">
        <v>36.06</v>
      </c>
      <c r="L2257" s="33"/>
      <c r="M2257" s="155"/>
      <c r="T2257" s="57"/>
      <c r="AU2257" s="18" t="s">
        <v>84</v>
      </c>
    </row>
    <row r="2258" spans="2:47" s="1" customFormat="1" ht="11.25">
      <c r="B2258" s="33"/>
      <c r="D2258" s="152" t="s">
        <v>648</v>
      </c>
      <c r="F2258" s="188" t="s">
        <v>1</v>
      </c>
      <c r="H2258" s="189">
        <v>0</v>
      </c>
      <c r="L2258" s="33"/>
      <c r="M2258" s="155"/>
      <c r="T2258" s="57"/>
      <c r="AU2258" s="18" t="s">
        <v>84</v>
      </c>
    </row>
    <row r="2259" spans="2:47" s="1" customFormat="1" ht="11.25">
      <c r="B2259" s="33"/>
      <c r="D2259" s="152" t="s">
        <v>648</v>
      </c>
      <c r="F2259" s="188" t="s">
        <v>2204</v>
      </c>
      <c r="H2259" s="189">
        <v>0</v>
      </c>
      <c r="L2259" s="33"/>
      <c r="M2259" s="155"/>
      <c r="T2259" s="57"/>
      <c r="AU2259" s="18" t="s">
        <v>84</v>
      </c>
    </row>
    <row r="2260" spans="2:47" s="1" customFormat="1" ht="11.25">
      <c r="B2260" s="33"/>
      <c r="D2260" s="152" t="s">
        <v>648</v>
      </c>
      <c r="F2260" s="188" t="s">
        <v>2205</v>
      </c>
      <c r="H2260" s="189">
        <v>78.72</v>
      </c>
      <c r="L2260" s="33"/>
      <c r="M2260" s="155"/>
      <c r="T2260" s="57"/>
      <c r="AU2260" s="18" t="s">
        <v>84</v>
      </c>
    </row>
    <row r="2261" spans="2:47" s="1" customFormat="1" ht="11.25">
      <c r="B2261" s="33"/>
      <c r="D2261" s="152" t="s">
        <v>648</v>
      </c>
      <c r="F2261" s="188" t="s">
        <v>2206</v>
      </c>
      <c r="H2261" s="189">
        <v>0</v>
      </c>
      <c r="L2261" s="33"/>
      <c r="M2261" s="155"/>
      <c r="T2261" s="57"/>
      <c r="AU2261" s="18" t="s">
        <v>84</v>
      </c>
    </row>
    <row r="2262" spans="2:47" s="1" customFormat="1" ht="11.25">
      <c r="B2262" s="33"/>
      <c r="D2262" s="152" t="s">
        <v>648</v>
      </c>
      <c r="F2262" s="188" t="s">
        <v>1</v>
      </c>
      <c r="H2262" s="189">
        <v>0</v>
      </c>
      <c r="L2262" s="33"/>
      <c r="M2262" s="155"/>
      <c r="T2262" s="57"/>
      <c r="AU2262" s="18" t="s">
        <v>84</v>
      </c>
    </row>
    <row r="2263" spans="2:47" s="1" customFormat="1" ht="11.25">
      <c r="B2263" s="33"/>
      <c r="D2263" s="152" t="s">
        <v>648</v>
      </c>
      <c r="F2263" s="188" t="s">
        <v>2207</v>
      </c>
      <c r="H2263" s="189">
        <v>0</v>
      </c>
      <c r="L2263" s="33"/>
      <c r="M2263" s="155"/>
      <c r="T2263" s="57"/>
      <c r="AU2263" s="18" t="s">
        <v>84</v>
      </c>
    </row>
    <row r="2264" spans="2:47" s="1" customFormat="1" ht="11.25">
      <c r="B2264" s="33"/>
      <c r="D2264" s="152" t="s">
        <v>648</v>
      </c>
      <c r="F2264" s="188" t="s">
        <v>1</v>
      </c>
      <c r="H2264" s="189">
        <v>0</v>
      </c>
      <c r="L2264" s="33"/>
      <c r="M2264" s="155"/>
      <c r="T2264" s="57"/>
      <c r="AU2264" s="18" t="s">
        <v>84</v>
      </c>
    </row>
    <row r="2265" spans="2:47" s="1" customFormat="1" ht="11.25">
      <c r="B2265" s="33"/>
      <c r="D2265" s="152" t="s">
        <v>648</v>
      </c>
      <c r="F2265" s="188" t="s">
        <v>2208</v>
      </c>
      <c r="H2265" s="189">
        <v>0</v>
      </c>
      <c r="L2265" s="33"/>
      <c r="M2265" s="155"/>
      <c r="T2265" s="57"/>
      <c r="AU2265" s="18" t="s">
        <v>84</v>
      </c>
    </row>
    <row r="2266" spans="2:47" s="1" customFormat="1" ht="11.25">
      <c r="B2266" s="33"/>
      <c r="D2266" s="152" t="s">
        <v>648</v>
      </c>
      <c r="F2266" s="188" t="s">
        <v>1</v>
      </c>
      <c r="H2266" s="189">
        <v>0</v>
      </c>
      <c r="L2266" s="33"/>
      <c r="M2266" s="155"/>
      <c r="T2266" s="57"/>
      <c r="AU2266" s="18" t="s">
        <v>84</v>
      </c>
    </row>
    <row r="2267" spans="2:47" s="1" customFormat="1" ht="11.25">
      <c r="B2267" s="33"/>
      <c r="D2267" s="152" t="s">
        <v>648</v>
      </c>
      <c r="F2267" s="188" t="s">
        <v>1</v>
      </c>
      <c r="H2267" s="189">
        <v>0</v>
      </c>
      <c r="L2267" s="33"/>
      <c r="M2267" s="155"/>
      <c r="T2267" s="57"/>
      <c r="AU2267" s="18" t="s">
        <v>84</v>
      </c>
    </row>
    <row r="2268" spans="2:47" s="1" customFormat="1" ht="11.25">
      <c r="B2268" s="33"/>
      <c r="D2268" s="152" t="s">
        <v>648</v>
      </c>
      <c r="F2268" s="188" t="s">
        <v>1</v>
      </c>
      <c r="H2268" s="189">
        <v>0</v>
      </c>
      <c r="L2268" s="33"/>
      <c r="M2268" s="155"/>
      <c r="T2268" s="57"/>
      <c r="AU2268" s="18" t="s">
        <v>84</v>
      </c>
    </row>
    <row r="2269" spans="2:47" s="1" customFormat="1" ht="11.25">
      <c r="B2269" s="33"/>
      <c r="D2269" s="152" t="s">
        <v>648</v>
      </c>
      <c r="F2269" s="188" t="s">
        <v>2209</v>
      </c>
      <c r="H2269" s="189">
        <v>0</v>
      </c>
      <c r="L2269" s="33"/>
      <c r="M2269" s="155"/>
      <c r="T2269" s="57"/>
      <c r="AU2269" s="18" t="s">
        <v>84</v>
      </c>
    </row>
    <row r="2270" spans="2:47" s="1" customFormat="1" ht="11.25">
      <c r="B2270" s="33"/>
      <c r="D2270" s="152" t="s">
        <v>648</v>
      </c>
      <c r="F2270" s="188" t="s">
        <v>2210</v>
      </c>
      <c r="H2270" s="189">
        <v>66.638000000000005</v>
      </c>
      <c r="L2270" s="33"/>
      <c r="M2270" s="155"/>
      <c r="T2270" s="57"/>
      <c r="AU2270" s="18" t="s">
        <v>84</v>
      </c>
    </row>
    <row r="2271" spans="2:47" s="1" customFormat="1" ht="11.25">
      <c r="B2271" s="33"/>
      <c r="D2271" s="152" t="s">
        <v>648</v>
      </c>
      <c r="F2271" s="188" t="s">
        <v>2211</v>
      </c>
      <c r="H2271" s="189">
        <v>0</v>
      </c>
      <c r="L2271" s="33"/>
      <c r="M2271" s="155"/>
      <c r="T2271" s="57"/>
      <c r="AU2271" s="18" t="s">
        <v>84</v>
      </c>
    </row>
    <row r="2272" spans="2:47" s="1" customFormat="1" ht="11.25">
      <c r="B2272" s="33"/>
      <c r="D2272" s="152" t="s">
        <v>648</v>
      </c>
      <c r="F2272" s="188" t="s">
        <v>2212</v>
      </c>
      <c r="H2272" s="189">
        <v>21.042000000000002</v>
      </c>
      <c r="L2272" s="33"/>
      <c r="M2272" s="155"/>
      <c r="T2272" s="57"/>
      <c r="AU2272" s="18" t="s">
        <v>84</v>
      </c>
    </row>
    <row r="2273" spans="2:47" s="1" customFormat="1" ht="11.25">
      <c r="B2273" s="33"/>
      <c r="D2273" s="152" t="s">
        <v>648</v>
      </c>
      <c r="F2273" s="188" t="s">
        <v>2213</v>
      </c>
      <c r="H2273" s="189">
        <v>0</v>
      </c>
      <c r="L2273" s="33"/>
      <c r="M2273" s="155"/>
      <c r="T2273" s="57"/>
      <c r="AU2273" s="18" t="s">
        <v>84</v>
      </c>
    </row>
    <row r="2274" spans="2:47" s="1" customFormat="1" ht="11.25">
      <c r="B2274" s="33"/>
      <c r="D2274" s="152" t="s">
        <v>648</v>
      </c>
      <c r="F2274" s="188" t="s">
        <v>2214</v>
      </c>
      <c r="H2274" s="189">
        <v>30.716999999999999</v>
      </c>
      <c r="L2274" s="33"/>
      <c r="M2274" s="155"/>
      <c r="T2274" s="57"/>
      <c r="AU2274" s="18" t="s">
        <v>84</v>
      </c>
    </row>
    <row r="2275" spans="2:47" s="1" customFormat="1" ht="11.25">
      <c r="B2275" s="33"/>
      <c r="D2275" s="152" t="s">
        <v>648</v>
      </c>
      <c r="F2275" s="188" t="s">
        <v>2215</v>
      </c>
      <c r="H2275" s="189">
        <v>0</v>
      </c>
      <c r="L2275" s="33"/>
      <c r="M2275" s="155"/>
      <c r="T2275" s="57"/>
      <c r="AU2275" s="18" t="s">
        <v>84</v>
      </c>
    </row>
    <row r="2276" spans="2:47" s="1" customFormat="1" ht="11.25">
      <c r="B2276" s="33"/>
      <c r="D2276" s="152" t="s">
        <v>648</v>
      </c>
      <c r="F2276" s="188" t="s">
        <v>2216</v>
      </c>
      <c r="H2276" s="189">
        <v>37.78</v>
      </c>
      <c r="L2276" s="33"/>
      <c r="M2276" s="155"/>
      <c r="T2276" s="57"/>
      <c r="AU2276" s="18" t="s">
        <v>84</v>
      </c>
    </row>
    <row r="2277" spans="2:47" s="1" customFormat="1" ht="11.25">
      <c r="B2277" s="33"/>
      <c r="D2277" s="152" t="s">
        <v>648</v>
      </c>
      <c r="F2277" s="188" t="s">
        <v>2217</v>
      </c>
      <c r="H2277" s="189">
        <v>0</v>
      </c>
      <c r="L2277" s="33"/>
      <c r="M2277" s="155"/>
      <c r="T2277" s="57"/>
      <c r="AU2277" s="18" t="s">
        <v>84</v>
      </c>
    </row>
    <row r="2278" spans="2:47" s="1" customFormat="1" ht="11.25">
      <c r="B2278" s="33"/>
      <c r="D2278" s="152" t="s">
        <v>648</v>
      </c>
      <c r="F2278" s="188" t="s">
        <v>2218</v>
      </c>
      <c r="H2278" s="189">
        <v>62.012999999999998</v>
      </c>
      <c r="L2278" s="33"/>
      <c r="M2278" s="155"/>
      <c r="T2278" s="57"/>
      <c r="AU2278" s="18" t="s">
        <v>84</v>
      </c>
    </row>
    <row r="2279" spans="2:47" s="1" customFormat="1" ht="11.25">
      <c r="B2279" s="33"/>
      <c r="D2279" s="152" t="s">
        <v>648</v>
      </c>
      <c r="F2279" s="188" t="s">
        <v>2219</v>
      </c>
      <c r="H2279" s="189">
        <v>0</v>
      </c>
      <c r="L2279" s="33"/>
      <c r="M2279" s="155"/>
      <c r="T2279" s="57"/>
      <c r="AU2279" s="18" t="s">
        <v>84</v>
      </c>
    </row>
    <row r="2280" spans="2:47" s="1" customFormat="1" ht="11.25">
      <c r="B2280" s="33"/>
      <c r="D2280" s="152" t="s">
        <v>648</v>
      </c>
      <c r="F2280" s="188" t="s">
        <v>2218</v>
      </c>
      <c r="H2280" s="189">
        <v>62.012999999999998</v>
      </c>
      <c r="L2280" s="33"/>
      <c r="M2280" s="155"/>
      <c r="T2280" s="57"/>
      <c r="AU2280" s="18" t="s">
        <v>84</v>
      </c>
    </row>
    <row r="2281" spans="2:47" s="1" customFormat="1" ht="11.25">
      <c r="B2281" s="33"/>
      <c r="D2281" s="152" t="s">
        <v>648</v>
      </c>
      <c r="F2281" s="188" t="s">
        <v>2220</v>
      </c>
      <c r="H2281" s="189">
        <v>0</v>
      </c>
      <c r="L2281" s="33"/>
      <c r="M2281" s="155"/>
      <c r="T2281" s="57"/>
      <c r="AU2281" s="18" t="s">
        <v>84</v>
      </c>
    </row>
    <row r="2282" spans="2:47" s="1" customFormat="1" ht="11.25">
      <c r="B2282" s="33"/>
      <c r="D2282" s="152" t="s">
        <v>648</v>
      </c>
      <c r="F2282" s="188" t="s">
        <v>2210</v>
      </c>
      <c r="H2282" s="189">
        <v>66.638000000000005</v>
      </c>
      <c r="L2282" s="33"/>
      <c r="M2282" s="155"/>
      <c r="T2282" s="57"/>
      <c r="AU2282" s="18" t="s">
        <v>84</v>
      </c>
    </row>
    <row r="2283" spans="2:47" s="1" customFormat="1" ht="11.25">
      <c r="B2283" s="33"/>
      <c r="D2283" s="152" t="s">
        <v>648</v>
      </c>
      <c r="F2283" s="188" t="s">
        <v>2221</v>
      </c>
      <c r="H2283" s="189">
        <v>0</v>
      </c>
      <c r="L2283" s="33"/>
      <c r="M2283" s="155"/>
      <c r="T2283" s="57"/>
      <c r="AU2283" s="18" t="s">
        <v>84</v>
      </c>
    </row>
    <row r="2284" spans="2:47" s="1" customFormat="1" ht="11.25">
      <c r="B2284" s="33"/>
      <c r="D2284" s="152" t="s">
        <v>648</v>
      </c>
      <c r="F2284" s="188" t="s">
        <v>2212</v>
      </c>
      <c r="H2284" s="189">
        <v>21.042000000000002</v>
      </c>
      <c r="L2284" s="33"/>
      <c r="M2284" s="155"/>
      <c r="T2284" s="57"/>
      <c r="AU2284" s="18" t="s">
        <v>84</v>
      </c>
    </row>
    <row r="2285" spans="2:47" s="1" customFormat="1" ht="11.25">
      <c r="B2285" s="33"/>
      <c r="D2285" s="152" t="s">
        <v>648</v>
      </c>
      <c r="F2285" s="188" t="s">
        <v>2222</v>
      </c>
      <c r="H2285" s="189">
        <v>0</v>
      </c>
      <c r="L2285" s="33"/>
      <c r="M2285" s="155"/>
      <c r="T2285" s="57"/>
      <c r="AU2285" s="18" t="s">
        <v>84</v>
      </c>
    </row>
    <row r="2286" spans="2:47" s="1" customFormat="1" ht="11.25">
      <c r="B2286" s="33"/>
      <c r="D2286" s="152" t="s">
        <v>648</v>
      </c>
      <c r="F2286" s="188" t="s">
        <v>2214</v>
      </c>
      <c r="H2286" s="189">
        <v>30.716999999999999</v>
      </c>
      <c r="L2286" s="33"/>
      <c r="M2286" s="155"/>
      <c r="T2286" s="57"/>
      <c r="AU2286" s="18" t="s">
        <v>84</v>
      </c>
    </row>
    <row r="2287" spans="2:47" s="1" customFormat="1" ht="11.25">
      <c r="B2287" s="33"/>
      <c r="D2287" s="152" t="s">
        <v>648</v>
      </c>
      <c r="F2287" s="188" t="s">
        <v>2223</v>
      </c>
      <c r="H2287" s="189">
        <v>0</v>
      </c>
      <c r="L2287" s="33"/>
      <c r="M2287" s="155"/>
      <c r="T2287" s="57"/>
      <c r="AU2287" s="18" t="s">
        <v>84</v>
      </c>
    </row>
    <row r="2288" spans="2:47" s="1" customFormat="1" ht="11.25">
      <c r="B2288" s="33"/>
      <c r="D2288" s="152" t="s">
        <v>648</v>
      </c>
      <c r="F2288" s="188" t="s">
        <v>2216</v>
      </c>
      <c r="H2288" s="189">
        <v>37.78</v>
      </c>
      <c r="L2288" s="33"/>
      <c r="M2288" s="155"/>
      <c r="T2288" s="57"/>
      <c r="AU2288" s="18" t="s">
        <v>84</v>
      </c>
    </row>
    <row r="2289" spans="2:47" s="1" customFormat="1" ht="11.25">
      <c r="B2289" s="33"/>
      <c r="D2289" s="152" t="s">
        <v>648</v>
      </c>
      <c r="F2289" s="188" t="s">
        <v>2224</v>
      </c>
      <c r="H2289" s="189">
        <v>0</v>
      </c>
      <c r="L2289" s="33"/>
      <c r="M2289" s="155"/>
      <c r="T2289" s="57"/>
      <c r="AU2289" s="18" t="s">
        <v>84</v>
      </c>
    </row>
    <row r="2290" spans="2:47" s="1" customFormat="1" ht="11.25">
      <c r="B2290" s="33"/>
      <c r="D2290" s="152" t="s">
        <v>648</v>
      </c>
      <c r="F2290" s="188" t="s">
        <v>2225</v>
      </c>
      <c r="H2290" s="189">
        <v>1077.546</v>
      </c>
      <c r="L2290" s="33"/>
      <c r="M2290" s="155"/>
      <c r="T2290" s="57"/>
      <c r="AU2290" s="18" t="s">
        <v>84</v>
      </c>
    </row>
    <row r="2291" spans="2:47" s="1" customFormat="1" ht="11.25">
      <c r="B2291" s="33"/>
      <c r="D2291" s="152" t="s">
        <v>648</v>
      </c>
      <c r="F2291" s="188" t="s">
        <v>2226</v>
      </c>
      <c r="H2291" s="189">
        <v>0</v>
      </c>
      <c r="L2291" s="33"/>
      <c r="M2291" s="155"/>
      <c r="T2291" s="57"/>
      <c r="AU2291" s="18" t="s">
        <v>84</v>
      </c>
    </row>
    <row r="2292" spans="2:47" s="1" customFormat="1" ht="11.25">
      <c r="B2292" s="33"/>
      <c r="D2292" s="152" t="s">
        <v>648</v>
      </c>
      <c r="F2292" s="188" t="s">
        <v>2227</v>
      </c>
      <c r="H2292" s="189">
        <v>105.66</v>
      </c>
      <c r="L2292" s="33"/>
      <c r="M2292" s="155"/>
      <c r="T2292" s="57"/>
      <c r="AU2292" s="18" t="s">
        <v>84</v>
      </c>
    </row>
    <row r="2293" spans="2:47" s="1" customFormat="1" ht="11.25">
      <c r="B2293" s="33"/>
      <c r="D2293" s="152" t="s">
        <v>648</v>
      </c>
      <c r="F2293" s="188" t="s">
        <v>2228</v>
      </c>
      <c r="H2293" s="189">
        <v>0</v>
      </c>
      <c r="L2293" s="33"/>
      <c r="M2293" s="155"/>
      <c r="T2293" s="57"/>
      <c r="AU2293" s="18" t="s">
        <v>84</v>
      </c>
    </row>
    <row r="2294" spans="2:47" s="1" customFormat="1" ht="11.25">
      <c r="B2294" s="33"/>
      <c r="D2294" s="152" t="s">
        <v>648</v>
      </c>
      <c r="F2294" s="188" t="s">
        <v>2229</v>
      </c>
      <c r="H2294" s="189">
        <v>99.944999999999993</v>
      </c>
      <c r="L2294" s="33"/>
      <c r="M2294" s="155"/>
      <c r="T2294" s="57"/>
      <c r="AU2294" s="18" t="s">
        <v>84</v>
      </c>
    </row>
    <row r="2295" spans="2:47" s="1" customFormat="1" ht="11.25">
      <c r="B2295" s="33"/>
      <c r="D2295" s="152" t="s">
        <v>648</v>
      </c>
      <c r="F2295" s="188" t="s">
        <v>2230</v>
      </c>
      <c r="H2295" s="189">
        <v>0</v>
      </c>
      <c r="L2295" s="33"/>
      <c r="M2295" s="155"/>
      <c r="T2295" s="57"/>
      <c r="AU2295" s="18" t="s">
        <v>84</v>
      </c>
    </row>
    <row r="2296" spans="2:47" s="1" customFormat="1" ht="11.25">
      <c r="B2296" s="33"/>
      <c r="D2296" s="152" t="s">
        <v>648</v>
      </c>
      <c r="F2296" s="188" t="s">
        <v>2231</v>
      </c>
      <c r="H2296" s="189">
        <v>108.675</v>
      </c>
      <c r="L2296" s="33"/>
      <c r="M2296" s="155"/>
      <c r="T2296" s="57"/>
      <c r="AU2296" s="18" t="s">
        <v>84</v>
      </c>
    </row>
    <row r="2297" spans="2:47" s="1" customFormat="1" ht="11.25">
      <c r="B2297" s="33"/>
      <c r="D2297" s="152" t="s">
        <v>648</v>
      </c>
      <c r="F2297" s="188" t="s">
        <v>2232</v>
      </c>
      <c r="H2297" s="189">
        <v>0</v>
      </c>
      <c r="L2297" s="33"/>
      <c r="M2297" s="155"/>
      <c r="T2297" s="57"/>
      <c r="AU2297" s="18" t="s">
        <v>84</v>
      </c>
    </row>
    <row r="2298" spans="2:47" s="1" customFormat="1" ht="11.25">
      <c r="B2298" s="33"/>
      <c r="D2298" s="152" t="s">
        <v>648</v>
      </c>
      <c r="F2298" s="188" t="s">
        <v>2233</v>
      </c>
      <c r="H2298" s="189">
        <v>44.25</v>
      </c>
      <c r="L2298" s="33"/>
      <c r="M2298" s="155"/>
      <c r="T2298" s="57"/>
      <c r="AU2298" s="18" t="s">
        <v>84</v>
      </c>
    </row>
    <row r="2299" spans="2:47" s="1" customFormat="1" ht="11.25">
      <c r="B2299" s="33"/>
      <c r="D2299" s="152" t="s">
        <v>648</v>
      </c>
      <c r="F2299" s="188" t="s">
        <v>2234</v>
      </c>
      <c r="H2299" s="189">
        <v>0</v>
      </c>
      <c r="L2299" s="33"/>
      <c r="M2299" s="155"/>
      <c r="T2299" s="57"/>
      <c r="AU2299" s="18" t="s">
        <v>84</v>
      </c>
    </row>
    <row r="2300" spans="2:47" s="1" customFormat="1" ht="11.25">
      <c r="B2300" s="33"/>
      <c r="D2300" s="152" t="s">
        <v>648</v>
      </c>
      <c r="F2300" s="188" t="s">
        <v>2235</v>
      </c>
      <c r="H2300" s="189">
        <v>111.15</v>
      </c>
      <c r="L2300" s="33"/>
      <c r="M2300" s="155"/>
      <c r="T2300" s="57"/>
      <c r="AU2300" s="18" t="s">
        <v>84</v>
      </c>
    </row>
    <row r="2301" spans="2:47" s="1" customFormat="1" ht="11.25">
      <c r="B2301" s="33"/>
      <c r="D2301" s="152" t="s">
        <v>648</v>
      </c>
      <c r="F2301" s="188" t="s">
        <v>2236</v>
      </c>
      <c r="H2301" s="189">
        <v>0</v>
      </c>
      <c r="L2301" s="33"/>
      <c r="M2301" s="155"/>
      <c r="T2301" s="57"/>
      <c r="AU2301" s="18" t="s">
        <v>84</v>
      </c>
    </row>
    <row r="2302" spans="2:47" s="1" customFormat="1" ht="11.25">
      <c r="B2302" s="33"/>
      <c r="D2302" s="152" t="s">
        <v>648</v>
      </c>
      <c r="F2302" s="188" t="s">
        <v>2237</v>
      </c>
      <c r="H2302" s="189">
        <v>0</v>
      </c>
      <c r="L2302" s="33"/>
      <c r="M2302" s="155"/>
      <c r="T2302" s="57"/>
      <c r="AU2302" s="18" t="s">
        <v>84</v>
      </c>
    </row>
    <row r="2303" spans="2:47" s="1" customFormat="1" ht="11.25">
      <c r="B2303" s="33"/>
      <c r="D2303" s="152" t="s">
        <v>648</v>
      </c>
      <c r="F2303" s="188" t="s">
        <v>2238</v>
      </c>
      <c r="H2303" s="189">
        <v>0</v>
      </c>
      <c r="L2303" s="33"/>
      <c r="M2303" s="155"/>
      <c r="T2303" s="57"/>
      <c r="AU2303" s="18" t="s">
        <v>84</v>
      </c>
    </row>
    <row r="2304" spans="2:47" s="1" customFormat="1" ht="11.25">
      <c r="B2304" s="33"/>
      <c r="D2304" s="152" t="s">
        <v>648</v>
      </c>
      <c r="F2304" s="188" t="s">
        <v>2237</v>
      </c>
      <c r="H2304" s="189">
        <v>0</v>
      </c>
      <c r="L2304" s="33"/>
      <c r="M2304" s="155"/>
      <c r="T2304" s="57"/>
      <c r="AU2304" s="18" t="s">
        <v>84</v>
      </c>
    </row>
    <row r="2305" spans="2:47" s="1" customFormat="1" ht="11.25">
      <c r="B2305" s="33"/>
      <c r="D2305" s="152" t="s">
        <v>648</v>
      </c>
      <c r="F2305" s="188" t="s">
        <v>2239</v>
      </c>
      <c r="H2305" s="189">
        <v>0</v>
      </c>
      <c r="L2305" s="33"/>
      <c r="M2305" s="155"/>
      <c r="T2305" s="57"/>
      <c r="AU2305" s="18" t="s">
        <v>84</v>
      </c>
    </row>
    <row r="2306" spans="2:47" s="1" customFormat="1" ht="11.25">
      <c r="B2306" s="33"/>
      <c r="D2306" s="152" t="s">
        <v>648</v>
      </c>
      <c r="F2306" s="188" t="s">
        <v>1</v>
      </c>
      <c r="H2306" s="189">
        <v>0</v>
      </c>
      <c r="L2306" s="33"/>
      <c r="M2306" s="155"/>
      <c r="T2306" s="57"/>
      <c r="AU2306" s="18" t="s">
        <v>84</v>
      </c>
    </row>
    <row r="2307" spans="2:47" s="1" customFormat="1" ht="11.25">
      <c r="B2307" s="33"/>
      <c r="D2307" s="152" t="s">
        <v>648</v>
      </c>
      <c r="F2307" s="188" t="s">
        <v>2240</v>
      </c>
      <c r="H2307" s="189">
        <v>0</v>
      </c>
      <c r="L2307" s="33"/>
      <c r="M2307" s="155"/>
      <c r="T2307" s="57"/>
      <c r="AU2307" s="18" t="s">
        <v>84</v>
      </c>
    </row>
    <row r="2308" spans="2:47" s="1" customFormat="1" ht="11.25">
      <c r="B2308" s="33"/>
      <c r="D2308" s="152" t="s">
        <v>648</v>
      </c>
      <c r="F2308" s="188" t="s">
        <v>2212</v>
      </c>
      <c r="H2308" s="189">
        <v>21.042000000000002</v>
      </c>
      <c r="L2308" s="33"/>
      <c r="M2308" s="155"/>
      <c r="T2308" s="57"/>
      <c r="AU2308" s="18" t="s">
        <v>84</v>
      </c>
    </row>
    <row r="2309" spans="2:47" s="1" customFormat="1" ht="11.25">
      <c r="B2309" s="33"/>
      <c r="D2309" s="152" t="s">
        <v>648</v>
      </c>
      <c r="F2309" s="188" t="s">
        <v>1949</v>
      </c>
      <c r="H2309" s="189">
        <v>0</v>
      </c>
      <c r="L2309" s="33"/>
      <c r="M2309" s="155"/>
      <c r="T2309" s="57"/>
      <c r="AU2309" s="18" t="s">
        <v>84</v>
      </c>
    </row>
    <row r="2310" spans="2:47" s="1" customFormat="1" ht="11.25">
      <c r="B2310" s="33"/>
      <c r="D2310" s="152" t="s">
        <v>648</v>
      </c>
      <c r="F2310" s="188" t="s">
        <v>1</v>
      </c>
      <c r="H2310" s="189">
        <v>0</v>
      </c>
      <c r="L2310" s="33"/>
      <c r="M2310" s="155"/>
      <c r="T2310" s="57"/>
      <c r="AU2310" s="18" t="s">
        <v>84</v>
      </c>
    </row>
    <row r="2311" spans="2:47" s="1" customFormat="1" ht="11.25">
      <c r="B2311" s="33"/>
      <c r="D2311" s="152" t="s">
        <v>648</v>
      </c>
      <c r="F2311" s="188" t="s">
        <v>2241</v>
      </c>
      <c r="H2311" s="189">
        <v>0</v>
      </c>
      <c r="L2311" s="33"/>
      <c r="M2311" s="155"/>
      <c r="T2311" s="57"/>
      <c r="AU2311" s="18" t="s">
        <v>84</v>
      </c>
    </row>
    <row r="2312" spans="2:47" s="1" customFormat="1" ht="11.25">
      <c r="B2312" s="33"/>
      <c r="D2312" s="152" t="s">
        <v>648</v>
      </c>
      <c r="F2312" s="188" t="s">
        <v>2242</v>
      </c>
      <c r="H2312" s="189">
        <v>41.13</v>
      </c>
      <c r="L2312" s="33"/>
      <c r="M2312" s="155"/>
      <c r="T2312" s="57"/>
      <c r="AU2312" s="18" t="s">
        <v>84</v>
      </c>
    </row>
    <row r="2313" spans="2:47" s="1" customFormat="1" ht="11.25">
      <c r="B2313" s="33"/>
      <c r="D2313" s="152" t="s">
        <v>648</v>
      </c>
      <c r="F2313" s="188" t="s">
        <v>2243</v>
      </c>
      <c r="H2313" s="189">
        <v>0</v>
      </c>
      <c r="L2313" s="33"/>
      <c r="M2313" s="155"/>
      <c r="T2313" s="57"/>
      <c r="AU2313" s="18" t="s">
        <v>84</v>
      </c>
    </row>
    <row r="2314" spans="2:47" s="1" customFormat="1" ht="11.25">
      <c r="B2314" s="33"/>
      <c r="D2314" s="152" t="s">
        <v>648</v>
      </c>
      <c r="F2314" s="188" t="s">
        <v>1</v>
      </c>
      <c r="H2314" s="189">
        <v>0</v>
      </c>
      <c r="L2314" s="33"/>
      <c r="M2314" s="155"/>
      <c r="T2314" s="57"/>
      <c r="AU2314" s="18" t="s">
        <v>84</v>
      </c>
    </row>
    <row r="2315" spans="2:47" s="1" customFormat="1" ht="11.25">
      <c r="B2315" s="33"/>
      <c r="D2315" s="152" t="s">
        <v>648</v>
      </c>
      <c r="F2315" s="188" t="s">
        <v>2244</v>
      </c>
      <c r="H2315" s="189">
        <v>0</v>
      </c>
      <c r="L2315" s="33"/>
      <c r="M2315" s="155"/>
      <c r="T2315" s="57"/>
      <c r="AU2315" s="18" t="s">
        <v>84</v>
      </c>
    </row>
    <row r="2316" spans="2:47" s="1" customFormat="1" ht="11.25">
      <c r="B2316" s="33"/>
      <c r="D2316" s="152" t="s">
        <v>648</v>
      </c>
      <c r="F2316" s="188" t="s">
        <v>2245</v>
      </c>
      <c r="H2316" s="189">
        <v>102.51</v>
      </c>
      <c r="L2316" s="33"/>
      <c r="M2316" s="155"/>
      <c r="T2316" s="57"/>
      <c r="AU2316" s="18" t="s">
        <v>84</v>
      </c>
    </row>
    <row r="2317" spans="2:47" s="1" customFormat="1" ht="11.25">
      <c r="B2317" s="33"/>
      <c r="D2317" s="152" t="s">
        <v>648</v>
      </c>
      <c r="F2317" s="188" t="s">
        <v>2246</v>
      </c>
      <c r="H2317" s="189">
        <v>0</v>
      </c>
      <c r="L2317" s="33"/>
      <c r="M2317" s="155"/>
      <c r="T2317" s="57"/>
      <c r="AU2317" s="18" t="s">
        <v>84</v>
      </c>
    </row>
    <row r="2318" spans="2:47" s="1" customFormat="1" ht="11.25">
      <c r="B2318" s="33"/>
      <c r="D2318" s="152" t="s">
        <v>648</v>
      </c>
      <c r="F2318" s="188" t="s">
        <v>2247</v>
      </c>
      <c r="H2318" s="189">
        <v>107.874</v>
      </c>
      <c r="L2318" s="33"/>
      <c r="M2318" s="155"/>
      <c r="T2318" s="57"/>
      <c r="AU2318" s="18" t="s">
        <v>84</v>
      </c>
    </row>
    <row r="2319" spans="2:47" s="1" customFormat="1" ht="11.25">
      <c r="B2319" s="33"/>
      <c r="D2319" s="152" t="s">
        <v>648</v>
      </c>
      <c r="F2319" s="188" t="s">
        <v>2248</v>
      </c>
      <c r="H2319" s="189">
        <v>0</v>
      </c>
      <c r="L2319" s="33"/>
      <c r="M2319" s="155"/>
      <c r="T2319" s="57"/>
      <c r="AU2319" s="18" t="s">
        <v>84</v>
      </c>
    </row>
    <row r="2320" spans="2:47" s="1" customFormat="1" ht="11.25">
      <c r="B2320" s="33"/>
      <c r="D2320" s="152" t="s">
        <v>648</v>
      </c>
      <c r="F2320" s="188" t="s">
        <v>2249</v>
      </c>
      <c r="H2320" s="189">
        <v>90.944999999999993</v>
      </c>
      <c r="L2320" s="33"/>
      <c r="M2320" s="155"/>
      <c r="T2320" s="57"/>
      <c r="AU2320" s="18" t="s">
        <v>84</v>
      </c>
    </row>
    <row r="2321" spans="2:47" s="1" customFormat="1" ht="11.25">
      <c r="B2321" s="33"/>
      <c r="D2321" s="152" t="s">
        <v>648</v>
      </c>
      <c r="F2321" s="188" t="s">
        <v>2250</v>
      </c>
      <c r="H2321" s="189">
        <v>0</v>
      </c>
      <c r="L2321" s="33"/>
      <c r="M2321" s="155"/>
      <c r="T2321" s="57"/>
      <c r="AU2321" s="18" t="s">
        <v>84</v>
      </c>
    </row>
    <row r="2322" spans="2:47" s="1" customFormat="1" ht="11.25">
      <c r="B2322" s="33"/>
      <c r="D2322" s="152" t="s">
        <v>648</v>
      </c>
      <c r="F2322" s="188" t="s">
        <v>2251</v>
      </c>
      <c r="H2322" s="189">
        <v>103.77</v>
      </c>
      <c r="L2322" s="33"/>
      <c r="M2322" s="155"/>
      <c r="T2322" s="57"/>
      <c r="AU2322" s="18" t="s">
        <v>84</v>
      </c>
    </row>
    <row r="2323" spans="2:47" s="1" customFormat="1" ht="11.25">
      <c r="B2323" s="33"/>
      <c r="D2323" s="152" t="s">
        <v>648</v>
      </c>
      <c r="F2323" s="188" t="s">
        <v>2225</v>
      </c>
      <c r="H2323" s="189">
        <v>936.95100000000002</v>
      </c>
      <c r="L2323" s="33"/>
      <c r="M2323" s="155"/>
      <c r="T2323" s="57"/>
      <c r="AU2323" s="18" t="s">
        <v>84</v>
      </c>
    </row>
    <row r="2324" spans="2:47" s="1" customFormat="1" ht="11.25">
      <c r="B2324" s="33"/>
      <c r="D2324" s="152" t="s">
        <v>648</v>
      </c>
      <c r="F2324" s="188" t="s">
        <v>2080</v>
      </c>
      <c r="H2324" s="189">
        <v>0</v>
      </c>
      <c r="L2324" s="33"/>
      <c r="M2324" s="155"/>
      <c r="T2324" s="57"/>
      <c r="AU2324" s="18" t="s">
        <v>84</v>
      </c>
    </row>
    <row r="2325" spans="2:47" s="1" customFormat="1" ht="11.25">
      <c r="B2325" s="33"/>
      <c r="D2325" s="152" t="s">
        <v>648</v>
      </c>
      <c r="F2325" s="188" t="s">
        <v>2252</v>
      </c>
      <c r="H2325" s="189">
        <v>31.686</v>
      </c>
      <c r="L2325" s="33"/>
      <c r="M2325" s="155"/>
      <c r="T2325" s="57"/>
      <c r="AU2325" s="18" t="s">
        <v>84</v>
      </c>
    </row>
    <row r="2326" spans="2:47" s="1" customFormat="1" ht="11.25">
      <c r="B2326" s="33"/>
      <c r="D2326" s="152" t="s">
        <v>648</v>
      </c>
      <c r="F2326" s="188" t="s">
        <v>2253</v>
      </c>
      <c r="H2326" s="189">
        <v>0</v>
      </c>
      <c r="L2326" s="33"/>
      <c r="M2326" s="155"/>
      <c r="T2326" s="57"/>
      <c r="AU2326" s="18" t="s">
        <v>84</v>
      </c>
    </row>
    <row r="2327" spans="2:47" s="1" customFormat="1" ht="11.25">
      <c r="B2327" s="33"/>
      <c r="D2327" s="152" t="s">
        <v>648</v>
      </c>
      <c r="F2327" s="188" t="s">
        <v>1</v>
      </c>
      <c r="H2327" s="189">
        <v>0</v>
      </c>
      <c r="L2327" s="33"/>
      <c r="M2327" s="155"/>
      <c r="T2327" s="57"/>
      <c r="AU2327" s="18" t="s">
        <v>84</v>
      </c>
    </row>
    <row r="2328" spans="2:47" s="1" customFormat="1" ht="11.25">
      <c r="B2328" s="33"/>
      <c r="D2328" s="152" t="s">
        <v>648</v>
      </c>
      <c r="F2328" s="188" t="s">
        <v>2254</v>
      </c>
      <c r="H2328" s="189">
        <v>0</v>
      </c>
      <c r="L2328" s="33"/>
      <c r="M2328" s="155"/>
      <c r="T2328" s="57"/>
      <c r="AU2328" s="18" t="s">
        <v>84</v>
      </c>
    </row>
    <row r="2329" spans="2:47" s="1" customFormat="1" ht="11.25">
      <c r="B2329" s="33"/>
      <c r="D2329" s="152" t="s">
        <v>648</v>
      </c>
      <c r="F2329" s="188" t="s">
        <v>2255</v>
      </c>
      <c r="H2329" s="189">
        <v>69.894000000000005</v>
      </c>
      <c r="L2329" s="33"/>
      <c r="M2329" s="155"/>
      <c r="T2329" s="57"/>
      <c r="AU2329" s="18" t="s">
        <v>84</v>
      </c>
    </row>
    <row r="2330" spans="2:47" s="1" customFormat="1" ht="11.25">
      <c r="B2330" s="33"/>
      <c r="D2330" s="152" t="s">
        <v>648</v>
      </c>
      <c r="F2330" s="188" t="s">
        <v>2256</v>
      </c>
      <c r="H2330" s="189">
        <v>0</v>
      </c>
      <c r="L2330" s="33"/>
      <c r="M2330" s="155"/>
      <c r="T2330" s="57"/>
      <c r="AU2330" s="18" t="s">
        <v>84</v>
      </c>
    </row>
    <row r="2331" spans="2:47" s="1" customFormat="1" ht="11.25">
      <c r="B2331" s="33"/>
      <c r="D2331" s="152" t="s">
        <v>648</v>
      </c>
      <c r="F2331" s="188" t="s">
        <v>2212</v>
      </c>
      <c r="H2331" s="189">
        <v>21.042000000000002</v>
      </c>
      <c r="L2331" s="33"/>
      <c r="M2331" s="155"/>
      <c r="T2331" s="57"/>
      <c r="AU2331" s="18" t="s">
        <v>84</v>
      </c>
    </row>
    <row r="2332" spans="2:47" s="1" customFormat="1" ht="11.25">
      <c r="B2332" s="33"/>
      <c r="D2332" s="152" t="s">
        <v>648</v>
      </c>
      <c r="F2332" s="188" t="s">
        <v>2257</v>
      </c>
      <c r="H2332" s="189">
        <v>0</v>
      </c>
      <c r="L2332" s="33"/>
      <c r="M2332" s="155"/>
      <c r="T2332" s="57"/>
      <c r="AU2332" s="18" t="s">
        <v>84</v>
      </c>
    </row>
    <row r="2333" spans="2:47" s="1" customFormat="1" ht="11.25">
      <c r="B2333" s="33"/>
      <c r="D2333" s="152" t="s">
        <v>648</v>
      </c>
      <c r="F2333" s="188" t="s">
        <v>2258</v>
      </c>
      <c r="H2333" s="189">
        <v>29</v>
      </c>
      <c r="L2333" s="33"/>
      <c r="M2333" s="155"/>
      <c r="T2333" s="57"/>
      <c r="AU2333" s="18" t="s">
        <v>84</v>
      </c>
    </row>
    <row r="2334" spans="2:47" s="1" customFormat="1" ht="11.25">
      <c r="B2334" s="33"/>
      <c r="D2334" s="152" t="s">
        <v>648</v>
      </c>
      <c r="F2334" s="188" t="s">
        <v>2259</v>
      </c>
      <c r="H2334" s="189">
        <v>0</v>
      </c>
      <c r="L2334" s="33"/>
      <c r="M2334" s="155"/>
      <c r="T2334" s="57"/>
      <c r="AU2334" s="18" t="s">
        <v>84</v>
      </c>
    </row>
    <row r="2335" spans="2:47" s="1" customFormat="1" ht="11.25">
      <c r="B2335" s="33"/>
      <c r="D2335" s="152" t="s">
        <v>648</v>
      </c>
      <c r="F2335" s="188" t="s">
        <v>2260</v>
      </c>
      <c r="H2335" s="189">
        <v>37.89</v>
      </c>
      <c r="L2335" s="33"/>
      <c r="M2335" s="155"/>
      <c r="T2335" s="57"/>
      <c r="AU2335" s="18" t="s">
        <v>84</v>
      </c>
    </row>
    <row r="2336" spans="2:47" s="1" customFormat="1" ht="11.25">
      <c r="B2336" s="33"/>
      <c r="D2336" s="152" t="s">
        <v>648</v>
      </c>
      <c r="F2336" s="188" t="s">
        <v>2261</v>
      </c>
      <c r="H2336" s="189">
        <v>0</v>
      </c>
      <c r="L2336" s="33"/>
      <c r="M2336" s="155"/>
      <c r="T2336" s="57"/>
      <c r="AU2336" s="18" t="s">
        <v>84</v>
      </c>
    </row>
    <row r="2337" spans="2:47" s="1" customFormat="1" ht="11.25">
      <c r="B2337" s="33"/>
      <c r="D2337" s="152" t="s">
        <v>648</v>
      </c>
      <c r="F2337" s="188" t="s">
        <v>2262</v>
      </c>
      <c r="H2337" s="189">
        <v>67.096000000000004</v>
      </c>
      <c r="L2337" s="33"/>
      <c r="M2337" s="155"/>
      <c r="T2337" s="57"/>
      <c r="AU2337" s="18" t="s">
        <v>84</v>
      </c>
    </row>
    <row r="2338" spans="2:47" s="1" customFormat="1" ht="11.25">
      <c r="B2338" s="33"/>
      <c r="D2338" s="152" t="s">
        <v>648</v>
      </c>
      <c r="F2338" s="188" t="s">
        <v>2263</v>
      </c>
      <c r="H2338" s="189">
        <v>0</v>
      </c>
      <c r="L2338" s="33"/>
      <c r="M2338" s="155"/>
      <c r="T2338" s="57"/>
      <c r="AU2338" s="18" t="s">
        <v>84</v>
      </c>
    </row>
    <row r="2339" spans="2:47" s="1" customFormat="1" ht="11.25">
      <c r="B2339" s="33"/>
      <c r="D2339" s="152" t="s">
        <v>648</v>
      </c>
      <c r="F2339" s="188" t="s">
        <v>2264</v>
      </c>
      <c r="H2339" s="189">
        <v>69.436000000000007</v>
      </c>
      <c r="L2339" s="33"/>
      <c r="M2339" s="155"/>
      <c r="T2339" s="57"/>
      <c r="AU2339" s="18" t="s">
        <v>84</v>
      </c>
    </row>
    <row r="2340" spans="2:47" s="1" customFormat="1" ht="11.25">
      <c r="B2340" s="33"/>
      <c r="D2340" s="152" t="s">
        <v>648</v>
      </c>
      <c r="F2340" s="188" t="s">
        <v>2265</v>
      </c>
      <c r="H2340" s="189">
        <v>0</v>
      </c>
      <c r="L2340" s="33"/>
      <c r="M2340" s="155"/>
      <c r="T2340" s="57"/>
      <c r="AU2340" s="18" t="s">
        <v>84</v>
      </c>
    </row>
    <row r="2341" spans="2:47" s="1" customFormat="1" ht="11.25">
      <c r="B2341" s="33"/>
      <c r="D2341" s="152" t="s">
        <v>648</v>
      </c>
      <c r="F2341" s="188" t="s">
        <v>2266</v>
      </c>
      <c r="H2341" s="189">
        <v>63.597000000000001</v>
      </c>
      <c r="L2341" s="33"/>
      <c r="M2341" s="155"/>
      <c r="T2341" s="57"/>
      <c r="AU2341" s="18" t="s">
        <v>84</v>
      </c>
    </row>
    <row r="2342" spans="2:47" s="1" customFormat="1" ht="11.25">
      <c r="B2342" s="33"/>
      <c r="D2342" s="152" t="s">
        <v>648</v>
      </c>
      <c r="F2342" s="188" t="s">
        <v>2267</v>
      </c>
      <c r="H2342" s="189">
        <v>0</v>
      </c>
      <c r="L2342" s="33"/>
      <c r="M2342" s="155"/>
      <c r="T2342" s="57"/>
      <c r="AU2342" s="18" t="s">
        <v>84</v>
      </c>
    </row>
    <row r="2343" spans="2:47" s="1" customFormat="1" ht="11.25">
      <c r="B2343" s="33"/>
      <c r="D2343" s="152" t="s">
        <v>648</v>
      </c>
      <c r="F2343" s="188" t="s">
        <v>2212</v>
      </c>
      <c r="H2343" s="189">
        <v>21.042000000000002</v>
      </c>
      <c r="L2343" s="33"/>
      <c r="M2343" s="155"/>
      <c r="T2343" s="57"/>
      <c r="AU2343" s="18" t="s">
        <v>84</v>
      </c>
    </row>
    <row r="2344" spans="2:47" s="1" customFormat="1" ht="11.25">
      <c r="B2344" s="33"/>
      <c r="D2344" s="152" t="s">
        <v>648</v>
      </c>
      <c r="F2344" s="188" t="s">
        <v>2268</v>
      </c>
      <c r="H2344" s="189">
        <v>0</v>
      </c>
      <c r="L2344" s="33"/>
      <c r="M2344" s="155"/>
      <c r="T2344" s="57"/>
      <c r="AU2344" s="18" t="s">
        <v>84</v>
      </c>
    </row>
    <row r="2345" spans="2:47" s="1" customFormat="1" ht="11.25">
      <c r="B2345" s="33"/>
      <c r="D2345" s="152" t="s">
        <v>648</v>
      </c>
      <c r="F2345" s="188" t="s">
        <v>2269</v>
      </c>
      <c r="H2345" s="189">
        <v>30.710999999999999</v>
      </c>
      <c r="L2345" s="33"/>
      <c r="M2345" s="155"/>
      <c r="T2345" s="57"/>
      <c r="AU2345" s="18" t="s">
        <v>84</v>
      </c>
    </row>
    <row r="2346" spans="2:47" s="1" customFormat="1" ht="11.25">
      <c r="B2346" s="33"/>
      <c r="D2346" s="152" t="s">
        <v>648</v>
      </c>
      <c r="F2346" s="188" t="s">
        <v>2270</v>
      </c>
      <c r="H2346" s="189">
        <v>0</v>
      </c>
      <c r="L2346" s="33"/>
      <c r="M2346" s="155"/>
      <c r="T2346" s="57"/>
      <c r="AU2346" s="18" t="s">
        <v>84</v>
      </c>
    </row>
    <row r="2347" spans="2:47" s="1" customFormat="1" ht="11.25">
      <c r="B2347" s="33"/>
      <c r="D2347" s="152" t="s">
        <v>648</v>
      </c>
      <c r="F2347" s="188" t="s">
        <v>2271</v>
      </c>
      <c r="H2347" s="189">
        <v>27.64</v>
      </c>
      <c r="L2347" s="33"/>
      <c r="M2347" s="155"/>
      <c r="T2347" s="57"/>
      <c r="AU2347" s="18" t="s">
        <v>84</v>
      </c>
    </row>
    <row r="2348" spans="2:47" s="1" customFormat="1" ht="11.25">
      <c r="B2348" s="33"/>
      <c r="D2348" s="152" t="s">
        <v>648</v>
      </c>
      <c r="F2348" s="188" t="s">
        <v>2272</v>
      </c>
      <c r="H2348" s="189">
        <v>0</v>
      </c>
      <c r="L2348" s="33"/>
      <c r="M2348" s="155"/>
      <c r="T2348" s="57"/>
      <c r="AU2348" s="18" t="s">
        <v>84</v>
      </c>
    </row>
    <row r="2349" spans="2:47" s="1" customFormat="1" ht="11.25">
      <c r="B2349" s="33"/>
      <c r="D2349" s="152" t="s">
        <v>648</v>
      </c>
      <c r="F2349" s="188" t="s">
        <v>1</v>
      </c>
      <c r="H2349" s="189">
        <v>0</v>
      </c>
      <c r="L2349" s="33"/>
      <c r="M2349" s="155"/>
      <c r="T2349" s="57"/>
      <c r="AU2349" s="18" t="s">
        <v>84</v>
      </c>
    </row>
    <row r="2350" spans="2:47" s="1" customFormat="1" ht="11.25">
      <c r="B2350" s="33"/>
      <c r="D2350" s="152" t="s">
        <v>648</v>
      </c>
      <c r="F2350" s="188" t="s">
        <v>1</v>
      </c>
      <c r="H2350" s="189">
        <v>0</v>
      </c>
      <c r="L2350" s="33"/>
      <c r="M2350" s="155"/>
      <c r="T2350" s="57"/>
      <c r="AU2350" s="18" t="s">
        <v>84</v>
      </c>
    </row>
    <row r="2351" spans="2:47" s="1" customFormat="1" ht="11.25">
      <c r="B2351" s="33"/>
      <c r="D2351" s="152" t="s">
        <v>648</v>
      </c>
      <c r="F2351" s="188" t="s">
        <v>1</v>
      </c>
      <c r="H2351" s="189">
        <v>0</v>
      </c>
      <c r="L2351" s="33"/>
      <c r="M2351" s="155"/>
      <c r="T2351" s="57"/>
      <c r="AU2351" s="18" t="s">
        <v>84</v>
      </c>
    </row>
    <row r="2352" spans="2:47" s="1" customFormat="1" ht="11.25">
      <c r="B2352" s="33"/>
      <c r="D2352" s="152" t="s">
        <v>648</v>
      </c>
      <c r="F2352" s="188" t="s">
        <v>1946</v>
      </c>
      <c r="H2352" s="189">
        <v>0</v>
      </c>
      <c r="L2352" s="33"/>
      <c r="M2352" s="155"/>
      <c r="T2352" s="57"/>
      <c r="AU2352" s="18" t="s">
        <v>84</v>
      </c>
    </row>
    <row r="2353" spans="2:47" s="1" customFormat="1" ht="11.25">
      <c r="B2353" s="33"/>
      <c r="D2353" s="152" t="s">
        <v>648</v>
      </c>
      <c r="F2353" s="188" t="s">
        <v>2273</v>
      </c>
      <c r="H2353" s="189">
        <v>37.89</v>
      </c>
      <c r="L2353" s="33"/>
      <c r="M2353" s="155"/>
      <c r="T2353" s="57"/>
      <c r="AU2353" s="18" t="s">
        <v>84</v>
      </c>
    </row>
    <row r="2354" spans="2:47" s="1" customFormat="1" ht="11.25">
      <c r="B2354" s="33"/>
      <c r="D2354" s="152" t="s">
        <v>648</v>
      </c>
      <c r="F2354" s="188" t="s">
        <v>1832</v>
      </c>
      <c r="H2354" s="189">
        <v>0</v>
      </c>
      <c r="L2354" s="33"/>
      <c r="M2354" s="155"/>
      <c r="T2354" s="57"/>
      <c r="AU2354" s="18" t="s">
        <v>84</v>
      </c>
    </row>
    <row r="2355" spans="2:47" s="1" customFormat="1" ht="11.25">
      <c r="B2355" s="33"/>
      <c r="D2355" s="152" t="s">
        <v>648</v>
      </c>
      <c r="F2355" s="188" t="s">
        <v>2274</v>
      </c>
      <c r="H2355" s="189">
        <v>157.13999999999999</v>
      </c>
      <c r="L2355" s="33"/>
      <c r="M2355" s="155"/>
      <c r="T2355" s="57"/>
      <c r="AU2355" s="18" t="s">
        <v>84</v>
      </c>
    </row>
    <row r="2356" spans="2:47" s="1" customFormat="1" ht="11.25">
      <c r="B2356" s="33"/>
      <c r="D2356" s="152" t="s">
        <v>648</v>
      </c>
      <c r="F2356" s="188" t="s">
        <v>1834</v>
      </c>
      <c r="H2356" s="189">
        <v>0</v>
      </c>
      <c r="L2356" s="33"/>
      <c r="M2356" s="155"/>
      <c r="T2356" s="57"/>
      <c r="AU2356" s="18" t="s">
        <v>84</v>
      </c>
    </row>
    <row r="2357" spans="2:47" s="1" customFormat="1" ht="11.25">
      <c r="B2357" s="33"/>
      <c r="D2357" s="152" t="s">
        <v>648</v>
      </c>
      <c r="F2357" s="188" t="s">
        <v>2275</v>
      </c>
      <c r="H2357" s="189">
        <v>21.15</v>
      </c>
      <c r="L2357" s="33"/>
      <c r="M2357" s="155"/>
      <c r="T2357" s="57"/>
      <c r="AU2357" s="18" t="s">
        <v>84</v>
      </c>
    </row>
    <row r="2358" spans="2:47" s="1" customFormat="1" ht="11.25">
      <c r="B2358" s="33"/>
      <c r="D2358" s="152" t="s">
        <v>648</v>
      </c>
      <c r="F2358" s="188" t="s">
        <v>1453</v>
      </c>
      <c r="H2358" s="189">
        <v>0</v>
      </c>
      <c r="L2358" s="33"/>
      <c r="M2358" s="155"/>
      <c r="T2358" s="57"/>
      <c r="AU2358" s="18" t="s">
        <v>84</v>
      </c>
    </row>
    <row r="2359" spans="2:47" s="1" customFormat="1" ht="11.25">
      <c r="B2359" s="33"/>
      <c r="D2359" s="152" t="s">
        <v>648</v>
      </c>
      <c r="F2359" s="188" t="s">
        <v>2276</v>
      </c>
      <c r="H2359" s="189">
        <v>18.899999999999999</v>
      </c>
      <c r="L2359" s="33"/>
      <c r="M2359" s="155"/>
      <c r="T2359" s="57"/>
      <c r="AU2359" s="18" t="s">
        <v>84</v>
      </c>
    </row>
    <row r="2360" spans="2:47" s="1" customFormat="1" ht="11.25">
      <c r="B2360" s="33"/>
      <c r="D2360" s="152" t="s">
        <v>648</v>
      </c>
      <c r="F2360" s="188" t="s">
        <v>1455</v>
      </c>
      <c r="H2360" s="189">
        <v>0</v>
      </c>
      <c r="L2360" s="33"/>
      <c r="M2360" s="155"/>
      <c r="T2360" s="57"/>
      <c r="AU2360" s="18" t="s">
        <v>84</v>
      </c>
    </row>
    <row r="2361" spans="2:47" s="1" customFormat="1" ht="11.25">
      <c r="B2361" s="33"/>
      <c r="D2361" s="152" t="s">
        <v>648</v>
      </c>
      <c r="F2361" s="188" t="s">
        <v>2277</v>
      </c>
      <c r="H2361" s="189">
        <v>19.440000000000001</v>
      </c>
      <c r="L2361" s="33"/>
      <c r="M2361" s="155"/>
      <c r="T2361" s="57"/>
      <c r="AU2361" s="18" t="s">
        <v>84</v>
      </c>
    </row>
    <row r="2362" spans="2:47" s="1" customFormat="1" ht="11.25">
      <c r="B2362" s="33"/>
      <c r="D2362" s="152" t="s">
        <v>648</v>
      </c>
      <c r="F2362" s="188" t="s">
        <v>1838</v>
      </c>
      <c r="H2362" s="189">
        <v>0</v>
      </c>
      <c r="L2362" s="33"/>
      <c r="M2362" s="155"/>
      <c r="T2362" s="57"/>
      <c r="AU2362" s="18" t="s">
        <v>84</v>
      </c>
    </row>
    <row r="2363" spans="2:47" s="1" customFormat="1" ht="11.25">
      <c r="B2363" s="33"/>
      <c r="D2363" s="152" t="s">
        <v>648</v>
      </c>
      <c r="F2363" s="188" t="s">
        <v>2278</v>
      </c>
      <c r="H2363" s="189">
        <v>18.63</v>
      </c>
      <c r="L2363" s="33"/>
      <c r="M2363" s="155"/>
      <c r="T2363" s="57"/>
      <c r="AU2363" s="18" t="s">
        <v>84</v>
      </c>
    </row>
    <row r="2364" spans="2:47" s="1" customFormat="1" ht="11.25">
      <c r="B2364" s="33"/>
      <c r="D2364" s="152" t="s">
        <v>648</v>
      </c>
      <c r="F2364" s="188" t="s">
        <v>1840</v>
      </c>
      <c r="H2364" s="189">
        <v>0</v>
      </c>
      <c r="L2364" s="33"/>
      <c r="M2364" s="155"/>
      <c r="T2364" s="57"/>
      <c r="AU2364" s="18" t="s">
        <v>84</v>
      </c>
    </row>
    <row r="2365" spans="2:47" s="1" customFormat="1" ht="11.25">
      <c r="B2365" s="33"/>
      <c r="D2365" s="152" t="s">
        <v>648</v>
      </c>
      <c r="F2365" s="188" t="s">
        <v>2279</v>
      </c>
      <c r="H2365" s="189">
        <v>43.2</v>
      </c>
      <c r="L2365" s="33"/>
      <c r="M2365" s="155"/>
      <c r="T2365" s="57"/>
      <c r="AU2365" s="18" t="s">
        <v>84</v>
      </c>
    </row>
    <row r="2366" spans="2:47" s="1" customFormat="1" ht="11.25">
      <c r="B2366" s="33"/>
      <c r="D2366" s="152" t="s">
        <v>648</v>
      </c>
      <c r="F2366" s="188" t="s">
        <v>1842</v>
      </c>
      <c r="H2366" s="189">
        <v>0</v>
      </c>
      <c r="L2366" s="33"/>
      <c r="M2366" s="155"/>
      <c r="T2366" s="57"/>
      <c r="AU2366" s="18" t="s">
        <v>84</v>
      </c>
    </row>
    <row r="2367" spans="2:47" s="1" customFormat="1" ht="11.25">
      <c r="B2367" s="33"/>
      <c r="D2367" s="152" t="s">
        <v>648</v>
      </c>
      <c r="F2367" s="188" t="s">
        <v>2280</v>
      </c>
      <c r="H2367" s="189">
        <v>45.63</v>
      </c>
      <c r="L2367" s="33"/>
      <c r="M2367" s="155"/>
      <c r="T2367" s="57"/>
      <c r="AU2367" s="18" t="s">
        <v>84</v>
      </c>
    </row>
    <row r="2368" spans="2:47" s="1" customFormat="1" ht="11.25">
      <c r="B2368" s="33"/>
      <c r="D2368" s="152" t="s">
        <v>648</v>
      </c>
      <c r="F2368" s="188" t="s">
        <v>1844</v>
      </c>
      <c r="H2368" s="189">
        <v>0</v>
      </c>
      <c r="L2368" s="33"/>
      <c r="M2368" s="155"/>
      <c r="T2368" s="57"/>
      <c r="AU2368" s="18" t="s">
        <v>84</v>
      </c>
    </row>
    <row r="2369" spans="2:47" s="1" customFormat="1" ht="11.25">
      <c r="B2369" s="33"/>
      <c r="D2369" s="152" t="s">
        <v>648</v>
      </c>
      <c r="F2369" s="188" t="s">
        <v>2281</v>
      </c>
      <c r="H2369" s="189">
        <v>38.1</v>
      </c>
      <c r="L2369" s="33"/>
      <c r="M2369" s="155"/>
      <c r="T2369" s="57"/>
      <c r="AU2369" s="18" t="s">
        <v>84</v>
      </c>
    </row>
    <row r="2370" spans="2:47" s="1" customFormat="1" ht="11.25">
      <c r="B2370" s="33"/>
      <c r="D2370" s="152" t="s">
        <v>648</v>
      </c>
      <c r="F2370" s="188" t="s">
        <v>1846</v>
      </c>
      <c r="H2370" s="189">
        <v>0</v>
      </c>
      <c r="L2370" s="33"/>
      <c r="M2370" s="155"/>
      <c r="T2370" s="57"/>
      <c r="AU2370" s="18" t="s">
        <v>84</v>
      </c>
    </row>
    <row r="2371" spans="2:47" s="1" customFormat="1" ht="11.25">
      <c r="B2371" s="33"/>
      <c r="D2371" s="152" t="s">
        <v>648</v>
      </c>
      <c r="F2371" s="188" t="s">
        <v>2282</v>
      </c>
      <c r="H2371" s="189">
        <v>38.4</v>
      </c>
      <c r="L2371" s="33"/>
      <c r="M2371" s="155"/>
      <c r="T2371" s="57"/>
      <c r="AU2371" s="18" t="s">
        <v>84</v>
      </c>
    </row>
    <row r="2372" spans="2:47" s="1" customFormat="1" ht="11.25">
      <c r="B2372" s="33"/>
      <c r="D2372" s="152" t="s">
        <v>648</v>
      </c>
      <c r="F2372" s="188" t="s">
        <v>811</v>
      </c>
      <c r="H2372" s="189">
        <v>0</v>
      </c>
      <c r="L2372" s="33"/>
      <c r="M2372" s="155"/>
      <c r="T2372" s="57"/>
      <c r="AU2372" s="18" t="s">
        <v>84</v>
      </c>
    </row>
    <row r="2373" spans="2:47" s="1" customFormat="1" ht="11.25">
      <c r="B2373" s="33"/>
      <c r="D2373" s="152" t="s">
        <v>648</v>
      </c>
      <c r="F2373" s="188" t="s">
        <v>1</v>
      </c>
      <c r="H2373" s="189">
        <v>0</v>
      </c>
      <c r="L2373" s="33"/>
      <c r="M2373" s="155"/>
      <c r="T2373" s="57"/>
      <c r="AU2373" s="18" t="s">
        <v>84</v>
      </c>
    </row>
    <row r="2374" spans="2:47" s="1" customFormat="1" ht="11.25">
      <c r="B2374" s="33"/>
      <c r="D2374" s="152" t="s">
        <v>648</v>
      </c>
      <c r="F2374" s="188" t="s">
        <v>1848</v>
      </c>
      <c r="H2374" s="189">
        <v>0</v>
      </c>
      <c r="L2374" s="33"/>
      <c r="M2374" s="155"/>
      <c r="T2374" s="57"/>
      <c r="AU2374" s="18" t="s">
        <v>84</v>
      </c>
    </row>
    <row r="2375" spans="2:47" s="1" customFormat="1" ht="11.25">
      <c r="B2375" s="33"/>
      <c r="D2375" s="152" t="s">
        <v>648</v>
      </c>
      <c r="F2375" s="188" t="s">
        <v>2283</v>
      </c>
      <c r="H2375" s="189">
        <v>26.4</v>
      </c>
      <c r="L2375" s="33"/>
      <c r="M2375" s="155"/>
      <c r="T2375" s="57"/>
      <c r="AU2375" s="18" t="s">
        <v>84</v>
      </c>
    </row>
    <row r="2376" spans="2:47" s="1" customFormat="1" ht="11.25">
      <c r="B2376" s="33"/>
      <c r="D2376" s="152" t="s">
        <v>648</v>
      </c>
      <c r="F2376" s="188" t="s">
        <v>1850</v>
      </c>
      <c r="H2376" s="189">
        <v>0</v>
      </c>
      <c r="L2376" s="33"/>
      <c r="M2376" s="155"/>
      <c r="T2376" s="57"/>
      <c r="AU2376" s="18" t="s">
        <v>84</v>
      </c>
    </row>
    <row r="2377" spans="2:47" s="1" customFormat="1" ht="11.25">
      <c r="B2377" s="33"/>
      <c r="D2377" s="152" t="s">
        <v>648</v>
      </c>
      <c r="F2377" s="188" t="s">
        <v>2284</v>
      </c>
      <c r="H2377" s="189">
        <v>37.658999999999999</v>
      </c>
      <c r="L2377" s="33"/>
      <c r="M2377" s="155"/>
      <c r="T2377" s="57"/>
      <c r="AU2377" s="18" t="s">
        <v>84</v>
      </c>
    </row>
    <row r="2378" spans="2:47" s="1" customFormat="1" ht="11.25">
      <c r="B2378" s="33"/>
      <c r="D2378" s="152" t="s">
        <v>648</v>
      </c>
      <c r="F2378" s="188" t="s">
        <v>2092</v>
      </c>
      <c r="H2378" s="189">
        <v>0</v>
      </c>
      <c r="L2378" s="33"/>
      <c r="M2378" s="155"/>
      <c r="T2378" s="57"/>
      <c r="AU2378" s="18" t="s">
        <v>84</v>
      </c>
    </row>
    <row r="2379" spans="2:47" s="1" customFormat="1" ht="11.25">
      <c r="B2379" s="33"/>
      <c r="D2379" s="152" t="s">
        <v>648</v>
      </c>
      <c r="F2379" s="188" t="s">
        <v>2237</v>
      </c>
      <c r="H2379" s="189">
        <v>0</v>
      </c>
      <c r="L2379" s="33"/>
      <c r="M2379" s="155"/>
      <c r="T2379" s="57"/>
      <c r="AU2379" s="18" t="s">
        <v>84</v>
      </c>
    </row>
    <row r="2380" spans="2:47" s="1" customFormat="1" ht="11.25">
      <c r="B2380" s="33"/>
      <c r="D2380" s="152" t="s">
        <v>648</v>
      </c>
      <c r="F2380" s="188" t="s">
        <v>2093</v>
      </c>
      <c r="H2380" s="189">
        <v>0</v>
      </c>
      <c r="L2380" s="33"/>
      <c r="M2380" s="155"/>
      <c r="T2380" s="57"/>
      <c r="AU2380" s="18" t="s">
        <v>84</v>
      </c>
    </row>
    <row r="2381" spans="2:47" s="1" customFormat="1" ht="11.25">
      <c r="B2381" s="33"/>
      <c r="D2381" s="152" t="s">
        <v>648</v>
      </c>
      <c r="F2381" s="188" t="s">
        <v>2237</v>
      </c>
      <c r="H2381" s="189">
        <v>0</v>
      </c>
      <c r="L2381" s="33"/>
      <c r="M2381" s="155"/>
      <c r="T2381" s="57"/>
      <c r="AU2381" s="18" t="s">
        <v>84</v>
      </c>
    </row>
    <row r="2382" spans="2:47" s="1" customFormat="1" ht="11.25">
      <c r="B2382" s="33"/>
      <c r="D2382" s="152" t="s">
        <v>648</v>
      </c>
      <c r="F2382" s="188" t="s">
        <v>2094</v>
      </c>
      <c r="H2382" s="189">
        <v>0</v>
      </c>
      <c r="L2382" s="33"/>
      <c r="M2382" s="155"/>
      <c r="T2382" s="57"/>
      <c r="AU2382" s="18" t="s">
        <v>84</v>
      </c>
    </row>
    <row r="2383" spans="2:47" s="1" customFormat="1" ht="11.25">
      <c r="B2383" s="33"/>
      <c r="D2383" s="152" t="s">
        <v>648</v>
      </c>
      <c r="F2383" s="188" t="s">
        <v>2237</v>
      </c>
      <c r="H2383" s="189">
        <v>0</v>
      </c>
      <c r="L2383" s="33"/>
      <c r="M2383" s="155"/>
      <c r="T2383" s="57"/>
      <c r="AU2383" s="18" t="s">
        <v>84</v>
      </c>
    </row>
    <row r="2384" spans="2:47" s="1" customFormat="1" ht="11.25">
      <c r="B2384" s="33"/>
      <c r="D2384" s="152" t="s">
        <v>648</v>
      </c>
      <c r="F2384" s="188" t="s">
        <v>2095</v>
      </c>
      <c r="H2384" s="189">
        <v>0</v>
      </c>
      <c r="L2384" s="33"/>
      <c r="M2384" s="155"/>
      <c r="T2384" s="57"/>
      <c r="AU2384" s="18" t="s">
        <v>84</v>
      </c>
    </row>
    <row r="2385" spans="2:47" s="1" customFormat="1" ht="11.25">
      <c r="B2385" s="33"/>
      <c r="D2385" s="152" t="s">
        <v>648</v>
      </c>
      <c r="F2385" s="188" t="s">
        <v>2212</v>
      </c>
      <c r="H2385" s="189">
        <v>21.042000000000002</v>
      </c>
      <c r="L2385" s="33"/>
      <c r="M2385" s="155"/>
      <c r="T2385" s="57"/>
      <c r="AU2385" s="18" t="s">
        <v>84</v>
      </c>
    </row>
    <row r="2386" spans="2:47" s="1" customFormat="1" ht="11.25">
      <c r="B2386" s="33"/>
      <c r="D2386" s="152" t="s">
        <v>648</v>
      </c>
      <c r="F2386" s="188" t="s">
        <v>1854</v>
      </c>
      <c r="H2386" s="189">
        <v>0</v>
      </c>
      <c r="L2386" s="33"/>
      <c r="M2386" s="155"/>
      <c r="T2386" s="57"/>
      <c r="AU2386" s="18" t="s">
        <v>84</v>
      </c>
    </row>
    <row r="2387" spans="2:47" s="1" customFormat="1" ht="11.25">
      <c r="B2387" s="33"/>
      <c r="D2387" s="152" t="s">
        <v>648</v>
      </c>
      <c r="F2387" s="188" t="s">
        <v>2285</v>
      </c>
      <c r="H2387" s="189">
        <v>48.6</v>
      </c>
      <c r="L2387" s="33"/>
      <c r="M2387" s="155"/>
      <c r="T2387" s="57"/>
      <c r="AU2387" s="18" t="s">
        <v>84</v>
      </c>
    </row>
    <row r="2388" spans="2:47" s="1" customFormat="1" ht="11.25">
      <c r="B2388" s="33"/>
      <c r="D2388" s="152" t="s">
        <v>648</v>
      </c>
      <c r="F2388" s="188" t="s">
        <v>1916</v>
      </c>
      <c r="H2388" s="189">
        <v>0</v>
      </c>
      <c r="L2388" s="33"/>
      <c r="M2388" s="155"/>
      <c r="T2388" s="57"/>
      <c r="AU2388" s="18" t="s">
        <v>84</v>
      </c>
    </row>
    <row r="2389" spans="2:47" s="1" customFormat="1" ht="11.25">
      <c r="B2389" s="33"/>
      <c r="D2389" s="152" t="s">
        <v>648</v>
      </c>
      <c r="F2389" s="188" t="s">
        <v>2286</v>
      </c>
      <c r="H2389" s="189">
        <v>21.3</v>
      </c>
      <c r="L2389" s="33"/>
      <c r="M2389" s="155"/>
      <c r="T2389" s="57"/>
      <c r="AU2389" s="18" t="s">
        <v>84</v>
      </c>
    </row>
    <row r="2390" spans="2:47" s="1" customFormat="1" ht="11.25">
      <c r="B2390" s="33"/>
      <c r="D2390" s="152" t="s">
        <v>648</v>
      </c>
      <c r="F2390" s="188" t="s">
        <v>1918</v>
      </c>
      <c r="H2390" s="189">
        <v>0</v>
      </c>
      <c r="L2390" s="33"/>
      <c r="M2390" s="155"/>
      <c r="T2390" s="57"/>
      <c r="AU2390" s="18" t="s">
        <v>84</v>
      </c>
    </row>
    <row r="2391" spans="2:47" s="1" customFormat="1" ht="11.25">
      <c r="B2391" s="33"/>
      <c r="D2391" s="152" t="s">
        <v>648</v>
      </c>
      <c r="F2391" s="188" t="s">
        <v>2287</v>
      </c>
      <c r="H2391" s="189">
        <v>37.335000000000001</v>
      </c>
      <c r="L2391" s="33"/>
      <c r="M2391" s="155"/>
      <c r="T2391" s="57"/>
      <c r="AU2391" s="18" t="s">
        <v>84</v>
      </c>
    </row>
    <row r="2392" spans="2:47" s="1" customFormat="1" ht="11.25">
      <c r="B2392" s="33"/>
      <c r="D2392" s="152" t="s">
        <v>648</v>
      </c>
      <c r="F2392" s="188" t="s">
        <v>1920</v>
      </c>
      <c r="H2392" s="189">
        <v>0</v>
      </c>
      <c r="L2392" s="33"/>
      <c r="M2392" s="155"/>
      <c r="T2392" s="57"/>
      <c r="AU2392" s="18" t="s">
        <v>84</v>
      </c>
    </row>
    <row r="2393" spans="2:47" s="1" customFormat="1" ht="11.25">
      <c r="B2393" s="33"/>
      <c r="D2393" s="152" t="s">
        <v>648</v>
      </c>
      <c r="F2393" s="188" t="s">
        <v>2288</v>
      </c>
      <c r="H2393" s="189">
        <v>41.82</v>
      </c>
      <c r="L2393" s="33"/>
      <c r="M2393" s="155"/>
      <c r="T2393" s="57"/>
      <c r="AU2393" s="18" t="s">
        <v>84</v>
      </c>
    </row>
    <row r="2394" spans="2:47" s="1" customFormat="1" ht="11.25">
      <c r="B2394" s="33"/>
      <c r="D2394" s="152" t="s">
        <v>648</v>
      </c>
      <c r="F2394" s="188" t="s">
        <v>1922</v>
      </c>
      <c r="H2394" s="189">
        <v>0</v>
      </c>
      <c r="L2394" s="33"/>
      <c r="M2394" s="155"/>
      <c r="T2394" s="57"/>
      <c r="AU2394" s="18" t="s">
        <v>84</v>
      </c>
    </row>
    <row r="2395" spans="2:47" s="1" customFormat="1" ht="11.25">
      <c r="B2395" s="33"/>
      <c r="D2395" s="152" t="s">
        <v>648</v>
      </c>
      <c r="F2395" s="188" t="s">
        <v>2289</v>
      </c>
      <c r="H2395" s="189">
        <v>15.3</v>
      </c>
      <c r="L2395" s="33"/>
      <c r="M2395" s="155"/>
      <c r="T2395" s="57"/>
      <c r="AU2395" s="18" t="s">
        <v>84</v>
      </c>
    </row>
    <row r="2396" spans="2:47" s="1" customFormat="1" ht="11.25">
      <c r="B2396" s="33"/>
      <c r="D2396" s="152" t="s">
        <v>648</v>
      </c>
      <c r="F2396" s="188" t="s">
        <v>1924</v>
      </c>
      <c r="H2396" s="189">
        <v>0</v>
      </c>
      <c r="L2396" s="33"/>
      <c r="M2396" s="155"/>
      <c r="T2396" s="57"/>
      <c r="AU2396" s="18" t="s">
        <v>84</v>
      </c>
    </row>
    <row r="2397" spans="2:47" s="1" customFormat="1" ht="11.25">
      <c r="B2397" s="33"/>
      <c r="D2397" s="152" t="s">
        <v>648</v>
      </c>
      <c r="F2397" s="188" t="s">
        <v>2290</v>
      </c>
      <c r="H2397" s="189">
        <v>15.87</v>
      </c>
      <c r="L2397" s="33"/>
      <c r="M2397" s="155"/>
      <c r="T2397" s="57"/>
      <c r="AU2397" s="18" t="s">
        <v>84</v>
      </c>
    </row>
    <row r="2398" spans="2:47" s="1" customFormat="1" ht="11.25">
      <c r="B2398" s="33"/>
      <c r="D2398" s="152" t="s">
        <v>648</v>
      </c>
      <c r="F2398" s="188" t="s">
        <v>1925</v>
      </c>
      <c r="H2398" s="189">
        <v>0</v>
      </c>
      <c r="L2398" s="33"/>
      <c r="M2398" s="155"/>
      <c r="T2398" s="57"/>
      <c r="AU2398" s="18" t="s">
        <v>84</v>
      </c>
    </row>
    <row r="2399" spans="2:47" s="1" customFormat="1" ht="11.25">
      <c r="B2399" s="33"/>
      <c r="D2399" s="152" t="s">
        <v>648</v>
      </c>
      <c r="F2399" s="188" t="s">
        <v>2291</v>
      </c>
      <c r="H2399" s="189">
        <v>15.6</v>
      </c>
      <c r="L2399" s="33"/>
      <c r="M2399" s="155"/>
      <c r="T2399" s="57"/>
      <c r="AU2399" s="18" t="s">
        <v>84</v>
      </c>
    </row>
    <row r="2400" spans="2:47" s="1" customFormat="1" ht="11.25">
      <c r="B2400" s="33"/>
      <c r="D2400" s="152" t="s">
        <v>648</v>
      </c>
      <c r="F2400" s="188" t="s">
        <v>1927</v>
      </c>
      <c r="H2400" s="189">
        <v>0</v>
      </c>
      <c r="L2400" s="33"/>
      <c r="M2400" s="155"/>
      <c r="T2400" s="57"/>
      <c r="AU2400" s="18" t="s">
        <v>84</v>
      </c>
    </row>
    <row r="2401" spans="2:47" s="1" customFormat="1" ht="11.25">
      <c r="B2401" s="33"/>
      <c r="D2401" s="152" t="s">
        <v>648</v>
      </c>
      <c r="F2401" s="188" t="s">
        <v>2292</v>
      </c>
      <c r="H2401" s="189">
        <v>26.67</v>
      </c>
      <c r="L2401" s="33"/>
      <c r="M2401" s="155"/>
      <c r="T2401" s="57"/>
      <c r="AU2401" s="18" t="s">
        <v>84</v>
      </c>
    </row>
    <row r="2402" spans="2:47" s="1" customFormat="1" ht="11.25">
      <c r="B2402" s="33"/>
      <c r="D2402" s="152" t="s">
        <v>648</v>
      </c>
      <c r="F2402" s="188" t="s">
        <v>1929</v>
      </c>
      <c r="H2402" s="189">
        <v>0</v>
      </c>
      <c r="L2402" s="33"/>
      <c r="M2402" s="155"/>
      <c r="T2402" s="57"/>
      <c r="AU2402" s="18" t="s">
        <v>84</v>
      </c>
    </row>
    <row r="2403" spans="2:47" s="1" customFormat="1" ht="11.25">
      <c r="B2403" s="33"/>
      <c r="D2403" s="152" t="s">
        <v>648</v>
      </c>
      <c r="F2403" s="188" t="s">
        <v>2293</v>
      </c>
      <c r="H2403" s="189">
        <v>37.200000000000003</v>
      </c>
      <c r="L2403" s="33"/>
      <c r="M2403" s="155"/>
      <c r="T2403" s="57"/>
      <c r="AU2403" s="18" t="s">
        <v>84</v>
      </c>
    </row>
    <row r="2404" spans="2:47" s="1" customFormat="1" ht="11.25">
      <c r="B2404" s="33"/>
      <c r="D2404" s="152" t="s">
        <v>648</v>
      </c>
      <c r="F2404" s="188" t="s">
        <v>1930</v>
      </c>
      <c r="H2404" s="189">
        <v>0</v>
      </c>
      <c r="L2404" s="33"/>
      <c r="M2404" s="155"/>
      <c r="T2404" s="57"/>
      <c r="AU2404" s="18" t="s">
        <v>84</v>
      </c>
    </row>
    <row r="2405" spans="2:47" s="1" customFormat="1" ht="11.25">
      <c r="B2405" s="33"/>
      <c r="D2405" s="152" t="s">
        <v>648</v>
      </c>
      <c r="F2405" s="188" t="s">
        <v>2294</v>
      </c>
      <c r="H2405" s="189">
        <v>51.3</v>
      </c>
      <c r="L2405" s="33"/>
      <c r="M2405" s="155"/>
      <c r="T2405" s="57"/>
      <c r="AU2405" s="18" t="s">
        <v>84</v>
      </c>
    </row>
    <row r="2406" spans="2:47" s="1" customFormat="1" ht="11.25">
      <c r="B2406" s="33"/>
      <c r="D2406" s="152" t="s">
        <v>648</v>
      </c>
      <c r="F2406" s="188" t="s">
        <v>1856</v>
      </c>
      <c r="H2406" s="189">
        <v>0</v>
      </c>
      <c r="L2406" s="33"/>
      <c r="M2406" s="155"/>
      <c r="T2406" s="57"/>
      <c r="AU2406" s="18" t="s">
        <v>84</v>
      </c>
    </row>
    <row r="2407" spans="2:47" s="1" customFormat="1" ht="11.25">
      <c r="B2407" s="33"/>
      <c r="D2407" s="152" t="s">
        <v>648</v>
      </c>
      <c r="F2407" s="188" t="s">
        <v>2295</v>
      </c>
      <c r="H2407" s="189">
        <v>70.83</v>
      </c>
      <c r="L2407" s="33"/>
      <c r="M2407" s="155"/>
      <c r="T2407" s="57"/>
      <c r="AU2407" s="18" t="s">
        <v>84</v>
      </c>
    </row>
    <row r="2408" spans="2:47" s="1" customFormat="1" ht="11.25">
      <c r="B2408" s="33"/>
      <c r="D2408" s="152" t="s">
        <v>648</v>
      </c>
      <c r="F2408" s="188" t="s">
        <v>1858</v>
      </c>
      <c r="H2408" s="189">
        <v>0</v>
      </c>
      <c r="L2408" s="33"/>
      <c r="M2408" s="155"/>
      <c r="T2408" s="57"/>
      <c r="AU2408" s="18" t="s">
        <v>84</v>
      </c>
    </row>
    <row r="2409" spans="2:47" s="1" customFormat="1" ht="11.25">
      <c r="B2409" s="33"/>
      <c r="D2409" s="152" t="s">
        <v>648</v>
      </c>
      <c r="F2409" s="188" t="s">
        <v>2296</v>
      </c>
      <c r="H2409" s="189">
        <v>35.712000000000003</v>
      </c>
      <c r="L2409" s="33"/>
      <c r="M2409" s="155"/>
      <c r="T2409" s="57"/>
      <c r="AU2409" s="18" t="s">
        <v>84</v>
      </c>
    </row>
    <row r="2410" spans="2:47" s="1" customFormat="1" ht="11.25">
      <c r="B2410" s="33"/>
      <c r="D2410" s="152" t="s">
        <v>648</v>
      </c>
      <c r="F2410" s="188" t="s">
        <v>1860</v>
      </c>
      <c r="H2410" s="189">
        <v>0</v>
      </c>
      <c r="L2410" s="33"/>
      <c r="M2410" s="155"/>
      <c r="T2410" s="57"/>
      <c r="AU2410" s="18" t="s">
        <v>84</v>
      </c>
    </row>
    <row r="2411" spans="2:47" s="1" customFormat="1" ht="11.25">
      <c r="B2411" s="33"/>
      <c r="D2411" s="152" t="s">
        <v>648</v>
      </c>
      <c r="F2411" s="188" t="s">
        <v>2297</v>
      </c>
      <c r="H2411" s="189">
        <v>22.35</v>
      </c>
      <c r="L2411" s="33"/>
      <c r="M2411" s="155"/>
      <c r="T2411" s="57"/>
      <c r="AU2411" s="18" t="s">
        <v>84</v>
      </c>
    </row>
    <row r="2412" spans="2:47" s="1" customFormat="1" ht="11.25">
      <c r="B2412" s="33"/>
      <c r="D2412" s="152" t="s">
        <v>648</v>
      </c>
      <c r="F2412" s="188" t="s">
        <v>1861</v>
      </c>
      <c r="H2412" s="189">
        <v>0</v>
      </c>
      <c r="L2412" s="33"/>
      <c r="M2412" s="155"/>
      <c r="T2412" s="57"/>
      <c r="AU2412" s="18" t="s">
        <v>84</v>
      </c>
    </row>
    <row r="2413" spans="2:47" s="1" customFormat="1" ht="11.25">
      <c r="B2413" s="33"/>
      <c r="D2413" s="152" t="s">
        <v>648</v>
      </c>
      <c r="F2413" s="188" t="s">
        <v>2298</v>
      </c>
      <c r="H2413" s="189">
        <v>29.132999999999999</v>
      </c>
      <c r="L2413" s="33"/>
      <c r="M2413" s="155"/>
      <c r="T2413" s="57"/>
      <c r="AU2413" s="18" t="s">
        <v>84</v>
      </c>
    </row>
    <row r="2414" spans="2:47" s="1" customFormat="1" ht="11.25">
      <c r="B2414" s="33"/>
      <c r="D2414" s="152" t="s">
        <v>648</v>
      </c>
      <c r="F2414" s="188" t="s">
        <v>1932</v>
      </c>
      <c r="H2414" s="189">
        <v>0</v>
      </c>
      <c r="L2414" s="33"/>
      <c r="M2414" s="155"/>
      <c r="T2414" s="57"/>
      <c r="AU2414" s="18" t="s">
        <v>84</v>
      </c>
    </row>
    <row r="2415" spans="2:47" s="1" customFormat="1" ht="11.25">
      <c r="B2415" s="33"/>
      <c r="D2415" s="152" t="s">
        <v>648</v>
      </c>
      <c r="F2415" s="188" t="s">
        <v>2299</v>
      </c>
      <c r="H2415" s="189">
        <v>187.327</v>
      </c>
      <c r="L2415" s="33"/>
      <c r="M2415" s="155"/>
      <c r="T2415" s="57"/>
      <c r="AU2415" s="18" t="s">
        <v>84</v>
      </c>
    </row>
    <row r="2416" spans="2:47" s="1" customFormat="1" ht="11.25">
      <c r="B2416" s="33"/>
      <c r="D2416" s="152" t="s">
        <v>648</v>
      </c>
      <c r="F2416" s="188" t="s">
        <v>1934</v>
      </c>
      <c r="H2416" s="189">
        <v>0</v>
      </c>
      <c r="L2416" s="33"/>
      <c r="M2416" s="155"/>
      <c r="T2416" s="57"/>
      <c r="AU2416" s="18" t="s">
        <v>84</v>
      </c>
    </row>
    <row r="2417" spans="2:65" s="1" customFormat="1" ht="11.25">
      <c r="B2417" s="33"/>
      <c r="D2417" s="152" t="s">
        <v>648</v>
      </c>
      <c r="F2417" s="188" t="s">
        <v>2300</v>
      </c>
      <c r="H2417" s="189">
        <v>88.820999999999998</v>
      </c>
      <c r="L2417" s="33"/>
      <c r="M2417" s="155"/>
      <c r="T2417" s="57"/>
      <c r="AU2417" s="18" t="s">
        <v>84</v>
      </c>
    </row>
    <row r="2418" spans="2:65" s="1" customFormat="1" ht="11.25">
      <c r="B2418" s="33"/>
      <c r="D2418" s="152" t="s">
        <v>648</v>
      </c>
      <c r="F2418" s="188" t="s">
        <v>1936</v>
      </c>
      <c r="H2418" s="189">
        <v>0</v>
      </c>
      <c r="L2418" s="33"/>
      <c r="M2418" s="155"/>
      <c r="T2418" s="57"/>
      <c r="AU2418" s="18" t="s">
        <v>84</v>
      </c>
    </row>
    <row r="2419" spans="2:65" s="1" customFormat="1" ht="11.25">
      <c r="B2419" s="33"/>
      <c r="D2419" s="152" t="s">
        <v>648</v>
      </c>
      <c r="F2419" s="188" t="s">
        <v>2301</v>
      </c>
      <c r="H2419" s="189">
        <v>65.849999999999994</v>
      </c>
      <c r="L2419" s="33"/>
      <c r="M2419" s="155"/>
      <c r="T2419" s="57"/>
      <c r="AU2419" s="18" t="s">
        <v>84</v>
      </c>
    </row>
    <row r="2420" spans="2:65" s="1" customFormat="1" ht="11.25">
      <c r="B2420" s="33"/>
      <c r="D2420" s="152" t="s">
        <v>648</v>
      </c>
      <c r="F2420" s="188" t="s">
        <v>789</v>
      </c>
      <c r="H2420" s="189">
        <v>0</v>
      </c>
      <c r="L2420" s="33"/>
      <c r="M2420" s="155"/>
      <c r="T2420" s="57"/>
      <c r="AU2420" s="18" t="s">
        <v>84</v>
      </c>
    </row>
    <row r="2421" spans="2:65" s="1" customFormat="1" ht="11.25">
      <c r="B2421" s="33"/>
      <c r="D2421" s="152" t="s">
        <v>648</v>
      </c>
      <c r="F2421" s="188" t="s">
        <v>2302</v>
      </c>
      <c r="H2421" s="189">
        <v>46.286999999999999</v>
      </c>
      <c r="L2421" s="33"/>
      <c r="M2421" s="155"/>
      <c r="T2421" s="57"/>
      <c r="AU2421" s="18" t="s">
        <v>84</v>
      </c>
    </row>
    <row r="2422" spans="2:65" s="1" customFormat="1" ht="11.25">
      <c r="B2422" s="33"/>
      <c r="D2422" s="152" t="s">
        <v>648</v>
      </c>
      <c r="F2422" s="188" t="s">
        <v>1462</v>
      </c>
      <c r="H2422" s="189">
        <v>0</v>
      </c>
      <c r="L2422" s="33"/>
      <c r="M2422" s="155"/>
      <c r="T2422" s="57"/>
      <c r="AU2422" s="18" t="s">
        <v>84</v>
      </c>
    </row>
    <row r="2423" spans="2:65" s="1" customFormat="1" ht="11.25">
      <c r="B2423" s="33"/>
      <c r="D2423" s="152" t="s">
        <v>648</v>
      </c>
      <c r="F2423" s="188" t="s">
        <v>2303</v>
      </c>
      <c r="H2423" s="189">
        <v>186.16499999999999</v>
      </c>
      <c r="L2423" s="33"/>
      <c r="M2423" s="155"/>
      <c r="T2423" s="57"/>
      <c r="AU2423" s="18" t="s">
        <v>84</v>
      </c>
    </row>
    <row r="2424" spans="2:65" s="1" customFormat="1" ht="11.25">
      <c r="B2424" s="33"/>
      <c r="D2424" s="152" t="s">
        <v>648</v>
      </c>
      <c r="F2424" s="188" t="s">
        <v>2304</v>
      </c>
      <c r="H2424" s="189">
        <v>0</v>
      </c>
      <c r="L2424" s="33"/>
      <c r="M2424" s="155"/>
      <c r="T2424" s="57"/>
      <c r="AU2424" s="18" t="s">
        <v>84</v>
      </c>
    </row>
    <row r="2425" spans="2:65" s="1" customFormat="1" ht="11.25">
      <c r="B2425" s="33"/>
      <c r="D2425" s="152" t="s">
        <v>648</v>
      </c>
      <c r="F2425" s="188" t="s">
        <v>2305</v>
      </c>
      <c r="H2425" s="189">
        <v>39.630000000000003</v>
      </c>
      <c r="L2425" s="33"/>
      <c r="M2425" s="155"/>
      <c r="T2425" s="57"/>
      <c r="AU2425" s="18" t="s">
        <v>84</v>
      </c>
    </row>
    <row r="2426" spans="2:65" s="1" customFormat="1" ht="11.25">
      <c r="B2426" s="33"/>
      <c r="D2426" s="152" t="s">
        <v>648</v>
      </c>
      <c r="F2426" s="188" t="s">
        <v>2225</v>
      </c>
      <c r="H2426" s="189">
        <v>2075.7150000000001</v>
      </c>
      <c r="L2426" s="33"/>
      <c r="M2426" s="155"/>
      <c r="T2426" s="57"/>
      <c r="AU2426" s="18" t="s">
        <v>84</v>
      </c>
    </row>
    <row r="2427" spans="2:65" s="1" customFormat="1" ht="11.25">
      <c r="B2427" s="33"/>
      <c r="D2427" s="152" t="s">
        <v>648</v>
      </c>
      <c r="F2427" s="188" t="s">
        <v>325</v>
      </c>
      <c r="H2427" s="189">
        <v>4090.212</v>
      </c>
      <c r="L2427" s="33"/>
      <c r="M2427" s="155"/>
      <c r="T2427" s="57"/>
      <c r="AU2427" s="18" t="s">
        <v>84</v>
      </c>
    </row>
    <row r="2428" spans="2:65" s="1" customFormat="1" ht="16.5" customHeight="1">
      <c r="B2428" s="33"/>
      <c r="C2428" s="139" t="s">
        <v>2315</v>
      </c>
      <c r="D2428" s="139" t="s">
        <v>309</v>
      </c>
      <c r="E2428" s="140" t="s">
        <v>2316</v>
      </c>
      <c r="F2428" s="141" t="s">
        <v>2317</v>
      </c>
      <c r="G2428" s="142" t="s">
        <v>312</v>
      </c>
      <c r="H2428" s="143">
        <v>438.70499999999998</v>
      </c>
      <c r="I2428" s="144"/>
      <c r="J2428" s="145">
        <f>ROUND(I2428*H2428,2)</f>
        <v>0</v>
      </c>
      <c r="K2428" s="141" t="s">
        <v>1</v>
      </c>
      <c r="L2428" s="33"/>
      <c r="M2428" s="146" t="s">
        <v>1</v>
      </c>
      <c r="N2428" s="147" t="s">
        <v>40</v>
      </c>
      <c r="P2428" s="148">
        <f>O2428*H2428</f>
        <v>0</v>
      </c>
      <c r="Q2428" s="148">
        <v>2.9E-4</v>
      </c>
      <c r="R2428" s="148">
        <f>Q2428*H2428</f>
        <v>0.12722444999999999</v>
      </c>
      <c r="S2428" s="148">
        <v>0</v>
      </c>
      <c r="T2428" s="149">
        <f>S2428*H2428</f>
        <v>0</v>
      </c>
      <c r="AR2428" s="150" t="s">
        <v>417</v>
      </c>
      <c r="AT2428" s="150" t="s">
        <v>309</v>
      </c>
      <c r="AU2428" s="150" t="s">
        <v>84</v>
      </c>
      <c r="AY2428" s="18" t="s">
        <v>307</v>
      </c>
      <c r="BE2428" s="151">
        <f>IF(N2428="základní",J2428,0)</f>
        <v>0</v>
      </c>
      <c r="BF2428" s="151">
        <f>IF(N2428="snížená",J2428,0)</f>
        <v>0</v>
      </c>
      <c r="BG2428" s="151">
        <f>IF(N2428="zákl. přenesená",J2428,0)</f>
        <v>0</v>
      </c>
      <c r="BH2428" s="151">
        <f>IF(N2428="sníž. přenesená",J2428,0)</f>
        <v>0</v>
      </c>
      <c r="BI2428" s="151">
        <f>IF(N2428="nulová",J2428,0)</f>
        <v>0</v>
      </c>
      <c r="BJ2428" s="18" t="s">
        <v>82</v>
      </c>
      <c r="BK2428" s="151">
        <f>ROUND(I2428*H2428,2)</f>
        <v>0</v>
      </c>
      <c r="BL2428" s="18" t="s">
        <v>417</v>
      </c>
      <c r="BM2428" s="150" t="s">
        <v>2318</v>
      </c>
    </row>
    <row r="2429" spans="2:65" s="1" customFormat="1" ht="11.25">
      <c r="B2429" s="33"/>
      <c r="D2429" s="152" t="s">
        <v>316</v>
      </c>
      <c r="F2429" s="153" t="s">
        <v>2317</v>
      </c>
      <c r="I2429" s="154"/>
      <c r="L2429" s="33"/>
      <c r="M2429" s="155"/>
      <c r="T2429" s="57"/>
      <c r="AT2429" s="18" t="s">
        <v>316</v>
      </c>
      <c r="AU2429" s="18" t="s">
        <v>84</v>
      </c>
    </row>
    <row r="2430" spans="2:65" s="13" customFormat="1" ht="11.25">
      <c r="B2430" s="162"/>
      <c r="D2430" s="152" t="s">
        <v>318</v>
      </c>
      <c r="E2430" s="163" t="s">
        <v>1</v>
      </c>
      <c r="F2430" s="164" t="s">
        <v>217</v>
      </c>
      <c r="H2430" s="165">
        <v>438.70499999999998</v>
      </c>
      <c r="I2430" s="166"/>
      <c r="L2430" s="162"/>
      <c r="M2430" s="167"/>
      <c r="T2430" s="168"/>
      <c r="AT2430" s="163" t="s">
        <v>318</v>
      </c>
      <c r="AU2430" s="163" t="s">
        <v>84</v>
      </c>
      <c r="AV2430" s="13" t="s">
        <v>84</v>
      </c>
      <c r="AW2430" s="13" t="s">
        <v>32</v>
      </c>
      <c r="AX2430" s="13" t="s">
        <v>82</v>
      </c>
      <c r="AY2430" s="163" t="s">
        <v>307</v>
      </c>
    </row>
    <row r="2431" spans="2:65" s="1" customFormat="1" ht="11.25">
      <c r="B2431" s="33"/>
      <c r="D2431" s="152" t="s">
        <v>648</v>
      </c>
      <c r="F2431" s="187" t="s">
        <v>2306</v>
      </c>
      <c r="L2431" s="33"/>
      <c r="M2431" s="155"/>
      <c r="T2431" s="57"/>
      <c r="AU2431" s="18" t="s">
        <v>84</v>
      </c>
    </row>
    <row r="2432" spans="2:65" s="1" customFormat="1" ht="11.25">
      <c r="B2432" s="33"/>
      <c r="D2432" s="152" t="s">
        <v>648</v>
      </c>
      <c r="F2432" s="188" t="s">
        <v>2164</v>
      </c>
      <c r="H2432" s="189">
        <v>0</v>
      </c>
      <c r="L2432" s="33"/>
      <c r="M2432" s="155"/>
      <c r="T2432" s="57"/>
      <c r="AU2432" s="18" t="s">
        <v>84</v>
      </c>
    </row>
    <row r="2433" spans="2:65" s="1" customFormat="1" ht="11.25">
      <c r="B2433" s="33"/>
      <c r="D2433" s="152" t="s">
        <v>648</v>
      </c>
      <c r="F2433" s="188" t="s">
        <v>2307</v>
      </c>
      <c r="H2433" s="189">
        <v>108.94499999999999</v>
      </c>
      <c r="L2433" s="33"/>
      <c r="M2433" s="155"/>
      <c r="T2433" s="57"/>
      <c r="AU2433" s="18" t="s">
        <v>84</v>
      </c>
    </row>
    <row r="2434" spans="2:65" s="1" customFormat="1" ht="11.25">
      <c r="B2434" s="33"/>
      <c r="D2434" s="152" t="s">
        <v>648</v>
      </c>
      <c r="F2434" s="188" t="s">
        <v>1896</v>
      </c>
      <c r="H2434" s="189">
        <v>0</v>
      </c>
      <c r="L2434" s="33"/>
      <c r="M2434" s="155"/>
      <c r="T2434" s="57"/>
      <c r="AU2434" s="18" t="s">
        <v>84</v>
      </c>
    </row>
    <row r="2435" spans="2:65" s="1" customFormat="1" ht="11.25">
      <c r="B2435" s="33"/>
      <c r="D2435" s="152" t="s">
        <v>648</v>
      </c>
      <c r="F2435" s="188" t="s">
        <v>2308</v>
      </c>
      <c r="H2435" s="189">
        <v>128.69999999999999</v>
      </c>
      <c r="L2435" s="33"/>
      <c r="M2435" s="155"/>
      <c r="T2435" s="57"/>
      <c r="AU2435" s="18" t="s">
        <v>84</v>
      </c>
    </row>
    <row r="2436" spans="2:65" s="1" customFormat="1" ht="11.25">
      <c r="B2436" s="33"/>
      <c r="D2436" s="152" t="s">
        <v>648</v>
      </c>
      <c r="F2436" s="188" t="s">
        <v>2167</v>
      </c>
      <c r="H2436" s="189">
        <v>0</v>
      </c>
      <c r="L2436" s="33"/>
      <c r="M2436" s="155"/>
      <c r="T2436" s="57"/>
      <c r="AU2436" s="18" t="s">
        <v>84</v>
      </c>
    </row>
    <row r="2437" spans="2:65" s="1" customFormat="1" ht="11.25">
      <c r="B2437" s="33"/>
      <c r="D2437" s="152" t="s">
        <v>648</v>
      </c>
      <c r="F2437" s="188" t="s">
        <v>2309</v>
      </c>
      <c r="H2437" s="189">
        <v>16.95</v>
      </c>
      <c r="L2437" s="33"/>
      <c r="M2437" s="155"/>
      <c r="T2437" s="57"/>
      <c r="AU2437" s="18" t="s">
        <v>84</v>
      </c>
    </row>
    <row r="2438" spans="2:65" s="1" customFormat="1" ht="11.25">
      <c r="B2438" s="33"/>
      <c r="D2438" s="152" t="s">
        <v>648</v>
      </c>
      <c r="F2438" s="188" t="s">
        <v>1898</v>
      </c>
      <c r="H2438" s="189">
        <v>0</v>
      </c>
      <c r="L2438" s="33"/>
      <c r="M2438" s="155"/>
      <c r="T2438" s="57"/>
      <c r="AU2438" s="18" t="s">
        <v>84</v>
      </c>
    </row>
    <row r="2439" spans="2:65" s="1" customFormat="1" ht="11.25">
      <c r="B2439" s="33"/>
      <c r="D2439" s="152" t="s">
        <v>648</v>
      </c>
      <c r="F2439" s="188" t="s">
        <v>2308</v>
      </c>
      <c r="H2439" s="189">
        <v>128.69999999999999</v>
      </c>
      <c r="L2439" s="33"/>
      <c r="M2439" s="155"/>
      <c r="T2439" s="57"/>
      <c r="AU2439" s="18" t="s">
        <v>84</v>
      </c>
    </row>
    <row r="2440" spans="2:65" s="1" customFormat="1" ht="11.25">
      <c r="B2440" s="33"/>
      <c r="D2440" s="152" t="s">
        <v>648</v>
      </c>
      <c r="F2440" s="188" t="s">
        <v>2169</v>
      </c>
      <c r="H2440" s="189">
        <v>0</v>
      </c>
      <c r="L2440" s="33"/>
      <c r="M2440" s="155"/>
      <c r="T2440" s="57"/>
      <c r="AU2440" s="18" t="s">
        <v>84</v>
      </c>
    </row>
    <row r="2441" spans="2:65" s="1" customFormat="1" ht="11.25">
      <c r="B2441" s="33"/>
      <c r="D2441" s="152" t="s">
        <v>648</v>
      </c>
      <c r="F2441" s="188" t="s">
        <v>2309</v>
      </c>
      <c r="H2441" s="189">
        <v>16.95</v>
      </c>
      <c r="L2441" s="33"/>
      <c r="M2441" s="155"/>
      <c r="T2441" s="57"/>
      <c r="AU2441" s="18" t="s">
        <v>84</v>
      </c>
    </row>
    <row r="2442" spans="2:65" s="1" customFormat="1" ht="11.25">
      <c r="B2442" s="33"/>
      <c r="D2442" s="152" t="s">
        <v>648</v>
      </c>
      <c r="F2442" s="188" t="s">
        <v>1972</v>
      </c>
      <c r="H2442" s="189">
        <v>0</v>
      </c>
      <c r="L2442" s="33"/>
      <c r="M2442" s="155"/>
      <c r="T2442" s="57"/>
      <c r="AU2442" s="18" t="s">
        <v>84</v>
      </c>
    </row>
    <row r="2443" spans="2:65" s="1" customFormat="1" ht="11.25">
      <c r="B2443" s="33"/>
      <c r="D2443" s="152" t="s">
        <v>648</v>
      </c>
      <c r="F2443" s="188" t="s">
        <v>2170</v>
      </c>
      <c r="H2443" s="189">
        <v>38.46</v>
      </c>
      <c r="L2443" s="33"/>
      <c r="M2443" s="155"/>
      <c r="T2443" s="57"/>
      <c r="AU2443" s="18" t="s">
        <v>84</v>
      </c>
    </row>
    <row r="2444" spans="2:65" s="1" customFormat="1" ht="11.25">
      <c r="B2444" s="33"/>
      <c r="D2444" s="152" t="s">
        <v>648</v>
      </c>
      <c r="F2444" s="188" t="s">
        <v>1</v>
      </c>
      <c r="H2444" s="189">
        <v>0</v>
      </c>
      <c r="L2444" s="33"/>
      <c r="M2444" s="155"/>
      <c r="T2444" s="57"/>
      <c r="AU2444" s="18" t="s">
        <v>84</v>
      </c>
    </row>
    <row r="2445" spans="2:65" s="1" customFormat="1" ht="11.25">
      <c r="B2445" s="33"/>
      <c r="D2445" s="152" t="s">
        <v>648</v>
      </c>
      <c r="F2445" s="188" t="s">
        <v>325</v>
      </c>
      <c r="H2445" s="189">
        <v>438.70499999999998</v>
      </c>
      <c r="L2445" s="33"/>
      <c r="M2445" s="155"/>
      <c r="T2445" s="57"/>
      <c r="AU2445" s="18" t="s">
        <v>84</v>
      </c>
    </row>
    <row r="2446" spans="2:65" s="1" customFormat="1" ht="16.5" customHeight="1">
      <c r="B2446" s="33"/>
      <c r="C2446" s="139" t="s">
        <v>2319</v>
      </c>
      <c r="D2446" s="139" t="s">
        <v>309</v>
      </c>
      <c r="E2446" s="140" t="s">
        <v>2320</v>
      </c>
      <c r="F2446" s="141" t="s">
        <v>2321</v>
      </c>
      <c r="G2446" s="142" t="s">
        <v>312</v>
      </c>
      <c r="H2446" s="143">
        <v>387.28500000000003</v>
      </c>
      <c r="I2446" s="144"/>
      <c r="J2446" s="145">
        <f>ROUND(I2446*H2446,2)</f>
        <v>0</v>
      </c>
      <c r="K2446" s="141" t="s">
        <v>1</v>
      </c>
      <c r="L2446" s="33"/>
      <c r="M2446" s="146" t="s">
        <v>1</v>
      </c>
      <c r="N2446" s="147" t="s">
        <v>40</v>
      </c>
      <c r="P2446" s="148">
        <f>O2446*H2446</f>
        <v>0</v>
      </c>
      <c r="Q2446" s="148">
        <v>2.9E-4</v>
      </c>
      <c r="R2446" s="148">
        <f>Q2446*H2446</f>
        <v>0.11231265000000001</v>
      </c>
      <c r="S2446" s="148">
        <v>0</v>
      </c>
      <c r="T2446" s="149">
        <f>S2446*H2446</f>
        <v>0</v>
      </c>
      <c r="AR2446" s="150" t="s">
        <v>417</v>
      </c>
      <c r="AT2446" s="150" t="s">
        <v>309</v>
      </c>
      <c r="AU2446" s="150" t="s">
        <v>84</v>
      </c>
      <c r="AY2446" s="18" t="s">
        <v>307</v>
      </c>
      <c r="BE2446" s="151">
        <f>IF(N2446="základní",J2446,0)</f>
        <v>0</v>
      </c>
      <c r="BF2446" s="151">
        <f>IF(N2446="snížená",J2446,0)</f>
        <v>0</v>
      </c>
      <c r="BG2446" s="151">
        <f>IF(N2446="zákl. přenesená",J2446,0)</f>
        <v>0</v>
      </c>
      <c r="BH2446" s="151">
        <f>IF(N2446="sníž. přenesená",J2446,0)</f>
        <v>0</v>
      </c>
      <c r="BI2446" s="151">
        <f>IF(N2446="nulová",J2446,0)</f>
        <v>0</v>
      </c>
      <c r="BJ2446" s="18" t="s">
        <v>82</v>
      </c>
      <c r="BK2446" s="151">
        <f>ROUND(I2446*H2446,2)</f>
        <v>0</v>
      </c>
      <c r="BL2446" s="18" t="s">
        <v>417</v>
      </c>
      <c r="BM2446" s="150" t="s">
        <v>2322</v>
      </c>
    </row>
    <row r="2447" spans="2:65" s="1" customFormat="1" ht="11.25">
      <c r="B2447" s="33"/>
      <c r="D2447" s="152" t="s">
        <v>316</v>
      </c>
      <c r="F2447" s="153" t="s">
        <v>2321</v>
      </c>
      <c r="I2447" s="154"/>
      <c r="L2447" s="33"/>
      <c r="M2447" s="155"/>
      <c r="T2447" s="57"/>
      <c r="AT2447" s="18" t="s">
        <v>316</v>
      </c>
      <c r="AU2447" s="18" t="s">
        <v>84</v>
      </c>
    </row>
    <row r="2448" spans="2:65" s="13" customFormat="1" ht="11.25">
      <c r="B2448" s="162"/>
      <c r="D2448" s="152" t="s">
        <v>318</v>
      </c>
      <c r="E2448" s="163" t="s">
        <v>1</v>
      </c>
      <c r="F2448" s="164" t="s">
        <v>220</v>
      </c>
      <c r="H2448" s="165">
        <v>387.28500000000003</v>
      </c>
      <c r="I2448" s="166"/>
      <c r="L2448" s="162"/>
      <c r="M2448" s="167"/>
      <c r="T2448" s="168"/>
      <c r="AT2448" s="163" t="s">
        <v>318</v>
      </c>
      <c r="AU2448" s="163" t="s">
        <v>84</v>
      </c>
      <c r="AV2448" s="13" t="s">
        <v>84</v>
      </c>
      <c r="AW2448" s="13" t="s">
        <v>32</v>
      </c>
      <c r="AX2448" s="13" t="s">
        <v>82</v>
      </c>
      <c r="AY2448" s="163" t="s">
        <v>307</v>
      </c>
    </row>
    <row r="2449" spans="2:65" s="1" customFormat="1" ht="11.25">
      <c r="B2449" s="33"/>
      <c r="D2449" s="152" t="s">
        <v>648</v>
      </c>
      <c r="F2449" s="187" t="s">
        <v>2163</v>
      </c>
      <c r="L2449" s="33"/>
      <c r="M2449" s="155"/>
      <c r="T2449" s="57"/>
      <c r="AU2449" s="18" t="s">
        <v>84</v>
      </c>
    </row>
    <row r="2450" spans="2:65" s="1" customFormat="1" ht="11.25">
      <c r="B2450" s="33"/>
      <c r="D2450" s="152" t="s">
        <v>648</v>
      </c>
      <c r="F2450" s="188" t="s">
        <v>2164</v>
      </c>
      <c r="H2450" s="189">
        <v>0</v>
      </c>
      <c r="L2450" s="33"/>
      <c r="M2450" s="155"/>
      <c r="T2450" s="57"/>
      <c r="AU2450" s="18" t="s">
        <v>84</v>
      </c>
    </row>
    <row r="2451" spans="2:65" s="1" customFormat="1" ht="11.25">
      <c r="B2451" s="33"/>
      <c r="D2451" s="152" t="s">
        <v>648</v>
      </c>
      <c r="F2451" s="188" t="s">
        <v>2165</v>
      </c>
      <c r="H2451" s="189">
        <v>102.22499999999999</v>
      </c>
      <c r="L2451" s="33"/>
      <c r="M2451" s="155"/>
      <c r="T2451" s="57"/>
      <c r="AU2451" s="18" t="s">
        <v>84</v>
      </c>
    </row>
    <row r="2452" spans="2:65" s="1" customFormat="1" ht="11.25">
      <c r="B2452" s="33"/>
      <c r="D2452" s="152" t="s">
        <v>648</v>
      </c>
      <c r="F2452" s="188" t="s">
        <v>1896</v>
      </c>
      <c r="H2452" s="189">
        <v>0</v>
      </c>
      <c r="L2452" s="33"/>
      <c r="M2452" s="155"/>
      <c r="T2452" s="57"/>
      <c r="AU2452" s="18" t="s">
        <v>84</v>
      </c>
    </row>
    <row r="2453" spans="2:65" s="1" customFormat="1" ht="11.25">
      <c r="B2453" s="33"/>
      <c r="D2453" s="152" t="s">
        <v>648</v>
      </c>
      <c r="F2453" s="188" t="s">
        <v>2166</v>
      </c>
      <c r="H2453" s="189">
        <v>102.96</v>
      </c>
      <c r="L2453" s="33"/>
      <c r="M2453" s="155"/>
      <c r="T2453" s="57"/>
      <c r="AU2453" s="18" t="s">
        <v>84</v>
      </c>
    </row>
    <row r="2454" spans="2:65" s="1" customFormat="1" ht="11.25">
      <c r="B2454" s="33"/>
      <c r="D2454" s="152" t="s">
        <v>648</v>
      </c>
      <c r="F2454" s="188" t="s">
        <v>2167</v>
      </c>
      <c r="H2454" s="189">
        <v>0</v>
      </c>
      <c r="L2454" s="33"/>
      <c r="M2454" s="155"/>
      <c r="T2454" s="57"/>
      <c r="AU2454" s="18" t="s">
        <v>84</v>
      </c>
    </row>
    <row r="2455" spans="2:65" s="1" customFormat="1" ht="11.25">
      <c r="B2455" s="33"/>
      <c r="D2455" s="152" t="s">
        <v>648</v>
      </c>
      <c r="F2455" s="188" t="s">
        <v>2168</v>
      </c>
      <c r="H2455" s="189">
        <v>20.34</v>
      </c>
      <c r="L2455" s="33"/>
      <c r="M2455" s="155"/>
      <c r="T2455" s="57"/>
      <c r="AU2455" s="18" t="s">
        <v>84</v>
      </c>
    </row>
    <row r="2456" spans="2:65" s="1" customFormat="1" ht="11.25">
      <c r="B2456" s="33"/>
      <c r="D2456" s="152" t="s">
        <v>648</v>
      </c>
      <c r="F2456" s="188" t="s">
        <v>1898</v>
      </c>
      <c r="H2456" s="189">
        <v>0</v>
      </c>
      <c r="L2456" s="33"/>
      <c r="M2456" s="155"/>
      <c r="T2456" s="57"/>
      <c r="AU2456" s="18" t="s">
        <v>84</v>
      </c>
    </row>
    <row r="2457" spans="2:65" s="1" customFormat="1" ht="11.25">
      <c r="B2457" s="33"/>
      <c r="D2457" s="152" t="s">
        <v>648</v>
      </c>
      <c r="F2457" s="188" t="s">
        <v>2166</v>
      </c>
      <c r="H2457" s="189">
        <v>102.96</v>
      </c>
      <c r="L2457" s="33"/>
      <c r="M2457" s="155"/>
      <c r="T2457" s="57"/>
      <c r="AU2457" s="18" t="s">
        <v>84</v>
      </c>
    </row>
    <row r="2458" spans="2:65" s="1" customFormat="1" ht="11.25">
      <c r="B2458" s="33"/>
      <c r="D2458" s="152" t="s">
        <v>648</v>
      </c>
      <c r="F2458" s="188" t="s">
        <v>2169</v>
      </c>
      <c r="H2458" s="189">
        <v>0</v>
      </c>
      <c r="L2458" s="33"/>
      <c r="M2458" s="155"/>
      <c r="T2458" s="57"/>
      <c r="AU2458" s="18" t="s">
        <v>84</v>
      </c>
    </row>
    <row r="2459" spans="2:65" s="1" customFormat="1" ht="11.25">
      <c r="B2459" s="33"/>
      <c r="D2459" s="152" t="s">
        <v>648</v>
      </c>
      <c r="F2459" s="188" t="s">
        <v>2168</v>
      </c>
      <c r="H2459" s="189">
        <v>20.34</v>
      </c>
      <c r="L2459" s="33"/>
      <c r="M2459" s="155"/>
      <c r="T2459" s="57"/>
      <c r="AU2459" s="18" t="s">
        <v>84</v>
      </c>
    </row>
    <row r="2460" spans="2:65" s="1" customFormat="1" ht="11.25">
      <c r="B2460" s="33"/>
      <c r="D2460" s="152" t="s">
        <v>648</v>
      </c>
      <c r="F2460" s="188" t="s">
        <v>1972</v>
      </c>
      <c r="H2460" s="189">
        <v>0</v>
      </c>
      <c r="L2460" s="33"/>
      <c r="M2460" s="155"/>
      <c r="T2460" s="57"/>
      <c r="AU2460" s="18" t="s">
        <v>84</v>
      </c>
    </row>
    <row r="2461" spans="2:65" s="1" customFormat="1" ht="11.25">
      <c r="B2461" s="33"/>
      <c r="D2461" s="152" t="s">
        <v>648</v>
      </c>
      <c r="F2461" s="188" t="s">
        <v>2170</v>
      </c>
      <c r="H2461" s="189">
        <v>38.46</v>
      </c>
      <c r="L2461" s="33"/>
      <c r="M2461" s="155"/>
      <c r="T2461" s="57"/>
      <c r="AU2461" s="18" t="s">
        <v>84</v>
      </c>
    </row>
    <row r="2462" spans="2:65" s="1" customFormat="1" ht="11.25">
      <c r="B2462" s="33"/>
      <c r="D2462" s="152" t="s">
        <v>648</v>
      </c>
      <c r="F2462" s="188" t="s">
        <v>325</v>
      </c>
      <c r="H2462" s="189">
        <v>387.28500000000003</v>
      </c>
      <c r="L2462" s="33"/>
      <c r="M2462" s="155"/>
      <c r="T2462" s="57"/>
      <c r="AU2462" s="18" t="s">
        <v>84</v>
      </c>
    </row>
    <row r="2463" spans="2:65" s="11" customFormat="1" ht="22.9" customHeight="1">
      <c r="B2463" s="127"/>
      <c r="D2463" s="128" t="s">
        <v>74</v>
      </c>
      <c r="E2463" s="137" t="s">
        <v>2323</v>
      </c>
      <c r="F2463" s="137" t="s">
        <v>2324</v>
      </c>
      <c r="I2463" s="130"/>
      <c r="J2463" s="138">
        <f>BK2463</f>
        <v>0</v>
      </c>
      <c r="L2463" s="127"/>
      <c r="M2463" s="132"/>
      <c r="P2463" s="133">
        <f>SUM(P2464:P2527)</f>
        <v>0</v>
      </c>
      <c r="R2463" s="133">
        <f>SUM(R2464:R2527)</f>
        <v>0.91890863999999994</v>
      </c>
      <c r="T2463" s="134">
        <f>SUM(T2464:T2527)</f>
        <v>0.05</v>
      </c>
      <c r="AR2463" s="128" t="s">
        <v>84</v>
      </c>
      <c r="AT2463" s="135" t="s">
        <v>74</v>
      </c>
      <c r="AU2463" s="135" t="s">
        <v>82</v>
      </c>
      <c r="AY2463" s="128" t="s">
        <v>307</v>
      </c>
      <c r="BK2463" s="136">
        <f>SUM(BK2464:BK2527)</f>
        <v>0</v>
      </c>
    </row>
    <row r="2464" spans="2:65" s="1" customFormat="1" ht="24.2" customHeight="1">
      <c r="B2464" s="33"/>
      <c r="C2464" s="139" t="s">
        <v>2325</v>
      </c>
      <c r="D2464" s="139" t="s">
        <v>309</v>
      </c>
      <c r="E2464" s="140" t="s">
        <v>2153</v>
      </c>
      <c r="F2464" s="141" t="s">
        <v>2154</v>
      </c>
      <c r="G2464" s="142" t="s">
        <v>312</v>
      </c>
      <c r="H2464" s="143">
        <v>965.68</v>
      </c>
      <c r="I2464" s="144"/>
      <c r="J2464" s="145">
        <f>ROUND(I2464*H2464,2)</f>
        <v>0</v>
      </c>
      <c r="K2464" s="141" t="s">
        <v>313</v>
      </c>
      <c r="L2464" s="33"/>
      <c r="M2464" s="146" t="s">
        <v>1</v>
      </c>
      <c r="N2464" s="147" t="s">
        <v>40</v>
      </c>
      <c r="P2464" s="148">
        <f>O2464*H2464</f>
        <v>0</v>
      </c>
      <c r="Q2464" s="148">
        <v>0</v>
      </c>
      <c r="R2464" s="148">
        <f>Q2464*H2464</f>
        <v>0</v>
      </c>
      <c r="S2464" s="148">
        <v>0</v>
      </c>
      <c r="T2464" s="149">
        <f>S2464*H2464</f>
        <v>0</v>
      </c>
      <c r="AR2464" s="150" t="s">
        <v>417</v>
      </c>
      <c r="AT2464" s="150" t="s">
        <v>309</v>
      </c>
      <c r="AU2464" s="150" t="s">
        <v>84</v>
      </c>
      <c r="AY2464" s="18" t="s">
        <v>307</v>
      </c>
      <c r="BE2464" s="151">
        <f>IF(N2464="základní",J2464,0)</f>
        <v>0</v>
      </c>
      <c r="BF2464" s="151">
        <f>IF(N2464="snížená",J2464,0)</f>
        <v>0</v>
      </c>
      <c r="BG2464" s="151">
        <f>IF(N2464="zákl. přenesená",J2464,0)</f>
        <v>0</v>
      </c>
      <c r="BH2464" s="151">
        <f>IF(N2464="sníž. přenesená",J2464,0)</f>
        <v>0</v>
      </c>
      <c r="BI2464" s="151">
        <f>IF(N2464="nulová",J2464,0)</f>
        <v>0</v>
      </c>
      <c r="BJ2464" s="18" t="s">
        <v>82</v>
      </c>
      <c r="BK2464" s="151">
        <f>ROUND(I2464*H2464,2)</f>
        <v>0</v>
      </c>
      <c r="BL2464" s="18" t="s">
        <v>417</v>
      </c>
      <c r="BM2464" s="150" t="s">
        <v>2326</v>
      </c>
    </row>
    <row r="2465" spans="2:51" s="1" customFormat="1" ht="11.25">
      <c r="B2465" s="33"/>
      <c r="D2465" s="152" t="s">
        <v>316</v>
      </c>
      <c r="F2465" s="153" t="s">
        <v>2156</v>
      </c>
      <c r="I2465" s="154"/>
      <c r="L2465" s="33"/>
      <c r="M2465" s="155"/>
      <c r="T2465" s="57"/>
      <c r="AT2465" s="18" t="s">
        <v>316</v>
      </c>
      <c r="AU2465" s="18" t="s">
        <v>84</v>
      </c>
    </row>
    <row r="2466" spans="2:51" s="13" customFormat="1" ht="11.25">
      <c r="B2466" s="162"/>
      <c r="D2466" s="152" t="s">
        <v>318</v>
      </c>
      <c r="E2466" s="163" t="s">
        <v>1</v>
      </c>
      <c r="F2466" s="164" t="s">
        <v>240</v>
      </c>
      <c r="H2466" s="165">
        <v>965.68</v>
      </c>
      <c r="I2466" s="166"/>
      <c r="L2466" s="162"/>
      <c r="M2466" s="167"/>
      <c r="T2466" s="168"/>
      <c r="AT2466" s="163" t="s">
        <v>318</v>
      </c>
      <c r="AU2466" s="163" t="s">
        <v>84</v>
      </c>
      <c r="AV2466" s="13" t="s">
        <v>84</v>
      </c>
      <c r="AW2466" s="13" t="s">
        <v>32</v>
      </c>
      <c r="AX2466" s="13" t="s">
        <v>82</v>
      </c>
      <c r="AY2466" s="163" t="s">
        <v>307</v>
      </c>
    </row>
    <row r="2467" spans="2:51" s="1" customFormat="1" ht="11.25">
      <c r="B2467" s="33"/>
      <c r="D2467" s="152" t="s">
        <v>648</v>
      </c>
      <c r="F2467" s="187" t="s">
        <v>2327</v>
      </c>
      <c r="L2467" s="33"/>
      <c r="M2467" s="155"/>
      <c r="T2467" s="57"/>
      <c r="AU2467" s="18" t="s">
        <v>84</v>
      </c>
    </row>
    <row r="2468" spans="2:51" s="1" customFormat="1" ht="11.25">
      <c r="B2468" s="33"/>
      <c r="D2468" s="152" t="s">
        <v>648</v>
      </c>
      <c r="F2468" s="188" t="s">
        <v>2328</v>
      </c>
      <c r="H2468" s="189">
        <v>0</v>
      </c>
      <c r="L2468" s="33"/>
      <c r="M2468" s="155"/>
      <c r="T2468" s="57"/>
      <c r="AU2468" s="18" t="s">
        <v>84</v>
      </c>
    </row>
    <row r="2469" spans="2:51" s="1" customFormat="1" ht="11.25">
      <c r="B2469" s="33"/>
      <c r="D2469" s="152" t="s">
        <v>648</v>
      </c>
      <c r="F2469" s="188" t="s">
        <v>2329</v>
      </c>
      <c r="H2469" s="189">
        <v>0</v>
      </c>
      <c r="L2469" s="33"/>
      <c r="M2469" s="155"/>
      <c r="T2469" s="57"/>
      <c r="AU2469" s="18" t="s">
        <v>84</v>
      </c>
    </row>
    <row r="2470" spans="2:51" s="1" customFormat="1" ht="11.25">
      <c r="B2470" s="33"/>
      <c r="D2470" s="152" t="s">
        <v>648</v>
      </c>
      <c r="F2470" s="188" t="s">
        <v>2330</v>
      </c>
      <c r="H2470" s="189">
        <v>0</v>
      </c>
      <c r="L2470" s="33"/>
      <c r="M2470" s="155"/>
      <c r="T2470" s="57"/>
      <c r="AU2470" s="18" t="s">
        <v>84</v>
      </c>
    </row>
    <row r="2471" spans="2:51" s="1" customFormat="1" ht="11.25">
      <c r="B2471" s="33"/>
      <c r="D2471" s="152" t="s">
        <v>648</v>
      </c>
      <c r="F2471" s="188" t="s">
        <v>2331</v>
      </c>
      <c r="H2471" s="189">
        <v>282.77999999999997</v>
      </c>
      <c r="L2471" s="33"/>
      <c r="M2471" s="155"/>
      <c r="T2471" s="57"/>
      <c r="AU2471" s="18" t="s">
        <v>84</v>
      </c>
    </row>
    <row r="2472" spans="2:51" s="1" customFormat="1" ht="11.25">
      <c r="B2472" s="33"/>
      <c r="D2472" s="152" t="s">
        <v>648</v>
      </c>
      <c r="F2472" s="188" t="s">
        <v>2332</v>
      </c>
      <c r="H2472" s="189">
        <v>0</v>
      </c>
      <c r="L2472" s="33"/>
      <c r="M2472" s="155"/>
      <c r="T2472" s="57"/>
      <c r="AU2472" s="18" t="s">
        <v>84</v>
      </c>
    </row>
    <row r="2473" spans="2:51" s="1" customFormat="1" ht="11.25">
      <c r="B2473" s="33"/>
      <c r="D2473" s="152" t="s">
        <v>648</v>
      </c>
      <c r="F2473" s="188" t="s">
        <v>2330</v>
      </c>
      <c r="H2473" s="189">
        <v>0</v>
      </c>
      <c r="L2473" s="33"/>
      <c r="M2473" s="155"/>
      <c r="T2473" s="57"/>
      <c r="AU2473" s="18" t="s">
        <v>84</v>
      </c>
    </row>
    <row r="2474" spans="2:51" s="1" customFormat="1" ht="11.25">
      <c r="B2474" s="33"/>
      <c r="D2474" s="152" t="s">
        <v>648</v>
      </c>
      <c r="F2474" s="188" t="s">
        <v>2333</v>
      </c>
      <c r="H2474" s="189">
        <v>209.06</v>
      </c>
      <c r="L2474" s="33"/>
      <c r="M2474" s="155"/>
      <c r="T2474" s="57"/>
      <c r="AU2474" s="18" t="s">
        <v>84</v>
      </c>
    </row>
    <row r="2475" spans="2:51" s="1" customFormat="1" ht="11.25">
      <c r="B2475" s="33"/>
      <c r="D2475" s="152" t="s">
        <v>648</v>
      </c>
      <c r="F2475" s="188" t="s">
        <v>2334</v>
      </c>
      <c r="H2475" s="189">
        <v>0</v>
      </c>
      <c r="L2475" s="33"/>
      <c r="M2475" s="155"/>
      <c r="T2475" s="57"/>
      <c r="AU2475" s="18" t="s">
        <v>84</v>
      </c>
    </row>
    <row r="2476" spans="2:51" s="1" customFormat="1" ht="11.25">
      <c r="B2476" s="33"/>
      <c r="D2476" s="152" t="s">
        <v>648</v>
      </c>
      <c r="F2476" s="188" t="s">
        <v>2329</v>
      </c>
      <c r="H2476" s="189">
        <v>0</v>
      </c>
      <c r="L2476" s="33"/>
      <c r="M2476" s="155"/>
      <c r="T2476" s="57"/>
      <c r="AU2476" s="18" t="s">
        <v>84</v>
      </c>
    </row>
    <row r="2477" spans="2:51" s="1" customFormat="1" ht="11.25">
      <c r="B2477" s="33"/>
      <c r="D2477" s="152" t="s">
        <v>648</v>
      </c>
      <c r="F2477" s="188" t="s">
        <v>2330</v>
      </c>
      <c r="H2477" s="189">
        <v>0</v>
      </c>
      <c r="L2477" s="33"/>
      <c r="M2477" s="155"/>
      <c r="T2477" s="57"/>
      <c r="AU2477" s="18" t="s">
        <v>84</v>
      </c>
    </row>
    <row r="2478" spans="2:51" s="1" customFormat="1" ht="11.25">
      <c r="B2478" s="33"/>
      <c r="D2478" s="152" t="s">
        <v>648</v>
      </c>
      <c r="F2478" s="188" t="s">
        <v>2331</v>
      </c>
      <c r="H2478" s="189">
        <v>282.77999999999997</v>
      </c>
      <c r="L2478" s="33"/>
      <c r="M2478" s="155"/>
      <c r="T2478" s="57"/>
      <c r="AU2478" s="18" t="s">
        <v>84</v>
      </c>
    </row>
    <row r="2479" spans="2:51" s="1" customFormat="1" ht="11.25">
      <c r="B2479" s="33"/>
      <c r="D2479" s="152" t="s">
        <v>648</v>
      </c>
      <c r="F2479" s="188" t="s">
        <v>2332</v>
      </c>
      <c r="H2479" s="189">
        <v>0</v>
      </c>
      <c r="L2479" s="33"/>
      <c r="M2479" s="155"/>
      <c r="T2479" s="57"/>
      <c r="AU2479" s="18" t="s">
        <v>84</v>
      </c>
    </row>
    <row r="2480" spans="2:51" s="1" customFormat="1" ht="11.25">
      <c r="B2480" s="33"/>
      <c r="D2480" s="152" t="s">
        <v>648</v>
      </c>
      <c r="F2480" s="188" t="s">
        <v>2330</v>
      </c>
      <c r="H2480" s="189">
        <v>0</v>
      </c>
      <c r="L2480" s="33"/>
      <c r="M2480" s="155"/>
      <c r="T2480" s="57"/>
      <c r="AU2480" s="18" t="s">
        <v>84</v>
      </c>
    </row>
    <row r="2481" spans="2:65" s="1" customFormat="1" ht="11.25">
      <c r="B2481" s="33"/>
      <c r="D2481" s="152" t="s">
        <v>648</v>
      </c>
      <c r="F2481" s="188" t="s">
        <v>2335</v>
      </c>
      <c r="H2481" s="189">
        <v>191.06</v>
      </c>
      <c r="L2481" s="33"/>
      <c r="M2481" s="155"/>
      <c r="T2481" s="57"/>
      <c r="AU2481" s="18" t="s">
        <v>84</v>
      </c>
    </row>
    <row r="2482" spans="2:65" s="1" customFormat="1" ht="11.25">
      <c r="B2482" s="33"/>
      <c r="D2482" s="152" t="s">
        <v>648</v>
      </c>
      <c r="F2482" s="188" t="s">
        <v>325</v>
      </c>
      <c r="H2482" s="189">
        <v>965.68</v>
      </c>
      <c r="L2482" s="33"/>
      <c r="M2482" s="155"/>
      <c r="T2482" s="57"/>
      <c r="AU2482" s="18" t="s">
        <v>84</v>
      </c>
    </row>
    <row r="2483" spans="2:65" s="1" customFormat="1" ht="24.2" customHeight="1">
      <c r="B2483" s="33"/>
      <c r="C2483" s="139" t="s">
        <v>2336</v>
      </c>
      <c r="D2483" s="139" t="s">
        <v>309</v>
      </c>
      <c r="E2483" s="140" t="s">
        <v>2158</v>
      </c>
      <c r="F2483" s="141" t="s">
        <v>2159</v>
      </c>
      <c r="G2483" s="142" t="s">
        <v>312</v>
      </c>
      <c r="H2483" s="143">
        <v>965.68</v>
      </c>
      <c r="I2483" s="144"/>
      <c r="J2483" s="145">
        <f>ROUND(I2483*H2483,2)</f>
        <v>0</v>
      </c>
      <c r="K2483" s="141" t="s">
        <v>313</v>
      </c>
      <c r="L2483" s="33"/>
      <c r="M2483" s="146" t="s">
        <v>1</v>
      </c>
      <c r="N2483" s="147" t="s">
        <v>40</v>
      </c>
      <c r="P2483" s="148">
        <f>O2483*H2483</f>
        <v>0</v>
      </c>
      <c r="Q2483" s="148">
        <v>2.0799999999999999E-4</v>
      </c>
      <c r="R2483" s="148">
        <f>Q2483*H2483</f>
        <v>0.20086143999999997</v>
      </c>
      <c r="S2483" s="148">
        <v>0</v>
      </c>
      <c r="T2483" s="149">
        <f>S2483*H2483</f>
        <v>0</v>
      </c>
      <c r="AR2483" s="150" t="s">
        <v>417</v>
      </c>
      <c r="AT2483" s="150" t="s">
        <v>309</v>
      </c>
      <c r="AU2483" s="150" t="s">
        <v>84</v>
      </c>
      <c r="AY2483" s="18" t="s">
        <v>307</v>
      </c>
      <c r="BE2483" s="151">
        <f>IF(N2483="základní",J2483,0)</f>
        <v>0</v>
      </c>
      <c r="BF2483" s="151">
        <f>IF(N2483="snížená",J2483,0)</f>
        <v>0</v>
      </c>
      <c r="BG2483" s="151">
        <f>IF(N2483="zákl. přenesená",J2483,0)</f>
        <v>0</v>
      </c>
      <c r="BH2483" s="151">
        <f>IF(N2483="sníž. přenesená",J2483,0)</f>
        <v>0</v>
      </c>
      <c r="BI2483" s="151">
        <f>IF(N2483="nulová",J2483,0)</f>
        <v>0</v>
      </c>
      <c r="BJ2483" s="18" t="s">
        <v>82</v>
      </c>
      <c r="BK2483" s="151">
        <f>ROUND(I2483*H2483,2)</f>
        <v>0</v>
      </c>
      <c r="BL2483" s="18" t="s">
        <v>417</v>
      </c>
      <c r="BM2483" s="150" t="s">
        <v>2337</v>
      </c>
    </row>
    <row r="2484" spans="2:65" s="1" customFormat="1" ht="19.5">
      <c r="B2484" s="33"/>
      <c r="D2484" s="152" t="s">
        <v>316</v>
      </c>
      <c r="F2484" s="153" t="s">
        <v>2161</v>
      </c>
      <c r="I2484" s="154"/>
      <c r="L2484" s="33"/>
      <c r="M2484" s="155"/>
      <c r="T2484" s="57"/>
      <c r="AT2484" s="18" t="s">
        <v>316</v>
      </c>
      <c r="AU2484" s="18" t="s">
        <v>84</v>
      </c>
    </row>
    <row r="2485" spans="2:65" s="13" customFormat="1" ht="11.25">
      <c r="B2485" s="162"/>
      <c r="D2485" s="152" t="s">
        <v>318</v>
      </c>
      <c r="E2485" s="163" t="s">
        <v>1</v>
      </c>
      <c r="F2485" s="164" t="s">
        <v>240</v>
      </c>
      <c r="H2485" s="165">
        <v>965.68</v>
      </c>
      <c r="I2485" s="166"/>
      <c r="L2485" s="162"/>
      <c r="M2485" s="167"/>
      <c r="T2485" s="168"/>
      <c r="AT2485" s="163" t="s">
        <v>318</v>
      </c>
      <c r="AU2485" s="163" t="s">
        <v>84</v>
      </c>
      <c r="AV2485" s="13" t="s">
        <v>84</v>
      </c>
      <c r="AW2485" s="13" t="s">
        <v>32</v>
      </c>
      <c r="AX2485" s="13" t="s">
        <v>82</v>
      </c>
      <c r="AY2485" s="163" t="s">
        <v>307</v>
      </c>
    </row>
    <row r="2486" spans="2:65" s="1" customFormat="1" ht="11.25">
      <c r="B2486" s="33"/>
      <c r="D2486" s="152" t="s">
        <v>648</v>
      </c>
      <c r="F2486" s="187" t="s">
        <v>2327</v>
      </c>
      <c r="L2486" s="33"/>
      <c r="M2486" s="155"/>
      <c r="T2486" s="57"/>
      <c r="AU2486" s="18" t="s">
        <v>84</v>
      </c>
    </row>
    <row r="2487" spans="2:65" s="1" customFormat="1" ht="11.25">
      <c r="B2487" s="33"/>
      <c r="D2487" s="152" t="s">
        <v>648</v>
      </c>
      <c r="F2487" s="188" t="s">
        <v>2328</v>
      </c>
      <c r="H2487" s="189">
        <v>0</v>
      </c>
      <c r="L2487" s="33"/>
      <c r="M2487" s="155"/>
      <c r="T2487" s="57"/>
      <c r="AU2487" s="18" t="s">
        <v>84</v>
      </c>
    </row>
    <row r="2488" spans="2:65" s="1" customFormat="1" ht="11.25">
      <c r="B2488" s="33"/>
      <c r="D2488" s="152" t="s">
        <v>648</v>
      </c>
      <c r="F2488" s="188" t="s">
        <v>2329</v>
      </c>
      <c r="H2488" s="189">
        <v>0</v>
      </c>
      <c r="L2488" s="33"/>
      <c r="M2488" s="155"/>
      <c r="T2488" s="57"/>
      <c r="AU2488" s="18" t="s">
        <v>84</v>
      </c>
    </row>
    <row r="2489" spans="2:65" s="1" customFormat="1" ht="11.25">
      <c r="B2489" s="33"/>
      <c r="D2489" s="152" t="s">
        <v>648</v>
      </c>
      <c r="F2489" s="188" t="s">
        <v>2330</v>
      </c>
      <c r="H2489" s="189">
        <v>0</v>
      </c>
      <c r="L2489" s="33"/>
      <c r="M2489" s="155"/>
      <c r="T2489" s="57"/>
      <c r="AU2489" s="18" t="s">
        <v>84</v>
      </c>
    </row>
    <row r="2490" spans="2:65" s="1" customFormat="1" ht="11.25">
      <c r="B2490" s="33"/>
      <c r="D2490" s="152" t="s">
        <v>648</v>
      </c>
      <c r="F2490" s="188" t="s">
        <v>2331</v>
      </c>
      <c r="H2490" s="189">
        <v>282.77999999999997</v>
      </c>
      <c r="L2490" s="33"/>
      <c r="M2490" s="155"/>
      <c r="T2490" s="57"/>
      <c r="AU2490" s="18" t="s">
        <v>84</v>
      </c>
    </row>
    <row r="2491" spans="2:65" s="1" customFormat="1" ht="11.25">
      <c r="B2491" s="33"/>
      <c r="D2491" s="152" t="s">
        <v>648</v>
      </c>
      <c r="F2491" s="188" t="s">
        <v>2332</v>
      </c>
      <c r="H2491" s="189">
        <v>0</v>
      </c>
      <c r="L2491" s="33"/>
      <c r="M2491" s="155"/>
      <c r="T2491" s="57"/>
      <c r="AU2491" s="18" t="s">
        <v>84</v>
      </c>
    </row>
    <row r="2492" spans="2:65" s="1" customFormat="1" ht="11.25">
      <c r="B2492" s="33"/>
      <c r="D2492" s="152" t="s">
        <v>648</v>
      </c>
      <c r="F2492" s="188" t="s">
        <v>2330</v>
      </c>
      <c r="H2492" s="189">
        <v>0</v>
      </c>
      <c r="L2492" s="33"/>
      <c r="M2492" s="155"/>
      <c r="T2492" s="57"/>
      <c r="AU2492" s="18" t="s">
        <v>84</v>
      </c>
    </row>
    <row r="2493" spans="2:65" s="1" customFormat="1" ht="11.25">
      <c r="B2493" s="33"/>
      <c r="D2493" s="152" t="s">
        <v>648</v>
      </c>
      <c r="F2493" s="188" t="s">
        <v>2333</v>
      </c>
      <c r="H2493" s="189">
        <v>209.06</v>
      </c>
      <c r="L2493" s="33"/>
      <c r="M2493" s="155"/>
      <c r="T2493" s="57"/>
      <c r="AU2493" s="18" t="s">
        <v>84</v>
      </c>
    </row>
    <row r="2494" spans="2:65" s="1" customFormat="1" ht="11.25">
      <c r="B2494" s="33"/>
      <c r="D2494" s="152" t="s">
        <v>648</v>
      </c>
      <c r="F2494" s="188" t="s">
        <v>2334</v>
      </c>
      <c r="H2494" s="189">
        <v>0</v>
      </c>
      <c r="L2494" s="33"/>
      <c r="M2494" s="155"/>
      <c r="T2494" s="57"/>
      <c r="AU2494" s="18" t="s">
        <v>84</v>
      </c>
    </row>
    <row r="2495" spans="2:65" s="1" customFormat="1" ht="11.25">
      <c r="B2495" s="33"/>
      <c r="D2495" s="152" t="s">
        <v>648</v>
      </c>
      <c r="F2495" s="188" t="s">
        <v>2329</v>
      </c>
      <c r="H2495" s="189">
        <v>0</v>
      </c>
      <c r="L2495" s="33"/>
      <c r="M2495" s="155"/>
      <c r="T2495" s="57"/>
      <c r="AU2495" s="18" t="s">
        <v>84</v>
      </c>
    </row>
    <row r="2496" spans="2:65" s="1" customFormat="1" ht="11.25">
      <c r="B2496" s="33"/>
      <c r="D2496" s="152" t="s">
        <v>648</v>
      </c>
      <c r="F2496" s="188" t="s">
        <v>2330</v>
      </c>
      <c r="H2496" s="189">
        <v>0</v>
      </c>
      <c r="L2496" s="33"/>
      <c r="M2496" s="155"/>
      <c r="T2496" s="57"/>
      <c r="AU2496" s="18" t="s">
        <v>84</v>
      </c>
    </row>
    <row r="2497" spans="2:65" s="1" customFormat="1" ht="11.25">
      <c r="B2497" s="33"/>
      <c r="D2497" s="152" t="s">
        <v>648</v>
      </c>
      <c r="F2497" s="188" t="s">
        <v>2331</v>
      </c>
      <c r="H2497" s="189">
        <v>282.77999999999997</v>
      </c>
      <c r="L2497" s="33"/>
      <c r="M2497" s="155"/>
      <c r="T2497" s="57"/>
      <c r="AU2497" s="18" t="s">
        <v>84</v>
      </c>
    </row>
    <row r="2498" spans="2:65" s="1" customFormat="1" ht="11.25">
      <c r="B2498" s="33"/>
      <c r="D2498" s="152" t="s">
        <v>648</v>
      </c>
      <c r="F2498" s="188" t="s">
        <v>2332</v>
      </c>
      <c r="H2498" s="189">
        <v>0</v>
      </c>
      <c r="L2498" s="33"/>
      <c r="M2498" s="155"/>
      <c r="T2498" s="57"/>
      <c r="AU2498" s="18" t="s">
        <v>84</v>
      </c>
    </row>
    <row r="2499" spans="2:65" s="1" customFormat="1" ht="11.25">
      <c r="B2499" s="33"/>
      <c r="D2499" s="152" t="s">
        <v>648</v>
      </c>
      <c r="F2499" s="188" t="s">
        <v>2330</v>
      </c>
      <c r="H2499" s="189">
        <v>0</v>
      </c>
      <c r="L2499" s="33"/>
      <c r="M2499" s="155"/>
      <c r="T2499" s="57"/>
      <c r="AU2499" s="18" t="s">
        <v>84</v>
      </c>
    </row>
    <row r="2500" spans="2:65" s="1" customFormat="1" ht="11.25">
      <c r="B2500" s="33"/>
      <c r="D2500" s="152" t="s">
        <v>648</v>
      </c>
      <c r="F2500" s="188" t="s">
        <v>2335</v>
      </c>
      <c r="H2500" s="189">
        <v>191.06</v>
      </c>
      <c r="L2500" s="33"/>
      <c r="M2500" s="155"/>
      <c r="T2500" s="57"/>
      <c r="AU2500" s="18" t="s">
        <v>84</v>
      </c>
    </row>
    <row r="2501" spans="2:65" s="1" customFormat="1" ht="11.25">
      <c r="B2501" s="33"/>
      <c r="D2501" s="152" t="s">
        <v>648</v>
      </c>
      <c r="F2501" s="188" t="s">
        <v>325</v>
      </c>
      <c r="H2501" s="189">
        <v>965.68</v>
      </c>
      <c r="L2501" s="33"/>
      <c r="M2501" s="155"/>
      <c r="T2501" s="57"/>
      <c r="AU2501" s="18" t="s">
        <v>84</v>
      </c>
    </row>
    <row r="2502" spans="2:65" s="1" customFormat="1" ht="24.2" customHeight="1">
      <c r="B2502" s="33"/>
      <c r="C2502" s="139" t="s">
        <v>2338</v>
      </c>
      <c r="D2502" s="139" t="s">
        <v>309</v>
      </c>
      <c r="E2502" s="140" t="s">
        <v>2311</v>
      </c>
      <c r="F2502" s="141" t="s">
        <v>2312</v>
      </c>
      <c r="G2502" s="142" t="s">
        <v>312</v>
      </c>
      <c r="H2502" s="143">
        <v>965.68</v>
      </c>
      <c r="I2502" s="144"/>
      <c r="J2502" s="145">
        <f>ROUND(I2502*H2502,2)</f>
        <v>0</v>
      </c>
      <c r="K2502" s="141" t="s">
        <v>1</v>
      </c>
      <c r="L2502" s="33"/>
      <c r="M2502" s="146" t="s">
        <v>1</v>
      </c>
      <c r="N2502" s="147" t="s">
        <v>40</v>
      </c>
      <c r="P2502" s="148">
        <f>O2502*H2502</f>
        <v>0</v>
      </c>
      <c r="Q2502" s="148">
        <v>2.9E-4</v>
      </c>
      <c r="R2502" s="148">
        <f>Q2502*H2502</f>
        <v>0.2800472</v>
      </c>
      <c r="S2502" s="148">
        <v>0</v>
      </c>
      <c r="T2502" s="149">
        <f>S2502*H2502</f>
        <v>0</v>
      </c>
      <c r="AR2502" s="150" t="s">
        <v>417</v>
      </c>
      <c r="AT2502" s="150" t="s">
        <v>309</v>
      </c>
      <c r="AU2502" s="150" t="s">
        <v>84</v>
      </c>
      <c r="AY2502" s="18" t="s">
        <v>307</v>
      </c>
      <c r="BE2502" s="151">
        <f>IF(N2502="základní",J2502,0)</f>
        <v>0</v>
      </c>
      <c r="BF2502" s="151">
        <f>IF(N2502="snížená",J2502,0)</f>
        <v>0</v>
      </c>
      <c r="BG2502" s="151">
        <f>IF(N2502="zákl. přenesená",J2502,0)</f>
        <v>0</v>
      </c>
      <c r="BH2502" s="151">
        <f>IF(N2502="sníž. přenesená",J2502,0)</f>
        <v>0</v>
      </c>
      <c r="BI2502" s="151">
        <f>IF(N2502="nulová",J2502,0)</f>
        <v>0</v>
      </c>
      <c r="BJ2502" s="18" t="s">
        <v>82</v>
      </c>
      <c r="BK2502" s="151">
        <f>ROUND(I2502*H2502,2)</f>
        <v>0</v>
      </c>
      <c r="BL2502" s="18" t="s">
        <v>417</v>
      </c>
      <c r="BM2502" s="150" t="s">
        <v>2339</v>
      </c>
    </row>
    <row r="2503" spans="2:65" s="1" customFormat="1" ht="19.5">
      <c r="B2503" s="33"/>
      <c r="D2503" s="152" t="s">
        <v>316</v>
      </c>
      <c r="F2503" s="153" t="s">
        <v>2314</v>
      </c>
      <c r="I2503" s="154"/>
      <c r="L2503" s="33"/>
      <c r="M2503" s="155"/>
      <c r="T2503" s="57"/>
      <c r="AT2503" s="18" t="s">
        <v>316</v>
      </c>
      <c r="AU2503" s="18" t="s">
        <v>84</v>
      </c>
    </row>
    <row r="2504" spans="2:65" s="13" customFormat="1" ht="11.25">
      <c r="B2504" s="162"/>
      <c r="D2504" s="152" t="s">
        <v>318</v>
      </c>
      <c r="E2504" s="163" t="s">
        <v>1</v>
      </c>
      <c r="F2504" s="164" t="s">
        <v>240</v>
      </c>
      <c r="H2504" s="165">
        <v>965.68</v>
      </c>
      <c r="I2504" s="166"/>
      <c r="L2504" s="162"/>
      <c r="M2504" s="167"/>
      <c r="T2504" s="168"/>
      <c r="AT2504" s="163" t="s">
        <v>318</v>
      </c>
      <c r="AU2504" s="163" t="s">
        <v>84</v>
      </c>
      <c r="AV2504" s="13" t="s">
        <v>84</v>
      </c>
      <c r="AW2504" s="13" t="s">
        <v>32</v>
      </c>
      <c r="AX2504" s="13" t="s">
        <v>82</v>
      </c>
      <c r="AY2504" s="163" t="s">
        <v>307</v>
      </c>
    </row>
    <row r="2505" spans="2:65" s="1" customFormat="1" ht="11.25">
      <c r="B2505" s="33"/>
      <c r="D2505" s="152" t="s">
        <v>648</v>
      </c>
      <c r="F2505" s="187" t="s">
        <v>2327</v>
      </c>
      <c r="L2505" s="33"/>
      <c r="M2505" s="155"/>
      <c r="T2505" s="57"/>
      <c r="AU2505" s="18" t="s">
        <v>84</v>
      </c>
    </row>
    <row r="2506" spans="2:65" s="1" customFormat="1" ht="11.25">
      <c r="B2506" s="33"/>
      <c r="D2506" s="152" t="s">
        <v>648</v>
      </c>
      <c r="F2506" s="188" t="s">
        <v>2328</v>
      </c>
      <c r="H2506" s="189">
        <v>0</v>
      </c>
      <c r="L2506" s="33"/>
      <c r="M2506" s="155"/>
      <c r="T2506" s="57"/>
      <c r="AU2506" s="18" t="s">
        <v>84</v>
      </c>
    </row>
    <row r="2507" spans="2:65" s="1" customFormat="1" ht="11.25">
      <c r="B2507" s="33"/>
      <c r="D2507" s="152" t="s">
        <v>648</v>
      </c>
      <c r="F2507" s="188" t="s">
        <v>2329</v>
      </c>
      <c r="H2507" s="189">
        <v>0</v>
      </c>
      <c r="L2507" s="33"/>
      <c r="M2507" s="155"/>
      <c r="T2507" s="57"/>
      <c r="AU2507" s="18" t="s">
        <v>84</v>
      </c>
    </row>
    <row r="2508" spans="2:65" s="1" customFormat="1" ht="11.25">
      <c r="B2508" s="33"/>
      <c r="D2508" s="152" t="s">
        <v>648</v>
      </c>
      <c r="F2508" s="188" t="s">
        <v>2330</v>
      </c>
      <c r="H2508" s="189">
        <v>0</v>
      </c>
      <c r="L2508" s="33"/>
      <c r="M2508" s="155"/>
      <c r="T2508" s="57"/>
      <c r="AU2508" s="18" t="s">
        <v>84</v>
      </c>
    </row>
    <row r="2509" spans="2:65" s="1" customFormat="1" ht="11.25">
      <c r="B2509" s="33"/>
      <c r="D2509" s="152" t="s">
        <v>648</v>
      </c>
      <c r="F2509" s="188" t="s">
        <v>2331</v>
      </c>
      <c r="H2509" s="189">
        <v>282.77999999999997</v>
      </c>
      <c r="L2509" s="33"/>
      <c r="M2509" s="155"/>
      <c r="T2509" s="57"/>
      <c r="AU2509" s="18" t="s">
        <v>84</v>
      </c>
    </row>
    <row r="2510" spans="2:65" s="1" customFormat="1" ht="11.25">
      <c r="B2510" s="33"/>
      <c r="D2510" s="152" t="s">
        <v>648</v>
      </c>
      <c r="F2510" s="188" t="s">
        <v>2332</v>
      </c>
      <c r="H2510" s="189">
        <v>0</v>
      </c>
      <c r="L2510" s="33"/>
      <c r="M2510" s="155"/>
      <c r="T2510" s="57"/>
      <c r="AU2510" s="18" t="s">
        <v>84</v>
      </c>
    </row>
    <row r="2511" spans="2:65" s="1" customFormat="1" ht="11.25">
      <c r="B2511" s="33"/>
      <c r="D2511" s="152" t="s">
        <v>648</v>
      </c>
      <c r="F2511" s="188" t="s">
        <v>2330</v>
      </c>
      <c r="H2511" s="189">
        <v>0</v>
      </c>
      <c r="L2511" s="33"/>
      <c r="M2511" s="155"/>
      <c r="T2511" s="57"/>
      <c r="AU2511" s="18" t="s">
        <v>84</v>
      </c>
    </row>
    <row r="2512" spans="2:65" s="1" customFormat="1" ht="11.25">
      <c r="B2512" s="33"/>
      <c r="D2512" s="152" t="s">
        <v>648</v>
      </c>
      <c r="F2512" s="188" t="s">
        <v>2333</v>
      </c>
      <c r="H2512" s="189">
        <v>209.06</v>
      </c>
      <c r="L2512" s="33"/>
      <c r="M2512" s="155"/>
      <c r="T2512" s="57"/>
      <c r="AU2512" s="18" t="s">
        <v>84</v>
      </c>
    </row>
    <row r="2513" spans="2:65" s="1" customFormat="1" ht="11.25">
      <c r="B2513" s="33"/>
      <c r="D2513" s="152" t="s">
        <v>648</v>
      </c>
      <c r="F2513" s="188" t="s">
        <v>2334</v>
      </c>
      <c r="H2513" s="189">
        <v>0</v>
      </c>
      <c r="L2513" s="33"/>
      <c r="M2513" s="155"/>
      <c r="T2513" s="57"/>
      <c r="AU2513" s="18" t="s">
        <v>84</v>
      </c>
    </row>
    <row r="2514" spans="2:65" s="1" customFormat="1" ht="11.25">
      <c r="B2514" s="33"/>
      <c r="D2514" s="152" t="s">
        <v>648</v>
      </c>
      <c r="F2514" s="188" t="s">
        <v>2329</v>
      </c>
      <c r="H2514" s="189">
        <v>0</v>
      </c>
      <c r="L2514" s="33"/>
      <c r="M2514" s="155"/>
      <c r="T2514" s="57"/>
      <c r="AU2514" s="18" t="s">
        <v>84</v>
      </c>
    </row>
    <row r="2515" spans="2:65" s="1" customFormat="1" ht="11.25">
      <c r="B2515" s="33"/>
      <c r="D2515" s="152" t="s">
        <v>648</v>
      </c>
      <c r="F2515" s="188" t="s">
        <v>2330</v>
      </c>
      <c r="H2515" s="189">
        <v>0</v>
      </c>
      <c r="L2515" s="33"/>
      <c r="M2515" s="155"/>
      <c r="T2515" s="57"/>
      <c r="AU2515" s="18" t="s">
        <v>84</v>
      </c>
    </row>
    <row r="2516" spans="2:65" s="1" customFormat="1" ht="11.25">
      <c r="B2516" s="33"/>
      <c r="D2516" s="152" t="s">
        <v>648</v>
      </c>
      <c r="F2516" s="188" t="s">
        <v>2331</v>
      </c>
      <c r="H2516" s="189">
        <v>282.77999999999997</v>
      </c>
      <c r="L2516" s="33"/>
      <c r="M2516" s="155"/>
      <c r="T2516" s="57"/>
      <c r="AU2516" s="18" t="s">
        <v>84</v>
      </c>
    </row>
    <row r="2517" spans="2:65" s="1" customFormat="1" ht="11.25">
      <c r="B2517" s="33"/>
      <c r="D2517" s="152" t="s">
        <v>648</v>
      </c>
      <c r="F2517" s="188" t="s">
        <v>2332</v>
      </c>
      <c r="H2517" s="189">
        <v>0</v>
      </c>
      <c r="L2517" s="33"/>
      <c r="M2517" s="155"/>
      <c r="T2517" s="57"/>
      <c r="AU2517" s="18" t="s">
        <v>84</v>
      </c>
    </row>
    <row r="2518" spans="2:65" s="1" customFormat="1" ht="11.25">
      <c r="B2518" s="33"/>
      <c r="D2518" s="152" t="s">
        <v>648</v>
      </c>
      <c r="F2518" s="188" t="s">
        <v>2330</v>
      </c>
      <c r="H2518" s="189">
        <v>0</v>
      </c>
      <c r="L2518" s="33"/>
      <c r="M2518" s="155"/>
      <c r="T2518" s="57"/>
      <c r="AU2518" s="18" t="s">
        <v>84</v>
      </c>
    </row>
    <row r="2519" spans="2:65" s="1" customFormat="1" ht="11.25">
      <c r="B2519" s="33"/>
      <c r="D2519" s="152" t="s">
        <v>648</v>
      </c>
      <c r="F2519" s="188" t="s">
        <v>2335</v>
      </c>
      <c r="H2519" s="189">
        <v>191.06</v>
      </c>
      <c r="L2519" s="33"/>
      <c r="M2519" s="155"/>
      <c r="T2519" s="57"/>
      <c r="AU2519" s="18" t="s">
        <v>84</v>
      </c>
    </row>
    <row r="2520" spans="2:65" s="1" customFormat="1" ht="11.25">
      <c r="B2520" s="33"/>
      <c r="D2520" s="152" t="s">
        <v>648</v>
      </c>
      <c r="F2520" s="188" t="s">
        <v>325</v>
      </c>
      <c r="H2520" s="189">
        <v>965.68</v>
      </c>
      <c r="L2520" s="33"/>
      <c r="M2520" s="155"/>
      <c r="T2520" s="57"/>
      <c r="AU2520" s="18" t="s">
        <v>84</v>
      </c>
    </row>
    <row r="2521" spans="2:65" s="1" customFormat="1" ht="37.9" customHeight="1">
      <c r="B2521" s="33"/>
      <c r="C2521" s="139" t="s">
        <v>2340</v>
      </c>
      <c r="D2521" s="139" t="s">
        <v>309</v>
      </c>
      <c r="E2521" s="140" t="s">
        <v>633</v>
      </c>
      <c r="F2521" s="141" t="s">
        <v>634</v>
      </c>
      <c r="G2521" s="142" t="s">
        <v>405</v>
      </c>
      <c r="H2521" s="143">
        <v>10</v>
      </c>
      <c r="I2521" s="144"/>
      <c r="J2521" s="145">
        <f>ROUND(I2521*H2521,2)</f>
        <v>0</v>
      </c>
      <c r="K2521" s="141" t="s">
        <v>1</v>
      </c>
      <c r="L2521" s="33"/>
      <c r="M2521" s="146" t="s">
        <v>1</v>
      </c>
      <c r="N2521" s="147" t="s">
        <v>40</v>
      </c>
      <c r="P2521" s="148">
        <f>O2521*H2521</f>
        <v>0</v>
      </c>
      <c r="Q2521" s="148">
        <v>4.3799999999999999E-2</v>
      </c>
      <c r="R2521" s="148">
        <f>Q2521*H2521</f>
        <v>0.438</v>
      </c>
      <c r="S2521" s="148">
        <v>5.0000000000000001E-3</v>
      </c>
      <c r="T2521" s="149">
        <f>S2521*H2521</f>
        <v>0.05</v>
      </c>
      <c r="AR2521" s="150" t="s">
        <v>314</v>
      </c>
      <c r="AT2521" s="150" t="s">
        <v>309</v>
      </c>
      <c r="AU2521" s="150" t="s">
        <v>84</v>
      </c>
      <c r="AY2521" s="18" t="s">
        <v>307</v>
      </c>
      <c r="BE2521" s="151">
        <f>IF(N2521="základní",J2521,0)</f>
        <v>0</v>
      </c>
      <c r="BF2521" s="151">
        <f>IF(N2521="snížená",J2521,0)</f>
        <v>0</v>
      </c>
      <c r="BG2521" s="151">
        <f>IF(N2521="zákl. přenesená",J2521,0)</f>
        <v>0</v>
      </c>
      <c r="BH2521" s="151">
        <f>IF(N2521="sníž. přenesená",J2521,0)</f>
        <v>0</v>
      </c>
      <c r="BI2521" s="151">
        <f>IF(N2521="nulová",J2521,0)</f>
        <v>0</v>
      </c>
      <c r="BJ2521" s="18" t="s">
        <v>82</v>
      </c>
      <c r="BK2521" s="151">
        <f>ROUND(I2521*H2521,2)</f>
        <v>0</v>
      </c>
      <c r="BL2521" s="18" t="s">
        <v>314</v>
      </c>
      <c r="BM2521" s="150" t="s">
        <v>2341</v>
      </c>
    </row>
    <row r="2522" spans="2:65" s="1" customFormat="1" ht="19.5">
      <c r="B2522" s="33"/>
      <c r="D2522" s="152" t="s">
        <v>316</v>
      </c>
      <c r="F2522" s="153" t="s">
        <v>634</v>
      </c>
      <c r="I2522" s="154"/>
      <c r="L2522" s="33"/>
      <c r="M2522" s="155"/>
      <c r="T2522" s="57"/>
      <c r="AT2522" s="18" t="s">
        <v>316</v>
      </c>
      <c r="AU2522" s="18" t="s">
        <v>84</v>
      </c>
    </row>
    <row r="2523" spans="2:65" s="12" customFormat="1" ht="11.25">
      <c r="B2523" s="156"/>
      <c r="D2523" s="152" t="s">
        <v>318</v>
      </c>
      <c r="E2523" s="157" t="s">
        <v>1</v>
      </c>
      <c r="F2523" s="158" t="s">
        <v>2328</v>
      </c>
      <c r="H2523" s="157" t="s">
        <v>1</v>
      </c>
      <c r="I2523" s="159"/>
      <c r="L2523" s="156"/>
      <c r="M2523" s="160"/>
      <c r="T2523" s="161"/>
      <c r="AT2523" s="157" t="s">
        <v>318</v>
      </c>
      <c r="AU2523" s="157" t="s">
        <v>84</v>
      </c>
      <c r="AV2523" s="12" t="s">
        <v>82</v>
      </c>
      <c r="AW2523" s="12" t="s">
        <v>32</v>
      </c>
      <c r="AX2523" s="12" t="s">
        <v>75</v>
      </c>
      <c r="AY2523" s="157" t="s">
        <v>307</v>
      </c>
    </row>
    <row r="2524" spans="2:65" s="13" customFormat="1" ht="11.25">
      <c r="B2524" s="162"/>
      <c r="D2524" s="152" t="s">
        <v>318</v>
      </c>
      <c r="E2524" s="163" t="s">
        <v>1</v>
      </c>
      <c r="F2524" s="164" t="s">
        <v>345</v>
      </c>
      <c r="H2524" s="165">
        <v>5</v>
      </c>
      <c r="I2524" s="166"/>
      <c r="L2524" s="162"/>
      <c r="M2524" s="167"/>
      <c r="T2524" s="168"/>
      <c r="AT2524" s="163" t="s">
        <v>318</v>
      </c>
      <c r="AU2524" s="163" t="s">
        <v>84</v>
      </c>
      <c r="AV2524" s="13" t="s">
        <v>84</v>
      </c>
      <c r="AW2524" s="13" t="s">
        <v>32</v>
      </c>
      <c r="AX2524" s="13" t="s">
        <v>75</v>
      </c>
      <c r="AY2524" s="163" t="s">
        <v>307</v>
      </c>
    </row>
    <row r="2525" spans="2:65" s="12" customFormat="1" ht="11.25">
      <c r="B2525" s="156"/>
      <c r="D2525" s="152" t="s">
        <v>318</v>
      </c>
      <c r="E2525" s="157" t="s">
        <v>1</v>
      </c>
      <c r="F2525" s="158" t="s">
        <v>2334</v>
      </c>
      <c r="H2525" s="157" t="s">
        <v>1</v>
      </c>
      <c r="I2525" s="159"/>
      <c r="L2525" s="156"/>
      <c r="M2525" s="160"/>
      <c r="T2525" s="161"/>
      <c r="AT2525" s="157" t="s">
        <v>318</v>
      </c>
      <c r="AU2525" s="157" t="s">
        <v>84</v>
      </c>
      <c r="AV2525" s="12" t="s">
        <v>82</v>
      </c>
      <c r="AW2525" s="12" t="s">
        <v>32</v>
      </c>
      <c r="AX2525" s="12" t="s">
        <v>75</v>
      </c>
      <c r="AY2525" s="157" t="s">
        <v>307</v>
      </c>
    </row>
    <row r="2526" spans="2:65" s="13" customFormat="1" ht="11.25">
      <c r="B2526" s="162"/>
      <c r="D2526" s="152" t="s">
        <v>318</v>
      </c>
      <c r="E2526" s="163" t="s">
        <v>1</v>
      </c>
      <c r="F2526" s="164" t="s">
        <v>345</v>
      </c>
      <c r="H2526" s="165">
        <v>5</v>
      </c>
      <c r="I2526" s="166"/>
      <c r="L2526" s="162"/>
      <c r="M2526" s="167"/>
      <c r="T2526" s="168"/>
      <c r="AT2526" s="163" t="s">
        <v>318</v>
      </c>
      <c r="AU2526" s="163" t="s">
        <v>84</v>
      </c>
      <c r="AV2526" s="13" t="s">
        <v>84</v>
      </c>
      <c r="AW2526" s="13" t="s">
        <v>32</v>
      </c>
      <c r="AX2526" s="13" t="s">
        <v>75</v>
      </c>
      <c r="AY2526" s="163" t="s">
        <v>307</v>
      </c>
    </row>
    <row r="2527" spans="2:65" s="14" customFormat="1" ht="11.25">
      <c r="B2527" s="169"/>
      <c r="D2527" s="152" t="s">
        <v>318</v>
      </c>
      <c r="E2527" s="170" t="s">
        <v>1</v>
      </c>
      <c r="F2527" s="171" t="s">
        <v>325</v>
      </c>
      <c r="H2527" s="172">
        <v>10</v>
      </c>
      <c r="I2527" s="173"/>
      <c r="L2527" s="169"/>
      <c r="M2527" s="190"/>
      <c r="N2527" s="191"/>
      <c r="O2527" s="191"/>
      <c r="P2527" s="191"/>
      <c r="Q2527" s="191"/>
      <c r="R2527" s="191"/>
      <c r="S2527" s="191"/>
      <c r="T2527" s="192"/>
      <c r="AT2527" s="170" t="s">
        <v>318</v>
      </c>
      <c r="AU2527" s="170" t="s">
        <v>84</v>
      </c>
      <c r="AV2527" s="14" t="s">
        <v>314</v>
      </c>
      <c r="AW2527" s="14" t="s">
        <v>32</v>
      </c>
      <c r="AX2527" s="14" t="s">
        <v>82</v>
      </c>
      <c r="AY2527" s="170" t="s">
        <v>307</v>
      </c>
    </row>
    <row r="2528" spans="2:65" s="1" customFormat="1" ht="6.95" customHeight="1">
      <c r="B2528" s="45"/>
      <c r="C2528" s="46"/>
      <c r="D2528" s="46"/>
      <c r="E2528" s="46"/>
      <c r="F2528" s="46"/>
      <c r="G2528" s="46"/>
      <c r="H2528" s="46"/>
      <c r="I2528" s="46"/>
      <c r="J2528" s="46"/>
      <c r="K2528" s="46"/>
      <c r="L2528" s="33"/>
    </row>
  </sheetData>
  <sheetProtection algorithmName="SHA-512" hashValue="5PA3GlJXP33AiKQeGhwCgf7vfZZaSy2kzQ4YNc8ZD0PEUGYRevE1v0vWoOtXLPUj1LZ/Bulrv92Pd4JCFgNNNw==" saltValue="LQs9DSE3T3wE64uV5k7Hc6H/RndjBM30JUnbJXFWi0ZeuLSs0wlBtsDA4wkBeDH8HbQnK8Q8pUe73iLC6ucP8A==" spinCount="100000" sheet="1" objects="1" scenarios="1" formatColumns="0" formatRows="0" autoFilter="0"/>
  <autoFilter ref="C146:K2527" xr:uid="{00000000-0009-0000-0000-000001000000}"/>
  <mergeCells count="12">
    <mergeCell ref="E139:H139"/>
    <mergeCell ref="L2:V2"/>
    <mergeCell ref="E85:H85"/>
    <mergeCell ref="E87:H87"/>
    <mergeCell ref="E89:H89"/>
    <mergeCell ref="E135:H135"/>
    <mergeCell ref="E137:H137"/>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2:BM183"/>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56"/>
      <c r="M2" s="256"/>
      <c r="N2" s="256"/>
      <c r="O2" s="256"/>
      <c r="P2" s="256"/>
      <c r="Q2" s="256"/>
      <c r="R2" s="256"/>
      <c r="S2" s="256"/>
      <c r="T2" s="256"/>
      <c r="U2" s="256"/>
      <c r="V2" s="256"/>
      <c r="AT2" s="18" t="s">
        <v>155</v>
      </c>
    </row>
    <row r="3" spans="2:46" ht="6.95" customHeight="1">
      <c r="B3" s="19"/>
      <c r="C3" s="20"/>
      <c r="D3" s="20"/>
      <c r="E3" s="20"/>
      <c r="F3" s="20"/>
      <c r="G3" s="20"/>
      <c r="H3" s="20"/>
      <c r="I3" s="20"/>
      <c r="J3" s="20"/>
      <c r="K3" s="20"/>
      <c r="L3" s="21"/>
      <c r="AT3" s="18" t="s">
        <v>84</v>
      </c>
    </row>
    <row r="4" spans="2:46" ht="24.95" customHeight="1">
      <c r="B4" s="21"/>
      <c r="D4" s="22" t="s">
        <v>164</v>
      </c>
      <c r="L4" s="21"/>
      <c r="M4" s="95" t="s">
        <v>10</v>
      </c>
      <c r="AT4" s="18" t="s">
        <v>4</v>
      </c>
    </row>
    <row r="5" spans="2:46" ht="6.95" customHeight="1">
      <c r="B5" s="21"/>
      <c r="L5" s="21"/>
    </row>
    <row r="6" spans="2:46" ht="12" customHeight="1">
      <c r="B6" s="21"/>
      <c r="D6" s="28" t="s">
        <v>16</v>
      </c>
      <c r="L6" s="21"/>
    </row>
    <row r="7" spans="2:46" ht="16.5" customHeight="1">
      <c r="B7" s="21"/>
      <c r="E7" s="271" t="str">
        <f>'Rekapitulace stavby'!K6</f>
        <v>ZŠ Dědina - nástavba - REVIZE č. 2</v>
      </c>
      <c r="F7" s="272"/>
      <c r="G7" s="272"/>
      <c r="H7" s="272"/>
      <c r="L7" s="21"/>
    </row>
    <row r="8" spans="2:46" s="1" customFormat="1" ht="12" customHeight="1">
      <c r="B8" s="33"/>
      <c r="D8" s="28" t="s">
        <v>173</v>
      </c>
      <c r="L8" s="33"/>
    </row>
    <row r="9" spans="2:46" s="1" customFormat="1" ht="16.5" customHeight="1">
      <c r="B9" s="33"/>
      <c r="E9" s="236" t="s">
        <v>10586</v>
      </c>
      <c r="F9" s="273"/>
      <c r="G9" s="273"/>
      <c r="H9" s="273"/>
      <c r="L9" s="33"/>
    </row>
    <row r="10" spans="2:46" s="1" customFormat="1" ht="11.25">
      <c r="B10" s="33"/>
      <c r="L10" s="33"/>
    </row>
    <row r="11" spans="2:46" s="1" customFormat="1" ht="12" customHeight="1">
      <c r="B11" s="33"/>
      <c r="D11" s="28" t="s">
        <v>18</v>
      </c>
      <c r="F11" s="26" t="s">
        <v>1</v>
      </c>
      <c r="I11" s="28" t="s">
        <v>19</v>
      </c>
      <c r="J11" s="26" t="s">
        <v>1</v>
      </c>
      <c r="L11" s="33"/>
    </row>
    <row r="12" spans="2:46" s="1" customFormat="1" ht="12" customHeight="1">
      <c r="B12" s="33"/>
      <c r="D12" s="28" t="s">
        <v>20</v>
      </c>
      <c r="F12" s="26" t="s">
        <v>21</v>
      </c>
      <c r="I12" s="28" t="s">
        <v>22</v>
      </c>
      <c r="J12" s="53" t="str">
        <f>'Rekapitulace stavby'!AN8</f>
        <v>15. 9. 2025</v>
      </c>
      <c r="L12" s="33"/>
    </row>
    <row r="13" spans="2:46" s="1" customFormat="1" ht="10.9" customHeight="1">
      <c r="B13" s="33"/>
      <c r="L13" s="33"/>
    </row>
    <row r="14" spans="2:46" s="1" customFormat="1" ht="12" customHeight="1">
      <c r="B14" s="33"/>
      <c r="D14" s="28" t="s">
        <v>24</v>
      </c>
      <c r="I14" s="28" t="s">
        <v>25</v>
      </c>
      <c r="J14" s="26" t="str">
        <f>IF('Rekapitulace stavby'!AN10="","",'Rekapitulace stavby'!AN10)</f>
        <v/>
      </c>
      <c r="L14" s="33"/>
    </row>
    <row r="15" spans="2:46" s="1" customFormat="1" ht="18" customHeight="1">
      <c r="B15" s="33"/>
      <c r="E15" s="26" t="str">
        <f>IF('Rekapitulace stavby'!E11="","",'Rekapitulace stavby'!E11)</f>
        <v xml:space="preserve"> </v>
      </c>
      <c r="I15" s="28" t="s">
        <v>27</v>
      </c>
      <c r="J15" s="26" t="str">
        <f>IF('Rekapitulace stavby'!AN11="","",'Rekapitulace stavby'!AN11)</f>
        <v/>
      </c>
      <c r="L15" s="33"/>
    </row>
    <row r="16" spans="2:46" s="1" customFormat="1" ht="6.95" customHeight="1">
      <c r="B16" s="33"/>
      <c r="L16" s="33"/>
    </row>
    <row r="17" spans="2:12" s="1" customFormat="1" ht="12" customHeight="1">
      <c r="B17" s="33"/>
      <c r="D17" s="28" t="s">
        <v>28</v>
      </c>
      <c r="I17" s="28" t="s">
        <v>25</v>
      </c>
      <c r="J17" s="29" t="str">
        <f>'Rekapitulace stavby'!AN13</f>
        <v>Vyplň údaj</v>
      </c>
      <c r="L17" s="33"/>
    </row>
    <row r="18" spans="2:12" s="1" customFormat="1" ht="18" customHeight="1">
      <c r="B18" s="33"/>
      <c r="E18" s="274" t="str">
        <f>'Rekapitulace stavby'!E14</f>
        <v>Vyplň údaj</v>
      </c>
      <c r="F18" s="255"/>
      <c r="G18" s="255"/>
      <c r="H18" s="255"/>
      <c r="I18" s="28" t="s">
        <v>27</v>
      </c>
      <c r="J18" s="29" t="str">
        <f>'Rekapitulace stavby'!AN14</f>
        <v>Vyplň údaj</v>
      </c>
      <c r="L18" s="33"/>
    </row>
    <row r="19" spans="2:12" s="1" customFormat="1" ht="6.95" customHeight="1">
      <c r="B19" s="33"/>
      <c r="L19" s="33"/>
    </row>
    <row r="20" spans="2:12" s="1" customFormat="1" ht="12" customHeight="1">
      <c r="B20" s="33"/>
      <c r="D20" s="28" t="s">
        <v>30</v>
      </c>
      <c r="I20" s="28" t="s">
        <v>25</v>
      </c>
      <c r="J20" s="26" t="s">
        <v>1</v>
      </c>
      <c r="L20" s="33"/>
    </row>
    <row r="21" spans="2:12" s="1" customFormat="1" ht="18" customHeight="1">
      <c r="B21" s="33"/>
      <c r="E21" s="26" t="s">
        <v>31</v>
      </c>
      <c r="I21" s="28" t="s">
        <v>27</v>
      </c>
      <c r="J21" s="26" t="s">
        <v>1</v>
      </c>
      <c r="L21" s="33"/>
    </row>
    <row r="22" spans="2:12" s="1" customFormat="1" ht="6.95" customHeight="1">
      <c r="B22" s="33"/>
      <c r="L22" s="33"/>
    </row>
    <row r="23" spans="2:12" s="1" customFormat="1" ht="12" customHeight="1">
      <c r="B23" s="33"/>
      <c r="D23" s="28" t="s">
        <v>33</v>
      </c>
      <c r="I23" s="28" t="s">
        <v>25</v>
      </c>
      <c r="J23" s="26" t="str">
        <f>IF('Rekapitulace stavby'!AN19="","",'Rekapitulace stavby'!AN19)</f>
        <v/>
      </c>
      <c r="L23" s="33"/>
    </row>
    <row r="24" spans="2:12" s="1" customFormat="1" ht="18" customHeight="1">
      <c r="B24" s="33"/>
      <c r="E24" s="26" t="str">
        <f>IF('Rekapitulace stavby'!E20="","",'Rekapitulace stavby'!E20)</f>
        <v xml:space="preserve"> </v>
      </c>
      <c r="I24" s="28" t="s">
        <v>27</v>
      </c>
      <c r="J24" s="26" t="str">
        <f>IF('Rekapitulace stavby'!AN20="","",'Rekapitulace stavby'!AN20)</f>
        <v/>
      </c>
      <c r="L24" s="33"/>
    </row>
    <row r="25" spans="2:12" s="1" customFormat="1" ht="6.95" customHeight="1">
      <c r="B25" s="33"/>
      <c r="L25" s="33"/>
    </row>
    <row r="26" spans="2:12" s="1" customFormat="1" ht="12" customHeight="1">
      <c r="B26" s="33"/>
      <c r="D26" s="28" t="s">
        <v>34</v>
      </c>
      <c r="L26" s="33"/>
    </row>
    <row r="27" spans="2:12" s="7" customFormat="1" ht="16.5" customHeight="1">
      <c r="B27" s="96"/>
      <c r="E27" s="260" t="s">
        <v>1</v>
      </c>
      <c r="F27" s="260"/>
      <c r="G27" s="260"/>
      <c r="H27" s="260"/>
      <c r="L27" s="96"/>
    </row>
    <row r="28" spans="2:12" s="1" customFormat="1" ht="6.95" customHeight="1">
      <c r="B28" s="33"/>
      <c r="L28" s="33"/>
    </row>
    <row r="29" spans="2:12" s="1" customFormat="1" ht="6.95" customHeight="1">
      <c r="B29" s="33"/>
      <c r="D29" s="54"/>
      <c r="E29" s="54"/>
      <c r="F29" s="54"/>
      <c r="G29" s="54"/>
      <c r="H29" s="54"/>
      <c r="I29" s="54"/>
      <c r="J29" s="54"/>
      <c r="K29" s="54"/>
      <c r="L29" s="33"/>
    </row>
    <row r="30" spans="2:12" s="1" customFormat="1" ht="25.35" customHeight="1">
      <c r="B30" s="33"/>
      <c r="D30" s="98" t="s">
        <v>35</v>
      </c>
      <c r="J30" s="67">
        <f>ROUND(J124, 2)</f>
        <v>0</v>
      </c>
      <c r="L30" s="33"/>
    </row>
    <row r="31" spans="2:12" s="1" customFormat="1" ht="6.95" customHeight="1">
      <c r="B31" s="33"/>
      <c r="D31" s="54"/>
      <c r="E31" s="54"/>
      <c r="F31" s="54"/>
      <c r="G31" s="54"/>
      <c r="H31" s="54"/>
      <c r="I31" s="54"/>
      <c r="J31" s="54"/>
      <c r="K31" s="54"/>
      <c r="L31" s="33"/>
    </row>
    <row r="32" spans="2:12" s="1" customFormat="1" ht="14.45" customHeight="1">
      <c r="B32" s="33"/>
      <c r="F32" s="36" t="s">
        <v>37</v>
      </c>
      <c r="I32" s="36" t="s">
        <v>36</v>
      </c>
      <c r="J32" s="36" t="s">
        <v>38</v>
      </c>
      <c r="L32" s="33"/>
    </row>
    <row r="33" spans="2:12" s="1" customFormat="1" ht="14.45" customHeight="1">
      <c r="B33" s="33"/>
      <c r="D33" s="56" t="s">
        <v>39</v>
      </c>
      <c r="E33" s="28" t="s">
        <v>40</v>
      </c>
      <c r="F33" s="87">
        <f>ROUND((SUM(BE124:BE182)),  2)</f>
        <v>0</v>
      </c>
      <c r="I33" s="99">
        <v>0.21</v>
      </c>
      <c r="J33" s="87">
        <f>ROUND(((SUM(BE124:BE182))*I33),  2)</f>
        <v>0</v>
      </c>
      <c r="L33" s="33"/>
    </row>
    <row r="34" spans="2:12" s="1" customFormat="1" ht="14.45" customHeight="1">
      <c r="B34" s="33"/>
      <c r="E34" s="28" t="s">
        <v>41</v>
      </c>
      <c r="F34" s="87">
        <f>ROUND((SUM(BF124:BF182)),  2)</f>
        <v>0</v>
      </c>
      <c r="I34" s="99">
        <v>0.12</v>
      </c>
      <c r="J34" s="87">
        <f>ROUND(((SUM(BF124:BF182))*I34),  2)</f>
        <v>0</v>
      </c>
      <c r="L34" s="33"/>
    </row>
    <row r="35" spans="2:12" s="1" customFormat="1" ht="14.45" hidden="1" customHeight="1">
      <c r="B35" s="33"/>
      <c r="E35" s="28" t="s">
        <v>42</v>
      </c>
      <c r="F35" s="87">
        <f>ROUND((SUM(BG124:BG182)),  2)</f>
        <v>0</v>
      </c>
      <c r="I35" s="99">
        <v>0.21</v>
      </c>
      <c r="J35" s="87">
        <f>0</f>
        <v>0</v>
      </c>
      <c r="L35" s="33"/>
    </row>
    <row r="36" spans="2:12" s="1" customFormat="1" ht="14.45" hidden="1" customHeight="1">
      <c r="B36" s="33"/>
      <c r="E36" s="28" t="s">
        <v>43</v>
      </c>
      <c r="F36" s="87">
        <f>ROUND((SUM(BH124:BH182)),  2)</f>
        <v>0</v>
      </c>
      <c r="I36" s="99">
        <v>0.12</v>
      </c>
      <c r="J36" s="87">
        <f>0</f>
        <v>0</v>
      </c>
      <c r="L36" s="33"/>
    </row>
    <row r="37" spans="2:12" s="1" customFormat="1" ht="14.45" hidden="1" customHeight="1">
      <c r="B37" s="33"/>
      <c r="E37" s="28" t="s">
        <v>44</v>
      </c>
      <c r="F37" s="87">
        <f>ROUND((SUM(BI124:BI182)),  2)</f>
        <v>0</v>
      </c>
      <c r="I37" s="99">
        <v>0</v>
      </c>
      <c r="J37" s="87">
        <f>0</f>
        <v>0</v>
      </c>
      <c r="L37" s="33"/>
    </row>
    <row r="38" spans="2:12" s="1" customFormat="1" ht="6.95" customHeight="1">
      <c r="B38" s="33"/>
      <c r="L38" s="33"/>
    </row>
    <row r="39" spans="2:12" s="1" customFormat="1" ht="25.35" customHeight="1">
      <c r="B39" s="33"/>
      <c r="C39" s="100"/>
      <c r="D39" s="101" t="s">
        <v>45</v>
      </c>
      <c r="E39" s="58"/>
      <c r="F39" s="58"/>
      <c r="G39" s="102" t="s">
        <v>46</v>
      </c>
      <c r="H39" s="103" t="s">
        <v>47</v>
      </c>
      <c r="I39" s="58"/>
      <c r="J39" s="104">
        <f>SUM(J30:J37)</f>
        <v>0</v>
      </c>
      <c r="K39" s="105"/>
      <c r="L39" s="33"/>
    </row>
    <row r="40" spans="2:12" s="1" customFormat="1" ht="14.45" customHeight="1">
      <c r="B40" s="33"/>
      <c r="L40" s="33"/>
    </row>
    <row r="41" spans="2:12" ht="14.45" customHeight="1">
      <c r="B41" s="21"/>
      <c r="L41" s="21"/>
    </row>
    <row r="42" spans="2:12" ht="14.45" customHeight="1">
      <c r="B42" s="21"/>
      <c r="L42" s="21"/>
    </row>
    <row r="43" spans="2:12" ht="14.45" customHeight="1">
      <c r="B43" s="21"/>
      <c r="L43" s="21"/>
    </row>
    <row r="44" spans="2:12" ht="14.45" customHeight="1">
      <c r="B44" s="21"/>
      <c r="L44" s="21"/>
    </row>
    <row r="45" spans="2:12" ht="14.45" customHeight="1">
      <c r="B45" s="21"/>
      <c r="L45" s="21"/>
    </row>
    <row r="46" spans="2:12" ht="14.45" customHeight="1">
      <c r="B46" s="21"/>
      <c r="L46" s="21"/>
    </row>
    <row r="47" spans="2:12" ht="14.45" customHeight="1">
      <c r="B47" s="21"/>
      <c r="L47" s="21"/>
    </row>
    <row r="48" spans="2:12" ht="14.45" customHeight="1">
      <c r="B48" s="21"/>
      <c r="L48" s="21"/>
    </row>
    <row r="49" spans="2:12" ht="14.45" customHeight="1">
      <c r="B49" s="21"/>
      <c r="L49" s="21"/>
    </row>
    <row r="50" spans="2:12" s="1" customFormat="1" ht="14.45" customHeight="1">
      <c r="B50" s="33"/>
      <c r="D50" s="42" t="s">
        <v>48</v>
      </c>
      <c r="E50" s="43"/>
      <c r="F50" s="43"/>
      <c r="G50" s="42" t="s">
        <v>49</v>
      </c>
      <c r="H50" s="43"/>
      <c r="I50" s="43"/>
      <c r="J50" s="43"/>
      <c r="K50" s="43"/>
      <c r="L50" s="33"/>
    </row>
    <row r="51" spans="2:12" ht="11.25">
      <c r="B51" s="21"/>
      <c r="L51" s="21"/>
    </row>
    <row r="52" spans="2:12" ht="11.25">
      <c r="B52" s="21"/>
      <c r="L52" s="21"/>
    </row>
    <row r="53" spans="2:12" ht="11.25">
      <c r="B53" s="21"/>
      <c r="L53" s="21"/>
    </row>
    <row r="54" spans="2:12" ht="11.25">
      <c r="B54" s="21"/>
      <c r="L54" s="21"/>
    </row>
    <row r="55" spans="2:12" ht="11.25">
      <c r="B55" s="21"/>
      <c r="L55" s="21"/>
    </row>
    <row r="56" spans="2:12" ht="11.25">
      <c r="B56" s="21"/>
      <c r="L56" s="21"/>
    </row>
    <row r="57" spans="2:12" ht="11.25">
      <c r="B57" s="21"/>
      <c r="L57" s="21"/>
    </row>
    <row r="58" spans="2:12" ht="11.25">
      <c r="B58" s="21"/>
      <c r="L58" s="21"/>
    </row>
    <row r="59" spans="2:12" ht="11.25">
      <c r="B59" s="21"/>
      <c r="L59" s="21"/>
    </row>
    <row r="60" spans="2:12" ht="11.25">
      <c r="B60" s="21"/>
      <c r="L60" s="21"/>
    </row>
    <row r="61" spans="2:12" s="1" customFormat="1" ht="12.75">
      <c r="B61" s="33"/>
      <c r="D61" s="44" t="s">
        <v>50</v>
      </c>
      <c r="E61" s="35"/>
      <c r="F61" s="106" t="s">
        <v>51</v>
      </c>
      <c r="G61" s="44" t="s">
        <v>50</v>
      </c>
      <c r="H61" s="35"/>
      <c r="I61" s="35"/>
      <c r="J61" s="107" t="s">
        <v>51</v>
      </c>
      <c r="K61" s="35"/>
      <c r="L61" s="33"/>
    </row>
    <row r="62" spans="2:12" ht="11.25">
      <c r="B62" s="21"/>
      <c r="L62" s="21"/>
    </row>
    <row r="63" spans="2:12" ht="11.25">
      <c r="B63" s="21"/>
      <c r="L63" s="21"/>
    </row>
    <row r="64" spans="2:12" ht="11.25">
      <c r="B64" s="21"/>
      <c r="L64" s="21"/>
    </row>
    <row r="65" spans="2:12" s="1" customFormat="1" ht="12.75">
      <c r="B65" s="33"/>
      <c r="D65" s="42" t="s">
        <v>52</v>
      </c>
      <c r="E65" s="43"/>
      <c r="F65" s="43"/>
      <c r="G65" s="42" t="s">
        <v>53</v>
      </c>
      <c r="H65" s="43"/>
      <c r="I65" s="43"/>
      <c r="J65" s="43"/>
      <c r="K65" s="43"/>
      <c r="L65" s="33"/>
    </row>
    <row r="66" spans="2:12" ht="11.25">
      <c r="B66" s="21"/>
      <c r="L66" s="21"/>
    </row>
    <row r="67" spans="2:12" ht="11.25">
      <c r="B67" s="21"/>
      <c r="L67" s="21"/>
    </row>
    <row r="68" spans="2:12" ht="11.25">
      <c r="B68" s="21"/>
      <c r="L68" s="21"/>
    </row>
    <row r="69" spans="2:12" ht="11.25">
      <c r="B69" s="21"/>
      <c r="L69" s="21"/>
    </row>
    <row r="70" spans="2:12" ht="11.25">
      <c r="B70" s="21"/>
      <c r="L70" s="21"/>
    </row>
    <row r="71" spans="2:12" ht="11.25">
      <c r="B71" s="21"/>
      <c r="L71" s="21"/>
    </row>
    <row r="72" spans="2:12" ht="11.25">
      <c r="B72" s="21"/>
      <c r="L72" s="21"/>
    </row>
    <row r="73" spans="2:12" ht="11.25">
      <c r="B73" s="21"/>
      <c r="L73" s="21"/>
    </row>
    <row r="74" spans="2:12" ht="11.25">
      <c r="B74" s="21"/>
      <c r="L74" s="21"/>
    </row>
    <row r="75" spans="2:12" ht="11.25">
      <c r="B75" s="21"/>
      <c r="L75" s="21"/>
    </row>
    <row r="76" spans="2:12" s="1" customFormat="1" ht="12.75">
      <c r="B76" s="33"/>
      <c r="D76" s="44" t="s">
        <v>50</v>
      </c>
      <c r="E76" s="35"/>
      <c r="F76" s="106" t="s">
        <v>51</v>
      </c>
      <c r="G76" s="44" t="s">
        <v>50</v>
      </c>
      <c r="H76" s="35"/>
      <c r="I76" s="35"/>
      <c r="J76" s="107" t="s">
        <v>51</v>
      </c>
      <c r="K76" s="35"/>
      <c r="L76" s="33"/>
    </row>
    <row r="77" spans="2:12" s="1" customFormat="1" ht="14.45" customHeight="1">
      <c r="B77" s="45"/>
      <c r="C77" s="46"/>
      <c r="D77" s="46"/>
      <c r="E77" s="46"/>
      <c r="F77" s="46"/>
      <c r="G77" s="46"/>
      <c r="H77" s="46"/>
      <c r="I77" s="46"/>
      <c r="J77" s="46"/>
      <c r="K77" s="46"/>
      <c r="L77" s="33"/>
    </row>
    <row r="81" spans="2:47" s="1" customFormat="1" ht="6.95" customHeight="1">
      <c r="B81" s="47"/>
      <c r="C81" s="48"/>
      <c r="D81" s="48"/>
      <c r="E81" s="48"/>
      <c r="F81" s="48"/>
      <c r="G81" s="48"/>
      <c r="H81" s="48"/>
      <c r="I81" s="48"/>
      <c r="J81" s="48"/>
      <c r="K81" s="48"/>
      <c r="L81" s="33"/>
    </row>
    <row r="82" spans="2:47" s="1" customFormat="1" ht="24.95" customHeight="1">
      <c r="B82" s="33"/>
      <c r="C82" s="22" t="s">
        <v>260</v>
      </c>
      <c r="L82" s="33"/>
    </row>
    <row r="83" spans="2:47" s="1" customFormat="1" ht="6.95" customHeight="1">
      <c r="B83" s="33"/>
      <c r="L83" s="33"/>
    </row>
    <row r="84" spans="2:47" s="1" customFormat="1" ht="12" customHeight="1">
      <c r="B84" s="33"/>
      <c r="C84" s="28" t="s">
        <v>16</v>
      </c>
      <c r="L84" s="33"/>
    </row>
    <row r="85" spans="2:47" s="1" customFormat="1" ht="16.5" customHeight="1">
      <c r="B85" s="33"/>
      <c r="E85" s="271" t="str">
        <f>E7</f>
        <v>ZŠ Dědina - nástavba - REVIZE č. 2</v>
      </c>
      <c r="F85" s="272"/>
      <c r="G85" s="272"/>
      <c r="H85" s="272"/>
      <c r="L85" s="33"/>
    </row>
    <row r="86" spans="2:47" s="1" customFormat="1" ht="12" customHeight="1">
      <c r="B86" s="33"/>
      <c r="C86" s="28" t="s">
        <v>173</v>
      </c>
      <c r="L86" s="33"/>
    </row>
    <row r="87" spans="2:47" s="1" customFormat="1" ht="16.5" customHeight="1">
      <c r="B87" s="33"/>
      <c r="E87" s="236" t="str">
        <f>E9</f>
        <v>D.2.2 - Kabelová přípojka NN</v>
      </c>
      <c r="F87" s="273"/>
      <c r="G87" s="273"/>
      <c r="H87" s="273"/>
      <c r="L87" s="33"/>
    </row>
    <row r="88" spans="2:47" s="1" customFormat="1" ht="6.95" customHeight="1">
      <c r="B88" s="33"/>
      <c r="L88" s="33"/>
    </row>
    <row r="89" spans="2:47" s="1" customFormat="1" ht="12" customHeight="1">
      <c r="B89" s="33"/>
      <c r="C89" s="28" t="s">
        <v>20</v>
      </c>
      <c r="F89" s="26" t="str">
        <f>F12</f>
        <v>Žukovského 580, Praha 6</v>
      </c>
      <c r="I89" s="28" t="s">
        <v>22</v>
      </c>
      <c r="J89" s="53" t="str">
        <f>IF(J12="","",J12)</f>
        <v>15. 9. 2025</v>
      </c>
      <c r="L89" s="33"/>
    </row>
    <row r="90" spans="2:47" s="1" customFormat="1" ht="6.95" customHeight="1">
      <c r="B90" s="33"/>
      <c r="L90" s="33"/>
    </row>
    <row r="91" spans="2:47" s="1" customFormat="1" ht="15.2" customHeight="1">
      <c r="B91" s="33"/>
      <c r="C91" s="28" t="s">
        <v>24</v>
      </c>
      <c r="F91" s="26" t="str">
        <f>E15</f>
        <v xml:space="preserve"> </v>
      </c>
      <c r="I91" s="28" t="s">
        <v>30</v>
      </c>
      <c r="J91" s="31" t="str">
        <f>E21</f>
        <v>Digitronic CZ s.r.o.</v>
      </c>
      <c r="L91" s="33"/>
    </row>
    <row r="92" spans="2:47" s="1" customFormat="1" ht="15.2" customHeight="1">
      <c r="B92" s="33"/>
      <c r="C92" s="28" t="s">
        <v>28</v>
      </c>
      <c r="F92" s="26" t="str">
        <f>IF(E18="","",E18)</f>
        <v>Vyplň údaj</v>
      </c>
      <c r="I92" s="28" t="s">
        <v>33</v>
      </c>
      <c r="J92" s="31" t="str">
        <f>E24</f>
        <v xml:space="preserve"> </v>
      </c>
      <c r="L92" s="33"/>
    </row>
    <row r="93" spans="2:47" s="1" customFormat="1" ht="10.35" customHeight="1">
      <c r="B93" s="33"/>
      <c r="L93" s="33"/>
    </row>
    <row r="94" spans="2:47" s="1" customFormat="1" ht="29.25" customHeight="1">
      <c r="B94" s="33"/>
      <c r="C94" s="108" t="s">
        <v>261</v>
      </c>
      <c r="D94" s="100"/>
      <c r="E94" s="100"/>
      <c r="F94" s="100"/>
      <c r="G94" s="100"/>
      <c r="H94" s="100"/>
      <c r="I94" s="100"/>
      <c r="J94" s="109" t="s">
        <v>262</v>
      </c>
      <c r="K94" s="100"/>
      <c r="L94" s="33"/>
    </row>
    <row r="95" spans="2:47" s="1" customFormat="1" ht="10.35" customHeight="1">
      <c r="B95" s="33"/>
      <c r="L95" s="33"/>
    </row>
    <row r="96" spans="2:47" s="1" customFormat="1" ht="22.9" customHeight="1">
      <c r="B96" s="33"/>
      <c r="C96" s="110" t="s">
        <v>263</v>
      </c>
      <c r="J96" s="67">
        <f>J124</f>
        <v>0</v>
      </c>
      <c r="L96" s="33"/>
      <c r="AU96" s="18" t="s">
        <v>264</v>
      </c>
    </row>
    <row r="97" spans="2:12" s="8" customFormat="1" ht="24.95" customHeight="1">
      <c r="B97" s="111"/>
      <c r="D97" s="112" t="s">
        <v>8562</v>
      </c>
      <c r="E97" s="113"/>
      <c r="F97" s="113"/>
      <c r="G97" s="113"/>
      <c r="H97" s="113"/>
      <c r="I97" s="113"/>
      <c r="J97" s="114">
        <f>J125</f>
        <v>0</v>
      </c>
      <c r="L97" s="111"/>
    </row>
    <row r="98" spans="2:12" s="9" customFormat="1" ht="19.899999999999999" customHeight="1">
      <c r="B98" s="115"/>
      <c r="D98" s="116" t="s">
        <v>10587</v>
      </c>
      <c r="E98" s="117"/>
      <c r="F98" s="117"/>
      <c r="G98" s="117"/>
      <c r="H98" s="117"/>
      <c r="I98" s="117"/>
      <c r="J98" s="118">
        <f>J146</f>
        <v>0</v>
      </c>
      <c r="L98" s="115"/>
    </row>
    <row r="99" spans="2:12" s="9" customFormat="1" ht="19.899999999999999" customHeight="1">
      <c r="B99" s="115"/>
      <c r="D99" s="116" t="s">
        <v>10588</v>
      </c>
      <c r="E99" s="117"/>
      <c r="F99" s="117"/>
      <c r="G99" s="117"/>
      <c r="H99" s="117"/>
      <c r="I99" s="117"/>
      <c r="J99" s="118">
        <f>J151</f>
        <v>0</v>
      </c>
      <c r="L99" s="115"/>
    </row>
    <row r="100" spans="2:12" s="8" customFormat="1" ht="24.95" customHeight="1">
      <c r="B100" s="111"/>
      <c r="D100" s="112" t="s">
        <v>10589</v>
      </c>
      <c r="E100" s="113"/>
      <c r="F100" s="113"/>
      <c r="G100" s="113"/>
      <c r="H100" s="113"/>
      <c r="I100" s="113"/>
      <c r="J100" s="114">
        <f>J156</f>
        <v>0</v>
      </c>
      <c r="L100" s="111"/>
    </row>
    <row r="101" spans="2:12" s="9" customFormat="1" ht="19.899999999999999" customHeight="1">
      <c r="B101" s="115"/>
      <c r="D101" s="116" t="s">
        <v>10590</v>
      </c>
      <c r="E101" s="117"/>
      <c r="F101" s="117"/>
      <c r="G101" s="117"/>
      <c r="H101" s="117"/>
      <c r="I101" s="117"/>
      <c r="J101" s="118">
        <f>J165</f>
        <v>0</v>
      </c>
      <c r="L101" s="115"/>
    </row>
    <row r="102" spans="2:12" s="9" customFormat="1" ht="19.899999999999999" customHeight="1">
      <c r="B102" s="115"/>
      <c r="D102" s="116" t="s">
        <v>10591</v>
      </c>
      <c r="E102" s="117"/>
      <c r="F102" s="117"/>
      <c r="G102" s="117"/>
      <c r="H102" s="117"/>
      <c r="I102" s="117"/>
      <c r="J102" s="118">
        <f>J168</f>
        <v>0</v>
      </c>
      <c r="L102" s="115"/>
    </row>
    <row r="103" spans="2:12" s="9" customFormat="1" ht="19.899999999999999" customHeight="1">
      <c r="B103" s="115"/>
      <c r="D103" s="116" t="s">
        <v>10592</v>
      </c>
      <c r="E103" s="117"/>
      <c r="F103" s="117"/>
      <c r="G103" s="117"/>
      <c r="H103" s="117"/>
      <c r="I103" s="117"/>
      <c r="J103" s="118">
        <f>J173</f>
        <v>0</v>
      </c>
      <c r="L103" s="115"/>
    </row>
    <row r="104" spans="2:12" s="9" customFormat="1" ht="19.899999999999999" customHeight="1">
      <c r="B104" s="115"/>
      <c r="D104" s="116" t="s">
        <v>10593</v>
      </c>
      <c r="E104" s="117"/>
      <c r="F104" s="117"/>
      <c r="G104" s="117"/>
      <c r="H104" s="117"/>
      <c r="I104" s="117"/>
      <c r="J104" s="118">
        <f>J176</f>
        <v>0</v>
      </c>
      <c r="L104" s="115"/>
    </row>
    <row r="105" spans="2:12" s="1" customFormat="1" ht="21.75" customHeight="1">
      <c r="B105" s="33"/>
      <c r="L105" s="33"/>
    </row>
    <row r="106" spans="2:12" s="1" customFormat="1" ht="6.95" customHeight="1">
      <c r="B106" s="45"/>
      <c r="C106" s="46"/>
      <c r="D106" s="46"/>
      <c r="E106" s="46"/>
      <c r="F106" s="46"/>
      <c r="G106" s="46"/>
      <c r="H106" s="46"/>
      <c r="I106" s="46"/>
      <c r="J106" s="46"/>
      <c r="K106" s="46"/>
      <c r="L106" s="33"/>
    </row>
    <row r="110" spans="2:12" s="1" customFormat="1" ht="6.95" customHeight="1">
      <c r="B110" s="47"/>
      <c r="C110" s="48"/>
      <c r="D110" s="48"/>
      <c r="E110" s="48"/>
      <c r="F110" s="48"/>
      <c r="G110" s="48"/>
      <c r="H110" s="48"/>
      <c r="I110" s="48"/>
      <c r="J110" s="48"/>
      <c r="K110" s="48"/>
      <c r="L110" s="33"/>
    </row>
    <row r="111" spans="2:12" s="1" customFormat="1" ht="24.95" customHeight="1">
      <c r="B111" s="33"/>
      <c r="C111" s="22" t="s">
        <v>292</v>
      </c>
      <c r="L111" s="33"/>
    </row>
    <row r="112" spans="2:12" s="1" customFormat="1" ht="6.95" customHeight="1">
      <c r="B112" s="33"/>
      <c r="L112" s="33"/>
    </row>
    <row r="113" spans="2:65" s="1" customFormat="1" ht="12" customHeight="1">
      <c r="B113" s="33"/>
      <c r="C113" s="28" t="s">
        <v>16</v>
      </c>
      <c r="L113" s="33"/>
    </row>
    <row r="114" spans="2:65" s="1" customFormat="1" ht="16.5" customHeight="1">
      <c r="B114" s="33"/>
      <c r="E114" s="271" t="str">
        <f>E7</f>
        <v>ZŠ Dědina - nástavba - REVIZE č. 2</v>
      </c>
      <c r="F114" s="272"/>
      <c r="G114" s="272"/>
      <c r="H114" s="272"/>
      <c r="L114" s="33"/>
    </row>
    <row r="115" spans="2:65" s="1" customFormat="1" ht="12" customHeight="1">
      <c r="B115" s="33"/>
      <c r="C115" s="28" t="s">
        <v>173</v>
      </c>
      <c r="L115" s="33"/>
    </row>
    <row r="116" spans="2:65" s="1" customFormat="1" ht="16.5" customHeight="1">
      <c r="B116" s="33"/>
      <c r="E116" s="236" t="str">
        <f>E9</f>
        <v>D.2.2 - Kabelová přípojka NN</v>
      </c>
      <c r="F116" s="273"/>
      <c r="G116" s="273"/>
      <c r="H116" s="273"/>
      <c r="L116" s="33"/>
    </row>
    <row r="117" spans="2:65" s="1" customFormat="1" ht="6.95" customHeight="1">
      <c r="B117" s="33"/>
      <c r="L117" s="33"/>
    </row>
    <row r="118" spans="2:65" s="1" customFormat="1" ht="12" customHeight="1">
      <c r="B118" s="33"/>
      <c r="C118" s="28" t="s">
        <v>20</v>
      </c>
      <c r="F118" s="26" t="str">
        <f>F12</f>
        <v>Žukovského 580, Praha 6</v>
      </c>
      <c r="I118" s="28" t="s">
        <v>22</v>
      </c>
      <c r="J118" s="53" t="str">
        <f>IF(J12="","",J12)</f>
        <v>15. 9. 2025</v>
      </c>
      <c r="L118" s="33"/>
    </row>
    <row r="119" spans="2:65" s="1" customFormat="1" ht="6.95" customHeight="1">
      <c r="B119" s="33"/>
      <c r="L119" s="33"/>
    </row>
    <row r="120" spans="2:65" s="1" customFormat="1" ht="15.2" customHeight="1">
      <c r="B120" s="33"/>
      <c r="C120" s="28" t="s">
        <v>24</v>
      </c>
      <c r="F120" s="26" t="str">
        <f>E15</f>
        <v xml:space="preserve"> </v>
      </c>
      <c r="I120" s="28" t="s">
        <v>30</v>
      </c>
      <c r="J120" s="31" t="str">
        <f>E21</f>
        <v>Digitronic CZ s.r.o.</v>
      </c>
      <c r="L120" s="33"/>
    </row>
    <row r="121" spans="2:65" s="1" customFormat="1" ht="15.2" customHeight="1">
      <c r="B121" s="33"/>
      <c r="C121" s="28" t="s">
        <v>28</v>
      </c>
      <c r="F121" s="26" t="str">
        <f>IF(E18="","",E18)</f>
        <v>Vyplň údaj</v>
      </c>
      <c r="I121" s="28" t="s">
        <v>33</v>
      </c>
      <c r="J121" s="31" t="str">
        <f>E24</f>
        <v xml:space="preserve"> </v>
      </c>
      <c r="L121" s="33"/>
    </row>
    <row r="122" spans="2:65" s="1" customFormat="1" ht="10.35" customHeight="1">
      <c r="B122" s="33"/>
      <c r="L122" s="33"/>
    </row>
    <row r="123" spans="2:65" s="10" customFormat="1" ht="29.25" customHeight="1">
      <c r="B123" s="119"/>
      <c r="C123" s="120" t="s">
        <v>293</v>
      </c>
      <c r="D123" s="121" t="s">
        <v>60</v>
      </c>
      <c r="E123" s="121" t="s">
        <v>56</v>
      </c>
      <c r="F123" s="121" t="s">
        <v>57</v>
      </c>
      <c r="G123" s="121" t="s">
        <v>294</v>
      </c>
      <c r="H123" s="121" t="s">
        <v>295</v>
      </c>
      <c r="I123" s="121" t="s">
        <v>296</v>
      </c>
      <c r="J123" s="121" t="s">
        <v>262</v>
      </c>
      <c r="K123" s="122" t="s">
        <v>297</v>
      </c>
      <c r="L123" s="119"/>
      <c r="M123" s="60" t="s">
        <v>1</v>
      </c>
      <c r="N123" s="61" t="s">
        <v>39</v>
      </c>
      <c r="O123" s="61" t="s">
        <v>298</v>
      </c>
      <c r="P123" s="61" t="s">
        <v>299</v>
      </c>
      <c r="Q123" s="61" t="s">
        <v>300</v>
      </c>
      <c r="R123" s="61" t="s">
        <v>301</v>
      </c>
      <c r="S123" s="61" t="s">
        <v>302</v>
      </c>
      <c r="T123" s="62" t="s">
        <v>303</v>
      </c>
    </row>
    <row r="124" spans="2:65" s="1" customFormat="1" ht="22.9" customHeight="1">
      <c r="B124" s="33"/>
      <c r="C124" s="65" t="s">
        <v>304</v>
      </c>
      <c r="J124" s="123">
        <f>BK124</f>
        <v>0</v>
      </c>
      <c r="L124" s="33"/>
      <c r="M124" s="63"/>
      <c r="N124" s="54"/>
      <c r="O124" s="54"/>
      <c r="P124" s="124">
        <f>P125+P156</f>
        <v>0</v>
      </c>
      <c r="Q124" s="54"/>
      <c r="R124" s="124">
        <f>R125+R156</f>
        <v>0</v>
      </c>
      <c r="S124" s="54"/>
      <c r="T124" s="125">
        <f>T125+T156</f>
        <v>0</v>
      </c>
      <c r="AT124" s="18" t="s">
        <v>74</v>
      </c>
      <c r="AU124" s="18" t="s">
        <v>264</v>
      </c>
      <c r="BK124" s="126">
        <f>BK125+BK156</f>
        <v>0</v>
      </c>
    </row>
    <row r="125" spans="2:65" s="11" customFormat="1" ht="25.9" customHeight="1">
      <c r="B125" s="127"/>
      <c r="D125" s="128" t="s">
        <v>74</v>
      </c>
      <c r="E125" s="129" t="s">
        <v>8581</v>
      </c>
      <c r="F125" s="129" t="s">
        <v>8582</v>
      </c>
      <c r="I125" s="130"/>
      <c r="J125" s="131">
        <f>BK125</f>
        <v>0</v>
      </c>
      <c r="L125" s="127"/>
      <c r="M125" s="132"/>
      <c r="P125" s="133">
        <f>P126+SUM(P127:P146)+P151</f>
        <v>0</v>
      </c>
      <c r="R125" s="133">
        <f>R126+SUM(R127:R146)+R151</f>
        <v>0</v>
      </c>
      <c r="T125" s="134">
        <f>T126+SUM(T127:T146)+T151</f>
        <v>0</v>
      </c>
      <c r="AR125" s="128" t="s">
        <v>82</v>
      </c>
      <c r="AT125" s="135" t="s">
        <v>74</v>
      </c>
      <c r="AU125" s="135" t="s">
        <v>75</v>
      </c>
      <c r="AY125" s="128" t="s">
        <v>307</v>
      </c>
      <c r="BK125" s="136">
        <f>BK126+SUM(BK127:BK146)+BK151</f>
        <v>0</v>
      </c>
    </row>
    <row r="126" spans="2:65" s="1" customFormat="1" ht="16.5" customHeight="1">
      <c r="B126" s="33"/>
      <c r="C126" s="139" t="s">
        <v>82</v>
      </c>
      <c r="D126" s="139" t="s">
        <v>309</v>
      </c>
      <c r="E126" s="140" t="s">
        <v>10594</v>
      </c>
      <c r="F126" s="141" t="s">
        <v>10595</v>
      </c>
      <c r="G126" s="142" t="s">
        <v>398</v>
      </c>
      <c r="H126" s="143">
        <v>325</v>
      </c>
      <c r="I126" s="144"/>
      <c r="J126" s="145">
        <f>ROUND(I126*H126,2)</f>
        <v>0</v>
      </c>
      <c r="K126" s="141" t="s">
        <v>1</v>
      </c>
      <c r="L126" s="33"/>
      <c r="M126" s="146" t="s">
        <v>1</v>
      </c>
      <c r="N126" s="147" t="s">
        <v>40</v>
      </c>
      <c r="P126" s="148">
        <f>O126*H126</f>
        <v>0</v>
      </c>
      <c r="Q126" s="148">
        <v>0</v>
      </c>
      <c r="R126" s="148">
        <f>Q126*H126</f>
        <v>0</v>
      </c>
      <c r="S126" s="148">
        <v>0</v>
      </c>
      <c r="T126" s="149">
        <f>S126*H126</f>
        <v>0</v>
      </c>
      <c r="AR126" s="150" t="s">
        <v>314</v>
      </c>
      <c r="AT126" s="150" t="s">
        <v>309</v>
      </c>
      <c r="AU126" s="150" t="s">
        <v>82</v>
      </c>
      <c r="AY126" s="18" t="s">
        <v>307</v>
      </c>
      <c r="BE126" s="151">
        <f>IF(N126="základní",J126,0)</f>
        <v>0</v>
      </c>
      <c r="BF126" s="151">
        <f>IF(N126="snížená",J126,0)</f>
        <v>0</v>
      </c>
      <c r="BG126" s="151">
        <f>IF(N126="zákl. přenesená",J126,0)</f>
        <v>0</v>
      </c>
      <c r="BH126" s="151">
        <f>IF(N126="sníž. přenesená",J126,0)</f>
        <v>0</v>
      </c>
      <c r="BI126" s="151">
        <f>IF(N126="nulová",J126,0)</f>
        <v>0</v>
      </c>
      <c r="BJ126" s="18" t="s">
        <v>82</v>
      </c>
      <c r="BK126" s="151">
        <f>ROUND(I126*H126,2)</f>
        <v>0</v>
      </c>
      <c r="BL126" s="18" t="s">
        <v>314</v>
      </c>
      <c r="BM126" s="150" t="s">
        <v>84</v>
      </c>
    </row>
    <row r="127" spans="2:65" s="1" customFormat="1" ht="11.25">
      <c r="B127" s="33"/>
      <c r="D127" s="152" t="s">
        <v>316</v>
      </c>
      <c r="F127" s="153" t="s">
        <v>10595</v>
      </c>
      <c r="I127" s="154"/>
      <c r="L127" s="33"/>
      <c r="M127" s="155"/>
      <c r="T127" s="57"/>
      <c r="AT127" s="18" t="s">
        <v>316</v>
      </c>
      <c r="AU127" s="18" t="s">
        <v>82</v>
      </c>
    </row>
    <row r="128" spans="2:65" s="1" customFormat="1" ht="16.5" customHeight="1">
      <c r="B128" s="33"/>
      <c r="C128" s="139" t="s">
        <v>84</v>
      </c>
      <c r="D128" s="139" t="s">
        <v>309</v>
      </c>
      <c r="E128" s="140" t="s">
        <v>10596</v>
      </c>
      <c r="F128" s="141" t="s">
        <v>10597</v>
      </c>
      <c r="G128" s="142" t="s">
        <v>514</v>
      </c>
      <c r="H128" s="143">
        <v>6</v>
      </c>
      <c r="I128" s="144"/>
      <c r="J128" s="145">
        <f>ROUND(I128*H128,2)</f>
        <v>0</v>
      </c>
      <c r="K128" s="141" t="s">
        <v>1</v>
      </c>
      <c r="L128" s="33"/>
      <c r="M128" s="146" t="s">
        <v>1</v>
      </c>
      <c r="N128" s="147" t="s">
        <v>40</v>
      </c>
      <c r="P128" s="148">
        <f>O128*H128</f>
        <v>0</v>
      </c>
      <c r="Q128" s="148">
        <v>0</v>
      </c>
      <c r="R128" s="148">
        <f>Q128*H128</f>
        <v>0</v>
      </c>
      <c r="S128" s="148">
        <v>0</v>
      </c>
      <c r="T128" s="149">
        <f>S128*H128</f>
        <v>0</v>
      </c>
      <c r="AR128" s="150" t="s">
        <v>314</v>
      </c>
      <c r="AT128" s="150" t="s">
        <v>309</v>
      </c>
      <c r="AU128" s="150" t="s">
        <v>82</v>
      </c>
      <c r="AY128" s="18" t="s">
        <v>307</v>
      </c>
      <c r="BE128" s="151">
        <f>IF(N128="základní",J128,0)</f>
        <v>0</v>
      </c>
      <c r="BF128" s="151">
        <f>IF(N128="snížená",J128,0)</f>
        <v>0</v>
      </c>
      <c r="BG128" s="151">
        <f>IF(N128="zákl. přenesená",J128,0)</f>
        <v>0</v>
      </c>
      <c r="BH128" s="151">
        <f>IF(N128="sníž. přenesená",J128,0)</f>
        <v>0</v>
      </c>
      <c r="BI128" s="151">
        <f>IF(N128="nulová",J128,0)</f>
        <v>0</v>
      </c>
      <c r="BJ128" s="18" t="s">
        <v>82</v>
      </c>
      <c r="BK128" s="151">
        <f>ROUND(I128*H128,2)</f>
        <v>0</v>
      </c>
      <c r="BL128" s="18" t="s">
        <v>314</v>
      </c>
      <c r="BM128" s="150" t="s">
        <v>314</v>
      </c>
    </row>
    <row r="129" spans="2:65" s="1" customFormat="1" ht="11.25">
      <c r="B129" s="33"/>
      <c r="D129" s="152" t="s">
        <v>316</v>
      </c>
      <c r="F129" s="153" t="s">
        <v>10597</v>
      </c>
      <c r="I129" s="154"/>
      <c r="L129" s="33"/>
      <c r="M129" s="155"/>
      <c r="T129" s="57"/>
      <c r="AT129" s="18" t="s">
        <v>316</v>
      </c>
      <c r="AU129" s="18" t="s">
        <v>82</v>
      </c>
    </row>
    <row r="130" spans="2:65" s="1" customFormat="1" ht="16.5" customHeight="1">
      <c r="B130" s="33"/>
      <c r="C130" s="139" t="s">
        <v>163</v>
      </c>
      <c r="D130" s="139" t="s">
        <v>309</v>
      </c>
      <c r="E130" s="140" t="s">
        <v>10598</v>
      </c>
      <c r="F130" s="141" t="s">
        <v>10599</v>
      </c>
      <c r="G130" s="142" t="s">
        <v>398</v>
      </c>
      <c r="H130" s="143">
        <v>60</v>
      </c>
      <c r="I130" s="144"/>
      <c r="J130" s="145">
        <f>ROUND(I130*H130,2)</f>
        <v>0</v>
      </c>
      <c r="K130" s="141" t="s">
        <v>1</v>
      </c>
      <c r="L130" s="33"/>
      <c r="M130" s="146" t="s">
        <v>1</v>
      </c>
      <c r="N130" s="147" t="s">
        <v>40</v>
      </c>
      <c r="P130" s="148">
        <f>O130*H130</f>
        <v>0</v>
      </c>
      <c r="Q130" s="148">
        <v>0</v>
      </c>
      <c r="R130" s="148">
        <f>Q130*H130</f>
        <v>0</v>
      </c>
      <c r="S130" s="148">
        <v>0</v>
      </c>
      <c r="T130" s="149">
        <f>S130*H130</f>
        <v>0</v>
      </c>
      <c r="AR130" s="150" t="s">
        <v>314</v>
      </c>
      <c r="AT130" s="150" t="s">
        <v>309</v>
      </c>
      <c r="AU130" s="150" t="s">
        <v>82</v>
      </c>
      <c r="AY130" s="18" t="s">
        <v>307</v>
      </c>
      <c r="BE130" s="151">
        <f>IF(N130="základní",J130,0)</f>
        <v>0</v>
      </c>
      <c r="BF130" s="151">
        <f>IF(N130="snížená",J130,0)</f>
        <v>0</v>
      </c>
      <c r="BG130" s="151">
        <f>IF(N130="zákl. přenesená",J130,0)</f>
        <v>0</v>
      </c>
      <c r="BH130" s="151">
        <f>IF(N130="sníž. přenesená",J130,0)</f>
        <v>0</v>
      </c>
      <c r="BI130" s="151">
        <f>IF(N130="nulová",J130,0)</f>
        <v>0</v>
      </c>
      <c r="BJ130" s="18" t="s">
        <v>82</v>
      </c>
      <c r="BK130" s="151">
        <f>ROUND(I130*H130,2)</f>
        <v>0</v>
      </c>
      <c r="BL130" s="18" t="s">
        <v>314</v>
      </c>
      <c r="BM130" s="150" t="s">
        <v>352</v>
      </c>
    </row>
    <row r="131" spans="2:65" s="1" customFormat="1" ht="11.25">
      <c r="B131" s="33"/>
      <c r="D131" s="152" t="s">
        <v>316</v>
      </c>
      <c r="F131" s="153" t="s">
        <v>10599</v>
      </c>
      <c r="I131" s="154"/>
      <c r="L131" s="33"/>
      <c r="M131" s="155"/>
      <c r="T131" s="57"/>
      <c r="AT131" s="18" t="s">
        <v>316</v>
      </c>
      <c r="AU131" s="18" t="s">
        <v>82</v>
      </c>
    </row>
    <row r="132" spans="2:65" s="1" customFormat="1" ht="24.2" customHeight="1">
      <c r="B132" s="33"/>
      <c r="C132" s="139" t="s">
        <v>314</v>
      </c>
      <c r="D132" s="139" t="s">
        <v>309</v>
      </c>
      <c r="E132" s="140" t="s">
        <v>10600</v>
      </c>
      <c r="F132" s="141" t="s">
        <v>10601</v>
      </c>
      <c r="G132" s="142" t="s">
        <v>514</v>
      </c>
      <c r="H132" s="143">
        <v>2</v>
      </c>
      <c r="I132" s="144"/>
      <c r="J132" s="145">
        <f>ROUND(I132*H132,2)</f>
        <v>0</v>
      </c>
      <c r="K132" s="141" t="s">
        <v>1</v>
      </c>
      <c r="L132" s="33"/>
      <c r="M132" s="146" t="s">
        <v>1</v>
      </c>
      <c r="N132" s="147" t="s">
        <v>40</v>
      </c>
      <c r="P132" s="148">
        <f>O132*H132</f>
        <v>0</v>
      </c>
      <c r="Q132" s="148">
        <v>0</v>
      </c>
      <c r="R132" s="148">
        <f>Q132*H132</f>
        <v>0</v>
      </c>
      <c r="S132" s="148">
        <v>0</v>
      </c>
      <c r="T132" s="149">
        <f>S132*H132</f>
        <v>0</v>
      </c>
      <c r="AR132" s="150" t="s">
        <v>314</v>
      </c>
      <c r="AT132" s="150" t="s">
        <v>309</v>
      </c>
      <c r="AU132" s="150" t="s">
        <v>82</v>
      </c>
      <c r="AY132" s="18" t="s">
        <v>307</v>
      </c>
      <c r="BE132" s="151">
        <f>IF(N132="základní",J132,0)</f>
        <v>0</v>
      </c>
      <c r="BF132" s="151">
        <f>IF(N132="snížená",J132,0)</f>
        <v>0</v>
      </c>
      <c r="BG132" s="151">
        <f>IF(N132="zákl. přenesená",J132,0)</f>
        <v>0</v>
      </c>
      <c r="BH132" s="151">
        <f>IF(N132="sníž. přenesená",J132,0)</f>
        <v>0</v>
      </c>
      <c r="BI132" s="151">
        <f>IF(N132="nulová",J132,0)</f>
        <v>0</v>
      </c>
      <c r="BJ132" s="18" t="s">
        <v>82</v>
      </c>
      <c r="BK132" s="151">
        <f>ROUND(I132*H132,2)</f>
        <v>0</v>
      </c>
      <c r="BL132" s="18" t="s">
        <v>314</v>
      </c>
      <c r="BM132" s="150" t="s">
        <v>369</v>
      </c>
    </row>
    <row r="133" spans="2:65" s="1" customFormat="1" ht="19.5">
      <c r="B133" s="33"/>
      <c r="D133" s="152" t="s">
        <v>316</v>
      </c>
      <c r="F133" s="153" t="s">
        <v>10601</v>
      </c>
      <c r="I133" s="154"/>
      <c r="L133" s="33"/>
      <c r="M133" s="155"/>
      <c r="T133" s="57"/>
      <c r="AT133" s="18" t="s">
        <v>316</v>
      </c>
      <c r="AU133" s="18" t="s">
        <v>82</v>
      </c>
    </row>
    <row r="134" spans="2:65" s="1" customFormat="1" ht="16.5" customHeight="1">
      <c r="B134" s="33"/>
      <c r="C134" s="139" t="s">
        <v>345</v>
      </c>
      <c r="D134" s="139" t="s">
        <v>309</v>
      </c>
      <c r="E134" s="140" t="s">
        <v>10602</v>
      </c>
      <c r="F134" s="141" t="s">
        <v>10603</v>
      </c>
      <c r="G134" s="142" t="s">
        <v>514</v>
      </c>
      <c r="H134" s="143">
        <v>2</v>
      </c>
      <c r="I134" s="144"/>
      <c r="J134" s="145">
        <f>ROUND(I134*H134,2)</f>
        <v>0</v>
      </c>
      <c r="K134" s="141" t="s">
        <v>1</v>
      </c>
      <c r="L134" s="33"/>
      <c r="M134" s="146" t="s">
        <v>1</v>
      </c>
      <c r="N134" s="147" t="s">
        <v>40</v>
      </c>
      <c r="P134" s="148">
        <f>O134*H134</f>
        <v>0</v>
      </c>
      <c r="Q134" s="148">
        <v>0</v>
      </c>
      <c r="R134" s="148">
        <f>Q134*H134</f>
        <v>0</v>
      </c>
      <c r="S134" s="148">
        <v>0</v>
      </c>
      <c r="T134" s="149">
        <f>S134*H134</f>
        <v>0</v>
      </c>
      <c r="AR134" s="150" t="s">
        <v>314</v>
      </c>
      <c r="AT134" s="150" t="s">
        <v>309</v>
      </c>
      <c r="AU134" s="150" t="s">
        <v>82</v>
      </c>
      <c r="AY134" s="18" t="s">
        <v>307</v>
      </c>
      <c r="BE134" s="151">
        <f>IF(N134="základní",J134,0)</f>
        <v>0</v>
      </c>
      <c r="BF134" s="151">
        <f>IF(N134="snížená",J134,0)</f>
        <v>0</v>
      </c>
      <c r="BG134" s="151">
        <f>IF(N134="zákl. přenesená",J134,0)</f>
        <v>0</v>
      </c>
      <c r="BH134" s="151">
        <f>IF(N134="sníž. přenesená",J134,0)</f>
        <v>0</v>
      </c>
      <c r="BI134" s="151">
        <f>IF(N134="nulová",J134,0)</f>
        <v>0</v>
      </c>
      <c r="BJ134" s="18" t="s">
        <v>82</v>
      </c>
      <c r="BK134" s="151">
        <f>ROUND(I134*H134,2)</f>
        <v>0</v>
      </c>
      <c r="BL134" s="18" t="s">
        <v>314</v>
      </c>
      <c r="BM134" s="150" t="s">
        <v>380</v>
      </c>
    </row>
    <row r="135" spans="2:65" s="1" customFormat="1" ht="11.25">
      <c r="B135" s="33"/>
      <c r="D135" s="152" t="s">
        <v>316</v>
      </c>
      <c r="F135" s="153" t="s">
        <v>10603</v>
      </c>
      <c r="I135" s="154"/>
      <c r="L135" s="33"/>
      <c r="M135" s="155"/>
      <c r="T135" s="57"/>
      <c r="AT135" s="18" t="s">
        <v>316</v>
      </c>
      <c r="AU135" s="18" t="s">
        <v>82</v>
      </c>
    </row>
    <row r="136" spans="2:65" s="1" customFormat="1" ht="16.5" customHeight="1">
      <c r="B136" s="33"/>
      <c r="C136" s="139" t="s">
        <v>352</v>
      </c>
      <c r="D136" s="139" t="s">
        <v>309</v>
      </c>
      <c r="E136" s="140" t="s">
        <v>10604</v>
      </c>
      <c r="F136" s="141" t="s">
        <v>10605</v>
      </c>
      <c r="G136" s="142" t="s">
        <v>514</v>
      </c>
      <c r="H136" s="143">
        <v>2</v>
      </c>
      <c r="I136" s="144"/>
      <c r="J136" s="145">
        <f>ROUND(I136*H136,2)</f>
        <v>0</v>
      </c>
      <c r="K136" s="141" t="s">
        <v>1</v>
      </c>
      <c r="L136" s="33"/>
      <c r="M136" s="146" t="s">
        <v>1</v>
      </c>
      <c r="N136" s="147" t="s">
        <v>40</v>
      </c>
      <c r="P136" s="148">
        <f>O136*H136</f>
        <v>0</v>
      </c>
      <c r="Q136" s="148">
        <v>0</v>
      </c>
      <c r="R136" s="148">
        <f>Q136*H136</f>
        <v>0</v>
      </c>
      <c r="S136" s="148">
        <v>0</v>
      </c>
      <c r="T136" s="149">
        <f>S136*H136</f>
        <v>0</v>
      </c>
      <c r="AR136" s="150" t="s">
        <v>314</v>
      </c>
      <c r="AT136" s="150" t="s">
        <v>309</v>
      </c>
      <c r="AU136" s="150" t="s">
        <v>82</v>
      </c>
      <c r="AY136" s="18" t="s">
        <v>307</v>
      </c>
      <c r="BE136" s="151">
        <f>IF(N136="základní",J136,0)</f>
        <v>0</v>
      </c>
      <c r="BF136" s="151">
        <f>IF(N136="snížená",J136,0)</f>
        <v>0</v>
      </c>
      <c r="BG136" s="151">
        <f>IF(N136="zákl. přenesená",J136,0)</f>
        <v>0</v>
      </c>
      <c r="BH136" s="151">
        <f>IF(N136="sníž. přenesená",J136,0)</f>
        <v>0</v>
      </c>
      <c r="BI136" s="151">
        <f>IF(N136="nulová",J136,0)</f>
        <v>0</v>
      </c>
      <c r="BJ136" s="18" t="s">
        <v>82</v>
      </c>
      <c r="BK136" s="151">
        <f>ROUND(I136*H136,2)</f>
        <v>0</v>
      </c>
      <c r="BL136" s="18" t="s">
        <v>314</v>
      </c>
      <c r="BM136" s="150" t="s">
        <v>8</v>
      </c>
    </row>
    <row r="137" spans="2:65" s="1" customFormat="1" ht="11.25">
      <c r="B137" s="33"/>
      <c r="D137" s="152" t="s">
        <v>316</v>
      </c>
      <c r="F137" s="153" t="s">
        <v>10605</v>
      </c>
      <c r="I137" s="154"/>
      <c r="L137" s="33"/>
      <c r="M137" s="155"/>
      <c r="T137" s="57"/>
      <c r="AT137" s="18" t="s">
        <v>316</v>
      </c>
      <c r="AU137" s="18" t="s">
        <v>82</v>
      </c>
    </row>
    <row r="138" spans="2:65" s="1" customFormat="1" ht="16.5" customHeight="1">
      <c r="B138" s="33"/>
      <c r="C138" s="139" t="s">
        <v>361</v>
      </c>
      <c r="D138" s="139" t="s">
        <v>309</v>
      </c>
      <c r="E138" s="140" t="s">
        <v>10606</v>
      </c>
      <c r="F138" s="141" t="s">
        <v>10607</v>
      </c>
      <c r="G138" s="142" t="s">
        <v>514</v>
      </c>
      <c r="H138" s="143">
        <v>2</v>
      </c>
      <c r="I138" s="144"/>
      <c r="J138" s="145">
        <f>ROUND(I138*H138,2)</f>
        <v>0</v>
      </c>
      <c r="K138" s="141" t="s">
        <v>1</v>
      </c>
      <c r="L138" s="33"/>
      <c r="M138" s="146" t="s">
        <v>1</v>
      </c>
      <c r="N138" s="147" t="s">
        <v>40</v>
      </c>
      <c r="P138" s="148">
        <f>O138*H138</f>
        <v>0</v>
      </c>
      <c r="Q138" s="148">
        <v>0</v>
      </c>
      <c r="R138" s="148">
        <f>Q138*H138</f>
        <v>0</v>
      </c>
      <c r="S138" s="148">
        <v>0</v>
      </c>
      <c r="T138" s="149">
        <f>S138*H138</f>
        <v>0</v>
      </c>
      <c r="AR138" s="150" t="s">
        <v>314</v>
      </c>
      <c r="AT138" s="150" t="s">
        <v>309</v>
      </c>
      <c r="AU138" s="150" t="s">
        <v>82</v>
      </c>
      <c r="AY138" s="18" t="s">
        <v>307</v>
      </c>
      <c r="BE138" s="151">
        <f>IF(N138="základní",J138,0)</f>
        <v>0</v>
      </c>
      <c r="BF138" s="151">
        <f>IF(N138="snížená",J138,0)</f>
        <v>0</v>
      </c>
      <c r="BG138" s="151">
        <f>IF(N138="zákl. přenesená",J138,0)</f>
        <v>0</v>
      </c>
      <c r="BH138" s="151">
        <f>IF(N138="sníž. přenesená",J138,0)</f>
        <v>0</v>
      </c>
      <c r="BI138" s="151">
        <f>IF(N138="nulová",J138,0)</f>
        <v>0</v>
      </c>
      <c r="BJ138" s="18" t="s">
        <v>82</v>
      </c>
      <c r="BK138" s="151">
        <f>ROUND(I138*H138,2)</f>
        <v>0</v>
      </c>
      <c r="BL138" s="18" t="s">
        <v>314</v>
      </c>
      <c r="BM138" s="150" t="s">
        <v>402</v>
      </c>
    </row>
    <row r="139" spans="2:65" s="1" customFormat="1" ht="11.25">
      <c r="B139" s="33"/>
      <c r="D139" s="152" t="s">
        <v>316</v>
      </c>
      <c r="F139" s="153" t="s">
        <v>10607</v>
      </c>
      <c r="I139" s="154"/>
      <c r="L139" s="33"/>
      <c r="M139" s="155"/>
      <c r="T139" s="57"/>
      <c r="AT139" s="18" t="s">
        <v>316</v>
      </c>
      <c r="AU139" s="18" t="s">
        <v>82</v>
      </c>
    </row>
    <row r="140" spans="2:65" s="1" customFormat="1" ht="16.5" customHeight="1">
      <c r="B140" s="33"/>
      <c r="C140" s="139" t="s">
        <v>369</v>
      </c>
      <c r="D140" s="139" t="s">
        <v>309</v>
      </c>
      <c r="E140" s="140" t="s">
        <v>10608</v>
      </c>
      <c r="F140" s="141" t="s">
        <v>10609</v>
      </c>
      <c r="G140" s="142" t="s">
        <v>398</v>
      </c>
      <c r="H140" s="143">
        <v>10</v>
      </c>
      <c r="I140" s="144"/>
      <c r="J140" s="145">
        <f>ROUND(I140*H140,2)</f>
        <v>0</v>
      </c>
      <c r="K140" s="141" t="s">
        <v>1</v>
      </c>
      <c r="L140" s="33"/>
      <c r="M140" s="146" t="s">
        <v>1</v>
      </c>
      <c r="N140" s="147" t="s">
        <v>40</v>
      </c>
      <c r="P140" s="148">
        <f>O140*H140</f>
        <v>0</v>
      </c>
      <c r="Q140" s="148">
        <v>0</v>
      </c>
      <c r="R140" s="148">
        <f>Q140*H140</f>
        <v>0</v>
      </c>
      <c r="S140" s="148">
        <v>0</v>
      </c>
      <c r="T140" s="149">
        <f>S140*H140</f>
        <v>0</v>
      </c>
      <c r="AR140" s="150" t="s">
        <v>314</v>
      </c>
      <c r="AT140" s="150" t="s">
        <v>309</v>
      </c>
      <c r="AU140" s="150" t="s">
        <v>82</v>
      </c>
      <c r="AY140" s="18" t="s">
        <v>307</v>
      </c>
      <c r="BE140" s="151">
        <f>IF(N140="základní",J140,0)</f>
        <v>0</v>
      </c>
      <c r="BF140" s="151">
        <f>IF(N140="snížená",J140,0)</f>
        <v>0</v>
      </c>
      <c r="BG140" s="151">
        <f>IF(N140="zákl. přenesená",J140,0)</f>
        <v>0</v>
      </c>
      <c r="BH140" s="151">
        <f>IF(N140="sníž. přenesená",J140,0)</f>
        <v>0</v>
      </c>
      <c r="BI140" s="151">
        <f>IF(N140="nulová",J140,0)</f>
        <v>0</v>
      </c>
      <c r="BJ140" s="18" t="s">
        <v>82</v>
      </c>
      <c r="BK140" s="151">
        <f>ROUND(I140*H140,2)</f>
        <v>0</v>
      </c>
      <c r="BL140" s="18" t="s">
        <v>314</v>
      </c>
      <c r="BM140" s="150" t="s">
        <v>417</v>
      </c>
    </row>
    <row r="141" spans="2:65" s="1" customFormat="1" ht="11.25">
      <c r="B141" s="33"/>
      <c r="D141" s="152" t="s">
        <v>316</v>
      </c>
      <c r="F141" s="153" t="s">
        <v>10609</v>
      </c>
      <c r="I141" s="154"/>
      <c r="L141" s="33"/>
      <c r="M141" s="155"/>
      <c r="T141" s="57"/>
      <c r="AT141" s="18" t="s">
        <v>316</v>
      </c>
      <c r="AU141" s="18" t="s">
        <v>82</v>
      </c>
    </row>
    <row r="142" spans="2:65" s="1" customFormat="1" ht="16.5" customHeight="1">
      <c r="B142" s="33"/>
      <c r="C142" s="139" t="s">
        <v>374</v>
      </c>
      <c r="D142" s="139" t="s">
        <v>309</v>
      </c>
      <c r="E142" s="140" t="s">
        <v>10610</v>
      </c>
      <c r="F142" s="141" t="s">
        <v>10611</v>
      </c>
      <c r="G142" s="142" t="s">
        <v>398</v>
      </c>
      <c r="H142" s="143">
        <v>10</v>
      </c>
      <c r="I142" s="144"/>
      <c r="J142" s="145">
        <f>ROUND(I142*H142,2)</f>
        <v>0</v>
      </c>
      <c r="K142" s="141" t="s">
        <v>1</v>
      </c>
      <c r="L142" s="33"/>
      <c r="M142" s="146" t="s">
        <v>1</v>
      </c>
      <c r="N142" s="147" t="s">
        <v>40</v>
      </c>
      <c r="P142" s="148">
        <f>O142*H142</f>
        <v>0</v>
      </c>
      <c r="Q142" s="148">
        <v>0</v>
      </c>
      <c r="R142" s="148">
        <f>Q142*H142</f>
        <v>0</v>
      </c>
      <c r="S142" s="148">
        <v>0</v>
      </c>
      <c r="T142" s="149">
        <f>S142*H142</f>
        <v>0</v>
      </c>
      <c r="AR142" s="150" t="s">
        <v>314</v>
      </c>
      <c r="AT142" s="150" t="s">
        <v>309</v>
      </c>
      <c r="AU142" s="150" t="s">
        <v>82</v>
      </c>
      <c r="AY142" s="18" t="s">
        <v>307</v>
      </c>
      <c r="BE142" s="151">
        <f>IF(N142="základní",J142,0)</f>
        <v>0</v>
      </c>
      <c r="BF142" s="151">
        <f>IF(N142="snížená",J142,0)</f>
        <v>0</v>
      </c>
      <c r="BG142" s="151">
        <f>IF(N142="zákl. přenesená",J142,0)</f>
        <v>0</v>
      </c>
      <c r="BH142" s="151">
        <f>IF(N142="sníž. přenesená",J142,0)</f>
        <v>0</v>
      </c>
      <c r="BI142" s="151">
        <f>IF(N142="nulová",J142,0)</f>
        <v>0</v>
      </c>
      <c r="BJ142" s="18" t="s">
        <v>82</v>
      </c>
      <c r="BK142" s="151">
        <f>ROUND(I142*H142,2)</f>
        <v>0</v>
      </c>
      <c r="BL142" s="18" t="s">
        <v>314</v>
      </c>
      <c r="BM142" s="150" t="s">
        <v>433</v>
      </c>
    </row>
    <row r="143" spans="2:65" s="1" customFormat="1" ht="11.25">
      <c r="B143" s="33"/>
      <c r="D143" s="152" t="s">
        <v>316</v>
      </c>
      <c r="F143" s="153" t="s">
        <v>10611</v>
      </c>
      <c r="I143" s="154"/>
      <c r="L143" s="33"/>
      <c r="M143" s="155"/>
      <c r="T143" s="57"/>
      <c r="AT143" s="18" t="s">
        <v>316</v>
      </c>
      <c r="AU143" s="18" t="s">
        <v>82</v>
      </c>
    </row>
    <row r="144" spans="2:65" s="1" customFormat="1" ht="16.5" customHeight="1">
      <c r="B144" s="33"/>
      <c r="C144" s="139" t="s">
        <v>380</v>
      </c>
      <c r="D144" s="139" t="s">
        <v>309</v>
      </c>
      <c r="E144" s="140" t="s">
        <v>10612</v>
      </c>
      <c r="F144" s="141" t="s">
        <v>10613</v>
      </c>
      <c r="G144" s="142" t="s">
        <v>398</v>
      </c>
      <c r="H144" s="143">
        <v>100</v>
      </c>
      <c r="I144" s="144"/>
      <c r="J144" s="145">
        <f>ROUND(I144*H144,2)</f>
        <v>0</v>
      </c>
      <c r="K144" s="141" t="s">
        <v>1</v>
      </c>
      <c r="L144" s="33"/>
      <c r="M144" s="146" t="s">
        <v>1</v>
      </c>
      <c r="N144" s="147" t="s">
        <v>40</v>
      </c>
      <c r="P144" s="148">
        <f>O144*H144</f>
        <v>0</v>
      </c>
      <c r="Q144" s="148">
        <v>0</v>
      </c>
      <c r="R144" s="148">
        <f>Q144*H144</f>
        <v>0</v>
      </c>
      <c r="S144" s="148">
        <v>0</v>
      </c>
      <c r="T144" s="149">
        <f>S144*H144</f>
        <v>0</v>
      </c>
      <c r="AR144" s="150" t="s">
        <v>314</v>
      </c>
      <c r="AT144" s="150" t="s">
        <v>309</v>
      </c>
      <c r="AU144" s="150" t="s">
        <v>82</v>
      </c>
      <c r="AY144" s="18" t="s">
        <v>307</v>
      </c>
      <c r="BE144" s="151">
        <f>IF(N144="základní",J144,0)</f>
        <v>0</v>
      </c>
      <c r="BF144" s="151">
        <f>IF(N144="snížená",J144,0)</f>
        <v>0</v>
      </c>
      <c r="BG144" s="151">
        <f>IF(N144="zákl. přenesená",J144,0)</f>
        <v>0</v>
      </c>
      <c r="BH144" s="151">
        <f>IF(N144="sníž. přenesená",J144,0)</f>
        <v>0</v>
      </c>
      <c r="BI144" s="151">
        <f>IF(N144="nulová",J144,0)</f>
        <v>0</v>
      </c>
      <c r="BJ144" s="18" t="s">
        <v>82</v>
      </c>
      <c r="BK144" s="151">
        <f>ROUND(I144*H144,2)</f>
        <v>0</v>
      </c>
      <c r="BL144" s="18" t="s">
        <v>314</v>
      </c>
      <c r="BM144" s="150" t="s">
        <v>448</v>
      </c>
    </row>
    <row r="145" spans="2:65" s="1" customFormat="1" ht="11.25">
      <c r="B145" s="33"/>
      <c r="D145" s="152" t="s">
        <v>316</v>
      </c>
      <c r="F145" s="153" t="s">
        <v>10613</v>
      </c>
      <c r="I145" s="154"/>
      <c r="L145" s="33"/>
      <c r="M145" s="155"/>
      <c r="T145" s="57"/>
      <c r="AT145" s="18" t="s">
        <v>316</v>
      </c>
      <c r="AU145" s="18" t="s">
        <v>82</v>
      </c>
    </row>
    <row r="146" spans="2:65" s="11" customFormat="1" ht="22.9" customHeight="1">
      <c r="B146" s="127"/>
      <c r="D146" s="128" t="s">
        <v>74</v>
      </c>
      <c r="E146" s="137" t="s">
        <v>7303</v>
      </c>
      <c r="F146" s="137" t="s">
        <v>10614</v>
      </c>
      <c r="I146" s="130"/>
      <c r="J146" s="138">
        <f>BK146</f>
        <v>0</v>
      </c>
      <c r="L146" s="127"/>
      <c r="M146" s="132"/>
      <c r="P146" s="133">
        <f>SUM(P147:P150)</f>
        <v>0</v>
      </c>
      <c r="R146" s="133">
        <f>SUM(R147:R150)</f>
        <v>0</v>
      </c>
      <c r="T146" s="134">
        <f>SUM(T147:T150)</f>
        <v>0</v>
      </c>
      <c r="AR146" s="128" t="s">
        <v>82</v>
      </c>
      <c r="AT146" s="135" t="s">
        <v>74</v>
      </c>
      <c r="AU146" s="135" t="s">
        <v>82</v>
      </c>
      <c r="AY146" s="128" t="s">
        <v>307</v>
      </c>
      <c r="BK146" s="136">
        <f>SUM(BK147:BK150)</f>
        <v>0</v>
      </c>
    </row>
    <row r="147" spans="2:65" s="1" customFormat="1" ht="16.5" customHeight="1">
      <c r="B147" s="33"/>
      <c r="C147" s="139" t="s">
        <v>385</v>
      </c>
      <c r="D147" s="139" t="s">
        <v>309</v>
      </c>
      <c r="E147" s="140" t="s">
        <v>10615</v>
      </c>
      <c r="F147" s="141" t="s">
        <v>10616</v>
      </c>
      <c r="G147" s="142" t="s">
        <v>514</v>
      </c>
      <c r="H147" s="143">
        <v>30</v>
      </c>
      <c r="I147" s="144"/>
      <c r="J147" s="145">
        <f>ROUND(I147*H147,2)</f>
        <v>0</v>
      </c>
      <c r="K147" s="141" t="s">
        <v>1</v>
      </c>
      <c r="L147" s="33"/>
      <c r="M147" s="146" t="s">
        <v>1</v>
      </c>
      <c r="N147" s="147" t="s">
        <v>40</v>
      </c>
      <c r="P147" s="148">
        <f>O147*H147</f>
        <v>0</v>
      </c>
      <c r="Q147" s="148">
        <v>0</v>
      </c>
      <c r="R147" s="148">
        <f>Q147*H147</f>
        <v>0</v>
      </c>
      <c r="S147" s="148">
        <v>0</v>
      </c>
      <c r="T147" s="149">
        <f>S147*H147</f>
        <v>0</v>
      </c>
      <c r="AR147" s="150" t="s">
        <v>314</v>
      </c>
      <c r="AT147" s="150" t="s">
        <v>309</v>
      </c>
      <c r="AU147" s="150" t="s">
        <v>84</v>
      </c>
      <c r="AY147" s="18" t="s">
        <v>307</v>
      </c>
      <c r="BE147" s="151">
        <f>IF(N147="základní",J147,0)</f>
        <v>0</v>
      </c>
      <c r="BF147" s="151">
        <f>IF(N147="snížená",J147,0)</f>
        <v>0</v>
      </c>
      <c r="BG147" s="151">
        <f>IF(N147="zákl. přenesená",J147,0)</f>
        <v>0</v>
      </c>
      <c r="BH147" s="151">
        <f>IF(N147="sníž. přenesená",J147,0)</f>
        <v>0</v>
      </c>
      <c r="BI147" s="151">
        <f>IF(N147="nulová",J147,0)</f>
        <v>0</v>
      </c>
      <c r="BJ147" s="18" t="s">
        <v>82</v>
      </c>
      <c r="BK147" s="151">
        <f>ROUND(I147*H147,2)</f>
        <v>0</v>
      </c>
      <c r="BL147" s="18" t="s">
        <v>314</v>
      </c>
      <c r="BM147" s="150" t="s">
        <v>459</v>
      </c>
    </row>
    <row r="148" spans="2:65" s="1" customFormat="1" ht="11.25">
      <c r="B148" s="33"/>
      <c r="D148" s="152" t="s">
        <v>316</v>
      </c>
      <c r="F148" s="153" t="s">
        <v>10616</v>
      </c>
      <c r="I148" s="154"/>
      <c r="L148" s="33"/>
      <c r="M148" s="155"/>
      <c r="T148" s="57"/>
      <c r="AT148" s="18" t="s">
        <v>316</v>
      </c>
      <c r="AU148" s="18" t="s">
        <v>84</v>
      </c>
    </row>
    <row r="149" spans="2:65" s="1" customFormat="1" ht="16.5" customHeight="1">
      <c r="B149" s="33"/>
      <c r="C149" s="139" t="s">
        <v>8</v>
      </c>
      <c r="D149" s="139" t="s">
        <v>309</v>
      </c>
      <c r="E149" s="140" t="s">
        <v>10617</v>
      </c>
      <c r="F149" s="141" t="s">
        <v>10618</v>
      </c>
      <c r="G149" s="142" t="s">
        <v>514</v>
      </c>
      <c r="H149" s="143">
        <v>12</v>
      </c>
      <c r="I149" s="144"/>
      <c r="J149" s="145">
        <f>ROUND(I149*H149,2)</f>
        <v>0</v>
      </c>
      <c r="K149" s="141" t="s">
        <v>1</v>
      </c>
      <c r="L149" s="33"/>
      <c r="M149" s="146" t="s">
        <v>1</v>
      </c>
      <c r="N149" s="147" t="s">
        <v>40</v>
      </c>
      <c r="P149" s="148">
        <f>O149*H149</f>
        <v>0</v>
      </c>
      <c r="Q149" s="148">
        <v>0</v>
      </c>
      <c r="R149" s="148">
        <f>Q149*H149</f>
        <v>0</v>
      </c>
      <c r="S149" s="148">
        <v>0</v>
      </c>
      <c r="T149" s="149">
        <f>S149*H149</f>
        <v>0</v>
      </c>
      <c r="AR149" s="150" t="s">
        <v>314</v>
      </c>
      <c r="AT149" s="150" t="s">
        <v>309</v>
      </c>
      <c r="AU149" s="150" t="s">
        <v>84</v>
      </c>
      <c r="AY149" s="18" t="s">
        <v>307</v>
      </c>
      <c r="BE149" s="151">
        <f>IF(N149="základní",J149,0)</f>
        <v>0</v>
      </c>
      <c r="BF149" s="151">
        <f>IF(N149="snížená",J149,0)</f>
        <v>0</v>
      </c>
      <c r="BG149" s="151">
        <f>IF(N149="zákl. přenesená",J149,0)</f>
        <v>0</v>
      </c>
      <c r="BH149" s="151">
        <f>IF(N149="sníž. přenesená",J149,0)</f>
        <v>0</v>
      </c>
      <c r="BI149" s="151">
        <f>IF(N149="nulová",J149,0)</f>
        <v>0</v>
      </c>
      <c r="BJ149" s="18" t="s">
        <v>82</v>
      </c>
      <c r="BK149" s="151">
        <f>ROUND(I149*H149,2)</f>
        <v>0</v>
      </c>
      <c r="BL149" s="18" t="s">
        <v>314</v>
      </c>
      <c r="BM149" s="150" t="s">
        <v>472</v>
      </c>
    </row>
    <row r="150" spans="2:65" s="1" customFormat="1" ht="11.25">
      <c r="B150" s="33"/>
      <c r="D150" s="152" t="s">
        <v>316</v>
      </c>
      <c r="F150" s="153" t="s">
        <v>10618</v>
      </c>
      <c r="I150" s="154"/>
      <c r="L150" s="33"/>
      <c r="M150" s="155"/>
      <c r="T150" s="57"/>
      <c r="AT150" s="18" t="s">
        <v>316</v>
      </c>
      <c r="AU150" s="18" t="s">
        <v>84</v>
      </c>
    </row>
    <row r="151" spans="2:65" s="11" customFormat="1" ht="22.9" customHeight="1">
      <c r="B151" s="127"/>
      <c r="D151" s="128" t="s">
        <v>74</v>
      </c>
      <c r="E151" s="137" t="s">
        <v>7307</v>
      </c>
      <c r="F151" s="137" t="s">
        <v>8831</v>
      </c>
      <c r="I151" s="130"/>
      <c r="J151" s="138">
        <f>BK151</f>
        <v>0</v>
      </c>
      <c r="L151" s="127"/>
      <c r="M151" s="132"/>
      <c r="P151" s="133">
        <f>SUM(P152:P155)</f>
        <v>0</v>
      </c>
      <c r="R151" s="133">
        <f>SUM(R152:R155)</f>
        <v>0</v>
      </c>
      <c r="T151" s="134">
        <f>SUM(T152:T155)</f>
        <v>0</v>
      </c>
      <c r="AR151" s="128" t="s">
        <v>82</v>
      </c>
      <c r="AT151" s="135" t="s">
        <v>74</v>
      </c>
      <c r="AU151" s="135" t="s">
        <v>82</v>
      </c>
      <c r="AY151" s="128" t="s">
        <v>307</v>
      </c>
      <c r="BK151" s="136">
        <f>SUM(BK152:BK155)</f>
        <v>0</v>
      </c>
    </row>
    <row r="152" spans="2:65" s="1" customFormat="1" ht="16.5" customHeight="1">
      <c r="B152" s="33"/>
      <c r="C152" s="139" t="s">
        <v>395</v>
      </c>
      <c r="D152" s="139" t="s">
        <v>309</v>
      </c>
      <c r="E152" s="140" t="s">
        <v>8836</v>
      </c>
      <c r="F152" s="141" t="s">
        <v>8837</v>
      </c>
      <c r="G152" s="142" t="s">
        <v>7440</v>
      </c>
      <c r="H152" s="143">
        <v>25</v>
      </c>
      <c r="I152" s="144"/>
      <c r="J152" s="145">
        <f>ROUND(I152*H152,2)</f>
        <v>0</v>
      </c>
      <c r="K152" s="141" t="s">
        <v>1</v>
      </c>
      <c r="L152" s="33"/>
      <c r="M152" s="146" t="s">
        <v>1</v>
      </c>
      <c r="N152" s="147" t="s">
        <v>40</v>
      </c>
      <c r="P152" s="148">
        <f>O152*H152</f>
        <v>0</v>
      </c>
      <c r="Q152" s="148">
        <v>0</v>
      </c>
      <c r="R152" s="148">
        <f>Q152*H152</f>
        <v>0</v>
      </c>
      <c r="S152" s="148">
        <v>0</v>
      </c>
      <c r="T152" s="149">
        <f>S152*H152</f>
        <v>0</v>
      </c>
      <c r="AR152" s="150" t="s">
        <v>314</v>
      </c>
      <c r="AT152" s="150" t="s">
        <v>309</v>
      </c>
      <c r="AU152" s="150" t="s">
        <v>84</v>
      </c>
      <c r="AY152" s="18" t="s">
        <v>307</v>
      </c>
      <c r="BE152" s="151">
        <f>IF(N152="základní",J152,0)</f>
        <v>0</v>
      </c>
      <c r="BF152" s="151">
        <f>IF(N152="snížená",J152,0)</f>
        <v>0</v>
      </c>
      <c r="BG152" s="151">
        <f>IF(N152="zákl. přenesená",J152,0)</f>
        <v>0</v>
      </c>
      <c r="BH152" s="151">
        <f>IF(N152="sníž. přenesená",J152,0)</f>
        <v>0</v>
      </c>
      <c r="BI152" s="151">
        <f>IF(N152="nulová",J152,0)</f>
        <v>0</v>
      </c>
      <c r="BJ152" s="18" t="s">
        <v>82</v>
      </c>
      <c r="BK152" s="151">
        <f>ROUND(I152*H152,2)</f>
        <v>0</v>
      </c>
      <c r="BL152" s="18" t="s">
        <v>314</v>
      </c>
      <c r="BM152" s="150" t="s">
        <v>488</v>
      </c>
    </row>
    <row r="153" spans="2:65" s="1" customFormat="1" ht="11.25">
      <c r="B153" s="33"/>
      <c r="D153" s="152" t="s">
        <v>316</v>
      </c>
      <c r="F153" s="153" t="s">
        <v>8837</v>
      </c>
      <c r="I153" s="154"/>
      <c r="L153" s="33"/>
      <c r="M153" s="155"/>
      <c r="T153" s="57"/>
      <c r="AT153" s="18" t="s">
        <v>316</v>
      </c>
      <c r="AU153" s="18" t="s">
        <v>84</v>
      </c>
    </row>
    <row r="154" spans="2:65" s="1" customFormat="1" ht="16.5" customHeight="1">
      <c r="B154" s="33"/>
      <c r="C154" s="139" t="s">
        <v>402</v>
      </c>
      <c r="D154" s="139" t="s">
        <v>309</v>
      </c>
      <c r="E154" s="140" t="s">
        <v>8838</v>
      </c>
      <c r="F154" s="141" t="s">
        <v>8839</v>
      </c>
      <c r="G154" s="142" t="s">
        <v>7440</v>
      </c>
      <c r="H154" s="143">
        <v>10</v>
      </c>
      <c r="I154" s="144"/>
      <c r="J154" s="145">
        <f>ROUND(I154*H154,2)</f>
        <v>0</v>
      </c>
      <c r="K154" s="141" t="s">
        <v>1</v>
      </c>
      <c r="L154" s="33"/>
      <c r="M154" s="146" t="s">
        <v>1</v>
      </c>
      <c r="N154" s="147" t="s">
        <v>40</v>
      </c>
      <c r="P154" s="148">
        <f>O154*H154</f>
        <v>0</v>
      </c>
      <c r="Q154" s="148">
        <v>0</v>
      </c>
      <c r="R154" s="148">
        <f>Q154*H154</f>
        <v>0</v>
      </c>
      <c r="S154" s="148">
        <v>0</v>
      </c>
      <c r="T154" s="149">
        <f>S154*H154</f>
        <v>0</v>
      </c>
      <c r="AR154" s="150" t="s">
        <v>314</v>
      </c>
      <c r="AT154" s="150" t="s">
        <v>309</v>
      </c>
      <c r="AU154" s="150" t="s">
        <v>84</v>
      </c>
      <c r="AY154" s="18" t="s">
        <v>307</v>
      </c>
      <c r="BE154" s="151">
        <f>IF(N154="základní",J154,0)</f>
        <v>0</v>
      </c>
      <c r="BF154" s="151">
        <f>IF(N154="snížená",J154,0)</f>
        <v>0</v>
      </c>
      <c r="BG154" s="151">
        <f>IF(N154="zákl. přenesená",J154,0)</f>
        <v>0</v>
      </c>
      <c r="BH154" s="151">
        <f>IF(N154="sníž. přenesená",J154,0)</f>
        <v>0</v>
      </c>
      <c r="BI154" s="151">
        <f>IF(N154="nulová",J154,0)</f>
        <v>0</v>
      </c>
      <c r="BJ154" s="18" t="s">
        <v>82</v>
      </c>
      <c r="BK154" s="151">
        <f>ROUND(I154*H154,2)</f>
        <v>0</v>
      </c>
      <c r="BL154" s="18" t="s">
        <v>314</v>
      </c>
      <c r="BM154" s="150" t="s">
        <v>499</v>
      </c>
    </row>
    <row r="155" spans="2:65" s="1" customFormat="1" ht="11.25">
      <c r="B155" s="33"/>
      <c r="D155" s="152" t="s">
        <v>316</v>
      </c>
      <c r="F155" s="153" t="s">
        <v>8839</v>
      </c>
      <c r="I155" s="154"/>
      <c r="L155" s="33"/>
      <c r="M155" s="155"/>
      <c r="T155" s="57"/>
      <c r="AT155" s="18" t="s">
        <v>316</v>
      </c>
      <c r="AU155" s="18" t="s">
        <v>84</v>
      </c>
    </row>
    <row r="156" spans="2:65" s="11" customFormat="1" ht="25.9" customHeight="1">
      <c r="B156" s="127"/>
      <c r="D156" s="128" t="s">
        <v>74</v>
      </c>
      <c r="E156" s="129" t="s">
        <v>8609</v>
      </c>
      <c r="F156" s="129" t="s">
        <v>308</v>
      </c>
      <c r="I156" s="130"/>
      <c r="J156" s="131">
        <f>BK156</f>
        <v>0</v>
      </c>
      <c r="L156" s="127"/>
      <c r="M156" s="132"/>
      <c r="P156" s="133">
        <f>P157+SUM(P158:P165)+P168+P173+P176</f>
        <v>0</v>
      </c>
      <c r="R156" s="133">
        <f>R157+SUM(R158:R165)+R168+R173+R176</f>
        <v>0</v>
      </c>
      <c r="T156" s="134">
        <f>T157+SUM(T158:T165)+T168+T173+T176</f>
        <v>0</v>
      </c>
      <c r="AR156" s="128" t="s">
        <v>82</v>
      </c>
      <c r="AT156" s="135" t="s">
        <v>74</v>
      </c>
      <c r="AU156" s="135" t="s">
        <v>75</v>
      </c>
      <c r="AY156" s="128" t="s">
        <v>307</v>
      </c>
      <c r="BK156" s="136">
        <f>BK157+SUM(BK158:BK165)+BK168+BK173+BK176</f>
        <v>0</v>
      </c>
    </row>
    <row r="157" spans="2:65" s="1" customFormat="1" ht="16.5" customHeight="1">
      <c r="B157" s="33"/>
      <c r="C157" s="139" t="s">
        <v>409</v>
      </c>
      <c r="D157" s="139" t="s">
        <v>309</v>
      </c>
      <c r="E157" s="140" t="s">
        <v>10619</v>
      </c>
      <c r="F157" s="141" t="s">
        <v>10620</v>
      </c>
      <c r="G157" s="142" t="s">
        <v>337</v>
      </c>
      <c r="H157" s="143">
        <v>2</v>
      </c>
      <c r="I157" s="144"/>
      <c r="J157" s="145">
        <f>ROUND(I157*H157,2)</f>
        <v>0</v>
      </c>
      <c r="K157" s="141" t="s">
        <v>1</v>
      </c>
      <c r="L157" s="33"/>
      <c r="M157" s="146" t="s">
        <v>1</v>
      </c>
      <c r="N157" s="147" t="s">
        <v>40</v>
      </c>
      <c r="P157" s="148">
        <f>O157*H157</f>
        <v>0</v>
      </c>
      <c r="Q157" s="148">
        <v>0</v>
      </c>
      <c r="R157" s="148">
        <f>Q157*H157</f>
        <v>0</v>
      </c>
      <c r="S157" s="148">
        <v>0</v>
      </c>
      <c r="T157" s="149">
        <f>S157*H157</f>
        <v>0</v>
      </c>
      <c r="AR157" s="150" t="s">
        <v>314</v>
      </c>
      <c r="AT157" s="150" t="s">
        <v>309</v>
      </c>
      <c r="AU157" s="150" t="s">
        <v>82</v>
      </c>
      <c r="AY157" s="18" t="s">
        <v>307</v>
      </c>
      <c r="BE157" s="151">
        <f>IF(N157="základní",J157,0)</f>
        <v>0</v>
      </c>
      <c r="BF157" s="151">
        <f>IF(N157="snížená",J157,0)</f>
        <v>0</v>
      </c>
      <c r="BG157" s="151">
        <f>IF(N157="zákl. přenesená",J157,0)</f>
        <v>0</v>
      </c>
      <c r="BH157" s="151">
        <f>IF(N157="sníž. přenesená",J157,0)</f>
        <v>0</v>
      </c>
      <c r="BI157" s="151">
        <f>IF(N157="nulová",J157,0)</f>
        <v>0</v>
      </c>
      <c r="BJ157" s="18" t="s">
        <v>82</v>
      </c>
      <c r="BK157" s="151">
        <f>ROUND(I157*H157,2)</f>
        <v>0</v>
      </c>
      <c r="BL157" s="18" t="s">
        <v>314</v>
      </c>
      <c r="BM157" s="150" t="s">
        <v>511</v>
      </c>
    </row>
    <row r="158" spans="2:65" s="1" customFormat="1" ht="11.25">
      <c r="B158" s="33"/>
      <c r="D158" s="152" t="s">
        <v>316</v>
      </c>
      <c r="F158" s="153" t="s">
        <v>10620</v>
      </c>
      <c r="I158" s="154"/>
      <c r="L158" s="33"/>
      <c r="M158" s="155"/>
      <c r="T158" s="57"/>
      <c r="AT158" s="18" t="s">
        <v>316</v>
      </c>
      <c r="AU158" s="18" t="s">
        <v>82</v>
      </c>
    </row>
    <row r="159" spans="2:65" s="1" customFormat="1" ht="16.5" customHeight="1">
      <c r="B159" s="33"/>
      <c r="C159" s="139" t="s">
        <v>417</v>
      </c>
      <c r="D159" s="139" t="s">
        <v>309</v>
      </c>
      <c r="E159" s="140" t="s">
        <v>10621</v>
      </c>
      <c r="F159" s="141" t="s">
        <v>10622</v>
      </c>
      <c r="G159" s="142" t="s">
        <v>514</v>
      </c>
      <c r="H159" s="143">
        <v>20</v>
      </c>
      <c r="I159" s="144"/>
      <c r="J159" s="145">
        <f>ROUND(I159*H159,2)</f>
        <v>0</v>
      </c>
      <c r="K159" s="141" t="s">
        <v>1</v>
      </c>
      <c r="L159" s="33"/>
      <c r="M159" s="146" t="s">
        <v>1</v>
      </c>
      <c r="N159" s="147" t="s">
        <v>40</v>
      </c>
      <c r="P159" s="148">
        <f>O159*H159</f>
        <v>0</v>
      </c>
      <c r="Q159" s="148">
        <v>0</v>
      </c>
      <c r="R159" s="148">
        <f>Q159*H159</f>
        <v>0</v>
      </c>
      <c r="S159" s="148">
        <v>0</v>
      </c>
      <c r="T159" s="149">
        <f>S159*H159</f>
        <v>0</v>
      </c>
      <c r="AR159" s="150" t="s">
        <v>314</v>
      </c>
      <c r="AT159" s="150" t="s">
        <v>309</v>
      </c>
      <c r="AU159" s="150" t="s">
        <v>82</v>
      </c>
      <c r="AY159" s="18" t="s">
        <v>307</v>
      </c>
      <c r="BE159" s="151">
        <f>IF(N159="základní",J159,0)</f>
        <v>0</v>
      </c>
      <c r="BF159" s="151">
        <f>IF(N159="snížená",J159,0)</f>
        <v>0</v>
      </c>
      <c r="BG159" s="151">
        <f>IF(N159="zákl. přenesená",J159,0)</f>
        <v>0</v>
      </c>
      <c r="BH159" s="151">
        <f>IF(N159="sníž. přenesená",J159,0)</f>
        <v>0</v>
      </c>
      <c r="BI159" s="151">
        <f>IF(N159="nulová",J159,0)</f>
        <v>0</v>
      </c>
      <c r="BJ159" s="18" t="s">
        <v>82</v>
      </c>
      <c r="BK159" s="151">
        <f>ROUND(I159*H159,2)</f>
        <v>0</v>
      </c>
      <c r="BL159" s="18" t="s">
        <v>314</v>
      </c>
      <c r="BM159" s="150" t="s">
        <v>524</v>
      </c>
    </row>
    <row r="160" spans="2:65" s="1" customFormat="1" ht="11.25">
      <c r="B160" s="33"/>
      <c r="D160" s="152" t="s">
        <v>316</v>
      </c>
      <c r="F160" s="153" t="s">
        <v>10622</v>
      </c>
      <c r="I160" s="154"/>
      <c r="L160" s="33"/>
      <c r="M160" s="155"/>
      <c r="T160" s="57"/>
      <c r="AT160" s="18" t="s">
        <v>316</v>
      </c>
      <c r="AU160" s="18" t="s">
        <v>82</v>
      </c>
    </row>
    <row r="161" spans="2:65" s="1" customFormat="1" ht="16.5" customHeight="1">
      <c r="B161" s="33"/>
      <c r="C161" s="139" t="s">
        <v>426</v>
      </c>
      <c r="D161" s="139" t="s">
        <v>309</v>
      </c>
      <c r="E161" s="140" t="s">
        <v>10623</v>
      </c>
      <c r="F161" s="141" t="s">
        <v>10624</v>
      </c>
      <c r="G161" s="142" t="s">
        <v>514</v>
      </c>
      <c r="H161" s="143">
        <v>20</v>
      </c>
      <c r="I161" s="144"/>
      <c r="J161" s="145">
        <f>ROUND(I161*H161,2)</f>
        <v>0</v>
      </c>
      <c r="K161" s="141" t="s">
        <v>1</v>
      </c>
      <c r="L161" s="33"/>
      <c r="M161" s="146" t="s">
        <v>1</v>
      </c>
      <c r="N161" s="147" t="s">
        <v>40</v>
      </c>
      <c r="P161" s="148">
        <f>O161*H161</f>
        <v>0</v>
      </c>
      <c r="Q161" s="148">
        <v>0</v>
      </c>
      <c r="R161" s="148">
        <f>Q161*H161</f>
        <v>0</v>
      </c>
      <c r="S161" s="148">
        <v>0</v>
      </c>
      <c r="T161" s="149">
        <f>S161*H161</f>
        <v>0</v>
      </c>
      <c r="AR161" s="150" t="s">
        <v>314</v>
      </c>
      <c r="AT161" s="150" t="s">
        <v>309</v>
      </c>
      <c r="AU161" s="150" t="s">
        <v>82</v>
      </c>
      <c r="AY161" s="18" t="s">
        <v>307</v>
      </c>
      <c r="BE161" s="151">
        <f>IF(N161="základní",J161,0)</f>
        <v>0</v>
      </c>
      <c r="BF161" s="151">
        <f>IF(N161="snížená",J161,0)</f>
        <v>0</v>
      </c>
      <c r="BG161" s="151">
        <f>IF(N161="zákl. přenesená",J161,0)</f>
        <v>0</v>
      </c>
      <c r="BH161" s="151">
        <f>IF(N161="sníž. přenesená",J161,0)</f>
        <v>0</v>
      </c>
      <c r="BI161" s="151">
        <f>IF(N161="nulová",J161,0)</f>
        <v>0</v>
      </c>
      <c r="BJ161" s="18" t="s">
        <v>82</v>
      </c>
      <c r="BK161" s="151">
        <f>ROUND(I161*H161,2)</f>
        <v>0</v>
      </c>
      <c r="BL161" s="18" t="s">
        <v>314</v>
      </c>
      <c r="BM161" s="150" t="s">
        <v>560</v>
      </c>
    </row>
    <row r="162" spans="2:65" s="1" customFormat="1" ht="11.25">
      <c r="B162" s="33"/>
      <c r="D162" s="152" t="s">
        <v>316</v>
      </c>
      <c r="F162" s="153" t="s">
        <v>10624</v>
      </c>
      <c r="I162" s="154"/>
      <c r="L162" s="33"/>
      <c r="M162" s="155"/>
      <c r="T162" s="57"/>
      <c r="AT162" s="18" t="s">
        <v>316</v>
      </c>
      <c r="AU162" s="18" t="s">
        <v>82</v>
      </c>
    </row>
    <row r="163" spans="2:65" s="1" customFormat="1" ht="16.5" customHeight="1">
      <c r="B163" s="33"/>
      <c r="C163" s="139" t="s">
        <v>433</v>
      </c>
      <c r="D163" s="139" t="s">
        <v>309</v>
      </c>
      <c r="E163" s="140" t="s">
        <v>10625</v>
      </c>
      <c r="F163" s="141" t="s">
        <v>10626</v>
      </c>
      <c r="G163" s="142" t="s">
        <v>398</v>
      </c>
      <c r="H163" s="143">
        <v>50</v>
      </c>
      <c r="I163" s="144"/>
      <c r="J163" s="145">
        <f>ROUND(I163*H163,2)</f>
        <v>0</v>
      </c>
      <c r="K163" s="141" t="s">
        <v>1</v>
      </c>
      <c r="L163" s="33"/>
      <c r="M163" s="146" t="s">
        <v>1</v>
      </c>
      <c r="N163" s="147" t="s">
        <v>40</v>
      </c>
      <c r="P163" s="148">
        <f>O163*H163</f>
        <v>0</v>
      </c>
      <c r="Q163" s="148">
        <v>0</v>
      </c>
      <c r="R163" s="148">
        <f>Q163*H163</f>
        <v>0</v>
      </c>
      <c r="S163" s="148">
        <v>0</v>
      </c>
      <c r="T163" s="149">
        <f>S163*H163</f>
        <v>0</v>
      </c>
      <c r="AR163" s="150" t="s">
        <v>314</v>
      </c>
      <c r="AT163" s="150" t="s">
        <v>309</v>
      </c>
      <c r="AU163" s="150" t="s">
        <v>82</v>
      </c>
      <c r="AY163" s="18" t="s">
        <v>307</v>
      </c>
      <c r="BE163" s="151">
        <f>IF(N163="základní",J163,0)</f>
        <v>0</v>
      </c>
      <c r="BF163" s="151">
        <f>IF(N163="snížená",J163,0)</f>
        <v>0</v>
      </c>
      <c r="BG163" s="151">
        <f>IF(N163="zákl. přenesená",J163,0)</f>
        <v>0</v>
      </c>
      <c r="BH163" s="151">
        <f>IF(N163="sníž. přenesená",J163,0)</f>
        <v>0</v>
      </c>
      <c r="BI163" s="151">
        <f>IF(N163="nulová",J163,0)</f>
        <v>0</v>
      </c>
      <c r="BJ163" s="18" t="s">
        <v>82</v>
      </c>
      <c r="BK163" s="151">
        <f>ROUND(I163*H163,2)</f>
        <v>0</v>
      </c>
      <c r="BL163" s="18" t="s">
        <v>314</v>
      </c>
      <c r="BM163" s="150" t="s">
        <v>576</v>
      </c>
    </row>
    <row r="164" spans="2:65" s="1" customFormat="1" ht="11.25">
      <c r="B164" s="33"/>
      <c r="D164" s="152" t="s">
        <v>316</v>
      </c>
      <c r="F164" s="153" t="s">
        <v>10626</v>
      </c>
      <c r="I164" s="154"/>
      <c r="L164" s="33"/>
      <c r="M164" s="155"/>
      <c r="T164" s="57"/>
      <c r="AT164" s="18" t="s">
        <v>316</v>
      </c>
      <c r="AU164" s="18" t="s">
        <v>82</v>
      </c>
    </row>
    <row r="165" spans="2:65" s="11" customFormat="1" ht="22.9" customHeight="1">
      <c r="B165" s="127"/>
      <c r="D165" s="128" t="s">
        <v>74</v>
      </c>
      <c r="E165" s="137" t="s">
        <v>8611</v>
      </c>
      <c r="F165" s="137" t="s">
        <v>10627</v>
      </c>
      <c r="I165" s="130"/>
      <c r="J165" s="138">
        <f>BK165</f>
        <v>0</v>
      </c>
      <c r="L165" s="127"/>
      <c r="M165" s="132"/>
      <c r="P165" s="133">
        <f>SUM(P166:P167)</f>
        <v>0</v>
      </c>
      <c r="R165" s="133">
        <f>SUM(R166:R167)</f>
        <v>0</v>
      </c>
      <c r="T165" s="134">
        <f>SUM(T166:T167)</f>
        <v>0</v>
      </c>
      <c r="AR165" s="128" t="s">
        <v>82</v>
      </c>
      <c r="AT165" s="135" t="s">
        <v>74</v>
      </c>
      <c r="AU165" s="135" t="s">
        <v>82</v>
      </c>
      <c r="AY165" s="128" t="s">
        <v>307</v>
      </c>
      <c r="BK165" s="136">
        <f>SUM(BK166:BK167)</f>
        <v>0</v>
      </c>
    </row>
    <row r="166" spans="2:65" s="1" customFormat="1" ht="16.5" customHeight="1">
      <c r="B166" s="33"/>
      <c r="C166" s="139" t="s">
        <v>438</v>
      </c>
      <c r="D166" s="139" t="s">
        <v>309</v>
      </c>
      <c r="E166" s="140" t="s">
        <v>10628</v>
      </c>
      <c r="F166" s="141" t="s">
        <v>10629</v>
      </c>
      <c r="G166" s="142" t="s">
        <v>398</v>
      </c>
      <c r="H166" s="143">
        <v>50</v>
      </c>
      <c r="I166" s="144"/>
      <c r="J166" s="145">
        <f>ROUND(I166*H166,2)</f>
        <v>0</v>
      </c>
      <c r="K166" s="141" t="s">
        <v>1</v>
      </c>
      <c r="L166" s="33"/>
      <c r="M166" s="146" t="s">
        <v>1</v>
      </c>
      <c r="N166" s="147" t="s">
        <v>40</v>
      </c>
      <c r="P166" s="148">
        <f>O166*H166</f>
        <v>0</v>
      </c>
      <c r="Q166" s="148">
        <v>0</v>
      </c>
      <c r="R166" s="148">
        <f>Q166*H166</f>
        <v>0</v>
      </c>
      <c r="S166" s="148">
        <v>0</v>
      </c>
      <c r="T166" s="149">
        <f>S166*H166</f>
        <v>0</v>
      </c>
      <c r="AR166" s="150" t="s">
        <v>314</v>
      </c>
      <c r="AT166" s="150" t="s">
        <v>309</v>
      </c>
      <c r="AU166" s="150" t="s">
        <v>84</v>
      </c>
      <c r="AY166" s="18" t="s">
        <v>307</v>
      </c>
      <c r="BE166" s="151">
        <f>IF(N166="základní",J166,0)</f>
        <v>0</v>
      </c>
      <c r="BF166" s="151">
        <f>IF(N166="snížená",J166,0)</f>
        <v>0</v>
      </c>
      <c r="BG166" s="151">
        <f>IF(N166="zákl. přenesená",J166,0)</f>
        <v>0</v>
      </c>
      <c r="BH166" s="151">
        <f>IF(N166="sníž. přenesená",J166,0)</f>
        <v>0</v>
      </c>
      <c r="BI166" s="151">
        <f>IF(N166="nulová",J166,0)</f>
        <v>0</v>
      </c>
      <c r="BJ166" s="18" t="s">
        <v>82</v>
      </c>
      <c r="BK166" s="151">
        <f>ROUND(I166*H166,2)</f>
        <v>0</v>
      </c>
      <c r="BL166" s="18" t="s">
        <v>314</v>
      </c>
      <c r="BM166" s="150" t="s">
        <v>588</v>
      </c>
    </row>
    <row r="167" spans="2:65" s="1" customFormat="1" ht="11.25">
      <c r="B167" s="33"/>
      <c r="D167" s="152" t="s">
        <v>316</v>
      </c>
      <c r="F167" s="153" t="s">
        <v>10629</v>
      </c>
      <c r="I167" s="154"/>
      <c r="L167" s="33"/>
      <c r="M167" s="155"/>
      <c r="T167" s="57"/>
      <c r="AT167" s="18" t="s">
        <v>316</v>
      </c>
      <c r="AU167" s="18" t="s">
        <v>84</v>
      </c>
    </row>
    <row r="168" spans="2:65" s="11" customFormat="1" ht="22.9" customHeight="1">
      <c r="B168" s="127"/>
      <c r="D168" s="128" t="s">
        <v>74</v>
      </c>
      <c r="E168" s="137" t="s">
        <v>8636</v>
      </c>
      <c r="F168" s="137" t="s">
        <v>10630</v>
      </c>
      <c r="I168" s="130"/>
      <c r="J168" s="138">
        <f>BK168</f>
        <v>0</v>
      </c>
      <c r="L168" s="127"/>
      <c r="M168" s="132"/>
      <c r="P168" s="133">
        <f>SUM(P169:P172)</f>
        <v>0</v>
      </c>
      <c r="R168" s="133">
        <f>SUM(R169:R172)</f>
        <v>0</v>
      </c>
      <c r="T168" s="134">
        <f>SUM(T169:T172)</f>
        <v>0</v>
      </c>
      <c r="AR168" s="128" t="s">
        <v>82</v>
      </c>
      <c r="AT168" s="135" t="s">
        <v>74</v>
      </c>
      <c r="AU168" s="135" t="s">
        <v>82</v>
      </c>
      <c r="AY168" s="128" t="s">
        <v>307</v>
      </c>
      <c r="BK168" s="136">
        <f>SUM(BK169:BK172)</f>
        <v>0</v>
      </c>
    </row>
    <row r="169" spans="2:65" s="1" customFormat="1" ht="16.5" customHeight="1">
      <c r="B169" s="33"/>
      <c r="C169" s="139" t="s">
        <v>448</v>
      </c>
      <c r="D169" s="139" t="s">
        <v>309</v>
      </c>
      <c r="E169" s="140" t="s">
        <v>10631</v>
      </c>
      <c r="F169" s="141" t="s">
        <v>10632</v>
      </c>
      <c r="G169" s="142" t="s">
        <v>398</v>
      </c>
      <c r="H169" s="143">
        <v>50</v>
      </c>
      <c r="I169" s="144"/>
      <c r="J169" s="145">
        <f>ROUND(I169*H169,2)</f>
        <v>0</v>
      </c>
      <c r="K169" s="141" t="s">
        <v>1</v>
      </c>
      <c r="L169" s="33"/>
      <c r="M169" s="146" t="s">
        <v>1</v>
      </c>
      <c r="N169" s="147" t="s">
        <v>40</v>
      </c>
      <c r="P169" s="148">
        <f>O169*H169</f>
        <v>0</v>
      </c>
      <c r="Q169" s="148">
        <v>0</v>
      </c>
      <c r="R169" s="148">
        <f>Q169*H169</f>
        <v>0</v>
      </c>
      <c r="S169" s="148">
        <v>0</v>
      </c>
      <c r="T169" s="149">
        <f>S169*H169</f>
        <v>0</v>
      </c>
      <c r="AR169" s="150" t="s">
        <v>314</v>
      </c>
      <c r="AT169" s="150" t="s">
        <v>309</v>
      </c>
      <c r="AU169" s="150" t="s">
        <v>84</v>
      </c>
      <c r="AY169" s="18" t="s">
        <v>307</v>
      </c>
      <c r="BE169" s="151">
        <f>IF(N169="základní",J169,0)</f>
        <v>0</v>
      </c>
      <c r="BF169" s="151">
        <f>IF(N169="snížená",J169,0)</f>
        <v>0</v>
      </c>
      <c r="BG169" s="151">
        <f>IF(N169="zákl. přenesená",J169,0)</f>
        <v>0</v>
      </c>
      <c r="BH169" s="151">
        <f>IF(N169="sníž. přenesená",J169,0)</f>
        <v>0</v>
      </c>
      <c r="BI169" s="151">
        <f>IF(N169="nulová",J169,0)</f>
        <v>0</v>
      </c>
      <c r="BJ169" s="18" t="s">
        <v>82</v>
      </c>
      <c r="BK169" s="151">
        <f>ROUND(I169*H169,2)</f>
        <v>0</v>
      </c>
      <c r="BL169" s="18" t="s">
        <v>314</v>
      </c>
      <c r="BM169" s="150" t="s">
        <v>603</v>
      </c>
    </row>
    <row r="170" spans="2:65" s="1" customFormat="1" ht="11.25">
      <c r="B170" s="33"/>
      <c r="D170" s="152" t="s">
        <v>316</v>
      </c>
      <c r="F170" s="153" t="s">
        <v>10632</v>
      </c>
      <c r="I170" s="154"/>
      <c r="L170" s="33"/>
      <c r="M170" s="155"/>
      <c r="T170" s="57"/>
      <c r="AT170" s="18" t="s">
        <v>316</v>
      </c>
      <c r="AU170" s="18" t="s">
        <v>84</v>
      </c>
    </row>
    <row r="171" spans="2:65" s="1" customFormat="1" ht="16.5" customHeight="1">
      <c r="B171" s="33"/>
      <c r="C171" s="139" t="s">
        <v>7</v>
      </c>
      <c r="D171" s="139" t="s">
        <v>309</v>
      </c>
      <c r="E171" s="140" t="s">
        <v>10633</v>
      </c>
      <c r="F171" s="141" t="s">
        <v>10634</v>
      </c>
      <c r="G171" s="142" t="s">
        <v>398</v>
      </c>
      <c r="H171" s="143">
        <v>10</v>
      </c>
      <c r="I171" s="144"/>
      <c r="J171" s="145">
        <f>ROUND(I171*H171,2)</f>
        <v>0</v>
      </c>
      <c r="K171" s="141" t="s">
        <v>1</v>
      </c>
      <c r="L171" s="33"/>
      <c r="M171" s="146" t="s">
        <v>1</v>
      </c>
      <c r="N171" s="147" t="s">
        <v>40</v>
      </c>
      <c r="P171" s="148">
        <f>O171*H171</f>
        <v>0</v>
      </c>
      <c r="Q171" s="148">
        <v>0</v>
      </c>
      <c r="R171" s="148">
        <f>Q171*H171</f>
        <v>0</v>
      </c>
      <c r="S171" s="148">
        <v>0</v>
      </c>
      <c r="T171" s="149">
        <f>S171*H171</f>
        <v>0</v>
      </c>
      <c r="AR171" s="150" t="s">
        <v>314</v>
      </c>
      <c r="AT171" s="150" t="s">
        <v>309</v>
      </c>
      <c r="AU171" s="150" t="s">
        <v>84</v>
      </c>
      <c r="AY171" s="18" t="s">
        <v>307</v>
      </c>
      <c r="BE171" s="151">
        <f>IF(N171="základní",J171,0)</f>
        <v>0</v>
      </c>
      <c r="BF171" s="151">
        <f>IF(N171="snížená",J171,0)</f>
        <v>0</v>
      </c>
      <c r="BG171" s="151">
        <f>IF(N171="zákl. přenesená",J171,0)</f>
        <v>0</v>
      </c>
      <c r="BH171" s="151">
        <f>IF(N171="sníž. přenesená",J171,0)</f>
        <v>0</v>
      </c>
      <c r="BI171" s="151">
        <f>IF(N171="nulová",J171,0)</f>
        <v>0</v>
      </c>
      <c r="BJ171" s="18" t="s">
        <v>82</v>
      </c>
      <c r="BK171" s="151">
        <f>ROUND(I171*H171,2)</f>
        <v>0</v>
      </c>
      <c r="BL171" s="18" t="s">
        <v>314</v>
      </c>
      <c r="BM171" s="150" t="s">
        <v>615</v>
      </c>
    </row>
    <row r="172" spans="2:65" s="1" customFormat="1" ht="11.25">
      <c r="B172" s="33"/>
      <c r="D172" s="152" t="s">
        <v>316</v>
      </c>
      <c r="F172" s="153" t="s">
        <v>10634</v>
      </c>
      <c r="I172" s="154"/>
      <c r="L172" s="33"/>
      <c r="M172" s="155"/>
      <c r="T172" s="57"/>
      <c r="AT172" s="18" t="s">
        <v>316</v>
      </c>
      <c r="AU172" s="18" t="s">
        <v>84</v>
      </c>
    </row>
    <row r="173" spans="2:65" s="11" customFormat="1" ht="22.9" customHeight="1">
      <c r="B173" s="127"/>
      <c r="D173" s="128" t="s">
        <v>74</v>
      </c>
      <c r="E173" s="137" t="s">
        <v>8646</v>
      </c>
      <c r="F173" s="137" t="s">
        <v>10635</v>
      </c>
      <c r="I173" s="130"/>
      <c r="J173" s="138">
        <f>BK173</f>
        <v>0</v>
      </c>
      <c r="L173" s="127"/>
      <c r="M173" s="132"/>
      <c r="P173" s="133">
        <f>SUM(P174:P175)</f>
        <v>0</v>
      </c>
      <c r="R173" s="133">
        <f>SUM(R174:R175)</f>
        <v>0</v>
      </c>
      <c r="T173" s="134">
        <f>SUM(T174:T175)</f>
        <v>0</v>
      </c>
      <c r="AR173" s="128" t="s">
        <v>82</v>
      </c>
      <c r="AT173" s="135" t="s">
        <v>74</v>
      </c>
      <c r="AU173" s="135" t="s">
        <v>82</v>
      </c>
      <c r="AY173" s="128" t="s">
        <v>307</v>
      </c>
      <c r="BK173" s="136">
        <f>SUM(BK174:BK175)</f>
        <v>0</v>
      </c>
    </row>
    <row r="174" spans="2:65" s="1" customFormat="1" ht="16.5" customHeight="1">
      <c r="B174" s="33"/>
      <c r="C174" s="139" t="s">
        <v>459</v>
      </c>
      <c r="D174" s="139" t="s">
        <v>309</v>
      </c>
      <c r="E174" s="140" t="s">
        <v>10636</v>
      </c>
      <c r="F174" s="141" t="s">
        <v>10637</v>
      </c>
      <c r="G174" s="142" t="s">
        <v>398</v>
      </c>
      <c r="H174" s="143">
        <v>50</v>
      </c>
      <c r="I174" s="144"/>
      <c r="J174" s="145">
        <f>ROUND(I174*H174,2)</f>
        <v>0</v>
      </c>
      <c r="K174" s="141" t="s">
        <v>1</v>
      </c>
      <c r="L174" s="33"/>
      <c r="M174" s="146" t="s">
        <v>1</v>
      </c>
      <c r="N174" s="147" t="s">
        <v>40</v>
      </c>
      <c r="P174" s="148">
        <f>O174*H174</f>
        <v>0</v>
      </c>
      <c r="Q174" s="148">
        <v>0</v>
      </c>
      <c r="R174" s="148">
        <f>Q174*H174</f>
        <v>0</v>
      </c>
      <c r="S174" s="148">
        <v>0</v>
      </c>
      <c r="T174" s="149">
        <f>S174*H174</f>
        <v>0</v>
      </c>
      <c r="AR174" s="150" t="s">
        <v>314</v>
      </c>
      <c r="AT174" s="150" t="s">
        <v>309</v>
      </c>
      <c r="AU174" s="150" t="s">
        <v>84</v>
      </c>
      <c r="AY174" s="18" t="s">
        <v>307</v>
      </c>
      <c r="BE174" s="151">
        <f>IF(N174="základní",J174,0)</f>
        <v>0</v>
      </c>
      <c r="BF174" s="151">
        <f>IF(N174="snížená",J174,0)</f>
        <v>0</v>
      </c>
      <c r="BG174" s="151">
        <f>IF(N174="zákl. přenesená",J174,0)</f>
        <v>0</v>
      </c>
      <c r="BH174" s="151">
        <f>IF(N174="sníž. přenesená",J174,0)</f>
        <v>0</v>
      </c>
      <c r="BI174" s="151">
        <f>IF(N174="nulová",J174,0)</f>
        <v>0</v>
      </c>
      <c r="BJ174" s="18" t="s">
        <v>82</v>
      </c>
      <c r="BK174" s="151">
        <f>ROUND(I174*H174,2)</f>
        <v>0</v>
      </c>
      <c r="BL174" s="18" t="s">
        <v>314</v>
      </c>
      <c r="BM174" s="150" t="s">
        <v>627</v>
      </c>
    </row>
    <row r="175" spans="2:65" s="1" customFormat="1" ht="11.25">
      <c r="B175" s="33"/>
      <c r="D175" s="152" t="s">
        <v>316</v>
      </c>
      <c r="F175" s="153" t="s">
        <v>10637</v>
      </c>
      <c r="I175" s="154"/>
      <c r="L175" s="33"/>
      <c r="M175" s="155"/>
      <c r="T175" s="57"/>
      <c r="AT175" s="18" t="s">
        <v>316</v>
      </c>
      <c r="AU175" s="18" t="s">
        <v>84</v>
      </c>
    </row>
    <row r="176" spans="2:65" s="11" customFormat="1" ht="22.9" customHeight="1">
      <c r="B176" s="127"/>
      <c r="D176" s="128" t="s">
        <v>74</v>
      </c>
      <c r="E176" s="137" t="s">
        <v>8683</v>
      </c>
      <c r="F176" s="137" t="s">
        <v>10638</v>
      </c>
      <c r="I176" s="130"/>
      <c r="J176" s="138">
        <f>BK176</f>
        <v>0</v>
      </c>
      <c r="L176" s="127"/>
      <c r="M176" s="132"/>
      <c r="P176" s="133">
        <f>SUM(P177:P182)</f>
        <v>0</v>
      </c>
      <c r="R176" s="133">
        <f>SUM(R177:R182)</f>
        <v>0</v>
      </c>
      <c r="T176" s="134">
        <f>SUM(T177:T182)</f>
        <v>0</v>
      </c>
      <c r="AR176" s="128" t="s">
        <v>82</v>
      </c>
      <c r="AT176" s="135" t="s">
        <v>74</v>
      </c>
      <c r="AU176" s="135" t="s">
        <v>82</v>
      </c>
      <c r="AY176" s="128" t="s">
        <v>307</v>
      </c>
      <c r="BK176" s="136">
        <f>SUM(BK177:BK182)</f>
        <v>0</v>
      </c>
    </row>
    <row r="177" spans="2:65" s="1" customFormat="1" ht="16.5" customHeight="1">
      <c r="B177" s="33"/>
      <c r="C177" s="139" t="s">
        <v>464</v>
      </c>
      <c r="D177" s="139" t="s">
        <v>309</v>
      </c>
      <c r="E177" s="140" t="s">
        <v>10639</v>
      </c>
      <c r="F177" s="141" t="s">
        <v>10640</v>
      </c>
      <c r="G177" s="142" t="s">
        <v>398</v>
      </c>
      <c r="H177" s="143">
        <v>50</v>
      </c>
      <c r="I177" s="144"/>
      <c r="J177" s="145">
        <f>ROUND(I177*H177,2)</f>
        <v>0</v>
      </c>
      <c r="K177" s="141" t="s">
        <v>1</v>
      </c>
      <c r="L177" s="33"/>
      <c r="M177" s="146" t="s">
        <v>1</v>
      </c>
      <c r="N177" s="147" t="s">
        <v>40</v>
      </c>
      <c r="P177" s="148">
        <f>O177*H177</f>
        <v>0</v>
      </c>
      <c r="Q177" s="148">
        <v>0</v>
      </c>
      <c r="R177" s="148">
        <f>Q177*H177</f>
        <v>0</v>
      </c>
      <c r="S177" s="148">
        <v>0</v>
      </c>
      <c r="T177" s="149">
        <f>S177*H177</f>
        <v>0</v>
      </c>
      <c r="AR177" s="150" t="s">
        <v>314</v>
      </c>
      <c r="AT177" s="150" t="s">
        <v>309</v>
      </c>
      <c r="AU177" s="150" t="s">
        <v>84</v>
      </c>
      <c r="AY177" s="18" t="s">
        <v>307</v>
      </c>
      <c r="BE177" s="151">
        <f>IF(N177="základní",J177,0)</f>
        <v>0</v>
      </c>
      <c r="BF177" s="151">
        <f>IF(N177="snížená",J177,0)</f>
        <v>0</v>
      </c>
      <c r="BG177" s="151">
        <f>IF(N177="zákl. přenesená",J177,0)</f>
        <v>0</v>
      </c>
      <c r="BH177" s="151">
        <f>IF(N177="sníž. přenesená",J177,0)</f>
        <v>0</v>
      </c>
      <c r="BI177" s="151">
        <f>IF(N177="nulová",J177,0)</f>
        <v>0</v>
      </c>
      <c r="BJ177" s="18" t="s">
        <v>82</v>
      </c>
      <c r="BK177" s="151">
        <f>ROUND(I177*H177,2)</f>
        <v>0</v>
      </c>
      <c r="BL177" s="18" t="s">
        <v>314</v>
      </c>
      <c r="BM177" s="150" t="s">
        <v>637</v>
      </c>
    </row>
    <row r="178" spans="2:65" s="1" customFormat="1" ht="11.25">
      <c r="B178" s="33"/>
      <c r="D178" s="152" t="s">
        <v>316</v>
      </c>
      <c r="F178" s="153" t="s">
        <v>10640</v>
      </c>
      <c r="I178" s="154"/>
      <c r="L178" s="33"/>
      <c r="M178" s="155"/>
      <c r="T178" s="57"/>
      <c r="AT178" s="18" t="s">
        <v>316</v>
      </c>
      <c r="AU178" s="18" t="s">
        <v>84</v>
      </c>
    </row>
    <row r="179" spans="2:65" s="1" customFormat="1" ht="16.5" customHeight="1">
      <c r="B179" s="33"/>
      <c r="C179" s="139" t="s">
        <v>472</v>
      </c>
      <c r="D179" s="139" t="s">
        <v>309</v>
      </c>
      <c r="E179" s="140" t="s">
        <v>10641</v>
      </c>
      <c r="F179" s="141" t="s">
        <v>10642</v>
      </c>
      <c r="G179" s="142" t="s">
        <v>312</v>
      </c>
      <c r="H179" s="143">
        <v>10</v>
      </c>
      <c r="I179" s="144"/>
      <c r="J179" s="145">
        <f>ROUND(I179*H179,2)</f>
        <v>0</v>
      </c>
      <c r="K179" s="141" t="s">
        <v>1</v>
      </c>
      <c r="L179" s="33"/>
      <c r="M179" s="146" t="s">
        <v>1</v>
      </c>
      <c r="N179" s="147" t="s">
        <v>40</v>
      </c>
      <c r="P179" s="148">
        <f>O179*H179</f>
        <v>0</v>
      </c>
      <c r="Q179" s="148">
        <v>0</v>
      </c>
      <c r="R179" s="148">
        <f>Q179*H179</f>
        <v>0</v>
      </c>
      <c r="S179" s="148">
        <v>0</v>
      </c>
      <c r="T179" s="149">
        <f>S179*H179</f>
        <v>0</v>
      </c>
      <c r="AR179" s="150" t="s">
        <v>314</v>
      </c>
      <c r="AT179" s="150" t="s">
        <v>309</v>
      </c>
      <c r="AU179" s="150" t="s">
        <v>84</v>
      </c>
      <c r="AY179" s="18" t="s">
        <v>307</v>
      </c>
      <c r="BE179" s="151">
        <f>IF(N179="základní",J179,0)</f>
        <v>0</v>
      </c>
      <c r="BF179" s="151">
        <f>IF(N179="snížená",J179,0)</f>
        <v>0</v>
      </c>
      <c r="BG179" s="151">
        <f>IF(N179="zákl. přenesená",J179,0)</f>
        <v>0</v>
      </c>
      <c r="BH179" s="151">
        <f>IF(N179="sníž. přenesená",J179,0)</f>
        <v>0</v>
      </c>
      <c r="BI179" s="151">
        <f>IF(N179="nulová",J179,0)</f>
        <v>0</v>
      </c>
      <c r="BJ179" s="18" t="s">
        <v>82</v>
      </c>
      <c r="BK179" s="151">
        <f>ROUND(I179*H179,2)</f>
        <v>0</v>
      </c>
      <c r="BL179" s="18" t="s">
        <v>314</v>
      </c>
      <c r="BM179" s="150" t="s">
        <v>659</v>
      </c>
    </row>
    <row r="180" spans="2:65" s="1" customFormat="1" ht="11.25">
      <c r="B180" s="33"/>
      <c r="D180" s="152" t="s">
        <v>316</v>
      </c>
      <c r="F180" s="153" t="s">
        <v>10642</v>
      </c>
      <c r="I180" s="154"/>
      <c r="L180" s="33"/>
      <c r="M180" s="155"/>
      <c r="T180" s="57"/>
      <c r="AT180" s="18" t="s">
        <v>316</v>
      </c>
      <c r="AU180" s="18" t="s">
        <v>84</v>
      </c>
    </row>
    <row r="181" spans="2:65" s="1" customFormat="1" ht="16.5" customHeight="1">
      <c r="B181" s="33"/>
      <c r="C181" s="139" t="s">
        <v>480</v>
      </c>
      <c r="D181" s="139" t="s">
        <v>309</v>
      </c>
      <c r="E181" s="140" t="s">
        <v>10643</v>
      </c>
      <c r="F181" s="141" t="s">
        <v>10644</v>
      </c>
      <c r="G181" s="142" t="s">
        <v>337</v>
      </c>
      <c r="H181" s="143">
        <v>3</v>
      </c>
      <c r="I181" s="144"/>
      <c r="J181" s="145">
        <f>ROUND(I181*H181,2)</f>
        <v>0</v>
      </c>
      <c r="K181" s="141" t="s">
        <v>1</v>
      </c>
      <c r="L181" s="33"/>
      <c r="M181" s="146" t="s">
        <v>1</v>
      </c>
      <c r="N181" s="147" t="s">
        <v>40</v>
      </c>
      <c r="P181" s="148">
        <f>O181*H181</f>
        <v>0</v>
      </c>
      <c r="Q181" s="148">
        <v>0</v>
      </c>
      <c r="R181" s="148">
        <f>Q181*H181</f>
        <v>0</v>
      </c>
      <c r="S181" s="148">
        <v>0</v>
      </c>
      <c r="T181" s="149">
        <f>S181*H181</f>
        <v>0</v>
      </c>
      <c r="AR181" s="150" t="s">
        <v>314</v>
      </c>
      <c r="AT181" s="150" t="s">
        <v>309</v>
      </c>
      <c r="AU181" s="150" t="s">
        <v>84</v>
      </c>
      <c r="AY181" s="18" t="s">
        <v>307</v>
      </c>
      <c r="BE181" s="151">
        <f>IF(N181="základní",J181,0)</f>
        <v>0</v>
      </c>
      <c r="BF181" s="151">
        <f>IF(N181="snížená",J181,0)</f>
        <v>0</v>
      </c>
      <c r="BG181" s="151">
        <f>IF(N181="zákl. přenesená",J181,0)</f>
        <v>0</v>
      </c>
      <c r="BH181" s="151">
        <f>IF(N181="sníž. přenesená",J181,0)</f>
        <v>0</v>
      </c>
      <c r="BI181" s="151">
        <f>IF(N181="nulová",J181,0)</f>
        <v>0</v>
      </c>
      <c r="BJ181" s="18" t="s">
        <v>82</v>
      </c>
      <c r="BK181" s="151">
        <f>ROUND(I181*H181,2)</f>
        <v>0</v>
      </c>
      <c r="BL181" s="18" t="s">
        <v>314</v>
      </c>
      <c r="BM181" s="150" t="s">
        <v>675</v>
      </c>
    </row>
    <row r="182" spans="2:65" s="1" customFormat="1" ht="11.25">
      <c r="B182" s="33"/>
      <c r="D182" s="152" t="s">
        <v>316</v>
      </c>
      <c r="F182" s="153" t="s">
        <v>10644</v>
      </c>
      <c r="I182" s="154"/>
      <c r="L182" s="33"/>
      <c r="M182" s="204"/>
      <c r="N182" s="205"/>
      <c r="O182" s="205"/>
      <c r="P182" s="205"/>
      <c r="Q182" s="205"/>
      <c r="R182" s="205"/>
      <c r="S182" s="205"/>
      <c r="T182" s="206"/>
      <c r="AT182" s="18" t="s">
        <v>316</v>
      </c>
      <c r="AU182" s="18" t="s">
        <v>84</v>
      </c>
    </row>
    <row r="183" spans="2:65" s="1" customFormat="1" ht="6.95" customHeight="1">
      <c r="B183" s="45"/>
      <c r="C183" s="46"/>
      <c r="D183" s="46"/>
      <c r="E183" s="46"/>
      <c r="F183" s="46"/>
      <c r="G183" s="46"/>
      <c r="H183" s="46"/>
      <c r="I183" s="46"/>
      <c r="J183" s="46"/>
      <c r="K183" s="46"/>
      <c r="L183" s="33"/>
    </row>
  </sheetData>
  <sheetProtection algorithmName="SHA-512" hashValue="TQA+JewILUHvsnf98O9BOBALZ5k08qi1T+02/IkMqkFeMBkvyl01oH06UWRTomg6WlXWX2mNfhWNIXcgMA6jxw==" saltValue="5K5dM4B6OnB3fXTNsQq3lUnsGl/5YELgVUOSp3jBlRiQiLA3AgNDJ0QfW+ERev4e2ZEgpmhTJ926saLsZZOWkQ==" spinCount="100000" sheet="1" objects="1" scenarios="1" formatColumns="0" formatRows="0" autoFilter="0"/>
  <autoFilter ref="C123:K182" xr:uid="{00000000-0009-0000-0000-000013000000}"/>
  <mergeCells count="9">
    <mergeCell ref="E87:H87"/>
    <mergeCell ref="E114:H114"/>
    <mergeCell ref="E116:H116"/>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B2:BM176"/>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56"/>
      <c r="M2" s="256"/>
      <c r="N2" s="256"/>
      <c r="O2" s="256"/>
      <c r="P2" s="256"/>
      <c r="Q2" s="256"/>
      <c r="R2" s="256"/>
      <c r="S2" s="256"/>
      <c r="T2" s="256"/>
      <c r="U2" s="256"/>
      <c r="V2" s="256"/>
      <c r="AT2" s="18" t="s">
        <v>158</v>
      </c>
    </row>
    <row r="3" spans="2:46" ht="6.95" customHeight="1">
      <c r="B3" s="19"/>
      <c r="C3" s="20"/>
      <c r="D3" s="20"/>
      <c r="E3" s="20"/>
      <c r="F3" s="20"/>
      <c r="G3" s="20"/>
      <c r="H3" s="20"/>
      <c r="I3" s="20"/>
      <c r="J3" s="20"/>
      <c r="K3" s="20"/>
      <c r="L3" s="21"/>
      <c r="AT3" s="18" t="s">
        <v>84</v>
      </c>
    </row>
    <row r="4" spans="2:46" ht="24.95" customHeight="1">
      <c r="B4" s="21"/>
      <c r="D4" s="22" t="s">
        <v>164</v>
      </c>
      <c r="L4" s="21"/>
      <c r="M4" s="95" t="s">
        <v>10</v>
      </c>
      <c r="AT4" s="18" t="s">
        <v>4</v>
      </c>
    </row>
    <row r="5" spans="2:46" ht="6.95" customHeight="1">
      <c r="B5" s="21"/>
      <c r="L5" s="21"/>
    </row>
    <row r="6" spans="2:46" ht="12" customHeight="1">
      <c r="B6" s="21"/>
      <c r="D6" s="28" t="s">
        <v>16</v>
      </c>
      <c r="L6" s="21"/>
    </row>
    <row r="7" spans="2:46" ht="16.5" customHeight="1">
      <c r="B7" s="21"/>
      <c r="E7" s="271" t="str">
        <f>'Rekapitulace stavby'!K6</f>
        <v>ZŠ Dědina - nástavba - REVIZE č. 2</v>
      </c>
      <c r="F7" s="272"/>
      <c r="G7" s="272"/>
      <c r="H7" s="272"/>
      <c r="L7" s="21"/>
    </row>
    <row r="8" spans="2:46" s="1" customFormat="1" ht="12" customHeight="1">
      <c r="B8" s="33"/>
      <c r="D8" s="28" t="s">
        <v>173</v>
      </c>
      <c r="L8" s="33"/>
    </row>
    <row r="9" spans="2:46" s="1" customFormat="1" ht="16.5" customHeight="1">
      <c r="B9" s="33"/>
      <c r="E9" s="236" t="s">
        <v>10645</v>
      </c>
      <c r="F9" s="273"/>
      <c r="G9" s="273"/>
      <c r="H9" s="273"/>
      <c r="L9" s="33"/>
    </row>
    <row r="10" spans="2:46" s="1" customFormat="1" ht="11.25">
      <c r="B10" s="33"/>
      <c r="L10" s="33"/>
    </row>
    <row r="11" spans="2:46" s="1" customFormat="1" ht="12" customHeight="1">
      <c r="B11" s="33"/>
      <c r="D11" s="28" t="s">
        <v>18</v>
      </c>
      <c r="F11" s="26" t="s">
        <v>1</v>
      </c>
      <c r="I11" s="28" t="s">
        <v>19</v>
      </c>
      <c r="J11" s="26" t="s">
        <v>1</v>
      </c>
      <c r="L11" s="33"/>
    </row>
    <row r="12" spans="2:46" s="1" customFormat="1" ht="12" customHeight="1">
      <c r="B12" s="33"/>
      <c r="D12" s="28" t="s">
        <v>20</v>
      </c>
      <c r="F12" s="26" t="s">
        <v>21</v>
      </c>
      <c r="I12" s="28" t="s">
        <v>22</v>
      </c>
      <c r="J12" s="53" t="str">
        <f>'Rekapitulace stavby'!AN8</f>
        <v>15. 9. 2025</v>
      </c>
      <c r="L12" s="33"/>
    </row>
    <row r="13" spans="2:46" s="1" customFormat="1" ht="10.9" customHeight="1">
      <c r="B13" s="33"/>
      <c r="L13" s="33"/>
    </row>
    <row r="14" spans="2:46" s="1" customFormat="1" ht="12" customHeight="1">
      <c r="B14" s="33"/>
      <c r="D14" s="28" t="s">
        <v>24</v>
      </c>
      <c r="I14" s="28" t="s">
        <v>25</v>
      </c>
      <c r="J14" s="26" t="str">
        <f>IF('Rekapitulace stavby'!AN10="","",'Rekapitulace stavby'!AN10)</f>
        <v/>
      </c>
      <c r="L14" s="33"/>
    </row>
    <row r="15" spans="2:46" s="1" customFormat="1" ht="18" customHeight="1">
      <c r="B15" s="33"/>
      <c r="E15" s="26" t="str">
        <f>IF('Rekapitulace stavby'!E11="","",'Rekapitulace stavby'!E11)</f>
        <v xml:space="preserve"> </v>
      </c>
      <c r="I15" s="28" t="s">
        <v>27</v>
      </c>
      <c r="J15" s="26" t="str">
        <f>IF('Rekapitulace stavby'!AN11="","",'Rekapitulace stavby'!AN11)</f>
        <v/>
      </c>
      <c r="L15" s="33"/>
    </row>
    <row r="16" spans="2:46" s="1" customFormat="1" ht="6.95" customHeight="1">
      <c r="B16" s="33"/>
      <c r="L16" s="33"/>
    </row>
    <row r="17" spans="2:12" s="1" customFormat="1" ht="12" customHeight="1">
      <c r="B17" s="33"/>
      <c r="D17" s="28" t="s">
        <v>28</v>
      </c>
      <c r="I17" s="28" t="s">
        <v>25</v>
      </c>
      <c r="J17" s="29" t="str">
        <f>'Rekapitulace stavby'!AN13</f>
        <v>Vyplň údaj</v>
      </c>
      <c r="L17" s="33"/>
    </row>
    <row r="18" spans="2:12" s="1" customFormat="1" ht="18" customHeight="1">
      <c r="B18" s="33"/>
      <c r="E18" s="274" t="str">
        <f>'Rekapitulace stavby'!E14</f>
        <v>Vyplň údaj</v>
      </c>
      <c r="F18" s="255"/>
      <c r="G18" s="255"/>
      <c r="H18" s="255"/>
      <c r="I18" s="28" t="s">
        <v>27</v>
      </c>
      <c r="J18" s="29" t="str">
        <f>'Rekapitulace stavby'!AN14</f>
        <v>Vyplň údaj</v>
      </c>
      <c r="L18" s="33"/>
    </row>
    <row r="19" spans="2:12" s="1" customFormat="1" ht="6.95" customHeight="1">
      <c r="B19" s="33"/>
      <c r="L19" s="33"/>
    </row>
    <row r="20" spans="2:12" s="1" customFormat="1" ht="12" customHeight="1">
      <c r="B20" s="33"/>
      <c r="D20" s="28" t="s">
        <v>30</v>
      </c>
      <c r="I20" s="28" t="s">
        <v>25</v>
      </c>
      <c r="J20" s="26" t="s">
        <v>1</v>
      </c>
      <c r="L20" s="33"/>
    </row>
    <row r="21" spans="2:12" s="1" customFormat="1" ht="18" customHeight="1">
      <c r="B21" s="33"/>
      <c r="E21" s="26" t="s">
        <v>31</v>
      </c>
      <c r="I21" s="28" t="s">
        <v>27</v>
      </c>
      <c r="J21" s="26" t="s">
        <v>1</v>
      </c>
      <c r="L21" s="33"/>
    </row>
    <row r="22" spans="2:12" s="1" customFormat="1" ht="6.95" customHeight="1">
      <c r="B22" s="33"/>
      <c r="L22" s="33"/>
    </row>
    <row r="23" spans="2:12" s="1" customFormat="1" ht="12" customHeight="1">
      <c r="B23" s="33"/>
      <c r="D23" s="28" t="s">
        <v>33</v>
      </c>
      <c r="I23" s="28" t="s">
        <v>25</v>
      </c>
      <c r="J23" s="26" t="str">
        <f>IF('Rekapitulace stavby'!AN19="","",'Rekapitulace stavby'!AN19)</f>
        <v/>
      </c>
      <c r="L23" s="33"/>
    </row>
    <row r="24" spans="2:12" s="1" customFormat="1" ht="18" customHeight="1">
      <c r="B24" s="33"/>
      <c r="E24" s="26" t="str">
        <f>IF('Rekapitulace stavby'!E20="","",'Rekapitulace stavby'!E20)</f>
        <v xml:space="preserve"> </v>
      </c>
      <c r="I24" s="28" t="s">
        <v>27</v>
      </c>
      <c r="J24" s="26" t="str">
        <f>IF('Rekapitulace stavby'!AN20="","",'Rekapitulace stavby'!AN20)</f>
        <v/>
      </c>
      <c r="L24" s="33"/>
    </row>
    <row r="25" spans="2:12" s="1" customFormat="1" ht="6.95" customHeight="1">
      <c r="B25" s="33"/>
      <c r="L25" s="33"/>
    </row>
    <row r="26" spans="2:12" s="1" customFormat="1" ht="12" customHeight="1">
      <c r="B26" s="33"/>
      <c r="D26" s="28" t="s">
        <v>34</v>
      </c>
      <c r="L26" s="33"/>
    </row>
    <row r="27" spans="2:12" s="7" customFormat="1" ht="16.5" customHeight="1">
      <c r="B27" s="96"/>
      <c r="E27" s="260" t="s">
        <v>1</v>
      </c>
      <c r="F27" s="260"/>
      <c r="G27" s="260"/>
      <c r="H27" s="260"/>
      <c r="L27" s="96"/>
    </row>
    <row r="28" spans="2:12" s="1" customFormat="1" ht="6.95" customHeight="1">
      <c r="B28" s="33"/>
      <c r="L28" s="33"/>
    </row>
    <row r="29" spans="2:12" s="1" customFormat="1" ht="6.95" customHeight="1">
      <c r="B29" s="33"/>
      <c r="D29" s="54"/>
      <c r="E29" s="54"/>
      <c r="F29" s="54"/>
      <c r="G29" s="54"/>
      <c r="H29" s="54"/>
      <c r="I29" s="54"/>
      <c r="J29" s="54"/>
      <c r="K29" s="54"/>
      <c r="L29" s="33"/>
    </row>
    <row r="30" spans="2:12" s="1" customFormat="1" ht="25.35" customHeight="1">
      <c r="B30" s="33"/>
      <c r="D30" s="98" t="s">
        <v>35</v>
      </c>
      <c r="J30" s="67">
        <f>ROUND(J122, 2)</f>
        <v>0</v>
      </c>
      <c r="L30" s="33"/>
    </row>
    <row r="31" spans="2:12" s="1" customFormat="1" ht="6.95" customHeight="1">
      <c r="B31" s="33"/>
      <c r="D31" s="54"/>
      <c r="E31" s="54"/>
      <c r="F31" s="54"/>
      <c r="G31" s="54"/>
      <c r="H31" s="54"/>
      <c r="I31" s="54"/>
      <c r="J31" s="54"/>
      <c r="K31" s="54"/>
      <c r="L31" s="33"/>
    </row>
    <row r="32" spans="2:12" s="1" customFormat="1" ht="14.45" customHeight="1">
      <c r="B32" s="33"/>
      <c r="F32" s="36" t="s">
        <v>37</v>
      </c>
      <c r="I32" s="36" t="s">
        <v>36</v>
      </c>
      <c r="J32" s="36" t="s">
        <v>38</v>
      </c>
      <c r="L32" s="33"/>
    </row>
    <row r="33" spans="2:12" s="1" customFormat="1" ht="14.45" customHeight="1">
      <c r="B33" s="33"/>
      <c r="D33" s="56" t="s">
        <v>39</v>
      </c>
      <c r="E33" s="28" t="s">
        <v>40</v>
      </c>
      <c r="F33" s="87">
        <f>ROUND((SUM(BE122:BE175)),  2)</f>
        <v>0</v>
      </c>
      <c r="I33" s="99">
        <v>0.21</v>
      </c>
      <c r="J33" s="87">
        <f>ROUND(((SUM(BE122:BE175))*I33),  2)</f>
        <v>0</v>
      </c>
      <c r="L33" s="33"/>
    </row>
    <row r="34" spans="2:12" s="1" customFormat="1" ht="14.45" customHeight="1">
      <c r="B34" s="33"/>
      <c r="E34" s="28" t="s">
        <v>41</v>
      </c>
      <c r="F34" s="87">
        <f>ROUND((SUM(BF122:BF175)),  2)</f>
        <v>0</v>
      </c>
      <c r="I34" s="99">
        <v>0.12</v>
      </c>
      <c r="J34" s="87">
        <f>ROUND(((SUM(BF122:BF175))*I34),  2)</f>
        <v>0</v>
      </c>
      <c r="L34" s="33"/>
    </row>
    <row r="35" spans="2:12" s="1" customFormat="1" ht="14.45" hidden="1" customHeight="1">
      <c r="B35" s="33"/>
      <c r="E35" s="28" t="s">
        <v>42</v>
      </c>
      <c r="F35" s="87">
        <f>ROUND((SUM(BG122:BG175)),  2)</f>
        <v>0</v>
      </c>
      <c r="I35" s="99">
        <v>0.21</v>
      </c>
      <c r="J35" s="87">
        <f>0</f>
        <v>0</v>
      </c>
      <c r="L35" s="33"/>
    </row>
    <row r="36" spans="2:12" s="1" customFormat="1" ht="14.45" hidden="1" customHeight="1">
      <c r="B36" s="33"/>
      <c r="E36" s="28" t="s">
        <v>43</v>
      </c>
      <c r="F36" s="87">
        <f>ROUND((SUM(BH122:BH175)),  2)</f>
        <v>0</v>
      </c>
      <c r="I36" s="99">
        <v>0.12</v>
      </c>
      <c r="J36" s="87">
        <f>0</f>
        <v>0</v>
      </c>
      <c r="L36" s="33"/>
    </row>
    <row r="37" spans="2:12" s="1" customFormat="1" ht="14.45" hidden="1" customHeight="1">
      <c r="B37" s="33"/>
      <c r="E37" s="28" t="s">
        <v>44</v>
      </c>
      <c r="F37" s="87">
        <f>ROUND((SUM(BI122:BI175)),  2)</f>
        <v>0</v>
      </c>
      <c r="I37" s="99">
        <v>0</v>
      </c>
      <c r="J37" s="87">
        <f>0</f>
        <v>0</v>
      </c>
      <c r="L37" s="33"/>
    </row>
    <row r="38" spans="2:12" s="1" customFormat="1" ht="6.95" customHeight="1">
      <c r="B38" s="33"/>
      <c r="L38" s="33"/>
    </row>
    <row r="39" spans="2:12" s="1" customFormat="1" ht="25.35" customHeight="1">
      <c r="B39" s="33"/>
      <c r="C39" s="100"/>
      <c r="D39" s="101" t="s">
        <v>45</v>
      </c>
      <c r="E39" s="58"/>
      <c r="F39" s="58"/>
      <c r="G39" s="102" t="s">
        <v>46</v>
      </c>
      <c r="H39" s="103" t="s">
        <v>47</v>
      </c>
      <c r="I39" s="58"/>
      <c r="J39" s="104">
        <f>SUM(J30:J37)</f>
        <v>0</v>
      </c>
      <c r="K39" s="105"/>
      <c r="L39" s="33"/>
    </row>
    <row r="40" spans="2:12" s="1" customFormat="1" ht="14.45" customHeight="1">
      <c r="B40" s="33"/>
      <c r="L40" s="33"/>
    </row>
    <row r="41" spans="2:12" ht="14.45" customHeight="1">
      <c r="B41" s="21"/>
      <c r="L41" s="21"/>
    </row>
    <row r="42" spans="2:12" ht="14.45" customHeight="1">
      <c r="B42" s="21"/>
      <c r="L42" s="21"/>
    </row>
    <row r="43" spans="2:12" ht="14.45" customHeight="1">
      <c r="B43" s="21"/>
      <c r="L43" s="21"/>
    </row>
    <row r="44" spans="2:12" ht="14.45" customHeight="1">
      <c r="B44" s="21"/>
      <c r="L44" s="21"/>
    </row>
    <row r="45" spans="2:12" ht="14.45" customHeight="1">
      <c r="B45" s="21"/>
      <c r="L45" s="21"/>
    </row>
    <row r="46" spans="2:12" ht="14.45" customHeight="1">
      <c r="B46" s="21"/>
      <c r="L46" s="21"/>
    </row>
    <row r="47" spans="2:12" ht="14.45" customHeight="1">
      <c r="B47" s="21"/>
      <c r="L47" s="21"/>
    </row>
    <row r="48" spans="2:12" ht="14.45" customHeight="1">
      <c r="B48" s="21"/>
      <c r="L48" s="21"/>
    </row>
    <row r="49" spans="2:12" ht="14.45" customHeight="1">
      <c r="B49" s="21"/>
      <c r="L49" s="21"/>
    </row>
    <row r="50" spans="2:12" s="1" customFormat="1" ht="14.45" customHeight="1">
      <c r="B50" s="33"/>
      <c r="D50" s="42" t="s">
        <v>48</v>
      </c>
      <c r="E50" s="43"/>
      <c r="F50" s="43"/>
      <c r="G50" s="42" t="s">
        <v>49</v>
      </c>
      <c r="H50" s="43"/>
      <c r="I50" s="43"/>
      <c r="J50" s="43"/>
      <c r="K50" s="43"/>
      <c r="L50" s="33"/>
    </row>
    <row r="51" spans="2:12" ht="11.25">
      <c r="B51" s="21"/>
      <c r="L51" s="21"/>
    </row>
    <row r="52" spans="2:12" ht="11.25">
      <c r="B52" s="21"/>
      <c r="L52" s="21"/>
    </row>
    <row r="53" spans="2:12" ht="11.25">
      <c r="B53" s="21"/>
      <c r="L53" s="21"/>
    </row>
    <row r="54" spans="2:12" ht="11.25">
      <c r="B54" s="21"/>
      <c r="L54" s="21"/>
    </row>
    <row r="55" spans="2:12" ht="11.25">
      <c r="B55" s="21"/>
      <c r="L55" s="21"/>
    </row>
    <row r="56" spans="2:12" ht="11.25">
      <c r="B56" s="21"/>
      <c r="L56" s="21"/>
    </row>
    <row r="57" spans="2:12" ht="11.25">
      <c r="B57" s="21"/>
      <c r="L57" s="21"/>
    </row>
    <row r="58" spans="2:12" ht="11.25">
      <c r="B58" s="21"/>
      <c r="L58" s="21"/>
    </row>
    <row r="59" spans="2:12" ht="11.25">
      <c r="B59" s="21"/>
      <c r="L59" s="21"/>
    </row>
    <row r="60" spans="2:12" ht="11.25">
      <c r="B60" s="21"/>
      <c r="L60" s="21"/>
    </row>
    <row r="61" spans="2:12" s="1" customFormat="1" ht="12.75">
      <c r="B61" s="33"/>
      <c r="D61" s="44" t="s">
        <v>50</v>
      </c>
      <c r="E61" s="35"/>
      <c r="F61" s="106" t="s">
        <v>51</v>
      </c>
      <c r="G61" s="44" t="s">
        <v>50</v>
      </c>
      <c r="H61" s="35"/>
      <c r="I61" s="35"/>
      <c r="J61" s="107" t="s">
        <v>51</v>
      </c>
      <c r="K61" s="35"/>
      <c r="L61" s="33"/>
    </row>
    <row r="62" spans="2:12" ht="11.25">
      <c r="B62" s="21"/>
      <c r="L62" s="21"/>
    </row>
    <row r="63" spans="2:12" ht="11.25">
      <c r="B63" s="21"/>
      <c r="L63" s="21"/>
    </row>
    <row r="64" spans="2:12" ht="11.25">
      <c r="B64" s="21"/>
      <c r="L64" s="21"/>
    </row>
    <row r="65" spans="2:12" s="1" customFormat="1" ht="12.75">
      <c r="B65" s="33"/>
      <c r="D65" s="42" t="s">
        <v>52</v>
      </c>
      <c r="E65" s="43"/>
      <c r="F65" s="43"/>
      <c r="G65" s="42" t="s">
        <v>53</v>
      </c>
      <c r="H65" s="43"/>
      <c r="I65" s="43"/>
      <c r="J65" s="43"/>
      <c r="K65" s="43"/>
      <c r="L65" s="33"/>
    </row>
    <row r="66" spans="2:12" ht="11.25">
      <c r="B66" s="21"/>
      <c r="L66" s="21"/>
    </row>
    <row r="67" spans="2:12" ht="11.25">
      <c r="B67" s="21"/>
      <c r="L67" s="21"/>
    </row>
    <row r="68" spans="2:12" ht="11.25">
      <c r="B68" s="21"/>
      <c r="L68" s="21"/>
    </row>
    <row r="69" spans="2:12" ht="11.25">
      <c r="B69" s="21"/>
      <c r="L69" s="21"/>
    </row>
    <row r="70" spans="2:12" ht="11.25">
      <c r="B70" s="21"/>
      <c r="L70" s="21"/>
    </row>
    <row r="71" spans="2:12" ht="11.25">
      <c r="B71" s="21"/>
      <c r="L71" s="21"/>
    </row>
    <row r="72" spans="2:12" ht="11.25">
      <c r="B72" s="21"/>
      <c r="L72" s="21"/>
    </row>
    <row r="73" spans="2:12" ht="11.25">
      <c r="B73" s="21"/>
      <c r="L73" s="21"/>
    </row>
    <row r="74" spans="2:12" ht="11.25">
      <c r="B74" s="21"/>
      <c r="L74" s="21"/>
    </row>
    <row r="75" spans="2:12" ht="11.25">
      <c r="B75" s="21"/>
      <c r="L75" s="21"/>
    </row>
    <row r="76" spans="2:12" s="1" customFormat="1" ht="12.75">
      <c r="B76" s="33"/>
      <c r="D76" s="44" t="s">
        <v>50</v>
      </c>
      <c r="E76" s="35"/>
      <c r="F76" s="106" t="s">
        <v>51</v>
      </c>
      <c r="G76" s="44" t="s">
        <v>50</v>
      </c>
      <c r="H76" s="35"/>
      <c r="I76" s="35"/>
      <c r="J76" s="107" t="s">
        <v>51</v>
      </c>
      <c r="K76" s="35"/>
      <c r="L76" s="33"/>
    </row>
    <row r="77" spans="2:12" s="1" customFormat="1" ht="14.45" customHeight="1">
      <c r="B77" s="45"/>
      <c r="C77" s="46"/>
      <c r="D77" s="46"/>
      <c r="E77" s="46"/>
      <c r="F77" s="46"/>
      <c r="G77" s="46"/>
      <c r="H77" s="46"/>
      <c r="I77" s="46"/>
      <c r="J77" s="46"/>
      <c r="K77" s="46"/>
      <c r="L77" s="33"/>
    </row>
    <row r="81" spans="2:47" s="1" customFormat="1" ht="6.95" customHeight="1">
      <c r="B81" s="47"/>
      <c r="C81" s="48"/>
      <c r="D81" s="48"/>
      <c r="E81" s="48"/>
      <c r="F81" s="48"/>
      <c r="G81" s="48"/>
      <c r="H81" s="48"/>
      <c r="I81" s="48"/>
      <c r="J81" s="48"/>
      <c r="K81" s="48"/>
      <c r="L81" s="33"/>
    </row>
    <row r="82" spans="2:47" s="1" customFormat="1" ht="24.95" customHeight="1">
      <c r="B82" s="33"/>
      <c r="C82" s="22" t="s">
        <v>260</v>
      </c>
      <c r="L82" s="33"/>
    </row>
    <row r="83" spans="2:47" s="1" customFormat="1" ht="6.95" customHeight="1">
      <c r="B83" s="33"/>
      <c r="L83" s="33"/>
    </row>
    <row r="84" spans="2:47" s="1" customFormat="1" ht="12" customHeight="1">
      <c r="B84" s="33"/>
      <c r="C84" s="28" t="s">
        <v>16</v>
      </c>
      <c r="L84" s="33"/>
    </row>
    <row r="85" spans="2:47" s="1" customFormat="1" ht="16.5" customHeight="1">
      <c r="B85" s="33"/>
      <c r="E85" s="271" t="str">
        <f>E7</f>
        <v>ZŠ Dědina - nástavba - REVIZE č. 2</v>
      </c>
      <c r="F85" s="272"/>
      <c r="G85" s="272"/>
      <c r="H85" s="272"/>
      <c r="L85" s="33"/>
    </row>
    <row r="86" spans="2:47" s="1" customFormat="1" ht="12" customHeight="1">
      <c r="B86" s="33"/>
      <c r="C86" s="28" t="s">
        <v>173</v>
      </c>
      <c r="L86" s="33"/>
    </row>
    <row r="87" spans="2:47" s="1" customFormat="1" ht="16.5" customHeight="1">
      <c r="B87" s="33"/>
      <c r="E87" s="236" t="str">
        <f>E9</f>
        <v>VRN - Vedlejší rozpočtové náklady</v>
      </c>
      <c r="F87" s="273"/>
      <c r="G87" s="273"/>
      <c r="H87" s="273"/>
      <c r="L87" s="33"/>
    </row>
    <row r="88" spans="2:47" s="1" customFormat="1" ht="6.95" customHeight="1">
      <c r="B88" s="33"/>
      <c r="L88" s="33"/>
    </row>
    <row r="89" spans="2:47" s="1" customFormat="1" ht="12" customHeight="1">
      <c r="B89" s="33"/>
      <c r="C89" s="28" t="s">
        <v>20</v>
      </c>
      <c r="F89" s="26" t="str">
        <f>F12</f>
        <v>Žukovského 580, Praha 6</v>
      </c>
      <c r="I89" s="28" t="s">
        <v>22</v>
      </c>
      <c r="J89" s="53" t="str">
        <f>IF(J12="","",J12)</f>
        <v>15. 9. 2025</v>
      </c>
      <c r="L89" s="33"/>
    </row>
    <row r="90" spans="2:47" s="1" customFormat="1" ht="6.95" customHeight="1">
      <c r="B90" s="33"/>
      <c r="L90" s="33"/>
    </row>
    <row r="91" spans="2:47" s="1" customFormat="1" ht="15.2" customHeight="1">
      <c r="B91" s="33"/>
      <c r="C91" s="28" t="s">
        <v>24</v>
      </c>
      <c r="F91" s="26" t="str">
        <f>E15</f>
        <v xml:space="preserve"> </v>
      </c>
      <c r="I91" s="28" t="s">
        <v>30</v>
      </c>
      <c r="J91" s="31" t="str">
        <f>E21</f>
        <v>Digitronic CZ s.r.o.</v>
      </c>
      <c r="L91" s="33"/>
    </row>
    <row r="92" spans="2:47" s="1" customFormat="1" ht="15.2" customHeight="1">
      <c r="B92" s="33"/>
      <c r="C92" s="28" t="s">
        <v>28</v>
      </c>
      <c r="F92" s="26" t="str">
        <f>IF(E18="","",E18)</f>
        <v>Vyplň údaj</v>
      </c>
      <c r="I92" s="28" t="s">
        <v>33</v>
      </c>
      <c r="J92" s="31" t="str">
        <f>E24</f>
        <v xml:space="preserve"> </v>
      </c>
      <c r="L92" s="33"/>
    </row>
    <row r="93" spans="2:47" s="1" customFormat="1" ht="10.35" customHeight="1">
      <c r="B93" s="33"/>
      <c r="L93" s="33"/>
    </row>
    <row r="94" spans="2:47" s="1" customFormat="1" ht="29.25" customHeight="1">
      <c r="B94" s="33"/>
      <c r="C94" s="108" t="s">
        <v>261</v>
      </c>
      <c r="D94" s="100"/>
      <c r="E94" s="100"/>
      <c r="F94" s="100"/>
      <c r="G94" s="100"/>
      <c r="H94" s="100"/>
      <c r="I94" s="100"/>
      <c r="J94" s="109" t="s">
        <v>262</v>
      </c>
      <c r="K94" s="100"/>
      <c r="L94" s="33"/>
    </row>
    <row r="95" spans="2:47" s="1" customFormat="1" ht="10.35" customHeight="1">
      <c r="B95" s="33"/>
      <c r="L95" s="33"/>
    </row>
    <row r="96" spans="2:47" s="1" customFormat="1" ht="22.9" customHeight="1">
      <c r="B96" s="33"/>
      <c r="C96" s="110" t="s">
        <v>263</v>
      </c>
      <c r="J96" s="67">
        <f>J122</f>
        <v>0</v>
      </c>
      <c r="L96" s="33"/>
      <c r="AU96" s="18" t="s">
        <v>264</v>
      </c>
    </row>
    <row r="97" spans="2:12" s="8" customFormat="1" ht="24.95" customHeight="1">
      <c r="B97" s="111"/>
      <c r="D97" s="112" t="s">
        <v>10645</v>
      </c>
      <c r="E97" s="113"/>
      <c r="F97" s="113"/>
      <c r="G97" s="113"/>
      <c r="H97" s="113"/>
      <c r="I97" s="113"/>
      <c r="J97" s="114">
        <f>J123</f>
        <v>0</v>
      </c>
      <c r="L97" s="111"/>
    </row>
    <row r="98" spans="2:12" s="9" customFormat="1" ht="19.899999999999999" customHeight="1">
      <c r="B98" s="115"/>
      <c r="D98" s="116" t="s">
        <v>10646</v>
      </c>
      <c r="E98" s="117"/>
      <c r="F98" s="117"/>
      <c r="G98" s="117"/>
      <c r="H98" s="117"/>
      <c r="I98" s="117"/>
      <c r="J98" s="118">
        <f>J124</f>
        <v>0</v>
      </c>
      <c r="L98" s="115"/>
    </row>
    <row r="99" spans="2:12" s="9" customFormat="1" ht="19.899999999999999" customHeight="1">
      <c r="B99" s="115"/>
      <c r="D99" s="116" t="s">
        <v>10647</v>
      </c>
      <c r="E99" s="117"/>
      <c r="F99" s="117"/>
      <c r="G99" s="117"/>
      <c r="H99" s="117"/>
      <c r="I99" s="117"/>
      <c r="J99" s="118">
        <f>J132</f>
        <v>0</v>
      </c>
      <c r="L99" s="115"/>
    </row>
    <row r="100" spans="2:12" s="9" customFormat="1" ht="19.899999999999999" customHeight="1">
      <c r="B100" s="115"/>
      <c r="D100" s="116" t="s">
        <v>10648</v>
      </c>
      <c r="E100" s="117"/>
      <c r="F100" s="117"/>
      <c r="G100" s="117"/>
      <c r="H100" s="117"/>
      <c r="I100" s="117"/>
      <c r="J100" s="118">
        <f>J157</f>
        <v>0</v>
      </c>
      <c r="L100" s="115"/>
    </row>
    <row r="101" spans="2:12" s="9" customFormat="1" ht="19.899999999999999" customHeight="1">
      <c r="B101" s="115"/>
      <c r="D101" s="116" t="s">
        <v>10649</v>
      </c>
      <c r="E101" s="117"/>
      <c r="F101" s="117"/>
      <c r="G101" s="117"/>
      <c r="H101" s="117"/>
      <c r="I101" s="117"/>
      <c r="J101" s="118">
        <f>J170</f>
        <v>0</v>
      </c>
      <c r="L101" s="115"/>
    </row>
    <row r="102" spans="2:12" s="9" customFormat="1" ht="19.899999999999999" customHeight="1">
      <c r="B102" s="115"/>
      <c r="D102" s="116" t="s">
        <v>10650</v>
      </c>
      <c r="E102" s="117"/>
      <c r="F102" s="117"/>
      <c r="G102" s="117"/>
      <c r="H102" s="117"/>
      <c r="I102" s="117"/>
      <c r="J102" s="118">
        <f>J173</f>
        <v>0</v>
      </c>
      <c r="L102" s="115"/>
    </row>
    <row r="103" spans="2:12" s="1" customFormat="1" ht="21.75" customHeight="1">
      <c r="B103" s="33"/>
      <c r="L103" s="33"/>
    </row>
    <row r="104" spans="2:12" s="1" customFormat="1" ht="6.95" customHeight="1">
      <c r="B104" s="45"/>
      <c r="C104" s="46"/>
      <c r="D104" s="46"/>
      <c r="E104" s="46"/>
      <c r="F104" s="46"/>
      <c r="G104" s="46"/>
      <c r="H104" s="46"/>
      <c r="I104" s="46"/>
      <c r="J104" s="46"/>
      <c r="K104" s="46"/>
      <c r="L104" s="33"/>
    </row>
    <row r="108" spans="2:12" s="1" customFormat="1" ht="6.95" customHeight="1">
      <c r="B108" s="47"/>
      <c r="C108" s="48"/>
      <c r="D108" s="48"/>
      <c r="E108" s="48"/>
      <c r="F108" s="48"/>
      <c r="G108" s="48"/>
      <c r="H108" s="48"/>
      <c r="I108" s="48"/>
      <c r="J108" s="48"/>
      <c r="K108" s="48"/>
      <c r="L108" s="33"/>
    </row>
    <row r="109" spans="2:12" s="1" customFormat="1" ht="24.95" customHeight="1">
      <c r="B109" s="33"/>
      <c r="C109" s="22" t="s">
        <v>292</v>
      </c>
      <c r="L109" s="33"/>
    </row>
    <row r="110" spans="2:12" s="1" customFormat="1" ht="6.95" customHeight="1">
      <c r="B110" s="33"/>
      <c r="L110" s="33"/>
    </row>
    <row r="111" spans="2:12" s="1" customFormat="1" ht="12" customHeight="1">
      <c r="B111" s="33"/>
      <c r="C111" s="28" t="s">
        <v>16</v>
      </c>
      <c r="L111" s="33"/>
    </row>
    <row r="112" spans="2:12" s="1" customFormat="1" ht="16.5" customHeight="1">
      <c r="B112" s="33"/>
      <c r="E112" s="271" t="str">
        <f>E7</f>
        <v>ZŠ Dědina - nástavba - REVIZE č. 2</v>
      </c>
      <c r="F112" s="272"/>
      <c r="G112" s="272"/>
      <c r="H112" s="272"/>
      <c r="L112" s="33"/>
    </row>
    <row r="113" spans="2:65" s="1" customFormat="1" ht="12" customHeight="1">
      <c r="B113" s="33"/>
      <c r="C113" s="28" t="s">
        <v>173</v>
      </c>
      <c r="L113" s="33"/>
    </row>
    <row r="114" spans="2:65" s="1" customFormat="1" ht="16.5" customHeight="1">
      <c r="B114" s="33"/>
      <c r="E114" s="236" t="str">
        <f>E9</f>
        <v>VRN - Vedlejší rozpočtové náklady</v>
      </c>
      <c r="F114" s="273"/>
      <c r="G114" s="273"/>
      <c r="H114" s="273"/>
      <c r="L114" s="33"/>
    </row>
    <row r="115" spans="2:65" s="1" customFormat="1" ht="6.95" customHeight="1">
      <c r="B115" s="33"/>
      <c r="L115" s="33"/>
    </row>
    <row r="116" spans="2:65" s="1" customFormat="1" ht="12" customHeight="1">
      <c r="B116" s="33"/>
      <c r="C116" s="28" t="s">
        <v>20</v>
      </c>
      <c r="F116" s="26" t="str">
        <f>F12</f>
        <v>Žukovského 580, Praha 6</v>
      </c>
      <c r="I116" s="28" t="s">
        <v>22</v>
      </c>
      <c r="J116" s="53" t="str">
        <f>IF(J12="","",J12)</f>
        <v>15. 9. 2025</v>
      </c>
      <c r="L116" s="33"/>
    </row>
    <row r="117" spans="2:65" s="1" customFormat="1" ht="6.95" customHeight="1">
      <c r="B117" s="33"/>
      <c r="L117" s="33"/>
    </row>
    <row r="118" spans="2:65" s="1" customFormat="1" ht="15.2" customHeight="1">
      <c r="B118" s="33"/>
      <c r="C118" s="28" t="s">
        <v>24</v>
      </c>
      <c r="F118" s="26" t="str">
        <f>E15</f>
        <v xml:space="preserve"> </v>
      </c>
      <c r="I118" s="28" t="s">
        <v>30</v>
      </c>
      <c r="J118" s="31" t="str">
        <f>E21</f>
        <v>Digitronic CZ s.r.o.</v>
      </c>
      <c r="L118" s="33"/>
    </row>
    <row r="119" spans="2:65" s="1" customFormat="1" ht="15.2" customHeight="1">
      <c r="B119" s="33"/>
      <c r="C119" s="28" t="s">
        <v>28</v>
      </c>
      <c r="F119" s="26" t="str">
        <f>IF(E18="","",E18)</f>
        <v>Vyplň údaj</v>
      </c>
      <c r="I119" s="28" t="s">
        <v>33</v>
      </c>
      <c r="J119" s="31" t="str">
        <f>E24</f>
        <v xml:space="preserve"> </v>
      </c>
      <c r="L119" s="33"/>
    </row>
    <row r="120" spans="2:65" s="1" customFormat="1" ht="10.35" customHeight="1">
      <c r="B120" s="33"/>
      <c r="L120" s="33"/>
    </row>
    <row r="121" spans="2:65" s="10" customFormat="1" ht="29.25" customHeight="1">
      <c r="B121" s="119"/>
      <c r="C121" s="120" t="s">
        <v>293</v>
      </c>
      <c r="D121" s="121" t="s">
        <v>60</v>
      </c>
      <c r="E121" s="121" t="s">
        <v>56</v>
      </c>
      <c r="F121" s="121" t="s">
        <v>57</v>
      </c>
      <c r="G121" s="121" t="s">
        <v>294</v>
      </c>
      <c r="H121" s="121" t="s">
        <v>295</v>
      </c>
      <c r="I121" s="121" t="s">
        <v>296</v>
      </c>
      <c r="J121" s="121" t="s">
        <v>262</v>
      </c>
      <c r="K121" s="122" t="s">
        <v>297</v>
      </c>
      <c r="L121" s="119"/>
      <c r="M121" s="60" t="s">
        <v>1</v>
      </c>
      <c r="N121" s="61" t="s">
        <v>39</v>
      </c>
      <c r="O121" s="61" t="s">
        <v>298</v>
      </c>
      <c r="P121" s="61" t="s">
        <v>299</v>
      </c>
      <c r="Q121" s="61" t="s">
        <v>300</v>
      </c>
      <c r="R121" s="61" t="s">
        <v>301</v>
      </c>
      <c r="S121" s="61" t="s">
        <v>302</v>
      </c>
      <c r="T121" s="62" t="s">
        <v>303</v>
      </c>
    </row>
    <row r="122" spans="2:65" s="1" customFormat="1" ht="22.9" customHeight="1">
      <c r="B122" s="33"/>
      <c r="C122" s="65" t="s">
        <v>304</v>
      </c>
      <c r="J122" s="123">
        <f>BK122</f>
        <v>0</v>
      </c>
      <c r="L122" s="33"/>
      <c r="M122" s="63"/>
      <c r="N122" s="54"/>
      <c r="O122" s="54"/>
      <c r="P122" s="124">
        <f>P123</f>
        <v>0</v>
      </c>
      <c r="Q122" s="54"/>
      <c r="R122" s="124">
        <f>R123</f>
        <v>0</v>
      </c>
      <c r="S122" s="54"/>
      <c r="T122" s="125">
        <f>T123</f>
        <v>0</v>
      </c>
      <c r="AT122" s="18" t="s">
        <v>74</v>
      </c>
      <c r="AU122" s="18" t="s">
        <v>264</v>
      </c>
      <c r="BK122" s="126">
        <f>BK123</f>
        <v>0</v>
      </c>
    </row>
    <row r="123" spans="2:65" s="11" customFormat="1" ht="25.9" customHeight="1">
      <c r="B123" s="127"/>
      <c r="D123" s="128" t="s">
        <v>74</v>
      </c>
      <c r="E123" s="129" t="s">
        <v>156</v>
      </c>
      <c r="F123" s="129" t="s">
        <v>157</v>
      </c>
      <c r="I123" s="130"/>
      <c r="J123" s="131">
        <f>BK123</f>
        <v>0</v>
      </c>
      <c r="L123" s="127"/>
      <c r="M123" s="132"/>
      <c r="P123" s="133">
        <f>P124+P132+P157+P170+P173</f>
        <v>0</v>
      </c>
      <c r="R123" s="133">
        <f>R124+R132+R157+R170+R173</f>
        <v>0</v>
      </c>
      <c r="T123" s="134">
        <f>T124+T132+T157+T170+T173</f>
        <v>0</v>
      </c>
      <c r="AR123" s="128" t="s">
        <v>345</v>
      </c>
      <c r="AT123" s="135" t="s">
        <v>74</v>
      </c>
      <c r="AU123" s="135" t="s">
        <v>75</v>
      </c>
      <c r="AY123" s="128" t="s">
        <v>307</v>
      </c>
      <c r="BK123" s="136">
        <f>BK124+BK132+BK157+BK170+BK173</f>
        <v>0</v>
      </c>
    </row>
    <row r="124" spans="2:65" s="11" customFormat="1" ht="22.9" customHeight="1">
      <c r="B124" s="127"/>
      <c r="D124" s="128" t="s">
        <v>74</v>
      </c>
      <c r="E124" s="137" t="s">
        <v>10651</v>
      </c>
      <c r="F124" s="137" t="s">
        <v>10652</v>
      </c>
      <c r="I124" s="130"/>
      <c r="J124" s="138">
        <f>BK124</f>
        <v>0</v>
      </c>
      <c r="L124" s="127"/>
      <c r="M124" s="132"/>
      <c r="P124" s="133">
        <f>SUM(P125:P131)</f>
        <v>0</v>
      </c>
      <c r="R124" s="133">
        <f>SUM(R125:R131)</f>
        <v>0</v>
      </c>
      <c r="T124" s="134">
        <f>SUM(T125:T131)</f>
        <v>0</v>
      </c>
      <c r="AR124" s="128" t="s">
        <v>345</v>
      </c>
      <c r="AT124" s="135" t="s">
        <v>74</v>
      </c>
      <c r="AU124" s="135" t="s">
        <v>82</v>
      </c>
      <c r="AY124" s="128" t="s">
        <v>307</v>
      </c>
      <c r="BK124" s="136">
        <f>SUM(BK125:BK131)</f>
        <v>0</v>
      </c>
    </row>
    <row r="125" spans="2:65" s="1" customFormat="1" ht="24.2" customHeight="1">
      <c r="B125" s="33"/>
      <c r="C125" s="139" t="s">
        <v>82</v>
      </c>
      <c r="D125" s="139" t="s">
        <v>309</v>
      </c>
      <c r="E125" s="140" t="s">
        <v>10653</v>
      </c>
      <c r="F125" s="141" t="s">
        <v>10654</v>
      </c>
      <c r="G125" s="142" t="s">
        <v>521</v>
      </c>
      <c r="H125" s="143">
        <v>1</v>
      </c>
      <c r="I125" s="144"/>
      <c r="J125" s="145">
        <f>ROUND(I125*H125,2)</f>
        <v>0</v>
      </c>
      <c r="K125" s="141" t="s">
        <v>1</v>
      </c>
      <c r="L125" s="33"/>
      <c r="M125" s="146" t="s">
        <v>1</v>
      </c>
      <c r="N125" s="147" t="s">
        <v>40</v>
      </c>
      <c r="P125" s="148">
        <f>O125*H125</f>
        <v>0</v>
      </c>
      <c r="Q125" s="148">
        <v>0</v>
      </c>
      <c r="R125" s="148">
        <f>Q125*H125</f>
        <v>0</v>
      </c>
      <c r="S125" s="148">
        <v>0</v>
      </c>
      <c r="T125" s="149">
        <f>S125*H125</f>
        <v>0</v>
      </c>
      <c r="AR125" s="150" t="s">
        <v>10655</v>
      </c>
      <c r="AT125" s="150" t="s">
        <v>309</v>
      </c>
      <c r="AU125" s="150" t="s">
        <v>84</v>
      </c>
      <c r="AY125" s="18" t="s">
        <v>307</v>
      </c>
      <c r="BE125" s="151">
        <f>IF(N125="základní",J125,0)</f>
        <v>0</v>
      </c>
      <c r="BF125" s="151">
        <f>IF(N125="snížená",J125,0)</f>
        <v>0</v>
      </c>
      <c r="BG125" s="151">
        <f>IF(N125="zákl. přenesená",J125,0)</f>
        <v>0</v>
      </c>
      <c r="BH125" s="151">
        <f>IF(N125="sníž. přenesená",J125,0)</f>
        <v>0</v>
      </c>
      <c r="BI125" s="151">
        <f>IF(N125="nulová",J125,0)</f>
        <v>0</v>
      </c>
      <c r="BJ125" s="18" t="s">
        <v>82</v>
      </c>
      <c r="BK125" s="151">
        <f>ROUND(I125*H125,2)</f>
        <v>0</v>
      </c>
      <c r="BL125" s="18" t="s">
        <v>10655</v>
      </c>
      <c r="BM125" s="150" t="s">
        <v>10656</v>
      </c>
    </row>
    <row r="126" spans="2:65" s="1" customFormat="1" ht="58.5">
      <c r="B126" s="33"/>
      <c r="D126" s="152" t="s">
        <v>316</v>
      </c>
      <c r="F126" s="153" t="s">
        <v>10657</v>
      </c>
      <c r="I126" s="154"/>
      <c r="L126" s="33"/>
      <c r="M126" s="155"/>
      <c r="T126" s="57"/>
      <c r="AT126" s="18" t="s">
        <v>316</v>
      </c>
      <c r="AU126" s="18" t="s">
        <v>84</v>
      </c>
    </row>
    <row r="127" spans="2:65" s="1" customFormat="1" ht="19.5">
      <c r="B127" s="33"/>
      <c r="D127" s="152" t="s">
        <v>357</v>
      </c>
      <c r="F127" s="176" t="s">
        <v>10658</v>
      </c>
      <c r="I127" s="154"/>
      <c r="L127" s="33"/>
      <c r="M127" s="155"/>
      <c r="T127" s="57"/>
      <c r="AT127" s="18" t="s">
        <v>357</v>
      </c>
      <c r="AU127" s="18" t="s">
        <v>84</v>
      </c>
    </row>
    <row r="128" spans="2:65" s="1" customFormat="1" ht="24.2" customHeight="1">
      <c r="B128" s="33"/>
      <c r="C128" s="139" t="s">
        <v>84</v>
      </c>
      <c r="D128" s="139" t="s">
        <v>309</v>
      </c>
      <c r="E128" s="140" t="s">
        <v>10659</v>
      </c>
      <c r="F128" s="141" t="s">
        <v>10660</v>
      </c>
      <c r="G128" s="142" t="s">
        <v>521</v>
      </c>
      <c r="H128" s="143">
        <v>1</v>
      </c>
      <c r="I128" s="144"/>
      <c r="J128" s="145">
        <f>ROUND(I128*H128,2)</f>
        <v>0</v>
      </c>
      <c r="K128" s="141" t="s">
        <v>1</v>
      </c>
      <c r="L128" s="33"/>
      <c r="M128" s="146" t="s">
        <v>1</v>
      </c>
      <c r="N128" s="147" t="s">
        <v>40</v>
      </c>
      <c r="P128" s="148">
        <f>O128*H128</f>
        <v>0</v>
      </c>
      <c r="Q128" s="148">
        <v>0</v>
      </c>
      <c r="R128" s="148">
        <f>Q128*H128</f>
        <v>0</v>
      </c>
      <c r="S128" s="148">
        <v>0</v>
      </c>
      <c r="T128" s="149">
        <f>S128*H128</f>
        <v>0</v>
      </c>
      <c r="AR128" s="150" t="s">
        <v>10655</v>
      </c>
      <c r="AT128" s="150" t="s">
        <v>309</v>
      </c>
      <c r="AU128" s="150" t="s">
        <v>84</v>
      </c>
      <c r="AY128" s="18" t="s">
        <v>307</v>
      </c>
      <c r="BE128" s="151">
        <f>IF(N128="základní",J128,0)</f>
        <v>0</v>
      </c>
      <c r="BF128" s="151">
        <f>IF(N128="snížená",J128,0)</f>
        <v>0</v>
      </c>
      <c r="BG128" s="151">
        <f>IF(N128="zákl. přenesená",J128,0)</f>
        <v>0</v>
      </c>
      <c r="BH128" s="151">
        <f>IF(N128="sníž. přenesená",J128,0)</f>
        <v>0</v>
      </c>
      <c r="BI128" s="151">
        <f>IF(N128="nulová",J128,0)</f>
        <v>0</v>
      </c>
      <c r="BJ128" s="18" t="s">
        <v>82</v>
      </c>
      <c r="BK128" s="151">
        <f>ROUND(I128*H128,2)</f>
        <v>0</v>
      </c>
      <c r="BL128" s="18" t="s">
        <v>10655</v>
      </c>
      <c r="BM128" s="150" t="s">
        <v>10661</v>
      </c>
    </row>
    <row r="129" spans="2:65" s="1" customFormat="1" ht="29.25">
      <c r="B129" s="33"/>
      <c r="D129" s="152" t="s">
        <v>316</v>
      </c>
      <c r="F129" s="153" t="s">
        <v>10662</v>
      </c>
      <c r="I129" s="154"/>
      <c r="L129" s="33"/>
      <c r="M129" s="155"/>
      <c r="T129" s="57"/>
      <c r="AT129" s="18" t="s">
        <v>316</v>
      </c>
      <c r="AU129" s="18" t="s">
        <v>84</v>
      </c>
    </row>
    <row r="130" spans="2:65" s="1" customFormat="1" ht="33" customHeight="1">
      <c r="B130" s="33"/>
      <c r="C130" s="139" t="s">
        <v>163</v>
      </c>
      <c r="D130" s="139" t="s">
        <v>309</v>
      </c>
      <c r="E130" s="140" t="s">
        <v>10663</v>
      </c>
      <c r="F130" s="141" t="s">
        <v>10664</v>
      </c>
      <c r="G130" s="142" t="s">
        <v>521</v>
      </c>
      <c r="H130" s="143">
        <v>1</v>
      </c>
      <c r="I130" s="144"/>
      <c r="J130" s="145">
        <f>ROUND(I130*H130,2)</f>
        <v>0</v>
      </c>
      <c r="K130" s="141" t="s">
        <v>1</v>
      </c>
      <c r="L130" s="33"/>
      <c r="M130" s="146" t="s">
        <v>1</v>
      </c>
      <c r="N130" s="147" t="s">
        <v>40</v>
      </c>
      <c r="P130" s="148">
        <f>O130*H130</f>
        <v>0</v>
      </c>
      <c r="Q130" s="148">
        <v>0</v>
      </c>
      <c r="R130" s="148">
        <f>Q130*H130</f>
        <v>0</v>
      </c>
      <c r="S130" s="148">
        <v>0</v>
      </c>
      <c r="T130" s="149">
        <f>S130*H130</f>
        <v>0</v>
      </c>
      <c r="AR130" s="150" t="s">
        <v>10655</v>
      </c>
      <c r="AT130" s="150" t="s">
        <v>309</v>
      </c>
      <c r="AU130" s="150" t="s">
        <v>84</v>
      </c>
      <c r="AY130" s="18" t="s">
        <v>307</v>
      </c>
      <c r="BE130" s="151">
        <f>IF(N130="základní",J130,0)</f>
        <v>0</v>
      </c>
      <c r="BF130" s="151">
        <f>IF(N130="snížená",J130,0)</f>
        <v>0</v>
      </c>
      <c r="BG130" s="151">
        <f>IF(N130="zákl. přenesená",J130,0)</f>
        <v>0</v>
      </c>
      <c r="BH130" s="151">
        <f>IF(N130="sníž. přenesená",J130,0)</f>
        <v>0</v>
      </c>
      <c r="BI130" s="151">
        <f>IF(N130="nulová",J130,0)</f>
        <v>0</v>
      </c>
      <c r="BJ130" s="18" t="s">
        <v>82</v>
      </c>
      <c r="BK130" s="151">
        <f>ROUND(I130*H130,2)</f>
        <v>0</v>
      </c>
      <c r="BL130" s="18" t="s">
        <v>10655</v>
      </c>
      <c r="BM130" s="150" t="s">
        <v>10665</v>
      </c>
    </row>
    <row r="131" spans="2:65" s="1" customFormat="1" ht="19.5">
      <c r="B131" s="33"/>
      <c r="D131" s="152" t="s">
        <v>316</v>
      </c>
      <c r="F131" s="153" t="s">
        <v>10664</v>
      </c>
      <c r="I131" s="154"/>
      <c r="L131" s="33"/>
      <c r="M131" s="155"/>
      <c r="T131" s="57"/>
      <c r="AT131" s="18" t="s">
        <v>316</v>
      </c>
      <c r="AU131" s="18" t="s">
        <v>84</v>
      </c>
    </row>
    <row r="132" spans="2:65" s="11" customFormat="1" ht="22.9" customHeight="1">
      <c r="B132" s="127"/>
      <c r="D132" s="128" t="s">
        <v>74</v>
      </c>
      <c r="E132" s="137" t="s">
        <v>10666</v>
      </c>
      <c r="F132" s="137" t="s">
        <v>10667</v>
      </c>
      <c r="I132" s="130"/>
      <c r="J132" s="138">
        <f>BK132</f>
        <v>0</v>
      </c>
      <c r="L132" s="127"/>
      <c r="M132" s="132"/>
      <c r="P132" s="133">
        <f>SUM(P133:P156)</f>
        <v>0</v>
      </c>
      <c r="R132" s="133">
        <f>SUM(R133:R156)</f>
        <v>0</v>
      </c>
      <c r="T132" s="134">
        <f>SUM(T133:T156)</f>
        <v>0</v>
      </c>
      <c r="AR132" s="128" t="s">
        <v>345</v>
      </c>
      <c r="AT132" s="135" t="s">
        <v>74</v>
      </c>
      <c r="AU132" s="135" t="s">
        <v>82</v>
      </c>
      <c r="AY132" s="128" t="s">
        <v>307</v>
      </c>
      <c r="BK132" s="136">
        <f>SUM(BK133:BK156)</f>
        <v>0</v>
      </c>
    </row>
    <row r="133" spans="2:65" s="1" customFormat="1" ht="16.5" customHeight="1">
      <c r="B133" s="33"/>
      <c r="C133" s="139" t="s">
        <v>314</v>
      </c>
      <c r="D133" s="139" t="s">
        <v>309</v>
      </c>
      <c r="E133" s="140" t="s">
        <v>10668</v>
      </c>
      <c r="F133" s="141" t="s">
        <v>10669</v>
      </c>
      <c r="G133" s="142" t="s">
        <v>521</v>
      </c>
      <c r="H133" s="143">
        <v>1</v>
      </c>
      <c r="I133" s="144"/>
      <c r="J133" s="145">
        <f>ROUND(I133*H133,2)</f>
        <v>0</v>
      </c>
      <c r="K133" s="141" t="s">
        <v>1</v>
      </c>
      <c r="L133" s="33"/>
      <c r="M133" s="146" t="s">
        <v>1</v>
      </c>
      <c r="N133" s="147" t="s">
        <v>40</v>
      </c>
      <c r="P133" s="148">
        <f>O133*H133</f>
        <v>0</v>
      </c>
      <c r="Q133" s="148">
        <v>0</v>
      </c>
      <c r="R133" s="148">
        <f>Q133*H133</f>
        <v>0</v>
      </c>
      <c r="S133" s="148">
        <v>0</v>
      </c>
      <c r="T133" s="149">
        <f>S133*H133</f>
        <v>0</v>
      </c>
      <c r="AR133" s="150" t="s">
        <v>10655</v>
      </c>
      <c r="AT133" s="150" t="s">
        <v>309</v>
      </c>
      <c r="AU133" s="150" t="s">
        <v>84</v>
      </c>
      <c r="AY133" s="18" t="s">
        <v>307</v>
      </c>
      <c r="BE133" s="151">
        <f>IF(N133="základní",J133,0)</f>
        <v>0</v>
      </c>
      <c r="BF133" s="151">
        <f>IF(N133="snížená",J133,0)</f>
        <v>0</v>
      </c>
      <c r="BG133" s="151">
        <f>IF(N133="zákl. přenesená",J133,0)</f>
        <v>0</v>
      </c>
      <c r="BH133" s="151">
        <f>IF(N133="sníž. přenesená",J133,0)</f>
        <v>0</v>
      </c>
      <c r="BI133" s="151">
        <f>IF(N133="nulová",J133,0)</f>
        <v>0</v>
      </c>
      <c r="BJ133" s="18" t="s">
        <v>82</v>
      </c>
      <c r="BK133" s="151">
        <f>ROUND(I133*H133,2)</f>
        <v>0</v>
      </c>
      <c r="BL133" s="18" t="s">
        <v>10655</v>
      </c>
      <c r="BM133" s="150" t="s">
        <v>10670</v>
      </c>
    </row>
    <row r="134" spans="2:65" s="1" customFormat="1" ht="11.25">
      <c r="B134" s="33"/>
      <c r="D134" s="152" t="s">
        <v>316</v>
      </c>
      <c r="F134" s="153" t="s">
        <v>10669</v>
      </c>
      <c r="I134" s="154"/>
      <c r="L134" s="33"/>
      <c r="M134" s="155"/>
      <c r="T134" s="57"/>
      <c r="AT134" s="18" t="s">
        <v>316</v>
      </c>
      <c r="AU134" s="18" t="s">
        <v>84</v>
      </c>
    </row>
    <row r="135" spans="2:65" s="1" customFormat="1" ht="16.5" customHeight="1">
      <c r="B135" s="33"/>
      <c r="C135" s="139" t="s">
        <v>345</v>
      </c>
      <c r="D135" s="139" t="s">
        <v>309</v>
      </c>
      <c r="E135" s="140" t="s">
        <v>10671</v>
      </c>
      <c r="F135" s="141" t="s">
        <v>10672</v>
      </c>
      <c r="G135" s="142" t="s">
        <v>521</v>
      </c>
      <c r="H135" s="143">
        <v>1</v>
      </c>
      <c r="I135" s="144"/>
      <c r="J135" s="145">
        <f>ROUND(I135*H135,2)</f>
        <v>0</v>
      </c>
      <c r="K135" s="141" t="s">
        <v>1</v>
      </c>
      <c r="L135" s="33"/>
      <c r="M135" s="146" t="s">
        <v>1</v>
      </c>
      <c r="N135" s="147" t="s">
        <v>40</v>
      </c>
      <c r="P135" s="148">
        <f>O135*H135</f>
        <v>0</v>
      </c>
      <c r="Q135" s="148">
        <v>0</v>
      </c>
      <c r="R135" s="148">
        <f>Q135*H135</f>
        <v>0</v>
      </c>
      <c r="S135" s="148">
        <v>0</v>
      </c>
      <c r="T135" s="149">
        <f>S135*H135</f>
        <v>0</v>
      </c>
      <c r="AR135" s="150" t="s">
        <v>10655</v>
      </c>
      <c r="AT135" s="150" t="s">
        <v>309</v>
      </c>
      <c r="AU135" s="150" t="s">
        <v>84</v>
      </c>
      <c r="AY135" s="18" t="s">
        <v>307</v>
      </c>
      <c r="BE135" s="151">
        <f>IF(N135="základní",J135,0)</f>
        <v>0</v>
      </c>
      <c r="BF135" s="151">
        <f>IF(N135="snížená",J135,0)</f>
        <v>0</v>
      </c>
      <c r="BG135" s="151">
        <f>IF(N135="zákl. přenesená",J135,0)</f>
        <v>0</v>
      </c>
      <c r="BH135" s="151">
        <f>IF(N135="sníž. přenesená",J135,0)</f>
        <v>0</v>
      </c>
      <c r="BI135" s="151">
        <f>IF(N135="nulová",J135,0)</f>
        <v>0</v>
      </c>
      <c r="BJ135" s="18" t="s">
        <v>82</v>
      </c>
      <c r="BK135" s="151">
        <f>ROUND(I135*H135,2)</f>
        <v>0</v>
      </c>
      <c r="BL135" s="18" t="s">
        <v>10655</v>
      </c>
      <c r="BM135" s="150" t="s">
        <v>10673</v>
      </c>
    </row>
    <row r="136" spans="2:65" s="1" customFormat="1" ht="29.25">
      <c r="B136" s="33"/>
      <c r="D136" s="152" t="s">
        <v>316</v>
      </c>
      <c r="F136" s="153" t="s">
        <v>10674</v>
      </c>
      <c r="I136" s="154"/>
      <c r="L136" s="33"/>
      <c r="M136" s="155"/>
      <c r="T136" s="57"/>
      <c r="AT136" s="18" t="s">
        <v>316</v>
      </c>
      <c r="AU136" s="18" t="s">
        <v>84</v>
      </c>
    </row>
    <row r="137" spans="2:65" s="1" customFormat="1" ht="16.5" customHeight="1">
      <c r="B137" s="33"/>
      <c r="C137" s="139" t="s">
        <v>352</v>
      </c>
      <c r="D137" s="139" t="s">
        <v>309</v>
      </c>
      <c r="E137" s="140" t="s">
        <v>10675</v>
      </c>
      <c r="F137" s="141" t="s">
        <v>10676</v>
      </c>
      <c r="G137" s="142" t="s">
        <v>521</v>
      </c>
      <c r="H137" s="143">
        <v>1</v>
      </c>
      <c r="I137" s="144"/>
      <c r="J137" s="145">
        <f>ROUND(I137*H137,2)</f>
        <v>0</v>
      </c>
      <c r="K137" s="141" t="s">
        <v>1</v>
      </c>
      <c r="L137" s="33"/>
      <c r="M137" s="146" t="s">
        <v>1</v>
      </c>
      <c r="N137" s="147" t="s">
        <v>40</v>
      </c>
      <c r="P137" s="148">
        <f>O137*H137</f>
        <v>0</v>
      </c>
      <c r="Q137" s="148">
        <v>0</v>
      </c>
      <c r="R137" s="148">
        <f>Q137*H137</f>
        <v>0</v>
      </c>
      <c r="S137" s="148">
        <v>0</v>
      </c>
      <c r="T137" s="149">
        <f>S137*H137</f>
        <v>0</v>
      </c>
      <c r="AR137" s="150" t="s">
        <v>10655</v>
      </c>
      <c r="AT137" s="150" t="s">
        <v>309</v>
      </c>
      <c r="AU137" s="150" t="s">
        <v>84</v>
      </c>
      <c r="AY137" s="18" t="s">
        <v>307</v>
      </c>
      <c r="BE137" s="151">
        <f>IF(N137="základní",J137,0)</f>
        <v>0</v>
      </c>
      <c r="BF137" s="151">
        <f>IF(N137="snížená",J137,0)</f>
        <v>0</v>
      </c>
      <c r="BG137" s="151">
        <f>IF(N137="zákl. přenesená",J137,0)</f>
        <v>0</v>
      </c>
      <c r="BH137" s="151">
        <f>IF(N137="sníž. přenesená",J137,0)</f>
        <v>0</v>
      </c>
      <c r="BI137" s="151">
        <f>IF(N137="nulová",J137,0)</f>
        <v>0</v>
      </c>
      <c r="BJ137" s="18" t="s">
        <v>82</v>
      </c>
      <c r="BK137" s="151">
        <f>ROUND(I137*H137,2)</f>
        <v>0</v>
      </c>
      <c r="BL137" s="18" t="s">
        <v>10655</v>
      </c>
      <c r="BM137" s="150" t="s">
        <v>10677</v>
      </c>
    </row>
    <row r="138" spans="2:65" s="1" customFormat="1" ht="11.25">
      <c r="B138" s="33"/>
      <c r="D138" s="152" t="s">
        <v>316</v>
      </c>
      <c r="F138" s="153" t="s">
        <v>10676</v>
      </c>
      <c r="I138" s="154"/>
      <c r="L138" s="33"/>
      <c r="M138" s="155"/>
      <c r="T138" s="57"/>
      <c r="AT138" s="18" t="s">
        <v>316</v>
      </c>
      <c r="AU138" s="18" t="s">
        <v>84</v>
      </c>
    </row>
    <row r="139" spans="2:65" s="1" customFormat="1" ht="21.75" customHeight="1">
      <c r="B139" s="33"/>
      <c r="C139" s="139" t="s">
        <v>361</v>
      </c>
      <c r="D139" s="139" t="s">
        <v>309</v>
      </c>
      <c r="E139" s="140" t="s">
        <v>10678</v>
      </c>
      <c r="F139" s="141" t="s">
        <v>10679</v>
      </c>
      <c r="G139" s="142" t="s">
        <v>521</v>
      </c>
      <c r="H139" s="143">
        <v>1</v>
      </c>
      <c r="I139" s="144"/>
      <c r="J139" s="145">
        <f>ROUND(I139*H139,2)</f>
        <v>0</v>
      </c>
      <c r="K139" s="141" t="s">
        <v>1</v>
      </c>
      <c r="L139" s="33"/>
      <c r="M139" s="146" t="s">
        <v>1</v>
      </c>
      <c r="N139" s="147" t="s">
        <v>40</v>
      </c>
      <c r="P139" s="148">
        <f>O139*H139</f>
        <v>0</v>
      </c>
      <c r="Q139" s="148">
        <v>0</v>
      </c>
      <c r="R139" s="148">
        <f>Q139*H139</f>
        <v>0</v>
      </c>
      <c r="S139" s="148">
        <v>0</v>
      </c>
      <c r="T139" s="149">
        <f>S139*H139</f>
        <v>0</v>
      </c>
      <c r="AR139" s="150" t="s">
        <v>10655</v>
      </c>
      <c r="AT139" s="150" t="s">
        <v>309</v>
      </c>
      <c r="AU139" s="150" t="s">
        <v>84</v>
      </c>
      <c r="AY139" s="18" t="s">
        <v>307</v>
      </c>
      <c r="BE139" s="151">
        <f>IF(N139="základní",J139,0)</f>
        <v>0</v>
      </c>
      <c r="BF139" s="151">
        <f>IF(N139="snížená",J139,0)</f>
        <v>0</v>
      </c>
      <c r="BG139" s="151">
        <f>IF(N139="zákl. přenesená",J139,0)</f>
        <v>0</v>
      </c>
      <c r="BH139" s="151">
        <f>IF(N139="sníž. přenesená",J139,0)</f>
        <v>0</v>
      </c>
      <c r="BI139" s="151">
        <f>IF(N139="nulová",J139,0)</f>
        <v>0</v>
      </c>
      <c r="BJ139" s="18" t="s">
        <v>82</v>
      </c>
      <c r="BK139" s="151">
        <f>ROUND(I139*H139,2)</f>
        <v>0</v>
      </c>
      <c r="BL139" s="18" t="s">
        <v>10655</v>
      </c>
      <c r="BM139" s="150" t="s">
        <v>10680</v>
      </c>
    </row>
    <row r="140" spans="2:65" s="1" customFormat="1" ht="29.25">
      <c r="B140" s="33"/>
      <c r="D140" s="152" t="s">
        <v>316</v>
      </c>
      <c r="F140" s="153" t="s">
        <v>10681</v>
      </c>
      <c r="I140" s="154"/>
      <c r="L140" s="33"/>
      <c r="M140" s="155"/>
      <c r="T140" s="57"/>
      <c r="AT140" s="18" t="s">
        <v>316</v>
      </c>
      <c r="AU140" s="18" t="s">
        <v>84</v>
      </c>
    </row>
    <row r="141" spans="2:65" s="1" customFormat="1" ht="24.2" customHeight="1">
      <c r="B141" s="33"/>
      <c r="C141" s="139" t="s">
        <v>369</v>
      </c>
      <c r="D141" s="139" t="s">
        <v>309</v>
      </c>
      <c r="E141" s="140" t="s">
        <v>10682</v>
      </c>
      <c r="F141" s="141" t="s">
        <v>10683</v>
      </c>
      <c r="G141" s="142" t="s">
        <v>521</v>
      </c>
      <c r="H141" s="143">
        <v>1</v>
      </c>
      <c r="I141" s="144"/>
      <c r="J141" s="145">
        <f>ROUND(I141*H141,2)</f>
        <v>0</v>
      </c>
      <c r="K141" s="141" t="s">
        <v>1</v>
      </c>
      <c r="L141" s="33"/>
      <c r="M141" s="146" t="s">
        <v>1</v>
      </c>
      <c r="N141" s="147" t="s">
        <v>40</v>
      </c>
      <c r="P141" s="148">
        <f>O141*H141</f>
        <v>0</v>
      </c>
      <c r="Q141" s="148">
        <v>0</v>
      </c>
      <c r="R141" s="148">
        <f>Q141*H141</f>
        <v>0</v>
      </c>
      <c r="S141" s="148">
        <v>0</v>
      </c>
      <c r="T141" s="149">
        <f>S141*H141</f>
        <v>0</v>
      </c>
      <c r="AR141" s="150" t="s">
        <v>10655</v>
      </c>
      <c r="AT141" s="150" t="s">
        <v>309</v>
      </c>
      <c r="AU141" s="150" t="s">
        <v>84</v>
      </c>
      <c r="AY141" s="18" t="s">
        <v>307</v>
      </c>
      <c r="BE141" s="151">
        <f>IF(N141="základní",J141,0)</f>
        <v>0</v>
      </c>
      <c r="BF141" s="151">
        <f>IF(N141="snížená",J141,0)</f>
        <v>0</v>
      </c>
      <c r="BG141" s="151">
        <f>IF(N141="zákl. přenesená",J141,0)</f>
        <v>0</v>
      </c>
      <c r="BH141" s="151">
        <f>IF(N141="sníž. přenesená",J141,0)</f>
        <v>0</v>
      </c>
      <c r="BI141" s="151">
        <f>IF(N141="nulová",J141,0)</f>
        <v>0</v>
      </c>
      <c r="BJ141" s="18" t="s">
        <v>82</v>
      </c>
      <c r="BK141" s="151">
        <f>ROUND(I141*H141,2)</f>
        <v>0</v>
      </c>
      <c r="BL141" s="18" t="s">
        <v>10655</v>
      </c>
      <c r="BM141" s="150" t="s">
        <v>10684</v>
      </c>
    </row>
    <row r="142" spans="2:65" s="1" customFormat="1" ht="19.5">
      <c r="B142" s="33"/>
      <c r="D142" s="152" t="s">
        <v>316</v>
      </c>
      <c r="F142" s="153" t="s">
        <v>10683</v>
      </c>
      <c r="I142" s="154"/>
      <c r="L142" s="33"/>
      <c r="M142" s="155"/>
      <c r="T142" s="57"/>
      <c r="AT142" s="18" t="s">
        <v>316</v>
      </c>
      <c r="AU142" s="18" t="s">
        <v>84</v>
      </c>
    </row>
    <row r="143" spans="2:65" s="1" customFormat="1" ht="16.5" customHeight="1">
      <c r="B143" s="33"/>
      <c r="C143" s="139" t="s">
        <v>374</v>
      </c>
      <c r="D143" s="139" t="s">
        <v>309</v>
      </c>
      <c r="E143" s="140" t="s">
        <v>10685</v>
      </c>
      <c r="F143" s="141" t="s">
        <v>10686</v>
      </c>
      <c r="G143" s="142" t="s">
        <v>521</v>
      </c>
      <c r="H143" s="143">
        <v>1</v>
      </c>
      <c r="I143" s="144"/>
      <c r="J143" s="145">
        <f>ROUND(I143*H143,2)</f>
        <v>0</v>
      </c>
      <c r="K143" s="141" t="s">
        <v>1</v>
      </c>
      <c r="L143" s="33"/>
      <c r="M143" s="146" t="s">
        <v>1</v>
      </c>
      <c r="N143" s="147" t="s">
        <v>40</v>
      </c>
      <c r="P143" s="148">
        <f>O143*H143</f>
        <v>0</v>
      </c>
      <c r="Q143" s="148">
        <v>0</v>
      </c>
      <c r="R143" s="148">
        <f>Q143*H143</f>
        <v>0</v>
      </c>
      <c r="S143" s="148">
        <v>0</v>
      </c>
      <c r="T143" s="149">
        <f>S143*H143</f>
        <v>0</v>
      </c>
      <c r="AR143" s="150" t="s">
        <v>10655</v>
      </c>
      <c r="AT143" s="150" t="s">
        <v>309</v>
      </c>
      <c r="AU143" s="150" t="s">
        <v>84</v>
      </c>
      <c r="AY143" s="18" t="s">
        <v>307</v>
      </c>
      <c r="BE143" s="151">
        <f>IF(N143="základní",J143,0)</f>
        <v>0</v>
      </c>
      <c r="BF143" s="151">
        <f>IF(N143="snížená",J143,0)</f>
        <v>0</v>
      </c>
      <c r="BG143" s="151">
        <f>IF(N143="zákl. přenesená",J143,0)</f>
        <v>0</v>
      </c>
      <c r="BH143" s="151">
        <f>IF(N143="sníž. přenesená",J143,0)</f>
        <v>0</v>
      </c>
      <c r="BI143" s="151">
        <f>IF(N143="nulová",J143,0)</f>
        <v>0</v>
      </c>
      <c r="BJ143" s="18" t="s">
        <v>82</v>
      </c>
      <c r="BK143" s="151">
        <f>ROUND(I143*H143,2)</f>
        <v>0</v>
      </c>
      <c r="BL143" s="18" t="s">
        <v>10655</v>
      </c>
      <c r="BM143" s="150" t="s">
        <v>10687</v>
      </c>
    </row>
    <row r="144" spans="2:65" s="1" customFormat="1" ht="11.25">
      <c r="B144" s="33"/>
      <c r="D144" s="152" t="s">
        <v>316</v>
      </c>
      <c r="F144" s="153" t="s">
        <v>10686</v>
      </c>
      <c r="I144" s="154"/>
      <c r="L144" s="33"/>
      <c r="M144" s="155"/>
      <c r="T144" s="57"/>
      <c r="AT144" s="18" t="s">
        <v>316</v>
      </c>
      <c r="AU144" s="18" t="s">
        <v>84</v>
      </c>
    </row>
    <row r="145" spans="2:65" s="1" customFormat="1" ht="16.5" customHeight="1">
      <c r="B145" s="33"/>
      <c r="C145" s="139" t="s">
        <v>380</v>
      </c>
      <c r="D145" s="139" t="s">
        <v>309</v>
      </c>
      <c r="E145" s="140" t="s">
        <v>10688</v>
      </c>
      <c r="F145" s="141" t="s">
        <v>10689</v>
      </c>
      <c r="G145" s="142" t="s">
        <v>521</v>
      </c>
      <c r="H145" s="143">
        <v>1</v>
      </c>
      <c r="I145" s="144"/>
      <c r="J145" s="145">
        <f>ROUND(I145*H145,2)</f>
        <v>0</v>
      </c>
      <c r="K145" s="141" t="s">
        <v>1</v>
      </c>
      <c r="L145" s="33"/>
      <c r="M145" s="146" t="s">
        <v>1</v>
      </c>
      <c r="N145" s="147" t="s">
        <v>40</v>
      </c>
      <c r="P145" s="148">
        <f>O145*H145</f>
        <v>0</v>
      </c>
      <c r="Q145" s="148">
        <v>0</v>
      </c>
      <c r="R145" s="148">
        <f>Q145*H145</f>
        <v>0</v>
      </c>
      <c r="S145" s="148">
        <v>0</v>
      </c>
      <c r="T145" s="149">
        <f>S145*H145</f>
        <v>0</v>
      </c>
      <c r="AR145" s="150" t="s">
        <v>10655</v>
      </c>
      <c r="AT145" s="150" t="s">
        <v>309</v>
      </c>
      <c r="AU145" s="150" t="s">
        <v>84</v>
      </c>
      <c r="AY145" s="18" t="s">
        <v>307</v>
      </c>
      <c r="BE145" s="151">
        <f>IF(N145="základní",J145,0)</f>
        <v>0</v>
      </c>
      <c r="BF145" s="151">
        <f>IF(N145="snížená",J145,0)</f>
        <v>0</v>
      </c>
      <c r="BG145" s="151">
        <f>IF(N145="zákl. přenesená",J145,0)</f>
        <v>0</v>
      </c>
      <c r="BH145" s="151">
        <f>IF(N145="sníž. přenesená",J145,0)</f>
        <v>0</v>
      </c>
      <c r="BI145" s="151">
        <f>IF(N145="nulová",J145,0)</f>
        <v>0</v>
      </c>
      <c r="BJ145" s="18" t="s">
        <v>82</v>
      </c>
      <c r="BK145" s="151">
        <f>ROUND(I145*H145,2)</f>
        <v>0</v>
      </c>
      <c r="BL145" s="18" t="s">
        <v>10655</v>
      </c>
      <c r="BM145" s="150" t="s">
        <v>10690</v>
      </c>
    </row>
    <row r="146" spans="2:65" s="1" customFormat="1" ht="11.25">
      <c r="B146" s="33"/>
      <c r="D146" s="152" t="s">
        <v>316</v>
      </c>
      <c r="F146" s="153" t="s">
        <v>10689</v>
      </c>
      <c r="I146" s="154"/>
      <c r="L146" s="33"/>
      <c r="M146" s="155"/>
      <c r="T146" s="57"/>
      <c r="AT146" s="18" t="s">
        <v>316</v>
      </c>
      <c r="AU146" s="18" t="s">
        <v>84</v>
      </c>
    </row>
    <row r="147" spans="2:65" s="1" customFormat="1" ht="33" customHeight="1">
      <c r="B147" s="33"/>
      <c r="C147" s="139" t="s">
        <v>385</v>
      </c>
      <c r="D147" s="139" t="s">
        <v>309</v>
      </c>
      <c r="E147" s="140" t="s">
        <v>10691</v>
      </c>
      <c r="F147" s="141" t="s">
        <v>10692</v>
      </c>
      <c r="G147" s="142" t="s">
        <v>521</v>
      </c>
      <c r="H147" s="143">
        <v>1</v>
      </c>
      <c r="I147" s="144"/>
      <c r="J147" s="145">
        <f>ROUND(I147*H147,2)</f>
        <v>0</v>
      </c>
      <c r="K147" s="141" t="s">
        <v>1</v>
      </c>
      <c r="L147" s="33"/>
      <c r="M147" s="146" t="s">
        <v>1</v>
      </c>
      <c r="N147" s="147" t="s">
        <v>40</v>
      </c>
      <c r="P147" s="148">
        <f>O147*H147</f>
        <v>0</v>
      </c>
      <c r="Q147" s="148">
        <v>0</v>
      </c>
      <c r="R147" s="148">
        <f>Q147*H147</f>
        <v>0</v>
      </c>
      <c r="S147" s="148">
        <v>0</v>
      </c>
      <c r="T147" s="149">
        <f>S147*H147</f>
        <v>0</v>
      </c>
      <c r="AR147" s="150" t="s">
        <v>10655</v>
      </c>
      <c r="AT147" s="150" t="s">
        <v>309</v>
      </c>
      <c r="AU147" s="150" t="s">
        <v>84</v>
      </c>
      <c r="AY147" s="18" t="s">
        <v>307</v>
      </c>
      <c r="BE147" s="151">
        <f>IF(N147="základní",J147,0)</f>
        <v>0</v>
      </c>
      <c r="BF147" s="151">
        <f>IF(N147="snížená",J147,0)</f>
        <v>0</v>
      </c>
      <c r="BG147" s="151">
        <f>IF(N147="zákl. přenesená",J147,0)</f>
        <v>0</v>
      </c>
      <c r="BH147" s="151">
        <f>IF(N147="sníž. přenesená",J147,0)</f>
        <v>0</v>
      </c>
      <c r="BI147" s="151">
        <f>IF(N147="nulová",J147,0)</f>
        <v>0</v>
      </c>
      <c r="BJ147" s="18" t="s">
        <v>82</v>
      </c>
      <c r="BK147" s="151">
        <f>ROUND(I147*H147,2)</f>
        <v>0</v>
      </c>
      <c r="BL147" s="18" t="s">
        <v>10655</v>
      </c>
      <c r="BM147" s="150" t="s">
        <v>10693</v>
      </c>
    </row>
    <row r="148" spans="2:65" s="1" customFormat="1" ht="19.5">
      <c r="B148" s="33"/>
      <c r="D148" s="152" t="s">
        <v>316</v>
      </c>
      <c r="F148" s="153" t="s">
        <v>10692</v>
      </c>
      <c r="I148" s="154"/>
      <c r="L148" s="33"/>
      <c r="M148" s="155"/>
      <c r="T148" s="57"/>
      <c r="AT148" s="18" t="s">
        <v>316</v>
      </c>
      <c r="AU148" s="18" t="s">
        <v>84</v>
      </c>
    </row>
    <row r="149" spans="2:65" s="1" customFormat="1" ht="16.5" customHeight="1">
      <c r="B149" s="33"/>
      <c r="C149" s="139" t="s">
        <v>8</v>
      </c>
      <c r="D149" s="139" t="s">
        <v>309</v>
      </c>
      <c r="E149" s="140" t="s">
        <v>10694</v>
      </c>
      <c r="F149" s="141" t="s">
        <v>10695</v>
      </c>
      <c r="G149" s="142" t="s">
        <v>521</v>
      </c>
      <c r="H149" s="143">
        <v>1</v>
      </c>
      <c r="I149" s="144"/>
      <c r="J149" s="145">
        <f>ROUND(I149*H149,2)</f>
        <v>0</v>
      </c>
      <c r="K149" s="141" t="s">
        <v>1</v>
      </c>
      <c r="L149" s="33"/>
      <c r="M149" s="146" t="s">
        <v>1</v>
      </c>
      <c r="N149" s="147" t="s">
        <v>40</v>
      </c>
      <c r="P149" s="148">
        <f>O149*H149</f>
        <v>0</v>
      </c>
      <c r="Q149" s="148">
        <v>0</v>
      </c>
      <c r="R149" s="148">
        <f>Q149*H149</f>
        <v>0</v>
      </c>
      <c r="S149" s="148">
        <v>0</v>
      </c>
      <c r="T149" s="149">
        <f>S149*H149</f>
        <v>0</v>
      </c>
      <c r="AR149" s="150" t="s">
        <v>10655</v>
      </c>
      <c r="AT149" s="150" t="s">
        <v>309</v>
      </c>
      <c r="AU149" s="150" t="s">
        <v>84</v>
      </c>
      <c r="AY149" s="18" t="s">
        <v>307</v>
      </c>
      <c r="BE149" s="151">
        <f>IF(N149="základní",J149,0)</f>
        <v>0</v>
      </c>
      <c r="BF149" s="151">
        <f>IF(N149="snížená",J149,0)</f>
        <v>0</v>
      </c>
      <c r="BG149" s="151">
        <f>IF(N149="zákl. přenesená",J149,0)</f>
        <v>0</v>
      </c>
      <c r="BH149" s="151">
        <f>IF(N149="sníž. přenesená",J149,0)</f>
        <v>0</v>
      </c>
      <c r="BI149" s="151">
        <f>IF(N149="nulová",J149,0)</f>
        <v>0</v>
      </c>
      <c r="BJ149" s="18" t="s">
        <v>82</v>
      </c>
      <c r="BK149" s="151">
        <f>ROUND(I149*H149,2)</f>
        <v>0</v>
      </c>
      <c r="BL149" s="18" t="s">
        <v>10655</v>
      </c>
      <c r="BM149" s="150" t="s">
        <v>10696</v>
      </c>
    </row>
    <row r="150" spans="2:65" s="1" customFormat="1" ht="11.25">
      <c r="B150" s="33"/>
      <c r="D150" s="152" t="s">
        <v>316</v>
      </c>
      <c r="F150" s="153" t="s">
        <v>10695</v>
      </c>
      <c r="I150" s="154"/>
      <c r="L150" s="33"/>
      <c r="M150" s="155"/>
      <c r="T150" s="57"/>
      <c r="AT150" s="18" t="s">
        <v>316</v>
      </c>
      <c r="AU150" s="18" t="s">
        <v>84</v>
      </c>
    </row>
    <row r="151" spans="2:65" s="1" customFormat="1" ht="16.5" customHeight="1">
      <c r="B151" s="33"/>
      <c r="C151" s="139" t="s">
        <v>395</v>
      </c>
      <c r="D151" s="139" t="s">
        <v>309</v>
      </c>
      <c r="E151" s="140" t="s">
        <v>10697</v>
      </c>
      <c r="F151" s="141" t="s">
        <v>10698</v>
      </c>
      <c r="G151" s="142" t="s">
        <v>521</v>
      </c>
      <c r="H151" s="143">
        <v>1</v>
      </c>
      <c r="I151" s="144"/>
      <c r="J151" s="145">
        <f>ROUND(I151*H151,2)</f>
        <v>0</v>
      </c>
      <c r="K151" s="141" t="s">
        <v>1</v>
      </c>
      <c r="L151" s="33"/>
      <c r="M151" s="146" t="s">
        <v>1</v>
      </c>
      <c r="N151" s="147" t="s">
        <v>40</v>
      </c>
      <c r="P151" s="148">
        <f>O151*H151</f>
        <v>0</v>
      </c>
      <c r="Q151" s="148">
        <v>0</v>
      </c>
      <c r="R151" s="148">
        <f>Q151*H151</f>
        <v>0</v>
      </c>
      <c r="S151" s="148">
        <v>0</v>
      </c>
      <c r="T151" s="149">
        <f>S151*H151</f>
        <v>0</v>
      </c>
      <c r="AR151" s="150" t="s">
        <v>10655</v>
      </c>
      <c r="AT151" s="150" t="s">
        <v>309</v>
      </c>
      <c r="AU151" s="150" t="s">
        <v>84</v>
      </c>
      <c r="AY151" s="18" t="s">
        <v>307</v>
      </c>
      <c r="BE151" s="151">
        <f>IF(N151="základní",J151,0)</f>
        <v>0</v>
      </c>
      <c r="BF151" s="151">
        <f>IF(N151="snížená",J151,0)</f>
        <v>0</v>
      </c>
      <c r="BG151" s="151">
        <f>IF(N151="zákl. přenesená",J151,0)</f>
        <v>0</v>
      </c>
      <c r="BH151" s="151">
        <f>IF(N151="sníž. přenesená",J151,0)</f>
        <v>0</v>
      </c>
      <c r="BI151" s="151">
        <f>IF(N151="nulová",J151,0)</f>
        <v>0</v>
      </c>
      <c r="BJ151" s="18" t="s">
        <v>82</v>
      </c>
      <c r="BK151" s="151">
        <f>ROUND(I151*H151,2)</f>
        <v>0</v>
      </c>
      <c r="BL151" s="18" t="s">
        <v>10655</v>
      </c>
      <c r="BM151" s="150" t="s">
        <v>10699</v>
      </c>
    </row>
    <row r="152" spans="2:65" s="1" customFormat="1" ht="11.25">
      <c r="B152" s="33"/>
      <c r="D152" s="152" t="s">
        <v>316</v>
      </c>
      <c r="F152" s="153" t="s">
        <v>10698</v>
      </c>
      <c r="I152" s="154"/>
      <c r="L152" s="33"/>
      <c r="M152" s="155"/>
      <c r="T152" s="57"/>
      <c r="AT152" s="18" t="s">
        <v>316</v>
      </c>
      <c r="AU152" s="18" t="s">
        <v>84</v>
      </c>
    </row>
    <row r="153" spans="2:65" s="1" customFormat="1" ht="16.5" customHeight="1">
      <c r="B153" s="33"/>
      <c r="C153" s="139" t="s">
        <v>402</v>
      </c>
      <c r="D153" s="139" t="s">
        <v>309</v>
      </c>
      <c r="E153" s="140" t="s">
        <v>10700</v>
      </c>
      <c r="F153" s="141" t="s">
        <v>10701</v>
      </c>
      <c r="G153" s="142" t="s">
        <v>521</v>
      </c>
      <c r="H153" s="143">
        <v>1</v>
      </c>
      <c r="I153" s="144"/>
      <c r="J153" s="145">
        <f>ROUND(I153*H153,2)</f>
        <v>0</v>
      </c>
      <c r="K153" s="141" t="s">
        <v>1</v>
      </c>
      <c r="L153" s="33"/>
      <c r="M153" s="146" t="s">
        <v>1</v>
      </c>
      <c r="N153" s="147" t="s">
        <v>40</v>
      </c>
      <c r="P153" s="148">
        <f>O153*H153</f>
        <v>0</v>
      </c>
      <c r="Q153" s="148">
        <v>0</v>
      </c>
      <c r="R153" s="148">
        <f>Q153*H153</f>
        <v>0</v>
      </c>
      <c r="S153" s="148">
        <v>0</v>
      </c>
      <c r="T153" s="149">
        <f>S153*H153</f>
        <v>0</v>
      </c>
      <c r="AR153" s="150" t="s">
        <v>10655</v>
      </c>
      <c r="AT153" s="150" t="s">
        <v>309</v>
      </c>
      <c r="AU153" s="150" t="s">
        <v>84</v>
      </c>
      <c r="AY153" s="18" t="s">
        <v>307</v>
      </c>
      <c r="BE153" s="151">
        <f>IF(N153="základní",J153,0)</f>
        <v>0</v>
      </c>
      <c r="BF153" s="151">
        <f>IF(N153="snížená",J153,0)</f>
        <v>0</v>
      </c>
      <c r="BG153" s="151">
        <f>IF(N153="zákl. přenesená",J153,0)</f>
        <v>0</v>
      </c>
      <c r="BH153" s="151">
        <f>IF(N153="sníž. přenesená",J153,0)</f>
        <v>0</v>
      </c>
      <c r="BI153" s="151">
        <f>IF(N153="nulová",J153,0)</f>
        <v>0</v>
      </c>
      <c r="BJ153" s="18" t="s">
        <v>82</v>
      </c>
      <c r="BK153" s="151">
        <f>ROUND(I153*H153,2)</f>
        <v>0</v>
      </c>
      <c r="BL153" s="18" t="s">
        <v>10655</v>
      </c>
      <c r="BM153" s="150" t="s">
        <v>10702</v>
      </c>
    </row>
    <row r="154" spans="2:65" s="1" customFormat="1" ht="11.25">
      <c r="B154" s="33"/>
      <c r="D154" s="152" t="s">
        <v>316</v>
      </c>
      <c r="F154" s="153" t="s">
        <v>10701</v>
      </c>
      <c r="I154" s="154"/>
      <c r="L154" s="33"/>
      <c r="M154" s="155"/>
      <c r="T154" s="57"/>
      <c r="AT154" s="18" t="s">
        <v>316</v>
      </c>
      <c r="AU154" s="18" t="s">
        <v>84</v>
      </c>
    </row>
    <row r="155" spans="2:65" s="1" customFormat="1" ht="24.2" customHeight="1">
      <c r="B155" s="33"/>
      <c r="C155" s="139" t="s">
        <v>409</v>
      </c>
      <c r="D155" s="139" t="s">
        <v>309</v>
      </c>
      <c r="E155" s="140" t="s">
        <v>10703</v>
      </c>
      <c r="F155" s="141" t="s">
        <v>10704</v>
      </c>
      <c r="G155" s="142" t="s">
        <v>521</v>
      </c>
      <c r="H155" s="143">
        <v>1</v>
      </c>
      <c r="I155" s="144"/>
      <c r="J155" s="145">
        <f>ROUND(I155*H155,2)</f>
        <v>0</v>
      </c>
      <c r="K155" s="141" t="s">
        <v>1</v>
      </c>
      <c r="L155" s="33"/>
      <c r="M155" s="146" t="s">
        <v>1</v>
      </c>
      <c r="N155" s="147" t="s">
        <v>40</v>
      </c>
      <c r="P155" s="148">
        <f>O155*H155</f>
        <v>0</v>
      </c>
      <c r="Q155" s="148">
        <v>0</v>
      </c>
      <c r="R155" s="148">
        <f>Q155*H155</f>
        <v>0</v>
      </c>
      <c r="S155" s="148">
        <v>0</v>
      </c>
      <c r="T155" s="149">
        <f>S155*H155</f>
        <v>0</v>
      </c>
      <c r="AR155" s="150" t="s">
        <v>10655</v>
      </c>
      <c r="AT155" s="150" t="s">
        <v>309</v>
      </c>
      <c r="AU155" s="150" t="s">
        <v>84</v>
      </c>
      <c r="AY155" s="18" t="s">
        <v>307</v>
      </c>
      <c r="BE155" s="151">
        <f>IF(N155="základní",J155,0)</f>
        <v>0</v>
      </c>
      <c r="BF155" s="151">
        <f>IF(N155="snížená",J155,0)</f>
        <v>0</v>
      </c>
      <c r="BG155" s="151">
        <f>IF(N155="zákl. přenesená",J155,0)</f>
        <v>0</v>
      </c>
      <c r="BH155" s="151">
        <f>IF(N155="sníž. přenesená",J155,0)</f>
        <v>0</v>
      </c>
      <c r="BI155" s="151">
        <f>IF(N155="nulová",J155,0)</f>
        <v>0</v>
      </c>
      <c r="BJ155" s="18" t="s">
        <v>82</v>
      </c>
      <c r="BK155" s="151">
        <f>ROUND(I155*H155,2)</f>
        <v>0</v>
      </c>
      <c r="BL155" s="18" t="s">
        <v>10655</v>
      </c>
      <c r="BM155" s="150" t="s">
        <v>10705</v>
      </c>
    </row>
    <row r="156" spans="2:65" s="1" customFormat="1" ht="19.5">
      <c r="B156" s="33"/>
      <c r="D156" s="152" t="s">
        <v>316</v>
      </c>
      <c r="F156" s="153" t="s">
        <v>10704</v>
      </c>
      <c r="I156" s="154"/>
      <c r="L156" s="33"/>
      <c r="M156" s="155"/>
      <c r="T156" s="57"/>
      <c r="AT156" s="18" t="s">
        <v>316</v>
      </c>
      <c r="AU156" s="18" t="s">
        <v>84</v>
      </c>
    </row>
    <row r="157" spans="2:65" s="11" customFormat="1" ht="22.9" customHeight="1">
      <c r="B157" s="127"/>
      <c r="D157" s="128" t="s">
        <v>74</v>
      </c>
      <c r="E157" s="137" t="s">
        <v>10706</v>
      </c>
      <c r="F157" s="137" t="s">
        <v>10707</v>
      </c>
      <c r="I157" s="130"/>
      <c r="J157" s="138">
        <f>BK157</f>
        <v>0</v>
      </c>
      <c r="L157" s="127"/>
      <c r="M157" s="132"/>
      <c r="P157" s="133">
        <f>SUM(P158:P169)</f>
        <v>0</v>
      </c>
      <c r="R157" s="133">
        <f>SUM(R158:R169)</f>
        <v>0</v>
      </c>
      <c r="T157" s="134">
        <f>SUM(T158:T169)</f>
        <v>0</v>
      </c>
      <c r="AR157" s="128" t="s">
        <v>345</v>
      </c>
      <c r="AT157" s="135" t="s">
        <v>74</v>
      </c>
      <c r="AU157" s="135" t="s">
        <v>82</v>
      </c>
      <c r="AY157" s="128" t="s">
        <v>307</v>
      </c>
      <c r="BK157" s="136">
        <f>SUM(BK158:BK169)</f>
        <v>0</v>
      </c>
    </row>
    <row r="158" spans="2:65" s="1" customFormat="1" ht="16.5" customHeight="1">
      <c r="B158" s="33"/>
      <c r="C158" s="139" t="s">
        <v>417</v>
      </c>
      <c r="D158" s="139" t="s">
        <v>309</v>
      </c>
      <c r="E158" s="140" t="s">
        <v>10708</v>
      </c>
      <c r="F158" s="141" t="s">
        <v>10707</v>
      </c>
      <c r="G158" s="142" t="s">
        <v>521</v>
      </c>
      <c r="H158" s="143">
        <v>1</v>
      </c>
      <c r="I158" s="144"/>
      <c r="J158" s="145">
        <f>ROUND(I158*H158,2)</f>
        <v>0</v>
      </c>
      <c r="K158" s="141" t="s">
        <v>1</v>
      </c>
      <c r="L158" s="33"/>
      <c r="M158" s="146" t="s">
        <v>1</v>
      </c>
      <c r="N158" s="147" t="s">
        <v>40</v>
      </c>
      <c r="P158" s="148">
        <f>O158*H158</f>
        <v>0</v>
      </c>
      <c r="Q158" s="148">
        <v>0</v>
      </c>
      <c r="R158" s="148">
        <f>Q158*H158</f>
        <v>0</v>
      </c>
      <c r="S158" s="148">
        <v>0</v>
      </c>
      <c r="T158" s="149">
        <f>S158*H158</f>
        <v>0</v>
      </c>
      <c r="AR158" s="150" t="s">
        <v>10655</v>
      </c>
      <c r="AT158" s="150" t="s">
        <v>309</v>
      </c>
      <c r="AU158" s="150" t="s">
        <v>84</v>
      </c>
      <c r="AY158" s="18" t="s">
        <v>307</v>
      </c>
      <c r="BE158" s="151">
        <f>IF(N158="základní",J158,0)</f>
        <v>0</v>
      </c>
      <c r="BF158" s="151">
        <f>IF(N158="snížená",J158,0)</f>
        <v>0</v>
      </c>
      <c r="BG158" s="151">
        <f>IF(N158="zákl. přenesená",J158,0)</f>
        <v>0</v>
      </c>
      <c r="BH158" s="151">
        <f>IF(N158="sníž. přenesená",J158,0)</f>
        <v>0</v>
      </c>
      <c r="BI158" s="151">
        <f>IF(N158="nulová",J158,0)</f>
        <v>0</v>
      </c>
      <c r="BJ158" s="18" t="s">
        <v>82</v>
      </c>
      <c r="BK158" s="151">
        <f>ROUND(I158*H158,2)</f>
        <v>0</v>
      </c>
      <c r="BL158" s="18" t="s">
        <v>10655</v>
      </c>
      <c r="BM158" s="150" t="s">
        <v>10709</v>
      </c>
    </row>
    <row r="159" spans="2:65" s="1" customFormat="1" ht="39">
      <c r="B159" s="33"/>
      <c r="D159" s="152" t="s">
        <v>316</v>
      </c>
      <c r="F159" s="153" t="s">
        <v>10710</v>
      </c>
      <c r="I159" s="154"/>
      <c r="L159" s="33"/>
      <c r="M159" s="155"/>
      <c r="T159" s="57"/>
      <c r="AT159" s="18" t="s">
        <v>316</v>
      </c>
      <c r="AU159" s="18" t="s">
        <v>84</v>
      </c>
    </row>
    <row r="160" spans="2:65" s="1" customFormat="1" ht="24.2" customHeight="1">
      <c r="B160" s="33"/>
      <c r="C160" s="139" t="s">
        <v>426</v>
      </c>
      <c r="D160" s="139" t="s">
        <v>309</v>
      </c>
      <c r="E160" s="140" t="s">
        <v>10711</v>
      </c>
      <c r="F160" s="141" t="s">
        <v>10712</v>
      </c>
      <c r="G160" s="142" t="s">
        <v>521</v>
      </c>
      <c r="H160" s="143">
        <v>1</v>
      </c>
      <c r="I160" s="144"/>
      <c r="J160" s="145">
        <f>ROUND(I160*H160,2)</f>
        <v>0</v>
      </c>
      <c r="K160" s="141" t="s">
        <v>1</v>
      </c>
      <c r="L160" s="33"/>
      <c r="M160" s="146" t="s">
        <v>1</v>
      </c>
      <c r="N160" s="147" t="s">
        <v>40</v>
      </c>
      <c r="P160" s="148">
        <f>O160*H160</f>
        <v>0</v>
      </c>
      <c r="Q160" s="148">
        <v>0</v>
      </c>
      <c r="R160" s="148">
        <f>Q160*H160</f>
        <v>0</v>
      </c>
      <c r="S160" s="148">
        <v>0</v>
      </c>
      <c r="T160" s="149">
        <f>S160*H160</f>
        <v>0</v>
      </c>
      <c r="AR160" s="150" t="s">
        <v>10655</v>
      </c>
      <c r="AT160" s="150" t="s">
        <v>309</v>
      </c>
      <c r="AU160" s="150" t="s">
        <v>84</v>
      </c>
      <c r="AY160" s="18" t="s">
        <v>307</v>
      </c>
      <c r="BE160" s="151">
        <f>IF(N160="základní",J160,0)</f>
        <v>0</v>
      </c>
      <c r="BF160" s="151">
        <f>IF(N160="snížená",J160,0)</f>
        <v>0</v>
      </c>
      <c r="BG160" s="151">
        <f>IF(N160="zákl. přenesená",J160,0)</f>
        <v>0</v>
      </c>
      <c r="BH160" s="151">
        <f>IF(N160="sníž. přenesená",J160,0)</f>
        <v>0</v>
      </c>
      <c r="BI160" s="151">
        <f>IF(N160="nulová",J160,0)</f>
        <v>0</v>
      </c>
      <c r="BJ160" s="18" t="s">
        <v>82</v>
      </c>
      <c r="BK160" s="151">
        <f>ROUND(I160*H160,2)</f>
        <v>0</v>
      </c>
      <c r="BL160" s="18" t="s">
        <v>10655</v>
      </c>
      <c r="BM160" s="150" t="s">
        <v>10713</v>
      </c>
    </row>
    <row r="161" spans="2:65" s="1" customFormat="1" ht="11.25">
      <c r="B161" s="33"/>
      <c r="D161" s="152" t="s">
        <v>316</v>
      </c>
      <c r="F161" s="153" t="s">
        <v>10712</v>
      </c>
      <c r="I161" s="154"/>
      <c r="L161" s="33"/>
      <c r="M161" s="155"/>
      <c r="T161" s="57"/>
      <c r="AT161" s="18" t="s">
        <v>316</v>
      </c>
      <c r="AU161" s="18" t="s">
        <v>84</v>
      </c>
    </row>
    <row r="162" spans="2:65" s="1" customFormat="1" ht="16.5" customHeight="1">
      <c r="B162" s="33"/>
      <c r="C162" s="139" t="s">
        <v>433</v>
      </c>
      <c r="D162" s="139" t="s">
        <v>309</v>
      </c>
      <c r="E162" s="140" t="s">
        <v>10714</v>
      </c>
      <c r="F162" s="141" t="s">
        <v>10715</v>
      </c>
      <c r="G162" s="142" t="s">
        <v>521</v>
      </c>
      <c r="H162" s="143">
        <v>1</v>
      </c>
      <c r="I162" s="144"/>
      <c r="J162" s="145">
        <f>ROUND(I162*H162,2)</f>
        <v>0</v>
      </c>
      <c r="K162" s="141" t="s">
        <v>1</v>
      </c>
      <c r="L162" s="33"/>
      <c r="M162" s="146" t="s">
        <v>1</v>
      </c>
      <c r="N162" s="147" t="s">
        <v>40</v>
      </c>
      <c r="P162" s="148">
        <f>O162*H162</f>
        <v>0</v>
      </c>
      <c r="Q162" s="148">
        <v>0</v>
      </c>
      <c r="R162" s="148">
        <f>Q162*H162</f>
        <v>0</v>
      </c>
      <c r="S162" s="148">
        <v>0</v>
      </c>
      <c r="T162" s="149">
        <f>S162*H162</f>
        <v>0</v>
      </c>
      <c r="AR162" s="150" t="s">
        <v>10655</v>
      </c>
      <c r="AT162" s="150" t="s">
        <v>309</v>
      </c>
      <c r="AU162" s="150" t="s">
        <v>84</v>
      </c>
      <c r="AY162" s="18" t="s">
        <v>307</v>
      </c>
      <c r="BE162" s="151">
        <f>IF(N162="základní",J162,0)</f>
        <v>0</v>
      </c>
      <c r="BF162" s="151">
        <f>IF(N162="snížená",J162,0)</f>
        <v>0</v>
      </c>
      <c r="BG162" s="151">
        <f>IF(N162="zákl. přenesená",J162,0)</f>
        <v>0</v>
      </c>
      <c r="BH162" s="151">
        <f>IF(N162="sníž. přenesená",J162,0)</f>
        <v>0</v>
      </c>
      <c r="BI162" s="151">
        <f>IF(N162="nulová",J162,0)</f>
        <v>0</v>
      </c>
      <c r="BJ162" s="18" t="s">
        <v>82</v>
      </c>
      <c r="BK162" s="151">
        <f>ROUND(I162*H162,2)</f>
        <v>0</v>
      </c>
      <c r="BL162" s="18" t="s">
        <v>10655</v>
      </c>
      <c r="BM162" s="150" t="s">
        <v>10716</v>
      </c>
    </row>
    <row r="163" spans="2:65" s="1" customFormat="1" ht="29.25">
      <c r="B163" s="33"/>
      <c r="D163" s="152" t="s">
        <v>316</v>
      </c>
      <c r="F163" s="153" t="s">
        <v>10717</v>
      </c>
      <c r="I163" s="154"/>
      <c r="L163" s="33"/>
      <c r="M163" s="155"/>
      <c r="T163" s="57"/>
      <c r="AT163" s="18" t="s">
        <v>316</v>
      </c>
      <c r="AU163" s="18" t="s">
        <v>84</v>
      </c>
    </row>
    <row r="164" spans="2:65" s="1" customFormat="1" ht="16.5" customHeight="1">
      <c r="B164" s="33"/>
      <c r="C164" s="139" t="s">
        <v>438</v>
      </c>
      <c r="D164" s="139" t="s">
        <v>309</v>
      </c>
      <c r="E164" s="140" t="s">
        <v>10718</v>
      </c>
      <c r="F164" s="141" t="s">
        <v>10719</v>
      </c>
      <c r="G164" s="142" t="s">
        <v>521</v>
      </c>
      <c r="H164" s="143">
        <v>1</v>
      </c>
      <c r="I164" s="144"/>
      <c r="J164" s="145">
        <f>ROUND(I164*H164,2)</f>
        <v>0</v>
      </c>
      <c r="K164" s="141" t="s">
        <v>1</v>
      </c>
      <c r="L164" s="33"/>
      <c r="M164" s="146" t="s">
        <v>1</v>
      </c>
      <c r="N164" s="147" t="s">
        <v>40</v>
      </c>
      <c r="P164" s="148">
        <f>O164*H164</f>
        <v>0</v>
      </c>
      <c r="Q164" s="148">
        <v>0</v>
      </c>
      <c r="R164" s="148">
        <f>Q164*H164</f>
        <v>0</v>
      </c>
      <c r="S164" s="148">
        <v>0</v>
      </c>
      <c r="T164" s="149">
        <f>S164*H164</f>
        <v>0</v>
      </c>
      <c r="AR164" s="150" t="s">
        <v>10655</v>
      </c>
      <c r="AT164" s="150" t="s">
        <v>309</v>
      </c>
      <c r="AU164" s="150" t="s">
        <v>84</v>
      </c>
      <c r="AY164" s="18" t="s">
        <v>307</v>
      </c>
      <c r="BE164" s="151">
        <f>IF(N164="základní",J164,0)</f>
        <v>0</v>
      </c>
      <c r="BF164" s="151">
        <f>IF(N164="snížená",J164,0)</f>
        <v>0</v>
      </c>
      <c r="BG164" s="151">
        <f>IF(N164="zákl. přenesená",J164,0)</f>
        <v>0</v>
      </c>
      <c r="BH164" s="151">
        <f>IF(N164="sníž. přenesená",J164,0)</f>
        <v>0</v>
      </c>
      <c r="BI164" s="151">
        <f>IF(N164="nulová",J164,0)</f>
        <v>0</v>
      </c>
      <c r="BJ164" s="18" t="s">
        <v>82</v>
      </c>
      <c r="BK164" s="151">
        <f>ROUND(I164*H164,2)</f>
        <v>0</v>
      </c>
      <c r="BL164" s="18" t="s">
        <v>10655</v>
      </c>
      <c r="BM164" s="150" t="s">
        <v>10720</v>
      </c>
    </row>
    <row r="165" spans="2:65" s="1" customFormat="1" ht="21.75" customHeight="1">
      <c r="B165" s="33"/>
      <c r="C165" s="139" t="s">
        <v>448</v>
      </c>
      <c r="D165" s="139" t="s">
        <v>309</v>
      </c>
      <c r="E165" s="140" t="s">
        <v>10721</v>
      </c>
      <c r="F165" s="141" t="s">
        <v>10722</v>
      </c>
      <c r="G165" s="142" t="s">
        <v>521</v>
      </c>
      <c r="H165" s="143">
        <v>1</v>
      </c>
      <c r="I165" s="144"/>
      <c r="J165" s="145">
        <f>ROUND(I165*H165,2)</f>
        <v>0</v>
      </c>
      <c r="K165" s="141" t="s">
        <v>1</v>
      </c>
      <c r="L165" s="33"/>
      <c r="M165" s="146" t="s">
        <v>1</v>
      </c>
      <c r="N165" s="147" t="s">
        <v>40</v>
      </c>
      <c r="P165" s="148">
        <f>O165*H165</f>
        <v>0</v>
      </c>
      <c r="Q165" s="148">
        <v>0</v>
      </c>
      <c r="R165" s="148">
        <f>Q165*H165</f>
        <v>0</v>
      </c>
      <c r="S165" s="148">
        <v>0</v>
      </c>
      <c r="T165" s="149">
        <f>S165*H165</f>
        <v>0</v>
      </c>
      <c r="AR165" s="150" t="s">
        <v>10655</v>
      </c>
      <c r="AT165" s="150" t="s">
        <v>309</v>
      </c>
      <c r="AU165" s="150" t="s">
        <v>84</v>
      </c>
      <c r="AY165" s="18" t="s">
        <v>307</v>
      </c>
      <c r="BE165" s="151">
        <f>IF(N165="základní",J165,0)</f>
        <v>0</v>
      </c>
      <c r="BF165" s="151">
        <f>IF(N165="snížená",J165,0)</f>
        <v>0</v>
      </c>
      <c r="BG165" s="151">
        <f>IF(N165="zákl. přenesená",J165,0)</f>
        <v>0</v>
      </c>
      <c r="BH165" s="151">
        <f>IF(N165="sníž. přenesená",J165,0)</f>
        <v>0</v>
      </c>
      <c r="BI165" s="151">
        <f>IF(N165="nulová",J165,0)</f>
        <v>0</v>
      </c>
      <c r="BJ165" s="18" t="s">
        <v>82</v>
      </c>
      <c r="BK165" s="151">
        <f>ROUND(I165*H165,2)</f>
        <v>0</v>
      </c>
      <c r="BL165" s="18" t="s">
        <v>10655</v>
      </c>
      <c r="BM165" s="150" t="s">
        <v>10723</v>
      </c>
    </row>
    <row r="166" spans="2:65" s="1" customFormat="1" ht="16.5" customHeight="1">
      <c r="B166" s="33"/>
      <c r="C166" s="139" t="s">
        <v>7</v>
      </c>
      <c r="D166" s="139" t="s">
        <v>309</v>
      </c>
      <c r="E166" s="140" t="s">
        <v>10724</v>
      </c>
      <c r="F166" s="141" t="s">
        <v>10725</v>
      </c>
      <c r="G166" s="142" t="s">
        <v>521</v>
      </c>
      <c r="H166" s="143">
        <v>1</v>
      </c>
      <c r="I166" s="144"/>
      <c r="J166" s="145">
        <f>ROUND(I166*H166,2)</f>
        <v>0</v>
      </c>
      <c r="K166" s="141" t="s">
        <v>1</v>
      </c>
      <c r="L166" s="33"/>
      <c r="M166" s="146" t="s">
        <v>1</v>
      </c>
      <c r="N166" s="147" t="s">
        <v>40</v>
      </c>
      <c r="P166" s="148">
        <f>O166*H166</f>
        <v>0</v>
      </c>
      <c r="Q166" s="148">
        <v>0</v>
      </c>
      <c r="R166" s="148">
        <f>Q166*H166</f>
        <v>0</v>
      </c>
      <c r="S166" s="148">
        <v>0</v>
      </c>
      <c r="T166" s="149">
        <f>S166*H166</f>
        <v>0</v>
      </c>
      <c r="AR166" s="150" t="s">
        <v>10655</v>
      </c>
      <c r="AT166" s="150" t="s">
        <v>309</v>
      </c>
      <c r="AU166" s="150" t="s">
        <v>84</v>
      </c>
      <c r="AY166" s="18" t="s">
        <v>307</v>
      </c>
      <c r="BE166" s="151">
        <f>IF(N166="základní",J166,0)</f>
        <v>0</v>
      </c>
      <c r="BF166" s="151">
        <f>IF(N166="snížená",J166,0)</f>
        <v>0</v>
      </c>
      <c r="BG166" s="151">
        <f>IF(N166="zákl. přenesená",J166,0)</f>
        <v>0</v>
      </c>
      <c r="BH166" s="151">
        <f>IF(N166="sníž. přenesená",J166,0)</f>
        <v>0</v>
      </c>
      <c r="BI166" s="151">
        <f>IF(N166="nulová",J166,0)</f>
        <v>0</v>
      </c>
      <c r="BJ166" s="18" t="s">
        <v>82</v>
      </c>
      <c r="BK166" s="151">
        <f>ROUND(I166*H166,2)</f>
        <v>0</v>
      </c>
      <c r="BL166" s="18" t="s">
        <v>10655</v>
      </c>
      <c r="BM166" s="150" t="s">
        <v>10726</v>
      </c>
    </row>
    <row r="167" spans="2:65" s="1" customFormat="1" ht="24.2" customHeight="1">
      <c r="B167" s="33"/>
      <c r="C167" s="139" t="s">
        <v>459</v>
      </c>
      <c r="D167" s="139" t="s">
        <v>309</v>
      </c>
      <c r="E167" s="140" t="s">
        <v>10727</v>
      </c>
      <c r="F167" s="141" t="s">
        <v>10728</v>
      </c>
      <c r="G167" s="142" t="s">
        <v>521</v>
      </c>
      <c r="H167" s="143">
        <v>1</v>
      </c>
      <c r="I167" s="144"/>
      <c r="J167" s="145">
        <f>ROUND(I167*H167,2)</f>
        <v>0</v>
      </c>
      <c r="K167" s="141" t="s">
        <v>1</v>
      </c>
      <c r="L167" s="33"/>
      <c r="M167" s="146" t="s">
        <v>1</v>
      </c>
      <c r="N167" s="147" t="s">
        <v>40</v>
      </c>
      <c r="P167" s="148">
        <f>O167*H167</f>
        <v>0</v>
      </c>
      <c r="Q167" s="148">
        <v>0</v>
      </c>
      <c r="R167" s="148">
        <f>Q167*H167</f>
        <v>0</v>
      </c>
      <c r="S167" s="148">
        <v>0</v>
      </c>
      <c r="T167" s="149">
        <f>S167*H167</f>
        <v>0</v>
      </c>
      <c r="AR167" s="150" t="s">
        <v>10655</v>
      </c>
      <c r="AT167" s="150" t="s">
        <v>309</v>
      </c>
      <c r="AU167" s="150" t="s">
        <v>84</v>
      </c>
      <c r="AY167" s="18" t="s">
        <v>307</v>
      </c>
      <c r="BE167" s="151">
        <f>IF(N167="základní",J167,0)</f>
        <v>0</v>
      </c>
      <c r="BF167" s="151">
        <f>IF(N167="snížená",J167,0)</f>
        <v>0</v>
      </c>
      <c r="BG167" s="151">
        <f>IF(N167="zákl. přenesená",J167,0)</f>
        <v>0</v>
      </c>
      <c r="BH167" s="151">
        <f>IF(N167="sníž. přenesená",J167,0)</f>
        <v>0</v>
      </c>
      <c r="BI167" s="151">
        <f>IF(N167="nulová",J167,0)</f>
        <v>0</v>
      </c>
      <c r="BJ167" s="18" t="s">
        <v>82</v>
      </c>
      <c r="BK167" s="151">
        <f>ROUND(I167*H167,2)</f>
        <v>0</v>
      </c>
      <c r="BL167" s="18" t="s">
        <v>10655</v>
      </c>
      <c r="BM167" s="150" t="s">
        <v>10729</v>
      </c>
    </row>
    <row r="168" spans="2:65" s="1" customFormat="1" ht="24.2" customHeight="1">
      <c r="B168" s="33"/>
      <c r="C168" s="139" t="s">
        <v>464</v>
      </c>
      <c r="D168" s="139" t="s">
        <v>309</v>
      </c>
      <c r="E168" s="140" t="s">
        <v>10730</v>
      </c>
      <c r="F168" s="141" t="s">
        <v>10731</v>
      </c>
      <c r="G168" s="142" t="s">
        <v>10732</v>
      </c>
      <c r="H168" s="143">
        <v>120</v>
      </c>
      <c r="I168" s="144"/>
      <c r="J168" s="145">
        <f>ROUND(I168*H168,2)</f>
        <v>0</v>
      </c>
      <c r="K168" s="141" t="s">
        <v>1</v>
      </c>
      <c r="L168" s="33"/>
      <c r="M168" s="146" t="s">
        <v>1</v>
      </c>
      <c r="N168" s="147" t="s">
        <v>40</v>
      </c>
      <c r="P168" s="148">
        <f>O168*H168</f>
        <v>0</v>
      </c>
      <c r="Q168" s="148">
        <v>0</v>
      </c>
      <c r="R168" s="148">
        <f>Q168*H168</f>
        <v>0</v>
      </c>
      <c r="S168" s="148">
        <v>0</v>
      </c>
      <c r="T168" s="149">
        <f>S168*H168</f>
        <v>0</v>
      </c>
      <c r="AR168" s="150" t="s">
        <v>10655</v>
      </c>
      <c r="AT168" s="150" t="s">
        <v>309</v>
      </c>
      <c r="AU168" s="150" t="s">
        <v>84</v>
      </c>
      <c r="AY168" s="18" t="s">
        <v>307</v>
      </c>
      <c r="BE168" s="151">
        <f>IF(N168="základní",J168,0)</f>
        <v>0</v>
      </c>
      <c r="BF168" s="151">
        <f>IF(N168="snížená",J168,0)</f>
        <v>0</v>
      </c>
      <c r="BG168" s="151">
        <f>IF(N168="zákl. přenesená",J168,0)</f>
        <v>0</v>
      </c>
      <c r="BH168" s="151">
        <f>IF(N168="sníž. přenesená",J168,0)</f>
        <v>0</v>
      </c>
      <c r="BI168" s="151">
        <f>IF(N168="nulová",J168,0)</f>
        <v>0</v>
      </c>
      <c r="BJ168" s="18" t="s">
        <v>82</v>
      </c>
      <c r="BK168" s="151">
        <f>ROUND(I168*H168,2)</f>
        <v>0</v>
      </c>
      <c r="BL168" s="18" t="s">
        <v>10655</v>
      </c>
      <c r="BM168" s="150" t="s">
        <v>10733</v>
      </c>
    </row>
    <row r="169" spans="2:65" s="1" customFormat="1" ht="19.5">
      <c r="B169" s="33"/>
      <c r="D169" s="152" t="s">
        <v>316</v>
      </c>
      <c r="F169" s="153" t="s">
        <v>10731</v>
      </c>
      <c r="I169" s="154"/>
      <c r="L169" s="33"/>
      <c r="M169" s="155"/>
      <c r="T169" s="57"/>
      <c r="AT169" s="18" t="s">
        <v>316</v>
      </c>
      <c r="AU169" s="18" t="s">
        <v>84</v>
      </c>
    </row>
    <row r="170" spans="2:65" s="11" customFormat="1" ht="22.9" customHeight="1">
      <c r="B170" s="127"/>
      <c r="D170" s="128" t="s">
        <v>74</v>
      </c>
      <c r="E170" s="137" t="s">
        <v>10734</v>
      </c>
      <c r="F170" s="137" t="s">
        <v>10735</v>
      </c>
      <c r="I170" s="130"/>
      <c r="J170" s="138">
        <f>BK170</f>
        <v>0</v>
      </c>
      <c r="L170" s="127"/>
      <c r="M170" s="132"/>
      <c r="P170" s="133">
        <f>SUM(P171:P172)</f>
        <v>0</v>
      </c>
      <c r="R170" s="133">
        <f>SUM(R171:R172)</f>
        <v>0</v>
      </c>
      <c r="T170" s="134">
        <f>SUM(T171:T172)</f>
        <v>0</v>
      </c>
      <c r="AR170" s="128" t="s">
        <v>345</v>
      </c>
      <c r="AT170" s="135" t="s">
        <v>74</v>
      </c>
      <c r="AU170" s="135" t="s">
        <v>82</v>
      </c>
      <c r="AY170" s="128" t="s">
        <v>307</v>
      </c>
      <c r="BK170" s="136">
        <f>SUM(BK171:BK172)</f>
        <v>0</v>
      </c>
    </row>
    <row r="171" spans="2:65" s="1" customFormat="1" ht="24.2" customHeight="1">
      <c r="B171" s="33"/>
      <c r="C171" s="139" t="s">
        <v>472</v>
      </c>
      <c r="D171" s="139" t="s">
        <v>309</v>
      </c>
      <c r="E171" s="140" t="s">
        <v>10736</v>
      </c>
      <c r="F171" s="141" t="s">
        <v>10737</v>
      </c>
      <c r="G171" s="142" t="s">
        <v>521</v>
      </c>
      <c r="H171" s="143">
        <v>1</v>
      </c>
      <c r="I171" s="144"/>
      <c r="J171" s="145">
        <f>ROUND(I171*H171,2)</f>
        <v>0</v>
      </c>
      <c r="K171" s="141" t="s">
        <v>502</v>
      </c>
      <c r="L171" s="33"/>
      <c r="M171" s="146" t="s">
        <v>1</v>
      </c>
      <c r="N171" s="147" t="s">
        <v>40</v>
      </c>
      <c r="P171" s="148">
        <f>O171*H171</f>
        <v>0</v>
      </c>
      <c r="Q171" s="148">
        <v>0</v>
      </c>
      <c r="R171" s="148">
        <f>Q171*H171</f>
        <v>0</v>
      </c>
      <c r="S171" s="148">
        <v>0</v>
      </c>
      <c r="T171" s="149">
        <f>S171*H171</f>
        <v>0</v>
      </c>
      <c r="AR171" s="150" t="s">
        <v>10655</v>
      </c>
      <c r="AT171" s="150" t="s">
        <v>309</v>
      </c>
      <c r="AU171" s="150" t="s">
        <v>84</v>
      </c>
      <c r="AY171" s="18" t="s">
        <v>307</v>
      </c>
      <c r="BE171" s="151">
        <f>IF(N171="základní",J171,0)</f>
        <v>0</v>
      </c>
      <c r="BF171" s="151">
        <f>IF(N171="snížená",J171,0)</f>
        <v>0</v>
      </c>
      <c r="BG171" s="151">
        <f>IF(N171="zákl. přenesená",J171,0)</f>
        <v>0</v>
      </c>
      <c r="BH171" s="151">
        <f>IF(N171="sníž. přenesená",J171,0)</f>
        <v>0</v>
      </c>
      <c r="BI171" s="151">
        <f>IF(N171="nulová",J171,0)</f>
        <v>0</v>
      </c>
      <c r="BJ171" s="18" t="s">
        <v>82</v>
      </c>
      <c r="BK171" s="151">
        <f>ROUND(I171*H171,2)</f>
        <v>0</v>
      </c>
      <c r="BL171" s="18" t="s">
        <v>10655</v>
      </c>
      <c r="BM171" s="150" t="s">
        <v>10738</v>
      </c>
    </row>
    <row r="172" spans="2:65" s="1" customFormat="1" ht="11.25">
      <c r="B172" s="33"/>
      <c r="D172" s="152" t="s">
        <v>316</v>
      </c>
      <c r="F172" s="153" t="s">
        <v>10737</v>
      </c>
      <c r="I172" s="154"/>
      <c r="L172" s="33"/>
      <c r="M172" s="155"/>
      <c r="T172" s="57"/>
      <c r="AT172" s="18" t="s">
        <v>316</v>
      </c>
      <c r="AU172" s="18" t="s">
        <v>84</v>
      </c>
    </row>
    <row r="173" spans="2:65" s="11" customFormat="1" ht="22.9" customHeight="1">
      <c r="B173" s="127"/>
      <c r="D173" s="128" t="s">
        <v>74</v>
      </c>
      <c r="E173" s="137" t="s">
        <v>10739</v>
      </c>
      <c r="F173" s="137" t="s">
        <v>10740</v>
      </c>
      <c r="I173" s="130"/>
      <c r="J173" s="138">
        <f>BK173</f>
        <v>0</v>
      </c>
      <c r="L173" s="127"/>
      <c r="M173" s="132"/>
      <c r="P173" s="133">
        <f>SUM(P174:P175)</f>
        <v>0</v>
      </c>
      <c r="R173" s="133">
        <f>SUM(R174:R175)</f>
        <v>0</v>
      </c>
      <c r="T173" s="134">
        <f>SUM(T174:T175)</f>
        <v>0</v>
      </c>
      <c r="AR173" s="128" t="s">
        <v>345</v>
      </c>
      <c r="AT173" s="135" t="s">
        <v>74</v>
      </c>
      <c r="AU173" s="135" t="s">
        <v>82</v>
      </c>
      <c r="AY173" s="128" t="s">
        <v>307</v>
      </c>
      <c r="BK173" s="136">
        <f>SUM(BK174:BK175)</f>
        <v>0</v>
      </c>
    </row>
    <row r="174" spans="2:65" s="1" customFormat="1" ht="24.2" customHeight="1">
      <c r="B174" s="33"/>
      <c r="C174" s="139" t="s">
        <v>480</v>
      </c>
      <c r="D174" s="139" t="s">
        <v>309</v>
      </c>
      <c r="E174" s="140" t="s">
        <v>10741</v>
      </c>
      <c r="F174" s="141" t="s">
        <v>10742</v>
      </c>
      <c r="G174" s="142" t="s">
        <v>521</v>
      </c>
      <c r="H174" s="143">
        <v>1</v>
      </c>
      <c r="I174" s="144"/>
      <c r="J174" s="145">
        <f>ROUND(I174*H174,2)</f>
        <v>0</v>
      </c>
      <c r="K174" s="141" t="s">
        <v>502</v>
      </c>
      <c r="L174" s="33"/>
      <c r="M174" s="146" t="s">
        <v>1</v>
      </c>
      <c r="N174" s="147" t="s">
        <v>40</v>
      </c>
      <c r="P174" s="148">
        <f>O174*H174</f>
        <v>0</v>
      </c>
      <c r="Q174" s="148">
        <v>0</v>
      </c>
      <c r="R174" s="148">
        <f>Q174*H174</f>
        <v>0</v>
      </c>
      <c r="S174" s="148">
        <v>0</v>
      </c>
      <c r="T174" s="149">
        <f>S174*H174</f>
        <v>0</v>
      </c>
      <c r="AR174" s="150" t="s">
        <v>10655</v>
      </c>
      <c r="AT174" s="150" t="s">
        <v>309</v>
      </c>
      <c r="AU174" s="150" t="s">
        <v>84</v>
      </c>
      <c r="AY174" s="18" t="s">
        <v>307</v>
      </c>
      <c r="BE174" s="151">
        <f>IF(N174="základní",J174,0)</f>
        <v>0</v>
      </c>
      <c r="BF174" s="151">
        <f>IF(N174="snížená",J174,0)</f>
        <v>0</v>
      </c>
      <c r="BG174" s="151">
        <f>IF(N174="zákl. přenesená",J174,0)</f>
        <v>0</v>
      </c>
      <c r="BH174" s="151">
        <f>IF(N174="sníž. přenesená",J174,0)</f>
        <v>0</v>
      </c>
      <c r="BI174" s="151">
        <f>IF(N174="nulová",J174,0)</f>
        <v>0</v>
      </c>
      <c r="BJ174" s="18" t="s">
        <v>82</v>
      </c>
      <c r="BK174" s="151">
        <f>ROUND(I174*H174,2)</f>
        <v>0</v>
      </c>
      <c r="BL174" s="18" t="s">
        <v>10655</v>
      </c>
      <c r="BM174" s="150" t="s">
        <v>10743</v>
      </c>
    </row>
    <row r="175" spans="2:65" s="1" customFormat="1" ht="19.5">
      <c r="B175" s="33"/>
      <c r="D175" s="152" t="s">
        <v>316</v>
      </c>
      <c r="F175" s="153" t="s">
        <v>10742</v>
      </c>
      <c r="I175" s="154"/>
      <c r="L175" s="33"/>
      <c r="M175" s="204"/>
      <c r="N175" s="205"/>
      <c r="O175" s="205"/>
      <c r="P175" s="205"/>
      <c r="Q175" s="205"/>
      <c r="R175" s="205"/>
      <c r="S175" s="205"/>
      <c r="T175" s="206"/>
      <c r="AT175" s="18" t="s">
        <v>316</v>
      </c>
      <c r="AU175" s="18" t="s">
        <v>84</v>
      </c>
    </row>
    <row r="176" spans="2:65" s="1" customFormat="1" ht="6.95" customHeight="1">
      <c r="B176" s="45"/>
      <c r="C176" s="46"/>
      <c r="D176" s="46"/>
      <c r="E176" s="46"/>
      <c r="F176" s="46"/>
      <c r="G176" s="46"/>
      <c r="H176" s="46"/>
      <c r="I176" s="46"/>
      <c r="J176" s="46"/>
      <c r="K176" s="46"/>
      <c r="L176" s="33"/>
    </row>
  </sheetData>
  <sheetProtection algorithmName="SHA-512" hashValue="FQDNWWwRFcHuFApYzm3hpLb2sNoVbgNnfnk9eRuAUyxiaCvNAdnZd8C6mxotPjt1BPN0Naj/jr8kKENj64do8w==" saltValue="8YxW8L1hoirmXl9BCHILXPGeU1LtmezzTOc1TgYLm4bOIBbAbzs/ucxd2GjdyY3VhgtGaLI/RqGQ9f+Geb6vyw==" spinCount="100000" sheet="1" objects="1" scenarios="1" formatColumns="0" formatRows="0" autoFilter="0"/>
  <autoFilter ref="C121:K175" xr:uid="{00000000-0009-0000-0000-000014000000}"/>
  <mergeCells count="9">
    <mergeCell ref="E87:H87"/>
    <mergeCell ref="E112:H112"/>
    <mergeCell ref="E114:H114"/>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1:H3686"/>
  <sheetViews>
    <sheetView showGridLines="0" workbookViewId="0"/>
  </sheetViews>
  <sheetFormatPr defaultRowHeight="15"/>
  <cols>
    <col min="1" max="1" width="8.33203125" customWidth="1"/>
    <col min="2" max="2" width="1.6640625" customWidth="1"/>
    <col min="3" max="3" width="25" customWidth="1"/>
    <col min="4" max="4" width="75.83203125" customWidth="1"/>
    <col min="5" max="5" width="13.33203125" customWidth="1"/>
    <col min="6" max="6" width="20" customWidth="1"/>
    <col min="7" max="7" width="1.6640625" customWidth="1"/>
    <col min="8" max="8" width="8.33203125" customWidth="1"/>
  </cols>
  <sheetData>
    <row r="1" spans="2:8" ht="11.25" customHeight="1"/>
    <row r="2" spans="2:8" ht="36.950000000000003" customHeight="1"/>
    <row r="3" spans="2:8" ht="6.95" customHeight="1">
      <c r="B3" s="19"/>
      <c r="C3" s="20"/>
      <c r="D3" s="20"/>
      <c r="E3" s="20"/>
      <c r="F3" s="20"/>
      <c r="G3" s="20"/>
      <c r="H3" s="21"/>
    </row>
    <row r="4" spans="2:8" ht="24.95" customHeight="1">
      <c r="B4" s="21"/>
      <c r="C4" s="22" t="s">
        <v>10744</v>
      </c>
      <c r="H4" s="21"/>
    </row>
    <row r="5" spans="2:8" ht="12" customHeight="1">
      <c r="B5" s="21"/>
      <c r="C5" s="25" t="s">
        <v>13</v>
      </c>
      <c r="D5" s="260" t="s">
        <v>14</v>
      </c>
      <c r="E5" s="256"/>
      <c r="F5" s="256"/>
      <c r="H5" s="21"/>
    </row>
    <row r="6" spans="2:8" ht="36.950000000000003" customHeight="1">
      <c r="B6" s="21"/>
      <c r="C6" s="27" t="s">
        <v>16</v>
      </c>
      <c r="D6" s="257" t="s">
        <v>17</v>
      </c>
      <c r="E6" s="256"/>
      <c r="F6" s="256"/>
      <c r="H6" s="21"/>
    </row>
    <row r="7" spans="2:8" ht="16.5" customHeight="1">
      <c r="B7" s="21"/>
      <c r="C7" s="28" t="s">
        <v>22</v>
      </c>
      <c r="D7" s="53" t="str">
        <f>'Rekapitulace stavby'!AN8</f>
        <v>15. 9. 2025</v>
      </c>
      <c r="H7" s="21"/>
    </row>
    <row r="8" spans="2:8" s="1" customFormat="1" ht="10.9" customHeight="1">
      <c r="B8" s="33"/>
      <c r="H8" s="33"/>
    </row>
    <row r="9" spans="2:8" s="10" customFormat="1" ht="29.25" customHeight="1">
      <c r="B9" s="119"/>
      <c r="C9" s="120" t="s">
        <v>56</v>
      </c>
      <c r="D9" s="121" t="s">
        <v>57</v>
      </c>
      <c r="E9" s="121" t="s">
        <v>294</v>
      </c>
      <c r="F9" s="122" t="s">
        <v>10745</v>
      </c>
      <c r="H9" s="119"/>
    </row>
    <row r="10" spans="2:8" s="1" customFormat="1" ht="26.45" customHeight="1">
      <c r="B10" s="33"/>
      <c r="C10" s="221" t="s">
        <v>10746</v>
      </c>
      <c r="D10" s="221" t="s">
        <v>87</v>
      </c>
      <c r="H10" s="33"/>
    </row>
    <row r="11" spans="2:8" s="1" customFormat="1" ht="16.899999999999999" customHeight="1">
      <c r="B11" s="33"/>
      <c r="C11" s="222" t="s">
        <v>236</v>
      </c>
      <c r="D11" s="223" t="s">
        <v>1</v>
      </c>
      <c r="E11" s="224" t="s">
        <v>1</v>
      </c>
      <c r="F11" s="225">
        <v>74.707999999999998</v>
      </c>
      <c r="H11" s="33"/>
    </row>
    <row r="12" spans="2:8" s="1" customFormat="1" ht="16.899999999999999" customHeight="1">
      <c r="B12" s="33"/>
      <c r="C12" s="226" t="s">
        <v>1</v>
      </c>
      <c r="D12" s="226" t="s">
        <v>538</v>
      </c>
      <c r="E12" s="18" t="s">
        <v>1</v>
      </c>
      <c r="F12" s="227">
        <v>0</v>
      </c>
      <c r="H12" s="33"/>
    </row>
    <row r="13" spans="2:8" s="1" customFormat="1" ht="16.899999999999999" customHeight="1">
      <c r="B13" s="33"/>
      <c r="C13" s="226" t="s">
        <v>1</v>
      </c>
      <c r="D13" s="226" t="s">
        <v>1113</v>
      </c>
      <c r="E13" s="18" t="s">
        <v>1</v>
      </c>
      <c r="F13" s="227">
        <v>21.36</v>
      </c>
      <c r="H13" s="33"/>
    </row>
    <row r="14" spans="2:8" s="1" customFormat="1" ht="16.899999999999999" customHeight="1">
      <c r="B14" s="33"/>
      <c r="C14" s="226" t="s">
        <v>1</v>
      </c>
      <c r="D14" s="226" t="s">
        <v>541</v>
      </c>
      <c r="E14" s="18" t="s">
        <v>1</v>
      </c>
      <c r="F14" s="227">
        <v>0</v>
      </c>
      <c r="H14" s="33"/>
    </row>
    <row r="15" spans="2:8" s="1" customFormat="1" ht="16.899999999999999" customHeight="1">
      <c r="B15" s="33"/>
      <c r="C15" s="226" t="s">
        <v>1</v>
      </c>
      <c r="D15" s="226" t="s">
        <v>1114</v>
      </c>
      <c r="E15" s="18" t="s">
        <v>1</v>
      </c>
      <c r="F15" s="227">
        <v>9.9450000000000003</v>
      </c>
      <c r="H15" s="33"/>
    </row>
    <row r="16" spans="2:8" s="1" customFormat="1" ht="16.899999999999999" customHeight="1">
      <c r="B16" s="33"/>
      <c r="C16" s="226" t="s">
        <v>1</v>
      </c>
      <c r="D16" s="226" t="s">
        <v>547</v>
      </c>
      <c r="E16" s="18" t="s">
        <v>1</v>
      </c>
      <c r="F16" s="227">
        <v>0</v>
      </c>
      <c r="H16" s="33"/>
    </row>
    <row r="17" spans="2:8" s="1" customFormat="1" ht="16.899999999999999" customHeight="1">
      <c r="B17" s="33"/>
      <c r="C17" s="226" t="s">
        <v>1</v>
      </c>
      <c r="D17" s="226" t="s">
        <v>1115</v>
      </c>
      <c r="E17" s="18" t="s">
        <v>1</v>
      </c>
      <c r="F17" s="227">
        <v>33.457999999999998</v>
      </c>
      <c r="H17" s="33"/>
    </row>
    <row r="18" spans="2:8" s="1" customFormat="1" ht="16.899999999999999" customHeight="1">
      <c r="B18" s="33"/>
      <c r="C18" s="226" t="s">
        <v>1</v>
      </c>
      <c r="D18" s="226" t="s">
        <v>1116</v>
      </c>
      <c r="E18" s="18" t="s">
        <v>1</v>
      </c>
      <c r="F18" s="227">
        <v>9.9450000000000003</v>
      </c>
      <c r="H18" s="33"/>
    </row>
    <row r="19" spans="2:8" s="1" customFormat="1" ht="16.899999999999999" customHeight="1">
      <c r="B19" s="33"/>
      <c r="C19" s="226" t="s">
        <v>1</v>
      </c>
      <c r="D19" s="226" t="s">
        <v>325</v>
      </c>
      <c r="E19" s="18" t="s">
        <v>1</v>
      </c>
      <c r="F19" s="227">
        <v>74.707999999999998</v>
      </c>
      <c r="H19" s="33"/>
    </row>
    <row r="20" spans="2:8" s="1" customFormat="1" ht="16.899999999999999" customHeight="1">
      <c r="B20" s="33"/>
      <c r="C20" s="228" t="s">
        <v>10747</v>
      </c>
      <c r="H20" s="33"/>
    </row>
    <row r="21" spans="2:8" s="1" customFormat="1" ht="22.5">
      <c r="B21" s="33"/>
      <c r="C21" s="226" t="s">
        <v>1108</v>
      </c>
      <c r="D21" s="226" t="s">
        <v>1109</v>
      </c>
      <c r="E21" s="18" t="s">
        <v>312</v>
      </c>
      <c r="F21" s="227">
        <v>74.707999999999998</v>
      </c>
      <c r="H21" s="33"/>
    </row>
    <row r="22" spans="2:8" s="1" customFormat="1" ht="22.5">
      <c r="B22" s="33"/>
      <c r="C22" s="226" t="s">
        <v>1237</v>
      </c>
      <c r="D22" s="226" t="s">
        <v>1238</v>
      </c>
      <c r="E22" s="18" t="s">
        <v>312</v>
      </c>
      <c r="F22" s="227">
        <v>74.707999999999998</v>
      </c>
      <c r="H22" s="33"/>
    </row>
    <row r="23" spans="2:8" s="1" customFormat="1" ht="22.5">
      <c r="B23" s="33"/>
      <c r="C23" s="226" t="s">
        <v>1403</v>
      </c>
      <c r="D23" s="226" t="s">
        <v>1404</v>
      </c>
      <c r="E23" s="18" t="s">
        <v>312</v>
      </c>
      <c r="F23" s="227">
        <v>74.707999999999998</v>
      </c>
      <c r="H23" s="33"/>
    </row>
    <row r="24" spans="2:8" s="1" customFormat="1" ht="16.899999999999999" customHeight="1">
      <c r="B24" s="33"/>
      <c r="C24" s="226" t="s">
        <v>1718</v>
      </c>
      <c r="D24" s="226" t="s">
        <v>1719</v>
      </c>
      <c r="E24" s="18" t="s">
        <v>312</v>
      </c>
      <c r="F24" s="227">
        <v>74.707999999999998</v>
      </c>
      <c r="H24" s="33"/>
    </row>
    <row r="25" spans="2:8" s="1" customFormat="1" ht="16.899999999999999" customHeight="1">
      <c r="B25" s="33"/>
      <c r="C25" s="222" t="s">
        <v>228</v>
      </c>
      <c r="D25" s="223" t="s">
        <v>1</v>
      </c>
      <c r="E25" s="224" t="s">
        <v>1</v>
      </c>
      <c r="F25" s="225">
        <v>161</v>
      </c>
      <c r="H25" s="33"/>
    </row>
    <row r="26" spans="2:8" s="1" customFormat="1" ht="16.899999999999999" customHeight="1">
      <c r="B26" s="33"/>
      <c r="C26" s="226" t="s">
        <v>1</v>
      </c>
      <c r="D26" s="226" t="s">
        <v>1832</v>
      </c>
      <c r="E26" s="18" t="s">
        <v>1</v>
      </c>
      <c r="F26" s="227">
        <v>0</v>
      </c>
      <c r="H26" s="33"/>
    </row>
    <row r="27" spans="2:8" s="1" customFormat="1" ht="16.899999999999999" customHeight="1">
      <c r="B27" s="33"/>
      <c r="C27" s="226" t="s">
        <v>1</v>
      </c>
      <c r="D27" s="226" t="s">
        <v>1833</v>
      </c>
      <c r="E27" s="18" t="s">
        <v>1</v>
      </c>
      <c r="F27" s="227">
        <v>44.3</v>
      </c>
      <c r="H27" s="33"/>
    </row>
    <row r="28" spans="2:8" s="1" customFormat="1" ht="16.899999999999999" customHeight="1">
      <c r="B28" s="33"/>
      <c r="C28" s="226" t="s">
        <v>1</v>
      </c>
      <c r="D28" s="226" t="s">
        <v>1834</v>
      </c>
      <c r="E28" s="18" t="s">
        <v>1</v>
      </c>
      <c r="F28" s="227">
        <v>0</v>
      </c>
      <c r="H28" s="33"/>
    </row>
    <row r="29" spans="2:8" s="1" customFormat="1" ht="16.899999999999999" customHeight="1">
      <c r="B29" s="33"/>
      <c r="C29" s="226" t="s">
        <v>1</v>
      </c>
      <c r="D29" s="226" t="s">
        <v>1835</v>
      </c>
      <c r="E29" s="18" t="s">
        <v>1</v>
      </c>
      <c r="F29" s="227">
        <v>1.4</v>
      </c>
      <c r="H29" s="33"/>
    </row>
    <row r="30" spans="2:8" s="1" customFormat="1" ht="16.899999999999999" customHeight="1">
      <c r="B30" s="33"/>
      <c r="C30" s="226" t="s">
        <v>1</v>
      </c>
      <c r="D30" s="226" t="s">
        <v>1453</v>
      </c>
      <c r="E30" s="18" t="s">
        <v>1</v>
      </c>
      <c r="F30" s="227">
        <v>0</v>
      </c>
      <c r="H30" s="33"/>
    </row>
    <row r="31" spans="2:8" s="1" customFormat="1" ht="16.899999999999999" customHeight="1">
      <c r="B31" s="33"/>
      <c r="C31" s="226" t="s">
        <v>1</v>
      </c>
      <c r="D31" s="226" t="s">
        <v>1836</v>
      </c>
      <c r="E31" s="18" t="s">
        <v>1</v>
      </c>
      <c r="F31" s="227">
        <v>7.2</v>
      </c>
      <c r="H31" s="33"/>
    </row>
    <row r="32" spans="2:8" s="1" customFormat="1" ht="16.899999999999999" customHeight="1">
      <c r="B32" s="33"/>
      <c r="C32" s="226" t="s">
        <v>1</v>
      </c>
      <c r="D32" s="226" t="s">
        <v>1455</v>
      </c>
      <c r="E32" s="18" t="s">
        <v>1</v>
      </c>
      <c r="F32" s="227">
        <v>0</v>
      </c>
      <c r="H32" s="33"/>
    </row>
    <row r="33" spans="2:8" s="1" customFormat="1" ht="16.899999999999999" customHeight="1">
      <c r="B33" s="33"/>
      <c r="C33" s="226" t="s">
        <v>1</v>
      </c>
      <c r="D33" s="226" t="s">
        <v>1837</v>
      </c>
      <c r="E33" s="18" t="s">
        <v>1</v>
      </c>
      <c r="F33" s="227">
        <v>5</v>
      </c>
      <c r="H33" s="33"/>
    </row>
    <row r="34" spans="2:8" s="1" customFormat="1" ht="16.899999999999999" customHeight="1">
      <c r="B34" s="33"/>
      <c r="C34" s="226" t="s">
        <v>1</v>
      </c>
      <c r="D34" s="226" t="s">
        <v>1838</v>
      </c>
      <c r="E34" s="18" t="s">
        <v>1</v>
      </c>
      <c r="F34" s="227">
        <v>0</v>
      </c>
      <c r="H34" s="33"/>
    </row>
    <row r="35" spans="2:8" s="1" customFormat="1" ht="16.899999999999999" customHeight="1">
      <c r="B35" s="33"/>
      <c r="C35" s="226" t="s">
        <v>1</v>
      </c>
      <c r="D35" s="226" t="s">
        <v>1839</v>
      </c>
      <c r="E35" s="18" t="s">
        <v>1</v>
      </c>
      <c r="F35" s="227">
        <v>2.8</v>
      </c>
      <c r="H35" s="33"/>
    </row>
    <row r="36" spans="2:8" s="1" customFormat="1" ht="16.899999999999999" customHeight="1">
      <c r="B36" s="33"/>
      <c r="C36" s="226" t="s">
        <v>1</v>
      </c>
      <c r="D36" s="226" t="s">
        <v>1840</v>
      </c>
      <c r="E36" s="18" t="s">
        <v>1</v>
      </c>
      <c r="F36" s="227">
        <v>0</v>
      </c>
      <c r="H36" s="33"/>
    </row>
    <row r="37" spans="2:8" s="1" customFormat="1" ht="16.899999999999999" customHeight="1">
      <c r="B37" s="33"/>
      <c r="C37" s="226" t="s">
        <v>1</v>
      </c>
      <c r="D37" s="226" t="s">
        <v>1841</v>
      </c>
      <c r="E37" s="18" t="s">
        <v>1</v>
      </c>
      <c r="F37" s="227">
        <v>11.5</v>
      </c>
      <c r="H37" s="33"/>
    </row>
    <row r="38" spans="2:8" s="1" customFormat="1" ht="16.899999999999999" customHeight="1">
      <c r="B38" s="33"/>
      <c r="C38" s="226" t="s">
        <v>1</v>
      </c>
      <c r="D38" s="226" t="s">
        <v>1842</v>
      </c>
      <c r="E38" s="18" t="s">
        <v>1</v>
      </c>
      <c r="F38" s="227">
        <v>0</v>
      </c>
      <c r="H38" s="33"/>
    </row>
    <row r="39" spans="2:8" s="1" customFormat="1" ht="16.899999999999999" customHeight="1">
      <c r="B39" s="33"/>
      <c r="C39" s="226" t="s">
        <v>1</v>
      </c>
      <c r="D39" s="226" t="s">
        <v>1843</v>
      </c>
      <c r="E39" s="18" t="s">
        <v>1</v>
      </c>
      <c r="F39" s="227">
        <v>12.3</v>
      </c>
      <c r="H39" s="33"/>
    </row>
    <row r="40" spans="2:8" s="1" customFormat="1" ht="16.899999999999999" customHeight="1">
      <c r="B40" s="33"/>
      <c r="C40" s="226" t="s">
        <v>1</v>
      </c>
      <c r="D40" s="226" t="s">
        <v>1844</v>
      </c>
      <c r="E40" s="18" t="s">
        <v>1</v>
      </c>
      <c r="F40" s="227">
        <v>0</v>
      </c>
      <c r="H40" s="33"/>
    </row>
    <row r="41" spans="2:8" s="1" customFormat="1" ht="16.899999999999999" customHeight="1">
      <c r="B41" s="33"/>
      <c r="C41" s="226" t="s">
        <v>1</v>
      </c>
      <c r="D41" s="226" t="s">
        <v>1845</v>
      </c>
      <c r="E41" s="18" t="s">
        <v>1</v>
      </c>
      <c r="F41" s="227">
        <v>8.8000000000000007</v>
      </c>
      <c r="H41" s="33"/>
    </row>
    <row r="42" spans="2:8" s="1" customFormat="1" ht="16.899999999999999" customHeight="1">
      <c r="B42" s="33"/>
      <c r="C42" s="226" t="s">
        <v>1</v>
      </c>
      <c r="D42" s="226" t="s">
        <v>1846</v>
      </c>
      <c r="E42" s="18" t="s">
        <v>1</v>
      </c>
      <c r="F42" s="227">
        <v>0</v>
      </c>
      <c r="H42" s="33"/>
    </row>
    <row r="43" spans="2:8" s="1" customFormat="1" ht="16.899999999999999" customHeight="1">
      <c r="B43" s="33"/>
      <c r="C43" s="226" t="s">
        <v>1</v>
      </c>
      <c r="D43" s="226" t="s">
        <v>1847</v>
      </c>
      <c r="E43" s="18" t="s">
        <v>1</v>
      </c>
      <c r="F43" s="227">
        <v>9</v>
      </c>
      <c r="H43" s="33"/>
    </row>
    <row r="44" spans="2:8" s="1" customFormat="1" ht="16.899999999999999" customHeight="1">
      <c r="B44" s="33"/>
      <c r="C44" s="226" t="s">
        <v>1</v>
      </c>
      <c r="D44" s="226" t="s">
        <v>1848</v>
      </c>
      <c r="E44" s="18" t="s">
        <v>1</v>
      </c>
      <c r="F44" s="227">
        <v>0</v>
      </c>
      <c r="H44" s="33"/>
    </row>
    <row r="45" spans="2:8" s="1" customFormat="1" ht="16.899999999999999" customHeight="1">
      <c r="B45" s="33"/>
      <c r="C45" s="226" t="s">
        <v>1</v>
      </c>
      <c r="D45" s="226" t="s">
        <v>1849</v>
      </c>
      <c r="E45" s="18" t="s">
        <v>1</v>
      </c>
      <c r="F45" s="227">
        <v>4.8</v>
      </c>
      <c r="H45" s="33"/>
    </row>
    <row r="46" spans="2:8" s="1" customFormat="1" ht="16.899999999999999" customHeight="1">
      <c r="B46" s="33"/>
      <c r="C46" s="226" t="s">
        <v>1</v>
      </c>
      <c r="D46" s="226" t="s">
        <v>1850</v>
      </c>
      <c r="E46" s="18" t="s">
        <v>1</v>
      </c>
      <c r="F46" s="227">
        <v>0</v>
      </c>
      <c r="H46" s="33"/>
    </row>
    <row r="47" spans="2:8" s="1" customFormat="1" ht="16.899999999999999" customHeight="1">
      <c r="B47" s="33"/>
      <c r="C47" s="226" t="s">
        <v>1</v>
      </c>
      <c r="D47" s="226" t="s">
        <v>1851</v>
      </c>
      <c r="E47" s="18" t="s">
        <v>1</v>
      </c>
      <c r="F47" s="227">
        <v>8.9</v>
      </c>
      <c r="H47" s="33"/>
    </row>
    <row r="48" spans="2:8" s="1" customFormat="1" ht="16.899999999999999" customHeight="1">
      <c r="B48" s="33"/>
      <c r="C48" s="226" t="s">
        <v>1</v>
      </c>
      <c r="D48" s="226" t="s">
        <v>1852</v>
      </c>
      <c r="E48" s="18" t="s">
        <v>1</v>
      </c>
      <c r="F48" s="227">
        <v>0</v>
      </c>
      <c r="H48" s="33"/>
    </row>
    <row r="49" spans="2:8" s="1" customFormat="1" ht="16.899999999999999" customHeight="1">
      <c r="B49" s="33"/>
      <c r="C49" s="226" t="s">
        <v>1</v>
      </c>
      <c r="D49" s="226" t="s">
        <v>1853</v>
      </c>
      <c r="E49" s="18" t="s">
        <v>1</v>
      </c>
      <c r="F49" s="227">
        <v>3.8</v>
      </c>
      <c r="H49" s="33"/>
    </row>
    <row r="50" spans="2:8" s="1" customFormat="1" ht="16.899999999999999" customHeight="1">
      <c r="B50" s="33"/>
      <c r="C50" s="226" t="s">
        <v>1</v>
      </c>
      <c r="D50" s="226" t="s">
        <v>1854</v>
      </c>
      <c r="E50" s="18" t="s">
        <v>1</v>
      </c>
      <c r="F50" s="227">
        <v>0</v>
      </c>
      <c r="H50" s="33"/>
    </row>
    <row r="51" spans="2:8" s="1" customFormat="1" ht="16.899999999999999" customHeight="1">
      <c r="B51" s="33"/>
      <c r="C51" s="226" t="s">
        <v>1</v>
      </c>
      <c r="D51" s="226" t="s">
        <v>1855</v>
      </c>
      <c r="E51" s="18" t="s">
        <v>1</v>
      </c>
      <c r="F51" s="227">
        <v>2.9</v>
      </c>
      <c r="H51" s="33"/>
    </row>
    <row r="52" spans="2:8" s="1" customFormat="1" ht="16.899999999999999" customHeight="1">
      <c r="B52" s="33"/>
      <c r="C52" s="226" t="s">
        <v>1</v>
      </c>
      <c r="D52" s="226" t="s">
        <v>1856</v>
      </c>
      <c r="E52" s="18" t="s">
        <v>1</v>
      </c>
      <c r="F52" s="227">
        <v>0</v>
      </c>
      <c r="H52" s="33"/>
    </row>
    <row r="53" spans="2:8" s="1" customFormat="1" ht="16.899999999999999" customHeight="1">
      <c r="B53" s="33"/>
      <c r="C53" s="226" t="s">
        <v>1</v>
      </c>
      <c r="D53" s="226" t="s">
        <v>1857</v>
      </c>
      <c r="E53" s="18" t="s">
        <v>1</v>
      </c>
      <c r="F53" s="227">
        <v>12</v>
      </c>
      <c r="H53" s="33"/>
    </row>
    <row r="54" spans="2:8" s="1" customFormat="1" ht="16.899999999999999" customHeight="1">
      <c r="B54" s="33"/>
      <c r="C54" s="226" t="s">
        <v>1</v>
      </c>
      <c r="D54" s="226" t="s">
        <v>1858</v>
      </c>
      <c r="E54" s="18" t="s">
        <v>1</v>
      </c>
      <c r="F54" s="227">
        <v>0</v>
      </c>
      <c r="H54" s="33"/>
    </row>
    <row r="55" spans="2:8" s="1" customFormat="1" ht="16.899999999999999" customHeight="1">
      <c r="B55" s="33"/>
      <c r="C55" s="226" t="s">
        <v>1</v>
      </c>
      <c r="D55" s="226" t="s">
        <v>1859</v>
      </c>
      <c r="E55" s="18" t="s">
        <v>1</v>
      </c>
      <c r="F55" s="227">
        <v>12.1</v>
      </c>
      <c r="H55" s="33"/>
    </row>
    <row r="56" spans="2:8" s="1" customFormat="1" ht="16.899999999999999" customHeight="1">
      <c r="B56" s="33"/>
      <c r="C56" s="226" t="s">
        <v>1</v>
      </c>
      <c r="D56" s="226" t="s">
        <v>1860</v>
      </c>
      <c r="E56" s="18" t="s">
        <v>1</v>
      </c>
      <c r="F56" s="227">
        <v>0</v>
      </c>
      <c r="H56" s="33"/>
    </row>
    <row r="57" spans="2:8" s="1" customFormat="1" ht="16.899999999999999" customHeight="1">
      <c r="B57" s="33"/>
      <c r="C57" s="226" t="s">
        <v>1</v>
      </c>
      <c r="D57" s="226" t="s">
        <v>1837</v>
      </c>
      <c r="E57" s="18" t="s">
        <v>1</v>
      </c>
      <c r="F57" s="227">
        <v>5</v>
      </c>
      <c r="H57" s="33"/>
    </row>
    <row r="58" spans="2:8" s="1" customFormat="1" ht="16.899999999999999" customHeight="1">
      <c r="B58" s="33"/>
      <c r="C58" s="226" t="s">
        <v>1</v>
      </c>
      <c r="D58" s="226" t="s">
        <v>1861</v>
      </c>
      <c r="E58" s="18" t="s">
        <v>1</v>
      </c>
      <c r="F58" s="227">
        <v>0</v>
      </c>
      <c r="H58" s="33"/>
    </row>
    <row r="59" spans="2:8" s="1" customFormat="1" ht="16.899999999999999" customHeight="1">
      <c r="B59" s="33"/>
      <c r="C59" s="226" t="s">
        <v>1</v>
      </c>
      <c r="D59" s="226" t="s">
        <v>1862</v>
      </c>
      <c r="E59" s="18" t="s">
        <v>1</v>
      </c>
      <c r="F59" s="227">
        <v>9.1999999999999993</v>
      </c>
      <c r="H59" s="33"/>
    </row>
    <row r="60" spans="2:8" s="1" customFormat="1" ht="16.899999999999999" customHeight="1">
      <c r="B60" s="33"/>
      <c r="C60" s="226" t="s">
        <v>1</v>
      </c>
      <c r="D60" s="226" t="s">
        <v>325</v>
      </c>
      <c r="E60" s="18" t="s">
        <v>1</v>
      </c>
      <c r="F60" s="227">
        <v>161</v>
      </c>
      <c r="H60" s="33"/>
    </row>
    <row r="61" spans="2:8" s="1" customFormat="1" ht="16.899999999999999" customHeight="1">
      <c r="B61" s="33"/>
      <c r="C61" s="228" t="s">
        <v>10747</v>
      </c>
      <c r="H61" s="33"/>
    </row>
    <row r="62" spans="2:8" s="1" customFormat="1" ht="16.899999999999999" customHeight="1">
      <c r="B62" s="33"/>
      <c r="C62" s="226" t="s">
        <v>1828</v>
      </c>
      <c r="D62" s="226" t="s">
        <v>1829</v>
      </c>
      <c r="E62" s="18" t="s">
        <v>312</v>
      </c>
      <c r="F62" s="227">
        <v>161</v>
      </c>
      <c r="H62" s="33"/>
    </row>
    <row r="63" spans="2:8" s="1" customFormat="1" ht="16.899999999999999" customHeight="1">
      <c r="B63" s="33"/>
      <c r="C63" s="222" t="s">
        <v>226</v>
      </c>
      <c r="D63" s="223" t="s">
        <v>1</v>
      </c>
      <c r="E63" s="224" t="s">
        <v>1</v>
      </c>
      <c r="F63" s="225">
        <v>605.03099999999995</v>
      </c>
      <c r="H63" s="33"/>
    </row>
    <row r="64" spans="2:8" s="1" customFormat="1" ht="16.899999999999999" customHeight="1">
      <c r="B64" s="33"/>
      <c r="C64" s="226" t="s">
        <v>1</v>
      </c>
      <c r="D64" s="226" t="s">
        <v>2043</v>
      </c>
      <c r="E64" s="18" t="s">
        <v>1</v>
      </c>
      <c r="F64" s="227">
        <v>0</v>
      </c>
      <c r="H64" s="33"/>
    </row>
    <row r="65" spans="2:8" s="1" customFormat="1" ht="16.899999999999999" customHeight="1">
      <c r="B65" s="33"/>
      <c r="C65" s="226" t="s">
        <v>1</v>
      </c>
      <c r="D65" s="226" t="s">
        <v>2044</v>
      </c>
      <c r="E65" s="18" t="s">
        <v>1</v>
      </c>
      <c r="F65" s="227">
        <v>3.43</v>
      </c>
      <c r="H65" s="33"/>
    </row>
    <row r="66" spans="2:8" s="1" customFormat="1" ht="16.899999999999999" customHeight="1">
      <c r="B66" s="33"/>
      <c r="C66" s="226" t="s">
        <v>1</v>
      </c>
      <c r="D66" s="226" t="s">
        <v>1</v>
      </c>
      <c r="E66" s="18" t="s">
        <v>1</v>
      </c>
      <c r="F66" s="227">
        <v>0</v>
      </c>
      <c r="H66" s="33"/>
    </row>
    <row r="67" spans="2:8" s="1" customFormat="1" ht="16.899999999999999" customHeight="1">
      <c r="B67" s="33"/>
      <c r="C67" s="226" t="s">
        <v>1</v>
      </c>
      <c r="D67" s="226" t="s">
        <v>1453</v>
      </c>
      <c r="E67" s="18" t="s">
        <v>1</v>
      </c>
      <c r="F67" s="227">
        <v>0</v>
      </c>
      <c r="H67" s="33"/>
    </row>
    <row r="68" spans="2:8" s="1" customFormat="1" ht="16.899999999999999" customHeight="1">
      <c r="B68" s="33"/>
      <c r="C68" s="226" t="s">
        <v>1</v>
      </c>
      <c r="D68" s="226" t="s">
        <v>2045</v>
      </c>
      <c r="E68" s="18" t="s">
        <v>1</v>
      </c>
      <c r="F68" s="227">
        <v>21.02</v>
      </c>
      <c r="H68" s="33"/>
    </row>
    <row r="69" spans="2:8" s="1" customFormat="1" ht="16.899999999999999" customHeight="1">
      <c r="B69" s="33"/>
      <c r="C69" s="226" t="s">
        <v>1</v>
      </c>
      <c r="D69" s="226" t="s">
        <v>1455</v>
      </c>
      <c r="E69" s="18" t="s">
        <v>1</v>
      </c>
      <c r="F69" s="227">
        <v>0</v>
      </c>
      <c r="H69" s="33"/>
    </row>
    <row r="70" spans="2:8" s="1" customFormat="1" ht="16.899999999999999" customHeight="1">
      <c r="B70" s="33"/>
      <c r="C70" s="226" t="s">
        <v>1</v>
      </c>
      <c r="D70" s="226" t="s">
        <v>2046</v>
      </c>
      <c r="E70" s="18" t="s">
        <v>1</v>
      </c>
      <c r="F70" s="227">
        <v>15.36</v>
      </c>
      <c r="H70" s="33"/>
    </row>
    <row r="71" spans="2:8" s="1" customFormat="1" ht="16.899999999999999" customHeight="1">
      <c r="B71" s="33"/>
      <c r="C71" s="226" t="s">
        <v>1</v>
      </c>
      <c r="D71" s="226" t="s">
        <v>1838</v>
      </c>
      <c r="E71" s="18" t="s">
        <v>1</v>
      </c>
      <c r="F71" s="227">
        <v>0</v>
      </c>
      <c r="H71" s="33"/>
    </row>
    <row r="72" spans="2:8" s="1" customFormat="1" ht="16.899999999999999" customHeight="1">
      <c r="B72" s="33"/>
      <c r="C72" s="226" t="s">
        <v>1</v>
      </c>
      <c r="D72" s="226" t="s">
        <v>2047</v>
      </c>
      <c r="E72" s="18" t="s">
        <v>1</v>
      </c>
      <c r="F72" s="227">
        <v>11.275</v>
      </c>
      <c r="H72" s="33"/>
    </row>
    <row r="73" spans="2:8" s="1" customFormat="1" ht="16.899999999999999" customHeight="1">
      <c r="B73" s="33"/>
      <c r="C73" s="226" t="s">
        <v>1</v>
      </c>
      <c r="D73" s="226" t="s">
        <v>1840</v>
      </c>
      <c r="E73" s="18" t="s">
        <v>1</v>
      </c>
      <c r="F73" s="227">
        <v>0</v>
      </c>
      <c r="H73" s="33"/>
    </row>
    <row r="74" spans="2:8" s="1" customFormat="1" ht="16.899999999999999" customHeight="1">
      <c r="B74" s="33"/>
      <c r="C74" s="226" t="s">
        <v>1</v>
      </c>
      <c r="D74" s="226" t="s">
        <v>2048</v>
      </c>
      <c r="E74" s="18" t="s">
        <v>1</v>
      </c>
      <c r="F74" s="227">
        <v>24.39</v>
      </c>
      <c r="H74" s="33"/>
    </row>
    <row r="75" spans="2:8" s="1" customFormat="1" ht="16.899999999999999" customHeight="1">
      <c r="B75" s="33"/>
      <c r="C75" s="226" t="s">
        <v>1</v>
      </c>
      <c r="D75" s="226" t="s">
        <v>1842</v>
      </c>
      <c r="E75" s="18" t="s">
        <v>1</v>
      </c>
      <c r="F75" s="227">
        <v>0</v>
      </c>
      <c r="H75" s="33"/>
    </row>
    <row r="76" spans="2:8" s="1" customFormat="1" ht="16.899999999999999" customHeight="1">
      <c r="B76" s="33"/>
      <c r="C76" s="226" t="s">
        <v>1</v>
      </c>
      <c r="D76" s="226" t="s">
        <v>2049</v>
      </c>
      <c r="E76" s="18" t="s">
        <v>1</v>
      </c>
      <c r="F76" s="227">
        <v>26.366</v>
      </c>
      <c r="H76" s="33"/>
    </row>
    <row r="77" spans="2:8" s="1" customFormat="1" ht="16.899999999999999" customHeight="1">
      <c r="B77" s="33"/>
      <c r="C77" s="226" t="s">
        <v>1</v>
      </c>
      <c r="D77" s="226" t="s">
        <v>1844</v>
      </c>
      <c r="E77" s="18" t="s">
        <v>1</v>
      </c>
      <c r="F77" s="227">
        <v>0</v>
      </c>
      <c r="H77" s="33"/>
    </row>
    <row r="78" spans="2:8" s="1" customFormat="1" ht="16.899999999999999" customHeight="1">
      <c r="B78" s="33"/>
      <c r="C78" s="226" t="s">
        <v>1</v>
      </c>
      <c r="D78" s="226" t="s">
        <v>2050</v>
      </c>
      <c r="E78" s="18" t="s">
        <v>1</v>
      </c>
      <c r="F78" s="227">
        <v>21.754999999999999</v>
      </c>
      <c r="H78" s="33"/>
    </row>
    <row r="79" spans="2:8" s="1" customFormat="1" ht="16.899999999999999" customHeight="1">
      <c r="B79" s="33"/>
      <c r="C79" s="226" t="s">
        <v>1</v>
      </c>
      <c r="D79" s="226" t="s">
        <v>1846</v>
      </c>
      <c r="E79" s="18" t="s">
        <v>1</v>
      </c>
      <c r="F79" s="227">
        <v>0</v>
      </c>
      <c r="H79" s="33"/>
    </row>
    <row r="80" spans="2:8" s="1" customFormat="1" ht="16.899999999999999" customHeight="1">
      <c r="B80" s="33"/>
      <c r="C80" s="226" t="s">
        <v>1</v>
      </c>
      <c r="D80" s="226" t="s">
        <v>2051</v>
      </c>
      <c r="E80" s="18" t="s">
        <v>1</v>
      </c>
      <c r="F80" s="227">
        <v>21.91</v>
      </c>
      <c r="H80" s="33"/>
    </row>
    <row r="81" spans="2:8" s="1" customFormat="1" ht="16.899999999999999" customHeight="1">
      <c r="B81" s="33"/>
      <c r="C81" s="226" t="s">
        <v>1</v>
      </c>
      <c r="D81" s="226" t="s">
        <v>1848</v>
      </c>
      <c r="E81" s="18" t="s">
        <v>1</v>
      </c>
      <c r="F81" s="227">
        <v>0</v>
      </c>
      <c r="H81" s="33"/>
    </row>
    <row r="82" spans="2:8" s="1" customFormat="1" ht="16.899999999999999" customHeight="1">
      <c r="B82" s="33"/>
      <c r="C82" s="226" t="s">
        <v>1</v>
      </c>
      <c r="D82" s="226" t="s">
        <v>2052</v>
      </c>
      <c r="E82" s="18" t="s">
        <v>1</v>
      </c>
      <c r="F82" s="227">
        <v>15.8</v>
      </c>
      <c r="H82" s="33"/>
    </row>
    <row r="83" spans="2:8" s="1" customFormat="1" ht="16.899999999999999" customHeight="1">
      <c r="B83" s="33"/>
      <c r="C83" s="226" t="s">
        <v>1</v>
      </c>
      <c r="D83" s="226" t="s">
        <v>1850</v>
      </c>
      <c r="E83" s="18" t="s">
        <v>1</v>
      </c>
      <c r="F83" s="227">
        <v>0</v>
      </c>
      <c r="H83" s="33"/>
    </row>
    <row r="84" spans="2:8" s="1" customFormat="1" ht="16.899999999999999" customHeight="1">
      <c r="B84" s="33"/>
      <c r="C84" s="226" t="s">
        <v>1</v>
      </c>
      <c r="D84" s="226" t="s">
        <v>2053</v>
      </c>
      <c r="E84" s="18" t="s">
        <v>1</v>
      </c>
      <c r="F84" s="227">
        <v>22.78</v>
      </c>
      <c r="H84" s="33"/>
    </row>
    <row r="85" spans="2:8" s="1" customFormat="1" ht="16.899999999999999" customHeight="1">
      <c r="B85" s="33"/>
      <c r="C85" s="226" t="s">
        <v>1</v>
      </c>
      <c r="D85" s="226" t="s">
        <v>1852</v>
      </c>
      <c r="E85" s="18" t="s">
        <v>1</v>
      </c>
      <c r="F85" s="227">
        <v>0</v>
      </c>
      <c r="H85" s="33"/>
    </row>
    <row r="86" spans="2:8" s="1" customFormat="1" ht="16.899999999999999" customHeight="1">
      <c r="B86" s="33"/>
      <c r="C86" s="226" t="s">
        <v>1</v>
      </c>
      <c r="D86" s="226" t="s">
        <v>2054</v>
      </c>
      <c r="E86" s="18" t="s">
        <v>1</v>
      </c>
      <c r="F86" s="227">
        <v>13.8</v>
      </c>
      <c r="H86" s="33"/>
    </row>
    <row r="87" spans="2:8" s="1" customFormat="1" ht="16.899999999999999" customHeight="1">
      <c r="B87" s="33"/>
      <c r="C87" s="226" t="s">
        <v>1</v>
      </c>
      <c r="D87" s="226" t="s">
        <v>1854</v>
      </c>
      <c r="E87" s="18" t="s">
        <v>1</v>
      </c>
      <c r="F87" s="227">
        <v>0</v>
      </c>
      <c r="H87" s="33"/>
    </row>
    <row r="88" spans="2:8" s="1" customFormat="1" ht="16.899999999999999" customHeight="1">
      <c r="B88" s="33"/>
      <c r="C88" s="226" t="s">
        <v>1</v>
      </c>
      <c r="D88" s="226" t="s">
        <v>2055</v>
      </c>
      <c r="E88" s="18" t="s">
        <v>1</v>
      </c>
      <c r="F88" s="227">
        <v>12.2</v>
      </c>
      <c r="H88" s="33"/>
    </row>
    <row r="89" spans="2:8" s="1" customFormat="1" ht="16.899999999999999" customHeight="1">
      <c r="B89" s="33"/>
      <c r="C89" s="226" t="s">
        <v>1</v>
      </c>
      <c r="D89" s="226" t="s">
        <v>1916</v>
      </c>
      <c r="E89" s="18" t="s">
        <v>1</v>
      </c>
      <c r="F89" s="227">
        <v>0</v>
      </c>
      <c r="H89" s="33"/>
    </row>
    <row r="90" spans="2:8" s="1" customFormat="1" ht="16.899999999999999" customHeight="1">
      <c r="B90" s="33"/>
      <c r="C90" s="226" t="s">
        <v>1</v>
      </c>
      <c r="D90" s="226" t="s">
        <v>2056</v>
      </c>
      <c r="E90" s="18" t="s">
        <v>1</v>
      </c>
      <c r="F90" s="227">
        <v>16.8</v>
      </c>
      <c r="H90" s="33"/>
    </row>
    <row r="91" spans="2:8" s="1" customFormat="1" ht="16.899999999999999" customHeight="1">
      <c r="B91" s="33"/>
      <c r="C91" s="226" t="s">
        <v>1</v>
      </c>
      <c r="D91" s="226" t="s">
        <v>1918</v>
      </c>
      <c r="E91" s="18" t="s">
        <v>1</v>
      </c>
      <c r="F91" s="227">
        <v>0</v>
      </c>
      <c r="H91" s="33"/>
    </row>
    <row r="92" spans="2:8" s="1" customFormat="1" ht="16.899999999999999" customHeight="1">
      <c r="B92" s="33"/>
      <c r="C92" s="226" t="s">
        <v>1</v>
      </c>
      <c r="D92" s="226" t="s">
        <v>2057</v>
      </c>
      <c r="E92" s="18" t="s">
        <v>1</v>
      </c>
      <c r="F92" s="227">
        <v>25.05</v>
      </c>
      <c r="H92" s="33"/>
    </row>
    <row r="93" spans="2:8" s="1" customFormat="1" ht="16.899999999999999" customHeight="1">
      <c r="B93" s="33"/>
      <c r="C93" s="226" t="s">
        <v>1</v>
      </c>
      <c r="D93" s="226" t="s">
        <v>1920</v>
      </c>
      <c r="E93" s="18" t="s">
        <v>1</v>
      </c>
      <c r="F93" s="227">
        <v>0</v>
      </c>
      <c r="H93" s="33"/>
    </row>
    <row r="94" spans="2:8" s="1" customFormat="1" ht="16.899999999999999" customHeight="1">
      <c r="B94" s="33"/>
      <c r="C94" s="226" t="s">
        <v>1</v>
      </c>
      <c r="D94" s="226" t="s">
        <v>2058</v>
      </c>
      <c r="E94" s="18" t="s">
        <v>1</v>
      </c>
      <c r="F94" s="227">
        <v>17.13</v>
      </c>
      <c r="H94" s="33"/>
    </row>
    <row r="95" spans="2:8" s="1" customFormat="1" ht="16.899999999999999" customHeight="1">
      <c r="B95" s="33"/>
      <c r="C95" s="226" t="s">
        <v>1</v>
      </c>
      <c r="D95" s="226" t="s">
        <v>1922</v>
      </c>
      <c r="E95" s="18" t="s">
        <v>1</v>
      </c>
      <c r="F95" s="227">
        <v>0</v>
      </c>
      <c r="H95" s="33"/>
    </row>
    <row r="96" spans="2:8" s="1" customFormat="1" ht="16.899999999999999" customHeight="1">
      <c r="B96" s="33"/>
      <c r="C96" s="226" t="s">
        <v>1</v>
      </c>
      <c r="D96" s="226" t="s">
        <v>2059</v>
      </c>
      <c r="E96" s="18" t="s">
        <v>1</v>
      </c>
      <c r="F96" s="227">
        <v>8.4</v>
      </c>
      <c r="H96" s="33"/>
    </row>
    <row r="97" spans="2:8" s="1" customFormat="1" ht="16.899999999999999" customHeight="1">
      <c r="B97" s="33"/>
      <c r="C97" s="226" t="s">
        <v>1</v>
      </c>
      <c r="D97" s="226" t="s">
        <v>1924</v>
      </c>
      <c r="E97" s="18" t="s">
        <v>1</v>
      </c>
      <c r="F97" s="227">
        <v>0</v>
      </c>
      <c r="H97" s="33"/>
    </row>
    <row r="98" spans="2:8" s="1" customFormat="1" ht="16.899999999999999" customHeight="1">
      <c r="B98" s="33"/>
      <c r="C98" s="226" t="s">
        <v>1</v>
      </c>
      <c r="D98" s="226" t="s">
        <v>2060</v>
      </c>
      <c r="E98" s="18" t="s">
        <v>1</v>
      </c>
      <c r="F98" s="227">
        <v>8.18</v>
      </c>
      <c r="H98" s="33"/>
    </row>
    <row r="99" spans="2:8" s="1" customFormat="1" ht="16.899999999999999" customHeight="1">
      <c r="B99" s="33"/>
      <c r="C99" s="226" t="s">
        <v>1</v>
      </c>
      <c r="D99" s="226" t="s">
        <v>1925</v>
      </c>
      <c r="E99" s="18" t="s">
        <v>1</v>
      </c>
      <c r="F99" s="227">
        <v>0</v>
      </c>
      <c r="H99" s="33"/>
    </row>
    <row r="100" spans="2:8" s="1" customFormat="1" ht="16.899999999999999" customHeight="1">
      <c r="B100" s="33"/>
      <c r="C100" s="226" t="s">
        <v>1</v>
      </c>
      <c r="D100" s="226" t="s">
        <v>2061</v>
      </c>
      <c r="E100" s="18" t="s">
        <v>1</v>
      </c>
      <c r="F100" s="227">
        <v>9</v>
      </c>
      <c r="H100" s="33"/>
    </row>
    <row r="101" spans="2:8" s="1" customFormat="1" ht="16.899999999999999" customHeight="1">
      <c r="B101" s="33"/>
      <c r="C101" s="226" t="s">
        <v>1</v>
      </c>
      <c r="D101" s="226" t="s">
        <v>1927</v>
      </c>
      <c r="E101" s="18" t="s">
        <v>1</v>
      </c>
      <c r="F101" s="227">
        <v>0</v>
      </c>
      <c r="H101" s="33"/>
    </row>
    <row r="102" spans="2:8" s="1" customFormat="1" ht="16.899999999999999" customHeight="1">
      <c r="B102" s="33"/>
      <c r="C102" s="226" t="s">
        <v>1</v>
      </c>
      <c r="D102" s="226" t="s">
        <v>2062</v>
      </c>
      <c r="E102" s="18" t="s">
        <v>1</v>
      </c>
      <c r="F102" s="227">
        <v>15.98</v>
      </c>
      <c r="H102" s="33"/>
    </row>
    <row r="103" spans="2:8" s="1" customFormat="1" ht="16.899999999999999" customHeight="1">
      <c r="B103" s="33"/>
      <c r="C103" s="226" t="s">
        <v>1</v>
      </c>
      <c r="D103" s="226" t="s">
        <v>1929</v>
      </c>
      <c r="E103" s="18" t="s">
        <v>1</v>
      </c>
      <c r="F103" s="227">
        <v>0</v>
      </c>
      <c r="H103" s="33"/>
    </row>
    <row r="104" spans="2:8" s="1" customFormat="1" ht="16.899999999999999" customHeight="1">
      <c r="B104" s="33"/>
      <c r="C104" s="226" t="s">
        <v>1</v>
      </c>
      <c r="D104" s="226" t="s">
        <v>2063</v>
      </c>
      <c r="E104" s="18" t="s">
        <v>1</v>
      </c>
      <c r="F104" s="227">
        <v>21.2</v>
      </c>
      <c r="H104" s="33"/>
    </row>
    <row r="105" spans="2:8" s="1" customFormat="1" ht="16.899999999999999" customHeight="1">
      <c r="B105" s="33"/>
      <c r="C105" s="226" t="s">
        <v>1</v>
      </c>
      <c r="D105" s="226" t="s">
        <v>1930</v>
      </c>
      <c r="E105" s="18" t="s">
        <v>1</v>
      </c>
      <c r="F105" s="227">
        <v>0</v>
      </c>
      <c r="H105" s="33"/>
    </row>
    <row r="106" spans="2:8" s="1" customFormat="1" ht="16.899999999999999" customHeight="1">
      <c r="B106" s="33"/>
      <c r="C106" s="226" t="s">
        <v>1</v>
      </c>
      <c r="D106" s="226" t="s">
        <v>2064</v>
      </c>
      <c r="E106" s="18" t="s">
        <v>1</v>
      </c>
      <c r="F106" s="227">
        <v>27.64</v>
      </c>
      <c r="H106" s="33"/>
    </row>
    <row r="107" spans="2:8" s="1" customFormat="1" ht="16.899999999999999" customHeight="1">
      <c r="B107" s="33"/>
      <c r="C107" s="226" t="s">
        <v>1</v>
      </c>
      <c r="D107" s="226" t="s">
        <v>1856</v>
      </c>
      <c r="E107" s="18" t="s">
        <v>1</v>
      </c>
      <c r="F107" s="227">
        <v>0</v>
      </c>
      <c r="H107" s="33"/>
    </row>
    <row r="108" spans="2:8" s="1" customFormat="1" ht="16.899999999999999" customHeight="1">
      <c r="B108" s="33"/>
      <c r="C108" s="226" t="s">
        <v>1</v>
      </c>
      <c r="D108" s="226" t="s">
        <v>2065</v>
      </c>
      <c r="E108" s="18" t="s">
        <v>1</v>
      </c>
      <c r="F108" s="227">
        <v>26.4</v>
      </c>
      <c r="H108" s="33"/>
    </row>
    <row r="109" spans="2:8" s="1" customFormat="1" ht="16.899999999999999" customHeight="1">
      <c r="B109" s="33"/>
      <c r="C109" s="226" t="s">
        <v>1</v>
      </c>
      <c r="D109" s="226" t="s">
        <v>1858</v>
      </c>
      <c r="E109" s="18" t="s">
        <v>1</v>
      </c>
      <c r="F109" s="227">
        <v>0</v>
      </c>
      <c r="H109" s="33"/>
    </row>
    <row r="110" spans="2:8" s="1" customFormat="1" ht="16.899999999999999" customHeight="1">
      <c r="B110" s="33"/>
      <c r="C110" s="226" t="s">
        <v>1</v>
      </c>
      <c r="D110" s="226" t="s">
        <v>2066</v>
      </c>
      <c r="E110" s="18" t="s">
        <v>1</v>
      </c>
      <c r="F110" s="227">
        <v>24.6</v>
      </c>
      <c r="H110" s="33"/>
    </row>
    <row r="111" spans="2:8" s="1" customFormat="1" ht="16.899999999999999" customHeight="1">
      <c r="B111" s="33"/>
      <c r="C111" s="226" t="s">
        <v>1</v>
      </c>
      <c r="D111" s="226" t="s">
        <v>1861</v>
      </c>
      <c r="E111" s="18" t="s">
        <v>1</v>
      </c>
      <c r="F111" s="227">
        <v>0</v>
      </c>
      <c r="H111" s="33"/>
    </row>
    <row r="112" spans="2:8" s="1" customFormat="1" ht="16.899999999999999" customHeight="1">
      <c r="B112" s="33"/>
      <c r="C112" s="226" t="s">
        <v>1</v>
      </c>
      <c r="D112" s="226" t="s">
        <v>2067</v>
      </c>
      <c r="E112" s="18" t="s">
        <v>1</v>
      </c>
      <c r="F112" s="227">
        <v>26.8</v>
      </c>
      <c r="H112" s="33"/>
    </row>
    <row r="113" spans="2:8" s="1" customFormat="1" ht="16.899999999999999" customHeight="1">
      <c r="B113" s="33"/>
      <c r="C113" s="226" t="s">
        <v>1</v>
      </c>
      <c r="D113" s="226" t="s">
        <v>1932</v>
      </c>
      <c r="E113" s="18" t="s">
        <v>1</v>
      </c>
      <c r="F113" s="227">
        <v>0</v>
      </c>
      <c r="H113" s="33"/>
    </row>
    <row r="114" spans="2:8" s="1" customFormat="1" ht="16.899999999999999" customHeight="1">
      <c r="B114" s="33"/>
      <c r="C114" s="226" t="s">
        <v>1</v>
      </c>
      <c r="D114" s="226" t="s">
        <v>2068</v>
      </c>
      <c r="E114" s="18" t="s">
        <v>1</v>
      </c>
      <c r="F114" s="227">
        <v>52.386000000000003</v>
      </c>
      <c r="H114" s="33"/>
    </row>
    <row r="115" spans="2:8" s="1" customFormat="1" ht="16.899999999999999" customHeight="1">
      <c r="B115" s="33"/>
      <c r="C115" s="226" t="s">
        <v>1</v>
      </c>
      <c r="D115" s="226" t="s">
        <v>1934</v>
      </c>
      <c r="E115" s="18" t="s">
        <v>1</v>
      </c>
      <c r="F115" s="227">
        <v>0</v>
      </c>
      <c r="H115" s="33"/>
    </row>
    <row r="116" spans="2:8" s="1" customFormat="1" ht="16.899999999999999" customHeight="1">
      <c r="B116" s="33"/>
      <c r="C116" s="226" t="s">
        <v>1</v>
      </c>
      <c r="D116" s="226" t="s">
        <v>2069</v>
      </c>
      <c r="E116" s="18" t="s">
        <v>1</v>
      </c>
      <c r="F116" s="227">
        <v>46.27</v>
      </c>
      <c r="H116" s="33"/>
    </row>
    <row r="117" spans="2:8" s="1" customFormat="1" ht="16.899999999999999" customHeight="1">
      <c r="B117" s="33"/>
      <c r="C117" s="226" t="s">
        <v>1</v>
      </c>
      <c r="D117" s="226" t="s">
        <v>1936</v>
      </c>
      <c r="E117" s="18" t="s">
        <v>1</v>
      </c>
      <c r="F117" s="227">
        <v>0</v>
      </c>
      <c r="H117" s="33"/>
    </row>
    <row r="118" spans="2:8" s="1" customFormat="1" ht="16.899999999999999" customHeight="1">
      <c r="B118" s="33"/>
      <c r="C118" s="226" t="s">
        <v>1</v>
      </c>
      <c r="D118" s="226" t="s">
        <v>2070</v>
      </c>
      <c r="E118" s="18" t="s">
        <v>1</v>
      </c>
      <c r="F118" s="227">
        <v>53.3</v>
      </c>
      <c r="H118" s="33"/>
    </row>
    <row r="119" spans="2:8" s="1" customFormat="1" ht="16.899999999999999" customHeight="1">
      <c r="B119" s="33"/>
      <c r="C119" s="226" t="s">
        <v>1</v>
      </c>
      <c r="D119" s="226" t="s">
        <v>2071</v>
      </c>
      <c r="E119" s="18" t="s">
        <v>1</v>
      </c>
      <c r="F119" s="227">
        <v>0</v>
      </c>
      <c r="H119" s="33"/>
    </row>
    <row r="120" spans="2:8" s="1" customFormat="1" ht="16.899999999999999" customHeight="1">
      <c r="B120" s="33"/>
      <c r="C120" s="226" t="s">
        <v>1</v>
      </c>
      <c r="D120" s="226" t="s">
        <v>2072</v>
      </c>
      <c r="E120" s="18" t="s">
        <v>1</v>
      </c>
      <c r="F120" s="227">
        <v>10.904</v>
      </c>
      <c r="H120" s="33"/>
    </row>
    <row r="121" spans="2:8" s="1" customFormat="1" ht="16.899999999999999" customHeight="1">
      <c r="B121" s="33"/>
      <c r="C121" s="226" t="s">
        <v>1</v>
      </c>
      <c r="D121" s="226" t="s">
        <v>2073</v>
      </c>
      <c r="E121" s="18" t="s">
        <v>1</v>
      </c>
      <c r="F121" s="227">
        <v>4.9050000000000002</v>
      </c>
      <c r="H121" s="33"/>
    </row>
    <row r="122" spans="2:8" s="1" customFormat="1" ht="16.899999999999999" customHeight="1">
      <c r="B122" s="33"/>
      <c r="C122" s="226" t="s">
        <v>1</v>
      </c>
      <c r="D122" s="226" t="s">
        <v>325</v>
      </c>
      <c r="E122" s="18" t="s">
        <v>1</v>
      </c>
      <c r="F122" s="227">
        <v>605.03099999999995</v>
      </c>
      <c r="H122" s="33"/>
    </row>
    <row r="123" spans="2:8" s="1" customFormat="1" ht="16.899999999999999" customHeight="1">
      <c r="B123" s="33"/>
      <c r="C123" s="228" t="s">
        <v>10747</v>
      </c>
      <c r="H123" s="33"/>
    </row>
    <row r="124" spans="2:8" s="1" customFormat="1" ht="16.899999999999999" customHeight="1">
      <c r="B124" s="33"/>
      <c r="C124" s="226" t="s">
        <v>2038</v>
      </c>
      <c r="D124" s="226" t="s">
        <v>2039</v>
      </c>
      <c r="E124" s="18" t="s">
        <v>312</v>
      </c>
      <c r="F124" s="227">
        <v>605.03099999999995</v>
      </c>
      <c r="H124" s="33"/>
    </row>
    <row r="125" spans="2:8" s="1" customFormat="1" ht="16.899999999999999" customHeight="1">
      <c r="B125" s="33"/>
      <c r="C125" s="222" t="s">
        <v>234</v>
      </c>
      <c r="D125" s="223" t="s">
        <v>1</v>
      </c>
      <c r="E125" s="224" t="s">
        <v>1</v>
      </c>
      <c r="F125" s="225">
        <v>128.02799999999999</v>
      </c>
      <c r="H125" s="33"/>
    </row>
    <row r="126" spans="2:8" s="1" customFormat="1" ht="16.899999999999999" customHeight="1">
      <c r="B126" s="33"/>
      <c r="C126" s="226" t="s">
        <v>1</v>
      </c>
      <c r="D126" s="226" t="s">
        <v>566</v>
      </c>
      <c r="E126" s="18" t="s">
        <v>1</v>
      </c>
      <c r="F126" s="227">
        <v>0</v>
      </c>
      <c r="H126" s="33"/>
    </row>
    <row r="127" spans="2:8" s="1" customFormat="1" ht="16.899999999999999" customHeight="1">
      <c r="B127" s="33"/>
      <c r="C127" s="226" t="s">
        <v>1</v>
      </c>
      <c r="D127" s="226" t="s">
        <v>1948</v>
      </c>
      <c r="E127" s="18" t="s">
        <v>1</v>
      </c>
      <c r="F127" s="227">
        <v>13.327999999999999</v>
      </c>
      <c r="H127" s="33"/>
    </row>
    <row r="128" spans="2:8" s="1" customFormat="1" ht="16.899999999999999" customHeight="1">
      <c r="B128" s="33"/>
      <c r="C128" s="226" t="s">
        <v>1</v>
      </c>
      <c r="D128" s="226" t="s">
        <v>1949</v>
      </c>
      <c r="E128" s="18" t="s">
        <v>1</v>
      </c>
      <c r="F128" s="227">
        <v>0</v>
      </c>
      <c r="H128" s="33"/>
    </row>
    <row r="129" spans="2:8" s="1" customFormat="1" ht="16.899999999999999" customHeight="1">
      <c r="B129" s="33"/>
      <c r="C129" s="226" t="s">
        <v>1</v>
      </c>
      <c r="D129" s="226" t="s">
        <v>1950</v>
      </c>
      <c r="E129" s="18" t="s">
        <v>1</v>
      </c>
      <c r="F129" s="227">
        <v>114.7</v>
      </c>
      <c r="H129" s="33"/>
    </row>
    <row r="130" spans="2:8" s="1" customFormat="1" ht="16.899999999999999" customHeight="1">
      <c r="B130" s="33"/>
      <c r="C130" s="226" t="s">
        <v>1</v>
      </c>
      <c r="D130" s="226" t="s">
        <v>325</v>
      </c>
      <c r="E130" s="18" t="s">
        <v>1</v>
      </c>
      <c r="F130" s="227">
        <v>128.02799999999999</v>
      </c>
      <c r="H130" s="33"/>
    </row>
    <row r="131" spans="2:8" s="1" customFormat="1" ht="16.899999999999999" customHeight="1">
      <c r="B131" s="33"/>
      <c r="C131" s="228" t="s">
        <v>10747</v>
      </c>
      <c r="H131" s="33"/>
    </row>
    <row r="132" spans="2:8" s="1" customFormat="1" ht="16.899999999999999" customHeight="1">
      <c r="B132" s="33"/>
      <c r="C132" s="226" t="s">
        <v>1939</v>
      </c>
      <c r="D132" s="226" t="s">
        <v>1940</v>
      </c>
      <c r="E132" s="18" t="s">
        <v>312</v>
      </c>
      <c r="F132" s="227">
        <v>529.14800000000002</v>
      </c>
      <c r="H132" s="33"/>
    </row>
    <row r="133" spans="2:8" s="1" customFormat="1" ht="16.899999999999999" customHeight="1">
      <c r="B133" s="33"/>
      <c r="C133" s="222" t="s">
        <v>230</v>
      </c>
      <c r="D133" s="223" t="s">
        <v>1</v>
      </c>
      <c r="E133" s="224" t="s">
        <v>1</v>
      </c>
      <c r="F133" s="225">
        <v>401.12</v>
      </c>
      <c r="H133" s="33"/>
    </row>
    <row r="134" spans="2:8" s="1" customFormat="1" ht="16.899999999999999" customHeight="1">
      <c r="B134" s="33"/>
      <c r="C134" s="226" t="s">
        <v>1</v>
      </c>
      <c r="D134" s="226" t="s">
        <v>1896</v>
      </c>
      <c r="E134" s="18" t="s">
        <v>1</v>
      </c>
      <c r="F134" s="227">
        <v>0</v>
      </c>
      <c r="H134" s="33"/>
    </row>
    <row r="135" spans="2:8" s="1" customFormat="1" ht="16.899999999999999" customHeight="1">
      <c r="B135" s="33"/>
      <c r="C135" s="226" t="s">
        <v>1</v>
      </c>
      <c r="D135" s="226" t="s">
        <v>1944</v>
      </c>
      <c r="E135" s="18" t="s">
        <v>1</v>
      </c>
      <c r="F135" s="227">
        <v>195.2</v>
      </c>
      <c r="H135" s="33"/>
    </row>
    <row r="136" spans="2:8" s="1" customFormat="1" ht="16.899999999999999" customHeight="1">
      <c r="B136" s="33"/>
      <c r="C136" s="226" t="s">
        <v>1</v>
      </c>
      <c r="D136" s="226" t="s">
        <v>1898</v>
      </c>
      <c r="E136" s="18" t="s">
        <v>1</v>
      </c>
      <c r="F136" s="227">
        <v>0</v>
      </c>
      <c r="H136" s="33"/>
    </row>
    <row r="137" spans="2:8" s="1" customFormat="1" ht="16.899999999999999" customHeight="1">
      <c r="B137" s="33"/>
      <c r="C137" s="226" t="s">
        <v>1</v>
      </c>
      <c r="D137" s="226" t="s">
        <v>1945</v>
      </c>
      <c r="E137" s="18" t="s">
        <v>1</v>
      </c>
      <c r="F137" s="227">
        <v>193.8</v>
      </c>
      <c r="H137" s="33"/>
    </row>
    <row r="138" spans="2:8" s="1" customFormat="1" ht="16.899999999999999" customHeight="1">
      <c r="B138" s="33"/>
      <c r="C138" s="226" t="s">
        <v>1</v>
      </c>
      <c r="D138" s="226" t="s">
        <v>1946</v>
      </c>
      <c r="E138" s="18" t="s">
        <v>1</v>
      </c>
      <c r="F138" s="227">
        <v>0</v>
      </c>
      <c r="H138" s="33"/>
    </row>
    <row r="139" spans="2:8" s="1" customFormat="1" ht="16.899999999999999" customHeight="1">
      <c r="B139" s="33"/>
      <c r="C139" s="226" t="s">
        <v>1</v>
      </c>
      <c r="D139" s="226" t="s">
        <v>252</v>
      </c>
      <c r="E139" s="18" t="s">
        <v>1</v>
      </c>
      <c r="F139" s="227">
        <v>12.12</v>
      </c>
      <c r="H139" s="33"/>
    </row>
    <row r="140" spans="2:8" s="1" customFormat="1" ht="16.899999999999999" customHeight="1">
      <c r="B140" s="33"/>
      <c r="C140" s="226" t="s">
        <v>1</v>
      </c>
      <c r="D140" s="226" t="s">
        <v>325</v>
      </c>
      <c r="E140" s="18" t="s">
        <v>1</v>
      </c>
      <c r="F140" s="227">
        <v>401.12</v>
      </c>
      <c r="H140" s="33"/>
    </row>
    <row r="141" spans="2:8" s="1" customFormat="1" ht="16.899999999999999" customHeight="1">
      <c r="B141" s="33"/>
      <c r="C141" s="228" t="s">
        <v>10747</v>
      </c>
      <c r="H141" s="33"/>
    </row>
    <row r="142" spans="2:8" s="1" customFormat="1" ht="16.899999999999999" customHeight="1">
      <c r="B142" s="33"/>
      <c r="C142" s="226" t="s">
        <v>1939</v>
      </c>
      <c r="D142" s="226" t="s">
        <v>1940</v>
      </c>
      <c r="E142" s="18" t="s">
        <v>312</v>
      </c>
      <c r="F142" s="227">
        <v>529.14800000000002</v>
      </c>
      <c r="H142" s="33"/>
    </row>
    <row r="143" spans="2:8" s="1" customFormat="1" ht="16.899999999999999" customHeight="1">
      <c r="B143" s="33"/>
      <c r="C143" s="222" t="s">
        <v>232</v>
      </c>
      <c r="D143" s="223" t="s">
        <v>1</v>
      </c>
      <c r="E143" s="224" t="s">
        <v>1</v>
      </c>
      <c r="F143" s="225">
        <v>226.5</v>
      </c>
      <c r="H143" s="33"/>
    </row>
    <row r="144" spans="2:8" s="1" customFormat="1" ht="16.899999999999999" customHeight="1">
      <c r="B144" s="33"/>
      <c r="C144" s="226" t="s">
        <v>1</v>
      </c>
      <c r="D144" s="226" t="s">
        <v>1916</v>
      </c>
      <c r="E144" s="18" t="s">
        <v>1</v>
      </c>
      <c r="F144" s="227">
        <v>0</v>
      </c>
      <c r="H144" s="33"/>
    </row>
    <row r="145" spans="2:8" s="1" customFormat="1" ht="16.899999999999999" customHeight="1">
      <c r="B145" s="33"/>
      <c r="C145" s="226" t="s">
        <v>1</v>
      </c>
      <c r="D145" s="226" t="s">
        <v>1917</v>
      </c>
      <c r="E145" s="18" t="s">
        <v>1</v>
      </c>
      <c r="F145" s="227">
        <v>5.0999999999999996</v>
      </c>
      <c r="H145" s="33"/>
    </row>
    <row r="146" spans="2:8" s="1" customFormat="1" ht="16.899999999999999" customHeight="1">
      <c r="B146" s="33"/>
      <c r="C146" s="226" t="s">
        <v>1</v>
      </c>
      <c r="D146" s="226" t="s">
        <v>1918</v>
      </c>
      <c r="E146" s="18" t="s">
        <v>1</v>
      </c>
      <c r="F146" s="227">
        <v>0</v>
      </c>
      <c r="H146" s="33"/>
    </row>
    <row r="147" spans="2:8" s="1" customFormat="1" ht="16.899999999999999" customHeight="1">
      <c r="B147" s="33"/>
      <c r="C147" s="226" t="s">
        <v>1</v>
      </c>
      <c r="D147" s="226" t="s">
        <v>1919</v>
      </c>
      <c r="E147" s="18" t="s">
        <v>1</v>
      </c>
      <c r="F147" s="227">
        <v>22.2</v>
      </c>
      <c r="H147" s="33"/>
    </row>
    <row r="148" spans="2:8" s="1" customFormat="1" ht="16.899999999999999" customHeight="1">
      <c r="B148" s="33"/>
      <c r="C148" s="226" t="s">
        <v>1</v>
      </c>
      <c r="D148" s="226" t="s">
        <v>1920</v>
      </c>
      <c r="E148" s="18" t="s">
        <v>1</v>
      </c>
      <c r="F148" s="227">
        <v>0</v>
      </c>
      <c r="H148" s="33"/>
    </row>
    <row r="149" spans="2:8" s="1" customFormat="1" ht="16.899999999999999" customHeight="1">
      <c r="B149" s="33"/>
      <c r="C149" s="226" t="s">
        <v>1</v>
      </c>
      <c r="D149" s="226" t="s">
        <v>1921</v>
      </c>
      <c r="E149" s="18" t="s">
        <v>1</v>
      </c>
      <c r="F149" s="227">
        <v>10.6</v>
      </c>
      <c r="H149" s="33"/>
    </row>
    <row r="150" spans="2:8" s="1" customFormat="1" ht="16.899999999999999" customHeight="1">
      <c r="B150" s="33"/>
      <c r="C150" s="226" t="s">
        <v>1</v>
      </c>
      <c r="D150" s="226" t="s">
        <v>1922</v>
      </c>
      <c r="E150" s="18" t="s">
        <v>1</v>
      </c>
      <c r="F150" s="227">
        <v>0</v>
      </c>
      <c r="H150" s="33"/>
    </row>
    <row r="151" spans="2:8" s="1" customFormat="1" ht="16.899999999999999" customHeight="1">
      <c r="B151" s="33"/>
      <c r="C151" s="226" t="s">
        <v>1</v>
      </c>
      <c r="D151" s="226" t="s">
        <v>1923</v>
      </c>
      <c r="E151" s="18" t="s">
        <v>1</v>
      </c>
      <c r="F151" s="227">
        <v>2</v>
      </c>
      <c r="H151" s="33"/>
    </row>
    <row r="152" spans="2:8" s="1" customFormat="1" ht="16.899999999999999" customHeight="1">
      <c r="B152" s="33"/>
      <c r="C152" s="226" t="s">
        <v>1</v>
      </c>
      <c r="D152" s="226" t="s">
        <v>1924</v>
      </c>
      <c r="E152" s="18" t="s">
        <v>1</v>
      </c>
      <c r="F152" s="227">
        <v>0</v>
      </c>
      <c r="H152" s="33"/>
    </row>
    <row r="153" spans="2:8" s="1" customFormat="1" ht="16.899999999999999" customHeight="1">
      <c r="B153" s="33"/>
      <c r="C153" s="226" t="s">
        <v>1</v>
      </c>
      <c r="D153" s="226" t="s">
        <v>1835</v>
      </c>
      <c r="E153" s="18" t="s">
        <v>1</v>
      </c>
      <c r="F153" s="227">
        <v>1.4</v>
      </c>
      <c r="H153" s="33"/>
    </row>
    <row r="154" spans="2:8" s="1" customFormat="1" ht="16.899999999999999" customHeight="1">
      <c r="B154" s="33"/>
      <c r="C154" s="226" t="s">
        <v>1</v>
      </c>
      <c r="D154" s="226" t="s">
        <v>1925</v>
      </c>
      <c r="E154" s="18" t="s">
        <v>1</v>
      </c>
      <c r="F154" s="227">
        <v>0</v>
      </c>
      <c r="H154" s="33"/>
    </row>
    <row r="155" spans="2:8" s="1" customFormat="1" ht="16.899999999999999" customHeight="1">
      <c r="B155" s="33"/>
      <c r="C155" s="226" t="s">
        <v>1</v>
      </c>
      <c r="D155" s="226" t="s">
        <v>1926</v>
      </c>
      <c r="E155" s="18" t="s">
        <v>1</v>
      </c>
      <c r="F155" s="227">
        <v>1.7</v>
      </c>
      <c r="H155" s="33"/>
    </row>
    <row r="156" spans="2:8" s="1" customFormat="1" ht="16.899999999999999" customHeight="1">
      <c r="B156" s="33"/>
      <c r="C156" s="226" t="s">
        <v>1</v>
      </c>
      <c r="D156" s="226" t="s">
        <v>1927</v>
      </c>
      <c r="E156" s="18" t="s">
        <v>1</v>
      </c>
      <c r="F156" s="227">
        <v>0</v>
      </c>
      <c r="H156" s="33"/>
    </row>
    <row r="157" spans="2:8" s="1" customFormat="1" ht="16.899999999999999" customHeight="1">
      <c r="B157" s="33"/>
      <c r="C157" s="226" t="s">
        <v>1</v>
      </c>
      <c r="D157" s="226" t="s">
        <v>1928</v>
      </c>
      <c r="E157" s="18" t="s">
        <v>1</v>
      </c>
      <c r="F157" s="227">
        <v>4.5999999999999996</v>
      </c>
      <c r="H157" s="33"/>
    </row>
    <row r="158" spans="2:8" s="1" customFormat="1" ht="16.899999999999999" customHeight="1">
      <c r="B158" s="33"/>
      <c r="C158" s="226" t="s">
        <v>1</v>
      </c>
      <c r="D158" s="226" t="s">
        <v>1929</v>
      </c>
      <c r="E158" s="18" t="s">
        <v>1</v>
      </c>
      <c r="F158" s="227">
        <v>0</v>
      </c>
      <c r="H158" s="33"/>
    </row>
    <row r="159" spans="2:8" s="1" customFormat="1" ht="16.899999999999999" customHeight="1">
      <c r="B159" s="33"/>
      <c r="C159" s="226" t="s">
        <v>1</v>
      </c>
      <c r="D159" s="226" t="s">
        <v>1845</v>
      </c>
      <c r="E159" s="18" t="s">
        <v>1</v>
      </c>
      <c r="F159" s="227">
        <v>8.8000000000000007</v>
      </c>
      <c r="H159" s="33"/>
    </row>
    <row r="160" spans="2:8" s="1" customFormat="1" ht="16.899999999999999" customHeight="1">
      <c r="B160" s="33"/>
      <c r="C160" s="226" t="s">
        <v>1</v>
      </c>
      <c r="D160" s="226" t="s">
        <v>1930</v>
      </c>
      <c r="E160" s="18" t="s">
        <v>1</v>
      </c>
      <c r="F160" s="227">
        <v>0</v>
      </c>
      <c r="H160" s="33"/>
    </row>
    <row r="161" spans="2:8" s="1" customFormat="1" ht="16.899999999999999" customHeight="1">
      <c r="B161" s="33"/>
      <c r="C161" s="226" t="s">
        <v>1</v>
      </c>
      <c r="D161" s="226" t="s">
        <v>1931</v>
      </c>
      <c r="E161" s="18" t="s">
        <v>1</v>
      </c>
      <c r="F161" s="227">
        <v>15.8</v>
      </c>
      <c r="H161" s="33"/>
    </row>
    <row r="162" spans="2:8" s="1" customFormat="1" ht="16.899999999999999" customHeight="1">
      <c r="B162" s="33"/>
      <c r="C162" s="226" t="s">
        <v>1</v>
      </c>
      <c r="D162" s="226" t="s">
        <v>1932</v>
      </c>
      <c r="E162" s="18" t="s">
        <v>1</v>
      </c>
      <c r="F162" s="227">
        <v>0</v>
      </c>
      <c r="H162" s="33"/>
    </row>
    <row r="163" spans="2:8" s="1" customFormat="1" ht="16.899999999999999" customHeight="1">
      <c r="B163" s="33"/>
      <c r="C163" s="226" t="s">
        <v>1</v>
      </c>
      <c r="D163" s="226" t="s">
        <v>1933</v>
      </c>
      <c r="E163" s="18" t="s">
        <v>1</v>
      </c>
      <c r="F163" s="227">
        <v>84.9</v>
      </c>
      <c r="H163" s="33"/>
    </row>
    <row r="164" spans="2:8" s="1" customFormat="1" ht="16.899999999999999" customHeight="1">
      <c r="B164" s="33"/>
      <c r="C164" s="226" t="s">
        <v>1</v>
      </c>
      <c r="D164" s="226" t="s">
        <v>1934</v>
      </c>
      <c r="E164" s="18" t="s">
        <v>1</v>
      </c>
      <c r="F164" s="227">
        <v>0</v>
      </c>
      <c r="H164" s="33"/>
    </row>
    <row r="165" spans="2:8" s="1" customFormat="1" ht="16.899999999999999" customHeight="1">
      <c r="B165" s="33"/>
      <c r="C165" s="226" t="s">
        <v>1</v>
      </c>
      <c r="D165" s="226" t="s">
        <v>1935</v>
      </c>
      <c r="E165" s="18" t="s">
        <v>1</v>
      </c>
      <c r="F165" s="227">
        <v>37.799999999999997</v>
      </c>
      <c r="H165" s="33"/>
    </row>
    <row r="166" spans="2:8" s="1" customFormat="1" ht="16.899999999999999" customHeight="1">
      <c r="B166" s="33"/>
      <c r="C166" s="226" t="s">
        <v>1</v>
      </c>
      <c r="D166" s="226" t="s">
        <v>1936</v>
      </c>
      <c r="E166" s="18" t="s">
        <v>1</v>
      </c>
      <c r="F166" s="227">
        <v>0</v>
      </c>
      <c r="H166" s="33"/>
    </row>
    <row r="167" spans="2:8" s="1" customFormat="1" ht="16.899999999999999" customHeight="1">
      <c r="B167" s="33"/>
      <c r="C167" s="226" t="s">
        <v>1</v>
      </c>
      <c r="D167" s="226" t="s">
        <v>1937</v>
      </c>
      <c r="E167" s="18" t="s">
        <v>1</v>
      </c>
      <c r="F167" s="227">
        <v>31.6</v>
      </c>
      <c r="H167" s="33"/>
    </row>
    <row r="168" spans="2:8" s="1" customFormat="1" ht="16.899999999999999" customHeight="1">
      <c r="B168" s="33"/>
      <c r="C168" s="226" t="s">
        <v>1</v>
      </c>
      <c r="D168" s="226" t="s">
        <v>325</v>
      </c>
      <c r="E168" s="18" t="s">
        <v>1</v>
      </c>
      <c r="F168" s="227">
        <v>226.5</v>
      </c>
      <c r="H168" s="33"/>
    </row>
    <row r="169" spans="2:8" s="1" customFormat="1" ht="16.899999999999999" customHeight="1">
      <c r="B169" s="33"/>
      <c r="C169" s="228" t="s">
        <v>10747</v>
      </c>
      <c r="H169" s="33"/>
    </row>
    <row r="170" spans="2:8" s="1" customFormat="1" ht="16.899999999999999" customHeight="1">
      <c r="B170" s="33"/>
      <c r="C170" s="226" t="s">
        <v>1912</v>
      </c>
      <c r="D170" s="226" t="s">
        <v>1913</v>
      </c>
      <c r="E170" s="18" t="s">
        <v>312</v>
      </c>
      <c r="F170" s="227">
        <v>226.5</v>
      </c>
      <c r="H170" s="33"/>
    </row>
    <row r="171" spans="2:8" s="1" customFormat="1" ht="16.899999999999999" customHeight="1">
      <c r="B171" s="33"/>
      <c r="C171" s="222" t="s">
        <v>242</v>
      </c>
      <c r="D171" s="223" t="s">
        <v>1</v>
      </c>
      <c r="E171" s="224" t="s">
        <v>1</v>
      </c>
      <c r="F171" s="225">
        <v>596.20399999999995</v>
      </c>
      <c r="H171" s="33"/>
    </row>
    <row r="172" spans="2:8" s="1" customFormat="1" ht="16.899999999999999" customHeight="1">
      <c r="B172" s="33"/>
      <c r="C172" s="226" t="s">
        <v>1</v>
      </c>
      <c r="D172" s="226" t="s">
        <v>2080</v>
      </c>
      <c r="E172" s="18" t="s">
        <v>1</v>
      </c>
      <c r="F172" s="227">
        <v>0</v>
      </c>
      <c r="H172" s="33"/>
    </row>
    <row r="173" spans="2:8" s="1" customFormat="1" ht="16.899999999999999" customHeight="1">
      <c r="B173" s="33"/>
      <c r="C173" s="226" t="s">
        <v>1</v>
      </c>
      <c r="D173" s="226" t="s">
        <v>2081</v>
      </c>
      <c r="E173" s="18" t="s">
        <v>1</v>
      </c>
      <c r="F173" s="227">
        <v>22.32</v>
      </c>
      <c r="H173" s="33"/>
    </row>
    <row r="174" spans="2:8" s="1" customFormat="1" ht="16.899999999999999" customHeight="1">
      <c r="B174" s="33"/>
      <c r="C174" s="226" t="s">
        <v>1</v>
      </c>
      <c r="D174" s="226" t="s">
        <v>1</v>
      </c>
      <c r="E174" s="18" t="s">
        <v>1</v>
      </c>
      <c r="F174" s="227">
        <v>0</v>
      </c>
      <c r="H174" s="33"/>
    </row>
    <row r="175" spans="2:8" s="1" customFormat="1" ht="16.899999999999999" customHeight="1">
      <c r="B175" s="33"/>
      <c r="C175" s="226" t="s">
        <v>1</v>
      </c>
      <c r="D175" s="226" t="s">
        <v>1</v>
      </c>
      <c r="E175" s="18" t="s">
        <v>1</v>
      </c>
      <c r="F175" s="227">
        <v>0</v>
      </c>
      <c r="H175" s="33"/>
    </row>
    <row r="176" spans="2:8" s="1" customFormat="1" ht="16.899999999999999" customHeight="1">
      <c r="B176" s="33"/>
      <c r="C176" s="226" t="s">
        <v>1</v>
      </c>
      <c r="D176" s="226" t="s">
        <v>1946</v>
      </c>
      <c r="E176" s="18" t="s">
        <v>1</v>
      </c>
      <c r="F176" s="227">
        <v>0</v>
      </c>
      <c r="H176" s="33"/>
    </row>
    <row r="177" spans="2:8" s="1" customFormat="1" ht="16.899999999999999" customHeight="1">
      <c r="B177" s="33"/>
      <c r="C177" s="226" t="s">
        <v>1</v>
      </c>
      <c r="D177" s="226" t="s">
        <v>1</v>
      </c>
      <c r="E177" s="18" t="s">
        <v>1</v>
      </c>
      <c r="F177" s="227">
        <v>0</v>
      </c>
      <c r="H177" s="33"/>
    </row>
    <row r="178" spans="2:8" s="1" customFormat="1" ht="16.899999999999999" customHeight="1">
      <c r="B178" s="33"/>
      <c r="C178" s="226" t="s">
        <v>1</v>
      </c>
      <c r="D178" s="226" t="s">
        <v>1832</v>
      </c>
      <c r="E178" s="18" t="s">
        <v>1</v>
      </c>
      <c r="F178" s="227">
        <v>0</v>
      </c>
      <c r="H178" s="33"/>
    </row>
    <row r="179" spans="2:8" s="1" customFormat="1" ht="16.899999999999999" customHeight="1">
      <c r="B179" s="33"/>
      <c r="C179" s="226" t="s">
        <v>1</v>
      </c>
      <c r="D179" s="226" t="s">
        <v>2082</v>
      </c>
      <c r="E179" s="18" t="s">
        <v>1</v>
      </c>
      <c r="F179" s="227">
        <v>3.2</v>
      </c>
      <c r="H179" s="33"/>
    </row>
    <row r="180" spans="2:8" s="1" customFormat="1" ht="16.899999999999999" customHeight="1">
      <c r="B180" s="33"/>
      <c r="C180" s="226" t="s">
        <v>1</v>
      </c>
      <c r="D180" s="226" t="s">
        <v>1834</v>
      </c>
      <c r="E180" s="18" t="s">
        <v>1</v>
      </c>
      <c r="F180" s="227">
        <v>0</v>
      </c>
      <c r="H180" s="33"/>
    </row>
    <row r="181" spans="2:8" s="1" customFormat="1" ht="16.899999999999999" customHeight="1">
      <c r="B181" s="33"/>
      <c r="C181" s="226" t="s">
        <v>1</v>
      </c>
      <c r="D181" s="226" t="s">
        <v>1</v>
      </c>
      <c r="E181" s="18" t="s">
        <v>1</v>
      </c>
      <c r="F181" s="227">
        <v>0</v>
      </c>
      <c r="H181" s="33"/>
    </row>
    <row r="182" spans="2:8" s="1" customFormat="1" ht="16.899999999999999" customHeight="1">
      <c r="B182" s="33"/>
      <c r="C182" s="226" t="s">
        <v>1</v>
      </c>
      <c r="D182" s="226" t="s">
        <v>1453</v>
      </c>
      <c r="E182" s="18" t="s">
        <v>1</v>
      </c>
      <c r="F182" s="227">
        <v>0</v>
      </c>
      <c r="H182" s="33"/>
    </row>
    <row r="183" spans="2:8" s="1" customFormat="1" ht="16.899999999999999" customHeight="1">
      <c r="B183" s="33"/>
      <c r="C183" s="226" t="s">
        <v>1</v>
      </c>
      <c r="D183" s="226" t="s">
        <v>2083</v>
      </c>
      <c r="E183" s="18" t="s">
        <v>1</v>
      </c>
      <c r="F183" s="227">
        <v>12.4</v>
      </c>
      <c r="H183" s="33"/>
    </row>
    <row r="184" spans="2:8" s="1" customFormat="1" ht="16.899999999999999" customHeight="1">
      <c r="B184" s="33"/>
      <c r="C184" s="226" t="s">
        <v>1</v>
      </c>
      <c r="D184" s="226" t="s">
        <v>1455</v>
      </c>
      <c r="E184" s="18" t="s">
        <v>1</v>
      </c>
      <c r="F184" s="227">
        <v>0</v>
      </c>
      <c r="H184" s="33"/>
    </row>
    <row r="185" spans="2:8" s="1" customFormat="1" ht="16.899999999999999" customHeight="1">
      <c r="B185" s="33"/>
      <c r="C185" s="226" t="s">
        <v>1</v>
      </c>
      <c r="D185" s="226" t="s">
        <v>2084</v>
      </c>
      <c r="E185" s="18" t="s">
        <v>1</v>
      </c>
      <c r="F185" s="227">
        <v>11.22</v>
      </c>
      <c r="H185" s="33"/>
    </row>
    <row r="186" spans="2:8" s="1" customFormat="1" ht="16.899999999999999" customHeight="1">
      <c r="B186" s="33"/>
      <c r="C186" s="226" t="s">
        <v>1</v>
      </c>
      <c r="D186" s="226" t="s">
        <v>1838</v>
      </c>
      <c r="E186" s="18" t="s">
        <v>1</v>
      </c>
      <c r="F186" s="227">
        <v>0</v>
      </c>
      <c r="H186" s="33"/>
    </row>
    <row r="187" spans="2:8" s="1" customFormat="1" ht="16.899999999999999" customHeight="1">
      <c r="B187" s="33"/>
      <c r="C187" s="226" t="s">
        <v>1</v>
      </c>
      <c r="D187" s="226" t="s">
        <v>2085</v>
      </c>
      <c r="E187" s="18" t="s">
        <v>1</v>
      </c>
      <c r="F187" s="227">
        <v>10.824999999999999</v>
      </c>
      <c r="H187" s="33"/>
    </row>
    <row r="188" spans="2:8" s="1" customFormat="1" ht="16.899999999999999" customHeight="1">
      <c r="B188" s="33"/>
      <c r="C188" s="226" t="s">
        <v>1</v>
      </c>
      <c r="D188" s="226" t="s">
        <v>1840</v>
      </c>
      <c r="E188" s="18" t="s">
        <v>1</v>
      </c>
      <c r="F188" s="227">
        <v>0</v>
      </c>
      <c r="H188" s="33"/>
    </row>
    <row r="189" spans="2:8" s="1" customFormat="1" ht="16.899999999999999" customHeight="1">
      <c r="B189" s="33"/>
      <c r="C189" s="226" t="s">
        <v>1</v>
      </c>
      <c r="D189" s="226" t="s">
        <v>2086</v>
      </c>
      <c r="E189" s="18" t="s">
        <v>1</v>
      </c>
      <c r="F189" s="227">
        <v>24.3</v>
      </c>
      <c r="H189" s="33"/>
    </row>
    <row r="190" spans="2:8" s="1" customFormat="1" ht="16.899999999999999" customHeight="1">
      <c r="B190" s="33"/>
      <c r="C190" s="226" t="s">
        <v>1</v>
      </c>
      <c r="D190" s="226" t="s">
        <v>1842</v>
      </c>
      <c r="E190" s="18" t="s">
        <v>1</v>
      </c>
      <c r="F190" s="227">
        <v>0</v>
      </c>
      <c r="H190" s="33"/>
    </row>
    <row r="191" spans="2:8" s="1" customFormat="1" ht="16.899999999999999" customHeight="1">
      <c r="B191" s="33"/>
      <c r="C191" s="226" t="s">
        <v>1</v>
      </c>
      <c r="D191" s="226" t="s">
        <v>2087</v>
      </c>
      <c r="E191" s="18" t="s">
        <v>1</v>
      </c>
      <c r="F191" s="227">
        <v>26.053999999999998</v>
      </c>
      <c r="H191" s="33"/>
    </row>
    <row r="192" spans="2:8" s="1" customFormat="1" ht="16.899999999999999" customHeight="1">
      <c r="B192" s="33"/>
      <c r="C192" s="226" t="s">
        <v>1</v>
      </c>
      <c r="D192" s="226" t="s">
        <v>1844</v>
      </c>
      <c r="E192" s="18" t="s">
        <v>1</v>
      </c>
      <c r="F192" s="227">
        <v>0</v>
      </c>
      <c r="H192" s="33"/>
    </row>
    <row r="193" spans="2:8" s="1" customFormat="1" ht="16.899999999999999" customHeight="1">
      <c r="B193" s="33"/>
      <c r="C193" s="226" t="s">
        <v>1</v>
      </c>
      <c r="D193" s="226" t="s">
        <v>2088</v>
      </c>
      <c r="E193" s="18" t="s">
        <v>1</v>
      </c>
      <c r="F193" s="227">
        <v>21.545000000000002</v>
      </c>
      <c r="H193" s="33"/>
    </row>
    <row r="194" spans="2:8" s="1" customFormat="1" ht="16.899999999999999" customHeight="1">
      <c r="B194" s="33"/>
      <c r="C194" s="226" t="s">
        <v>1</v>
      </c>
      <c r="D194" s="226" t="s">
        <v>1846</v>
      </c>
      <c r="E194" s="18" t="s">
        <v>1</v>
      </c>
      <c r="F194" s="227">
        <v>0</v>
      </c>
      <c r="H194" s="33"/>
    </row>
    <row r="195" spans="2:8" s="1" customFormat="1" ht="16.899999999999999" customHeight="1">
      <c r="B195" s="33"/>
      <c r="C195" s="226" t="s">
        <v>1</v>
      </c>
      <c r="D195" s="226" t="s">
        <v>2089</v>
      </c>
      <c r="E195" s="18" t="s">
        <v>1</v>
      </c>
      <c r="F195" s="227">
        <v>21.69</v>
      </c>
      <c r="H195" s="33"/>
    </row>
    <row r="196" spans="2:8" s="1" customFormat="1" ht="16.899999999999999" customHeight="1">
      <c r="B196" s="33"/>
      <c r="C196" s="226" t="s">
        <v>1</v>
      </c>
      <c r="D196" s="226" t="s">
        <v>811</v>
      </c>
      <c r="E196" s="18" t="s">
        <v>1</v>
      </c>
      <c r="F196" s="227">
        <v>0</v>
      </c>
      <c r="H196" s="33"/>
    </row>
    <row r="197" spans="2:8" s="1" customFormat="1" ht="16.899999999999999" customHeight="1">
      <c r="B197" s="33"/>
      <c r="C197" s="226" t="s">
        <v>1</v>
      </c>
      <c r="D197" s="226" t="s">
        <v>1</v>
      </c>
      <c r="E197" s="18" t="s">
        <v>1</v>
      </c>
      <c r="F197" s="227">
        <v>0</v>
      </c>
      <c r="H197" s="33"/>
    </row>
    <row r="198" spans="2:8" s="1" customFormat="1" ht="16.899999999999999" customHeight="1">
      <c r="B198" s="33"/>
      <c r="C198" s="226" t="s">
        <v>1</v>
      </c>
      <c r="D198" s="226" t="s">
        <v>1848</v>
      </c>
      <c r="E198" s="18" t="s">
        <v>1</v>
      </c>
      <c r="F198" s="227">
        <v>0</v>
      </c>
      <c r="H198" s="33"/>
    </row>
    <row r="199" spans="2:8" s="1" customFormat="1" ht="16.899999999999999" customHeight="1">
      <c r="B199" s="33"/>
      <c r="C199" s="226" t="s">
        <v>1</v>
      </c>
      <c r="D199" s="226" t="s">
        <v>2090</v>
      </c>
      <c r="E199" s="18" t="s">
        <v>1</v>
      </c>
      <c r="F199" s="227">
        <v>16</v>
      </c>
      <c r="H199" s="33"/>
    </row>
    <row r="200" spans="2:8" s="1" customFormat="1" ht="16.899999999999999" customHeight="1">
      <c r="B200" s="33"/>
      <c r="C200" s="226" t="s">
        <v>1</v>
      </c>
      <c r="D200" s="226" t="s">
        <v>1850</v>
      </c>
      <c r="E200" s="18" t="s">
        <v>1</v>
      </c>
      <c r="F200" s="227">
        <v>0</v>
      </c>
      <c r="H200" s="33"/>
    </row>
    <row r="201" spans="2:8" s="1" customFormat="1" ht="16.899999999999999" customHeight="1">
      <c r="B201" s="33"/>
      <c r="C201" s="226" t="s">
        <v>1</v>
      </c>
      <c r="D201" s="226" t="s">
        <v>2091</v>
      </c>
      <c r="E201" s="18" t="s">
        <v>1</v>
      </c>
      <c r="F201" s="227">
        <v>23.925000000000001</v>
      </c>
      <c r="H201" s="33"/>
    </row>
    <row r="202" spans="2:8" s="1" customFormat="1" ht="16.899999999999999" customHeight="1">
      <c r="B202" s="33"/>
      <c r="C202" s="226" t="s">
        <v>1</v>
      </c>
      <c r="D202" s="226" t="s">
        <v>2092</v>
      </c>
      <c r="E202" s="18" t="s">
        <v>1</v>
      </c>
      <c r="F202" s="227">
        <v>0</v>
      </c>
      <c r="H202" s="33"/>
    </row>
    <row r="203" spans="2:8" s="1" customFormat="1" ht="16.899999999999999" customHeight="1">
      <c r="B203" s="33"/>
      <c r="C203" s="226" t="s">
        <v>1</v>
      </c>
      <c r="D203" s="226" t="s">
        <v>1</v>
      </c>
      <c r="E203" s="18" t="s">
        <v>1</v>
      </c>
      <c r="F203" s="227">
        <v>0</v>
      </c>
      <c r="H203" s="33"/>
    </row>
    <row r="204" spans="2:8" s="1" customFormat="1" ht="16.899999999999999" customHeight="1">
      <c r="B204" s="33"/>
      <c r="C204" s="226" t="s">
        <v>1</v>
      </c>
      <c r="D204" s="226" t="s">
        <v>2093</v>
      </c>
      <c r="E204" s="18" t="s">
        <v>1</v>
      </c>
      <c r="F204" s="227">
        <v>0</v>
      </c>
      <c r="H204" s="33"/>
    </row>
    <row r="205" spans="2:8" s="1" customFormat="1" ht="16.899999999999999" customHeight="1">
      <c r="B205" s="33"/>
      <c r="C205" s="226" t="s">
        <v>1</v>
      </c>
      <c r="D205" s="226" t="s">
        <v>1</v>
      </c>
      <c r="E205" s="18" t="s">
        <v>1</v>
      </c>
      <c r="F205" s="227">
        <v>0</v>
      </c>
      <c r="H205" s="33"/>
    </row>
    <row r="206" spans="2:8" s="1" customFormat="1" ht="16.899999999999999" customHeight="1">
      <c r="B206" s="33"/>
      <c r="C206" s="226" t="s">
        <v>1</v>
      </c>
      <c r="D206" s="226" t="s">
        <v>2094</v>
      </c>
      <c r="E206" s="18" t="s">
        <v>1</v>
      </c>
      <c r="F206" s="227">
        <v>0</v>
      </c>
      <c r="H206" s="33"/>
    </row>
    <row r="207" spans="2:8" s="1" customFormat="1" ht="16.899999999999999" customHeight="1">
      <c r="B207" s="33"/>
      <c r="C207" s="226" t="s">
        <v>1</v>
      </c>
      <c r="D207" s="226" t="s">
        <v>1</v>
      </c>
      <c r="E207" s="18" t="s">
        <v>1</v>
      </c>
      <c r="F207" s="227">
        <v>0</v>
      </c>
      <c r="H207" s="33"/>
    </row>
    <row r="208" spans="2:8" s="1" customFormat="1" ht="16.899999999999999" customHeight="1">
      <c r="B208" s="33"/>
      <c r="C208" s="226" t="s">
        <v>1</v>
      </c>
      <c r="D208" s="226" t="s">
        <v>2095</v>
      </c>
      <c r="E208" s="18" t="s">
        <v>1</v>
      </c>
      <c r="F208" s="227">
        <v>0</v>
      </c>
      <c r="H208" s="33"/>
    </row>
    <row r="209" spans="2:8" s="1" customFormat="1" ht="16.899999999999999" customHeight="1">
      <c r="B209" s="33"/>
      <c r="C209" s="226" t="s">
        <v>1</v>
      </c>
      <c r="D209" s="226" t="s">
        <v>1</v>
      </c>
      <c r="E209" s="18" t="s">
        <v>1</v>
      </c>
      <c r="F209" s="227">
        <v>0</v>
      </c>
      <c r="H209" s="33"/>
    </row>
    <row r="210" spans="2:8" s="1" customFormat="1" ht="16.899999999999999" customHeight="1">
      <c r="B210" s="33"/>
      <c r="C210" s="226" t="s">
        <v>1</v>
      </c>
      <c r="D210" s="226" t="s">
        <v>1852</v>
      </c>
      <c r="E210" s="18" t="s">
        <v>1</v>
      </c>
      <c r="F210" s="227">
        <v>0</v>
      </c>
      <c r="H210" s="33"/>
    </row>
    <row r="211" spans="2:8" s="1" customFormat="1" ht="16.899999999999999" customHeight="1">
      <c r="B211" s="33"/>
      <c r="C211" s="226" t="s">
        <v>1</v>
      </c>
      <c r="D211" s="226" t="s">
        <v>1</v>
      </c>
      <c r="E211" s="18" t="s">
        <v>1</v>
      </c>
      <c r="F211" s="227">
        <v>0</v>
      </c>
      <c r="H211" s="33"/>
    </row>
    <row r="212" spans="2:8" s="1" customFormat="1" ht="16.899999999999999" customHeight="1">
      <c r="B212" s="33"/>
      <c r="C212" s="226" t="s">
        <v>1</v>
      </c>
      <c r="D212" s="226" t="s">
        <v>1854</v>
      </c>
      <c r="E212" s="18" t="s">
        <v>1</v>
      </c>
      <c r="F212" s="227">
        <v>0</v>
      </c>
      <c r="H212" s="33"/>
    </row>
    <row r="213" spans="2:8" s="1" customFormat="1" ht="16.899999999999999" customHeight="1">
      <c r="B213" s="33"/>
      <c r="C213" s="226" t="s">
        <v>1</v>
      </c>
      <c r="D213" s="226" t="s">
        <v>2096</v>
      </c>
      <c r="E213" s="18" t="s">
        <v>1</v>
      </c>
      <c r="F213" s="227">
        <v>28.06</v>
      </c>
      <c r="H213" s="33"/>
    </row>
    <row r="214" spans="2:8" s="1" customFormat="1" ht="16.899999999999999" customHeight="1">
      <c r="B214" s="33"/>
      <c r="C214" s="226" t="s">
        <v>1</v>
      </c>
      <c r="D214" s="226" t="s">
        <v>1916</v>
      </c>
      <c r="E214" s="18" t="s">
        <v>1</v>
      </c>
      <c r="F214" s="227">
        <v>0</v>
      </c>
      <c r="H214" s="33"/>
    </row>
    <row r="215" spans="2:8" s="1" customFormat="1" ht="16.899999999999999" customHeight="1">
      <c r="B215" s="33"/>
      <c r="C215" s="226" t="s">
        <v>1</v>
      </c>
      <c r="D215" s="226" t="s">
        <v>2097</v>
      </c>
      <c r="E215" s="18" t="s">
        <v>1</v>
      </c>
      <c r="F215" s="227">
        <v>12.8</v>
      </c>
      <c r="H215" s="33"/>
    </row>
    <row r="216" spans="2:8" s="1" customFormat="1" ht="16.899999999999999" customHeight="1">
      <c r="B216" s="33"/>
      <c r="C216" s="226" t="s">
        <v>1</v>
      </c>
      <c r="D216" s="226" t="s">
        <v>1918</v>
      </c>
      <c r="E216" s="18" t="s">
        <v>1</v>
      </c>
      <c r="F216" s="227">
        <v>0</v>
      </c>
      <c r="H216" s="33"/>
    </row>
    <row r="217" spans="2:8" s="1" customFormat="1" ht="16.899999999999999" customHeight="1">
      <c r="B217" s="33"/>
      <c r="C217" s="226" t="s">
        <v>1</v>
      </c>
      <c r="D217" s="226" t="s">
        <v>2098</v>
      </c>
      <c r="E217" s="18" t="s">
        <v>1</v>
      </c>
      <c r="F217" s="227">
        <v>25.09</v>
      </c>
      <c r="H217" s="33"/>
    </row>
    <row r="218" spans="2:8" s="1" customFormat="1" ht="16.899999999999999" customHeight="1">
      <c r="B218" s="33"/>
      <c r="C218" s="226" t="s">
        <v>1</v>
      </c>
      <c r="D218" s="226" t="s">
        <v>1920</v>
      </c>
      <c r="E218" s="18" t="s">
        <v>1</v>
      </c>
      <c r="F218" s="227">
        <v>0</v>
      </c>
      <c r="H218" s="33"/>
    </row>
    <row r="219" spans="2:8" s="1" customFormat="1" ht="16.899999999999999" customHeight="1">
      <c r="B219" s="33"/>
      <c r="C219" s="226" t="s">
        <v>1</v>
      </c>
      <c r="D219" s="226" t="s">
        <v>2099</v>
      </c>
      <c r="E219" s="18" t="s">
        <v>1</v>
      </c>
      <c r="F219" s="227">
        <v>20.46</v>
      </c>
      <c r="H219" s="33"/>
    </row>
    <row r="220" spans="2:8" s="1" customFormat="1" ht="16.899999999999999" customHeight="1">
      <c r="B220" s="33"/>
      <c r="C220" s="226" t="s">
        <v>1</v>
      </c>
      <c r="D220" s="226" t="s">
        <v>1922</v>
      </c>
      <c r="E220" s="18" t="s">
        <v>1</v>
      </c>
      <c r="F220" s="227">
        <v>0</v>
      </c>
      <c r="H220" s="33"/>
    </row>
    <row r="221" spans="2:8" s="1" customFormat="1" ht="16.899999999999999" customHeight="1">
      <c r="B221" s="33"/>
      <c r="C221" s="226" t="s">
        <v>1</v>
      </c>
      <c r="D221" s="226" t="s">
        <v>2100</v>
      </c>
      <c r="E221" s="18" t="s">
        <v>1</v>
      </c>
      <c r="F221" s="227">
        <v>8.8000000000000007</v>
      </c>
      <c r="H221" s="33"/>
    </row>
    <row r="222" spans="2:8" s="1" customFormat="1" ht="16.899999999999999" customHeight="1">
      <c r="B222" s="33"/>
      <c r="C222" s="226" t="s">
        <v>1</v>
      </c>
      <c r="D222" s="226" t="s">
        <v>1924</v>
      </c>
      <c r="E222" s="18" t="s">
        <v>1</v>
      </c>
      <c r="F222" s="227">
        <v>0</v>
      </c>
      <c r="H222" s="33"/>
    </row>
    <row r="223" spans="2:8" s="1" customFormat="1" ht="16.899999999999999" customHeight="1">
      <c r="B223" s="33"/>
      <c r="C223" s="226" t="s">
        <v>1</v>
      </c>
      <c r="D223" s="226" t="s">
        <v>2101</v>
      </c>
      <c r="E223" s="18" t="s">
        <v>1</v>
      </c>
      <c r="F223" s="227">
        <v>9.2200000000000006</v>
      </c>
      <c r="H223" s="33"/>
    </row>
    <row r="224" spans="2:8" s="1" customFormat="1" ht="16.899999999999999" customHeight="1">
      <c r="B224" s="33"/>
      <c r="C224" s="226" t="s">
        <v>1</v>
      </c>
      <c r="D224" s="226" t="s">
        <v>1925</v>
      </c>
      <c r="E224" s="18" t="s">
        <v>1</v>
      </c>
      <c r="F224" s="227">
        <v>0</v>
      </c>
      <c r="H224" s="33"/>
    </row>
    <row r="225" spans="2:8" s="1" customFormat="1" ht="16.899999999999999" customHeight="1">
      <c r="B225" s="33"/>
      <c r="C225" s="226" t="s">
        <v>1</v>
      </c>
      <c r="D225" s="226" t="s">
        <v>2102</v>
      </c>
      <c r="E225" s="18" t="s">
        <v>1</v>
      </c>
      <c r="F225" s="227">
        <v>8.52</v>
      </c>
      <c r="H225" s="33"/>
    </row>
    <row r="226" spans="2:8" s="1" customFormat="1" ht="16.899999999999999" customHeight="1">
      <c r="B226" s="33"/>
      <c r="C226" s="226" t="s">
        <v>1</v>
      </c>
      <c r="D226" s="226" t="s">
        <v>1927</v>
      </c>
      <c r="E226" s="18" t="s">
        <v>1</v>
      </c>
      <c r="F226" s="227">
        <v>0</v>
      </c>
      <c r="H226" s="33"/>
    </row>
    <row r="227" spans="2:8" s="1" customFormat="1" ht="16.899999999999999" customHeight="1">
      <c r="B227" s="33"/>
      <c r="C227" s="226" t="s">
        <v>1</v>
      </c>
      <c r="D227" s="226" t="s">
        <v>2103</v>
      </c>
      <c r="E227" s="18" t="s">
        <v>1</v>
      </c>
      <c r="F227" s="227">
        <v>16.2</v>
      </c>
      <c r="H227" s="33"/>
    </row>
    <row r="228" spans="2:8" s="1" customFormat="1" ht="16.899999999999999" customHeight="1">
      <c r="B228" s="33"/>
      <c r="C228" s="226" t="s">
        <v>1</v>
      </c>
      <c r="D228" s="226" t="s">
        <v>1929</v>
      </c>
      <c r="E228" s="18" t="s">
        <v>1</v>
      </c>
      <c r="F228" s="227">
        <v>0</v>
      </c>
      <c r="H228" s="33"/>
    </row>
    <row r="229" spans="2:8" s="1" customFormat="1" ht="16.899999999999999" customHeight="1">
      <c r="B229" s="33"/>
      <c r="C229" s="226" t="s">
        <v>1</v>
      </c>
      <c r="D229" s="226" t="s">
        <v>2104</v>
      </c>
      <c r="E229" s="18" t="s">
        <v>1</v>
      </c>
      <c r="F229" s="227">
        <v>21.6</v>
      </c>
      <c r="H229" s="33"/>
    </row>
    <row r="230" spans="2:8" s="1" customFormat="1" ht="16.899999999999999" customHeight="1">
      <c r="B230" s="33"/>
      <c r="C230" s="226" t="s">
        <v>1</v>
      </c>
      <c r="D230" s="226" t="s">
        <v>1930</v>
      </c>
      <c r="E230" s="18" t="s">
        <v>1</v>
      </c>
      <c r="F230" s="227">
        <v>0</v>
      </c>
      <c r="H230" s="33"/>
    </row>
    <row r="231" spans="2:8" s="1" customFormat="1" ht="16.899999999999999" customHeight="1">
      <c r="B231" s="33"/>
      <c r="C231" s="226" t="s">
        <v>1</v>
      </c>
      <c r="D231" s="226" t="s">
        <v>2105</v>
      </c>
      <c r="E231" s="18" t="s">
        <v>1</v>
      </c>
      <c r="F231" s="227">
        <v>27.934999999999999</v>
      </c>
      <c r="H231" s="33"/>
    </row>
    <row r="232" spans="2:8" s="1" customFormat="1" ht="16.899999999999999" customHeight="1">
      <c r="B232" s="33"/>
      <c r="C232" s="226" t="s">
        <v>1</v>
      </c>
      <c r="D232" s="226" t="s">
        <v>1856</v>
      </c>
      <c r="E232" s="18" t="s">
        <v>1</v>
      </c>
      <c r="F232" s="227">
        <v>0</v>
      </c>
      <c r="H232" s="33"/>
    </row>
    <row r="233" spans="2:8" s="1" customFormat="1" ht="16.899999999999999" customHeight="1">
      <c r="B233" s="33"/>
      <c r="C233" s="226" t="s">
        <v>1</v>
      </c>
      <c r="D233" s="226" t="s">
        <v>2106</v>
      </c>
      <c r="E233" s="18" t="s">
        <v>1</v>
      </c>
      <c r="F233" s="227">
        <v>45.6</v>
      </c>
      <c r="H233" s="33"/>
    </row>
    <row r="234" spans="2:8" s="1" customFormat="1" ht="16.899999999999999" customHeight="1">
      <c r="B234" s="33"/>
      <c r="C234" s="226" t="s">
        <v>1</v>
      </c>
      <c r="D234" s="226" t="s">
        <v>1858</v>
      </c>
      <c r="E234" s="18" t="s">
        <v>1</v>
      </c>
      <c r="F234" s="227">
        <v>0</v>
      </c>
      <c r="H234" s="33"/>
    </row>
    <row r="235" spans="2:8" s="1" customFormat="1" ht="16.899999999999999" customHeight="1">
      <c r="B235" s="33"/>
      <c r="C235" s="226" t="s">
        <v>1</v>
      </c>
      <c r="D235" s="226" t="s">
        <v>2107</v>
      </c>
      <c r="E235" s="18" t="s">
        <v>1</v>
      </c>
      <c r="F235" s="227">
        <v>20.984999999999999</v>
      </c>
      <c r="H235" s="33"/>
    </row>
    <row r="236" spans="2:8" s="1" customFormat="1" ht="16.899999999999999" customHeight="1">
      <c r="B236" s="33"/>
      <c r="C236" s="226" t="s">
        <v>1</v>
      </c>
      <c r="D236" s="226" t="s">
        <v>1860</v>
      </c>
      <c r="E236" s="18" t="s">
        <v>1</v>
      </c>
      <c r="F236" s="227">
        <v>0</v>
      </c>
      <c r="H236" s="33"/>
    </row>
    <row r="237" spans="2:8" s="1" customFormat="1" ht="16.899999999999999" customHeight="1">
      <c r="B237" s="33"/>
      <c r="C237" s="226" t="s">
        <v>1</v>
      </c>
      <c r="D237" s="226" t="s">
        <v>1</v>
      </c>
      <c r="E237" s="18" t="s">
        <v>1</v>
      </c>
      <c r="F237" s="227">
        <v>0</v>
      </c>
      <c r="H237" s="33"/>
    </row>
    <row r="238" spans="2:8" s="1" customFormat="1" ht="16.899999999999999" customHeight="1">
      <c r="B238" s="33"/>
      <c r="C238" s="226" t="s">
        <v>1</v>
      </c>
      <c r="D238" s="226" t="s">
        <v>1861</v>
      </c>
      <c r="E238" s="18" t="s">
        <v>1</v>
      </c>
      <c r="F238" s="227">
        <v>0</v>
      </c>
      <c r="H238" s="33"/>
    </row>
    <row r="239" spans="2:8" s="1" customFormat="1" ht="16.899999999999999" customHeight="1">
      <c r="B239" s="33"/>
      <c r="C239" s="226" t="s">
        <v>1</v>
      </c>
      <c r="D239" s="226" t="s">
        <v>2108</v>
      </c>
      <c r="E239" s="18" t="s">
        <v>1</v>
      </c>
      <c r="F239" s="227">
        <v>8.4</v>
      </c>
      <c r="H239" s="33"/>
    </row>
    <row r="240" spans="2:8" s="1" customFormat="1" ht="16.899999999999999" customHeight="1">
      <c r="B240" s="33"/>
      <c r="C240" s="226" t="s">
        <v>1</v>
      </c>
      <c r="D240" s="226" t="s">
        <v>1932</v>
      </c>
      <c r="E240" s="18" t="s">
        <v>1</v>
      </c>
      <c r="F240" s="227">
        <v>0</v>
      </c>
      <c r="H240" s="33"/>
    </row>
    <row r="241" spans="2:8" s="1" customFormat="1" ht="16.899999999999999" customHeight="1">
      <c r="B241" s="33"/>
      <c r="C241" s="226" t="s">
        <v>1</v>
      </c>
      <c r="D241" s="226" t="s">
        <v>2109</v>
      </c>
      <c r="E241" s="18" t="s">
        <v>1</v>
      </c>
      <c r="F241" s="227">
        <v>64.373999999999995</v>
      </c>
      <c r="H241" s="33"/>
    </row>
    <row r="242" spans="2:8" s="1" customFormat="1" ht="16.899999999999999" customHeight="1">
      <c r="B242" s="33"/>
      <c r="C242" s="226" t="s">
        <v>1</v>
      </c>
      <c r="D242" s="226" t="s">
        <v>1934</v>
      </c>
      <c r="E242" s="18" t="s">
        <v>1</v>
      </c>
      <c r="F242" s="227">
        <v>0</v>
      </c>
      <c r="H242" s="33"/>
    </row>
    <row r="243" spans="2:8" s="1" customFormat="1" ht="16.899999999999999" customHeight="1">
      <c r="B243" s="33"/>
      <c r="C243" s="226" t="s">
        <v>1</v>
      </c>
      <c r="D243" s="226" t="s">
        <v>2110</v>
      </c>
      <c r="E243" s="18" t="s">
        <v>1</v>
      </c>
      <c r="F243" s="227">
        <v>44.664999999999999</v>
      </c>
      <c r="H243" s="33"/>
    </row>
    <row r="244" spans="2:8" s="1" customFormat="1" ht="16.899999999999999" customHeight="1">
      <c r="B244" s="33"/>
      <c r="C244" s="226" t="s">
        <v>1</v>
      </c>
      <c r="D244" s="226" t="s">
        <v>1936</v>
      </c>
      <c r="E244" s="18" t="s">
        <v>1</v>
      </c>
      <c r="F244" s="227">
        <v>0</v>
      </c>
      <c r="H244" s="33"/>
    </row>
    <row r="245" spans="2:8" s="1" customFormat="1" ht="16.899999999999999" customHeight="1">
      <c r="B245" s="33"/>
      <c r="C245" s="226" t="s">
        <v>1</v>
      </c>
      <c r="D245" s="226" t="s">
        <v>2111</v>
      </c>
      <c r="E245" s="18" t="s">
        <v>1</v>
      </c>
      <c r="F245" s="227">
        <v>40.015999999999998</v>
      </c>
      <c r="H245" s="33"/>
    </row>
    <row r="246" spans="2:8" s="1" customFormat="1" ht="16.899999999999999" customHeight="1">
      <c r="B246" s="33"/>
      <c r="C246" s="226" t="s">
        <v>1</v>
      </c>
      <c r="D246" s="226" t="s">
        <v>325</v>
      </c>
      <c r="E246" s="18" t="s">
        <v>1</v>
      </c>
      <c r="F246" s="227">
        <v>596.20399999999995</v>
      </c>
      <c r="H246" s="33"/>
    </row>
    <row r="247" spans="2:8" s="1" customFormat="1" ht="16.899999999999999" customHeight="1">
      <c r="B247" s="33"/>
      <c r="C247" s="228" t="s">
        <v>10747</v>
      </c>
      <c r="H247" s="33"/>
    </row>
    <row r="248" spans="2:8" s="1" customFormat="1" ht="16.899999999999999" customHeight="1">
      <c r="B248" s="33"/>
      <c r="C248" s="226" t="s">
        <v>2113</v>
      </c>
      <c r="D248" s="226" t="s">
        <v>2114</v>
      </c>
      <c r="E248" s="18" t="s">
        <v>312</v>
      </c>
      <c r="F248" s="227">
        <v>596.20399999999995</v>
      </c>
      <c r="H248" s="33"/>
    </row>
    <row r="249" spans="2:8" s="1" customFormat="1" ht="16.899999999999999" customHeight="1">
      <c r="B249" s="33"/>
      <c r="C249" s="226" t="s">
        <v>2118</v>
      </c>
      <c r="D249" s="226" t="s">
        <v>2119</v>
      </c>
      <c r="E249" s="18" t="s">
        <v>312</v>
      </c>
      <c r="F249" s="227">
        <v>596.20399999999995</v>
      </c>
      <c r="H249" s="33"/>
    </row>
    <row r="250" spans="2:8" s="1" customFormat="1" ht="16.899999999999999" customHeight="1">
      <c r="B250" s="33"/>
      <c r="C250" s="226" t="s">
        <v>2075</v>
      </c>
      <c r="D250" s="226" t="s">
        <v>2076</v>
      </c>
      <c r="E250" s="18" t="s">
        <v>312</v>
      </c>
      <c r="F250" s="227">
        <v>596.20399999999995</v>
      </c>
      <c r="H250" s="33"/>
    </row>
    <row r="251" spans="2:8" s="1" customFormat="1" ht="22.5">
      <c r="B251" s="33"/>
      <c r="C251" s="226" t="s">
        <v>2123</v>
      </c>
      <c r="D251" s="226" t="s">
        <v>2124</v>
      </c>
      <c r="E251" s="18" t="s">
        <v>312</v>
      </c>
      <c r="F251" s="227">
        <v>596.20399999999995</v>
      </c>
      <c r="H251" s="33"/>
    </row>
    <row r="252" spans="2:8" s="1" customFormat="1" ht="16.899999999999999" customHeight="1">
      <c r="B252" s="33"/>
      <c r="C252" s="222" t="s">
        <v>213</v>
      </c>
      <c r="D252" s="223" t="s">
        <v>1</v>
      </c>
      <c r="E252" s="224" t="s">
        <v>1</v>
      </c>
      <c r="F252" s="225">
        <v>394</v>
      </c>
      <c r="H252" s="33"/>
    </row>
    <row r="253" spans="2:8" s="1" customFormat="1" ht="16.899999999999999" customHeight="1">
      <c r="B253" s="33"/>
      <c r="C253" s="226" t="s">
        <v>1</v>
      </c>
      <c r="D253" s="226" t="s">
        <v>936</v>
      </c>
      <c r="E253" s="18" t="s">
        <v>1</v>
      </c>
      <c r="F253" s="227">
        <v>184</v>
      </c>
      <c r="H253" s="33"/>
    </row>
    <row r="254" spans="2:8" s="1" customFormat="1" ht="16.899999999999999" customHeight="1">
      <c r="B254" s="33"/>
      <c r="C254" s="226" t="s">
        <v>1</v>
      </c>
      <c r="D254" s="226" t="s">
        <v>937</v>
      </c>
      <c r="E254" s="18" t="s">
        <v>1</v>
      </c>
      <c r="F254" s="227">
        <v>154</v>
      </c>
      <c r="H254" s="33"/>
    </row>
    <row r="255" spans="2:8" s="1" customFormat="1" ht="16.899999999999999" customHeight="1">
      <c r="B255" s="33"/>
      <c r="C255" s="226" t="s">
        <v>1</v>
      </c>
      <c r="D255" s="226" t="s">
        <v>938</v>
      </c>
      <c r="E255" s="18" t="s">
        <v>1</v>
      </c>
      <c r="F255" s="227">
        <v>56</v>
      </c>
      <c r="H255" s="33"/>
    </row>
    <row r="256" spans="2:8" s="1" customFormat="1" ht="16.899999999999999" customHeight="1">
      <c r="B256" s="33"/>
      <c r="C256" s="226" t="s">
        <v>1</v>
      </c>
      <c r="D256" s="226" t="s">
        <v>325</v>
      </c>
      <c r="E256" s="18" t="s">
        <v>1</v>
      </c>
      <c r="F256" s="227">
        <v>394</v>
      </c>
      <c r="H256" s="33"/>
    </row>
    <row r="257" spans="2:8" s="1" customFormat="1" ht="16.899999999999999" customHeight="1">
      <c r="B257" s="33"/>
      <c r="C257" s="228" t="s">
        <v>10747</v>
      </c>
      <c r="H257" s="33"/>
    </row>
    <row r="258" spans="2:8" s="1" customFormat="1" ht="22.5">
      <c r="B258" s="33"/>
      <c r="C258" s="226" t="s">
        <v>931</v>
      </c>
      <c r="D258" s="226" t="s">
        <v>932</v>
      </c>
      <c r="E258" s="18" t="s">
        <v>312</v>
      </c>
      <c r="F258" s="227">
        <v>394</v>
      </c>
      <c r="H258" s="33"/>
    </row>
    <row r="259" spans="2:8" s="1" customFormat="1" ht="22.5">
      <c r="B259" s="33"/>
      <c r="C259" s="226" t="s">
        <v>940</v>
      </c>
      <c r="D259" s="226" t="s">
        <v>941</v>
      </c>
      <c r="E259" s="18" t="s">
        <v>312</v>
      </c>
      <c r="F259" s="227">
        <v>35460</v>
      </c>
      <c r="H259" s="33"/>
    </row>
    <row r="260" spans="2:8" s="1" customFormat="1" ht="16.899999999999999" customHeight="1">
      <c r="B260" s="33"/>
      <c r="C260" s="226" t="s">
        <v>957</v>
      </c>
      <c r="D260" s="226" t="s">
        <v>958</v>
      </c>
      <c r="E260" s="18" t="s">
        <v>312</v>
      </c>
      <c r="F260" s="227">
        <v>394</v>
      </c>
      <c r="H260" s="33"/>
    </row>
    <row r="261" spans="2:8" s="1" customFormat="1" ht="16.899999999999999" customHeight="1">
      <c r="B261" s="33"/>
      <c r="C261" s="226" t="s">
        <v>962</v>
      </c>
      <c r="D261" s="226" t="s">
        <v>963</v>
      </c>
      <c r="E261" s="18" t="s">
        <v>312</v>
      </c>
      <c r="F261" s="227">
        <v>35460</v>
      </c>
      <c r="H261" s="33"/>
    </row>
    <row r="262" spans="2:8" s="1" customFormat="1" ht="16.899999999999999" customHeight="1">
      <c r="B262" s="33"/>
      <c r="C262" s="226" t="s">
        <v>972</v>
      </c>
      <c r="D262" s="226" t="s">
        <v>973</v>
      </c>
      <c r="E262" s="18" t="s">
        <v>312</v>
      </c>
      <c r="F262" s="227">
        <v>394</v>
      </c>
      <c r="H262" s="33"/>
    </row>
    <row r="263" spans="2:8" s="1" customFormat="1" ht="16.899999999999999" customHeight="1">
      <c r="B263" s="33"/>
      <c r="C263" s="222" t="s">
        <v>192</v>
      </c>
      <c r="D263" s="223" t="s">
        <v>193</v>
      </c>
      <c r="E263" s="224" t="s">
        <v>1</v>
      </c>
      <c r="F263" s="225">
        <v>19.600000000000001</v>
      </c>
      <c r="H263" s="33"/>
    </row>
    <row r="264" spans="2:8" s="1" customFormat="1" ht="16.899999999999999" customHeight="1">
      <c r="B264" s="33"/>
      <c r="C264" s="226" t="s">
        <v>1</v>
      </c>
      <c r="D264" s="226" t="s">
        <v>1257</v>
      </c>
      <c r="E264" s="18" t="s">
        <v>1</v>
      </c>
      <c r="F264" s="227">
        <v>19.600000000000001</v>
      </c>
      <c r="H264" s="33"/>
    </row>
    <row r="265" spans="2:8" s="1" customFormat="1" ht="16.899999999999999" customHeight="1">
      <c r="B265" s="33"/>
      <c r="C265" s="228" t="s">
        <v>10747</v>
      </c>
      <c r="H265" s="33"/>
    </row>
    <row r="266" spans="2:8" s="1" customFormat="1" ht="22.5">
      <c r="B266" s="33"/>
      <c r="C266" s="226" t="s">
        <v>1252</v>
      </c>
      <c r="D266" s="226" t="s">
        <v>1253</v>
      </c>
      <c r="E266" s="18" t="s">
        <v>312</v>
      </c>
      <c r="F266" s="227">
        <v>19.600000000000001</v>
      </c>
      <c r="H266" s="33"/>
    </row>
    <row r="267" spans="2:8" s="1" customFormat="1" ht="22.5">
      <c r="B267" s="33"/>
      <c r="C267" s="226" t="s">
        <v>1408</v>
      </c>
      <c r="D267" s="226" t="s">
        <v>1409</v>
      </c>
      <c r="E267" s="18" t="s">
        <v>312</v>
      </c>
      <c r="F267" s="227">
        <v>166.06</v>
      </c>
      <c r="H267" s="33"/>
    </row>
    <row r="268" spans="2:8" s="1" customFormat="1" ht="16.899999999999999" customHeight="1">
      <c r="B268" s="33"/>
      <c r="C268" s="226" t="s">
        <v>1485</v>
      </c>
      <c r="D268" s="226" t="s">
        <v>1486</v>
      </c>
      <c r="E268" s="18" t="s">
        <v>312</v>
      </c>
      <c r="F268" s="227">
        <v>44.8</v>
      </c>
      <c r="H268" s="33"/>
    </row>
    <row r="269" spans="2:8" s="1" customFormat="1" ht="16.899999999999999" customHeight="1">
      <c r="B269" s="33"/>
      <c r="C269" s="226" t="s">
        <v>1509</v>
      </c>
      <c r="D269" s="226" t="s">
        <v>1510</v>
      </c>
      <c r="E269" s="18" t="s">
        <v>312</v>
      </c>
      <c r="F269" s="227">
        <v>34.159999999999997</v>
      </c>
      <c r="H269" s="33"/>
    </row>
    <row r="270" spans="2:8" s="1" customFormat="1" ht="16.899999999999999" customHeight="1">
      <c r="B270" s="33"/>
      <c r="C270" s="222" t="s">
        <v>189</v>
      </c>
      <c r="D270" s="223" t="s">
        <v>190</v>
      </c>
      <c r="E270" s="224" t="s">
        <v>1</v>
      </c>
      <c r="F270" s="225">
        <v>106.98</v>
      </c>
      <c r="H270" s="33"/>
    </row>
    <row r="271" spans="2:8" s="1" customFormat="1" ht="16.899999999999999" customHeight="1">
      <c r="B271" s="33"/>
      <c r="C271" s="226" t="s">
        <v>1</v>
      </c>
      <c r="D271" s="226" t="s">
        <v>670</v>
      </c>
      <c r="E271" s="18" t="s">
        <v>1</v>
      </c>
      <c r="F271" s="227">
        <v>0</v>
      </c>
      <c r="H271" s="33"/>
    </row>
    <row r="272" spans="2:8" s="1" customFormat="1" ht="16.899999999999999" customHeight="1">
      <c r="B272" s="33"/>
      <c r="C272" s="226" t="s">
        <v>1</v>
      </c>
      <c r="D272" s="226" t="s">
        <v>671</v>
      </c>
      <c r="E272" s="18" t="s">
        <v>1</v>
      </c>
      <c r="F272" s="227">
        <v>109.62</v>
      </c>
      <c r="H272" s="33"/>
    </row>
    <row r="273" spans="2:8" s="1" customFormat="1" ht="16.899999999999999" customHeight="1">
      <c r="B273" s="33"/>
      <c r="C273" s="226" t="s">
        <v>1</v>
      </c>
      <c r="D273" s="226" t="s">
        <v>672</v>
      </c>
      <c r="E273" s="18" t="s">
        <v>1</v>
      </c>
      <c r="F273" s="227">
        <v>-4.32</v>
      </c>
      <c r="H273" s="33"/>
    </row>
    <row r="274" spans="2:8" s="1" customFormat="1" ht="16.899999999999999" customHeight="1">
      <c r="B274" s="33"/>
      <c r="C274" s="226" t="s">
        <v>1</v>
      </c>
      <c r="D274" s="226" t="s">
        <v>672</v>
      </c>
      <c r="E274" s="18" t="s">
        <v>1</v>
      </c>
      <c r="F274" s="227">
        <v>-4.32</v>
      </c>
      <c r="H274" s="33"/>
    </row>
    <row r="275" spans="2:8" s="1" customFormat="1" ht="16.899999999999999" customHeight="1">
      <c r="B275" s="33"/>
      <c r="C275" s="226" t="s">
        <v>1</v>
      </c>
      <c r="D275" s="226" t="s">
        <v>673</v>
      </c>
      <c r="E275" s="18" t="s">
        <v>1</v>
      </c>
      <c r="F275" s="227">
        <v>0</v>
      </c>
      <c r="H275" s="33"/>
    </row>
    <row r="276" spans="2:8" s="1" customFormat="1" ht="16.899999999999999" customHeight="1">
      <c r="B276" s="33"/>
      <c r="C276" s="226" t="s">
        <v>1</v>
      </c>
      <c r="D276" s="226" t="s">
        <v>674</v>
      </c>
      <c r="E276" s="18" t="s">
        <v>1</v>
      </c>
      <c r="F276" s="227">
        <v>6</v>
      </c>
      <c r="H276" s="33"/>
    </row>
    <row r="277" spans="2:8" s="1" customFormat="1" ht="16.899999999999999" customHeight="1">
      <c r="B277" s="33"/>
      <c r="C277" s="226" t="s">
        <v>1</v>
      </c>
      <c r="D277" s="226" t="s">
        <v>325</v>
      </c>
      <c r="E277" s="18" t="s">
        <v>1</v>
      </c>
      <c r="F277" s="227">
        <v>106.98</v>
      </c>
      <c r="H277" s="33"/>
    </row>
    <row r="278" spans="2:8" s="1" customFormat="1" ht="16.899999999999999" customHeight="1">
      <c r="B278" s="33"/>
      <c r="C278" s="228" t="s">
        <v>10747</v>
      </c>
      <c r="H278" s="33"/>
    </row>
    <row r="279" spans="2:8" s="1" customFormat="1" ht="16.899999999999999" customHeight="1">
      <c r="B279" s="33"/>
      <c r="C279" s="226" t="s">
        <v>703</v>
      </c>
      <c r="D279" s="226" t="s">
        <v>704</v>
      </c>
      <c r="E279" s="18" t="s">
        <v>312</v>
      </c>
      <c r="F279" s="227">
        <v>145.02000000000001</v>
      </c>
      <c r="H279" s="33"/>
    </row>
    <row r="280" spans="2:8" s="1" customFormat="1" ht="22.5">
      <c r="B280" s="33"/>
      <c r="C280" s="226" t="s">
        <v>665</v>
      </c>
      <c r="D280" s="226" t="s">
        <v>666</v>
      </c>
      <c r="E280" s="18" t="s">
        <v>312</v>
      </c>
      <c r="F280" s="227">
        <v>106.98</v>
      </c>
      <c r="H280" s="33"/>
    </row>
    <row r="281" spans="2:8" s="1" customFormat="1" ht="22.5">
      <c r="B281" s="33"/>
      <c r="C281" s="226" t="s">
        <v>1408</v>
      </c>
      <c r="D281" s="226" t="s">
        <v>1409</v>
      </c>
      <c r="E281" s="18" t="s">
        <v>312</v>
      </c>
      <c r="F281" s="227">
        <v>166.06</v>
      </c>
      <c r="H281" s="33"/>
    </row>
    <row r="282" spans="2:8" s="1" customFormat="1" ht="16.899999999999999" customHeight="1">
      <c r="B282" s="33"/>
      <c r="C282" s="222" t="s">
        <v>2344</v>
      </c>
      <c r="D282" s="223" t="s">
        <v>10748</v>
      </c>
      <c r="E282" s="224" t="s">
        <v>1</v>
      </c>
      <c r="F282" s="225">
        <v>6981.0119999999997</v>
      </c>
      <c r="H282" s="33"/>
    </row>
    <row r="283" spans="2:8" s="1" customFormat="1" ht="16.899999999999999" customHeight="1">
      <c r="B283" s="33"/>
      <c r="C283" s="226" t="s">
        <v>1</v>
      </c>
      <c r="D283" s="226" t="s">
        <v>10749</v>
      </c>
      <c r="E283" s="18" t="s">
        <v>1</v>
      </c>
      <c r="F283" s="227">
        <v>6981.0119999999997</v>
      </c>
      <c r="H283" s="33"/>
    </row>
    <row r="284" spans="2:8" s="1" customFormat="1" ht="16.899999999999999" customHeight="1">
      <c r="B284" s="33"/>
      <c r="C284" s="222" t="s">
        <v>240</v>
      </c>
      <c r="D284" s="223" t="s">
        <v>1</v>
      </c>
      <c r="E284" s="224" t="s">
        <v>1</v>
      </c>
      <c r="F284" s="225">
        <v>965.68</v>
      </c>
      <c r="H284" s="33"/>
    </row>
    <row r="285" spans="2:8" s="1" customFormat="1" ht="16.899999999999999" customHeight="1">
      <c r="B285" s="33"/>
      <c r="C285" s="226" t="s">
        <v>1</v>
      </c>
      <c r="D285" s="226" t="s">
        <v>2328</v>
      </c>
      <c r="E285" s="18" t="s">
        <v>1</v>
      </c>
      <c r="F285" s="227">
        <v>0</v>
      </c>
      <c r="H285" s="33"/>
    </row>
    <row r="286" spans="2:8" s="1" customFormat="1" ht="16.899999999999999" customHeight="1">
      <c r="B286" s="33"/>
      <c r="C286" s="226" t="s">
        <v>1</v>
      </c>
      <c r="D286" s="226" t="s">
        <v>2329</v>
      </c>
      <c r="E286" s="18" t="s">
        <v>1</v>
      </c>
      <c r="F286" s="227">
        <v>0</v>
      </c>
      <c r="H286" s="33"/>
    </row>
    <row r="287" spans="2:8" s="1" customFormat="1" ht="16.899999999999999" customHeight="1">
      <c r="B287" s="33"/>
      <c r="C287" s="226" t="s">
        <v>1</v>
      </c>
      <c r="D287" s="226" t="s">
        <v>2330</v>
      </c>
      <c r="E287" s="18" t="s">
        <v>1</v>
      </c>
      <c r="F287" s="227">
        <v>0</v>
      </c>
      <c r="H287" s="33"/>
    </row>
    <row r="288" spans="2:8" s="1" customFormat="1" ht="16.899999999999999" customHeight="1">
      <c r="B288" s="33"/>
      <c r="C288" s="226" t="s">
        <v>1</v>
      </c>
      <c r="D288" s="226" t="s">
        <v>2331</v>
      </c>
      <c r="E288" s="18" t="s">
        <v>1</v>
      </c>
      <c r="F288" s="227">
        <v>282.77999999999997</v>
      </c>
      <c r="H288" s="33"/>
    </row>
    <row r="289" spans="2:8" s="1" customFormat="1" ht="16.899999999999999" customHeight="1">
      <c r="B289" s="33"/>
      <c r="C289" s="226" t="s">
        <v>1</v>
      </c>
      <c r="D289" s="226" t="s">
        <v>2332</v>
      </c>
      <c r="E289" s="18" t="s">
        <v>1</v>
      </c>
      <c r="F289" s="227">
        <v>0</v>
      </c>
      <c r="H289" s="33"/>
    </row>
    <row r="290" spans="2:8" s="1" customFormat="1" ht="16.899999999999999" customHeight="1">
      <c r="B290" s="33"/>
      <c r="C290" s="226" t="s">
        <v>1</v>
      </c>
      <c r="D290" s="226" t="s">
        <v>2330</v>
      </c>
      <c r="E290" s="18" t="s">
        <v>1</v>
      </c>
      <c r="F290" s="227">
        <v>0</v>
      </c>
      <c r="H290" s="33"/>
    </row>
    <row r="291" spans="2:8" s="1" customFormat="1" ht="16.899999999999999" customHeight="1">
      <c r="B291" s="33"/>
      <c r="C291" s="226" t="s">
        <v>1</v>
      </c>
      <c r="D291" s="226" t="s">
        <v>2333</v>
      </c>
      <c r="E291" s="18" t="s">
        <v>1</v>
      </c>
      <c r="F291" s="227">
        <v>209.06</v>
      </c>
      <c r="H291" s="33"/>
    </row>
    <row r="292" spans="2:8" s="1" customFormat="1" ht="16.899999999999999" customHeight="1">
      <c r="B292" s="33"/>
      <c r="C292" s="226" t="s">
        <v>1</v>
      </c>
      <c r="D292" s="226" t="s">
        <v>2334</v>
      </c>
      <c r="E292" s="18" t="s">
        <v>1</v>
      </c>
      <c r="F292" s="227">
        <v>0</v>
      </c>
      <c r="H292" s="33"/>
    </row>
    <row r="293" spans="2:8" s="1" customFormat="1" ht="16.899999999999999" customHeight="1">
      <c r="B293" s="33"/>
      <c r="C293" s="226" t="s">
        <v>1</v>
      </c>
      <c r="D293" s="226" t="s">
        <v>2329</v>
      </c>
      <c r="E293" s="18" t="s">
        <v>1</v>
      </c>
      <c r="F293" s="227">
        <v>0</v>
      </c>
      <c r="H293" s="33"/>
    </row>
    <row r="294" spans="2:8" s="1" customFormat="1" ht="16.899999999999999" customHeight="1">
      <c r="B294" s="33"/>
      <c r="C294" s="226" t="s">
        <v>1</v>
      </c>
      <c r="D294" s="226" t="s">
        <v>2330</v>
      </c>
      <c r="E294" s="18" t="s">
        <v>1</v>
      </c>
      <c r="F294" s="227">
        <v>0</v>
      </c>
      <c r="H294" s="33"/>
    </row>
    <row r="295" spans="2:8" s="1" customFormat="1" ht="16.899999999999999" customHeight="1">
      <c r="B295" s="33"/>
      <c r="C295" s="226" t="s">
        <v>1</v>
      </c>
      <c r="D295" s="226" t="s">
        <v>2331</v>
      </c>
      <c r="E295" s="18" t="s">
        <v>1</v>
      </c>
      <c r="F295" s="227">
        <v>282.77999999999997</v>
      </c>
      <c r="H295" s="33"/>
    </row>
    <row r="296" spans="2:8" s="1" customFormat="1" ht="16.899999999999999" customHeight="1">
      <c r="B296" s="33"/>
      <c r="C296" s="226" t="s">
        <v>1</v>
      </c>
      <c r="D296" s="226" t="s">
        <v>2332</v>
      </c>
      <c r="E296" s="18" t="s">
        <v>1</v>
      </c>
      <c r="F296" s="227">
        <v>0</v>
      </c>
      <c r="H296" s="33"/>
    </row>
    <row r="297" spans="2:8" s="1" customFormat="1" ht="16.899999999999999" customHeight="1">
      <c r="B297" s="33"/>
      <c r="C297" s="226" t="s">
        <v>1</v>
      </c>
      <c r="D297" s="226" t="s">
        <v>2330</v>
      </c>
      <c r="E297" s="18" t="s">
        <v>1</v>
      </c>
      <c r="F297" s="227">
        <v>0</v>
      </c>
      <c r="H297" s="33"/>
    </row>
    <row r="298" spans="2:8" s="1" customFormat="1" ht="16.899999999999999" customHeight="1">
      <c r="B298" s="33"/>
      <c r="C298" s="226" t="s">
        <v>1</v>
      </c>
      <c r="D298" s="226" t="s">
        <v>2335</v>
      </c>
      <c r="E298" s="18" t="s">
        <v>1</v>
      </c>
      <c r="F298" s="227">
        <v>191.06</v>
      </c>
      <c r="H298" s="33"/>
    </row>
    <row r="299" spans="2:8" s="1" customFormat="1" ht="16.899999999999999" customHeight="1">
      <c r="B299" s="33"/>
      <c r="C299" s="226" t="s">
        <v>1</v>
      </c>
      <c r="D299" s="226" t="s">
        <v>325</v>
      </c>
      <c r="E299" s="18" t="s">
        <v>1</v>
      </c>
      <c r="F299" s="227">
        <v>965.68</v>
      </c>
      <c r="H299" s="33"/>
    </row>
    <row r="300" spans="2:8" s="1" customFormat="1" ht="16.899999999999999" customHeight="1">
      <c r="B300" s="33"/>
      <c r="C300" s="228" t="s">
        <v>10747</v>
      </c>
      <c r="H300" s="33"/>
    </row>
    <row r="301" spans="2:8" s="1" customFormat="1" ht="16.899999999999999" customHeight="1">
      <c r="B301" s="33"/>
      <c r="C301" s="226" t="s">
        <v>2153</v>
      </c>
      <c r="D301" s="226" t="s">
        <v>2154</v>
      </c>
      <c r="E301" s="18" t="s">
        <v>312</v>
      </c>
      <c r="F301" s="227">
        <v>965.68</v>
      </c>
      <c r="H301" s="33"/>
    </row>
    <row r="302" spans="2:8" s="1" customFormat="1" ht="16.899999999999999" customHeight="1">
      <c r="B302" s="33"/>
      <c r="C302" s="226" t="s">
        <v>2158</v>
      </c>
      <c r="D302" s="226" t="s">
        <v>2159</v>
      </c>
      <c r="E302" s="18" t="s">
        <v>312</v>
      </c>
      <c r="F302" s="227">
        <v>965.68</v>
      </c>
      <c r="H302" s="33"/>
    </row>
    <row r="303" spans="2:8" s="1" customFormat="1" ht="16.899999999999999" customHeight="1">
      <c r="B303" s="33"/>
      <c r="C303" s="226" t="s">
        <v>2311</v>
      </c>
      <c r="D303" s="226" t="s">
        <v>2312</v>
      </c>
      <c r="E303" s="18" t="s">
        <v>312</v>
      </c>
      <c r="F303" s="227">
        <v>965.68</v>
      </c>
      <c r="H303" s="33"/>
    </row>
    <row r="304" spans="2:8" s="1" customFormat="1" ht="16.899999999999999" customHeight="1">
      <c r="B304" s="33"/>
      <c r="C304" s="222" t="s">
        <v>220</v>
      </c>
      <c r="D304" s="223" t="s">
        <v>1</v>
      </c>
      <c r="E304" s="224" t="s">
        <v>1</v>
      </c>
      <c r="F304" s="225">
        <v>387.28500000000003</v>
      </c>
      <c r="H304" s="33"/>
    </row>
    <row r="305" spans="2:8" s="1" customFormat="1" ht="16.899999999999999" customHeight="1">
      <c r="B305" s="33"/>
      <c r="C305" s="226" t="s">
        <v>1</v>
      </c>
      <c r="D305" s="226" t="s">
        <v>2164</v>
      </c>
      <c r="E305" s="18" t="s">
        <v>1</v>
      </c>
      <c r="F305" s="227">
        <v>0</v>
      </c>
      <c r="H305" s="33"/>
    </row>
    <row r="306" spans="2:8" s="1" customFormat="1" ht="16.899999999999999" customHeight="1">
      <c r="B306" s="33"/>
      <c r="C306" s="226" t="s">
        <v>1</v>
      </c>
      <c r="D306" s="226" t="s">
        <v>2165</v>
      </c>
      <c r="E306" s="18" t="s">
        <v>1</v>
      </c>
      <c r="F306" s="227">
        <v>102.22499999999999</v>
      </c>
      <c r="H306" s="33"/>
    </row>
    <row r="307" spans="2:8" s="1" customFormat="1" ht="16.899999999999999" customHeight="1">
      <c r="B307" s="33"/>
      <c r="C307" s="226" t="s">
        <v>1</v>
      </c>
      <c r="D307" s="226" t="s">
        <v>1896</v>
      </c>
      <c r="E307" s="18" t="s">
        <v>1</v>
      </c>
      <c r="F307" s="227">
        <v>0</v>
      </c>
      <c r="H307" s="33"/>
    </row>
    <row r="308" spans="2:8" s="1" customFormat="1" ht="16.899999999999999" customHeight="1">
      <c r="B308" s="33"/>
      <c r="C308" s="226" t="s">
        <v>1</v>
      </c>
      <c r="D308" s="226" t="s">
        <v>2166</v>
      </c>
      <c r="E308" s="18" t="s">
        <v>1</v>
      </c>
      <c r="F308" s="227">
        <v>102.96</v>
      </c>
      <c r="H308" s="33"/>
    </row>
    <row r="309" spans="2:8" s="1" customFormat="1" ht="16.899999999999999" customHeight="1">
      <c r="B309" s="33"/>
      <c r="C309" s="226" t="s">
        <v>1</v>
      </c>
      <c r="D309" s="226" t="s">
        <v>2167</v>
      </c>
      <c r="E309" s="18" t="s">
        <v>1</v>
      </c>
      <c r="F309" s="227">
        <v>0</v>
      </c>
      <c r="H309" s="33"/>
    </row>
    <row r="310" spans="2:8" s="1" customFormat="1" ht="16.899999999999999" customHeight="1">
      <c r="B310" s="33"/>
      <c r="C310" s="226" t="s">
        <v>1</v>
      </c>
      <c r="D310" s="226" t="s">
        <v>2168</v>
      </c>
      <c r="E310" s="18" t="s">
        <v>1</v>
      </c>
      <c r="F310" s="227">
        <v>20.34</v>
      </c>
      <c r="H310" s="33"/>
    </row>
    <row r="311" spans="2:8" s="1" customFormat="1" ht="16.899999999999999" customHeight="1">
      <c r="B311" s="33"/>
      <c r="C311" s="226" t="s">
        <v>1</v>
      </c>
      <c r="D311" s="226" t="s">
        <v>1898</v>
      </c>
      <c r="E311" s="18" t="s">
        <v>1</v>
      </c>
      <c r="F311" s="227">
        <v>0</v>
      </c>
      <c r="H311" s="33"/>
    </row>
    <row r="312" spans="2:8" s="1" customFormat="1" ht="16.899999999999999" customHeight="1">
      <c r="B312" s="33"/>
      <c r="C312" s="226" t="s">
        <v>1</v>
      </c>
      <c r="D312" s="226" t="s">
        <v>2166</v>
      </c>
      <c r="E312" s="18" t="s">
        <v>1</v>
      </c>
      <c r="F312" s="227">
        <v>102.96</v>
      </c>
      <c r="H312" s="33"/>
    </row>
    <row r="313" spans="2:8" s="1" customFormat="1" ht="16.899999999999999" customHeight="1">
      <c r="B313" s="33"/>
      <c r="C313" s="226" t="s">
        <v>1</v>
      </c>
      <c r="D313" s="226" t="s">
        <v>2169</v>
      </c>
      <c r="E313" s="18" t="s">
        <v>1</v>
      </c>
      <c r="F313" s="227">
        <v>0</v>
      </c>
      <c r="H313" s="33"/>
    </row>
    <row r="314" spans="2:8" s="1" customFormat="1" ht="16.899999999999999" customHeight="1">
      <c r="B314" s="33"/>
      <c r="C314" s="226" t="s">
        <v>1</v>
      </c>
      <c r="D314" s="226" t="s">
        <v>2168</v>
      </c>
      <c r="E314" s="18" t="s">
        <v>1</v>
      </c>
      <c r="F314" s="227">
        <v>20.34</v>
      </c>
      <c r="H314" s="33"/>
    </row>
    <row r="315" spans="2:8" s="1" customFormat="1" ht="16.899999999999999" customHeight="1">
      <c r="B315" s="33"/>
      <c r="C315" s="226" t="s">
        <v>1</v>
      </c>
      <c r="D315" s="226" t="s">
        <v>1972</v>
      </c>
      <c r="E315" s="18" t="s">
        <v>1</v>
      </c>
      <c r="F315" s="227">
        <v>0</v>
      </c>
      <c r="H315" s="33"/>
    </row>
    <row r="316" spans="2:8" s="1" customFormat="1" ht="16.899999999999999" customHeight="1">
      <c r="B316" s="33"/>
      <c r="C316" s="226" t="s">
        <v>1</v>
      </c>
      <c r="D316" s="226" t="s">
        <v>2170</v>
      </c>
      <c r="E316" s="18" t="s">
        <v>1</v>
      </c>
      <c r="F316" s="227">
        <v>38.46</v>
      </c>
      <c r="H316" s="33"/>
    </row>
    <row r="317" spans="2:8" s="1" customFormat="1" ht="16.899999999999999" customHeight="1">
      <c r="B317" s="33"/>
      <c r="C317" s="226" t="s">
        <v>1</v>
      </c>
      <c r="D317" s="226" t="s">
        <v>325</v>
      </c>
      <c r="E317" s="18" t="s">
        <v>1</v>
      </c>
      <c r="F317" s="227">
        <v>387.28500000000003</v>
      </c>
      <c r="H317" s="33"/>
    </row>
    <row r="318" spans="2:8" s="1" customFormat="1" ht="16.899999999999999" customHeight="1">
      <c r="B318" s="33"/>
      <c r="C318" s="228" t="s">
        <v>10747</v>
      </c>
      <c r="H318" s="33"/>
    </row>
    <row r="319" spans="2:8" s="1" customFormat="1" ht="16.899999999999999" customHeight="1">
      <c r="B319" s="33"/>
      <c r="C319" s="226" t="s">
        <v>2158</v>
      </c>
      <c r="D319" s="226" t="s">
        <v>2159</v>
      </c>
      <c r="E319" s="18" t="s">
        <v>312</v>
      </c>
      <c r="F319" s="227">
        <v>6933.9719999999998</v>
      </c>
      <c r="H319" s="33"/>
    </row>
    <row r="320" spans="2:8" s="1" customFormat="1" ht="16.899999999999999" customHeight="1">
      <c r="B320" s="33"/>
      <c r="C320" s="226" t="s">
        <v>2320</v>
      </c>
      <c r="D320" s="226" t="s">
        <v>2321</v>
      </c>
      <c r="E320" s="18" t="s">
        <v>312</v>
      </c>
      <c r="F320" s="227">
        <v>387.28500000000003</v>
      </c>
      <c r="H320" s="33"/>
    </row>
    <row r="321" spans="2:8" s="1" customFormat="1" ht="16.899999999999999" customHeight="1">
      <c r="B321" s="33"/>
      <c r="C321" s="222" t="s">
        <v>215</v>
      </c>
      <c r="D321" s="223" t="s">
        <v>1</v>
      </c>
      <c r="E321" s="224" t="s">
        <v>1</v>
      </c>
      <c r="F321" s="225">
        <v>4090.212</v>
      </c>
      <c r="H321" s="33"/>
    </row>
    <row r="322" spans="2:8" s="1" customFormat="1" ht="16.899999999999999" customHeight="1">
      <c r="B322" s="33"/>
      <c r="C322" s="226" t="s">
        <v>1</v>
      </c>
      <c r="D322" s="226" t="s">
        <v>842</v>
      </c>
      <c r="E322" s="18" t="s">
        <v>1</v>
      </c>
      <c r="F322" s="227">
        <v>0</v>
      </c>
      <c r="H322" s="33"/>
    </row>
    <row r="323" spans="2:8" s="1" customFormat="1" ht="16.899999999999999" customHeight="1">
      <c r="B323" s="33"/>
      <c r="C323" s="226" t="s">
        <v>1</v>
      </c>
      <c r="D323" s="226" t="s">
        <v>1</v>
      </c>
      <c r="E323" s="18" t="s">
        <v>1</v>
      </c>
      <c r="F323" s="227">
        <v>0</v>
      </c>
      <c r="H323" s="33"/>
    </row>
    <row r="324" spans="2:8" s="1" customFormat="1" ht="16.899999999999999" customHeight="1">
      <c r="B324" s="33"/>
      <c r="C324" s="226" t="s">
        <v>1</v>
      </c>
      <c r="D324" s="226" t="s">
        <v>733</v>
      </c>
      <c r="E324" s="18" t="s">
        <v>1</v>
      </c>
      <c r="F324" s="227">
        <v>0</v>
      </c>
      <c r="H324" s="33"/>
    </row>
    <row r="325" spans="2:8" s="1" customFormat="1" ht="16.899999999999999" customHeight="1">
      <c r="B325" s="33"/>
      <c r="C325" s="226" t="s">
        <v>1</v>
      </c>
      <c r="D325" s="226" t="s">
        <v>2172</v>
      </c>
      <c r="E325" s="18" t="s">
        <v>1</v>
      </c>
      <c r="F325" s="227">
        <v>48.59</v>
      </c>
      <c r="H325" s="33"/>
    </row>
    <row r="326" spans="2:8" s="1" customFormat="1" ht="16.899999999999999" customHeight="1">
      <c r="B326" s="33"/>
      <c r="C326" s="226" t="s">
        <v>1</v>
      </c>
      <c r="D326" s="226" t="s">
        <v>566</v>
      </c>
      <c r="E326" s="18" t="s">
        <v>1</v>
      </c>
      <c r="F326" s="227">
        <v>0</v>
      </c>
      <c r="H326" s="33"/>
    </row>
    <row r="327" spans="2:8" s="1" customFormat="1" ht="16.899999999999999" customHeight="1">
      <c r="B327" s="33"/>
      <c r="C327" s="226" t="s">
        <v>1</v>
      </c>
      <c r="D327" s="226" t="s">
        <v>2173</v>
      </c>
      <c r="E327" s="18" t="s">
        <v>1</v>
      </c>
      <c r="F327" s="227">
        <v>16.86</v>
      </c>
      <c r="H327" s="33"/>
    </row>
    <row r="328" spans="2:8" s="1" customFormat="1" ht="16.899999999999999" customHeight="1">
      <c r="B328" s="33"/>
      <c r="C328" s="226" t="s">
        <v>1</v>
      </c>
      <c r="D328" s="226" t="s">
        <v>2164</v>
      </c>
      <c r="E328" s="18" t="s">
        <v>1</v>
      </c>
      <c r="F328" s="227">
        <v>0</v>
      </c>
      <c r="H328" s="33"/>
    </row>
    <row r="329" spans="2:8" s="1" customFormat="1" ht="16.899999999999999" customHeight="1">
      <c r="B329" s="33"/>
      <c r="C329" s="226" t="s">
        <v>1</v>
      </c>
      <c r="D329" s="226" t="s">
        <v>1</v>
      </c>
      <c r="E329" s="18" t="s">
        <v>1</v>
      </c>
      <c r="F329" s="227">
        <v>0</v>
      </c>
      <c r="H329" s="33"/>
    </row>
    <row r="330" spans="2:8" s="1" customFormat="1" ht="16.899999999999999" customHeight="1">
      <c r="B330" s="33"/>
      <c r="C330" s="226" t="s">
        <v>1</v>
      </c>
      <c r="D330" s="226" t="s">
        <v>735</v>
      </c>
      <c r="E330" s="18" t="s">
        <v>1</v>
      </c>
      <c r="F330" s="227">
        <v>0</v>
      </c>
      <c r="H330" s="33"/>
    </row>
    <row r="331" spans="2:8" s="1" customFormat="1" ht="16.899999999999999" customHeight="1">
      <c r="B331" s="33"/>
      <c r="C331" s="226" t="s">
        <v>1</v>
      </c>
      <c r="D331" s="226" t="s">
        <v>2174</v>
      </c>
      <c r="E331" s="18" t="s">
        <v>1</v>
      </c>
      <c r="F331" s="227">
        <v>37.39</v>
      </c>
      <c r="H331" s="33"/>
    </row>
    <row r="332" spans="2:8" s="1" customFormat="1" ht="16.899999999999999" customHeight="1">
      <c r="B332" s="33"/>
      <c r="C332" s="226" t="s">
        <v>1</v>
      </c>
      <c r="D332" s="226" t="s">
        <v>2175</v>
      </c>
      <c r="E332" s="18" t="s">
        <v>1</v>
      </c>
      <c r="F332" s="227">
        <v>0</v>
      </c>
      <c r="H332" s="33"/>
    </row>
    <row r="333" spans="2:8" s="1" customFormat="1" ht="16.899999999999999" customHeight="1">
      <c r="B333" s="33"/>
      <c r="C333" s="226" t="s">
        <v>1</v>
      </c>
      <c r="D333" s="226" t="s">
        <v>2176</v>
      </c>
      <c r="E333" s="18" t="s">
        <v>1</v>
      </c>
      <c r="F333" s="227">
        <v>122.86799999999999</v>
      </c>
      <c r="H333" s="33"/>
    </row>
    <row r="334" spans="2:8" s="1" customFormat="1" ht="16.899999999999999" customHeight="1">
      <c r="B334" s="33"/>
      <c r="C334" s="226" t="s">
        <v>1</v>
      </c>
      <c r="D334" s="226" t="s">
        <v>1896</v>
      </c>
      <c r="E334" s="18" t="s">
        <v>1</v>
      </c>
      <c r="F334" s="227">
        <v>0</v>
      </c>
      <c r="H334" s="33"/>
    </row>
    <row r="335" spans="2:8" s="1" customFormat="1" ht="16.899999999999999" customHeight="1">
      <c r="B335" s="33"/>
      <c r="C335" s="226" t="s">
        <v>1</v>
      </c>
      <c r="D335" s="226" t="s">
        <v>1</v>
      </c>
      <c r="E335" s="18" t="s">
        <v>1</v>
      </c>
      <c r="F335" s="227">
        <v>0</v>
      </c>
      <c r="H335" s="33"/>
    </row>
    <row r="336" spans="2:8" s="1" customFormat="1" ht="16.899999999999999" customHeight="1">
      <c r="B336" s="33"/>
      <c r="C336" s="226" t="s">
        <v>1</v>
      </c>
      <c r="D336" s="226" t="s">
        <v>2167</v>
      </c>
      <c r="E336" s="18" t="s">
        <v>1</v>
      </c>
      <c r="F336" s="227">
        <v>0</v>
      </c>
      <c r="H336" s="33"/>
    </row>
    <row r="337" spans="2:8" s="1" customFormat="1" ht="16.899999999999999" customHeight="1">
      <c r="B337" s="33"/>
      <c r="C337" s="226" t="s">
        <v>1</v>
      </c>
      <c r="D337" s="226" t="s">
        <v>1</v>
      </c>
      <c r="E337" s="18" t="s">
        <v>1</v>
      </c>
      <c r="F337" s="227">
        <v>0</v>
      </c>
      <c r="H337" s="33"/>
    </row>
    <row r="338" spans="2:8" s="1" customFormat="1" ht="16.899999999999999" customHeight="1">
      <c r="B338" s="33"/>
      <c r="C338" s="226" t="s">
        <v>1</v>
      </c>
      <c r="D338" s="226" t="s">
        <v>1898</v>
      </c>
      <c r="E338" s="18" t="s">
        <v>1</v>
      </c>
      <c r="F338" s="227">
        <v>0</v>
      </c>
      <c r="H338" s="33"/>
    </row>
    <row r="339" spans="2:8" s="1" customFormat="1" ht="16.899999999999999" customHeight="1">
      <c r="B339" s="33"/>
      <c r="C339" s="226" t="s">
        <v>1</v>
      </c>
      <c r="D339" s="226" t="s">
        <v>1</v>
      </c>
      <c r="E339" s="18" t="s">
        <v>1</v>
      </c>
      <c r="F339" s="227">
        <v>0</v>
      </c>
      <c r="H339" s="33"/>
    </row>
    <row r="340" spans="2:8" s="1" customFormat="1" ht="16.899999999999999" customHeight="1">
      <c r="B340" s="33"/>
      <c r="C340" s="226" t="s">
        <v>1</v>
      </c>
      <c r="D340" s="226" t="s">
        <v>2169</v>
      </c>
      <c r="E340" s="18" t="s">
        <v>1</v>
      </c>
      <c r="F340" s="227">
        <v>0</v>
      </c>
      <c r="H340" s="33"/>
    </row>
    <row r="341" spans="2:8" s="1" customFormat="1" ht="16.899999999999999" customHeight="1">
      <c r="B341" s="33"/>
      <c r="C341" s="226" t="s">
        <v>1</v>
      </c>
      <c r="D341" s="226" t="s">
        <v>1</v>
      </c>
      <c r="E341" s="18" t="s">
        <v>1</v>
      </c>
      <c r="F341" s="227">
        <v>0</v>
      </c>
      <c r="H341" s="33"/>
    </row>
    <row r="342" spans="2:8" s="1" customFormat="1" ht="16.899999999999999" customHeight="1">
      <c r="B342" s="33"/>
      <c r="C342" s="226" t="s">
        <v>1</v>
      </c>
      <c r="D342" s="226" t="s">
        <v>2177</v>
      </c>
      <c r="E342" s="18" t="s">
        <v>1</v>
      </c>
      <c r="F342" s="227">
        <v>0</v>
      </c>
      <c r="H342" s="33"/>
    </row>
    <row r="343" spans="2:8" s="1" customFormat="1" ht="16.899999999999999" customHeight="1">
      <c r="B343" s="33"/>
      <c r="C343" s="226" t="s">
        <v>1</v>
      </c>
      <c r="D343" s="226" t="s">
        <v>2178</v>
      </c>
      <c r="E343" s="18" t="s">
        <v>1</v>
      </c>
      <c r="F343" s="227">
        <v>10.64</v>
      </c>
      <c r="H343" s="33"/>
    </row>
    <row r="344" spans="2:8" s="1" customFormat="1" ht="16.899999999999999" customHeight="1">
      <c r="B344" s="33"/>
      <c r="C344" s="226" t="s">
        <v>1</v>
      </c>
      <c r="D344" s="226" t="s">
        <v>2179</v>
      </c>
      <c r="E344" s="18" t="s">
        <v>1</v>
      </c>
      <c r="F344" s="227">
        <v>0</v>
      </c>
      <c r="H344" s="33"/>
    </row>
    <row r="345" spans="2:8" s="1" customFormat="1" ht="16.899999999999999" customHeight="1">
      <c r="B345" s="33"/>
      <c r="C345" s="226" t="s">
        <v>1</v>
      </c>
      <c r="D345" s="226" t="s">
        <v>1</v>
      </c>
      <c r="E345" s="18" t="s">
        <v>1</v>
      </c>
      <c r="F345" s="227">
        <v>0</v>
      </c>
      <c r="H345" s="33"/>
    </row>
    <row r="346" spans="2:8" s="1" customFormat="1" ht="16.899999999999999" customHeight="1">
      <c r="B346" s="33"/>
      <c r="C346" s="226" t="s">
        <v>1</v>
      </c>
      <c r="D346" s="226" t="s">
        <v>2180</v>
      </c>
      <c r="E346" s="18" t="s">
        <v>1</v>
      </c>
      <c r="F346" s="227">
        <v>0</v>
      </c>
      <c r="H346" s="33"/>
    </row>
    <row r="347" spans="2:8" s="1" customFormat="1" ht="16.899999999999999" customHeight="1">
      <c r="B347" s="33"/>
      <c r="C347" s="226" t="s">
        <v>1</v>
      </c>
      <c r="D347" s="226" t="s">
        <v>1</v>
      </c>
      <c r="E347" s="18" t="s">
        <v>1</v>
      </c>
      <c r="F347" s="227">
        <v>0</v>
      </c>
      <c r="H347" s="33"/>
    </row>
    <row r="348" spans="2:8" s="1" customFormat="1" ht="16.899999999999999" customHeight="1">
      <c r="B348" s="33"/>
      <c r="C348" s="226" t="s">
        <v>1</v>
      </c>
      <c r="D348" s="226" t="s">
        <v>2181</v>
      </c>
      <c r="E348" s="18" t="s">
        <v>1</v>
      </c>
      <c r="F348" s="227">
        <v>0</v>
      </c>
      <c r="H348" s="33"/>
    </row>
    <row r="349" spans="2:8" s="1" customFormat="1" ht="16.899999999999999" customHeight="1">
      <c r="B349" s="33"/>
      <c r="C349" s="226" t="s">
        <v>1</v>
      </c>
      <c r="D349" s="226" t="s">
        <v>2182</v>
      </c>
      <c r="E349" s="18" t="s">
        <v>1</v>
      </c>
      <c r="F349" s="227">
        <v>5.12</v>
      </c>
      <c r="H349" s="33"/>
    </row>
    <row r="350" spans="2:8" s="1" customFormat="1" ht="16.899999999999999" customHeight="1">
      <c r="B350" s="33"/>
      <c r="C350" s="226" t="s">
        <v>1</v>
      </c>
      <c r="D350" s="226" t="s">
        <v>2183</v>
      </c>
      <c r="E350" s="18" t="s">
        <v>1</v>
      </c>
      <c r="F350" s="227">
        <v>0</v>
      </c>
      <c r="H350" s="33"/>
    </row>
    <row r="351" spans="2:8" s="1" customFormat="1" ht="16.899999999999999" customHeight="1">
      <c r="B351" s="33"/>
      <c r="C351" s="226" t="s">
        <v>1</v>
      </c>
      <c r="D351" s="226" t="s">
        <v>2184</v>
      </c>
      <c r="E351" s="18" t="s">
        <v>1</v>
      </c>
      <c r="F351" s="227">
        <v>8.1999999999999993</v>
      </c>
      <c r="H351" s="33"/>
    </row>
    <row r="352" spans="2:8" s="1" customFormat="1" ht="16.899999999999999" customHeight="1">
      <c r="B352" s="33"/>
      <c r="C352" s="226" t="s">
        <v>1</v>
      </c>
      <c r="D352" s="226" t="s">
        <v>2185</v>
      </c>
      <c r="E352" s="18" t="s">
        <v>1</v>
      </c>
      <c r="F352" s="227">
        <v>0</v>
      </c>
      <c r="H352" s="33"/>
    </row>
    <row r="353" spans="2:8" s="1" customFormat="1" ht="16.899999999999999" customHeight="1">
      <c r="B353" s="33"/>
      <c r="C353" s="226" t="s">
        <v>1</v>
      </c>
      <c r="D353" s="226" t="s">
        <v>2186</v>
      </c>
      <c r="E353" s="18" t="s">
        <v>1</v>
      </c>
      <c r="F353" s="227">
        <v>6.67</v>
      </c>
      <c r="H353" s="33"/>
    </row>
    <row r="354" spans="2:8" s="1" customFormat="1" ht="16.899999999999999" customHeight="1">
      <c r="B354" s="33"/>
      <c r="C354" s="226" t="s">
        <v>1</v>
      </c>
      <c r="D354" s="226" t="s">
        <v>2187</v>
      </c>
      <c r="E354" s="18" t="s">
        <v>1</v>
      </c>
      <c r="F354" s="227">
        <v>0</v>
      </c>
      <c r="H354" s="33"/>
    </row>
    <row r="355" spans="2:8" s="1" customFormat="1" ht="16.899999999999999" customHeight="1">
      <c r="B355" s="33"/>
      <c r="C355" s="226" t="s">
        <v>1</v>
      </c>
      <c r="D355" s="226" t="s">
        <v>1</v>
      </c>
      <c r="E355" s="18" t="s">
        <v>1</v>
      </c>
      <c r="F355" s="227">
        <v>0</v>
      </c>
      <c r="H355" s="33"/>
    </row>
    <row r="356" spans="2:8" s="1" customFormat="1" ht="16.899999999999999" customHeight="1">
      <c r="B356" s="33"/>
      <c r="C356" s="226" t="s">
        <v>1</v>
      </c>
      <c r="D356" s="226" t="s">
        <v>2188</v>
      </c>
      <c r="E356" s="18" t="s">
        <v>1</v>
      </c>
      <c r="F356" s="227">
        <v>0</v>
      </c>
      <c r="H356" s="33"/>
    </row>
    <row r="357" spans="2:8" s="1" customFormat="1" ht="16.899999999999999" customHeight="1">
      <c r="B357" s="33"/>
      <c r="C357" s="226" t="s">
        <v>1</v>
      </c>
      <c r="D357" s="226" t="s">
        <v>2189</v>
      </c>
      <c r="E357" s="18" t="s">
        <v>1</v>
      </c>
      <c r="F357" s="227">
        <v>51.51</v>
      </c>
      <c r="H357" s="33"/>
    </row>
    <row r="358" spans="2:8" s="1" customFormat="1" ht="16.899999999999999" customHeight="1">
      <c r="B358" s="33"/>
      <c r="C358" s="226" t="s">
        <v>1</v>
      </c>
      <c r="D358" s="226" t="s">
        <v>891</v>
      </c>
      <c r="E358" s="18" t="s">
        <v>1</v>
      </c>
      <c r="F358" s="227">
        <v>0</v>
      </c>
      <c r="H358" s="33"/>
    </row>
    <row r="359" spans="2:8" s="1" customFormat="1" ht="16.899999999999999" customHeight="1">
      <c r="B359" s="33"/>
      <c r="C359" s="226" t="s">
        <v>1</v>
      </c>
      <c r="D359" s="226" t="s">
        <v>1</v>
      </c>
      <c r="E359" s="18" t="s">
        <v>1</v>
      </c>
      <c r="F359" s="227">
        <v>0</v>
      </c>
      <c r="H359" s="33"/>
    </row>
    <row r="360" spans="2:8" s="1" customFormat="1" ht="16.899999999999999" customHeight="1">
      <c r="B360" s="33"/>
      <c r="C360" s="226" t="s">
        <v>1</v>
      </c>
      <c r="D360" s="226" t="s">
        <v>2190</v>
      </c>
      <c r="E360" s="18" t="s">
        <v>1</v>
      </c>
      <c r="F360" s="227">
        <v>0</v>
      </c>
      <c r="H360" s="33"/>
    </row>
    <row r="361" spans="2:8" s="1" customFormat="1" ht="16.899999999999999" customHeight="1">
      <c r="B361" s="33"/>
      <c r="C361" s="226" t="s">
        <v>1</v>
      </c>
      <c r="D361" s="226" t="s">
        <v>2191</v>
      </c>
      <c r="E361" s="18" t="s">
        <v>1</v>
      </c>
      <c r="F361" s="227">
        <v>76.89</v>
      </c>
      <c r="H361" s="33"/>
    </row>
    <row r="362" spans="2:8" s="1" customFormat="1" ht="16.899999999999999" customHeight="1">
      <c r="B362" s="33"/>
      <c r="C362" s="226" t="s">
        <v>1</v>
      </c>
      <c r="D362" s="226" t="s">
        <v>2192</v>
      </c>
      <c r="E362" s="18" t="s">
        <v>1</v>
      </c>
      <c r="F362" s="227">
        <v>0</v>
      </c>
      <c r="H362" s="33"/>
    </row>
    <row r="363" spans="2:8" s="1" customFormat="1" ht="16.899999999999999" customHeight="1">
      <c r="B363" s="33"/>
      <c r="C363" s="226" t="s">
        <v>1</v>
      </c>
      <c r="D363" s="226" t="s">
        <v>2193</v>
      </c>
      <c r="E363" s="18" t="s">
        <v>1</v>
      </c>
      <c r="F363" s="227">
        <v>75.768000000000001</v>
      </c>
      <c r="H363" s="33"/>
    </row>
    <row r="364" spans="2:8" s="1" customFormat="1" ht="16.899999999999999" customHeight="1">
      <c r="B364" s="33"/>
      <c r="C364" s="226" t="s">
        <v>1</v>
      </c>
      <c r="D364" s="226" t="s">
        <v>2194</v>
      </c>
      <c r="E364" s="18" t="s">
        <v>1</v>
      </c>
      <c r="F364" s="227">
        <v>0</v>
      </c>
      <c r="H364" s="33"/>
    </row>
    <row r="365" spans="2:8" s="1" customFormat="1" ht="16.899999999999999" customHeight="1">
      <c r="B365" s="33"/>
      <c r="C365" s="226" t="s">
        <v>1</v>
      </c>
      <c r="D365" s="226" t="s">
        <v>2195</v>
      </c>
      <c r="E365" s="18" t="s">
        <v>1</v>
      </c>
      <c r="F365" s="227">
        <v>29.31</v>
      </c>
      <c r="H365" s="33"/>
    </row>
    <row r="366" spans="2:8" s="1" customFormat="1" ht="16.899999999999999" customHeight="1">
      <c r="B366" s="33"/>
      <c r="C366" s="226" t="s">
        <v>1</v>
      </c>
      <c r="D366" s="226" t="s">
        <v>2196</v>
      </c>
      <c r="E366" s="18" t="s">
        <v>1</v>
      </c>
      <c r="F366" s="227">
        <v>0</v>
      </c>
      <c r="H366" s="33"/>
    </row>
    <row r="367" spans="2:8" s="1" customFormat="1" ht="16.899999999999999" customHeight="1">
      <c r="B367" s="33"/>
      <c r="C367" s="226" t="s">
        <v>1</v>
      </c>
      <c r="D367" s="226" t="s">
        <v>2197</v>
      </c>
      <c r="E367" s="18" t="s">
        <v>1</v>
      </c>
      <c r="F367" s="227">
        <v>36.57</v>
      </c>
      <c r="H367" s="33"/>
    </row>
    <row r="368" spans="2:8" s="1" customFormat="1" ht="16.899999999999999" customHeight="1">
      <c r="B368" s="33"/>
      <c r="C368" s="226" t="s">
        <v>1</v>
      </c>
      <c r="D368" s="226" t="s">
        <v>2043</v>
      </c>
      <c r="E368" s="18" t="s">
        <v>1</v>
      </c>
      <c r="F368" s="227">
        <v>0</v>
      </c>
      <c r="H368" s="33"/>
    </row>
    <row r="369" spans="2:8" s="1" customFormat="1" ht="16.899999999999999" customHeight="1">
      <c r="B369" s="33"/>
      <c r="C369" s="226" t="s">
        <v>1</v>
      </c>
      <c r="D369" s="226" t="s">
        <v>1</v>
      </c>
      <c r="E369" s="18" t="s">
        <v>1</v>
      </c>
      <c r="F369" s="227">
        <v>0</v>
      </c>
      <c r="H369" s="33"/>
    </row>
    <row r="370" spans="2:8" s="1" customFormat="1" ht="16.899999999999999" customHeight="1">
      <c r="B370" s="33"/>
      <c r="C370" s="226" t="s">
        <v>1</v>
      </c>
      <c r="D370" s="226" t="s">
        <v>2198</v>
      </c>
      <c r="E370" s="18" t="s">
        <v>1</v>
      </c>
      <c r="F370" s="227">
        <v>0</v>
      </c>
      <c r="H370" s="33"/>
    </row>
    <row r="371" spans="2:8" s="1" customFormat="1" ht="16.899999999999999" customHeight="1">
      <c r="B371" s="33"/>
      <c r="C371" s="226" t="s">
        <v>1</v>
      </c>
      <c r="D371" s="226" t="s">
        <v>2199</v>
      </c>
      <c r="E371" s="18" t="s">
        <v>1</v>
      </c>
      <c r="F371" s="227">
        <v>0</v>
      </c>
      <c r="H371" s="33"/>
    </row>
    <row r="372" spans="2:8" s="1" customFormat="1" ht="16.899999999999999" customHeight="1">
      <c r="B372" s="33"/>
      <c r="C372" s="226" t="s">
        <v>1</v>
      </c>
      <c r="D372" s="226" t="s">
        <v>2200</v>
      </c>
      <c r="E372" s="18" t="s">
        <v>1</v>
      </c>
      <c r="F372" s="227">
        <v>0</v>
      </c>
      <c r="H372" s="33"/>
    </row>
    <row r="373" spans="2:8" s="1" customFormat="1" ht="16.899999999999999" customHeight="1">
      <c r="B373" s="33"/>
      <c r="C373" s="226" t="s">
        <v>1</v>
      </c>
      <c r="D373" s="226" t="s">
        <v>2199</v>
      </c>
      <c r="E373" s="18" t="s">
        <v>1</v>
      </c>
      <c r="F373" s="227">
        <v>0</v>
      </c>
      <c r="H373" s="33"/>
    </row>
    <row r="374" spans="2:8" s="1" customFormat="1" ht="16.899999999999999" customHeight="1">
      <c r="B374" s="33"/>
      <c r="C374" s="226" t="s">
        <v>1</v>
      </c>
      <c r="D374" s="226" t="s">
        <v>2201</v>
      </c>
      <c r="E374" s="18" t="s">
        <v>1</v>
      </c>
      <c r="F374" s="227">
        <v>0</v>
      </c>
      <c r="H374" s="33"/>
    </row>
    <row r="375" spans="2:8" s="1" customFormat="1" ht="16.899999999999999" customHeight="1">
      <c r="B375" s="33"/>
      <c r="C375" s="226" t="s">
        <v>1</v>
      </c>
      <c r="D375" s="226" t="s">
        <v>1</v>
      </c>
      <c r="E375" s="18" t="s">
        <v>1</v>
      </c>
      <c r="F375" s="227">
        <v>0</v>
      </c>
      <c r="H375" s="33"/>
    </row>
    <row r="376" spans="2:8" s="1" customFormat="1" ht="16.899999999999999" customHeight="1">
      <c r="B376" s="33"/>
      <c r="C376" s="226" t="s">
        <v>1</v>
      </c>
      <c r="D376" s="226" t="s">
        <v>2202</v>
      </c>
      <c r="E376" s="18" t="s">
        <v>1</v>
      </c>
      <c r="F376" s="227">
        <v>0</v>
      </c>
      <c r="H376" s="33"/>
    </row>
    <row r="377" spans="2:8" s="1" customFormat="1" ht="16.899999999999999" customHeight="1">
      <c r="B377" s="33"/>
      <c r="C377" s="226" t="s">
        <v>1</v>
      </c>
      <c r="D377" s="226" t="s">
        <v>2203</v>
      </c>
      <c r="E377" s="18" t="s">
        <v>1</v>
      </c>
      <c r="F377" s="227">
        <v>36.06</v>
      </c>
      <c r="H377" s="33"/>
    </row>
    <row r="378" spans="2:8" s="1" customFormat="1" ht="16.899999999999999" customHeight="1">
      <c r="B378" s="33"/>
      <c r="C378" s="226" t="s">
        <v>1</v>
      </c>
      <c r="D378" s="226" t="s">
        <v>1</v>
      </c>
      <c r="E378" s="18" t="s">
        <v>1</v>
      </c>
      <c r="F378" s="227">
        <v>0</v>
      </c>
      <c r="H378" s="33"/>
    </row>
    <row r="379" spans="2:8" s="1" customFormat="1" ht="16.899999999999999" customHeight="1">
      <c r="B379" s="33"/>
      <c r="C379" s="226" t="s">
        <v>1</v>
      </c>
      <c r="D379" s="226" t="s">
        <v>2204</v>
      </c>
      <c r="E379" s="18" t="s">
        <v>1</v>
      </c>
      <c r="F379" s="227">
        <v>0</v>
      </c>
      <c r="H379" s="33"/>
    </row>
    <row r="380" spans="2:8" s="1" customFormat="1" ht="16.899999999999999" customHeight="1">
      <c r="B380" s="33"/>
      <c r="C380" s="226" t="s">
        <v>1</v>
      </c>
      <c r="D380" s="226" t="s">
        <v>2205</v>
      </c>
      <c r="E380" s="18" t="s">
        <v>1</v>
      </c>
      <c r="F380" s="227">
        <v>78.72</v>
      </c>
      <c r="H380" s="33"/>
    </row>
    <row r="381" spans="2:8" s="1" customFormat="1" ht="16.899999999999999" customHeight="1">
      <c r="B381" s="33"/>
      <c r="C381" s="226" t="s">
        <v>1</v>
      </c>
      <c r="D381" s="226" t="s">
        <v>2206</v>
      </c>
      <c r="E381" s="18" t="s">
        <v>1</v>
      </c>
      <c r="F381" s="227">
        <v>0</v>
      </c>
      <c r="H381" s="33"/>
    </row>
    <row r="382" spans="2:8" s="1" customFormat="1" ht="16.899999999999999" customHeight="1">
      <c r="B382" s="33"/>
      <c r="C382" s="226" t="s">
        <v>1</v>
      </c>
      <c r="D382" s="226" t="s">
        <v>1</v>
      </c>
      <c r="E382" s="18" t="s">
        <v>1</v>
      </c>
      <c r="F382" s="227">
        <v>0</v>
      </c>
      <c r="H382" s="33"/>
    </row>
    <row r="383" spans="2:8" s="1" customFormat="1" ht="16.899999999999999" customHeight="1">
      <c r="B383" s="33"/>
      <c r="C383" s="226" t="s">
        <v>1</v>
      </c>
      <c r="D383" s="226" t="s">
        <v>2207</v>
      </c>
      <c r="E383" s="18" t="s">
        <v>1</v>
      </c>
      <c r="F383" s="227">
        <v>0</v>
      </c>
      <c r="H383" s="33"/>
    </row>
    <row r="384" spans="2:8" s="1" customFormat="1" ht="16.899999999999999" customHeight="1">
      <c r="B384" s="33"/>
      <c r="C384" s="226" t="s">
        <v>1</v>
      </c>
      <c r="D384" s="226" t="s">
        <v>1</v>
      </c>
      <c r="E384" s="18" t="s">
        <v>1</v>
      </c>
      <c r="F384" s="227">
        <v>0</v>
      </c>
      <c r="H384" s="33"/>
    </row>
    <row r="385" spans="2:8" s="1" customFormat="1" ht="16.899999999999999" customHeight="1">
      <c r="B385" s="33"/>
      <c r="C385" s="226" t="s">
        <v>1</v>
      </c>
      <c r="D385" s="226" t="s">
        <v>2208</v>
      </c>
      <c r="E385" s="18" t="s">
        <v>1</v>
      </c>
      <c r="F385" s="227">
        <v>0</v>
      </c>
      <c r="H385" s="33"/>
    </row>
    <row r="386" spans="2:8" s="1" customFormat="1" ht="16.899999999999999" customHeight="1">
      <c r="B386" s="33"/>
      <c r="C386" s="226" t="s">
        <v>1</v>
      </c>
      <c r="D386" s="226" t="s">
        <v>1</v>
      </c>
      <c r="E386" s="18" t="s">
        <v>1</v>
      </c>
      <c r="F386" s="227">
        <v>0</v>
      </c>
      <c r="H386" s="33"/>
    </row>
    <row r="387" spans="2:8" s="1" customFormat="1" ht="16.899999999999999" customHeight="1">
      <c r="B387" s="33"/>
      <c r="C387" s="226" t="s">
        <v>1</v>
      </c>
      <c r="D387" s="226" t="s">
        <v>1</v>
      </c>
      <c r="E387" s="18" t="s">
        <v>1</v>
      </c>
      <c r="F387" s="227">
        <v>0</v>
      </c>
      <c r="H387" s="33"/>
    </row>
    <row r="388" spans="2:8" s="1" customFormat="1" ht="16.899999999999999" customHeight="1">
      <c r="B388" s="33"/>
      <c r="C388" s="226" t="s">
        <v>1</v>
      </c>
      <c r="D388" s="226" t="s">
        <v>1</v>
      </c>
      <c r="E388" s="18" t="s">
        <v>1</v>
      </c>
      <c r="F388" s="227">
        <v>0</v>
      </c>
      <c r="H388" s="33"/>
    </row>
    <row r="389" spans="2:8" s="1" customFormat="1" ht="16.899999999999999" customHeight="1">
      <c r="B389" s="33"/>
      <c r="C389" s="226" t="s">
        <v>1</v>
      </c>
      <c r="D389" s="226" t="s">
        <v>2209</v>
      </c>
      <c r="E389" s="18" t="s">
        <v>1</v>
      </c>
      <c r="F389" s="227">
        <v>0</v>
      </c>
      <c r="H389" s="33"/>
    </row>
    <row r="390" spans="2:8" s="1" customFormat="1" ht="16.899999999999999" customHeight="1">
      <c r="B390" s="33"/>
      <c r="C390" s="226" t="s">
        <v>1</v>
      </c>
      <c r="D390" s="226" t="s">
        <v>2210</v>
      </c>
      <c r="E390" s="18" t="s">
        <v>1</v>
      </c>
      <c r="F390" s="227">
        <v>66.638000000000005</v>
      </c>
      <c r="H390" s="33"/>
    </row>
    <row r="391" spans="2:8" s="1" customFormat="1" ht="16.899999999999999" customHeight="1">
      <c r="B391" s="33"/>
      <c r="C391" s="226" t="s">
        <v>1</v>
      </c>
      <c r="D391" s="226" t="s">
        <v>2211</v>
      </c>
      <c r="E391" s="18" t="s">
        <v>1</v>
      </c>
      <c r="F391" s="227">
        <v>0</v>
      </c>
      <c r="H391" s="33"/>
    </row>
    <row r="392" spans="2:8" s="1" customFormat="1" ht="16.899999999999999" customHeight="1">
      <c r="B392" s="33"/>
      <c r="C392" s="226" t="s">
        <v>1</v>
      </c>
      <c r="D392" s="226" t="s">
        <v>2212</v>
      </c>
      <c r="E392" s="18" t="s">
        <v>1</v>
      </c>
      <c r="F392" s="227">
        <v>21.042000000000002</v>
      </c>
      <c r="H392" s="33"/>
    </row>
    <row r="393" spans="2:8" s="1" customFormat="1" ht="16.899999999999999" customHeight="1">
      <c r="B393" s="33"/>
      <c r="C393" s="226" t="s">
        <v>1</v>
      </c>
      <c r="D393" s="226" t="s">
        <v>2213</v>
      </c>
      <c r="E393" s="18" t="s">
        <v>1</v>
      </c>
      <c r="F393" s="227">
        <v>0</v>
      </c>
      <c r="H393" s="33"/>
    </row>
    <row r="394" spans="2:8" s="1" customFormat="1" ht="16.899999999999999" customHeight="1">
      <c r="B394" s="33"/>
      <c r="C394" s="226" t="s">
        <v>1</v>
      </c>
      <c r="D394" s="226" t="s">
        <v>2214</v>
      </c>
      <c r="E394" s="18" t="s">
        <v>1</v>
      </c>
      <c r="F394" s="227">
        <v>30.716999999999999</v>
      </c>
      <c r="H394" s="33"/>
    </row>
    <row r="395" spans="2:8" s="1" customFormat="1" ht="16.899999999999999" customHeight="1">
      <c r="B395" s="33"/>
      <c r="C395" s="226" t="s">
        <v>1</v>
      </c>
      <c r="D395" s="226" t="s">
        <v>2215</v>
      </c>
      <c r="E395" s="18" t="s">
        <v>1</v>
      </c>
      <c r="F395" s="227">
        <v>0</v>
      </c>
      <c r="H395" s="33"/>
    </row>
    <row r="396" spans="2:8" s="1" customFormat="1" ht="16.899999999999999" customHeight="1">
      <c r="B396" s="33"/>
      <c r="C396" s="226" t="s">
        <v>1</v>
      </c>
      <c r="D396" s="226" t="s">
        <v>2216</v>
      </c>
      <c r="E396" s="18" t="s">
        <v>1</v>
      </c>
      <c r="F396" s="227">
        <v>37.78</v>
      </c>
      <c r="H396" s="33"/>
    </row>
    <row r="397" spans="2:8" s="1" customFormat="1" ht="16.899999999999999" customHeight="1">
      <c r="B397" s="33"/>
      <c r="C397" s="226" t="s">
        <v>1</v>
      </c>
      <c r="D397" s="226" t="s">
        <v>2217</v>
      </c>
      <c r="E397" s="18" t="s">
        <v>1</v>
      </c>
      <c r="F397" s="227">
        <v>0</v>
      </c>
      <c r="H397" s="33"/>
    </row>
    <row r="398" spans="2:8" s="1" customFormat="1" ht="16.899999999999999" customHeight="1">
      <c r="B398" s="33"/>
      <c r="C398" s="226" t="s">
        <v>1</v>
      </c>
      <c r="D398" s="226" t="s">
        <v>2218</v>
      </c>
      <c r="E398" s="18" t="s">
        <v>1</v>
      </c>
      <c r="F398" s="227">
        <v>62.012999999999998</v>
      </c>
      <c r="H398" s="33"/>
    </row>
    <row r="399" spans="2:8" s="1" customFormat="1" ht="16.899999999999999" customHeight="1">
      <c r="B399" s="33"/>
      <c r="C399" s="226" t="s">
        <v>1</v>
      </c>
      <c r="D399" s="226" t="s">
        <v>2219</v>
      </c>
      <c r="E399" s="18" t="s">
        <v>1</v>
      </c>
      <c r="F399" s="227">
        <v>0</v>
      </c>
      <c r="H399" s="33"/>
    </row>
    <row r="400" spans="2:8" s="1" customFormat="1" ht="16.899999999999999" customHeight="1">
      <c r="B400" s="33"/>
      <c r="C400" s="226" t="s">
        <v>1</v>
      </c>
      <c r="D400" s="226" t="s">
        <v>2218</v>
      </c>
      <c r="E400" s="18" t="s">
        <v>1</v>
      </c>
      <c r="F400" s="227">
        <v>62.012999999999998</v>
      </c>
      <c r="H400" s="33"/>
    </row>
    <row r="401" spans="2:8" s="1" customFormat="1" ht="16.899999999999999" customHeight="1">
      <c r="B401" s="33"/>
      <c r="C401" s="226" t="s">
        <v>1</v>
      </c>
      <c r="D401" s="226" t="s">
        <v>2220</v>
      </c>
      <c r="E401" s="18" t="s">
        <v>1</v>
      </c>
      <c r="F401" s="227">
        <v>0</v>
      </c>
      <c r="H401" s="33"/>
    </row>
    <row r="402" spans="2:8" s="1" customFormat="1" ht="16.899999999999999" customHeight="1">
      <c r="B402" s="33"/>
      <c r="C402" s="226" t="s">
        <v>1</v>
      </c>
      <c r="D402" s="226" t="s">
        <v>2210</v>
      </c>
      <c r="E402" s="18" t="s">
        <v>1</v>
      </c>
      <c r="F402" s="227">
        <v>66.638000000000005</v>
      </c>
      <c r="H402" s="33"/>
    </row>
    <row r="403" spans="2:8" s="1" customFormat="1" ht="16.899999999999999" customHeight="1">
      <c r="B403" s="33"/>
      <c r="C403" s="226" t="s">
        <v>1</v>
      </c>
      <c r="D403" s="226" t="s">
        <v>2221</v>
      </c>
      <c r="E403" s="18" t="s">
        <v>1</v>
      </c>
      <c r="F403" s="227">
        <v>0</v>
      </c>
      <c r="H403" s="33"/>
    </row>
    <row r="404" spans="2:8" s="1" customFormat="1" ht="16.899999999999999" customHeight="1">
      <c r="B404" s="33"/>
      <c r="C404" s="226" t="s">
        <v>1</v>
      </c>
      <c r="D404" s="226" t="s">
        <v>2212</v>
      </c>
      <c r="E404" s="18" t="s">
        <v>1</v>
      </c>
      <c r="F404" s="227">
        <v>21.042000000000002</v>
      </c>
      <c r="H404" s="33"/>
    </row>
    <row r="405" spans="2:8" s="1" customFormat="1" ht="16.899999999999999" customHeight="1">
      <c r="B405" s="33"/>
      <c r="C405" s="226" t="s">
        <v>1</v>
      </c>
      <c r="D405" s="226" t="s">
        <v>2222</v>
      </c>
      <c r="E405" s="18" t="s">
        <v>1</v>
      </c>
      <c r="F405" s="227">
        <v>0</v>
      </c>
      <c r="H405" s="33"/>
    </row>
    <row r="406" spans="2:8" s="1" customFormat="1" ht="16.899999999999999" customHeight="1">
      <c r="B406" s="33"/>
      <c r="C406" s="226" t="s">
        <v>1</v>
      </c>
      <c r="D406" s="226" t="s">
        <v>2214</v>
      </c>
      <c r="E406" s="18" t="s">
        <v>1</v>
      </c>
      <c r="F406" s="227">
        <v>30.716999999999999</v>
      </c>
      <c r="H406" s="33"/>
    </row>
    <row r="407" spans="2:8" s="1" customFormat="1" ht="16.899999999999999" customHeight="1">
      <c r="B407" s="33"/>
      <c r="C407" s="226" t="s">
        <v>1</v>
      </c>
      <c r="D407" s="226" t="s">
        <v>2223</v>
      </c>
      <c r="E407" s="18" t="s">
        <v>1</v>
      </c>
      <c r="F407" s="227">
        <v>0</v>
      </c>
      <c r="H407" s="33"/>
    </row>
    <row r="408" spans="2:8" s="1" customFormat="1" ht="16.899999999999999" customHeight="1">
      <c r="B408" s="33"/>
      <c r="C408" s="226" t="s">
        <v>1</v>
      </c>
      <c r="D408" s="226" t="s">
        <v>2216</v>
      </c>
      <c r="E408" s="18" t="s">
        <v>1</v>
      </c>
      <c r="F408" s="227">
        <v>37.78</v>
      </c>
      <c r="H408" s="33"/>
    </row>
    <row r="409" spans="2:8" s="1" customFormat="1" ht="16.899999999999999" customHeight="1">
      <c r="B409" s="33"/>
      <c r="C409" s="226" t="s">
        <v>1</v>
      </c>
      <c r="D409" s="226" t="s">
        <v>2224</v>
      </c>
      <c r="E409" s="18" t="s">
        <v>1</v>
      </c>
      <c r="F409" s="227">
        <v>0</v>
      </c>
      <c r="H409" s="33"/>
    </row>
    <row r="410" spans="2:8" s="1" customFormat="1" ht="16.899999999999999" customHeight="1">
      <c r="B410" s="33"/>
      <c r="C410" s="226" t="s">
        <v>1</v>
      </c>
      <c r="D410" s="226" t="s">
        <v>2225</v>
      </c>
      <c r="E410" s="18" t="s">
        <v>1</v>
      </c>
      <c r="F410" s="227">
        <v>1077.546</v>
      </c>
      <c r="H410" s="33"/>
    </row>
    <row r="411" spans="2:8" s="1" customFormat="1" ht="16.899999999999999" customHeight="1">
      <c r="B411" s="33"/>
      <c r="C411" s="226" t="s">
        <v>1</v>
      </c>
      <c r="D411" s="226" t="s">
        <v>2226</v>
      </c>
      <c r="E411" s="18" t="s">
        <v>1</v>
      </c>
      <c r="F411" s="227">
        <v>0</v>
      </c>
      <c r="H411" s="33"/>
    </row>
    <row r="412" spans="2:8" s="1" customFormat="1" ht="16.899999999999999" customHeight="1">
      <c r="B412" s="33"/>
      <c r="C412" s="226" t="s">
        <v>1</v>
      </c>
      <c r="D412" s="226" t="s">
        <v>2227</v>
      </c>
      <c r="E412" s="18" t="s">
        <v>1</v>
      </c>
      <c r="F412" s="227">
        <v>105.66</v>
      </c>
      <c r="H412" s="33"/>
    </row>
    <row r="413" spans="2:8" s="1" customFormat="1" ht="16.899999999999999" customHeight="1">
      <c r="B413" s="33"/>
      <c r="C413" s="226" t="s">
        <v>1</v>
      </c>
      <c r="D413" s="226" t="s">
        <v>2228</v>
      </c>
      <c r="E413" s="18" t="s">
        <v>1</v>
      </c>
      <c r="F413" s="227">
        <v>0</v>
      </c>
      <c r="H413" s="33"/>
    </row>
    <row r="414" spans="2:8" s="1" customFormat="1" ht="16.899999999999999" customHeight="1">
      <c r="B414" s="33"/>
      <c r="C414" s="226" t="s">
        <v>1</v>
      </c>
      <c r="D414" s="226" t="s">
        <v>2229</v>
      </c>
      <c r="E414" s="18" t="s">
        <v>1</v>
      </c>
      <c r="F414" s="227">
        <v>99.944999999999993</v>
      </c>
      <c r="H414" s="33"/>
    </row>
    <row r="415" spans="2:8" s="1" customFormat="1" ht="16.899999999999999" customHeight="1">
      <c r="B415" s="33"/>
      <c r="C415" s="226" t="s">
        <v>1</v>
      </c>
      <c r="D415" s="226" t="s">
        <v>2230</v>
      </c>
      <c r="E415" s="18" t="s">
        <v>1</v>
      </c>
      <c r="F415" s="227">
        <v>0</v>
      </c>
      <c r="H415" s="33"/>
    </row>
    <row r="416" spans="2:8" s="1" customFormat="1" ht="16.899999999999999" customHeight="1">
      <c r="B416" s="33"/>
      <c r="C416" s="226" t="s">
        <v>1</v>
      </c>
      <c r="D416" s="226" t="s">
        <v>2231</v>
      </c>
      <c r="E416" s="18" t="s">
        <v>1</v>
      </c>
      <c r="F416" s="227">
        <v>108.675</v>
      </c>
      <c r="H416" s="33"/>
    </row>
    <row r="417" spans="2:8" s="1" customFormat="1" ht="16.899999999999999" customHeight="1">
      <c r="B417" s="33"/>
      <c r="C417" s="226" t="s">
        <v>1</v>
      </c>
      <c r="D417" s="226" t="s">
        <v>2232</v>
      </c>
      <c r="E417" s="18" t="s">
        <v>1</v>
      </c>
      <c r="F417" s="227">
        <v>0</v>
      </c>
      <c r="H417" s="33"/>
    </row>
    <row r="418" spans="2:8" s="1" customFormat="1" ht="16.899999999999999" customHeight="1">
      <c r="B418" s="33"/>
      <c r="C418" s="226" t="s">
        <v>1</v>
      </c>
      <c r="D418" s="226" t="s">
        <v>2233</v>
      </c>
      <c r="E418" s="18" t="s">
        <v>1</v>
      </c>
      <c r="F418" s="227">
        <v>44.25</v>
      </c>
      <c r="H418" s="33"/>
    </row>
    <row r="419" spans="2:8" s="1" customFormat="1" ht="16.899999999999999" customHeight="1">
      <c r="B419" s="33"/>
      <c r="C419" s="226" t="s">
        <v>1</v>
      </c>
      <c r="D419" s="226" t="s">
        <v>2234</v>
      </c>
      <c r="E419" s="18" t="s">
        <v>1</v>
      </c>
      <c r="F419" s="227">
        <v>0</v>
      </c>
      <c r="H419" s="33"/>
    </row>
    <row r="420" spans="2:8" s="1" customFormat="1" ht="16.899999999999999" customHeight="1">
      <c r="B420" s="33"/>
      <c r="C420" s="226" t="s">
        <v>1</v>
      </c>
      <c r="D420" s="226" t="s">
        <v>2235</v>
      </c>
      <c r="E420" s="18" t="s">
        <v>1</v>
      </c>
      <c r="F420" s="227">
        <v>111.15</v>
      </c>
      <c r="H420" s="33"/>
    </row>
    <row r="421" spans="2:8" s="1" customFormat="1" ht="16.899999999999999" customHeight="1">
      <c r="B421" s="33"/>
      <c r="C421" s="226" t="s">
        <v>1</v>
      </c>
      <c r="D421" s="226" t="s">
        <v>2236</v>
      </c>
      <c r="E421" s="18" t="s">
        <v>1</v>
      </c>
      <c r="F421" s="227">
        <v>0</v>
      </c>
      <c r="H421" s="33"/>
    </row>
    <row r="422" spans="2:8" s="1" customFormat="1" ht="16.899999999999999" customHeight="1">
      <c r="B422" s="33"/>
      <c r="C422" s="226" t="s">
        <v>1</v>
      </c>
      <c r="D422" s="226" t="s">
        <v>2237</v>
      </c>
      <c r="E422" s="18" t="s">
        <v>1</v>
      </c>
      <c r="F422" s="227">
        <v>0</v>
      </c>
      <c r="H422" s="33"/>
    </row>
    <row r="423" spans="2:8" s="1" customFormat="1" ht="16.899999999999999" customHeight="1">
      <c r="B423" s="33"/>
      <c r="C423" s="226" t="s">
        <v>1</v>
      </c>
      <c r="D423" s="226" t="s">
        <v>2238</v>
      </c>
      <c r="E423" s="18" t="s">
        <v>1</v>
      </c>
      <c r="F423" s="227">
        <v>0</v>
      </c>
      <c r="H423" s="33"/>
    </row>
    <row r="424" spans="2:8" s="1" customFormat="1" ht="16.899999999999999" customHeight="1">
      <c r="B424" s="33"/>
      <c r="C424" s="226" t="s">
        <v>1</v>
      </c>
      <c r="D424" s="226" t="s">
        <v>2237</v>
      </c>
      <c r="E424" s="18" t="s">
        <v>1</v>
      </c>
      <c r="F424" s="227">
        <v>0</v>
      </c>
      <c r="H424" s="33"/>
    </row>
    <row r="425" spans="2:8" s="1" customFormat="1" ht="16.899999999999999" customHeight="1">
      <c r="B425" s="33"/>
      <c r="C425" s="226" t="s">
        <v>1</v>
      </c>
      <c r="D425" s="226" t="s">
        <v>2239</v>
      </c>
      <c r="E425" s="18" t="s">
        <v>1</v>
      </c>
      <c r="F425" s="227">
        <v>0</v>
      </c>
      <c r="H425" s="33"/>
    </row>
    <row r="426" spans="2:8" s="1" customFormat="1" ht="16.899999999999999" customHeight="1">
      <c r="B426" s="33"/>
      <c r="C426" s="226" t="s">
        <v>1</v>
      </c>
      <c r="D426" s="226" t="s">
        <v>1</v>
      </c>
      <c r="E426" s="18" t="s">
        <v>1</v>
      </c>
      <c r="F426" s="227">
        <v>0</v>
      </c>
      <c r="H426" s="33"/>
    </row>
    <row r="427" spans="2:8" s="1" customFormat="1" ht="16.899999999999999" customHeight="1">
      <c r="B427" s="33"/>
      <c r="C427" s="226" t="s">
        <v>1</v>
      </c>
      <c r="D427" s="226" t="s">
        <v>2240</v>
      </c>
      <c r="E427" s="18" t="s">
        <v>1</v>
      </c>
      <c r="F427" s="227">
        <v>0</v>
      </c>
      <c r="H427" s="33"/>
    </row>
    <row r="428" spans="2:8" s="1" customFormat="1" ht="16.899999999999999" customHeight="1">
      <c r="B428" s="33"/>
      <c r="C428" s="226" t="s">
        <v>1</v>
      </c>
      <c r="D428" s="226" t="s">
        <v>2212</v>
      </c>
      <c r="E428" s="18" t="s">
        <v>1</v>
      </c>
      <c r="F428" s="227">
        <v>21.042000000000002</v>
      </c>
      <c r="H428" s="33"/>
    </row>
    <row r="429" spans="2:8" s="1" customFormat="1" ht="16.899999999999999" customHeight="1">
      <c r="B429" s="33"/>
      <c r="C429" s="226" t="s">
        <v>1</v>
      </c>
      <c r="D429" s="226" t="s">
        <v>1949</v>
      </c>
      <c r="E429" s="18" t="s">
        <v>1</v>
      </c>
      <c r="F429" s="227">
        <v>0</v>
      </c>
      <c r="H429" s="33"/>
    </row>
    <row r="430" spans="2:8" s="1" customFormat="1" ht="16.899999999999999" customHeight="1">
      <c r="B430" s="33"/>
      <c r="C430" s="226" t="s">
        <v>1</v>
      </c>
      <c r="D430" s="226" t="s">
        <v>1</v>
      </c>
      <c r="E430" s="18" t="s">
        <v>1</v>
      </c>
      <c r="F430" s="227">
        <v>0</v>
      </c>
      <c r="H430" s="33"/>
    </row>
    <row r="431" spans="2:8" s="1" customFormat="1" ht="16.899999999999999" customHeight="1">
      <c r="B431" s="33"/>
      <c r="C431" s="226" t="s">
        <v>1</v>
      </c>
      <c r="D431" s="226" t="s">
        <v>2241</v>
      </c>
      <c r="E431" s="18" t="s">
        <v>1</v>
      </c>
      <c r="F431" s="227">
        <v>0</v>
      </c>
      <c r="H431" s="33"/>
    </row>
    <row r="432" spans="2:8" s="1" customFormat="1" ht="16.899999999999999" customHeight="1">
      <c r="B432" s="33"/>
      <c r="C432" s="226" t="s">
        <v>1</v>
      </c>
      <c r="D432" s="226" t="s">
        <v>2242</v>
      </c>
      <c r="E432" s="18" t="s">
        <v>1</v>
      </c>
      <c r="F432" s="227">
        <v>41.13</v>
      </c>
      <c r="H432" s="33"/>
    </row>
    <row r="433" spans="2:8" s="1" customFormat="1" ht="16.899999999999999" customHeight="1">
      <c r="B433" s="33"/>
      <c r="C433" s="226" t="s">
        <v>1</v>
      </c>
      <c r="D433" s="226" t="s">
        <v>2243</v>
      </c>
      <c r="E433" s="18" t="s">
        <v>1</v>
      </c>
      <c r="F433" s="227">
        <v>0</v>
      </c>
      <c r="H433" s="33"/>
    </row>
    <row r="434" spans="2:8" s="1" customFormat="1" ht="16.899999999999999" customHeight="1">
      <c r="B434" s="33"/>
      <c r="C434" s="226" t="s">
        <v>1</v>
      </c>
      <c r="D434" s="226" t="s">
        <v>1</v>
      </c>
      <c r="E434" s="18" t="s">
        <v>1</v>
      </c>
      <c r="F434" s="227">
        <v>0</v>
      </c>
      <c r="H434" s="33"/>
    </row>
    <row r="435" spans="2:8" s="1" customFormat="1" ht="16.899999999999999" customHeight="1">
      <c r="B435" s="33"/>
      <c r="C435" s="226" t="s">
        <v>1</v>
      </c>
      <c r="D435" s="226" t="s">
        <v>2244</v>
      </c>
      <c r="E435" s="18" t="s">
        <v>1</v>
      </c>
      <c r="F435" s="227">
        <v>0</v>
      </c>
      <c r="H435" s="33"/>
    </row>
    <row r="436" spans="2:8" s="1" customFormat="1" ht="16.899999999999999" customHeight="1">
      <c r="B436" s="33"/>
      <c r="C436" s="226" t="s">
        <v>1</v>
      </c>
      <c r="D436" s="226" t="s">
        <v>2245</v>
      </c>
      <c r="E436" s="18" t="s">
        <v>1</v>
      </c>
      <c r="F436" s="227">
        <v>102.51</v>
      </c>
      <c r="H436" s="33"/>
    </row>
    <row r="437" spans="2:8" s="1" customFormat="1" ht="16.899999999999999" customHeight="1">
      <c r="B437" s="33"/>
      <c r="C437" s="226" t="s">
        <v>1</v>
      </c>
      <c r="D437" s="226" t="s">
        <v>2246</v>
      </c>
      <c r="E437" s="18" t="s">
        <v>1</v>
      </c>
      <c r="F437" s="227">
        <v>0</v>
      </c>
      <c r="H437" s="33"/>
    </row>
    <row r="438" spans="2:8" s="1" customFormat="1" ht="16.899999999999999" customHeight="1">
      <c r="B438" s="33"/>
      <c r="C438" s="226" t="s">
        <v>1</v>
      </c>
      <c r="D438" s="226" t="s">
        <v>2247</v>
      </c>
      <c r="E438" s="18" t="s">
        <v>1</v>
      </c>
      <c r="F438" s="227">
        <v>107.874</v>
      </c>
      <c r="H438" s="33"/>
    </row>
    <row r="439" spans="2:8" s="1" customFormat="1" ht="16.899999999999999" customHeight="1">
      <c r="B439" s="33"/>
      <c r="C439" s="226" t="s">
        <v>1</v>
      </c>
      <c r="D439" s="226" t="s">
        <v>2248</v>
      </c>
      <c r="E439" s="18" t="s">
        <v>1</v>
      </c>
      <c r="F439" s="227">
        <v>0</v>
      </c>
      <c r="H439" s="33"/>
    </row>
    <row r="440" spans="2:8" s="1" customFormat="1" ht="16.899999999999999" customHeight="1">
      <c r="B440" s="33"/>
      <c r="C440" s="226" t="s">
        <v>1</v>
      </c>
      <c r="D440" s="226" t="s">
        <v>2249</v>
      </c>
      <c r="E440" s="18" t="s">
        <v>1</v>
      </c>
      <c r="F440" s="227">
        <v>90.944999999999993</v>
      </c>
      <c r="H440" s="33"/>
    </row>
    <row r="441" spans="2:8" s="1" customFormat="1" ht="16.899999999999999" customHeight="1">
      <c r="B441" s="33"/>
      <c r="C441" s="226" t="s">
        <v>1</v>
      </c>
      <c r="D441" s="226" t="s">
        <v>2250</v>
      </c>
      <c r="E441" s="18" t="s">
        <v>1</v>
      </c>
      <c r="F441" s="227">
        <v>0</v>
      </c>
      <c r="H441" s="33"/>
    </row>
    <row r="442" spans="2:8" s="1" customFormat="1" ht="16.899999999999999" customHeight="1">
      <c r="B442" s="33"/>
      <c r="C442" s="226" t="s">
        <v>1</v>
      </c>
      <c r="D442" s="226" t="s">
        <v>2251</v>
      </c>
      <c r="E442" s="18" t="s">
        <v>1</v>
      </c>
      <c r="F442" s="227">
        <v>103.77</v>
      </c>
      <c r="H442" s="33"/>
    </row>
    <row r="443" spans="2:8" s="1" customFormat="1" ht="16.899999999999999" customHeight="1">
      <c r="B443" s="33"/>
      <c r="C443" s="226" t="s">
        <v>1</v>
      </c>
      <c r="D443" s="226" t="s">
        <v>2225</v>
      </c>
      <c r="E443" s="18" t="s">
        <v>1</v>
      </c>
      <c r="F443" s="227">
        <v>936.95100000000002</v>
      </c>
      <c r="H443" s="33"/>
    </row>
    <row r="444" spans="2:8" s="1" customFormat="1" ht="16.899999999999999" customHeight="1">
      <c r="B444" s="33"/>
      <c r="C444" s="226" t="s">
        <v>1</v>
      </c>
      <c r="D444" s="226" t="s">
        <v>2080</v>
      </c>
      <c r="E444" s="18" t="s">
        <v>1</v>
      </c>
      <c r="F444" s="227">
        <v>0</v>
      </c>
      <c r="H444" s="33"/>
    </row>
    <row r="445" spans="2:8" s="1" customFormat="1" ht="16.899999999999999" customHeight="1">
      <c r="B445" s="33"/>
      <c r="C445" s="226" t="s">
        <v>1</v>
      </c>
      <c r="D445" s="226" t="s">
        <v>2252</v>
      </c>
      <c r="E445" s="18" t="s">
        <v>1</v>
      </c>
      <c r="F445" s="227">
        <v>31.686</v>
      </c>
      <c r="H445" s="33"/>
    </row>
    <row r="446" spans="2:8" s="1" customFormat="1" ht="16.899999999999999" customHeight="1">
      <c r="B446" s="33"/>
      <c r="C446" s="226" t="s">
        <v>1</v>
      </c>
      <c r="D446" s="226" t="s">
        <v>2253</v>
      </c>
      <c r="E446" s="18" t="s">
        <v>1</v>
      </c>
      <c r="F446" s="227">
        <v>0</v>
      </c>
      <c r="H446" s="33"/>
    </row>
    <row r="447" spans="2:8" s="1" customFormat="1" ht="16.899999999999999" customHeight="1">
      <c r="B447" s="33"/>
      <c r="C447" s="226" t="s">
        <v>1</v>
      </c>
      <c r="D447" s="226" t="s">
        <v>1</v>
      </c>
      <c r="E447" s="18" t="s">
        <v>1</v>
      </c>
      <c r="F447" s="227">
        <v>0</v>
      </c>
      <c r="H447" s="33"/>
    </row>
    <row r="448" spans="2:8" s="1" customFormat="1" ht="16.899999999999999" customHeight="1">
      <c r="B448" s="33"/>
      <c r="C448" s="226" t="s">
        <v>1</v>
      </c>
      <c r="D448" s="226" t="s">
        <v>2254</v>
      </c>
      <c r="E448" s="18" t="s">
        <v>1</v>
      </c>
      <c r="F448" s="227">
        <v>0</v>
      </c>
      <c r="H448" s="33"/>
    </row>
    <row r="449" spans="2:8" s="1" customFormat="1" ht="16.899999999999999" customHeight="1">
      <c r="B449" s="33"/>
      <c r="C449" s="226" t="s">
        <v>1</v>
      </c>
      <c r="D449" s="226" t="s">
        <v>2255</v>
      </c>
      <c r="E449" s="18" t="s">
        <v>1</v>
      </c>
      <c r="F449" s="227">
        <v>69.894000000000005</v>
      </c>
      <c r="H449" s="33"/>
    </row>
    <row r="450" spans="2:8" s="1" customFormat="1" ht="16.899999999999999" customHeight="1">
      <c r="B450" s="33"/>
      <c r="C450" s="226" t="s">
        <v>1</v>
      </c>
      <c r="D450" s="226" t="s">
        <v>2256</v>
      </c>
      <c r="E450" s="18" t="s">
        <v>1</v>
      </c>
      <c r="F450" s="227">
        <v>0</v>
      </c>
      <c r="H450" s="33"/>
    </row>
    <row r="451" spans="2:8" s="1" customFormat="1" ht="16.899999999999999" customHeight="1">
      <c r="B451" s="33"/>
      <c r="C451" s="226" t="s">
        <v>1</v>
      </c>
      <c r="D451" s="226" t="s">
        <v>2212</v>
      </c>
      <c r="E451" s="18" t="s">
        <v>1</v>
      </c>
      <c r="F451" s="227">
        <v>21.042000000000002</v>
      </c>
      <c r="H451" s="33"/>
    </row>
    <row r="452" spans="2:8" s="1" customFormat="1" ht="16.899999999999999" customHeight="1">
      <c r="B452" s="33"/>
      <c r="C452" s="226" t="s">
        <v>1</v>
      </c>
      <c r="D452" s="226" t="s">
        <v>2257</v>
      </c>
      <c r="E452" s="18" t="s">
        <v>1</v>
      </c>
      <c r="F452" s="227">
        <v>0</v>
      </c>
      <c r="H452" s="33"/>
    </row>
    <row r="453" spans="2:8" s="1" customFormat="1" ht="16.899999999999999" customHeight="1">
      <c r="B453" s="33"/>
      <c r="C453" s="226" t="s">
        <v>1</v>
      </c>
      <c r="D453" s="226" t="s">
        <v>2258</v>
      </c>
      <c r="E453" s="18" t="s">
        <v>1</v>
      </c>
      <c r="F453" s="227">
        <v>29</v>
      </c>
      <c r="H453" s="33"/>
    </row>
    <row r="454" spans="2:8" s="1" customFormat="1" ht="16.899999999999999" customHeight="1">
      <c r="B454" s="33"/>
      <c r="C454" s="226" t="s">
        <v>1</v>
      </c>
      <c r="D454" s="226" t="s">
        <v>2259</v>
      </c>
      <c r="E454" s="18" t="s">
        <v>1</v>
      </c>
      <c r="F454" s="227">
        <v>0</v>
      </c>
      <c r="H454" s="33"/>
    </row>
    <row r="455" spans="2:8" s="1" customFormat="1" ht="16.899999999999999" customHeight="1">
      <c r="B455" s="33"/>
      <c r="C455" s="226" t="s">
        <v>1</v>
      </c>
      <c r="D455" s="226" t="s">
        <v>2260</v>
      </c>
      <c r="E455" s="18" t="s">
        <v>1</v>
      </c>
      <c r="F455" s="227">
        <v>37.89</v>
      </c>
      <c r="H455" s="33"/>
    </row>
    <row r="456" spans="2:8" s="1" customFormat="1" ht="16.899999999999999" customHeight="1">
      <c r="B456" s="33"/>
      <c r="C456" s="226" t="s">
        <v>1</v>
      </c>
      <c r="D456" s="226" t="s">
        <v>2261</v>
      </c>
      <c r="E456" s="18" t="s">
        <v>1</v>
      </c>
      <c r="F456" s="227">
        <v>0</v>
      </c>
      <c r="H456" s="33"/>
    </row>
    <row r="457" spans="2:8" s="1" customFormat="1" ht="16.899999999999999" customHeight="1">
      <c r="B457" s="33"/>
      <c r="C457" s="226" t="s">
        <v>1</v>
      </c>
      <c r="D457" s="226" t="s">
        <v>2262</v>
      </c>
      <c r="E457" s="18" t="s">
        <v>1</v>
      </c>
      <c r="F457" s="227">
        <v>67.096000000000004</v>
      </c>
      <c r="H457" s="33"/>
    </row>
    <row r="458" spans="2:8" s="1" customFormat="1" ht="16.899999999999999" customHeight="1">
      <c r="B458" s="33"/>
      <c r="C458" s="226" t="s">
        <v>1</v>
      </c>
      <c r="D458" s="226" t="s">
        <v>2263</v>
      </c>
      <c r="E458" s="18" t="s">
        <v>1</v>
      </c>
      <c r="F458" s="227">
        <v>0</v>
      </c>
      <c r="H458" s="33"/>
    </row>
    <row r="459" spans="2:8" s="1" customFormat="1" ht="16.899999999999999" customHeight="1">
      <c r="B459" s="33"/>
      <c r="C459" s="226" t="s">
        <v>1</v>
      </c>
      <c r="D459" s="226" t="s">
        <v>2264</v>
      </c>
      <c r="E459" s="18" t="s">
        <v>1</v>
      </c>
      <c r="F459" s="227">
        <v>69.436000000000007</v>
      </c>
      <c r="H459" s="33"/>
    </row>
    <row r="460" spans="2:8" s="1" customFormat="1" ht="16.899999999999999" customHeight="1">
      <c r="B460" s="33"/>
      <c r="C460" s="226" t="s">
        <v>1</v>
      </c>
      <c r="D460" s="226" t="s">
        <v>2265</v>
      </c>
      <c r="E460" s="18" t="s">
        <v>1</v>
      </c>
      <c r="F460" s="227">
        <v>0</v>
      </c>
      <c r="H460" s="33"/>
    </row>
    <row r="461" spans="2:8" s="1" customFormat="1" ht="16.899999999999999" customHeight="1">
      <c r="B461" s="33"/>
      <c r="C461" s="226" t="s">
        <v>1</v>
      </c>
      <c r="D461" s="226" t="s">
        <v>2266</v>
      </c>
      <c r="E461" s="18" t="s">
        <v>1</v>
      </c>
      <c r="F461" s="227">
        <v>63.597000000000001</v>
      </c>
      <c r="H461" s="33"/>
    </row>
    <row r="462" spans="2:8" s="1" customFormat="1" ht="16.899999999999999" customHeight="1">
      <c r="B462" s="33"/>
      <c r="C462" s="226" t="s">
        <v>1</v>
      </c>
      <c r="D462" s="226" t="s">
        <v>2267</v>
      </c>
      <c r="E462" s="18" t="s">
        <v>1</v>
      </c>
      <c r="F462" s="227">
        <v>0</v>
      </c>
      <c r="H462" s="33"/>
    </row>
    <row r="463" spans="2:8" s="1" customFormat="1" ht="16.899999999999999" customHeight="1">
      <c r="B463" s="33"/>
      <c r="C463" s="226" t="s">
        <v>1</v>
      </c>
      <c r="D463" s="226" t="s">
        <v>2212</v>
      </c>
      <c r="E463" s="18" t="s">
        <v>1</v>
      </c>
      <c r="F463" s="227">
        <v>21.042000000000002</v>
      </c>
      <c r="H463" s="33"/>
    </row>
    <row r="464" spans="2:8" s="1" customFormat="1" ht="16.899999999999999" customHeight="1">
      <c r="B464" s="33"/>
      <c r="C464" s="226" t="s">
        <v>1</v>
      </c>
      <c r="D464" s="226" t="s">
        <v>2268</v>
      </c>
      <c r="E464" s="18" t="s">
        <v>1</v>
      </c>
      <c r="F464" s="227">
        <v>0</v>
      </c>
      <c r="H464" s="33"/>
    </row>
    <row r="465" spans="2:8" s="1" customFormat="1" ht="16.899999999999999" customHeight="1">
      <c r="B465" s="33"/>
      <c r="C465" s="226" t="s">
        <v>1</v>
      </c>
      <c r="D465" s="226" t="s">
        <v>2269</v>
      </c>
      <c r="E465" s="18" t="s">
        <v>1</v>
      </c>
      <c r="F465" s="227">
        <v>30.710999999999999</v>
      </c>
      <c r="H465" s="33"/>
    </row>
    <row r="466" spans="2:8" s="1" customFormat="1" ht="16.899999999999999" customHeight="1">
      <c r="B466" s="33"/>
      <c r="C466" s="226" t="s">
        <v>1</v>
      </c>
      <c r="D466" s="226" t="s">
        <v>2270</v>
      </c>
      <c r="E466" s="18" t="s">
        <v>1</v>
      </c>
      <c r="F466" s="227">
        <v>0</v>
      </c>
      <c r="H466" s="33"/>
    </row>
    <row r="467" spans="2:8" s="1" customFormat="1" ht="16.899999999999999" customHeight="1">
      <c r="B467" s="33"/>
      <c r="C467" s="226" t="s">
        <v>1</v>
      </c>
      <c r="D467" s="226" t="s">
        <v>2271</v>
      </c>
      <c r="E467" s="18" t="s">
        <v>1</v>
      </c>
      <c r="F467" s="227">
        <v>27.64</v>
      </c>
      <c r="H467" s="33"/>
    </row>
    <row r="468" spans="2:8" s="1" customFormat="1" ht="16.899999999999999" customHeight="1">
      <c r="B468" s="33"/>
      <c r="C468" s="226" t="s">
        <v>1</v>
      </c>
      <c r="D468" s="226" t="s">
        <v>2272</v>
      </c>
      <c r="E468" s="18" t="s">
        <v>1</v>
      </c>
      <c r="F468" s="227">
        <v>0</v>
      </c>
      <c r="H468" s="33"/>
    </row>
    <row r="469" spans="2:8" s="1" customFormat="1" ht="16.899999999999999" customHeight="1">
      <c r="B469" s="33"/>
      <c r="C469" s="226" t="s">
        <v>1</v>
      </c>
      <c r="D469" s="226" t="s">
        <v>1</v>
      </c>
      <c r="E469" s="18" t="s">
        <v>1</v>
      </c>
      <c r="F469" s="227">
        <v>0</v>
      </c>
      <c r="H469" s="33"/>
    </row>
    <row r="470" spans="2:8" s="1" customFormat="1" ht="16.899999999999999" customHeight="1">
      <c r="B470" s="33"/>
      <c r="C470" s="226" t="s">
        <v>1</v>
      </c>
      <c r="D470" s="226" t="s">
        <v>1</v>
      </c>
      <c r="E470" s="18" t="s">
        <v>1</v>
      </c>
      <c r="F470" s="227">
        <v>0</v>
      </c>
      <c r="H470" s="33"/>
    </row>
    <row r="471" spans="2:8" s="1" customFormat="1" ht="16.899999999999999" customHeight="1">
      <c r="B471" s="33"/>
      <c r="C471" s="226" t="s">
        <v>1</v>
      </c>
      <c r="D471" s="226" t="s">
        <v>1</v>
      </c>
      <c r="E471" s="18" t="s">
        <v>1</v>
      </c>
      <c r="F471" s="227">
        <v>0</v>
      </c>
      <c r="H471" s="33"/>
    </row>
    <row r="472" spans="2:8" s="1" customFormat="1" ht="16.899999999999999" customHeight="1">
      <c r="B472" s="33"/>
      <c r="C472" s="226" t="s">
        <v>1</v>
      </c>
      <c r="D472" s="226" t="s">
        <v>1946</v>
      </c>
      <c r="E472" s="18" t="s">
        <v>1</v>
      </c>
      <c r="F472" s="227">
        <v>0</v>
      </c>
      <c r="H472" s="33"/>
    </row>
    <row r="473" spans="2:8" s="1" customFormat="1" ht="16.899999999999999" customHeight="1">
      <c r="B473" s="33"/>
      <c r="C473" s="226" t="s">
        <v>1</v>
      </c>
      <c r="D473" s="226" t="s">
        <v>2273</v>
      </c>
      <c r="E473" s="18" t="s">
        <v>1</v>
      </c>
      <c r="F473" s="227">
        <v>37.89</v>
      </c>
      <c r="H473" s="33"/>
    </row>
    <row r="474" spans="2:8" s="1" customFormat="1" ht="16.899999999999999" customHeight="1">
      <c r="B474" s="33"/>
      <c r="C474" s="226" t="s">
        <v>1</v>
      </c>
      <c r="D474" s="226" t="s">
        <v>1832</v>
      </c>
      <c r="E474" s="18" t="s">
        <v>1</v>
      </c>
      <c r="F474" s="227">
        <v>0</v>
      </c>
      <c r="H474" s="33"/>
    </row>
    <row r="475" spans="2:8" s="1" customFormat="1" ht="16.899999999999999" customHeight="1">
      <c r="B475" s="33"/>
      <c r="C475" s="226" t="s">
        <v>1</v>
      </c>
      <c r="D475" s="226" t="s">
        <v>2274</v>
      </c>
      <c r="E475" s="18" t="s">
        <v>1</v>
      </c>
      <c r="F475" s="227">
        <v>157.13999999999999</v>
      </c>
      <c r="H475" s="33"/>
    </row>
    <row r="476" spans="2:8" s="1" customFormat="1" ht="16.899999999999999" customHeight="1">
      <c r="B476" s="33"/>
      <c r="C476" s="226" t="s">
        <v>1</v>
      </c>
      <c r="D476" s="226" t="s">
        <v>1834</v>
      </c>
      <c r="E476" s="18" t="s">
        <v>1</v>
      </c>
      <c r="F476" s="227">
        <v>0</v>
      </c>
      <c r="H476" s="33"/>
    </row>
    <row r="477" spans="2:8" s="1" customFormat="1" ht="16.899999999999999" customHeight="1">
      <c r="B477" s="33"/>
      <c r="C477" s="226" t="s">
        <v>1</v>
      </c>
      <c r="D477" s="226" t="s">
        <v>2275</v>
      </c>
      <c r="E477" s="18" t="s">
        <v>1</v>
      </c>
      <c r="F477" s="227">
        <v>21.15</v>
      </c>
      <c r="H477" s="33"/>
    </row>
    <row r="478" spans="2:8" s="1" customFormat="1" ht="16.899999999999999" customHeight="1">
      <c r="B478" s="33"/>
      <c r="C478" s="226" t="s">
        <v>1</v>
      </c>
      <c r="D478" s="226" t="s">
        <v>1453</v>
      </c>
      <c r="E478" s="18" t="s">
        <v>1</v>
      </c>
      <c r="F478" s="227">
        <v>0</v>
      </c>
      <c r="H478" s="33"/>
    </row>
    <row r="479" spans="2:8" s="1" customFormat="1" ht="16.899999999999999" customHeight="1">
      <c r="B479" s="33"/>
      <c r="C479" s="226" t="s">
        <v>1</v>
      </c>
      <c r="D479" s="226" t="s">
        <v>2276</v>
      </c>
      <c r="E479" s="18" t="s">
        <v>1</v>
      </c>
      <c r="F479" s="227">
        <v>18.899999999999999</v>
      </c>
      <c r="H479" s="33"/>
    </row>
    <row r="480" spans="2:8" s="1" customFormat="1" ht="16.899999999999999" customHeight="1">
      <c r="B480" s="33"/>
      <c r="C480" s="226" t="s">
        <v>1</v>
      </c>
      <c r="D480" s="226" t="s">
        <v>1455</v>
      </c>
      <c r="E480" s="18" t="s">
        <v>1</v>
      </c>
      <c r="F480" s="227">
        <v>0</v>
      </c>
      <c r="H480" s="33"/>
    </row>
    <row r="481" spans="2:8" s="1" customFormat="1" ht="16.899999999999999" customHeight="1">
      <c r="B481" s="33"/>
      <c r="C481" s="226" t="s">
        <v>1</v>
      </c>
      <c r="D481" s="226" t="s">
        <v>2277</v>
      </c>
      <c r="E481" s="18" t="s">
        <v>1</v>
      </c>
      <c r="F481" s="227">
        <v>19.440000000000001</v>
      </c>
      <c r="H481" s="33"/>
    </row>
    <row r="482" spans="2:8" s="1" customFormat="1" ht="16.899999999999999" customHeight="1">
      <c r="B482" s="33"/>
      <c r="C482" s="226" t="s">
        <v>1</v>
      </c>
      <c r="D482" s="226" t="s">
        <v>1838</v>
      </c>
      <c r="E482" s="18" t="s">
        <v>1</v>
      </c>
      <c r="F482" s="227">
        <v>0</v>
      </c>
      <c r="H482" s="33"/>
    </row>
    <row r="483" spans="2:8" s="1" customFormat="1" ht="16.899999999999999" customHeight="1">
      <c r="B483" s="33"/>
      <c r="C483" s="226" t="s">
        <v>1</v>
      </c>
      <c r="D483" s="226" t="s">
        <v>2278</v>
      </c>
      <c r="E483" s="18" t="s">
        <v>1</v>
      </c>
      <c r="F483" s="227">
        <v>18.63</v>
      </c>
      <c r="H483" s="33"/>
    </row>
    <row r="484" spans="2:8" s="1" customFormat="1" ht="16.899999999999999" customHeight="1">
      <c r="B484" s="33"/>
      <c r="C484" s="226" t="s">
        <v>1</v>
      </c>
      <c r="D484" s="226" t="s">
        <v>1840</v>
      </c>
      <c r="E484" s="18" t="s">
        <v>1</v>
      </c>
      <c r="F484" s="227">
        <v>0</v>
      </c>
      <c r="H484" s="33"/>
    </row>
    <row r="485" spans="2:8" s="1" customFormat="1" ht="16.899999999999999" customHeight="1">
      <c r="B485" s="33"/>
      <c r="C485" s="226" t="s">
        <v>1</v>
      </c>
      <c r="D485" s="226" t="s">
        <v>2279</v>
      </c>
      <c r="E485" s="18" t="s">
        <v>1</v>
      </c>
      <c r="F485" s="227">
        <v>43.2</v>
      </c>
      <c r="H485" s="33"/>
    </row>
    <row r="486" spans="2:8" s="1" customFormat="1" ht="16.899999999999999" customHeight="1">
      <c r="B486" s="33"/>
      <c r="C486" s="226" t="s">
        <v>1</v>
      </c>
      <c r="D486" s="226" t="s">
        <v>1842</v>
      </c>
      <c r="E486" s="18" t="s">
        <v>1</v>
      </c>
      <c r="F486" s="227">
        <v>0</v>
      </c>
      <c r="H486" s="33"/>
    </row>
    <row r="487" spans="2:8" s="1" customFormat="1" ht="16.899999999999999" customHeight="1">
      <c r="B487" s="33"/>
      <c r="C487" s="226" t="s">
        <v>1</v>
      </c>
      <c r="D487" s="226" t="s">
        <v>2280</v>
      </c>
      <c r="E487" s="18" t="s">
        <v>1</v>
      </c>
      <c r="F487" s="227">
        <v>45.63</v>
      </c>
      <c r="H487" s="33"/>
    </row>
    <row r="488" spans="2:8" s="1" customFormat="1" ht="16.899999999999999" customHeight="1">
      <c r="B488" s="33"/>
      <c r="C488" s="226" t="s">
        <v>1</v>
      </c>
      <c r="D488" s="226" t="s">
        <v>1844</v>
      </c>
      <c r="E488" s="18" t="s">
        <v>1</v>
      </c>
      <c r="F488" s="227">
        <v>0</v>
      </c>
      <c r="H488" s="33"/>
    </row>
    <row r="489" spans="2:8" s="1" customFormat="1" ht="16.899999999999999" customHeight="1">
      <c r="B489" s="33"/>
      <c r="C489" s="226" t="s">
        <v>1</v>
      </c>
      <c r="D489" s="226" t="s">
        <v>2281</v>
      </c>
      <c r="E489" s="18" t="s">
        <v>1</v>
      </c>
      <c r="F489" s="227">
        <v>38.1</v>
      </c>
      <c r="H489" s="33"/>
    </row>
    <row r="490" spans="2:8" s="1" customFormat="1" ht="16.899999999999999" customHeight="1">
      <c r="B490" s="33"/>
      <c r="C490" s="226" t="s">
        <v>1</v>
      </c>
      <c r="D490" s="226" t="s">
        <v>1846</v>
      </c>
      <c r="E490" s="18" t="s">
        <v>1</v>
      </c>
      <c r="F490" s="227">
        <v>0</v>
      </c>
      <c r="H490" s="33"/>
    </row>
    <row r="491" spans="2:8" s="1" customFormat="1" ht="16.899999999999999" customHeight="1">
      <c r="B491" s="33"/>
      <c r="C491" s="226" t="s">
        <v>1</v>
      </c>
      <c r="D491" s="226" t="s">
        <v>2282</v>
      </c>
      <c r="E491" s="18" t="s">
        <v>1</v>
      </c>
      <c r="F491" s="227">
        <v>38.4</v>
      </c>
      <c r="H491" s="33"/>
    </row>
    <row r="492" spans="2:8" s="1" customFormat="1" ht="16.899999999999999" customHeight="1">
      <c r="B492" s="33"/>
      <c r="C492" s="226" t="s">
        <v>1</v>
      </c>
      <c r="D492" s="226" t="s">
        <v>811</v>
      </c>
      <c r="E492" s="18" t="s">
        <v>1</v>
      </c>
      <c r="F492" s="227">
        <v>0</v>
      </c>
      <c r="H492" s="33"/>
    </row>
    <row r="493" spans="2:8" s="1" customFormat="1" ht="16.899999999999999" customHeight="1">
      <c r="B493" s="33"/>
      <c r="C493" s="226" t="s">
        <v>1</v>
      </c>
      <c r="D493" s="226" t="s">
        <v>1</v>
      </c>
      <c r="E493" s="18" t="s">
        <v>1</v>
      </c>
      <c r="F493" s="227">
        <v>0</v>
      </c>
      <c r="H493" s="33"/>
    </row>
    <row r="494" spans="2:8" s="1" customFormat="1" ht="16.899999999999999" customHeight="1">
      <c r="B494" s="33"/>
      <c r="C494" s="226" t="s">
        <v>1</v>
      </c>
      <c r="D494" s="226" t="s">
        <v>1848</v>
      </c>
      <c r="E494" s="18" t="s">
        <v>1</v>
      </c>
      <c r="F494" s="227">
        <v>0</v>
      </c>
      <c r="H494" s="33"/>
    </row>
    <row r="495" spans="2:8" s="1" customFormat="1" ht="16.899999999999999" customHeight="1">
      <c r="B495" s="33"/>
      <c r="C495" s="226" t="s">
        <v>1</v>
      </c>
      <c r="D495" s="226" t="s">
        <v>2283</v>
      </c>
      <c r="E495" s="18" t="s">
        <v>1</v>
      </c>
      <c r="F495" s="227">
        <v>26.4</v>
      </c>
      <c r="H495" s="33"/>
    </row>
    <row r="496" spans="2:8" s="1" customFormat="1" ht="16.899999999999999" customHeight="1">
      <c r="B496" s="33"/>
      <c r="C496" s="226" t="s">
        <v>1</v>
      </c>
      <c r="D496" s="226" t="s">
        <v>1850</v>
      </c>
      <c r="E496" s="18" t="s">
        <v>1</v>
      </c>
      <c r="F496" s="227">
        <v>0</v>
      </c>
      <c r="H496" s="33"/>
    </row>
    <row r="497" spans="2:8" s="1" customFormat="1" ht="16.899999999999999" customHeight="1">
      <c r="B497" s="33"/>
      <c r="C497" s="226" t="s">
        <v>1</v>
      </c>
      <c r="D497" s="226" t="s">
        <v>2284</v>
      </c>
      <c r="E497" s="18" t="s">
        <v>1</v>
      </c>
      <c r="F497" s="227">
        <v>37.658999999999999</v>
      </c>
      <c r="H497" s="33"/>
    </row>
    <row r="498" spans="2:8" s="1" customFormat="1" ht="16.899999999999999" customHeight="1">
      <c r="B498" s="33"/>
      <c r="C498" s="226" t="s">
        <v>1</v>
      </c>
      <c r="D498" s="226" t="s">
        <v>2092</v>
      </c>
      <c r="E498" s="18" t="s">
        <v>1</v>
      </c>
      <c r="F498" s="227">
        <v>0</v>
      </c>
      <c r="H498" s="33"/>
    </row>
    <row r="499" spans="2:8" s="1" customFormat="1" ht="16.899999999999999" customHeight="1">
      <c r="B499" s="33"/>
      <c r="C499" s="226" t="s">
        <v>1</v>
      </c>
      <c r="D499" s="226" t="s">
        <v>2237</v>
      </c>
      <c r="E499" s="18" t="s">
        <v>1</v>
      </c>
      <c r="F499" s="227">
        <v>0</v>
      </c>
      <c r="H499" s="33"/>
    </row>
    <row r="500" spans="2:8" s="1" customFormat="1" ht="16.899999999999999" customHeight="1">
      <c r="B500" s="33"/>
      <c r="C500" s="226" t="s">
        <v>1</v>
      </c>
      <c r="D500" s="226" t="s">
        <v>2093</v>
      </c>
      <c r="E500" s="18" t="s">
        <v>1</v>
      </c>
      <c r="F500" s="227">
        <v>0</v>
      </c>
      <c r="H500" s="33"/>
    </row>
    <row r="501" spans="2:8" s="1" customFormat="1" ht="16.899999999999999" customHeight="1">
      <c r="B501" s="33"/>
      <c r="C501" s="226" t="s">
        <v>1</v>
      </c>
      <c r="D501" s="226" t="s">
        <v>2237</v>
      </c>
      <c r="E501" s="18" t="s">
        <v>1</v>
      </c>
      <c r="F501" s="227">
        <v>0</v>
      </c>
      <c r="H501" s="33"/>
    </row>
    <row r="502" spans="2:8" s="1" customFormat="1" ht="16.899999999999999" customHeight="1">
      <c r="B502" s="33"/>
      <c r="C502" s="226" t="s">
        <v>1</v>
      </c>
      <c r="D502" s="226" t="s">
        <v>2094</v>
      </c>
      <c r="E502" s="18" t="s">
        <v>1</v>
      </c>
      <c r="F502" s="227">
        <v>0</v>
      </c>
      <c r="H502" s="33"/>
    </row>
    <row r="503" spans="2:8" s="1" customFormat="1" ht="16.899999999999999" customHeight="1">
      <c r="B503" s="33"/>
      <c r="C503" s="226" t="s">
        <v>1</v>
      </c>
      <c r="D503" s="226" t="s">
        <v>2237</v>
      </c>
      <c r="E503" s="18" t="s">
        <v>1</v>
      </c>
      <c r="F503" s="227">
        <v>0</v>
      </c>
      <c r="H503" s="33"/>
    </row>
    <row r="504" spans="2:8" s="1" customFormat="1" ht="16.899999999999999" customHeight="1">
      <c r="B504" s="33"/>
      <c r="C504" s="226" t="s">
        <v>1</v>
      </c>
      <c r="D504" s="226" t="s">
        <v>2095</v>
      </c>
      <c r="E504" s="18" t="s">
        <v>1</v>
      </c>
      <c r="F504" s="227">
        <v>0</v>
      </c>
      <c r="H504" s="33"/>
    </row>
    <row r="505" spans="2:8" s="1" customFormat="1" ht="16.899999999999999" customHeight="1">
      <c r="B505" s="33"/>
      <c r="C505" s="226" t="s">
        <v>1</v>
      </c>
      <c r="D505" s="226" t="s">
        <v>2212</v>
      </c>
      <c r="E505" s="18" t="s">
        <v>1</v>
      </c>
      <c r="F505" s="227">
        <v>21.042000000000002</v>
      </c>
      <c r="H505" s="33"/>
    </row>
    <row r="506" spans="2:8" s="1" customFormat="1" ht="16.899999999999999" customHeight="1">
      <c r="B506" s="33"/>
      <c r="C506" s="226" t="s">
        <v>1</v>
      </c>
      <c r="D506" s="226" t="s">
        <v>1854</v>
      </c>
      <c r="E506" s="18" t="s">
        <v>1</v>
      </c>
      <c r="F506" s="227">
        <v>0</v>
      </c>
      <c r="H506" s="33"/>
    </row>
    <row r="507" spans="2:8" s="1" customFormat="1" ht="16.899999999999999" customHeight="1">
      <c r="B507" s="33"/>
      <c r="C507" s="226" t="s">
        <v>1</v>
      </c>
      <c r="D507" s="226" t="s">
        <v>2285</v>
      </c>
      <c r="E507" s="18" t="s">
        <v>1</v>
      </c>
      <c r="F507" s="227">
        <v>48.6</v>
      </c>
      <c r="H507" s="33"/>
    </row>
    <row r="508" spans="2:8" s="1" customFormat="1" ht="16.899999999999999" customHeight="1">
      <c r="B508" s="33"/>
      <c r="C508" s="226" t="s">
        <v>1</v>
      </c>
      <c r="D508" s="226" t="s">
        <v>1916</v>
      </c>
      <c r="E508" s="18" t="s">
        <v>1</v>
      </c>
      <c r="F508" s="227">
        <v>0</v>
      </c>
      <c r="H508" s="33"/>
    </row>
    <row r="509" spans="2:8" s="1" customFormat="1" ht="16.899999999999999" customHeight="1">
      <c r="B509" s="33"/>
      <c r="C509" s="226" t="s">
        <v>1</v>
      </c>
      <c r="D509" s="226" t="s">
        <v>2286</v>
      </c>
      <c r="E509" s="18" t="s">
        <v>1</v>
      </c>
      <c r="F509" s="227">
        <v>21.3</v>
      </c>
      <c r="H509" s="33"/>
    </row>
    <row r="510" spans="2:8" s="1" customFormat="1" ht="16.899999999999999" customHeight="1">
      <c r="B510" s="33"/>
      <c r="C510" s="226" t="s">
        <v>1</v>
      </c>
      <c r="D510" s="226" t="s">
        <v>1918</v>
      </c>
      <c r="E510" s="18" t="s">
        <v>1</v>
      </c>
      <c r="F510" s="227">
        <v>0</v>
      </c>
      <c r="H510" s="33"/>
    </row>
    <row r="511" spans="2:8" s="1" customFormat="1" ht="16.899999999999999" customHeight="1">
      <c r="B511" s="33"/>
      <c r="C511" s="226" t="s">
        <v>1</v>
      </c>
      <c r="D511" s="226" t="s">
        <v>2287</v>
      </c>
      <c r="E511" s="18" t="s">
        <v>1</v>
      </c>
      <c r="F511" s="227">
        <v>37.335000000000001</v>
      </c>
      <c r="H511" s="33"/>
    </row>
    <row r="512" spans="2:8" s="1" customFormat="1" ht="16.899999999999999" customHeight="1">
      <c r="B512" s="33"/>
      <c r="C512" s="226" t="s">
        <v>1</v>
      </c>
      <c r="D512" s="226" t="s">
        <v>1920</v>
      </c>
      <c r="E512" s="18" t="s">
        <v>1</v>
      </c>
      <c r="F512" s="227">
        <v>0</v>
      </c>
      <c r="H512" s="33"/>
    </row>
    <row r="513" spans="2:8" s="1" customFormat="1" ht="16.899999999999999" customHeight="1">
      <c r="B513" s="33"/>
      <c r="C513" s="226" t="s">
        <v>1</v>
      </c>
      <c r="D513" s="226" t="s">
        <v>2288</v>
      </c>
      <c r="E513" s="18" t="s">
        <v>1</v>
      </c>
      <c r="F513" s="227">
        <v>41.82</v>
      </c>
      <c r="H513" s="33"/>
    </row>
    <row r="514" spans="2:8" s="1" customFormat="1" ht="16.899999999999999" customHeight="1">
      <c r="B514" s="33"/>
      <c r="C514" s="226" t="s">
        <v>1</v>
      </c>
      <c r="D514" s="226" t="s">
        <v>1922</v>
      </c>
      <c r="E514" s="18" t="s">
        <v>1</v>
      </c>
      <c r="F514" s="227">
        <v>0</v>
      </c>
      <c r="H514" s="33"/>
    </row>
    <row r="515" spans="2:8" s="1" customFormat="1" ht="16.899999999999999" customHeight="1">
      <c r="B515" s="33"/>
      <c r="C515" s="226" t="s">
        <v>1</v>
      </c>
      <c r="D515" s="226" t="s">
        <v>2289</v>
      </c>
      <c r="E515" s="18" t="s">
        <v>1</v>
      </c>
      <c r="F515" s="227">
        <v>15.3</v>
      </c>
      <c r="H515" s="33"/>
    </row>
    <row r="516" spans="2:8" s="1" customFormat="1" ht="16.899999999999999" customHeight="1">
      <c r="B516" s="33"/>
      <c r="C516" s="226" t="s">
        <v>1</v>
      </c>
      <c r="D516" s="226" t="s">
        <v>1924</v>
      </c>
      <c r="E516" s="18" t="s">
        <v>1</v>
      </c>
      <c r="F516" s="227">
        <v>0</v>
      </c>
      <c r="H516" s="33"/>
    </row>
    <row r="517" spans="2:8" s="1" customFormat="1" ht="16.899999999999999" customHeight="1">
      <c r="B517" s="33"/>
      <c r="C517" s="226" t="s">
        <v>1</v>
      </c>
      <c r="D517" s="226" t="s">
        <v>2290</v>
      </c>
      <c r="E517" s="18" t="s">
        <v>1</v>
      </c>
      <c r="F517" s="227">
        <v>15.87</v>
      </c>
      <c r="H517" s="33"/>
    </row>
    <row r="518" spans="2:8" s="1" customFormat="1" ht="16.899999999999999" customHeight="1">
      <c r="B518" s="33"/>
      <c r="C518" s="226" t="s">
        <v>1</v>
      </c>
      <c r="D518" s="226" t="s">
        <v>1925</v>
      </c>
      <c r="E518" s="18" t="s">
        <v>1</v>
      </c>
      <c r="F518" s="227">
        <v>0</v>
      </c>
      <c r="H518" s="33"/>
    </row>
    <row r="519" spans="2:8" s="1" customFormat="1" ht="16.899999999999999" customHeight="1">
      <c r="B519" s="33"/>
      <c r="C519" s="226" t="s">
        <v>1</v>
      </c>
      <c r="D519" s="226" t="s">
        <v>2291</v>
      </c>
      <c r="E519" s="18" t="s">
        <v>1</v>
      </c>
      <c r="F519" s="227">
        <v>15.6</v>
      </c>
      <c r="H519" s="33"/>
    </row>
    <row r="520" spans="2:8" s="1" customFormat="1" ht="16.899999999999999" customHeight="1">
      <c r="B520" s="33"/>
      <c r="C520" s="226" t="s">
        <v>1</v>
      </c>
      <c r="D520" s="226" t="s">
        <v>1927</v>
      </c>
      <c r="E520" s="18" t="s">
        <v>1</v>
      </c>
      <c r="F520" s="227">
        <v>0</v>
      </c>
      <c r="H520" s="33"/>
    </row>
    <row r="521" spans="2:8" s="1" customFormat="1" ht="16.899999999999999" customHeight="1">
      <c r="B521" s="33"/>
      <c r="C521" s="226" t="s">
        <v>1</v>
      </c>
      <c r="D521" s="226" t="s">
        <v>2292</v>
      </c>
      <c r="E521" s="18" t="s">
        <v>1</v>
      </c>
      <c r="F521" s="227">
        <v>26.67</v>
      </c>
      <c r="H521" s="33"/>
    </row>
    <row r="522" spans="2:8" s="1" customFormat="1" ht="16.899999999999999" customHeight="1">
      <c r="B522" s="33"/>
      <c r="C522" s="226" t="s">
        <v>1</v>
      </c>
      <c r="D522" s="226" t="s">
        <v>1929</v>
      </c>
      <c r="E522" s="18" t="s">
        <v>1</v>
      </c>
      <c r="F522" s="227">
        <v>0</v>
      </c>
      <c r="H522" s="33"/>
    </row>
    <row r="523" spans="2:8" s="1" customFormat="1" ht="16.899999999999999" customHeight="1">
      <c r="B523" s="33"/>
      <c r="C523" s="226" t="s">
        <v>1</v>
      </c>
      <c r="D523" s="226" t="s">
        <v>2293</v>
      </c>
      <c r="E523" s="18" t="s">
        <v>1</v>
      </c>
      <c r="F523" s="227">
        <v>37.200000000000003</v>
      </c>
      <c r="H523" s="33"/>
    </row>
    <row r="524" spans="2:8" s="1" customFormat="1" ht="16.899999999999999" customHeight="1">
      <c r="B524" s="33"/>
      <c r="C524" s="226" t="s">
        <v>1</v>
      </c>
      <c r="D524" s="226" t="s">
        <v>1930</v>
      </c>
      <c r="E524" s="18" t="s">
        <v>1</v>
      </c>
      <c r="F524" s="227">
        <v>0</v>
      </c>
      <c r="H524" s="33"/>
    </row>
    <row r="525" spans="2:8" s="1" customFormat="1" ht="16.899999999999999" customHeight="1">
      <c r="B525" s="33"/>
      <c r="C525" s="226" t="s">
        <v>1</v>
      </c>
      <c r="D525" s="226" t="s">
        <v>2294</v>
      </c>
      <c r="E525" s="18" t="s">
        <v>1</v>
      </c>
      <c r="F525" s="227">
        <v>51.3</v>
      </c>
      <c r="H525" s="33"/>
    </row>
    <row r="526" spans="2:8" s="1" customFormat="1" ht="16.899999999999999" customHeight="1">
      <c r="B526" s="33"/>
      <c r="C526" s="226" t="s">
        <v>1</v>
      </c>
      <c r="D526" s="226" t="s">
        <v>1856</v>
      </c>
      <c r="E526" s="18" t="s">
        <v>1</v>
      </c>
      <c r="F526" s="227">
        <v>0</v>
      </c>
      <c r="H526" s="33"/>
    </row>
    <row r="527" spans="2:8" s="1" customFormat="1" ht="16.899999999999999" customHeight="1">
      <c r="B527" s="33"/>
      <c r="C527" s="226" t="s">
        <v>1</v>
      </c>
      <c r="D527" s="226" t="s">
        <v>2295</v>
      </c>
      <c r="E527" s="18" t="s">
        <v>1</v>
      </c>
      <c r="F527" s="227">
        <v>70.83</v>
      </c>
      <c r="H527" s="33"/>
    </row>
    <row r="528" spans="2:8" s="1" customFormat="1" ht="16.899999999999999" customHeight="1">
      <c r="B528" s="33"/>
      <c r="C528" s="226" t="s">
        <v>1</v>
      </c>
      <c r="D528" s="226" t="s">
        <v>1858</v>
      </c>
      <c r="E528" s="18" t="s">
        <v>1</v>
      </c>
      <c r="F528" s="227">
        <v>0</v>
      </c>
      <c r="H528" s="33"/>
    </row>
    <row r="529" spans="2:8" s="1" customFormat="1" ht="16.899999999999999" customHeight="1">
      <c r="B529" s="33"/>
      <c r="C529" s="226" t="s">
        <v>1</v>
      </c>
      <c r="D529" s="226" t="s">
        <v>2296</v>
      </c>
      <c r="E529" s="18" t="s">
        <v>1</v>
      </c>
      <c r="F529" s="227">
        <v>35.712000000000003</v>
      </c>
      <c r="H529" s="33"/>
    </row>
    <row r="530" spans="2:8" s="1" customFormat="1" ht="16.899999999999999" customHeight="1">
      <c r="B530" s="33"/>
      <c r="C530" s="226" t="s">
        <v>1</v>
      </c>
      <c r="D530" s="226" t="s">
        <v>1860</v>
      </c>
      <c r="E530" s="18" t="s">
        <v>1</v>
      </c>
      <c r="F530" s="227">
        <v>0</v>
      </c>
      <c r="H530" s="33"/>
    </row>
    <row r="531" spans="2:8" s="1" customFormat="1" ht="16.899999999999999" customHeight="1">
      <c r="B531" s="33"/>
      <c r="C531" s="226" t="s">
        <v>1</v>
      </c>
      <c r="D531" s="226" t="s">
        <v>2297</v>
      </c>
      <c r="E531" s="18" t="s">
        <v>1</v>
      </c>
      <c r="F531" s="227">
        <v>22.35</v>
      </c>
      <c r="H531" s="33"/>
    </row>
    <row r="532" spans="2:8" s="1" customFormat="1" ht="16.899999999999999" customHeight="1">
      <c r="B532" s="33"/>
      <c r="C532" s="226" t="s">
        <v>1</v>
      </c>
      <c r="D532" s="226" t="s">
        <v>1861</v>
      </c>
      <c r="E532" s="18" t="s">
        <v>1</v>
      </c>
      <c r="F532" s="227">
        <v>0</v>
      </c>
      <c r="H532" s="33"/>
    </row>
    <row r="533" spans="2:8" s="1" customFormat="1" ht="16.899999999999999" customHeight="1">
      <c r="B533" s="33"/>
      <c r="C533" s="226" t="s">
        <v>1</v>
      </c>
      <c r="D533" s="226" t="s">
        <v>2298</v>
      </c>
      <c r="E533" s="18" t="s">
        <v>1</v>
      </c>
      <c r="F533" s="227">
        <v>29.132999999999999</v>
      </c>
      <c r="H533" s="33"/>
    </row>
    <row r="534" spans="2:8" s="1" customFormat="1" ht="16.899999999999999" customHeight="1">
      <c r="B534" s="33"/>
      <c r="C534" s="226" t="s">
        <v>1</v>
      </c>
      <c r="D534" s="226" t="s">
        <v>1932</v>
      </c>
      <c r="E534" s="18" t="s">
        <v>1</v>
      </c>
      <c r="F534" s="227">
        <v>0</v>
      </c>
      <c r="H534" s="33"/>
    </row>
    <row r="535" spans="2:8" s="1" customFormat="1" ht="22.5">
      <c r="B535" s="33"/>
      <c r="C535" s="226" t="s">
        <v>1</v>
      </c>
      <c r="D535" s="226" t="s">
        <v>2299</v>
      </c>
      <c r="E535" s="18" t="s">
        <v>1</v>
      </c>
      <c r="F535" s="227">
        <v>187.327</v>
      </c>
      <c r="H535" s="33"/>
    </row>
    <row r="536" spans="2:8" s="1" customFormat="1" ht="16.899999999999999" customHeight="1">
      <c r="B536" s="33"/>
      <c r="C536" s="226" t="s">
        <v>1</v>
      </c>
      <c r="D536" s="226" t="s">
        <v>1934</v>
      </c>
      <c r="E536" s="18" t="s">
        <v>1</v>
      </c>
      <c r="F536" s="227">
        <v>0</v>
      </c>
      <c r="H536" s="33"/>
    </row>
    <row r="537" spans="2:8" s="1" customFormat="1" ht="16.899999999999999" customHeight="1">
      <c r="B537" s="33"/>
      <c r="C537" s="226" t="s">
        <v>1</v>
      </c>
      <c r="D537" s="226" t="s">
        <v>2300</v>
      </c>
      <c r="E537" s="18" t="s">
        <v>1</v>
      </c>
      <c r="F537" s="227">
        <v>88.820999999999998</v>
      </c>
      <c r="H537" s="33"/>
    </row>
    <row r="538" spans="2:8" s="1" customFormat="1" ht="16.899999999999999" customHeight="1">
      <c r="B538" s="33"/>
      <c r="C538" s="226" t="s">
        <v>1</v>
      </c>
      <c r="D538" s="226" t="s">
        <v>1936</v>
      </c>
      <c r="E538" s="18" t="s">
        <v>1</v>
      </c>
      <c r="F538" s="227">
        <v>0</v>
      </c>
      <c r="H538" s="33"/>
    </row>
    <row r="539" spans="2:8" s="1" customFormat="1" ht="16.899999999999999" customHeight="1">
      <c r="B539" s="33"/>
      <c r="C539" s="226" t="s">
        <v>1</v>
      </c>
      <c r="D539" s="226" t="s">
        <v>2301</v>
      </c>
      <c r="E539" s="18" t="s">
        <v>1</v>
      </c>
      <c r="F539" s="227">
        <v>65.849999999999994</v>
      </c>
      <c r="H539" s="33"/>
    </row>
    <row r="540" spans="2:8" s="1" customFormat="1" ht="16.899999999999999" customHeight="1">
      <c r="B540" s="33"/>
      <c r="C540" s="226" t="s">
        <v>1</v>
      </c>
      <c r="D540" s="226" t="s">
        <v>789</v>
      </c>
      <c r="E540" s="18" t="s">
        <v>1</v>
      </c>
      <c r="F540" s="227">
        <v>0</v>
      </c>
      <c r="H540" s="33"/>
    </row>
    <row r="541" spans="2:8" s="1" customFormat="1" ht="16.899999999999999" customHeight="1">
      <c r="B541" s="33"/>
      <c r="C541" s="226" t="s">
        <v>1</v>
      </c>
      <c r="D541" s="226" t="s">
        <v>2302</v>
      </c>
      <c r="E541" s="18" t="s">
        <v>1</v>
      </c>
      <c r="F541" s="227">
        <v>46.286999999999999</v>
      </c>
      <c r="H541" s="33"/>
    </row>
    <row r="542" spans="2:8" s="1" customFormat="1" ht="16.899999999999999" customHeight="1">
      <c r="B542" s="33"/>
      <c r="C542" s="226" t="s">
        <v>1</v>
      </c>
      <c r="D542" s="226" t="s">
        <v>1462</v>
      </c>
      <c r="E542" s="18" t="s">
        <v>1</v>
      </c>
      <c r="F542" s="227">
        <v>0</v>
      </c>
      <c r="H542" s="33"/>
    </row>
    <row r="543" spans="2:8" s="1" customFormat="1" ht="16.899999999999999" customHeight="1">
      <c r="B543" s="33"/>
      <c r="C543" s="226" t="s">
        <v>1</v>
      </c>
      <c r="D543" s="226" t="s">
        <v>2303</v>
      </c>
      <c r="E543" s="18" t="s">
        <v>1</v>
      </c>
      <c r="F543" s="227">
        <v>186.16499999999999</v>
      </c>
      <c r="H543" s="33"/>
    </row>
    <row r="544" spans="2:8" s="1" customFormat="1" ht="16.899999999999999" customHeight="1">
      <c r="B544" s="33"/>
      <c r="C544" s="226" t="s">
        <v>1</v>
      </c>
      <c r="D544" s="226" t="s">
        <v>2304</v>
      </c>
      <c r="E544" s="18" t="s">
        <v>1</v>
      </c>
      <c r="F544" s="227">
        <v>0</v>
      </c>
      <c r="H544" s="33"/>
    </row>
    <row r="545" spans="2:8" s="1" customFormat="1" ht="16.899999999999999" customHeight="1">
      <c r="B545" s="33"/>
      <c r="C545" s="226" t="s">
        <v>1</v>
      </c>
      <c r="D545" s="226" t="s">
        <v>2305</v>
      </c>
      <c r="E545" s="18" t="s">
        <v>1</v>
      </c>
      <c r="F545" s="227">
        <v>39.630000000000003</v>
      </c>
      <c r="H545" s="33"/>
    </row>
    <row r="546" spans="2:8" s="1" customFormat="1" ht="16.899999999999999" customHeight="1">
      <c r="B546" s="33"/>
      <c r="C546" s="226" t="s">
        <v>1</v>
      </c>
      <c r="D546" s="226" t="s">
        <v>2225</v>
      </c>
      <c r="E546" s="18" t="s">
        <v>1</v>
      </c>
      <c r="F546" s="227">
        <v>2075.7150000000001</v>
      </c>
      <c r="H546" s="33"/>
    </row>
    <row r="547" spans="2:8" s="1" customFormat="1" ht="16.899999999999999" customHeight="1">
      <c r="B547" s="33"/>
      <c r="C547" s="226" t="s">
        <v>1</v>
      </c>
      <c r="D547" s="226" t="s">
        <v>325</v>
      </c>
      <c r="E547" s="18" t="s">
        <v>1</v>
      </c>
      <c r="F547" s="227">
        <v>4090.212</v>
      </c>
      <c r="H547" s="33"/>
    </row>
    <row r="548" spans="2:8" s="1" customFormat="1" ht="16.899999999999999" customHeight="1">
      <c r="B548" s="33"/>
      <c r="C548" s="228" t="s">
        <v>10747</v>
      </c>
      <c r="H548" s="33"/>
    </row>
    <row r="549" spans="2:8" s="1" customFormat="1" ht="16.899999999999999" customHeight="1">
      <c r="B549" s="33"/>
      <c r="C549" s="226" t="s">
        <v>2158</v>
      </c>
      <c r="D549" s="226" t="s">
        <v>2159</v>
      </c>
      <c r="E549" s="18" t="s">
        <v>312</v>
      </c>
      <c r="F549" s="227">
        <v>6933.9719999999998</v>
      </c>
      <c r="H549" s="33"/>
    </row>
    <row r="550" spans="2:8" s="1" customFormat="1" ht="16.899999999999999" customHeight="1">
      <c r="B550" s="33"/>
      <c r="C550" s="226" t="s">
        <v>2311</v>
      </c>
      <c r="D550" s="226" t="s">
        <v>2312</v>
      </c>
      <c r="E550" s="18" t="s">
        <v>312</v>
      </c>
      <c r="F550" s="227">
        <v>6107.982</v>
      </c>
      <c r="H550" s="33"/>
    </row>
    <row r="551" spans="2:8" s="1" customFormat="1" ht="16.899999999999999" customHeight="1">
      <c r="B551" s="33"/>
      <c r="C551" s="222" t="s">
        <v>217</v>
      </c>
      <c r="D551" s="223" t="s">
        <v>218</v>
      </c>
      <c r="E551" s="224" t="s">
        <v>1</v>
      </c>
      <c r="F551" s="225">
        <v>438.70499999999998</v>
      </c>
      <c r="H551" s="33"/>
    </row>
    <row r="552" spans="2:8" s="1" customFormat="1" ht="16.899999999999999" customHeight="1">
      <c r="B552" s="33"/>
      <c r="C552" s="226" t="s">
        <v>1</v>
      </c>
      <c r="D552" s="226" t="s">
        <v>2164</v>
      </c>
      <c r="E552" s="18" t="s">
        <v>1</v>
      </c>
      <c r="F552" s="227">
        <v>0</v>
      </c>
      <c r="H552" s="33"/>
    </row>
    <row r="553" spans="2:8" s="1" customFormat="1" ht="16.899999999999999" customHeight="1">
      <c r="B553" s="33"/>
      <c r="C553" s="226" t="s">
        <v>1</v>
      </c>
      <c r="D553" s="226" t="s">
        <v>2307</v>
      </c>
      <c r="E553" s="18" t="s">
        <v>1</v>
      </c>
      <c r="F553" s="227">
        <v>108.94499999999999</v>
      </c>
      <c r="H553" s="33"/>
    </row>
    <row r="554" spans="2:8" s="1" customFormat="1" ht="16.899999999999999" customHeight="1">
      <c r="B554" s="33"/>
      <c r="C554" s="226" t="s">
        <v>1</v>
      </c>
      <c r="D554" s="226" t="s">
        <v>1896</v>
      </c>
      <c r="E554" s="18" t="s">
        <v>1</v>
      </c>
      <c r="F554" s="227">
        <v>0</v>
      </c>
      <c r="H554" s="33"/>
    </row>
    <row r="555" spans="2:8" s="1" customFormat="1" ht="16.899999999999999" customHeight="1">
      <c r="B555" s="33"/>
      <c r="C555" s="226" t="s">
        <v>1</v>
      </c>
      <c r="D555" s="226" t="s">
        <v>2308</v>
      </c>
      <c r="E555" s="18" t="s">
        <v>1</v>
      </c>
      <c r="F555" s="227">
        <v>128.69999999999999</v>
      </c>
      <c r="H555" s="33"/>
    </row>
    <row r="556" spans="2:8" s="1" customFormat="1" ht="16.899999999999999" customHeight="1">
      <c r="B556" s="33"/>
      <c r="C556" s="226" t="s">
        <v>1</v>
      </c>
      <c r="D556" s="226" t="s">
        <v>2167</v>
      </c>
      <c r="E556" s="18" t="s">
        <v>1</v>
      </c>
      <c r="F556" s="227">
        <v>0</v>
      </c>
      <c r="H556" s="33"/>
    </row>
    <row r="557" spans="2:8" s="1" customFormat="1" ht="16.899999999999999" customHeight="1">
      <c r="B557" s="33"/>
      <c r="C557" s="226" t="s">
        <v>1</v>
      </c>
      <c r="D557" s="226" t="s">
        <v>2309</v>
      </c>
      <c r="E557" s="18" t="s">
        <v>1</v>
      </c>
      <c r="F557" s="227">
        <v>16.95</v>
      </c>
      <c r="H557" s="33"/>
    </row>
    <row r="558" spans="2:8" s="1" customFormat="1" ht="16.899999999999999" customHeight="1">
      <c r="B558" s="33"/>
      <c r="C558" s="226" t="s">
        <v>1</v>
      </c>
      <c r="D558" s="226" t="s">
        <v>1898</v>
      </c>
      <c r="E558" s="18" t="s">
        <v>1</v>
      </c>
      <c r="F558" s="227">
        <v>0</v>
      </c>
      <c r="H558" s="33"/>
    </row>
    <row r="559" spans="2:8" s="1" customFormat="1" ht="16.899999999999999" customHeight="1">
      <c r="B559" s="33"/>
      <c r="C559" s="226" t="s">
        <v>1</v>
      </c>
      <c r="D559" s="226" t="s">
        <v>2308</v>
      </c>
      <c r="E559" s="18" t="s">
        <v>1</v>
      </c>
      <c r="F559" s="227">
        <v>128.69999999999999</v>
      </c>
      <c r="H559" s="33"/>
    </row>
    <row r="560" spans="2:8" s="1" customFormat="1" ht="16.899999999999999" customHeight="1">
      <c r="B560" s="33"/>
      <c r="C560" s="226" t="s">
        <v>1</v>
      </c>
      <c r="D560" s="226" t="s">
        <v>2169</v>
      </c>
      <c r="E560" s="18" t="s">
        <v>1</v>
      </c>
      <c r="F560" s="227">
        <v>0</v>
      </c>
      <c r="H560" s="33"/>
    </row>
    <row r="561" spans="2:8" s="1" customFormat="1" ht="16.899999999999999" customHeight="1">
      <c r="B561" s="33"/>
      <c r="C561" s="226" t="s">
        <v>1</v>
      </c>
      <c r="D561" s="226" t="s">
        <v>2309</v>
      </c>
      <c r="E561" s="18" t="s">
        <v>1</v>
      </c>
      <c r="F561" s="227">
        <v>16.95</v>
      </c>
      <c r="H561" s="33"/>
    </row>
    <row r="562" spans="2:8" s="1" customFormat="1" ht="16.899999999999999" customHeight="1">
      <c r="B562" s="33"/>
      <c r="C562" s="226" t="s">
        <v>1</v>
      </c>
      <c r="D562" s="226" t="s">
        <v>1972</v>
      </c>
      <c r="E562" s="18" t="s">
        <v>1</v>
      </c>
      <c r="F562" s="227">
        <v>0</v>
      </c>
      <c r="H562" s="33"/>
    </row>
    <row r="563" spans="2:8" s="1" customFormat="1" ht="16.899999999999999" customHeight="1">
      <c r="B563" s="33"/>
      <c r="C563" s="226" t="s">
        <v>1</v>
      </c>
      <c r="D563" s="226" t="s">
        <v>2170</v>
      </c>
      <c r="E563" s="18" t="s">
        <v>1</v>
      </c>
      <c r="F563" s="227">
        <v>38.46</v>
      </c>
      <c r="H563" s="33"/>
    </row>
    <row r="564" spans="2:8" s="1" customFormat="1" ht="16.899999999999999" customHeight="1">
      <c r="B564" s="33"/>
      <c r="C564" s="226" t="s">
        <v>1</v>
      </c>
      <c r="D564" s="226" t="s">
        <v>1</v>
      </c>
      <c r="E564" s="18" t="s">
        <v>1</v>
      </c>
      <c r="F564" s="227">
        <v>0</v>
      </c>
      <c r="H564" s="33"/>
    </row>
    <row r="565" spans="2:8" s="1" customFormat="1" ht="16.899999999999999" customHeight="1">
      <c r="B565" s="33"/>
      <c r="C565" s="226" t="s">
        <v>1</v>
      </c>
      <c r="D565" s="226" t="s">
        <v>325</v>
      </c>
      <c r="E565" s="18" t="s">
        <v>1</v>
      </c>
      <c r="F565" s="227">
        <v>438.70499999999998</v>
      </c>
      <c r="H565" s="33"/>
    </row>
    <row r="566" spans="2:8" s="1" customFormat="1" ht="16.899999999999999" customHeight="1">
      <c r="B566" s="33"/>
      <c r="C566" s="228" t="s">
        <v>10747</v>
      </c>
      <c r="H566" s="33"/>
    </row>
    <row r="567" spans="2:8" s="1" customFormat="1" ht="16.899999999999999" customHeight="1">
      <c r="B567" s="33"/>
      <c r="C567" s="226" t="s">
        <v>2158</v>
      </c>
      <c r="D567" s="226" t="s">
        <v>2159</v>
      </c>
      <c r="E567" s="18" t="s">
        <v>312</v>
      </c>
      <c r="F567" s="227">
        <v>6933.9719999999998</v>
      </c>
      <c r="H567" s="33"/>
    </row>
    <row r="568" spans="2:8" s="1" customFormat="1" ht="16.899999999999999" customHeight="1">
      <c r="B568" s="33"/>
      <c r="C568" s="226" t="s">
        <v>2316</v>
      </c>
      <c r="D568" s="226" t="s">
        <v>2317</v>
      </c>
      <c r="E568" s="18" t="s">
        <v>312</v>
      </c>
      <c r="F568" s="227">
        <v>438.70499999999998</v>
      </c>
      <c r="H568" s="33"/>
    </row>
    <row r="569" spans="2:8" s="1" customFormat="1" ht="16.899999999999999" customHeight="1">
      <c r="B569" s="33"/>
      <c r="C569" s="222" t="s">
        <v>10750</v>
      </c>
      <c r="D569" s="223" t="s">
        <v>1</v>
      </c>
      <c r="E569" s="224" t="s">
        <v>1</v>
      </c>
      <c r="F569" s="225">
        <v>4963.2420000000002</v>
      </c>
      <c r="H569" s="33"/>
    </row>
    <row r="570" spans="2:8" s="1" customFormat="1" ht="16.899999999999999" customHeight="1">
      <c r="B570" s="33"/>
      <c r="C570" s="226" t="s">
        <v>1</v>
      </c>
      <c r="D570" s="226" t="s">
        <v>733</v>
      </c>
      <c r="E570" s="18" t="s">
        <v>1</v>
      </c>
      <c r="F570" s="227">
        <v>0</v>
      </c>
      <c r="H570" s="33"/>
    </row>
    <row r="571" spans="2:8" s="1" customFormat="1" ht="16.899999999999999" customHeight="1">
      <c r="B571" s="33"/>
      <c r="C571" s="226" t="s">
        <v>1</v>
      </c>
      <c r="D571" s="226" t="s">
        <v>2172</v>
      </c>
      <c r="E571" s="18" t="s">
        <v>1</v>
      </c>
      <c r="F571" s="227">
        <v>48.59</v>
      </c>
      <c r="H571" s="33"/>
    </row>
    <row r="572" spans="2:8" s="1" customFormat="1" ht="16.899999999999999" customHeight="1">
      <c r="B572" s="33"/>
      <c r="C572" s="226" t="s">
        <v>1</v>
      </c>
      <c r="D572" s="226" t="s">
        <v>566</v>
      </c>
      <c r="E572" s="18" t="s">
        <v>1</v>
      </c>
      <c r="F572" s="227">
        <v>0</v>
      </c>
      <c r="H572" s="33"/>
    </row>
    <row r="573" spans="2:8" s="1" customFormat="1" ht="16.899999999999999" customHeight="1">
      <c r="B573" s="33"/>
      <c r="C573" s="226" t="s">
        <v>1</v>
      </c>
      <c r="D573" s="226" t="s">
        <v>2173</v>
      </c>
      <c r="E573" s="18" t="s">
        <v>1</v>
      </c>
      <c r="F573" s="227">
        <v>16.86</v>
      </c>
      <c r="H573" s="33"/>
    </row>
    <row r="574" spans="2:8" s="1" customFormat="1" ht="16.899999999999999" customHeight="1">
      <c r="B574" s="33"/>
      <c r="C574" s="226" t="s">
        <v>1</v>
      </c>
      <c r="D574" s="226" t="s">
        <v>2164</v>
      </c>
      <c r="E574" s="18" t="s">
        <v>1</v>
      </c>
      <c r="F574" s="227">
        <v>0</v>
      </c>
      <c r="H574" s="33"/>
    </row>
    <row r="575" spans="2:8" s="1" customFormat="1" ht="16.899999999999999" customHeight="1">
      <c r="B575" s="33"/>
      <c r="C575" s="226" t="s">
        <v>1</v>
      </c>
      <c r="D575" s="226" t="s">
        <v>10751</v>
      </c>
      <c r="E575" s="18" t="s">
        <v>1</v>
      </c>
      <c r="F575" s="227">
        <v>211.17</v>
      </c>
      <c r="H575" s="33"/>
    </row>
    <row r="576" spans="2:8" s="1" customFormat="1" ht="16.899999999999999" customHeight="1">
      <c r="B576" s="33"/>
      <c r="C576" s="226" t="s">
        <v>1</v>
      </c>
      <c r="D576" s="226" t="s">
        <v>735</v>
      </c>
      <c r="E576" s="18" t="s">
        <v>1</v>
      </c>
      <c r="F576" s="227">
        <v>0</v>
      </c>
      <c r="H576" s="33"/>
    </row>
    <row r="577" spans="2:8" s="1" customFormat="1" ht="16.899999999999999" customHeight="1">
      <c r="B577" s="33"/>
      <c r="C577" s="226" t="s">
        <v>1</v>
      </c>
      <c r="D577" s="226" t="s">
        <v>2174</v>
      </c>
      <c r="E577" s="18" t="s">
        <v>1</v>
      </c>
      <c r="F577" s="227">
        <v>37.39</v>
      </c>
      <c r="H577" s="33"/>
    </row>
    <row r="578" spans="2:8" s="1" customFormat="1" ht="16.899999999999999" customHeight="1">
      <c r="B578" s="33"/>
      <c r="C578" s="226" t="s">
        <v>1</v>
      </c>
      <c r="D578" s="226" t="s">
        <v>2175</v>
      </c>
      <c r="E578" s="18" t="s">
        <v>1</v>
      </c>
      <c r="F578" s="227">
        <v>0</v>
      </c>
      <c r="H578" s="33"/>
    </row>
    <row r="579" spans="2:8" s="1" customFormat="1" ht="16.899999999999999" customHeight="1">
      <c r="B579" s="33"/>
      <c r="C579" s="226" t="s">
        <v>1</v>
      </c>
      <c r="D579" s="226" t="s">
        <v>2176</v>
      </c>
      <c r="E579" s="18" t="s">
        <v>1</v>
      </c>
      <c r="F579" s="227">
        <v>122.86799999999999</v>
      </c>
      <c r="H579" s="33"/>
    </row>
    <row r="580" spans="2:8" s="1" customFormat="1" ht="16.899999999999999" customHeight="1">
      <c r="B580" s="33"/>
      <c r="C580" s="226" t="s">
        <v>1</v>
      </c>
      <c r="D580" s="226" t="s">
        <v>1896</v>
      </c>
      <c r="E580" s="18" t="s">
        <v>1</v>
      </c>
      <c r="F580" s="227">
        <v>0</v>
      </c>
      <c r="H580" s="33"/>
    </row>
    <row r="581" spans="2:8" s="1" customFormat="1" ht="16.899999999999999" customHeight="1">
      <c r="B581" s="33"/>
      <c r="C581" s="226" t="s">
        <v>1</v>
      </c>
      <c r="D581" s="226" t="s">
        <v>10752</v>
      </c>
      <c r="E581" s="18" t="s">
        <v>1</v>
      </c>
      <c r="F581" s="227">
        <v>231.66</v>
      </c>
      <c r="H581" s="33"/>
    </row>
    <row r="582" spans="2:8" s="1" customFormat="1" ht="16.899999999999999" customHeight="1">
      <c r="B582" s="33"/>
      <c r="C582" s="226" t="s">
        <v>1</v>
      </c>
      <c r="D582" s="226" t="s">
        <v>2167</v>
      </c>
      <c r="E582" s="18" t="s">
        <v>1</v>
      </c>
      <c r="F582" s="227">
        <v>0</v>
      </c>
      <c r="H582" s="33"/>
    </row>
    <row r="583" spans="2:8" s="1" customFormat="1" ht="16.899999999999999" customHeight="1">
      <c r="B583" s="33"/>
      <c r="C583" s="226" t="s">
        <v>1</v>
      </c>
      <c r="D583" s="226" t="s">
        <v>10753</v>
      </c>
      <c r="E583" s="18" t="s">
        <v>1</v>
      </c>
      <c r="F583" s="227">
        <v>37.29</v>
      </c>
      <c r="H583" s="33"/>
    </row>
    <row r="584" spans="2:8" s="1" customFormat="1" ht="16.899999999999999" customHeight="1">
      <c r="B584" s="33"/>
      <c r="C584" s="226" t="s">
        <v>1</v>
      </c>
      <c r="D584" s="226" t="s">
        <v>1898</v>
      </c>
      <c r="E584" s="18" t="s">
        <v>1</v>
      </c>
      <c r="F584" s="227">
        <v>0</v>
      </c>
      <c r="H584" s="33"/>
    </row>
    <row r="585" spans="2:8" s="1" customFormat="1" ht="16.899999999999999" customHeight="1">
      <c r="B585" s="33"/>
      <c r="C585" s="226" t="s">
        <v>1</v>
      </c>
      <c r="D585" s="226" t="s">
        <v>10752</v>
      </c>
      <c r="E585" s="18" t="s">
        <v>1</v>
      </c>
      <c r="F585" s="227">
        <v>231.66</v>
      </c>
      <c r="H585" s="33"/>
    </row>
    <row r="586" spans="2:8" s="1" customFormat="1" ht="16.899999999999999" customHeight="1">
      <c r="B586" s="33"/>
      <c r="C586" s="226" t="s">
        <v>1</v>
      </c>
      <c r="D586" s="226" t="s">
        <v>2169</v>
      </c>
      <c r="E586" s="18" t="s">
        <v>1</v>
      </c>
      <c r="F586" s="227">
        <v>0</v>
      </c>
      <c r="H586" s="33"/>
    </row>
    <row r="587" spans="2:8" s="1" customFormat="1" ht="16.899999999999999" customHeight="1">
      <c r="B587" s="33"/>
      <c r="C587" s="226" t="s">
        <v>1</v>
      </c>
      <c r="D587" s="226" t="s">
        <v>10753</v>
      </c>
      <c r="E587" s="18" t="s">
        <v>1</v>
      </c>
      <c r="F587" s="227">
        <v>37.29</v>
      </c>
      <c r="H587" s="33"/>
    </row>
    <row r="588" spans="2:8" s="1" customFormat="1" ht="16.899999999999999" customHeight="1">
      <c r="B588" s="33"/>
      <c r="C588" s="226" t="s">
        <v>1</v>
      </c>
      <c r="D588" s="226" t="s">
        <v>2177</v>
      </c>
      <c r="E588" s="18" t="s">
        <v>1</v>
      </c>
      <c r="F588" s="227">
        <v>0</v>
      </c>
      <c r="H588" s="33"/>
    </row>
    <row r="589" spans="2:8" s="1" customFormat="1" ht="16.899999999999999" customHeight="1">
      <c r="B589" s="33"/>
      <c r="C589" s="226" t="s">
        <v>1</v>
      </c>
      <c r="D589" s="226" t="s">
        <v>2178</v>
      </c>
      <c r="E589" s="18" t="s">
        <v>1</v>
      </c>
      <c r="F589" s="227">
        <v>10.64</v>
      </c>
      <c r="H589" s="33"/>
    </row>
    <row r="590" spans="2:8" s="1" customFormat="1" ht="16.899999999999999" customHeight="1">
      <c r="B590" s="33"/>
      <c r="C590" s="226" t="s">
        <v>1</v>
      </c>
      <c r="D590" s="226" t="s">
        <v>2181</v>
      </c>
      <c r="E590" s="18" t="s">
        <v>1</v>
      </c>
      <c r="F590" s="227">
        <v>0</v>
      </c>
      <c r="H590" s="33"/>
    </row>
    <row r="591" spans="2:8" s="1" customFormat="1" ht="16.899999999999999" customHeight="1">
      <c r="B591" s="33"/>
      <c r="C591" s="226" t="s">
        <v>1</v>
      </c>
      <c r="D591" s="226" t="s">
        <v>2182</v>
      </c>
      <c r="E591" s="18" t="s">
        <v>1</v>
      </c>
      <c r="F591" s="227">
        <v>5.12</v>
      </c>
      <c r="H591" s="33"/>
    </row>
    <row r="592" spans="2:8" s="1" customFormat="1" ht="16.899999999999999" customHeight="1">
      <c r="B592" s="33"/>
      <c r="C592" s="226" t="s">
        <v>1</v>
      </c>
      <c r="D592" s="226" t="s">
        <v>2183</v>
      </c>
      <c r="E592" s="18" t="s">
        <v>1</v>
      </c>
      <c r="F592" s="227">
        <v>0</v>
      </c>
      <c r="H592" s="33"/>
    </row>
    <row r="593" spans="2:8" s="1" customFormat="1" ht="16.899999999999999" customHeight="1">
      <c r="B593" s="33"/>
      <c r="C593" s="226" t="s">
        <v>1</v>
      </c>
      <c r="D593" s="226" t="s">
        <v>2184</v>
      </c>
      <c r="E593" s="18" t="s">
        <v>1</v>
      </c>
      <c r="F593" s="227">
        <v>8.1999999999999993</v>
      </c>
      <c r="H593" s="33"/>
    </row>
    <row r="594" spans="2:8" s="1" customFormat="1" ht="16.899999999999999" customHeight="1">
      <c r="B594" s="33"/>
      <c r="C594" s="226" t="s">
        <v>1</v>
      </c>
      <c r="D594" s="226" t="s">
        <v>2185</v>
      </c>
      <c r="E594" s="18" t="s">
        <v>1</v>
      </c>
      <c r="F594" s="227">
        <v>0</v>
      </c>
      <c r="H594" s="33"/>
    </row>
    <row r="595" spans="2:8" s="1" customFormat="1" ht="16.899999999999999" customHeight="1">
      <c r="B595" s="33"/>
      <c r="C595" s="226" t="s">
        <v>1</v>
      </c>
      <c r="D595" s="226" t="s">
        <v>2186</v>
      </c>
      <c r="E595" s="18" t="s">
        <v>1</v>
      </c>
      <c r="F595" s="227">
        <v>6.67</v>
      </c>
      <c r="H595" s="33"/>
    </row>
    <row r="596" spans="2:8" s="1" customFormat="1" ht="16.899999999999999" customHeight="1">
      <c r="B596" s="33"/>
      <c r="C596" s="226" t="s">
        <v>1</v>
      </c>
      <c r="D596" s="226" t="s">
        <v>2188</v>
      </c>
      <c r="E596" s="18" t="s">
        <v>1</v>
      </c>
      <c r="F596" s="227">
        <v>0</v>
      </c>
      <c r="H596" s="33"/>
    </row>
    <row r="597" spans="2:8" s="1" customFormat="1" ht="16.899999999999999" customHeight="1">
      <c r="B597" s="33"/>
      <c r="C597" s="226" t="s">
        <v>1</v>
      </c>
      <c r="D597" s="226" t="s">
        <v>2189</v>
      </c>
      <c r="E597" s="18" t="s">
        <v>1</v>
      </c>
      <c r="F597" s="227">
        <v>51.51</v>
      </c>
      <c r="H597" s="33"/>
    </row>
    <row r="598" spans="2:8" s="1" customFormat="1" ht="16.899999999999999" customHeight="1">
      <c r="B598" s="33"/>
      <c r="C598" s="226" t="s">
        <v>1</v>
      </c>
      <c r="D598" s="226" t="s">
        <v>2190</v>
      </c>
      <c r="E598" s="18" t="s">
        <v>1</v>
      </c>
      <c r="F598" s="227">
        <v>0</v>
      </c>
      <c r="H598" s="33"/>
    </row>
    <row r="599" spans="2:8" s="1" customFormat="1" ht="16.899999999999999" customHeight="1">
      <c r="B599" s="33"/>
      <c r="C599" s="226" t="s">
        <v>1</v>
      </c>
      <c r="D599" s="226" t="s">
        <v>2191</v>
      </c>
      <c r="E599" s="18" t="s">
        <v>1</v>
      </c>
      <c r="F599" s="227">
        <v>76.89</v>
      </c>
      <c r="H599" s="33"/>
    </row>
    <row r="600" spans="2:8" s="1" customFormat="1" ht="16.899999999999999" customHeight="1">
      <c r="B600" s="33"/>
      <c r="C600" s="226" t="s">
        <v>1</v>
      </c>
      <c r="D600" s="226" t="s">
        <v>2192</v>
      </c>
      <c r="E600" s="18" t="s">
        <v>1</v>
      </c>
      <c r="F600" s="227">
        <v>0</v>
      </c>
      <c r="H600" s="33"/>
    </row>
    <row r="601" spans="2:8" s="1" customFormat="1" ht="16.899999999999999" customHeight="1">
      <c r="B601" s="33"/>
      <c r="C601" s="226" t="s">
        <v>1</v>
      </c>
      <c r="D601" s="226" t="s">
        <v>2193</v>
      </c>
      <c r="E601" s="18" t="s">
        <v>1</v>
      </c>
      <c r="F601" s="227">
        <v>75.768000000000001</v>
      </c>
      <c r="H601" s="33"/>
    </row>
    <row r="602" spans="2:8" s="1" customFormat="1" ht="16.899999999999999" customHeight="1">
      <c r="B602" s="33"/>
      <c r="C602" s="226" t="s">
        <v>1</v>
      </c>
      <c r="D602" s="226" t="s">
        <v>2194</v>
      </c>
      <c r="E602" s="18" t="s">
        <v>1</v>
      </c>
      <c r="F602" s="227">
        <v>0</v>
      </c>
      <c r="H602" s="33"/>
    </row>
    <row r="603" spans="2:8" s="1" customFormat="1" ht="16.899999999999999" customHeight="1">
      <c r="B603" s="33"/>
      <c r="C603" s="226" t="s">
        <v>1</v>
      </c>
      <c r="D603" s="226" t="s">
        <v>2195</v>
      </c>
      <c r="E603" s="18" t="s">
        <v>1</v>
      </c>
      <c r="F603" s="227">
        <v>29.31</v>
      </c>
      <c r="H603" s="33"/>
    </row>
    <row r="604" spans="2:8" s="1" customFormat="1" ht="16.899999999999999" customHeight="1">
      <c r="B604" s="33"/>
      <c r="C604" s="226" t="s">
        <v>1</v>
      </c>
      <c r="D604" s="226" t="s">
        <v>2196</v>
      </c>
      <c r="E604" s="18" t="s">
        <v>1</v>
      </c>
      <c r="F604" s="227">
        <v>0</v>
      </c>
      <c r="H604" s="33"/>
    </row>
    <row r="605" spans="2:8" s="1" customFormat="1" ht="16.899999999999999" customHeight="1">
      <c r="B605" s="33"/>
      <c r="C605" s="226" t="s">
        <v>1</v>
      </c>
      <c r="D605" s="226" t="s">
        <v>2197</v>
      </c>
      <c r="E605" s="18" t="s">
        <v>1</v>
      </c>
      <c r="F605" s="227">
        <v>36.57</v>
      </c>
      <c r="H605" s="33"/>
    </row>
    <row r="606" spans="2:8" s="1" customFormat="1" ht="16.899999999999999" customHeight="1">
      <c r="B606" s="33"/>
      <c r="C606" s="226" t="s">
        <v>1</v>
      </c>
      <c r="D606" s="226" t="s">
        <v>2202</v>
      </c>
      <c r="E606" s="18" t="s">
        <v>1</v>
      </c>
      <c r="F606" s="227">
        <v>0</v>
      </c>
      <c r="H606" s="33"/>
    </row>
    <row r="607" spans="2:8" s="1" customFormat="1" ht="16.899999999999999" customHeight="1">
      <c r="B607" s="33"/>
      <c r="C607" s="226" t="s">
        <v>1</v>
      </c>
      <c r="D607" s="226" t="s">
        <v>2203</v>
      </c>
      <c r="E607" s="18" t="s">
        <v>1</v>
      </c>
      <c r="F607" s="227">
        <v>36.06</v>
      </c>
      <c r="H607" s="33"/>
    </row>
    <row r="608" spans="2:8" s="1" customFormat="1" ht="16.899999999999999" customHeight="1">
      <c r="B608" s="33"/>
      <c r="C608" s="226" t="s">
        <v>1</v>
      </c>
      <c r="D608" s="226" t="s">
        <v>1</v>
      </c>
      <c r="E608" s="18" t="s">
        <v>1</v>
      </c>
      <c r="F608" s="227">
        <v>0</v>
      </c>
      <c r="H608" s="33"/>
    </row>
    <row r="609" spans="2:8" s="1" customFormat="1" ht="16.899999999999999" customHeight="1">
      <c r="B609" s="33"/>
      <c r="C609" s="226" t="s">
        <v>1</v>
      </c>
      <c r="D609" s="226" t="s">
        <v>1972</v>
      </c>
      <c r="E609" s="18" t="s">
        <v>1</v>
      </c>
      <c r="F609" s="227">
        <v>0</v>
      </c>
      <c r="H609" s="33"/>
    </row>
    <row r="610" spans="2:8" s="1" customFormat="1" ht="16.899999999999999" customHeight="1">
      <c r="B610" s="33"/>
      <c r="C610" s="226" t="s">
        <v>1</v>
      </c>
      <c r="D610" s="226" t="s">
        <v>10754</v>
      </c>
      <c r="E610" s="18" t="s">
        <v>1</v>
      </c>
      <c r="F610" s="227">
        <v>123.96</v>
      </c>
      <c r="H610" s="33"/>
    </row>
    <row r="611" spans="2:8" s="1" customFormat="1" ht="16.899999999999999" customHeight="1">
      <c r="B611" s="33"/>
      <c r="C611" s="226" t="s">
        <v>1</v>
      </c>
      <c r="D611" s="226" t="s">
        <v>2204</v>
      </c>
      <c r="E611" s="18" t="s">
        <v>1</v>
      </c>
      <c r="F611" s="227">
        <v>0</v>
      </c>
      <c r="H611" s="33"/>
    </row>
    <row r="612" spans="2:8" s="1" customFormat="1" ht="16.899999999999999" customHeight="1">
      <c r="B612" s="33"/>
      <c r="C612" s="226" t="s">
        <v>1</v>
      </c>
      <c r="D612" s="226" t="s">
        <v>2205</v>
      </c>
      <c r="E612" s="18" t="s">
        <v>1</v>
      </c>
      <c r="F612" s="227">
        <v>78.72</v>
      </c>
      <c r="H612" s="33"/>
    </row>
    <row r="613" spans="2:8" s="1" customFormat="1" ht="16.899999999999999" customHeight="1">
      <c r="B613" s="33"/>
      <c r="C613" s="226" t="s">
        <v>1</v>
      </c>
      <c r="D613" s="226" t="s">
        <v>2209</v>
      </c>
      <c r="E613" s="18" t="s">
        <v>1</v>
      </c>
      <c r="F613" s="227">
        <v>0</v>
      </c>
      <c r="H613" s="33"/>
    </row>
    <row r="614" spans="2:8" s="1" customFormat="1" ht="16.899999999999999" customHeight="1">
      <c r="B614" s="33"/>
      <c r="C614" s="226" t="s">
        <v>1</v>
      </c>
      <c r="D614" s="226" t="s">
        <v>2210</v>
      </c>
      <c r="E614" s="18" t="s">
        <v>1</v>
      </c>
      <c r="F614" s="227">
        <v>66.638000000000005</v>
      </c>
      <c r="H614" s="33"/>
    </row>
    <row r="615" spans="2:8" s="1" customFormat="1" ht="16.899999999999999" customHeight="1">
      <c r="B615" s="33"/>
      <c r="C615" s="226" t="s">
        <v>1</v>
      </c>
      <c r="D615" s="226" t="s">
        <v>2211</v>
      </c>
      <c r="E615" s="18" t="s">
        <v>1</v>
      </c>
      <c r="F615" s="227">
        <v>0</v>
      </c>
      <c r="H615" s="33"/>
    </row>
    <row r="616" spans="2:8" s="1" customFormat="1" ht="16.899999999999999" customHeight="1">
      <c r="B616" s="33"/>
      <c r="C616" s="226" t="s">
        <v>1</v>
      </c>
      <c r="D616" s="226" t="s">
        <v>2212</v>
      </c>
      <c r="E616" s="18" t="s">
        <v>1</v>
      </c>
      <c r="F616" s="227">
        <v>21.042000000000002</v>
      </c>
      <c r="H616" s="33"/>
    </row>
    <row r="617" spans="2:8" s="1" customFormat="1" ht="16.899999999999999" customHeight="1">
      <c r="B617" s="33"/>
      <c r="C617" s="226" t="s">
        <v>1</v>
      </c>
      <c r="D617" s="226" t="s">
        <v>2213</v>
      </c>
      <c r="E617" s="18" t="s">
        <v>1</v>
      </c>
      <c r="F617" s="227">
        <v>0</v>
      </c>
      <c r="H617" s="33"/>
    </row>
    <row r="618" spans="2:8" s="1" customFormat="1" ht="16.899999999999999" customHeight="1">
      <c r="B618" s="33"/>
      <c r="C618" s="226" t="s">
        <v>1</v>
      </c>
      <c r="D618" s="226" t="s">
        <v>2214</v>
      </c>
      <c r="E618" s="18" t="s">
        <v>1</v>
      </c>
      <c r="F618" s="227">
        <v>30.716999999999999</v>
      </c>
      <c r="H618" s="33"/>
    </row>
    <row r="619" spans="2:8" s="1" customFormat="1" ht="16.899999999999999" customHeight="1">
      <c r="B619" s="33"/>
      <c r="C619" s="226" t="s">
        <v>1</v>
      </c>
      <c r="D619" s="226" t="s">
        <v>2215</v>
      </c>
      <c r="E619" s="18" t="s">
        <v>1</v>
      </c>
      <c r="F619" s="227">
        <v>0</v>
      </c>
      <c r="H619" s="33"/>
    </row>
    <row r="620" spans="2:8" s="1" customFormat="1" ht="16.899999999999999" customHeight="1">
      <c r="B620" s="33"/>
      <c r="C620" s="226" t="s">
        <v>1</v>
      </c>
      <c r="D620" s="226" t="s">
        <v>2216</v>
      </c>
      <c r="E620" s="18" t="s">
        <v>1</v>
      </c>
      <c r="F620" s="227">
        <v>37.78</v>
      </c>
      <c r="H620" s="33"/>
    </row>
    <row r="621" spans="2:8" s="1" customFormat="1" ht="16.899999999999999" customHeight="1">
      <c r="B621" s="33"/>
      <c r="C621" s="226" t="s">
        <v>1</v>
      </c>
      <c r="D621" s="226" t="s">
        <v>2217</v>
      </c>
      <c r="E621" s="18" t="s">
        <v>1</v>
      </c>
      <c r="F621" s="227">
        <v>0</v>
      </c>
      <c r="H621" s="33"/>
    </row>
    <row r="622" spans="2:8" s="1" customFormat="1" ht="16.899999999999999" customHeight="1">
      <c r="B622" s="33"/>
      <c r="C622" s="226" t="s">
        <v>1</v>
      </c>
      <c r="D622" s="226" t="s">
        <v>2218</v>
      </c>
      <c r="E622" s="18" t="s">
        <v>1</v>
      </c>
      <c r="F622" s="227">
        <v>62.012999999999998</v>
      </c>
      <c r="H622" s="33"/>
    </row>
    <row r="623" spans="2:8" s="1" customFormat="1" ht="16.899999999999999" customHeight="1">
      <c r="B623" s="33"/>
      <c r="C623" s="226" t="s">
        <v>1</v>
      </c>
      <c r="D623" s="226" t="s">
        <v>2219</v>
      </c>
      <c r="E623" s="18" t="s">
        <v>1</v>
      </c>
      <c r="F623" s="227">
        <v>0</v>
      </c>
      <c r="H623" s="33"/>
    </row>
    <row r="624" spans="2:8" s="1" customFormat="1" ht="16.899999999999999" customHeight="1">
      <c r="B624" s="33"/>
      <c r="C624" s="226" t="s">
        <v>1</v>
      </c>
      <c r="D624" s="226" t="s">
        <v>2218</v>
      </c>
      <c r="E624" s="18" t="s">
        <v>1</v>
      </c>
      <c r="F624" s="227">
        <v>62.012999999999998</v>
      </c>
      <c r="H624" s="33"/>
    </row>
    <row r="625" spans="2:8" s="1" customFormat="1" ht="16.899999999999999" customHeight="1">
      <c r="B625" s="33"/>
      <c r="C625" s="226" t="s">
        <v>1</v>
      </c>
      <c r="D625" s="226" t="s">
        <v>2220</v>
      </c>
      <c r="E625" s="18" t="s">
        <v>1</v>
      </c>
      <c r="F625" s="227">
        <v>0</v>
      </c>
      <c r="H625" s="33"/>
    </row>
    <row r="626" spans="2:8" s="1" customFormat="1" ht="16.899999999999999" customHeight="1">
      <c r="B626" s="33"/>
      <c r="C626" s="226" t="s">
        <v>1</v>
      </c>
      <c r="D626" s="226" t="s">
        <v>2210</v>
      </c>
      <c r="E626" s="18" t="s">
        <v>1</v>
      </c>
      <c r="F626" s="227">
        <v>66.638000000000005</v>
      </c>
      <c r="H626" s="33"/>
    </row>
    <row r="627" spans="2:8" s="1" customFormat="1" ht="16.899999999999999" customHeight="1">
      <c r="B627" s="33"/>
      <c r="C627" s="226" t="s">
        <v>1</v>
      </c>
      <c r="D627" s="226" t="s">
        <v>2221</v>
      </c>
      <c r="E627" s="18" t="s">
        <v>1</v>
      </c>
      <c r="F627" s="227">
        <v>0</v>
      </c>
      <c r="H627" s="33"/>
    </row>
    <row r="628" spans="2:8" s="1" customFormat="1" ht="16.899999999999999" customHeight="1">
      <c r="B628" s="33"/>
      <c r="C628" s="226" t="s">
        <v>1</v>
      </c>
      <c r="D628" s="226" t="s">
        <v>2212</v>
      </c>
      <c r="E628" s="18" t="s">
        <v>1</v>
      </c>
      <c r="F628" s="227">
        <v>21.042000000000002</v>
      </c>
      <c r="H628" s="33"/>
    </row>
    <row r="629" spans="2:8" s="1" customFormat="1" ht="16.899999999999999" customHeight="1">
      <c r="B629" s="33"/>
      <c r="C629" s="226" t="s">
        <v>1</v>
      </c>
      <c r="D629" s="226" t="s">
        <v>2222</v>
      </c>
      <c r="E629" s="18" t="s">
        <v>1</v>
      </c>
      <c r="F629" s="227">
        <v>0</v>
      </c>
      <c r="H629" s="33"/>
    </row>
    <row r="630" spans="2:8" s="1" customFormat="1" ht="16.899999999999999" customHeight="1">
      <c r="B630" s="33"/>
      <c r="C630" s="226" t="s">
        <v>1</v>
      </c>
      <c r="D630" s="226" t="s">
        <v>2214</v>
      </c>
      <c r="E630" s="18" t="s">
        <v>1</v>
      </c>
      <c r="F630" s="227">
        <v>30.716999999999999</v>
      </c>
      <c r="H630" s="33"/>
    </row>
    <row r="631" spans="2:8" s="1" customFormat="1" ht="16.899999999999999" customHeight="1">
      <c r="B631" s="33"/>
      <c r="C631" s="226" t="s">
        <v>1</v>
      </c>
      <c r="D631" s="226" t="s">
        <v>2223</v>
      </c>
      <c r="E631" s="18" t="s">
        <v>1</v>
      </c>
      <c r="F631" s="227">
        <v>0</v>
      </c>
      <c r="H631" s="33"/>
    </row>
    <row r="632" spans="2:8" s="1" customFormat="1" ht="16.899999999999999" customHeight="1">
      <c r="B632" s="33"/>
      <c r="C632" s="226" t="s">
        <v>1</v>
      </c>
      <c r="D632" s="226" t="s">
        <v>2216</v>
      </c>
      <c r="E632" s="18" t="s">
        <v>1</v>
      </c>
      <c r="F632" s="227">
        <v>37.78</v>
      </c>
      <c r="H632" s="33"/>
    </row>
    <row r="633" spans="2:8" s="1" customFormat="1" ht="16.899999999999999" customHeight="1">
      <c r="B633" s="33"/>
      <c r="C633" s="226" t="s">
        <v>1</v>
      </c>
      <c r="D633" s="226" t="s">
        <v>2226</v>
      </c>
      <c r="E633" s="18" t="s">
        <v>1</v>
      </c>
      <c r="F633" s="227">
        <v>0</v>
      </c>
      <c r="H633" s="33"/>
    </row>
    <row r="634" spans="2:8" s="1" customFormat="1" ht="16.899999999999999" customHeight="1">
      <c r="B634" s="33"/>
      <c r="C634" s="226" t="s">
        <v>1</v>
      </c>
      <c r="D634" s="226" t="s">
        <v>2227</v>
      </c>
      <c r="E634" s="18" t="s">
        <v>1</v>
      </c>
      <c r="F634" s="227">
        <v>105.66</v>
      </c>
      <c r="H634" s="33"/>
    </row>
    <row r="635" spans="2:8" s="1" customFormat="1" ht="16.899999999999999" customHeight="1">
      <c r="B635" s="33"/>
      <c r="C635" s="226" t="s">
        <v>1</v>
      </c>
      <c r="D635" s="226" t="s">
        <v>2228</v>
      </c>
      <c r="E635" s="18" t="s">
        <v>1</v>
      </c>
      <c r="F635" s="227">
        <v>0</v>
      </c>
      <c r="H635" s="33"/>
    </row>
    <row r="636" spans="2:8" s="1" customFormat="1" ht="16.899999999999999" customHeight="1">
      <c r="B636" s="33"/>
      <c r="C636" s="226" t="s">
        <v>1</v>
      </c>
      <c r="D636" s="226" t="s">
        <v>2229</v>
      </c>
      <c r="E636" s="18" t="s">
        <v>1</v>
      </c>
      <c r="F636" s="227">
        <v>99.944999999999993</v>
      </c>
      <c r="H636" s="33"/>
    </row>
    <row r="637" spans="2:8" s="1" customFormat="1" ht="16.899999999999999" customHeight="1">
      <c r="B637" s="33"/>
      <c r="C637" s="226" t="s">
        <v>1</v>
      </c>
      <c r="D637" s="226" t="s">
        <v>2230</v>
      </c>
      <c r="E637" s="18" t="s">
        <v>1</v>
      </c>
      <c r="F637" s="227">
        <v>0</v>
      </c>
      <c r="H637" s="33"/>
    </row>
    <row r="638" spans="2:8" s="1" customFormat="1" ht="16.899999999999999" customHeight="1">
      <c r="B638" s="33"/>
      <c r="C638" s="226" t="s">
        <v>1</v>
      </c>
      <c r="D638" s="226" t="s">
        <v>2231</v>
      </c>
      <c r="E638" s="18" t="s">
        <v>1</v>
      </c>
      <c r="F638" s="227">
        <v>108.675</v>
      </c>
      <c r="H638" s="33"/>
    </row>
    <row r="639" spans="2:8" s="1" customFormat="1" ht="16.899999999999999" customHeight="1">
      <c r="B639" s="33"/>
      <c r="C639" s="226" t="s">
        <v>1</v>
      </c>
      <c r="D639" s="226" t="s">
        <v>2232</v>
      </c>
      <c r="E639" s="18" t="s">
        <v>1</v>
      </c>
      <c r="F639" s="227">
        <v>0</v>
      </c>
      <c r="H639" s="33"/>
    </row>
    <row r="640" spans="2:8" s="1" customFormat="1" ht="16.899999999999999" customHeight="1">
      <c r="B640" s="33"/>
      <c r="C640" s="226" t="s">
        <v>1</v>
      </c>
      <c r="D640" s="226" t="s">
        <v>2233</v>
      </c>
      <c r="E640" s="18" t="s">
        <v>1</v>
      </c>
      <c r="F640" s="227">
        <v>44.25</v>
      </c>
      <c r="H640" s="33"/>
    </row>
    <row r="641" spans="2:8" s="1" customFormat="1" ht="16.899999999999999" customHeight="1">
      <c r="B641" s="33"/>
      <c r="C641" s="226" t="s">
        <v>1</v>
      </c>
      <c r="D641" s="226" t="s">
        <v>2234</v>
      </c>
      <c r="E641" s="18" t="s">
        <v>1</v>
      </c>
      <c r="F641" s="227">
        <v>0</v>
      </c>
      <c r="H641" s="33"/>
    </row>
    <row r="642" spans="2:8" s="1" customFormat="1" ht="16.899999999999999" customHeight="1">
      <c r="B642" s="33"/>
      <c r="C642" s="226" t="s">
        <v>1</v>
      </c>
      <c r="D642" s="226" t="s">
        <v>2235</v>
      </c>
      <c r="E642" s="18" t="s">
        <v>1</v>
      </c>
      <c r="F642" s="227">
        <v>111.15</v>
      </c>
      <c r="H642" s="33"/>
    </row>
    <row r="643" spans="2:8" s="1" customFormat="1" ht="16.899999999999999" customHeight="1">
      <c r="B643" s="33"/>
      <c r="C643" s="226" t="s">
        <v>1</v>
      </c>
      <c r="D643" s="226" t="s">
        <v>2240</v>
      </c>
      <c r="E643" s="18" t="s">
        <v>1</v>
      </c>
      <c r="F643" s="227">
        <v>0</v>
      </c>
      <c r="H643" s="33"/>
    </row>
    <row r="644" spans="2:8" s="1" customFormat="1" ht="16.899999999999999" customHeight="1">
      <c r="B644" s="33"/>
      <c r="C644" s="226" t="s">
        <v>1</v>
      </c>
      <c r="D644" s="226" t="s">
        <v>2212</v>
      </c>
      <c r="E644" s="18" t="s">
        <v>1</v>
      </c>
      <c r="F644" s="227">
        <v>21.042000000000002</v>
      </c>
      <c r="H644" s="33"/>
    </row>
    <row r="645" spans="2:8" s="1" customFormat="1" ht="16.899999999999999" customHeight="1">
      <c r="B645" s="33"/>
      <c r="C645" s="226" t="s">
        <v>1</v>
      </c>
      <c r="D645" s="226" t="s">
        <v>2241</v>
      </c>
      <c r="E645" s="18" t="s">
        <v>1</v>
      </c>
      <c r="F645" s="227">
        <v>0</v>
      </c>
      <c r="H645" s="33"/>
    </row>
    <row r="646" spans="2:8" s="1" customFormat="1" ht="16.899999999999999" customHeight="1">
      <c r="B646" s="33"/>
      <c r="C646" s="226" t="s">
        <v>1</v>
      </c>
      <c r="D646" s="226" t="s">
        <v>2242</v>
      </c>
      <c r="E646" s="18" t="s">
        <v>1</v>
      </c>
      <c r="F646" s="227">
        <v>41.13</v>
      </c>
      <c r="H646" s="33"/>
    </row>
    <row r="647" spans="2:8" s="1" customFormat="1" ht="16.899999999999999" customHeight="1">
      <c r="B647" s="33"/>
      <c r="C647" s="226" t="s">
        <v>1</v>
      </c>
      <c r="D647" s="226" t="s">
        <v>2244</v>
      </c>
      <c r="E647" s="18" t="s">
        <v>1</v>
      </c>
      <c r="F647" s="227">
        <v>0</v>
      </c>
      <c r="H647" s="33"/>
    </row>
    <row r="648" spans="2:8" s="1" customFormat="1" ht="16.899999999999999" customHeight="1">
      <c r="B648" s="33"/>
      <c r="C648" s="226" t="s">
        <v>1</v>
      </c>
      <c r="D648" s="226" t="s">
        <v>2245</v>
      </c>
      <c r="E648" s="18" t="s">
        <v>1</v>
      </c>
      <c r="F648" s="227">
        <v>102.51</v>
      </c>
      <c r="H648" s="33"/>
    </row>
    <row r="649" spans="2:8" s="1" customFormat="1" ht="16.899999999999999" customHeight="1">
      <c r="B649" s="33"/>
      <c r="C649" s="226" t="s">
        <v>1</v>
      </c>
      <c r="D649" s="226" t="s">
        <v>2246</v>
      </c>
      <c r="E649" s="18" t="s">
        <v>1</v>
      </c>
      <c r="F649" s="227">
        <v>0</v>
      </c>
      <c r="H649" s="33"/>
    </row>
    <row r="650" spans="2:8" s="1" customFormat="1" ht="16.899999999999999" customHeight="1">
      <c r="B650" s="33"/>
      <c r="C650" s="226" t="s">
        <v>1</v>
      </c>
      <c r="D650" s="226" t="s">
        <v>2247</v>
      </c>
      <c r="E650" s="18" t="s">
        <v>1</v>
      </c>
      <c r="F650" s="227">
        <v>107.874</v>
      </c>
      <c r="H650" s="33"/>
    </row>
    <row r="651" spans="2:8" s="1" customFormat="1" ht="16.899999999999999" customHeight="1">
      <c r="B651" s="33"/>
      <c r="C651" s="226" t="s">
        <v>1</v>
      </c>
      <c r="D651" s="226" t="s">
        <v>2248</v>
      </c>
      <c r="E651" s="18" t="s">
        <v>1</v>
      </c>
      <c r="F651" s="227">
        <v>0</v>
      </c>
      <c r="H651" s="33"/>
    </row>
    <row r="652" spans="2:8" s="1" customFormat="1" ht="16.899999999999999" customHeight="1">
      <c r="B652" s="33"/>
      <c r="C652" s="226" t="s">
        <v>1</v>
      </c>
      <c r="D652" s="226" t="s">
        <v>2249</v>
      </c>
      <c r="E652" s="18" t="s">
        <v>1</v>
      </c>
      <c r="F652" s="227">
        <v>90.944999999999993</v>
      </c>
      <c r="H652" s="33"/>
    </row>
    <row r="653" spans="2:8" s="1" customFormat="1" ht="16.899999999999999" customHeight="1">
      <c r="B653" s="33"/>
      <c r="C653" s="226" t="s">
        <v>1</v>
      </c>
      <c r="D653" s="226" t="s">
        <v>2250</v>
      </c>
      <c r="E653" s="18" t="s">
        <v>1</v>
      </c>
      <c r="F653" s="227">
        <v>0</v>
      </c>
      <c r="H653" s="33"/>
    </row>
    <row r="654" spans="2:8" s="1" customFormat="1" ht="16.899999999999999" customHeight="1">
      <c r="B654" s="33"/>
      <c r="C654" s="226" t="s">
        <v>1</v>
      </c>
      <c r="D654" s="226" t="s">
        <v>2251</v>
      </c>
      <c r="E654" s="18" t="s">
        <v>1</v>
      </c>
      <c r="F654" s="227">
        <v>103.77</v>
      </c>
      <c r="H654" s="33"/>
    </row>
    <row r="655" spans="2:8" s="1" customFormat="1" ht="16.899999999999999" customHeight="1">
      <c r="B655" s="33"/>
      <c r="C655" s="226" t="s">
        <v>1</v>
      </c>
      <c r="D655" s="226" t="s">
        <v>2225</v>
      </c>
      <c r="E655" s="18" t="s">
        <v>1</v>
      </c>
      <c r="F655" s="227">
        <v>2887.527</v>
      </c>
      <c r="H655" s="33"/>
    </row>
    <row r="656" spans="2:8" s="1" customFormat="1" ht="16.899999999999999" customHeight="1">
      <c r="B656" s="33"/>
      <c r="C656" s="226" t="s">
        <v>1</v>
      </c>
      <c r="D656" s="226" t="s">
        <v>2080</v>
      </c>
      <c r="E656" s="18" t="s">
        <v>1</v>
      </c>
      <c r="F656" s="227">
        <v>0</v>
      </c>
      <c r="H656" s="33"/>
    </row>
    <row r="657" spans="2:8" s="1" customFormat="1" ht="16.899999999999999" customHeight="1">
      <c r="B657" s="33"/>
      <c r="C657" s="226" t="s">
        <v>1</v>
      </c>
      <c r="D657" s="226" t="s">
        <v>2252</v>
      </c>
      <c r="E657" s="18" t="s">
        <v>1</v>
      </c>
      <c r="F657" s="227">
        <v>31.686</v>
      </c>
      <c r="H657" s="33"/>
    </row>
    <row r="658" spans="2:8" s="1" customFormat="1" ht="16.899999999999999" customHeight="1">
      <c r="B658" s="33"/>
      <c r="C658" s="226" t="s">
        <v>1</v>
      </c>
      <c r="D658" s="226" t="s">
        <v>2253</v>
      </c>
      <c r="E658" s="18" t="s">
        <v>1</v>
      </c>
      <c r="F658" s="227">
        <v>0</v>
      </c>
      <c r="H658" s="33"/>
    </row>
    <row r="659" spans="2:8" s="1" customFormat="1" ht="16.899999999999999" customHeight="1">
      <c r="B659" s="33"/>
      <c r="C659" s="226" t="s">
        <v>1</v>
      </c>
      <c r="D659" s="226" t="s">
        <v>1</v>
      </c>
      <c r="E659" s="18" t="s">
        <v>1</v>
      </c>
      <c r="F659" s="227">
        <v>0</v>
      </c>
      <c r="H659" s="33"/>
    </row>
    <row r="660" spans="2:8" s="1" customFormat="1" ht="16.899999999999999" customHeight="1">
      <c r="B660" s="33"/>
      <c r="C660" s="226" t="s">
        <v>1</v>
      </c>
      <c r="D660" s="226" t="s">
        <v>2254</v>
      </c>
      <c r="E660" s="18" t="s">
        <v>1</v>
      </c>
      <c r="F660" s="227">
        <v>0</v>
      </c>
      <c r="H660" s="33"/>
    </row>
    <row r="661" spans="2:8" s="1" customFormat="1" ht="16.899999999999999" customHeight="1">
      <c r="B661" s="33"/>
      <c r="C661" s="226" t="s">
        <v>1</v>
      </c>
      <c r="D661" s="226" t="s">
        <v>2255</v>
      </c>
      <c r="E661" s="18" t="s">
        <v>1</v>
      </c>
      <c r="F661" s="227">
        <v>69.894000000000005</v>
      </c>
      <c r="H661" s="33"/>
    </row>
    <row r="662" spans="2:8" s="1" customFormat="1" ht="16.899999999999999" customHeight="1">
      <c r="B662" s="33"/>
      <c r="C662" s="226" t="s">
        <v>1</v>
      </c>
      <c r="D662" s="226" t="s">
        <v>2256</v>
      </c>
      <c r="E662" s="18" t="s">
        <v>1</v>
      </c>
      <c r="F662" s="227">
        <v>0</v>
      </c>
      <c r="H662" s="33"/>
    </row>
    <row r="663" spans="2:8" s="1" customFormat="1" ht="16.899999999999999" customHeight="1">
      <c r="B663" s="33"/>
      <c r="C663" s="226" t="s">
        <v>1</v>
      </c>
      <c r="D663" s="226" t="s">
        <v>2212</v>
      </c>
      <c r="E663" s="18" t="s">
        <v>1</v>
      </c>
      <c r="F663" s="227">
        <v>21.042000000000002</v>
      </c>
      <c r="H663" s="33"/>
    </row>
    <row r="664" spans="2:8" s="1" customFormat="1" ht="16.899999999999999" customHeight="1">
      <c r="B664" s="33"/>
      <c r="C664" s="226" t="s">
        <v>1</v>
      </c>
      <c r="D664" s="226" t="s">
        <v>2257</v>
      </c>
      <c r="E664" s="18" t="s">
        <v>1</v>
      </c>
      <c r="F664" s="227">
        <v>0</v>
      </c>
      <c r="H664" s="33"/>
    </row>
    <row r="665" spans="2:8" s="1" customFormat="1" ht="16.899999999999999" customHeight="1">
      <c r="B665" s="33"/>
      <c r="C665" s="226" t="s">
        <v>1</v>
      </c>
      <c r="D665" s="226" t="s">
        <v>2258</v>
      </c>
      <c r="E665" s="18" t="s">
        <v>1</v>
      </c>
      <c r="F665" s="227">
        <v>29</v>
      </c>
      <c r="H665" s="33"/>
    </row>
    <row r="666" spans="2:8" s="1" customFormat="1" ht="16.899999999999999" customHeight="1">
      <c r="B666" s="33"/>
      <c r="C666" s="226" t="s">
        <v>1</v>
      </c>
      <c r="D666" s="226" t="s">
        <v>2259</v>
      </c>
      <c r="E666" s="18" t="s">
        <v>1</v>
      </c>
      <c r="F666" s="227">
        <v>0</v>
      </c>
      <c r="H666" s="33"/>
    </row>
    <row r="667" spans="2:8" s="1" customFormat="1" ht="16.899999999999999" customHeight="1">
      <c r="B667" s="33"/>
      <c r="C667" s="226" t="s">
        <v>1</v>
      </c>
      <c r="D667" s="226" t="s">
        <v>2260</v>
      </c>
      <c r="E667" s="18" t="s">
        <v>1</v>
      </c>
      <c r="F667" s="227">
        <v>37.89</v>
      </c>
      <c r="H667" s="33"/>
    </row>
    <row r="668" spans="2:8" s="1" customFormat="1" ht="16.899999999999999" customHeight="1">
      <c r="B668" s="33"/>
      <c r="C668" s="226" t="s">
        <v>1</v>
      </c>
      <c r="D668" s="226" t="s">
        <v>2261</v>
      </c>
      <c r="E668" s="18" t="s">
        <v>1</v>
      </c>
      <c r="F668" s="227">
        <v>0</v>
      </c>
      <c r="H668" s="33"/>
    </row>
    <row r="669" spans="2:8" s="1" customFormat="1" ht="16.899999999999999" customHeight="1">
      <c r="B669" s="33"/>
      <c r="C669" s="226" t="s">
        <v>1</v>
      </c>
      <c r="D669" s="226" t="s">
        <v>2262</v>
      </c>
      <c r="E669" s="18" t="s">
        <v>1</v>
      </c>
      <c r="F669" s="227">
        <v>67.096000000000004</v>
      </c>
      <c r="H669" s="33"/>
    </row>
    <row r="670" spans="2:8" s="1" customFormat="1" ht="16.899999999999999" customHeight="1">
      <c r="B670" s="33"/>
      <c r="C670" s="226" t="s">
        <v>1</v>
      </c>
      <c r="D670" s="226" t="s">
        <v>2263</v>
      </c>
      <c r="E670" s="18" t="s">
        <v>1</v>
      </c>
      <c r="F670" s="227">
        <v>0</v>
      </c>
      <c r="H670" s="33"/>
    </row>
    <row r="671" spans="2:8" s="1" customFormat="1" ht="16.899999999999999" customHeight="1">
      <c r="B671" s="33"/>
      <c r="C671" s="226" t="s">
        <v>1</v>
      </c>
      <c r="D671" s="226" t="s">
        <v>2264</v>
      </c>
      <c r="E671" s="18" t="s">
        <v>1</v>
      </c>
      <c r="F671" s="227">
        <v>69.436000000000007</v>
      </c>
      <c r="H671" s="33"/>
    </row>
    <row r="672" spans="2:8" s="1" customFormat="1" ht="16.899999999999999" customHeight="1">
      <c r="B672" s="33"/>
      <c r="C672" s="226" t="s">
        <v>1</v>
      </c>
      <c r="D672" s="226" t="s">
        <v>2265</v>
      </c>
      <c r="E672" s="18" t="s">
        <v>1</v>
      </c>
      <c r="F672" s="227">
        <v>0</v>
      </c>
      <c r="H672" s="33"/>
    </row>
    <row r="673" spans="2:8" s="1" customFormat="1" ht="16.899999999999999" customHeight="1">
      <c r="B673" s="33"/>
      <c r="C673" s="226" t="s">
        <v>1</v>
      </c>
      <c r="D673" s="226" t="s">
        <v>2266</v>
      </c>
      <c r="E673" s="18" t="s">
        <v>1</v>
      </c>
      <c r="F673" s="227">
        <v>63.597000000000001</v>
      </c>
      <c r="H673" s="33"/>
    </row>
    <row r="674" spans="2:8" s="1" customFormat="1" ht="16.899999999999999" customHeight="1">
      <c r="B674" s="33"/>
      <c r="C674" s="226" t="s">
        <v>1</v>
      </c>
      <c r="D674" s="226" t="s">
        <v>2267</v>
      </c>
      <c r="E674" s="18" t="s">
        <v>1</v>
      </c>
      <c r="F674" s="227">
        <v>0</v>
      </c>
      <c r="H674" s="33"/>
    </row>
    <row r="675" spans="2:8" s="1" customFormat="1" ht="16.899999999999999" customHeight="1">
      <c r="B675" s="33"/>
      <c r="C675" s="226" t="s">
        <v>1</v>
      </c>
      <c r="D675" s="226" t="s">
        <v>2212</v>
      </c>
      <c r="E675" s="18" t="s">
        <v>1</v>
      </c>
      <c r="F675" s="227">
        <v>21.042000000000002</v>
      </c>
      <c r="H675" s="33"/>
    </row>
    <row r="676" spans="2:8" s="1" customFormat="1" ht="16.899999999999999" customHeight="1">
      <c r="B676" s="33"/>
      <c r="C676" s="226" t="s">
        <v>1</v>
      </c>
      <c r="D676" s="226" t="s">
        <v>2268</v>
      </c>
      <c r="E676" s="18" t="s">
        <v>1</v>
      </c>
      <c r="F676" s="227">
        <v>0</v>
      </c>
      <c r="H676" s="33"/>
    </row>
    <row r="677" spans="2:8" s="1" customFormat="1" ht="16.899999999999999" customHeight="1">
      <c r="B677" s="33"/>
      <c r="C677" s="226" t="s">
        <v>1</v>
      </c>
      <c r="D677" s="226" t="s">
        <v>2269</v>
      </c>
      <c r="E677" s="18" t="s">
        <v>1</v>
      </c>
      <c r="F677" s="227">
        <v>30.710999999999999</v>
      </c>
      <c r="H677" s="33"/>
    </row>
    <row r="678" spans="2:8" s="1" customFormat="1" ht="16.899999999999999" customHeight="1">
      <c r="B678" s="33"/>
      <c r="C678" s="226" t="s">
        <v>1</v>
      </c>
      <c r="D678" s="226" t="s">
        <v>2270</v>
      </c>
      <c r="E678" s="18" t="s">
        <v>1</v>
      </c>
      <c r="F678" s="227">
        <v>0</v>
      </c>
      <c r="H678" s="33"/>
    </row>
    <row r="679" spans="2:8" s="1" customFormat="1" ht="16.899999999999999" customHeight="1">
      <c r="B679" s="33"/>
      <c r="C679" s="226" t="s">
        <v>1</v>
      </c>
      <c r="D679" s="226" t="s">
        <v>2271</v>
      </c>
      <c r="E679" s="18" t="s">
        <v>1</v>
      </c>
      <c r="F679" s="227">
        <v>27.64</v>
      </c>
      <c r="H679" s="33"/>
    </row>
    <row r="680" spans="2:8" s="1" customFormat="1" ht="16.899999999999999" customHeight="1">
      <c r="B680" s="33"/>
      <c r="C680" s="226" t="s">
        <v>1</v>
      </c>
      <c r="D680" s="226" t="s">
        <v>2272</v>
      </c>
      <c r="E680" s="18" t="s">
        <v>1</v>
      </c>
      <c r="F680" s="227">
        <v>0</v>
      </c>
      <c r="H680" s="33"/>
    </row>
    <row r="681" spans="2:8" s="1" customFormat="1" ht="16.899999999999999" customHeight="1">
      <c r="B681" s="33"/>
      <c r="C681" s="226" t="s">
        <v>1</v>
      </c>
      <c r="D681" s="226" t="s">
        <v>1</v>
      </c>
      <c r="E681" s="18" t="s">
        <v>1</v>
      </c>
      <c r="F681" s="227">
        <v>0</v>
      </c>
      <c r="H681" s="33"/>
    </row>
    <row r="682" spans="2:8" s="1" customFormat="1" ht="16.899999999999999" customHeight="1">
      <c r="B682" s="33"/>
      <c r="C682" s="226" t="s">
        <v>1</v>
      </c>
      <c r="D682" s="226" t="s">
        <v>1946</v>
      </c>
      <c r="E682" s="18" t="s">
        <v>1</v>
      </c>
      <c r="F682" s="227">
        <v>0</v>
      </c>
      <c r="H682" s="33"/>
    </row>
    <row r="683" spans="2:8" s="1" customFormat="1" ht="16.899999999999999" customHeight="1">
      <c r="B683" s="33"/>
      <c r="C683" s="226" t="s">
        <v>1</v>
      </c>
      <c r="D683" s="226" t="s">
        <v>2273</v>
      </c>
      <c r="E683" s="18" t="s">
        <v>1</v>
      </c>
      <c r="F683" s="227">
        <v>37.89</v>
      </c>
      <c r="H683" s="33"/>
    </row>
    <row r="684" spans="2:8" s="1" customFormat="1" ht="16.899999999999999" customHeight="1">
      <c r="B684" s="33"/>
      <c r="C684" s="226" t="s">
        <v>1</v>
      </c>
      <c r="D684" s="226" t="s">
        <v>1832</v>
      </c>
      <c r="E684" s="18" t="s">
        <v>1</v>
      </c>
      <c r="F684" s="227">
        <v>0</v>
      </c>
      <c r="H684" s="33"/>
    </row>
    <row r="685" spans="2:8" s="1" customFormat="1" ht="16.899999999999999" customHeight="1">
      <c r="B685" s="33"/>
      <c r="C685" s="226" t="s">
        <v>1</v>
      </c>
      <c r="D685" s="226" t="s">
        <v>2274</v>
      </c>
      <c r="E685" s="18" t="s">
        <v>1</v>
      </c>
      <c r="F685" s="227">
        <v>157.13999999999999</v>
      </c>
      <c r="H685" s="33"/>
    </row>
    <row r="686" spans="2:8" s="1" customFormat="1" ht="16.899999999999999" customHeight="1">
      <c r="B686" s="33"/>
      <c r="C686" s="226" t="s">
        <v>1</v>
      </c>
      <c r="D686" s="226" t="s">
        <v>1834</v>
      </c>
      <c r="E686" s="18" t="s">
        <v>1</v>
      </c>
      <c r="F686" s="227">
        <v>0</v>
      </c>
      <c r="H686" s="33"/>
    </row>
    <row r="687" spans="2:8" s="1" customFormat="1" ht="16.899999999999999" customHeight="1">
      <c r="B687" s="33"/>
      <c r="C687" s="226" t="s">
        <v>1</v>
      </c>
      <c r="D687" s="226" t="s">
        <v>2275</v>
      </c>
      <c r="E687" s="18" t="s">
        <v>1</v>
      </c>
      <c r="F687" s="227">
        <v>21.15</v>
      </c>
      <c r="H687" s="33"/>
    </row>
    <row r="688" spans="2:8" s="1" customFormat="1" ht="16.899999999999999" customHeight="1">
      <c r="B688" s="33"/>
      <c r="C688" s="226" t="s">
        <v>1</v>
      </c>
      <c r="D688" s="226" t="s">
        <v>1453</v>
      </c>
      <c r="E688" s="18" t="s">
        <v>1</v>
      </c>
      <c r="F688" s="227">
        <v>0</v>
      </c>
      <c r="H688" s="33"/>
    </row>
    <row r="689" spans="2:8" s="1" customFormat="1" ht="16.899999999999999" customHeight="1">
      <c r="B689" s="33"/>
      <c r="C689" s="226" t="s">
        <v>1</v>
      </c>
      <c r="D689" s="226" t="s">
        <v>2276</v>
      </c>
      <c r="E689" s="18" t="s">
        <v>1</v>
      </c>
      <c r="F689" s="227">
        <v>18.899999999999999</v>
      </c>
      <c r="H689" s="33"/>
    </row>
    <row r="690" spans="2:8" s="1" customFormat="1" ht="16.899999999999999" customHeight="1">
      <c r="B690" s="33"/>
      <c r="C690" s="226" t="s">
        <v>1</v>
      </c>
      <c r="D690" s="226" t="s">
        <v>1455</v>
      </c>
      <c r="E690" s="18" t="s">
        <v>1</v>
      </c>
      <c r="F690" s="227">
        <v>0</v>
      </c>
      <c r="H690" s="33"/>
    </row>
    <row r="691" spans="2:8" s="1" customFormat="1" ht="16.899999999999999" customHeight="1">
      <c r="B691" s="33"/>
      <c r="C691" s="226" t="s">
        <v>1</v>
      </c>
      <c r="D691" s="226" t="s">
        <v>2277</v>
      </c>
      <c r="E691" s="18" t="s">
        <v>1</v>
      </c>
      <c r="F691" s="227">
        <v>19.440000000000001</v>
      </c>
      <c r="H691" s="33"/>
    </row>
    <row r="692" spans="2:8" s="1" customFormat="1" ht="16.899999999999999" customHeight="1">
      <c r="B692" s="33"/>
      <c r="C692" s="226" t="s">
        <v>1</v>
      </c>
      <c r="D692" s="226" t="s">
        <v>1838</v>
      </c>
      <c r="E692" s="18" t="s">
        <v>1</v>
      </c>
      <c r="F692" s="227">
        <v>0</v>
      </c>
      <c r="H692" s="33"/>
    </row>
    <row r="693" spans="2:8" s="1" customFormat="1" ht="16.899999999999999" customHeight="1">
      <c r="B693" s="33"/>
      <c r="C693" s="226" t="s">
        <v>1</v>
      </c>
      <c r="D693" s="226" t="s">
        <v>2278</v>
      </c>
      <c r="E693" s="18" t="s">
        <v>1</v>
      </c>
      <c r="F693" s="227">
        <v>18.63</v>
      </c>
      <c r="H693" s="33"/>
    </row>
    <row r="694" spans="2:8" s="1" customFormat="1" ht="16.899999999999999" customHeight="1">
      <c r="B694" s="33"/>
      <c r="C694" s="226" t="s">
        <v>1</v>
      </c>
      <c r="D694" s="226" t="s">
        <v>1840</v>
      </c>
      <c r="E694" s="18" t="s">
        <v>1</v>
      </c>
      <c r="F694" s="227">
        <v>0</v>
      </c>
      <c r="H694" s="33"/>
    </row>
    <row r="695" spans="2:8" s="1" customFormat="1" ht="16.899999999999999" customHeight="1">
      <c r="B695" s="33"/>
      <c r="C695" s="226" t="s">
        <v>1</v>
      </c>
      <c r="D695" s="226" t="s">
        <v>2279</v>
      </c>
      <c r="E695" s="18" t="s">
        <v>1</v>
      </c>
      <c r="F695" s="227">
        <v>43.2</v>
      </c>
      <c r="H695" s="33"/>
    </row>
    <row r="696" spans="2:8" s="1" customFormat="1" ht="16.899999999999999" customHeight="1">
      <c r="B696" s="33"/>
      <c r="C696" s="226" t="s">
        <v>1</v>
      </c>
      <c r="D696" s="226" t="s">
        <v>1842</v>
      </c>
      <c r="E696" s="18" t="s">
        <v>1</v>
      </c>
      <c r="F696" s="227">
        <v>0</v>
      </c>
      <c r="H696" s="33"/>
    </row>
    <row r="697" spans="2:8" s="1" customFormat="1" ht="16.899999999999999" customHeight="1">
      <c r="B697" s="33"/>
      <c r="C697" s="226" t="s">
        <v>1</v>
      </c>
      <c r="D697" s="226" t="s">
        <v>2280</v>
      </c>
      <c r="E697" s="18" t="s">
        <v>1</v>
      </c>
      <c r="F697" s="227">
        <v>45.63</v>
      </c>
      <c r="H697" s="33"/>
    </row>
    <row r="698" spans="2:8" s="1" customFormat="1" ht="16.899999999999999" customHeight="1">
      <c r="B698" s="33"/>
      <c r="C698" s="226" t="s">
        <v>1</v>
      </c>
      <c r="D698" s="226" t="s">
        <v>1844</v>
      </c>
      <c r="E698" s="18" t="s">
        <v>1</v>
      </c>
      <c r="F698" s="227">
        <v>0</v>
      </c>
      <c r="H698" s="33"/>
    </row>
    <row r="699" spans="2:8" s="1" customFormat="1" ht="16.899999999999999" customHeight="1">
      <c r="B699" s="33"/>
      <c r="C699" s="226" t="s">
        <v>1</v>
      </c>
      <c r="D699" s="226" t="s">
        <v>2281</v>
      </c>
      <c r="E699" s="18" t="s">
        <v>1</v>
      </c>
      <c r="F699" s="227">
        <v>38.1</v>
      </c>
      <c r="H699" s="33"/>
    </row>
    <row r="700" spans="2:8" s="1" customFormat="1" ht="16.899999999999999" customHeight="1">
      <c r="B700" s="33"/>
      <c r="C700" s="226" t="s">
        <v>1</v>
      </c>
      <c r="D700" s="226" t="s">
        <v>1846</v>
      </c>
      <c r="E700" s="18" t="s">
        <v>1</v>
      </c>
      <c r="F700" s="227">
        <v>0</v>
      </c>
      <c r="H700" s="33"/>
    </row>
    <row r="701" spans="2:8" s="1" customFormat="1" ht="16.899999999999999" customHeight="1">
      <c r="B701" s="33"/>
      <c r="C701" s="226" t="s">
        <v>1</v>
      </c>
      <c r="D701" s="226" t="s">
        <v>2282</v>
      </c>
      <c r="E701" s="18" t="s">
        <v>1</v>
      </c>
      <c r="F701" s="227">
        <v>38.4</v>
      </c>
      <c r="H701" s="33"/>
    </row>
    <row r="702" spans="2:8" s="1" customFormat="1" ht="16.899999999999999" customHeight="1">
      <c r="B702" s="33"/>
      <c r="C702" s="226" t="s">
        <v>1</v>
      </c>
      <c r="D702" s="226" t="s">
        <v>811</v>
      </c>
      <c r="E702" s="18" t="s">
        <v>1</v>
      </c>
      <c r="F702" s="227">
        <v>0</v>
      </c>
      <c r="H702" s="33"/>
    </row>
    <row r="703" spans="2:8" s="1" customFormat="1" ht="16.899999999999999" customHeight="1">
      <c r="B703" s="33"/>
      <c r="C703" s="226" t="s">
        <v>1</v>
      </c>
      <c r="D703" s="226" t="s">
        <v>1</v>
      </c>
      <c r="E703" s="18" t="s">
        <v>1</v>
      </c>
      <c r="F703" s="227">
        <v>0</v>
      </c>
      <c r="H703" s="33"/>
    </row>
    <row r="704" spans="2:8" s="1" customFormat="1" ht="16.899999999999999" customHeight="1">
      <c r="B704" s="33"/>
      <c r="C704" s="226" t="s">
        <v>1</v>
      </c>
      <c r="D704" s="226" t="s">
        <v>1848</v>
      </c>
      <c r="E704" s="18" t="s">
        <v>1</v>
      </c>
      <c r="F704" s="227">
        <v>0</v>
      </c>
      <c r="H704" s="33"/>
    </row>
    <row r="705" spans="2:8" s="1" customFormat="1" ht="16.899999999999999" customHeight="1">
      <c r="B705" s="33"/>
      <c r="C705" s="226" t="s">
        <v>1</v>
      </c>
      <c r="D705" s="226" t="s">
        <v>2283</v>
      </c>
      <c r="E705" s="18" t="s">
        <v>1</v>
      </c>
      <c r="F705" s="227">
        <v>26.4</v>
      </c>
      <c r="H705" s="33"/>
    </row>
    <row r="706" spans="2:8" s="1" customFormat="1" ht="16.899999999999999" customHeight="1">
      <c r="B706" s="33"/>
      <c r="C706" s="226" t="s">
        <v>1</v>
      </c>
      <c r="D706" s="226" t="s">
        <v>1850</v>
      </c>
      <c r="E706" s="18" t="s">
        <v>1</v>
      </c>
      <c r="F706" s="227">
        <v>0</v>
      </c>
      <c r="H706" s="33"/>
    </row>
    <row r="707" spans="2:8" s="1" customFormat="1" ht="16.899999999999999" customHeight="1">
      <c r="B707" s="33"/>
      <c r="C707" s="226" t="s">
        <v>1</v>
      </c>
      <c r="D707" s="226" t="s">
        <v>2284</v>
      </c>
      <c r="E707" s="18" t="s">
        <v>1</v>
      </c>
      <c r="F707" s="227">
        <v>37.658999999999999</v>
      </c>
      <c r="H707" s="33"/>
    </row>
    <row r="708" spans="2:8" s="1" customFormat="1" ht="16.899999999999999" customHeight="1">
      <c r="B708" s="33"/>
      <c r="C708" s="226" t="s">
        <v>1</v>
      </c>
      <c r="D708" s="226" t="s">
        <v>2092</v>
      </c>
      <c r="E708" s="18" t="s">
        <v>1</v>
      </c>
      <c r="F708" s="227">
        <v>0</v>
      </c>
      <c r="H708" s="33"/>
    </row>
    <row r="709" spans="2:8" s="1" customFormat="1" ht="16.899999999999999" customHeight="1">
      <c r="B709" s="33"/>
      <c r="C709" s="226" t="s">
        <v>1</v>
      </c>
      <c r="D709" s="226" t="s">
        <v>2237</v>
      </c>
      <c r="E709" s="18" t="s">
        <v>1</v>
      </c>
      <c r="F709" s="227">
        <v>0</v>
      </c>
      <c r="H709" s="33"/>
    </row>
    <row r="710" spans="2:8" s="1" customFormat="1" ht="16.899999999999999" customHeight="1">
      <c r="B710" s="33"/>
      <c r="C710" s="226" t="s">
        <v>1</v>
      </c>
      <c r="D710" s="226" t="s">
        <v>2093</v>
      </c>
      <c r="E710" s="18" t="s">
        <v>1</v>
      </c>
      <c r="F710" s="227">
        <v>0</v>
      </c>
      <c r="H710" s="33"/>
    </row>
    <row r="711" spans="2:8" s="1" customFormat="1" ht="16.899999999999999" customHeight="1">
      <c r="B711" s="33"/>
      <c r="C711" s="226" t="s">
        <v>1</v>
      </c>
      <c r="D711" s="226" t="s">
        <v>2237</v>
      </c>
      <c r="E711" s="18" t="s">
        <v>1</v>
      </c>
      <c r="F711" s="227">
        <v>0</v>
      </c>
      <c r="H711" s="33"/>
    </row>
    <row r="712" spans="2:8" s="1" customFormat="1" ht="16.899999999999999" customHeight="1">
      <c r="B712" s="33"/>
      <c r="C712" s="226" t="s">
        <v>1</v>
      </c>
      <c r="D712" s="226" t="s">
        <v>2094</v>
      </c>
      <c r="E712" s="18" t="s">
        <v>1</v>
      </c>
      <c r="F712" s="227">
        <v>0</v>
      </c>
      <c r="H712" s="33"/>
    </row>
    <row r="713" spans="2:8" s="1" customFormat="1" ht="16.899999999999999" customHeight="1">
      <c r="B713" s="33"/>
      <c r="C713" s="226" t="s">
        <v>1</v>
      </c>
      <c r="D713" s="226" t="s">
        <v>2237</v>
      </c>
      <c r="E713" s="18" t="s">
        <v>1</v>
      </c>
      <c r="F713" s="227">
        <v>0</v>
      </c>
      <c r="H713" s="33"/>
    </row>
    <row r="714" spans="2:8" s="1" customFormat="1" ht="16.899999999999999" customHeight="1">
      <c r="B714" s="33"/>
      <c r="C714" s="226" t="s">
        <v>1</v>
      </c>
      <c r="D714" s="226" t="s">
        <v>2095</v>
      </c>
      <c r="E714" s="18" t="s">
        <v>1</v>
      </c>
      <c r="F714" s="227">
        <v>0</v>
      </c>
      <c r="H714" s="33"/>
    </row>
    <row r="715" spans="2:8" s="1" customFormat="1" ht="16.899999999999999" customHeight="1">
      <c r="B715" s="33"/>
      <c r="C715" s="226" t="s">
        <v>1</v>
      </c>
      <c r="D715" s="226" t="s">
        <v>2212</v>
      </c>
      <c r="E715" s="18" t="s">
        <v>1</v>
      </c>
      <c r="F715" s="227">
        <v>21.042000000000002</v>
      </c>
      <c r="H715" s="33"/>
    </row>
    <row r="716" spans="2:8" s="1" customFormat="1" ht="16.899999999999999" customHeight="1">
      <c r="B716" s="33"/>
      <c r="C716" s="226" t="s">
        <v>1</v>
      </c>
      <c r="D716" s="226" t="s">
        <v>1852</v>
      </c>
      <c r="E716" s="18" t="s">
        <v>1</v>
      </c>
      <c r="F716" s="227">
        <v>0</v>
      </c>
      <c r="H716" s="33"/>
    </row>
    <row r="717" spans="2:8" s="1" customFormat="1" ht="16.899999999999999" customHeight="1">
      <c r="B717" s="33"/>
      <c r="C717" s="226" t="s">
        <v>1</v>
      </c>
      <c r="D717" s="226" t="s">
        <v>1</v>
      </c>
      <c r="E717" s="18" t="s">
        <v>1</v>
      </c>
      <c r="F717" s="227">
        <v>0</v>
      </c>
      <c r="H717" s="33"/>
    </row>
    <row r="718" spans="2:8" s="1" customFormat="1" ht="16.899999999999999" customHeight="1">
      <c r="B718" s="33"/>
      <c r="C718" s="226" t="s">
        <v>1</v>
      </c>
      <c r="D718" s="226" t="s">
        <v>1854</v>
      </c>
      <c r="E718" s="18" t="s">
        <v>1</v>
      </c>
      <c r="F718" s="227">
        <v>0</v>
      </c>
      <c r="H718" s="33"/>
    </row>
    <row r="719" spans="2:8" s="1" customFormat="1" ht="16.899999999999999" customHeight="1">
      <c r="B719" s="33"/>
      <c r="C719" s="226" t="s">
        <v>1</v>
      </c>
      <c r="D719" s="226" t="s">
        <v>2285</v>
      </c>
      <c r="E719" s="18" t="s">
        <v>1</v>
      </c>
      <c r="F719" s="227">
        <v>48.6</v>
      </c>
      <c r="H719" s="33"/>
    </row>
    <row r="720" spans="2:8" s="1" customFormat="1" ht="16.899999999999999" customHeight="1">
      <c r="B720" s="33"/>
      <c r="C720" s="226" t="s">
        <v>1</v>
      </c>
      <c r="D720" s="226" t="s">
        <v>1916</v>
      </c>
      <c r="E720" s="18" t="s">
        <v>1</v>
      </c>
      <c r="F720" s="227">
        <v>0</v>
      </c>
      <c r="H720" s="33"/>
    </row>
    <row r="721" spans="2:8" s="1" customFormat="1" ht="16.899999999999999" customHeight="1">
      <c r="B721" s="33"/>
      <c r="C721" s="226" t="s">
        <v>1</v>
      </c>
      <c r="D721" s="226" t="s">
        <v>2286</v>
      </c>
      <c r="E721" s="18" t="s">
        <v>1</v>
      </c>
      <c r="F721" s="227">
        <v>21.3</v>
      </c>
      <c r="H721" s="33"/>
    </row>
    <row r="722" spans="2:8" s="1" customFormat="1" ht="16.899999999999999" customHeight="1">
      <c r="B722" s="33"/>
      <c r="C722" s="226" t="s">
        <v>1</v>
      </c>
      <c r="D722" s="226" t="s">
        <v>1918</v>
      </c>
      <c r="E722" s="18" t="s">
        <v>1</v>
      </c>
      <c r="F722" s="227">
        <v>0</v>
      </c>
      <c r="H722" s="33"/>
    </row>
    <row r="723" spans="2:8" s="1" customFormat="1" ht="16.899999999999999" customHeight="1">
      <c r="B723" s="33"/>
      <c r="C723" s="226" t="s">
        <v>1</v>
      </c>
      <c r="D723" s="226" t="s">
        <v>2287</v>
      </c>
      <c r="E723" s="18" t="s">
        <v>1</v>
      </c>
      <c r="F723" s="227">
        <v>37.335000000000001</v>
      </c>
      <c r="H723" s="33"/>
    </row>
    <row r="724" spans="2:8" s="1" customFormat="1" ht="16.899999999999999" customHeight="1">
      <c r="B724" s="33"/>
      <c r="C724" s="226" t="s">
        <v>1</v>
      </c>
      <c r="D724" s="226" t="s">
        <v>1920</v>
      </c>
      <c r="E724" s="18" t="s">
        <v>1</v>
      </c>
      <c r="F724" s="227">
        <v>0</v>
      </c>
      <c r="H724" s="33"/>
    </row>
    <row r="725" spans="2:8" s="1" customFormat="1" ht="16.899999999999999" customHeight="1">
      <c r="B725" s="33"/>
      <c r="C725" s="226" t="s">
        <v>1</v>
      </c>
      <c r="D725" s="226" t="s">
        <v>2288</v>
      </c>
      <c r="E725" s="18" t="s">
        <v>1</v>
      </c>
      <c r="F725" s="227">
        <v>41.82</v>
      </c>
      <c r="H725" s="33"/>
    </row>
    <row r="726" spans="2:8" s="1" customFormat="1" ht="16.899999999999999" customHeight="1">
      <c r="B726" s="33"/>
      <c r="C726" s="226" t="s">
        <v>1</v>
      </c>
      <c r="D726" s="226" t="s">
        <v>1922</v>
      </c>
      <c r="E726" s="18" t="s">
        <v>1</v>
      </c>
      <c r="F726" s="227">
        <v>0</v>
      </c>
      <c r="H726" s="33"/>
    </row>
    <row r="727" spans="2:8" s="1" customFormat="1" ht="16.899999999999999" customHeight="1">
      <c r="B727" s="33"/>
      <c r="C727" s="226" t="s">
        <v>1</v>
      </c>
      <c r="D727" s="226" t="s">
        <v>2289</v>
      </c>
      <c r="E727" s="18" t="s">
        <v>1</v>
      </c>
      <c r="F727" s="227">
        <v>15.3</v>
      </c>
      <c r="H727" s="33"/>
    </row>
    <row r="728" spans="2:8" s="1" customFormat="1" ht="16.899999999999999" customHeight="1">
      <c r="B728" s="33"/>
      <c r="C728" s="226" t="s">
        <v>1</v>
      </c>
      <c r="D728" s="226" t="s">
        <v>1924</v>
      </c>
      <c r="E728" s="18" t="s">
        <v>1</v>
      </c>
      <c r="F728" s="227">
        <v>0</v>
      </c>
      <c r="H728" s="33"/>
    </row>
    <row r="729" spans="2:8" s="1" customFormat="1" ht="16.899999999999999" customHeight="1">
      <c r="B729" s="33"/>
      <c r="C729" s="226" t="s">
        <v>1</v>
      </c>
      <c r="D729" s="226" t="s">
        <v>2290</v>
      </c>
      <c r="E729" s="18" t="s">
        <v>1</v>
      </c>
      <c r="F729" s="227">
        <v>15.87</v>
      </c>
      <c r="H729" s="33"/>
    </row>
    <row r="730" spans="2:8" s="1" customFormat="1" ht="16.899999999999999" customHeight="1">
      <c r="B730" s="33"/>
      <c r="C730" s="226" t="s">
        <v>1</v>
      </c>
      <c r="D730" s="226" t="s">
        <v>1925</v>
      </c>
      <c r="E730" s="18" t="s">
        <v>1</v>
      </c>
      <c r="F730" s="227">
        <v>0</v>
      </c>
      <c r="H730" s="33"/>
    </row>
    <row r="731" spans="2:8" s="1" customFormat="1" ht="16.899999999999999" customHeight="1">
      <c r="B731" s="33"/>
      <c r="C731" s="226" t="s">
        <v>1</v>
      </c>
      <c r="D731" s="226" t="s">
        <v>2291</v>
      </c>
      <c r="E731" s="18" t="s">
        <v>1</v>
      </c>
      <c r="F731" s="227">
        <v>15.6</v>
      </c>
      <c r="H731" s="33"/>
    </row>
    <row r="732" spans="2:8" s="1" customFormat="1" ht="16.899999999999999" customHeight="1">
      <c r="B732" s="33"/>
      <c r="C732" s="226" t="s">
        <v>1</v>
      </c>
      <c r="D732" s="226" t="s">
        <v>1927</v>
      </c>
      <c r="E732" s="18" t="s">
        <v>1</v>
      </c>
      <c r="F732" s="227">
        <v>0</v>
      </c>
      <c r="H732" s="33"/>
    </row>
    <row r="733" spans="2:8" s="1" customFormat="1" ht="16.899999999999999" customHeight="1">
      <c r="B733" s="33"/>
      <c r="C733" s="226" t="s">
        <v>1</v>
      </c>
      <c r="D733" s="226" t="s">
        <v>2292</v>
      </c>
      <c r="E733" s="18" t="s">
        <v>1</v>
      </c>
      <c r="F733" s="227">
        <v>26.67</v>
      </c>
      <c r="H733" s="33"/>
    </row>
    <row r="734" spans="2:8" s="1" customFormat="1" ht="16.899999999999999" customHeight="1">
      <c r="B734" s="33"/>
      <c r="C734" s="226" t="s">
        <v>1</v>
      </c>
      <c r="D734" s="226" t="s">
        <v>1929</v>
      </c>
      <c r="E734" s="18" t="s">
        <v>1</v>
      </c>
      <c r="F734" s="227">
        <v>0</v>
      </c>
      <c r="H734" s="33"/>
    </row>
    <row r="735" spans="2:8" s="1" customFormat="1" ht="16.899999999999999" customHeight="1">
      <c r="B735" s="33"/>
      <c r="C735" s="226" t="s">
        <v>1</v>
      </c>
      <c r="D735" s="226" t="s">
        <v>2293</v>
      </c>
      <c r="E735" s="18" t="s">
        <v>1</v>
      </c>
      <c r="F735" s="227">
        <v>37.200000000000003</v>
      </c>
      <c r="H735" s="33"/>
    </row>
    <row r="736" spans="2:8" s="1" customFormat="1" ht="16.899999999999999" customHeight="1">
      <c r="B736" s="33"/>
      <c r="C736" s="226" t="s">
        <v>1</v>
      </c>
      <c r="D736" s="226" t="s">
        <v>1930</v>
      </c>
      <c r="E736" s="18" t="s">
        <v>1</v>
      </c>
      <c r="F736" s="227">
        <v>0</v>
      </c>
      <c r="H736" s="33"/>
    </row>
    <row r="737" spans="2:8" s="1" customFormat="1" ht="16.899999999999999" customHeight="1">
      <c r="B737" s="33"/>
      <c r="C737" s="226" t="s">
        <v>1</v>
      </c>
      <c r="D737" s="226" t="s">
        <v>2294</v>
      </c>
      <c r="E737" s="18" t="s">
        <v>1</v>
      </c>
      <c r="F737" s="227">
        <v>51.3</v>
      </c>
      <c r="H737" s="33"/>
    </row>
    <row r="738" spans="2:8" s="1" customFormat="1" ht="16.899999999999999" customHeight="1">
      <c r="B738" s="33"/>
      <c r="C738" s="226" t="s">
        <v>1</v>
      </c>
      <c r="D738" s="226" t="s">
        <v>1856</v>
      </c>
      <c r="E738" s="18" t="s">
        <v>1</v>
      </c>
      <c r="F738" s="227">
        <v>0</v>
      </c>
      <c r="H738" s="33"/>
    </row>
    <row r="739" spans="2:8" s="1" customFormat="1" ht="16.899999999999999" customHeight="1">
      <c r="B739" s="33"/>
      <c r="C739" s="226" t="s">
        <v>1</v>
      </c>
      <c r="D739" s="226" t="s">
        <v>2295</v>
      </c>
      <c r="E739" s="18" t="s">
        <v>1</v>
      </c>
      <c r="F739" s="227">
        <v>70.83</v>
      </c>
      <c r="H739" s="33"/>
    </row>
    <row r="740" spans="2:8" s="1" customFormat="1" ht="16.899999999999999" customHeight="1">
      <c r="B740" s="33"/>
      <c r="C740" s="226" t="s">
        <v>1</v>
      </c>
      <c r="D740" s="226" t="s">
        <v>1858</v>
      </c>
      <c r="E740" s="18" t="s">
        <v>1</v>
      </c>
      <c r="F740" s="227">
        <v>0</v>
      </c>
      <c r="H740" s="33"/>
    </row>
    <row r="741" spans="2:8" s="1" customFormat="1" ht="16.899999999999999" customHeight="1">
      <c r="B741" s="33"/>
      <c r="C741" s="226" t="s">
        <v>1</v>
      </c>
      <c r="D741" s="226" t="s">
        <v>2296</v>
      </c>
      <c r="E741" s="18" t="s">
        <v>1</v>
      </c>
      <c r="F741" s="227">
        <v>35.712000000000003</v>
      </c>
      <c r="H741" s="33"/>
    </row>
    <row r="742" spans="2:8" s="1" customFormat="1" ht="16.899999999999999" customHeight="1">
      <c r="B742" s="33"/>
      <c r="C742" s="226" t="s">
        <v>1</v>
      </c>
      <c r="D742" s="226" t="s">
        <v>1860</v>
      </c>
      <c r="E742" s="18" t="s">
        <v>1</v>
      </c>
      <c r="F742" s="227">
        <v>0</v>
      </c>
      <c r="H742" s="33"/>
    </row>
    <row r="743" spans="2:8" s="1" customFormat="1" ht="16.899999999999999" customHeight="1">
      <c r="B743" s="33"/>
      <c r="C743" s="226" t="s">
        <v>1</v>
      </c>
      <c r="D743" s="226" t="s">
        <v>2297</v>
      </c>
      <c r="E743" s="18" t="s">
        <v>1</v>
      </c>
      <c r="F743" s="227">
        <v>22.35</v>
      </c>
      <c r="H743" s="33"/>
    </row>
    <row r="744" spans="2:8" s="1" customFormat="1" ht="16.899999999999999" customHeight="1">
      <c r="B744" s="33"/>
      <c r="C744" s="226" t="s">
        <v>1</v>
      </c>
      <c r="D744" s="226" t="s">
        <v>1861</v>
      </c>
      <c r="E744" s="18" t="s">
        <v>1</v>
      </c>
      <c r="F744" s="227">
        <v>0</v>
      </c>
      <c r="H744" s="33"/>
    </row>
    <row r="745" spans="2:8" s="1" customFormat="1" ht="16.899999999999999" customHeight="1">
      <c r="B745" s="33"/>
      <c r="C745" s="226" t="s">
        <v>1</v>
      </c>
      <c r="D745" s="226" t="s">
        <v>2298</v>
      </c>
      <c r="E745" s="18" t="s">
        <v>1</v>
      </c>
      <c r="F745" s="227">
        <v>29.132999999999999</v>
      </c>
      <c r="H745" s="33"/>
    </row>
    <row r="746" spans="2:8" s="1" customFormat="1" ht="16.899999999999999" customHeight="1">
      <c r="B746" s="33"/>
      <c r="C746" s="226" t="s">
        <v>1</v>
      </c>
      <c r="D746" s="226" t="s">
        <v>1932</v>
      </c>
      <c r="E746" s="18" t="s">
        <v>1</v>
      </c>
      <c r="F746" s="227">
        <v>0</v>
      </c>
      <c r="H746" s="33"/>
    </row>
    <row r="747" spans="2:8" s="1" customFormat="1" ht="22.5">
      <c r="B747" s="33"/>
      <c r="C747" s="226" t="s">
        <v>1</v>
      </c>
      <c r="D747" s="226" t="s">
        <v>2299</v>
      </c>
      <c r="E747" s="18" t="s">
        <v>1</v>
      </c>
      <c r="F747" s="227">
        <v>187.327</v>
      </c>
      <c r="H747" s="33"/>
    </row>
    <row r="748" spans="2:8" s="1" customFormat="1" ht="16.899999999999999" customHeight="1">
      <c r="B748" s="33"/>
      <c r="C748" s="226" t="s">
        <v>1</v>
      </c>
      <c r="D748" s="226" t="s">
        <v>10755</v>
      </c>
      <c r="E748" s="18" t="s">
        <v>1</v>
      </c>
      <c r="F748" s="227">
        <v>25.6</v>
      </c>
      <c r="H748" s="33"/>
    </row>
    <row r="749" spans="2:8" s="1" customFormat="1" ht="16.899999999999999" customHeight="1">
      <c r="B749" s="33"/>
      <c r="C749" s="226" t="s">
        <v>1</v>
      </c>
      <c r="D749" s="226" t="s">
        <v>2192</v>
      </c>
      <c r="E749" s="18" t="s">
        <v>1</v>
      </c>
      <c r="F749" s="227">
        <v>0</v>
      </c>
      <c r="H749" s="33"/>
    </row>
    <row r="750" spans="2:8" s="1" customFormat="1" ht="16.899999999999999" customHeight="1">
      <c r="B750" s="33"/>
      <c r="C750" s="226" t="s">
        <v>1</v>
      </c>
      <c r="D750" s="226" t="s">
        <v>10756</v>
      </c>
      <c r="E750" s="18" t="s">
        <v>1</v>
      </c>
      <c r="F750" s="227">
        <v>3.3</v>
      </c>
      <c r="H750" s="33"/>
    </row>
    <row r="751" spans="2:8" s="1" customFormat="1" ht="16.899999999999999" customHeight="1">
      <c r="B751" s="33"/>
      <c r="C751" s="226" t="s">
        <v>1</v>
      </c>
      <c r="D751" s="226" t="s">
        <v>2194</v>
      </c>
      <c r="E751" s="18" t="s">
        <v>1</v>
      </c>
      <c r="F751" s="227">
        <v>0</v>
      </c>
      <c r="H751" s="33"/>
    </row>
    <row r="752" spans="2:8" s="1" customFormat="1" ht="16.899999999999999" customHeight="1">
      <c r="B752" s="33"/>
      <c r="C752" s="226" t="s">
        <v>1</v>
      </c>
      <c r="D752" s="226" t="s">
        <v>10757</v>
      </c>
      <c r="E752" s="18" t="s">
        <v>1</v>
      </c>
      <c r="F752" s="227">
        <v>4.3</v>
      </c>
      <c r="H752" s="33"/>
    </row>
    <row r="753" spans="2:8" s="1" customFormat="1" ht="16.899999999999999" customHeight="1">
      <c r="B753" s="33"/>
      <c r="C753" s="226" t="s">
        <v>1</v>
      </c>
      <c r="D753" s="226" t="s">
        <v>2196</v>
      </c>
      <c r="E753" s="18" t="s">
        <v>1</v>
      </c>
      <c r="F753" s="227">
        <v>0</v>
      </c>
      <c r="H753" s="33"/>
    </row>
    <row r="754" spans="2:8" s="1" customFormat="1" ht="16.899999999999999" customHeight="1">
      <c r="B754" s="33"/>
      <c r="C754" s="226" t="s">
        <v>1</v>
      </c>
      <c r="D754" s="226" t="s">
        <v>10758</v>
      </c>
      <c r="E754" s="18" t="s">
        <v>1</v>
      </c>
      <c r="F754" s="227">
        <v>4.5</v>
      </c>
      <c r="H754" s="33"/>
    </row>
    <row r="755" spans="2:8" s="1" customFormat="1" ht="16.899999999999999" customHeight="1">
      <c r="B755" s="33"/>
      <c r="C755" s="226" t="s">
        <v>1</v>
      </c>
      <c r="D755" s="226" t="s">
        <v>2043</v>
      </c>
      <c r="E755" s="18" t="s">
        <v>1</v>
      </c>
      <c r="F755" s="227">
        <v>0</v>
      </c>
      <c r="H755" s="33"/>
    </row>
    <row r="756" spans="2:8" s="1" customFormat="1" ht="16.899999999999999" customHeight="1">
      <c r="B756" s="33"/>
      <c r="C756" s="226" t="s">
        <v>1</v>
      </c>
      <c r="D756" s="226" t="s">
        <v>10759</v>
      </c>
      <c r="E756" s="18" t="s">
        <v>1</v>
      </c>
      <c r="F756" s="227">
        <v>5.8</v>
      </c>
      <c r="H756" s="33"/>
    </row>
    <row r="757" spans="2:8" s="1" customFormat="1" ht="16.899999999999999" customHeight="1">
      <c r="B757" s="33"/>
      <c r="C757" s="226" t="s">
        <v>1</v>
      </c>
      <c r="D757" s="226" t="s">
        <v>2198</v>
      </c>
      <c r="E757" s="18" t="s">
        <v>1</v>
      </c>
      <c r="F757" s="227">
        <v>0</v>
      </c>
      <c r="H757" s="33"/>
    </row>
    <row r="758" spans="2:8" s="1" customFormat="1" ht="16.899999999999999" customHeight="1">
      <c r="B758" s="33"/>
      <c r="C758" s="226" t="s">
        <v>1</v>
      </c>
      <c r="D758" s="226" t="s">
        <v>10760</v>
      </c>
      <c r="E758" s="18" t="s">
        <v>1</v>
      </c>
      <c r="F758" s="227">
        <v>2.16</v>
      </c>
      <c r="H758" s="33"/>
    </row>
    <row r="759" spans="2:8" s="1" customFormat="1" ht="16.899999999999999" customHeight="1">
      <c r="B759" s="33"/>
      <c r="C759" s="226" t="s">
        <v>1</v>
      </c>
      <c r="D759" s="226" t="s">
        <v>2200</v>
      </c>
      <c r="E759" s="18" t="s">
        <v>1</v>
      </c>
      <c r="F759" s="227">
        <v>0</v>
      </c>
      <c r="H759" s="33"/>
    </row>
    <row r="760" spans="2:8" s="1" customFormat="1" ht="16.899999999999999" customHeight="1">
      <c r="B760" s="33"/>
      <c r="C760" s="226" t="s">
        <v>1</v>
      </c>
      <c r="D760" s="226" t="s">
        <v>10760</v>
      </c>
      <c r="E760" s="18" t="s">
        <v>1</v>
      </c>
      <c r="F760" s="227">
        <v>2.16</v>
      </c>
      <c r="H760" s="33"/>
    </row>
    <row r="761" spans="2:8" s="1" customFormat="1" ht="16.899999999999999" customHeight="1">
      <c r="B761" s="33"/>
      <c r="C761" s="226" t="s">
        <v>1</v>
      </c>
      <c r="D761" s="226" t="s">
        <v>2201</v>
      </c>
      <c r="E761" s="18" t="s">
        <v>1</v>
      </c>
      <c r="F761" s="227">
        <v>0</v>
      </c>
      <c r="H761" s="33"/>
    </row>
    <row r="762" spans="2:8" s="1" customFormat="1" ht="16.899999999999999" customHeight="1">
      <c r="B762" s="33"/>
      <c r="C762" s="226" t="s">
        <v>1</v>
      </c>
      <c r="D762" s="226" t="s">
        <v>10761</v>
      </c>
      <c r="E762" s="18" t="s">
        <v>1</v>
      </c>
      <c r="F762" s="227">
        <v>1.08</v>
      </c>
      <c r="H762" s="33"/>
    </row>
    <row r="763" spans="2:8" s="1" customFormat="1" ht="16.899999999999999" customHeight="1">
      <c r="B763" s="33"/>
      <c r="C763" s="226" t="s">
        <v>1</v>
      </c>
      <c r="D763" s="226" t="s">
        <v>2202</v>
      </c>
      <c r="E763" s="18" t="s">
        <v>1</v>
      </c>
      <c r="F763" s="227">
        <v>0</v>
      </c>
      <c r="H763" s="33"/>
    </row>
    <row r="764" spans="2:8" s="1" customFormat="1" ht="16.899999999999999" customHeight="1">
      <c r="B764" s="33"/>
      <c r="C764" s="226" t="s">
        <v>1</v>
      </c>
      <c r="D764" s="226" t="s">
        <v>10762</v>
      </c>
      <c r="E764" s="18" t="s">
        <v>1</v>
      </c>
      <c r="F764" s="227">
        <v>9.9</v>
      </c>
      <c r="H764" s="33"/>
    </row>
    <row r="765" spans="2:8" s="1" customFormat="1" ht="16.899999999999999" customHeight="1">
      <c r="B765" s="33"/>
      <c r="C765" s="226" t="s">
        <v>1</v>
      </c>
      <c r="D765" s="226" t="s">
        <v>1</v>
      </c>
      <c r="E765" s="18" t="s">
        <v>1</v>
      </c>
      <c r="F765" s="227">
        <v>0</v>
      </c>
      <c r="H765" s="33"/>
    </row>
    <row r="766" spans="2:8" s="1" customFormat="1" ht="16.899999999999999" customHeight="1">
      <c r="B766" s="33"/>
      <c r="C766" s="226" t="s">
        <v>1</v>
      </c>
      <c r="D766" s="226" t="s">
        <v>2209</v>
      </c>
      <c r="E766" s="18" t="s">
        <v>1</v>
      </c>
      <c r="F766" s="227">
        <v>0</v>
      </c>
      <c r="H766" s="33"/>
    </row>
    <row r="767" spans="2:8" s="1" customFormat="1" ht="16.899999999999999" customHeight="1">
      <c r="B767" s="33"/>
      <c r="C767" s="226" t="s">
        <v>1</v>
      </c>
      <c r="D767" s="226" t="s">
        <v>10763</v>
      </c>
      <c r="E767" s="18" t="s">
        <v>1</v>
      </c>
      <c r="F767" s="227">
        <v>31</v>
      </c>
      <c r="H767" s="33"/>
    </row>
    <row r="768" spans="2:8" s="1" customFormat="1" ht="16.899999999999999" customHeight="1">
      <c r="B768" s="33"/>
      <c r="C768" s="226" t="s">
        <v>1</v>
      </c>
      <c r="D768" s="226" t="s">
        <v>2213</v>
      </c>
      <c r="E768" s="18" t="s">
        <v>1</v>
      </c>
      <c r="F768" s="227">
        <v>0</v>
      </c>
      <c r="H768" s="33"/>
    </row>
    <row r="769" spans="2:8" s="1" customFormat="1" ht="16.899999999999999" customHeight="1">
      <c r="B769" s="33"/>
      <c r="C769" s="226" t="s">
        <v>1</v>
      </c>
      <c r="D769" s="226" t="s">
        <v>10764</v>
      </c>
      <c r="E769" s="18" t="s">
        <v>1</v>
      </c>
      <c r="F769" s="227">
        <v>8.1999999999999993</v>
      </c>
      <c r="H769" s="33"/>
    </row>
    <row r="770" spans="2:8" s="1" customFormat="1" ht="16.899999999999999" customHeight="1">
      <c r="B770" s="33"/>
      <c r="C770" s="226" t="s">
        <v>1</v>
      </c>
      <c r="D770" s="226" t="s">
        <v>2215</v>
      </c>
      <c r="E770" s="18" t="s">
        <v>1</v>
      </c>
      <c r="F770" s="227">
        <v>0</v>
      </c>
      <c r="H770" s="33"/>
    </row>
    <row r="771" spans="2:8" s="1" customFormat="1" ht="16.899999999999999" customHeight="1">
      <c r="B771" s="33"/>
      <c r="C771" s="226" t="s">
        <v>1</v>
      </c>
      <c r="D771" s="226" t="s">
        <v>10765</v>
      </c>
      <c r="E771" s="18" t="s">
        <v>1</v>
      </c>
      <c r="F771" s="227">
        <v>16.899999999999999</v>
      </c>
      <c r="H771" s="33"/>
    </row>
    <row r="772" spans="2:8" s="1" customFormat="1" ht="16.899999999999999" customHeight="1">
      <c r="B772" s="33"/>
      <c r="C772" s="226" t="s">
        <v>1</v>
      </c>
      <c r="D772" s="226" t="s">
        <v>2217</v>
      </c>
      <c r="E772" s="18" t="s">
        <v>1</v>
      </c>
      <c r="F772" s="227">
        <v>0</v>
      </c>
      <c r="H772" s="33"/>
    </row>
    <row r="773" spans="2:8" s="1" customFormat="1" ht="16.899999999999999" customHeight="1">
      <c r="B773" s="33"/>
      <c r="C773" s="226" t="s">
        <v>1</v>
      </c>
      <c r="D773" s="226" t="s">
        <v>10766</v>
      </c>
      <c r="E773" s="18" t="s">
        <v>1</v>
      </c>
      <c r="F773" s="227">
        <v>57.4</v>
      </c>
      <c r="H773" s="33"/>
    </row>
    <row r="774" spans="2:8" s="1" customFormat="1" ht="16.899999999999999" customHeight="1">
      <c r="B774" s="33"/>
      <c r="C774" s="226" t="s">
        <v>1</v>
      </c>
      <c r="D774" s="226" t="s">
        <v>2219</v>
      </c>
      <c r="E774" s="18" t="s">
        <v>1</v>
      </c>
      <c r="F774" s="227">
        <v>0</v>
      </c>
      <c r="H774" s="33"/>
    </row>
    <row r="775" spans="2:8" s="1" customFormat="1" ht="16.899999999999999" customHeight="1">
      <c r="B775" s="33"/>
      <c r="C775" s="226" t="s">
        <v>1</v>
      </c>
      <c r="D775" s="226" t="s">
        <v>10767</v>
      </c>
      <c r="E775" s="18" t="s">
        <v>1</v>
      </c>
      <c r="F775" s="227">
        <v>57.3</v>
      </c>
      <c r="H775" s="33"/>
    </row>
    <row r="776" spans="2:8" s="1" customFormat="1" ht="16.899999999999999" customHeight="1">
      <c r="B776" s="33"/>
      <c r="C776" s="226" t="s">
        <v>1</v>
      </c>
      <c r="D776" s="226" t="s">
        <v>2220</v>
      </c>
      <c r="E776" s="18" t="s">
        <v>1</v>
      </c>
      <c r="F776" s="227">
        <v>0</v>
      </c>
      <c r="H776" s="33"/>
    </row>
    <row r="777" spans="2:8" s="1" customFormat="1" ht="16.899999999999999" customHeight="1">
      <c r="B777" s="33"/>
      <c r="C777" s="226" t="s">
        <v>1</v>
      </c>
      <c r="D777" s="226" t="s">
        <v>10768</v>
      </c>
      <c r="E777" s="18" t="s">
        <v>1</v>
      </c>
      <c r="F777" s="227">
        <v>31.1</v>
      </c>
      <c r="H777" s="33"/>
    </row>
    <row r="778" spans="2:8" s="1" customFormat="1" ht="16.899999999999999" customHeight="1">
      <c r="B778" s="33"/>
      <c r="C778" s="226" t="s">
        <v>1</v>
      </c>
      <c r="D778" s="226" t="s">
        <v>2222</v>
      </c>
      <c r="E778" s="18" t="s">
        <v>1</v>
      </c>
      <c r="F778" s="227">
        <v>0</v>
      </c>
      <c r="H778" s="33"/>
    </row>
    <row r="779" spans="2:8" s="1" customFormat="1" ht="16.899999999999999" customHeight="1">
      <c r="B779" s="33"/>
      <c r="C779" s="226" t="s">
        <v>1</v>
      </c>
      <c r="D779" s="226" t="s">
        <v>10764</v>
      </c>
      <c r="E779" s="18" t="s">
        <v>1</v>
      </c>
      <c r="F779" s="227">
        <v>8.1999999999999993</v>
      </c>
      <c r="H779" s="33"/>
    </row>
    <row r="780" spans="2:8" s="1" customFormat="1" ht="16.899999999999999" customHeight="1">
      <c r="B780" s="33"/>
      <c r="C780" s="226" t="s">
        <v>1</v>
      </c>
      <c r="D780" s="226" t="s">
        <v>2223</v>
      </c>
      <c r="E780" s="18" t="s">
        <v>1</v>
      </c>
      <c r="F780" s="227">
        <v>0</v>
      </c>
      <c r="H780" s="33"/>
    </row>
    <row r="781" spans="2:8" s="1" customFormat="1" ht="16.899999999999999" customHeight="1">
      <c r="B781" s="33"/>
      <c r="C781" s="226" t="s">
        <v>1</v>
      </c>
      <c r="D781" s="226" t="s">
        <v>10769</v>
      </c>
      <c r="E781" s="18" t="s">
        <v>1</v>
      </c>
      <c r="F781" s="227">
        <v>15.9</v>
      </c>
      <c r="H781" s="33"/>
    </row>
    <row r="782" spans="2:8" s="1" customFormat="1" ht="16.899999999999999" customHeight="1">
      <c r="B782" s="33"/>
      <c r="C782" s="226" t="s">
        <v>1</v>
      </c>
      <c r="D782" s="226" t="s">
        <v>2224</v>
      </c>
      <c r="E782" s="18" t="s">
        <v>1</v>
      </c>
      <c r="F782" s="227">
        <v>0</v>
      </c>
      <c r="H782" s="33"/>
    </row>
    <row r="783" spans="2:8" s="1" customFormat="1" ht="16.899999999999999" customHeight="1">
      <c r="B783" s="33"/>
      <c r="C783" s="226" t="s">
        <v>1</v>
      </c>
      <c r="D783" s="226" t="s">
        <v>10770</v>
      </c>
      <c r="E783" s="18" t="s">
        <v>1</v>
      </c>
      <c r="F783" s="227">
        <v>1.1000000000000001</v>
      </c>
      <c r="H783" s="33"/>
    </row>
    <row r="784" spans="2:8" s="1" customFormat="1" ht="16.899999999999999" customHeight="1">
      <c r="B784" s="33"/>
      <c r="C784" s="226" t="s">
        <v>1</v>
      </c>
      <c r="D784" s="226" t="s">
        <v>2226</v>
      </c>
      <c r="E784" s="18" t="s">
        <v>1</v>
      </c>
      <c r="F784" s="227">
        <v>0</v>
      </c>
      <c r="H784" s="33"/>
    </row>
    <row r="785" spans="2:8" s="1" customFormat="1" ht="16.899999999999999" customHeight="1">
      <c r="B785" s="33"/>
      <c r="C785" s="226" t="s">
        <v>1</v>
      </c>
      <c r="D785" s="226" t="s">
        <v>10771</v>
      </c>
      <c r="E785" s="18" t="s">
        <v>1</v>
      </c>
      <c r="F785" s="227">
        <v>75.2</v>
      </c>
      <c r="H785" s="33"/>
    </row>
    <row r="786" spans="2:8" s="1" customFormat="1" ht="16.899999999999999" customHeight="1">
      <c r="B786" s="33"/>
      <c r="C786" s="226" t="s">
        <v>1</v>
      </c>
      <c r="D786" s="226" t="s">
        <v>2228</v>
      </c>
      <c r="E786" s="18" t="s">
        <v>1</v>
      </c>
      <c r="F786" s="227">
        <v>0</v>
      </c>
      <c r="H786" s="33"/>
    </row>
    <row r="787" spans="2:8" s="1" customFormat="1" ht="16.899999999999999" customHeight="1">
      <c r="B787" s="33"/>
      <c r="C787" s="226" t="s">
        <v>1</v>
      </c>
      <c r="D787" s="226" t="s">
        <v>10772</v>
      </c>
      <c r="E787" s="18" t="s">
        <v>1</v>
      </c>
      <c r="F787" s="227">
        <v>69</v>
      </c>
      <c r="H787" s="33"/>
    </row>
    <row r="788" spans="2:8" s="1" customFormat="1" ht="16.899999999999999" customHeight="1">
      <c r="B788" s="33"/>
      <c r="C788" s="226" t="s">
        <v>1</v>
      </c>
      <c r="D788" s="226" t="s">
        <v>252</v>
      </c>
      <c r="E788" s="18" t="s">
        <v>1</v>
      </c>
      <c r="F788" s="227">
        <v>12.12</v>
      </c>
      <c r="H788" s="33"/>
    </row>
    <row r="789" spans="2:8" s="1" customFormat="1" ht="16.899999999999999" customHeight="1">
      <c r="B789" s="33"/>
      <c r="C789" s="226" t="s">
        <v>1</v>
      </c>
      <c r="D789" s="226" t="s">
        <v>1832</v>
      </c>
      <c r="E789" s="18" t="s">
        <v>1</v>
      </c>
      <c r="F789" s="227">
        <v>0</v>
      </c>
      <c r="H789" s="33"/>
    </row>
    <row r="790" spans="2:8" s="1" customFormat="1" ht="16.899999999999999" customHeight="1">
      <c r="B790" s="33"/>
      <c r="C790" s="226" t="s">
        <v>1</v>
      </c>
      <c r="D790" s="226" t="s">
        <v>1833</v>
      </c>
      <c r="E790" s="18" t="s">
        <v>1</v>
      </c>
      <c r="F790" s="227">
        <v>44.3</v>
      </c>
      <c r="H790" s="33"/>
    </row>
    <row r="791" spans="2:8" s="1" customFormat="1" ht="16.899999999999999" customHeight="1">
      <c r="B791" s="33"/>
      <c r="C791" s="226" t="s">
        <v>1</v>
      </c>
      <c r="D791" s="226" t="s">
        <v>1834</v>
      </c>
      <c r="E791" s="18" t="s">
        <v>1</v>
      </c>
      <c r="F791" s="227">
        <v>0</v>
      </c>
      <c r="H791" s="33"/>
    </row>
    <row r="792" spans="2:8" s="1" customFormat="1" ht="16.899999999999999" customHeight="1">
      <c r="B792" s="33"/>
      <c r="C792" s="226" t="s">
        <v>1</v>
      </c>
      <c r="D792" s="226" t="s">
        <v>1835</v>
      </c>
      <c r="E792" s="18" t="s">
        <v>1</v>
      </c>
      <c r="F792" s="227">
        <v>1.4</v>
      </c>
      <c r="H792" s="33"/>
    </row>
    <row r="793" spans="2:8" s="1" customFormat="1" ht="16.899999999999999" customHeight="1">
      <c r="B793" s="33"/>
      <c r="C793" s="226" t="s">
        <v>1</v>
      </c>
      <c r="D793" s="226" t="s">
        <v>1453</v>
      </c>
      <c r="E793" s="18" t="s">
        <v>1</v>
      </c>
      <c r="F793" s="227">
        <v>0</v>
      </c>
      <c r="H793" s="33"/>
    </row>
    <row r="794" spans="2:8" s="1" customFormat="1" ht="16.899999999999999" customHeight="1">
      <c r="B794" s="33"/>
      <c r="C794" s="226" t="s">
        <v>1</v>
      </c>
      <c r="D794" s="226" t="s">
        <v>1836</v>
      </c>
      <c r="E794" s="18" t="s">
        <v>1</v>
      </c>
      <c r="F794" s="227">
        <v>7.2</v>
      </c>
      <c r="H794" s="33"/>
    </row>
    <row r="795" spans="2:8" s="1" customFormat="1" ht="16.899999999999999" customHeight="1">
      <c r="B795" s="33"/>
      <c r="C795" s="226" t="s">
        <v>1</v>
      </c>
      <c r="D795" s="226" t="s">
        <v>1455</v>
      </c>
      <c r="E795" s="18" t="s">
        <v>1</v>
      </c>
      <c r="F795" s="227">
        <v>0</v>
      </c>
      <c r="H795" s="33"/>
    </row>
    <row r="796" spans="2:8" s="1" customFormat="1" ht="16.899999999999999" customHeight="1">
      <c r="B796" s="33"/>
      <c r="C796" s="226" t="s">
        <v>1</v>
      </c>
      <c r="D796" s="226" t="s">
        <v>1837</v>
      </c>
      <c r="E796" s="18" t="s">
        <v>1</v>
      </c>
      <c r="F796" s="227">
        <v>5</v>
      </c>
      <c r="H796" s="33"/>
    </row>
    <row r="797" spans="2:8" s="1" customFormat="1" ht="16.899999999999999" customHeight="1">
      <c r="B797" s="33"/>
      <c r="C797" s="226" t="s">
        <v>1</v>
      </c>
      <c r="D797" s="226" t="s">
        <v>1838</v>
      </c>
      <c r="E797" s="18" t="s">
        <v>1</v>
      </c>
      <c r="F797" s="227">
        <v>0</v>
      </c>
      <c r="H797" s="33"/>
    </row>
    <row r="798" spans="2:8" s="1" customFormat="1" ht="16.899999999999999" customHeight="1">
      <c r="B798" s="33"/>
      <c r="C798" s="226" t="s">
        <v>1</v>
      </c>
      <c r="D798" s="226" t="s">
        <v>1839</v>
      </c>
      <c r="E798" s="18" t="s">
        <v>1</v>
      </c>
      <c r="F798" s="227">
        <v>2.8</v>
      </c>
      <c r="H798" s="33"/>
    </row>
    <row r="799" spans="2:8" s="1" customFormat="1" ht="16.899999999999999" customHeight="1">
      <c r="B799" s="33"/>
      <c r="C799" s="226" t="s">
        <v>1</v>
      </c>
      <c r="D799" s="226" t="s">
        <v>1840</v>
      </c>
      <c r="E799" s="18" t="s">
        <v>1</v>
      </c>
      <c r="F799" s="227">
        <v>0</v>
      </c>
      <c r="H799" s="33"/>
    </row>
    <row r="800" spans="2:8" s="1" customFormat="1" ht="16.899999999999999" customHeight="1">
      <c r="B800" s="33"/>
      <c r="C800" s="226" t="s">
        <v>1</v>
      </c>
      <c r="D800" s="226" t="s">
        <v>1841</v>
      </c>
      <c r="E800" s="18" t="s">
        <v>1</v>
      </c>
      <c r="F800" s="227">
        <v>11.5</v>
      </c>
      <c r="H800" s="33"/>
    </row>
    <row r="801" spans="2:8" s="1" customFormat="1" ht="16.899999999999999" customHeight="1">
      <c r="B801" s="33"/>
      <c r="C801" s="226" t="s">
        <v>1</v>
      </c>
      <c r="D801" s="226" t="s">
        <v>1842</v>
      </c>
      <c r="E801" s="18" t="s">
        <v>1</v>
      </c>
      <c r="F801" s="227">
        <v>0</v>
      </c>
      <c r="H801" s="33"/>
    </row>
    <row r="802" spans="2:8" s="1" customFormat="1" ht="16.899999999999999" customHeight="1">
      <c r="B802" s="33"/>
      <c r="C802" s="226" t="s">
        <v>1</v>
      </c>
      <c r="D802" s="226" t="s">
        <v>1843</v>
      </c>
      <c r="E802" s="18" t="s">
        <v>1</v>
      </c>
      <c r="F802" s="227">
        <v>12.3</v>
      </c>
      <c r="H802" s="33"/>
    </row>
    <row r="803" spans="2:8" s="1" customFormat="1" ht="16.899999999999999" customHeight="1">
      <c r="B803" s="33"/>
      <c r="C803" s="226" t="s">
        <v>1</v>
      </c>
      <c r="D803" s="226" t="s">
        <v>1844</v>
      </c>
      <c r="E803" s="18" t="s">
        <v>1</v>
      </c>
      <c r="F803" s="227">
        <v>0</v>
      </c>
      <c r="H803" s="33"/>
    </row>
    <row r="804" spans="2:8" s="1" customFormat="1" ht="16.899999999999999" customHeight="1">
      <c r="B804" s="33"/>
      <c r="C804" s="226" t="s">
        <v>1</v>
      </c>
      <c r="D804" s="226" t="s">
        <v>1845</v>
      </c>
      <c r="E804" s="18" t="s">
        <v>1</v>
      </c>
      <c r="F804" s="227">
        <v>8.8000000000000007</v>
      </c>
      <c r="H804" s="33"/>
    </row>
    <row r="805" spans="2:8" s="1" customFormat="1" ht="16.899999999999999" customHeight="1">
      <c r="B805" s="33"/>
      <c r="C805" s="226" t="s">
        <v>1</v>
      </c>
      <c r="D805" s="226" t="s">
        <v>1846</v>
      </c>
      <c r="E805" s="18" t="s">
        <v>1</v>
      </c>
      <c r="F805" s="227">
        <v>0</v>
      </c>
      <c r="H805" s="33"/>
    </row>
    <row r="806" spans="2:8" s="1" customFormat="1" ht="16.899999999999999" customHeight="1">
      <c r="B806" s="33"/>
      <c r="C806" s="226" t="s">
        <v>1</v>
      </c>
      <c r="D806" s="226" t="s">
        <v>1847</v>
      </c>
      <c r="E806" s="18" t="s">
        <v>1</v>
      </c>
      <c r="F806" s="227">
        <v>9</v>
      </c>
      <c r="H806" s="33"/>
    </row>
    <row r="807" spans="2:8" s="1" customFormat="1" ht="16.899999999999999" customHeight="1">
      <c r="B807" s="33"/>
      <c r="C807" s="226" t="s">
        <v>1</v>
      </c>
      <c r="D807" s="226" t="s">
        <v>811</v>
      </c>
      <c r="E807" s="18" t="s">
        <v>1</v>
      </c>
      <c r="F807" s="227">
        <v>0</v>
      </c>
      <c r="H807" s="33"/>
    </row>
    <row r="808" spans="2:8" s="1" customFormat="1" ht="16.899999999999999" customHeight="1">
      <c r="B808" s="33"/>
      <c r="C808" s="226" t="s">
        <v>1</v>
      </c>
      <c r="D808" s="226" t="s">
        <v>10773</v>
      </c>
      <c r="E808" s="18" t="s">
        <v>1</v>
      </c>
      <c r="F808" s="227">
        <v>4.0999999999999996</v>
      </c>
      <c r="H808" s="33"/>
    </row>
    <row r="809" spans="2:8" s="1" customFormat="1" ht="16.899999999999999" customHeight="1">
      <c r="B809" s="33"/>
      <c r="C809" s="226" t="s">
        <v>1</v>
      </c>
      <c r="D809" s="226" t="s">
        <v>1848</v>
      </c>
      <c r="E809" s="18" t="s">
        <v>1</v>
      </c>
      <c r="F809" s="227">
        <v>0</v>
      </c>
      <c r="H809" s="33"/>
    </row>
    <row r="810" spans="2:8" s="1" customFormat="1" ht="16.899999999999999" customHeight="1">
      <c r="B810" s="33"/>
      <c r="C810" s="226" t="s">
        <v>1</v>
      </c>
      <c r="D810" s="226" t="s">
        <v>1849</v>
      </c>
      <c r="E810" s="18" t="s">
        <v>1</v>
      </c>
      <c r="F810" s="227">
        <v>4.8</v>
      </c>
      <c r="H810" s="33"/>
    </row>
    <row r="811" spans="2:8" s="1" customFormat="1" ht="16.899999999999999" customHeight="1">
      <c r="B811" s="33"/>
      <c r="C811" s="226" t="s">
        <v>1</v>
      </c>
      <c r="D811" s="226" t="s">
        <v>1850</v>
      </c>
      <c r="E811" s="18" t="s">
        <v>1</v>
      </c>
      <c r="F811" s="227">
        <v>0</v>
      </c>
      <c r="H811" s="33"/>
    </row>
    <row r="812" spans="2:8" s="1" customFormat="1" ht="16.899999999999999" customHeight="1">
      <c r="B812" s="33"/>
      <c r="C812" s="226" t="s">
        <v>1</v>
      </c>
      <c r="D812" s="226" t="s">
        <v>1851</v>
      </c>
      <c r="E812" s="18" t="s">
        <v>1</v>
      </c>
      <c r="F812" s="227">
        <v>8.9</v>
      </c>
      <c r="H812" s="33"/>
    </row>
    <row r="813" spans="2:8" s="1" customFormat="1" ht="16.899999999999999" customHeight="1">
      <c r="B813" s="33"/>
      <c r="C813" s="226" t="s">
        <v>1</v>
      </c>
      <c r="D813" s="226" t="s">
        <v>2095</v>
      </c>
      <c r="E813" s="18" t="s">
        <v>1</v>
      </c>
      <c r="F813" s="227">
        <v>0</v>
      </c>
      <c r="H813" s="33"/>
    </row>
    <row r="814" spans="2:8" s="1" customFormat="1" ht="16.899999999999999" customHeight="1">
      <c r="B814" s="33"/>
      <c r="C814" s="226" t="s">
        <v>1</v>
      </c>
      <c r="D814" s="226" t="s">
        <v>567</v>
      </c>
      <c r="E814" s="18" t="s">
        <v>1</v>
      </c>
      <c r="F814" s="227">
        <v>15.7</v>
      </c>
      <c r="H814" s="33"/>
    </row>
    <row r="815" spans="2:8" s="1" customFormat="1" ht="16.899999999999999" customHeight="1">
      <c r="B815" s="33"/>
      <c r="C815" s="226" t="s">
        <v>1</v>
      </c>
      <c r="D815" s="226" t="s">
        <v>1854</v>
      </c>
      <c r="E815" s="18" t="s">
        <v>1</v>
      </c>
      <c r="F815" s="227">
        <v>0</v>
      </c>
      <c r="H815" s="33"/>
    </row>
    <row r="816" spans="2:8" s="1" customFormat="1" ht="16.899999999999999" customHeight="1">
      <c r="B816" s="33"/>
      <c r="C816" s="226" t="s">
        <v>1</v>
      </c>
      <c r="D816" s="226" t="s">
        <v>1855</v>
      </c>
      <c r="E816" s="18" t="s">
        <v>1</v>
      </c>
      <c r="F816" s="227">
        <v>2.9</v>
      </c>
      <c r="H816" s="33"/>
    </row>
    <row r="817" spans="2:8" s="1" customFormat="1" ht="16.899999999999999" customHeight="1">
      <c r="B817" s="33"/>
      <c r="C817" s="226" t="s">
        <v>1</v>
      </c>
      <c r="D817" s="226" t="s">
        <v>1916</v>
      </c>
      <c r="E817" s="18" t="s">
        <v>1</v>
      </c>
      <c r="F817" s="227">
        <v>0</v>
      </c>
      <c r="H817" s="33"/>
    </row>
    <row r="818" spans="2:8" s="1" customFormat="1" ht="16.899999999999999" customHeight="1">
      <c r="B818" s="33"/>
      <c r="C818" s="226" t="s">
        <v>1</v>
      </c>
      <c r="D818" s="226" t="s">
        <v>1917</v>
      </c>
      <c r="E818" s="18" t="s">
        <v>1</v>
      </c>
      <c r="F818" s="227">
        <v>5.0999999999999996</v>
      </c>
      <c r="H818" s="33"/>
    </row>
    <row r="819" spans="2:8" s="1" customFormat="1" ht="16.899999999999999" customHeight="1">
      <c r="B819" s="33"/>
      <c r="C819" s="226" t="s">
        <v>1</v>
      </c>
      <c r="D819" s="226" t="s">
        <v>1918</v>
      </c>
      <c r="E819" s="18" t="s">
        <v>1</v>
      </c>
      <c r="F819" s="227">
        <v>0</v>
      </c>
      <c r="H819" s="33"/>
    </row>
    <row r="820" spans="2:8" s="1" customFormat="1" ht="16.899999999999999" customHeight="1">
      <c r="B820" s="33"/>
      <c r="C820" s="226" t="s">
        <v>1</v>
      </c>
      <c r="D820" s="226" t="s">
        <v>1919</v>
      </c>
      <c r="E820" s="18" t="s">
        <v>1</v>
      </c>
      <c r="F820" s="227">
        <v>22.2</v>
      </c>
      <c r="H820" s="33"/>
    </row>
    <row r="821" spans="2:8" s="1" customFormat="1" ht="16.899999999999999" customHeight="1">
      <c r="B821" s="33"/>
      <c r="C821" s="226" t="s">
        <v>1</v>
      </c>
      <c r="D821" s="226" t="s">
        <v>1920</v>
      </c>
      <c r="E821" s="18" t="s">
        <v>1</v>
      </c>
      <c r="F821" s="227">
        <v>0</v>
      </c>
      <c r="H821" s="33"/>
    </row>
    <row r="822" spans="2:8" s="1" customFormat="1" ht="16.899999999999999" customHeight="1">
      <c r="B822" s="33"/>
      <c r="C822" s="226" t="s">
        <v>1</v>
      </c>
      <c r="D822" s="226" t="s">
        <v>1921</v>
      </c>
      <c r="E822" s="18" t="s">
        <v>1</v>
      </c>
      <c r="F822" s="227">
        <v>10.6</v>
      </c>
      <c r="H822" s="33"/>
    </row>
    <row r="823" spans="2:8" s="1" customFormat="1" ht="16.899999999999999" customHeight="1">
      <c r="B823" s="33"/>
      <c r="C823" s="226" t="s">
        <v>1</v>
      </c>
      <c r="D823" s="226" t="s">
        <v>1922</v>
      </c>
      <c r="E823" s="18" t="s">
        <v>1</v>
      </c>
      <c r="F823" s="227">
        <v>0</v>
      </c>
      <c r="H823" s="33"/>
    </row>
    <row r="824" spans="2:8" s="1" customFormat="1" ht="16.899999999999999" customHeight="1">
      <c r="B824" s="33"/>
      <c r="C824" s="226" t="s">
        <v>1</v>
      </c>
      <c r="D824" s="226" t="s">
        <v>1923</v>
      </c>
      <c r="E824" s="18" t="s">
        <v>1</v>
      </c>
      <c r="F824" s="227">
        <v>2</v>
      </c>
      <c r="H824" s="33"/>
    </row>
    <row r="825" spans="2:8" s="1" customFormat="1" ht="16.899999999999999" customHeight="1">
      <c r="B825" s="33"/>
      <c r="C825" s="226" t="s">
        <v>1</v>
      </c>
      <c r="D825" s="226" t="s">
        <v>1924</v>
      </c>
      <c r="E825" s="18" t="s">
        <v>1</v>
      </c>
      <c r="F825" s="227">
        <v>0</v>
      </c>
      <c r="H825" s="33"/>
    </row>
    <row r="826" spans="2:8" s="1" customFormat="1" ht="16.899999999999999" customHeight="1">
      <c r="B826" s="33"/>
      <c r="C826" s="226" t="s">
        <v>1</v>
      </c>
      <c r="D826" s="226" t="s">
        <v>1835</v>
      </c>
      <c r="E826" s="18" t="s">
        <v>1</v>
      </c>
      <c r="F826" s="227">
        <v>1.4</v>
      </c>
      <c r="H826" s="33"/>
    </row>
    <row r="827" spans="2:8" s="1" customFormat="1" ht="16.899999999999999" customHeight="1">
      <c r="B827" s="33"/>
      <c r="C827" s="226" t="s">
        <v>1</v>
      </c>
      <c r="D827" s="226" t="s">
        <v>1925</v>
      </c>
      <c r="E827" s="18" t="s">
        <v>1</v>
      </c>
      <c r="F827" s="227">
        <v>0</v>
      </c>
      <c r="H827" s="33"/>
    </row>
    <row r="828" spans="2:8" s="1" customFormat="1" ht="16.899999999999999" customHeight="1">
      <c r="B828" s="33"/>
      <c r="C828" s="222" t="s">
        <v>244</v>
      </c>
      <c r="D828" s="223" t="s">
        <v>1</v>
      </c>
      <c r="E828" s="224" t="s">
        <v>1</v>
      </c>
      <c r="F828" s="225">
        <v>332.8</v>
      </c>
      <c r="H828" s="33"/>
    </row>
    <row r="829" spans="2:8" s="1" customFormat="1" ht="16.899999999999999" customHeight="1">
      <c r="B829" s="33"/>
      <c r="C829" s="226" t="s">
        <v>1</v>
      </c>
      <c r="D829" s="226" t="s">
        <v>1972</v>
      </c>
      <c r="E829" s="18" t="s">
        <v>1</v>
      </c>
      <c r="F829" s="227">
        <v>0</v>
      </c>
      <c r="H829" s="33"/>
    </row>
    <row r="830" spans="2:8" s="1" customFormat="1" ht="16.899999999999999" customHeight="1">
      <c r="B830" s="33"/>
      <c r="C830" s="226" t="s">
        <v>1</v>
      </c>
      <c r="D830" s="226" t="s">
        <v>1973</v>
      </c>
      <c r="E830" s="18" t="s">
        <v>1</v>
      </c>
      <c r="F830" s="227">
        <v>100.2</v>
      </c>
      <c r="H830" s="33"/>
    </row>
    <row r="831" spans="2:8" s="1" customFormat="1" ht="16.899999999999999" customHeight="1">
      <c r="B831" s="33"/>
      <c r="C831" s="226" t="s">
        <v>1</v>
      </c>
      <c r="D831" s="226" t="s">
        <v>1462</v>
      </c>
      <c r="E831" s="18" t="s">
        <v>1</v>
      </c>
      <c r="F831" s="227">
        <v>0</v>
      </c>
      <c r="H831" s="33"/>
    </row>
    <row r="832" spans="2:8" s="1" customFormat="1" ht="16.899999999999999" customHeight="1">
      <c r="B832" s="33"/>
      <c r="C832" s="226" t="s">
        <v>1</v>
      </c>
      <c r="D832" s="226" t="s">
        <v>1974</v>
      </c>
      <c r="E832" s="18" t="s">
        <v>1</v>
      </c>
      <c r="F832" s="227">
        <v>232.6</v>
      </c>
      <c r="H832" s="33"/>
    </row>
    <row r="833" spans="2:8" s="1" customFormat="1" ht="16.899999999999999" customHeight="1">
      <c r="B833" s="33"/>
      <c r="C833" s="226" t="s">
        <v>1</v>
      </c>
      <c r="D833" s="226" t="s">
        <v>325</v>
      </c>
      <c r="E833" s="18" t="s">
        <v>1</v>
      </c>
      <c r="F833" s="227">
        <v>332.8</v>
      </c>
      <c r="H833" s="33"/>
    </row>
    <row r="834" spans="2:8" s="1" customFormat="1" ht="16.899999999999999" customHeight="1">
      <c r="B834" s="33"/>
      <c r="C834" s="228" t="s">
        <v>10747</v>
      </c>
      <c r="H834" s="33"/>
    </row>
    <row r="835" spans="2:8" s="1" customFormat="1" ht="16.899999999999999" customHeight="1">
      <c r="B835" s="33"/>
      <c r="C835" s="226" t="s">
        <v>1967</v>
      </c>
      <c r="D835" s="226" t="s">
        <v>1968</v>
      </c>
      <c r="E835" s="18" t="s">
        <v>312</v>
      </c>
      <c r="F835" s="227">
        <v>332.8</v>
      </c>
      <c r="H835" s="33"/>
    </row>
    <row r="836" spans="2:8" s="1" customFormat="1" ht="16.899999999999999" customHeight="1">
      <c r="B836" s="33"/>
      <c r="C836" s="222" t="s">
        <v>211</v>
      </c>
      <c r="D836" s="223" t="s">
        <v>1</v>
      </c>
      <c r="E836" s="224" t="s">
        <v>1</v>
      </c>
      <c r="F836" s="225">
        <v>5.8419999999999996</v>
      </c>
      <c r="H836" s="33"/>
    </row>
    <row r="837" spans="2:8" s="1" customFormat="1" ht="16.899999999999999" customHeight="1">
      <c r="B837" s="33"/>
      <c r="C837" s="226" t="s">
        <v>1</v>
      </c>
      <c r="D837" s="226" t="s">
        <v>650</v>
      </c>
      <c r="E837" s="18" t="s">
        <v>1</v>
      </c>
      <c r="F837" s="227">
        <v>0</v>
      </c>
      <c r="H837" s="33"/>
    </row>
    <row r="838" spans="2:8" s="1" customFormat="1" ht="16.899999999999999" customHeight="1">
      <c r="B838" s="33"/>
      <c r="C838" s="226" t="s">
        <v>1</v>
      </c>
      <c r="D838" s="226" t="s">
        <v>651</v>
      </c>
      <c r="E838" s="18" t="s">
        <v>1</v>
      </c>
      <c r="F838" s="227">
        <v>2.2000000000000002</v>
      </c>
      <c r="H838" s="33"/>
    </row>
    <row r="839" spans="2:8" s="1" customFormat="1" ht="16.899999999999999" customHeight="1">
      <c r="B839" s="33"/>
      <c r="C839" s="226" t="s">
        <v>1</v>
      </c>
      <c r="D839" s="226" t="s">
        <v>652</v>
      </c>
      <c r="E839" s="18" t="s">
        <v>1</v>
      </c>
      <c r="F839" s="227">
        <v>3.6419999999999999</v>
      </c>
      <c r="H839" s="33"/>
    </row>
    <row r="840" spans="2:8" s="1" customFormat="1" ht="16.899999999999999" customHeight="1">
      <c r="B840" s="33"/>
      <c r="C840" s="226" t="s">
        <v>1</v>
      </c>
      <c r="D840" s="226" t="s">
        <v>325</v>
      </c>
      <c r="E840" s="18" t="s">
        <v>1</v>
      </c>
      <c r="F840" s="227">
        <v>5.8419999999999996</v>
      </c>
      <c r="H840" s="33"/>
    </row>
    <row r="841" spans="2:8" s="1" customFormat="1" ht="16.899999999999999" customHeight="1">
      <c r="B841" s="33"/>
      <c r="C841" s="228" t="s">
        <v>10747</v>
      </c>
      <c r="H841" s="33"/>
    </row>
    <row r="842" spans="2:8" s="1" customFormat="1" ht="16.899999999999999" customHeight="1">
      <c r="B842" s="33"/>
      <c r="C842" s="226" t="s">
        <v>638</v>
      </c>
      <c r="D842" s="226" t="s">
        <v>639</v>
      </c>
      <c r="E842" s="18" t="s">
        <v>312</v>
      </c>
      <c r="F842" s="227">
        <v>19.731999999999999</v>
      </c>
      <c r="H842" s="33"/>
    </row>
    <row r="843" spans="2:8" s="1" customFormat="1" ht="16.899999999999999" customHeight="1">
      <c r="B843" s="33"/>
      <c r="C843" s="226" t="s">
        <v>713</v>
      </c>
      <c r="D843" s="226" t="s">
        <v>714</v>
      </c>
      <c r="E843" s="18" t="s">
        <v>312</v>
      </c>
      <c r="F843" s="227">
        <v>6.5019999999999998</v>
      </c>
      <c r="H843" s="33"/>
    </row>
    <row r="844" spans="2:8" s="1" customFormat="1" ht="16.899999999999999" customHeight="1">
      <c r="B844" s="33"/>
      <c r="C844" s="222" t="s">
        <v>161</v>
      </c>
      <c r="D844" s="223" t="s">
        <v>1</v>
      </c>
      <c r="E844" s="224" t="s">
        <v>1</v>
      </c>
      <c r="F844" s="225">
        <v>128.80000000000001</v>
      </c>
      <c r="H844" s="33"/>
    </row>
    <row r="845" spans="2:8" s="1" customFormat="1" ht="16.899999999999999" customHeight="1">
      <c r="B845" s="33"/>
      <c r="C845" s="226" t="s">
        <v>1</v>
      </c>
      <c r="D845" s="226" t="s">
        <v>733</v>
      </c>
      <c r="E845" s="18" t="s">
        <v>1</v>
      </c>
      <c r="F845" s="227">
        <v>0</v>
      </c>
      <c r="H845" s="33"/>
    </row>
    <row r="846" spans="2:8" s="1" customFormat="1" ht="16.899999999999999" customHeight="1">
      <c r="B846" s="33"/>
      <c r="C846" s="226" t="s">
        <v>1</v>
      </c>
      <c r="D846" s="226" t="s">
        <v>734</v>
      </c>
      <c r="E846" s="18" t="s">
        <v>1</v>
      </c>
      <c r="F846" s="227">
        <v>64.400000000000006</v>
      </c>
      <c r="H846" s="33"/>
    </row>
    <row r="847" spans="2:8" s="1" customFormat="1" ht="16.899999999999999" customHeight="1">
      <c r="B847" s="33"/>
      <c r="C847" s="226" t="s">
        <v>1</v>
      </c>
      <c r="D847" s="226" t="s">
        <v>735</v>
      </c>
      <c r="E847" s="18" t="s">
        <v>1</v>
      </c>
      <c r="F847" s="227">
        <v>0</v>
      </c>
      <c r="H847" s="33"/>
    </row>
    <row r="848" spans="2:8" s="1" customFormat="1" ht="16.899999999999999" customHeight="1">
      <c r="B848" s="33"/>
      <c r="C848" s="226" t="s">
        <v>1</v>
      </c>
      <c r="D848" s="226" t="s">
        <v>734</v>
      </c>
      <c r="E848" s="18" t="s">
        <v>1</v>
      </c>
      <c r="F848" s="227">
        <v>64.400000000000006</v>
      </c>
      <c r="H848" s="33"/>
    </row>
    <row r="849" spans="2:8" s="1" customFormat="1" ht="16.899999999999999" customHeight="1">
      <c r="B849" s="33"/>
      <c r="C849" s="226" t="s">
        <v>1</v>
      </c>
      <c r="D849" s="226" t="s">
        <v>325</v>
      </c>
      <c r="E849" s="18" t="s">
        <v>1</v>
      </c>
      <c r="F849" s="227">
        <v>128.80000000000001</v>
      </c>
      <c r="H849" s="33"/>
    </row>
    <row r="850" spans="2:8" s="1" customFormat="1" ht="16.899999999999999" customHeight="1">
      <c r="B850" s="33"/>
      <c r="C850" s="228" t="s">
        <v>10747</v>
      </c>
      <c r="H850" s="33"/>
    </row>
    <row r="851" spans="2:8" s="1" customFormat="1" ht="22.5">
      <c r="B851" s="33"/>
      <c r="C851" s="226" t="s">
        <v>723</v>
      </c>
      <c r="D851" s="226" t="s">
        <v>724</v>
      </c>
      <c r="E851" s="18" t="s">
        <v>337</v>
      </c>
      <c r="F851" s="227">
        <v>10.746</v>
      </c>
      <c r="H851" s="33"/>
    </row>
    <row r="852" spans="2:8" s="1" customFormat="1" ht="16.899999999999999" customHeight="1">
      <c r="B852" s="33"/>
      <c r="C852" s="226" t="s">
        <v>742</v>
      </c>
      <c r="D852" s="226" t="s">
        <v>743</v>
      </c>
      <c r="E852" s="18" t="s">
        <v>364</v>
      </c>
      <c r="F852" s="227">
        <v>0.50700000000000001</v>
      </c>
      <c r="H852" s="33"/>
    </row>
    <row r="853" spans="2:8" s="1" customFormat="1" ht="16.899999999999999" customHeight="1">
      <c r="B853" s="33"/>
      <c r="C853" s="226" t="s">
        <v>753</v>
      </c>
      <c r="D853" s="226" t="s">
        <v>754</v>
      </c>
      <c r="E853" s="18" t="s">
        <v>312</v>
      </c>
      <c r="F853" s="227">
        <v>143.30000000000001</v>
      </c>
      <c r="H853" s="33"/>
    </row>
    <row r="854" spans="2:8" s="1" customFormat="1" ht="16.899999999999999" customHeight="1">
      <c r="B854" s="33"/>
      <c r="C854" s="226" t="s">
        <v>1298</v>
      </c>
      <c r="D854" s="226" t="s">
        <v>1299</v>
      </c>
      <c r="E854" s="18" t="s">
        <v>312</v>
      </c>
      <c r="F854" s="227">
        <v>143.30000000000001</v>
      </c>
      <c r="H854" s="33"/>
    </row>
    <row r="855" spans="2:8" s="1" customFormat="1" ht="16.899999999999999" customHeight="1">
      <c r="B855" s="33"/>
      <c r="C855" s="226" t="s">
        <v>1298</v>
      </c>
      <c r="D855" s="226" t="s">
        <v>1299</v>
      </c>
      <c r="E855" s="18" t="s">
        <v>312</v>
      </c>
      <c r="F855" s="227">
        <v>143.30000000000001</v>
      </c>
      <c r="H855" s="33"/>
    </row>
    <row r="856" spans="2:8" s="1" customFormat="1" ht="16.899999999999999" customHeight="1">
      <c r="B856" s="33"/>
      <c r="C856" s="226" t="s">
        <v>1869</v>
      </c>
      <c r="D856" s="226" t="s">
        <v>1870</v>
      </c>
      <c r="E856" s="18" t="s">
        <v>312</v>
      </c>
      <c r="F856" s="227">
        <v>517.79999999999995</v>
      </c>
      <c r="H856" s="33"/>
    </row>
    <row r="857" spans="2:8" s="1" customFormat="1" ht="16.899999999999999" customHeight="1">
      <c r="B857" s="33"/>
      <c r="C857" s="226" t="s">
        <v>1875</v>
      </c>
      <c r="D857" s="226" t="s">
        <v>1876</v>
      </c>
      <c r="E857" s="18" t="s">
        <v>312</v>
      </c>
      <c r="F857" s="227">
        <v>517.79999999999995</v>
      </c>
      <c r="H857" s="33"/>
    </row>
    <row r="858" spans="2:8" s="1" customFormat="1" ht="16.899999999999999" customHeight="1">
      <c r="B858" s="33"/>
      <c r="C858" s="226" t="s">
        <v>1864</v>
      </c>
      <c r="D858" s="226" t="s">
        <v>1865</v>
      </c>
      <c r="E858" s="18" t="s">
        <v>312</v>
      </c>
      <c r="F858" s="227">
        <v>128.80000000000001</v>
      </c>
      <c r="H858" s="33"/>
    </row>
    <row r="859" spans="2:8" s="1" customFormat="1" ht="26.45" customHeight="1">
      <c r="B859" s="33"/>
      <c r="C859" s="221" t="s">
        <v>10774</v>
      </c>
      <c r="D859" s="221" t="s">
        <v>91</v>
      </c>
      <c r="H859" s="33"/>
    </row>
    <row r="860" spans="2:8" s="1" customFormat="1" ht="16.899999999999999" customHeight="1">
      <c r="B860" s="33"/>
      <c r="C860" s="222" t="s">
        <v>236</v>
      </c>
      <c r="D860" s="223" t="s">
        <v>1</v>
      </c>
      <c r="E860" s="224" t="s">
        <v>1</v>
      </c>
      <c r="F860" s="225">
        <v>38.735999999999997</v>
      </c>
      <c r="H860" s="33"/>
    </row>
    <row r="861" spans="2:8" s="1" customFormat="1" ht="16.899999999999999" customHeight="1">
      <c r="B861" s="33"/>
      <c r="C861" s="226" t="s">
        <v>1</v>
      </c>
      <c r="D861" s="226" t="s">
        <v>538</v>
      </c>
      <c r="E861" s="18" t="s">
        <v>1</v>
      </c>
      <c r="F861" s="227">
        <v>0</v>
      </c>
      <c r="H861" s="33"/>
    </row>
    <row r="862" spans="2:8" s="1" customFormat="1" ht="16.899999999999999" customHeight="1">
      <c r="B862" s="33"/>
      <c r="C862" s="226" t="s">
        <v>1</v>
      </c>
      <c r="D862" s="226" t="s">
        <v>3634</v>
      </c>
      <c r="E862" s="18" t="s">
        <v>1</v>
      </c>
      <c r="F862" s="227">
        <v>29.736000000000001</v>
      </c>
      <c r="H862" s="33"/>
    </row>
    <row r="863" spans="2:8" s="1" customFormat="1" ht="16.899999999999999" customHeight="1">
      <c r="B863" s="33"/>
      <c r="C863" s="226" t="s">
        <v>1</v>
      </c>
      <c r="D863" s="226" t="s">
        <v>541</v>
      </c>
      <c r="E863" s="18" t="s">
        <v>1</v>
      </c>
      <c r="F863" s="227">
        <v>0</v>
      </c>
      <c r="H863" s="33"/>
    </row>
    <row r="864" spans="2:8" s="1" customFormat="1" ht="16.899999999999999" customHeight="1">
      <c r="B864" s="33"/>
      <c r="C864" s="226" t="s">
        <v>1</v>
      </c>
      <c r="D864" s="226" t="s">
        <v>3635</v>
      </c>
      <c r="E864" s="18" t="s">
        <v>1</v>
      </c>
      <c r="F864" s="227">
        <v>9</v>
      </c>
      <c r="H864" s="33"/>
    </row>
    <row r="865" spans="2:8" s="1" customFormat="1" ht="16.899999999999999" customHeight="1">
      <c r="B865" s="33"/>
      <c r="C865" s="226" t="s">
        <v>1</v>
      </c>
      <c r="D865" s="226" t="s">
        <v>325</v>
      </c>
      <c r="E865" s="18" t="s">
        <v>1</v>
      </c>
      <c r="F865" s="227">
        <v>38.735999999999997</v>
      </c>
      <c r="H865" s="33"/>
    </row>
    <row r="866" spans="2:8" s="1" customFormat="1" ht="16.899999999999999" customHeight="1">
      <c r="B866" s="33"/>
      <c r="C866" s="228" t="s">
        <v>10747</v>
      </c>
      <c r="H866" s="33"/>
    </row>
    <row r="867" spans="2:8" s="1" customFormat="1" ht="22.5">
      <c r="B867" s="33"/>
      <c r="C867" s="226" t="s">
        <v>1108</v>
      </c>
      <c r="D867" s="226" t="s">
        <v>1109</v>
      </c>
      <c r="E867" s="18" t="s">
        <v>312</v>
      </c>
      <c r="F867" s="227">
        <v>38.735999999999997</v>
      </c>
      <c r="H867" s="33"/>
    </row>
    <row r="868" spans="2:8" s="1" customFormat="1" ht="22.5">
      <c r="B868" s="33"/>
      <c r="C868" s="226" t="s">
        <v>1237</v>
      </c>
      <c r="D868" s="226" t="s">
        <v>1238</v>
      </c>
      <c r="E868" s="18" t="s">
        <v>312</v>
      </c>
      <c r="F868" s="227">
        <v>38.735999999999997</v>
      </c>
      <c r="H868" s="33"/>
    </row>
    <row r="869" spans="2:8" s="1" customFormat="1" ht="22.5">
      <c r="B869" s="33"/>
      <c r="C869" s="226" t="s">
        <v>1403</v>
      </c>
      <c r="D869" s="226" t="s">
        <v>1404</v>
      </c>
      <c r="E869" s="18" t="s">
        <v>312</v>
      </c>
      <c r="F869" s="227">
        <v>38.735999999999997</v>
      </c>
      <c r="H869" s="33"/>
    </row>
    <row r="870" spans="2:8" s="1" customFormat="1" ht="16.899999999999999" customHeight="1">
      <c r="B870" s="33"/>
      <c r="C870" s="226" t="s">
        <v>1718</v>
      </c>
      <c r="D870" s="226" t="s">
        <v>1719</v>
      </c>
      <c r="E870" s="18" t="s">
        <v>312</v>
      </c>
      <c r="F870" s="227">
        <v>38.735999999999997</v>
      </c>
      <c r="H870" s="33"/>
    </row>
    <row r="871" spans="2:8" s="1" customFormat="1" ht="16.899999999999999" customHeight="1">
      <c r="B871" s="33"/>
      <c r="C871" s="222" t="s">
        <v>2495</v>
      </c>
      <c r="D871" s="223" t="s">
        <v>10775</v>
      </c>
      <c r="E871" s="224" t="s">
        <v>1</v>
      </c>
      <c r="F871" s="225">
        <v>85.254999999999995</v>
      </c>
      <c r="H871" s="33"/>
    </row>
    <row r="872" spans="2:8" s="1" customFormat="1" ht="16.899999999999999" customHeight="1">
      <c r="B872" s="33"/>
      <c r="C872" s="226" t="s">
        <v>1</v>
      </c>
      <c r="D872" s="226" t="s">
        <v>650</v>
      </c>
      <c r="E872" s="18" t="s">
        <v>1</v>
      </c>
      <c r="F872" s="227">
        <v>0</v>
      </c>
      <c r="H872" s="33"/>
    </row>
    <row r="873" spans="2:8" s="1" customFormat="1" ht="16.899999999999999" customHeight="1">
      <c r="B873" s="33"/>
      <c r="C873" s="226" t="s">
        <v>1</v>
      </c>
      <c r="D873" s="226" t="s">
        <v>2482</v>
      </c>
      <c r="E873" s="18" t="s">
        <v>1</v>
      </c>
      <c r="F873" s="227">
        <v>0</v>
      </c>
      <c r="H873" s="33"/>
    </row>
    <row r="874" spans="2:8" s="1" customFormat="1" ht="16.899999999999999" customHeight="1">
      <c r="B874" s="33"/>
      <c r="C874" s="226" t="s">
        <v>1</v>
      </c>
      <c r="D874" s="226" t="s">
        <v>2483</v>
      </c>
      <c r="E874" s="18" t="s">
        <v>1</v>
      </c>
      <c r="F874" s="227">
        <v>13.244</v>
      </c>
      <c r="H874" s="33"/>
    </row>
    <row r="875" spans="2:8" s="1" customFormat="1" ht="16.899999999999999" customHeight="1">
      <c r="B875" s="33"/>
      <c r="C875" s="226" t="s">
        <v>1</v>
      </c>
      <c r="D875" s="226" t="s">
        <v>2484</v>
      </c>
      <c r="E875" s="18" t="s">
        <v>1</v>
      </c>
      <c r="F875" s="227">
        <v>0</v>
      </c>
      <c r="H875" s="33"/>
    </row>
    <row r="876" spans="2:8" s="1" customFormat="1" ht="16.899999999999999" customHeight="1">
      <c r="B876" s="33"/>
      <c r="C876" s="226" t="s">
        <v>1</v>
      </c>
      <c r="D876" s="226" t="s">
        <v>2485</v>
      </c>
      <c r="E876" s="18" t="s">
        <v>1</v>
      </c>
      <c r="F876" s="227">
        <v>23.484000000000002</v>
      </c>
      <c r="H876" s="33"/>
    </row>
    <row r="877" spans="2:8" s="1" customFormat="1" ht="16.899999999999999" customHeight="1">
      <c r="B877" s="33"/>
      <c r="C877" s="226" t="s">
        <v>1</v>
      </c>
      <c r="D877" s="226" t="s">
        <v>2486</v>
      </c>
      <c r="E877" s="18" t="s">
        <v>1</v>
      </c>
      <c r="F877" s="227">
        <v>0</v>
      </c>
      <c r="H877" s="33"/>
    </row>
    <row r="878" spans="2:8" s="1" customFormat="1" ht="16.899999999999999" customHeight="1">
      <c r="B878" s="33"/>
      <c r="C878" s="226" t="s">
        <v>1</v>
      </c>
      <c r="D878" s="226" t="s">
        <v>2487</v>
      </c>
      <c r="E878" s="18" t="s">
        <v>1</v>
      </c>
      <c r="F878" s="227">
        <v>3.6</v>
      </c>
      <c r="H878" s="33"/>
    </row>
    <row r="879" spans="2:8" s="1" customFormat="1" ht="16.899999999999999" customHeight="1">
      <c r="B879" s="33"/>
      <c r="C879" s="226" t="s">
        <v>1</v>
      </c>
      <c r="D879" s="226" t="s">
        <v>2488</v>
      </c>
      <c r="E879" s="18" t="s">
        <v>1</v>
      </c>
      <c r="F879" s="227">
        <v>0</v>
      </c>
      <c r="H879" s="33"/>
    </row>
    <row r="880" spans="2:8" s="1" customFormat="1" ht="16.899999999999999" customHeight="1">
      <c r="B880" s="33"/>
      <c r="C880" s="226" t="s">
        <v>1</v>
      </c>
      <c r="D880" s="226" t="s">
        <v>2489</v>
      </c>
      <c r="E880" s="18" t="s">
        <v>1</v>
      </c>
      <c r="F880" s="227">
        <v>30</v>
      </c>
      <c r="H880" s="33"/>
    </row>
    <row r="881" spans="2:8" s="1" customFormat="1" ht="16.899999999999999" customHeight="1">
      <c r="B881" s="33"/>
      <c r="C881" s="226" t="s">
        <v>1</v>
      </c>
      <c r="D881" s="226" t="s">
        <v>2490</v>
      </c>
      <c r="E881" s="18" t="s">
        <v>1</v>
      </c>
      <c r="F881" s="227">
        <v>0</v>
      </c>
      <c r="H881" s="33"/>
    </row>
    <row r="882" spans="2:8" s="1" customFormat="1" ht="16.899999999999999" customHeight="1">
      <c r="B882" s="33"/>
      <c r="C882" s="226" t="s">
        <v>1</v>
      </c>
      <c r="D882" s="226" t="s">
        <v>2491</v>
      </c>
      <c r="E882" s="18" t="s">
        <v>1</v>
      </c>
      <c r="F882" s="227">
        <v>1.175</v>
      </c>
      <c r="H882" s="33"/>
    </row>
    <row r="883" spans="2:8" s="1" customFormat="1" ht="16.899999999999999" customHeight="1">
      <c r="B883" s="33"/>
      <c r="C883" s="226" t="s">
        <v>1</v>
      </c>
      <c r="D883" s="226" t="s">
        <v>2492</v>
      </c>
      <c r="E883" s="18" t="s">
        <v>1</v>
      </c>
      <c r="F883" s="227">
        <v>0.91200000000000003</v>
      </c>
      <c r="H883" s="33"/>
    </row>
    <row r="884" spans="2:8" s="1" customFormat="1" ht="16.899999999999999" customHeight="1">
      <c r="B884" s="33"/>
      <c r="C884" s="226" t="s">
        <v>1</v>
      </c>
      <c r="D884" s="226" t="s">
        <v>2493</v>
      </c>
      <c r="E884" s="18" t="s">
        <v>1</v>
      </c>
      <c r="F884" s="227">
        <v>0</v>
      </c>
      <c r="H884" s="33"/>
    </row>
    <row r="885" spans="2:8" s="1" customFormat="1" ht="16.899999999999999" customHeight="1">
      <c r="B885" s="33"/>
      <c r="C885" s="226" t="s">
        <v>1</v>
      </c>
      <c r="D885" s="226" t="s">
        <v>2494</v>
      </c>
      <c r="E885" s="18" t="s">
        <v>1</v>
      </c>
      <c r="F885" s="227">
        <v>12.84</v>
      </c>
      <c r="H885" s="33"/>
    </row>
    <row r="886" spans="2:8" s="1" customFormat="1" ht="16.899999999999999" customHeight="1">
      <c r="B886" s="33"/>
      <c r="C886" s="226" t="s">
        <v>1</v>
      </c>
      <c r="D886" s="226" t="s">
        <v>1</v>
      </c>
      <c r="E886" s="18" t="s">
        <v>1</v>
      </c>
      <c r="F886" s="227">
        <v>0</v>
      </c>
      <c r="H886" s="33"/>
    </row>
    <row r="887" spans="2:8" s="1" customFormat="1" ht="16.899999999999999" customHeight="1">
      <c r="B887" s="33"/>
      <c r="C887" s="226" t="s">
        <v>2495</v>
      </c>
      <c r="D887" s="226" t="s">
        <v>325</v>
      </c>
      <c r="E887" s="18" t="s">
        <v>1</v>
      </c>
      <c r="F887" s="227">
        <v>85.254999999999995</v>
      </c>
      <c r="H887" s="33"/>
    </row>
    <row r="888" spans="2:8" s="1" customFormat="1" ht="16.899999999999999" customHeight="1">
      <c r="B888" s="33"/>
      <c r="C888" s="222" t="s">
        <v>2407</v>
      </c>
      <c r="D888" s="223" t="s">
        <v>2408</v>
      </c>
      <c r="E888" s="224" t="s">
        <v>1</v>
      </c>
      <c r="F888" s="225">
        <v>136.04400000000001</v>
      </c>
      <c r="H888" s="33"/>
    </row>
    <row r="889" spans="2:8" s="1" customFormat="1" ht="16.899999999999999" customHeight="1">
      <c r="B889" s="33"/>
      <c r="C889" s="226" t="s">
        <v>1</v>
      </c>
      <c r="D889" s="226" t="s">
        <v>3217</v>
      </c>
      <c r="E889" s="18" t="s">
        <v>1</v>
      </c>
      <c r="F889" s="227">
        <v>0</v>
      </c>
      <c r="H889" s="33"/>
    </row>
    <row r="890" spans="2:8" s="1" customFormat="1" ht="16.899999999999999" customHeight="1">
      <c r="B890" s="33"/>
      <c r="C890" s="226" t="s">
        <v>1</v>
      </c>
      <c r="D890" s="226" t="s">
        <v>3218</v>
      </c>
      <c r="E890" s="18" t="s">
        <v>1</v>
      </c>
      <c r="F890" s="227">
        <v>4.8</v>
      </c>
      <c r="H890" s="33"/>
    </row>
    <row r="891" spans="2:8" s="1" customFormat="1" ht="16.899999999999999" customHeight="1">
      <c r="B891" s="33"/>
      <c r="C891" s="226" t="s">
        <v>1</v>
      </c>
      <c r="D891" s="226" t="s">
        <v>325</v>
      </c>
      <c r="E891" s="18" t="s">
        <v>1</v>
      </c>
      <c r="F891" s="227">
        <v>21.6</v>
      </c>
      <c r="H891" s="33"/>
    </row>
    <row r="892" spans="2:8" s="1" customFormat="1" ht="16.899999999999999" customHeight="1">
      <c r="B892" s="33"/>
      <c r="C892" s="228" t="s">
        <v>10747</v>
      </c>
      <c r="H892" s="33"/>
    </row>
    <row r="893" spans="2:8" s="1" customFormat="1" ht="22.5">
      <c r="B893" s="33"/>
      <c r="C893" s="226" t="s">
        <v>3211</v>
      </c>
      <c r="D893" s="226" t="s">
        <v>3212</v>
      </c>
      <c r="E893" s="18" t="s">
        <v>312</v>
      </c>
      <c r="F893" s="227">
        <v>159.32400000000001</v>
      </c>
      <c r="H893" s="33"/>
    </row>
    <row r="894" spans="2:8" s="1" customFormat="1" ht="22.5">
      <c r="B894" s="33"/>
      <c r="C894" s="226" t="s">
        <v>3264</v>
      </c>
      <c r="D894" s="226" t="s">
        <v>3265</v>
      </c>
      <c r="E894" s="18" t="s">
        <v>312</v>
      </c>
      <c r="F894" s="227">
        <v>195.33199999999999</v>
      </c>
      <c r="H894" s="33"/>
    </row>
    <row r="895" spans="2:8" s="1" customFormat="1" ht="16.899999999999999" customHeight="1">
      <c r="B895" s="33"/>
      <c r="C895" s="226" t="s">
        <v>708</v>
      </c>
      <c r="D895" s="226" t="s">
        <v>709</v>
      </c>
      <c r="E895" s="18" t="s">
        <v>312</v>
      </c>
      <c r="F895" s="227">
        <v>206.33199999999999</v>
      </c>
      <c r="H895" s="33"/>
    </row>
    <row r="896" spans="2:8" s="1" customFormat="1" ht="16.899999999999999" customHeight="1">
      <c r="B896" s="33"/>
      <c r="C896" s="226" t="s">
        <v>3251</v>
      </c>
      <c r="D896" s="226" t="s">
        <v>3252</v>
      </c>
      <c r="E896" s="18" t="s">
        <v>312</v>
      </c>
      <c r="F896" s="227">
        <v>21.6</v>
      </c>
      <c r="H896" s="33"/>
    </row>
    <row r="897" spans="2:8" s="1" customFormat="1" ht="16.899999999999999" customHeight="1">
      <c r="B897" s="33"/>
      <c r="C897" s="222" t="s">
        <v>2437</v>
      </c>
      <c r="D897" s="223" t="s">
        <v>2438</v>
      </c>
      <c r="E897" s="224" t="s">
        <v>1</v>
      </c>
      <c r="F897" s="225">
        <v>9.6</v>
      </c>
      <c r="H897" s="33"/>
    </row>
    <row r="898" spans="2:8" s="1" customFormat="1" ht="16.899999999999999" customHeight="1">
      <c r="B898" s="33"/>
      <c r="C898" s="226" t="s">
        <v>1</v>
      </c>
      <c r="D898" s="226" t="s">
        <v>3227</v>
      </c>
      <c r="E898" s="18" t="s">
        <v>1</v>
      </c>
      <c r="F898" s="227">
        <v>0</v>
      </c>
      <c r="H898" s="33"/>
    </row>
    <row r="899" spans="2:8" s="1" customFormat="1" ht="16.899999999999999" customHeight="1">
      <c r="B899" s="33"/>
      <c r="C899" s="226" t="s">
        <v>1</v>
      </c>
      <c r="D899" s="226" t="s">
        <v>3228</v>
      </c>
      <c r="E899" s="18" t="s">
        <v>1</v>
      </c>
      <c r="F899" s="227">
        <v>9.6</v>
      </c>
      <c r="H899" s="33"/>
    </row>
    <row r="900" spans="2:8" s="1" customFormat="1" ht="16.899999999999999" customHeight="1">
      <c r="B900" s="33"/>
      <c r="C900" s="228" t="s">
        <v>10747</v>
      </c>
      <c r="H900" s="33"/>
    </row>
    <row r="901" spans="2:8" s="1" customFormat="1" ht="22.5">
      <c r="B901" s="33"/>
      <c r="C901" s="226" t="s">
        <v>681</v>
      </c>
      <c r="D901" s="226" t="s">
        <v>682</v>
      </c>
      <c r="E901" s="18" t="s">
        <v>312</v>
      </c>
      <c r="F901" s="227">
        <v>23.288</v>
      </c>
      <c r="H901" s="33"/>
    </row>
    <row r="902" spans="2:8" s="1" customFormat="1" ht="22.5">
      <c r="B902" s="33"/>
      <c r="C902" s="226" t="s">
        <v>3264</v>
      </c>
      <c r="D902" s="226" t="s">
        <v>3265</v>
      </c>
      <c r="E902" s="18" t="s">
        <v>312</v>
      </c>
      <c r="F902" s="227">
        <v>195.33199999999999</v>
      </c>
      <c r="H902" s="33"/>
    </row>
    <row r="903" spans="2:8" s="1" customFormat="1" ht="16.899999999999999" customHeight="1">
      <c r="B903" s="33"/>
      <c r="C903" s="226" t="s">
        <v>708</v>
      </c>
      <c r="D903" s="226" t="s">
        <v>709</v>
      </c>
      <c r="E903" s="18" t="s">
        <v>312</v>
      </c>
      <c r="F903" s="227">
        <v>206.33199999999999</v>
      </c>
      <c r="H903" s="33"/>
    </row>
    <row r="904" spans="2:8" s="1" customFormat="1" ht="16.899999999999999" customHeight="1">
      <c r="B904" s="33"/>
      <c r="C904" s="226" t="s">
        <v>3254</v>
      </c>
      <c r="D904" s="226" t="s">
        <v>3255</v>
      </c>
      <c r="E904" s="18" t="s">
        <v>312</v>
      </c>
      <c r="F904" s="227">
        <v>9.6</v>
      </c>
      <c r="H904" s="33"/>
    </row>
    <row r="905" spans="2:8" s="1" customFormat="1" ht="16.899999999999999" customHeight="1">
      <c r="B905" s="33"/>
      <c r="C905" s="222" t="s">
        <v>2358</v>
      </c>
      <c r="D905" s="223" t="s">
        <v>2359</v>
      </c>
      <c r="E905" s="224" t="s">
        <v>1</v>
      </c>
      <c r="F905" s="225">
        <v>13.688000000000001</v>
      </c>
      <c r="H905" s="33"/>
    </row>
    <row r="906" spans="2:8" s="1" customFormat="1" ht="16.899999999999999" customHeight="1">
      <c r="B906" s="33"/>
      <c r="C906" s="226" t="s">
        <v>1</v>
      </c>
      <c r="D906" s="226" t="s">
        <v>3217</v>
      </c>
      <c r="E906" s="18" t="s">
        <v>1</v>
      </c>
      <c r="F906" s="227">
        <v>0</v>
      </c>
      <c r="H906" s="33"/>
    </row>
    <row r="907" spans="2:8" s="1" customFormat="1" ht="16.899999999999999" customHeight="1">
      <c r="B907" s="33"/>
      <c r="C907" s="226" t="s">
        <v>1</v>
      </c>
      <c r="D907" s="226" t="s">
        <v>3218</v>
      </c>
      <c r="E907" s="18" t="s">
        <v>1</v>
      </c>
      <c r="F907" s="227">
        <v>4.8</v>
      </c>
      <c r="H907" s="33"/>
    </row>
    <row r="908" spans="2:8" s="1" customFormat="1" ht="16.899999999999999" customHeight="1">
      <c r="B908" s="33"/>
      <c r="C908" s="226" t="s">
        <v>1</v>
      </c>
      <c r="D908" s="226" t="s">
        <v>3230</v>
      </c>
      <c r="E908" s="18" t="s">
        <v>1</v>
      </c>
      <c r="F908" s="227">
        <v>8.8879999999999999</v>
      </c>
      <c r="H908" s="33"/>
    </row>
    <row r="909" spans="2:8" s="1" customFormat="1" ht="16.899999999999999" customHeight="1">
      <c r="B909" s="33"/>
      <c r="C909" s="226" t="s">
        <v>1</v>
      </c>
      <c r="D909" s="226" t="s">
        <v>325</v>
      </c>
      <c r="E909" s="18" t="s">
        <v>1</v>
      </c>
      <c r="F909" s="227">
        <v>13.688000000000001</v>
      </c>
      <c r="H909" s="33"/>
    </row>
    <row r="910" spans="2:8" s="1" customFormat="1" ht="16.899999999999999" customHeight="1">
      <c r="B910" s="33"/>
      <c r="C910" s="228" t="s">
        <v>10747</v>
      </c>
      <c r="H910" s="33"/>
    </row>
    <row r="911" spans="2:8" s="1" customFormat="1" ht="22.5">
      <c r="B911" s="33"/>
      <c r="C911" s="226" t="s">
        <v>681</v>
      </c>
      <c r="D911" s="226" t="s">
        <v>682</v>
      </c>
      <c r="E911" s="18" t="s">
        <v>312</v>
      </c>
      <c r="F911" s="227">
        <v>23.288</v>
      </c>
      <c r="H911" s="33"/>
    </row>
    <row r="912" spans="2:8" s="1" customFormat="1" ht="22.5">
      <c r="B912" s="33"/>
      <c r="C912" s="226" t="s">
        <v>3264</v>
      </c>
      <c r="D912" s="226" t="s">
        <v>3265</v>
      </c>
      <c r="E912" s="18" t="s">
        <v>312</v>
      </c>
      <c r="F912" s="227">
        <v>195.33199999999999</v>
      </c>
      <c r="H912" s="33"/>
    </row>
    <row r="913" spans="2:8" s="1" customFormat="1" ht="16.899999999999999" customHeight="1">
      <c r="B913" s="33"/>
      <c r="C913" s="226" t="s">
        <v>708</v>
      </c>
      <c r="D913" s="226" t="s">
        <v>709</v>
      </c>
      <c r="E913" s="18" t="s">
        <v>312</v>
      </c>
      <c r="F913" s="227">
        <v>206.33199999999999</v>
      </c>
      <c r="H913" s="33"/>
    </row>
    <row r="914" spans="2:8" s="1" customFormat="1" ht="16.899999999999999" customHeight="1">
      <c r="B914" s="33"/>
      <c r="C914" s="226" t="s">
        <v>3257</v>
      </c>
      <c r="D914" s="226" t="s">
        <v>3258</v>
      </c>
      <c r="E914" s="18" t="s">
        <v>312</v>
      </c>
      <c r="F914" s="227">
        <v>13.688000000000001</v>
      </c>
      <c r="H914" s="33"/>
    </row>
    <row r="915" spans="2:8" s="1" customFormat="1" ht="16.899999999999999" customHeight="1">
      <c r="B915" s="33"/>
      <c r="C915" s="222" t="s">
        <v>2353</v>
      </c>
      <c r="D915" s="223" t="s">
        <v>2354</v>
      </c>
      <c r="E915" s="224" t="s">
        <v>1</v>
      </c>
      <c r="F915" s="225">
        <v>2.2400000000000002</v>
      </c>
      <c r="H915" s="33"/>
    </row>
    <row r="916" spans="2:8" s="1" customFormat="1" ht="16.899999999999999" customHeight="1">
      <c r="B916" s="33"/>
      <c r="C916" s="226" t="s">
        <v>1</v>
      </c>
      <c r="D916" s="226" t="s">
        <v>3197</v>
      </c>
      <c r="E916" s="18" t="s">
        <v>1</v>
      </c>
      <c r="F916" s="227">
        <v>0</v>
      </c>
      <c r="H916" s="33"/>
    </row>
    <row r="917" spans="2:8" s="1" customFormat="1" ht="16.899999999999999" customHeight="1">
      <c r="B917" s="33"/>
      <c r="C917" s="226" t="s">
        <v>1</v>
      </c>
      <c r="D917" s="226" t="s">
        <v>3198</v>
      </c>
      <c r="E917" s="18" t="s">
        <v>1</v>
      </c>
      <c r="F917" s="227">
        <v>2.2400000000000002</v>
      </c>
      <c r="H917" s="33"/>
    </row>
    <row r="918" spans="2:8" s="1" customFormat="1" ht="16.899999999999999" customHeight="1">
      <c r="B918" s="33"/>
      <c r="C918" s="226" t="s">
        <v>1</v>
      </c>
      <c r="D918" s="226" t="s">
        <v>3128</v>
      </c>
      <c r="E918" s="18" t="s">
        <v>1</v>
      </c>
      <c r="F918" s="227">
        <v>0</v>
      </c>
      <c r="H918" s="33"/>
    </row>
    <row r="919" spans="2:8" s="1" customFormat="1" ht="16.899999999999999" customHeight="1">
      <c r="B919" s="33"/>
      <c r="C919" s="226" t="s">
        <v>1</v>
      </c>
      <c r="D919" s="226" t="s">
        <v>3199</v>
      </c>
      <c r="E919" s="18" t="s">
        <v>1</v>
      </c>
      <c r="F919" s="227">
        <v>1.35</v>
      </c>
      <c r="H919" s="33"/>
    </row>
    <row r="920" spans="2:8" s="1" customFormat="1" ht="16.899999999999999" customHeight="1">
      <c r="B920" s="33"/>
      <c r="C920" s="226" t="s">
        <v>1</v>
      </c>
      <c r="D920" s="226" t="s">
        <v>3132</v>
      </c>
      <c r="E920" s="18" t="s">
        <v>1</v>
      </c>
      <c r="F920" s="227">
        <v>0</v>
      </c>
      <c r="H920" s="33"/>
    </row>
    <row r="921" spans="2:8" s="1" customFormat="1" ht="16.899999999999999" customHeight="1">
      <c r="B921" s="33"/>
      <c r="C921" s="226" t="s">
        <v>1</v>
      </c>
      <c r="D921" s="226" t="s">
        <v>3200</v>
      </c>
      <c r="E921" s="18" t="s">
        <v>1</v>
      </c>
      <c r="F921" s="227">
        <v>2.1019999999999999</v>
      </c>
      <c r="H921" s="33"/>
    </row>
    <row r="922" spans="2:8" s="1" customFormat="1" ht="16.899999999999999" customHeight="1">
      <c r="B922" s="33"/>
      <c r="C922" s="226" t="s">
        <v>1</v>
      </c>
      <c r="D922" s="226" t="s">
        <v>3134</v>
      </c>
      <c r="E922" s="18" t="s">
        <v>1</v>
      </c>
      <c r="F922" s="227">
        <v>0</v>
      </c>
      <c r="H922" s="33"/>
    </row>
    <row r="923" spans="2:8" s="1" customFormat="1" ht="16.899999999999999" customHeight="1">
      <c r="B923" s="33"/>
      <c r="C923" s="226" t="s">
        <v>1</v>
      </c>
      <c r="D923" s="226" t="s">
        <v>3201</v>
      </c>
      <c r="E923" s="18" t="s">
        <v>1</v>
      </c>
      <c r="F923" s="227">
        <v>19.420000000000002</v>
      </c>
      <c r="H923" s="33"/>
    </row>
    <row r="924" spans="2:8" s="1" customFormat="1" ht="16.899999999999999" customHeight="1">
      <c r="B924" s="33"/>
      <c r="C924" s="226" t="s">
        <v>1</v>
      </c>
      <c r="D924" s="226" t="s">
        <v>3136</v>
      </c>
      <c r="E924" s="18" t="s">
        <v>1</v>
      </c>
      <c r="F924" s="227">
        <v>0</v>
      </c>
      <c r="H924" s="33"/>
    </row>
    <row r="925" spans="2:8" s="1" customFormat="1" ht="16.899999999999999" customHeight="1">
      <c r="B925" s="33"/>
      <c r="C925" s="226" t="s">
        <v>1</v>
      </c>
      <c r="D925" s="226" t="s">
        <v>3202</v>
      </c>
      <c r="E925" s="18" t="s">
        <v>1</v>
      </c>
      <c r="F925" s="227">
        <v>1.94</v>
      </c>
      <c r="H925" s="33"/>
    </row>
    <row r="926" spans="2:8" s="1" customFormat="1" ht="16.899999999999999" customHeight="1">
      <c r="B926" s="33"/>
      <c r="C926" s="226" t="s">
        <v>1</v>
      </c>
      <c r="D926" s="226" t="s">
        <v>3140</v>
      </c>
      <c r="E926" s="18" t="s">
        <v>1</v>
      </c>
      <c r="F926" s="227">
        <v>0</v>
      </c>
      <c r="H926" s="33"/>
    </row>
    <row r="927" spans="2:8" s="1" customFormat="1" ht="16.899999999999999" customHeight="1">
      <c r="B927" s="33"/>
      <c r="C927" s="226" t="s">
        <v>1</v>
      </c>
      <c r="D927" s="226" t="s">
        <v>3203</v>
      </c>
      <c r="E927" s="18" t="s">
        <v>1</v>
      </c>
      <c r="F927" s="227">
        <v>5.47</v>
      </c>
      <c r="H927" s="33"/>
    </row>
    <row r="928" spans="2:8" s="1" customFormat="1" ht="16.899999999999999" customHeight="1">
      <c r="B928" s="33"/>
      <c r="C928" s="226" t="s">
        <v>1</v>
      </c>
      <c r="D928" s="226" t="s">
        <v>3142</v>
      </c>
      <c r="E928" s="18" t="s">
        <v>1</v>
      </c>
      <c r="F928" s="227">
        <v>0</v>
      </c>
      <c r="H928" s="33"/>
    </row>
    <row r="929" spans="2:8" s="1" customFormat="1" ht="16.899999999999999" customHeight="1">
      <c r="B929" s="33"/>
      <c r="C929" s="226" t="s">
        <v>1</v>
      </c>
      <c r="D929" s="226" t="s">
        <v>3201</v>
      </c>
      <c r="E929" s="18" t="s">
        <v>1</v>
      </c>
      <c r="F929" s="227">
        <v>19.420000000000002</v>
      </c>
      <c r="H929" s="33"/>
    </row>
    <row r="930" spans="2:8" s="1" customFormat="1" ht="16.899999999999999" customHeight="1">
      <c r="B930" s="33"/>
      <c r="C930" s="226" t="s">
        <v>1</v>
      </c>
      <c r="D930" s="226" t="s">
        <v>3143</v>
      </c>
      <c r="E930" s="18" t="s">
        <v>1</v>
      </c>
      <c r="F930" s="227">
        <v>0</v>
      </c>
      <c r="H930" s="33"/>
    </row>
    <row r="931" spans="2:8" s="1" customFormat="1" ht="16.899999999999999" customHeight="1">
      <c r="B931" s="33"/>
      <c r="C931" s="226" t="s">
        <v>1</v>
      </c>
      <c r="D931" s="226" t="s">
        <v>3202</v>
      </c>
      <c r="E931" s="18" t="s">
        <v>1</v>
      </c>
      <c r="F931" s="227">
        <v>1.94</v>
      </c>
      <c r="H931" s="33"/>
    </row>
    <row r="932" spans="2:8" s="1" customFormat="1" ht="16.899999999999999" customHeight="1">
      <c r="B932" s="33"/>
      <c r="C932" s="226" t="s">
        <v>1</v>
      </c>
      <c r="D932" s="226" t="s">
        <v>325</v>
      </c>
      <c r="E932" s="18" t="s">
        <v>1</v>
      </c>
      <c r="F932" s="227">
        <v>108.462</v>
      </c>
      <c r="H932" s="33"/>
    </row>
    <row r="933" spans="2:8" s="1" customFormat="1" ht="16.899999999999999" customHeight="1">
      <c r="B933" s="33"/>
      <c r="C933" s="228" t="s">
        <v>10747</v>
      </c>
      <c r="H933" s="33"/>
    </row>
    <row r="934" spans="2:8" s="1" customFormat="1" ht="16.899999999999999" customHeight="1">
      <c r="B934" s="33"/>
      <c r="C934" s="226" t="s">
        <v>1465</v>
      </c>
      <c r="D934" s="226" t="s">
        <v>1466</v>
      </c>
      <c r="E934" s="18" t="s">
        <v>312</v>
      </c>
      <c r="F934" s="227">
        <v>108.462</v>
      </c>
      <c r="H934" s="33"/>
    </row>
    <row r="935" spans="2:8" s="1" customFormat="1" ht="22.5">
      <c r="B935" s="33"/>
      <c r="C935" s="226" t="s">
        <v>976</v>
      </c>
      <c r="D935" s="226" t="s">
        <v>977</v>
      </c>
      <c r="E935" s="18" t="s">
        <v>312</v>
      </c>
      <c r="F935" s="227">
        <v>700.47</v>
      </c>
      <c r="H935" s="33"/>
    </row>
    <row r="936" spans="2:8" s="1" customFormat="1" ht="16.899999999999999" customHeight="1">
      <c r="B936" s="33"/>
      <c r="C936" s="226" t="s">
        <v>919</v>
      </c>
      <c r="D936" s="226" t="s">
        <v>920</v>
      </c>
      <c r="E936" s="18" t="s">
        <v>312</v>
      </c>
      <c r="F936" s="227">
        <v>801.57</v>
      </c>
      <c r="H936" s="33"/>
    </row>
    <row r="937" spans="2:8" s="1" customFormat="1" ht="16.899999999999999" customHeight="1">
      <c r="B937" s="33"/>
      <c r="C937" s="222" t="s">
        <v>205</v>
      </c>
      <c r="D937" s="223" t="s">
        <v>2424</v>
      </c>
      <c r="E937" s="224" t="s">
        <v>1</v>
      </c>
      <c r="F937" s="225">
        <v>38.409999999999997</v>
      </c>
      <c r="H937" s="33"/>
    </row>
    <row r="938" spans="2:8" s="1" customFormat="1" ht="16.899999999999999" customHeight="1">
      <c r="B938" s="33"/>
      <c r="C938" s="226" t="s">
        <v>1</v>
      </c>
      <c r="D938" s="226" t="s">
        <v>3104</v>
      </c>
      <c r="E938" s="18" t="s">
        <v>1</v>
      </c>
      <c r="F938" s="227">
        <v>0</v>
      </c>
      <c r="H938" s="33"/>
    </row>
    <row r="939" spans="2:8" s="1" customFormat="1" ht="16.899999999999999" customHeight="1">
      <c r="B939" s="33"/>
      <c r="C939" s="226" t="s">
        <v>1</v>
      </c>
      <c r="D939" s="226" t="s">
        <v>3368</v>
      </c>
      <c r="E939" s="18" t="s">
        <v>1</v>
      </c>
      <c r="F939" s="227">
        <v>26.01</v>
      </c>
      <c r="H939" s="33"/>
    </row>
    <row r="940" spans="2:8" s="1" customFormat="1" ht="16.899999999999999" customHeight="1">
      <c r="B940" s="33"/>
      <c r="C940" s="226" t="s">
        <v>1</v>
      </c>
      <c r="D940" s="226" t="s">
        <v>3106</v>
      </c>
      <c r="E940" s="18" t="s">
        <v>1</v>
      </c>
      <c r="F940" s="227">
        <v>0</v>
      </c>
      <c r="H940" s="33"/>
    </row>
    <row r="941" spans="2:8" s="1" customFormat="1" ht="16.899999999999999" customHeight="1">
      <c r="B941" s="33"/>
      <c r="C941" s="226" t="s">
        <v>1</v>
      </c>
      <c r="D941" s="226" t="s">
        <v>3369</v>
      </c>
      <c r="E941" s="18" t="s">
        <v>1</v>
      </c>
      <c r="F941" s="227">
        <v>12.4</v>
      </c>
      <c r="H941" s="33"/>
    </row>
    <row r="942" spans="2:8" s="1" customFormat="1" ht="16.899999999999999" customHeight="1">
      <c r="B942" s="33"/>
      <c r="C942" s="226" t="s">
        <v>1</v>
      </c>
      <c r="D942" s="226" t="s">
        <v>325</v>
      </c>
      <c r="E942" s="18" t="s">
        <v>1</v>
      </c>
      <c r="F942" s="227">
        <v>38.409999999999997</v>
      </c>
      <c r="H942" s="33"/>
    </row>
    <row r="943" spans="2:8" s="1" customFormat="1" ht="16.899999999999999" customHeight="1">
      <c r="B943" s="33"/>
      <c r="C943" s="228" t="s">
        <v>10747</v>
      </c>
      <c r="H943" s="33"/>
    </row>
    <row r="944" spans="2:8" s="1" customFormat="1" ht="16.899999999999999" customHeight="1">
      <c r="B944" s="33"/>
      <c r="C944" s="226" t="s">
        <v>3924</v>
      </c>
      <c r="D944" s="226" t="s">
        <v>3925</v>
      </c>
      <c r="E944" s="18" t="s">
        <v>312</v>
      </c>
      <c r="F944" s="227">
        <v>38.409999999999997</v>
      </c>
      <c r="H944" s="33"/>
    </row>
    <row r="945" spans="2:8" s="1" customFormat="1" ht="22.5">
      <c r="B945" s="33"/>
      <c r="C945" s="226" t="s">
        <v>976</v>
      </c>
      <c r="D945" s="226" t="s">
        <v>977</v>
      </c>
      <c r="E945" s="18" t="s">
        <v>312</v>
      </c>
      <c r="F945" s="227">
        <v>700.47</v>
      </c>
      <c r="H945" s="33"/>
    </row>
    <row r="946" spans="2:8" s="1" customFormat="1" ht="16.899999999999999" customHeight="1">
      <c r="B946" s="33"/>
      <c r="C946" s="226" t="s">
        <v>919</v>
      </c>
      <c r="D946" s="226" t="s">
        <v>920</v>
      </c>
      <c r="E946" s="18" t="s">
        <v>312</v>
      </c>
      <c r="F946" s="227">
        <v>801.57</v>
      </c>
      <c r="H946" s="33"/>
    </row>
    <row r="947" spans="2:8" s="1" customFormat="1" ht="16.899999999999999" customHeight="1">
      <c r="B947" s="33"/>
      <c r="C947" s="222" t="s">
        <v>207</v>
      </c>
      <c r="D947" s="223" t="s">
        <v>2425</v>
      </c>
      <c r="E947" s="224" t="s">
        <v>1</v>
      </c>
      <c r="F947" s="225">
        <v>78.11</v>
      </c>
      <c r="H947" s="33"/>
    </row>
    <row r="948" spans="2:8" s="1" customFormat="1" ht="16.899999999999999" customHeight="1">
      <c r="B948" s="33"/>
      <c r="C948" s="226" t="s">
        <v>1</v>
      </c>
      <c r="D948" s="226" t="s">
        <v>3100</v>
      </c>
      <c r="E948" s="18" t="s">
        <v>1</v>
      </c>
      <c r="F948" s="227">
        <v>0</v>
      </c>
      <c r="H948" s="33"/>
    </row>
    <row r="949" spans="2:8" s="1" customFormat="1" ht="16.899999999999999" customHeight="1">
      <c r="B949" s="33"/>
      <c r="C949" s="226" t="s">
        <v>1</v>
      </c>
      <c r="D949" s="226" t="s">
        <v>3371</v>
      </c>
      <c r="E949" s="18" t="s">
        <v>1</v>
      </c>
      <c r="F949" s="227">
        <v>25.53</v>
      </c>
      <c r="H949" s="33"/>
    </row>
    <row r="950" spans="2:8" s="1" customFormat="1" ht="16.899999999999999" customHeight="1">
      <c r="B950" s="33"/>
      <c r="C950" s="226" t="s">
        <v>1</v>
      </c>
      <c r="D950" s="226" t="s">
        <v>3102</v>
      </c>
      <c r="E950" s="18" t="s">
        <v>1</v>
      </c>
      <c r="F950" s="227">
        <v>0</v>
      </c>
      <c r="H950" s="33"/>
    </row>
    <row r="951" spans="2:8" s="1" customFormat="1" ht="16.899999999999999" customHeight="1">
      <c r="B951" s="33"/>
      <c r="C951" s="226" t="s">
        <v>1</v>
      </c>
      <c r="D951" s="226" t="s">
        <v>3388</v>
      </c>
      <c r="E951" s="18" t="s">
        <v>1</v>
      </c>
      <c r="F951" s="227">
        <v>25.24</v>
      </c>
      <c r="H951" s="33"/>
    </row>
    <row r="952" spans="2:8" s="1" customFormat="1" ht="16.899999999999999" customHeight="1">
      <c r="B952" s="33"/>
      <c r="C952" s="226" t="s">
        <v>1</v>
      </c>
      <c r="D952" s="226" t="s">
        <v>1934</v>
      </c>
      <c r="E952" s="18" t="s">
        <v>1</v>
      </c>
      <c r="F952" s="227">
        <v>0</v>
      </c>
      <c r="H952" s="33"/>
    </row>
    <row r="953" spans="2:8" s="1" customFormat="1" ht="16.899999999999999" customHeight="1">
      <c r="B953" s="33"/>
      <c r="C953" s="226" t="s">
        <v>1</v>
      </c>
      <c r="D953" s="226" t="s">
        <v>2300</v>
      </c>
      <c r="E953" s="18" t="s">
        <v>1</v>
      </c>
      <c r="F953" s="227">
        <v>88.820999999999998</v>
      </c>
      <c r="H953" s="33"/>
    </row>
    <row r="954" spans="2:8" s="1" customFormat="1" ht="16.899999999999999" customHeight="1">
      <c r="B954" s="33"/>
      <c r="C954" s="226" t="s">
        <v>1</v>
      </c>
      <c r="D954" s="226" t="s">
        <v>1936</v>
      </c>
      <c r="E954" s="18" t="s">
        <v>1</v>
      </c>
      <c r="F954" s="227">
        <v>0</v>
      </c>
      <c r="H954" s="33"/>
    </row>
    <row r="955" spans="2:8" s="1" customFormat="1" ht="16.899999999999999" customHeight="1">
      <c r="B955" s="33"/>
      <c r="C955" s="226" t="s">
        <v>1</v>
      </c>
      <c r="D955" s="226" t="s">
        <v>2301</v>
      </c>
      <c r="E955" s="18" t="s">
        <v>1</v>
      </c>
      <c r="F955" s="227">
        <v>65.849999999999994</v>
      </c>
      <c r="H955" s="33"/>
    </row>
    <row r="956" spans="2:8" s="1" customFormat="1" ht="16.899999999999999" customHeight="1">
      <c r="B956" s="33"/>
      <c r="C956" s="226" t="s">
        <v>1</v>
      </c>
      <c r="D956" s="226" t="s">
        <v>789</v>
      </c>
      <c r="E956" s="18" t="s">
        <v>1</v>
      </c>
      <c r="F956" s="227">
        <v>0</v>
      </c>
      <c r="H956" s="33"/>
    </row>
    <row r="957" spans="2:8" s="1" customFormat="1" ht="16.899999999999999" customHeight="1">
      <c r="B957" s="33"/>
      <c r="C957" s="226" t="s">
        <v>1</v>
      </c>
      <c r="D957" s="226" t="s">
        <v>2302</v>
      </c>
      <c r="E957" s="18" t="s">
        <v>1</v>
      </c>
      <c r="F957" s="227">
        <v>46.286999999999999</v>
      </c>
      <c r="H957" s="33"/>
    </row>
    <row r="958" spans="2:8" s="1" customFormat="1" ht="16.899999999999999" customHeight="1">
      <c r="B958" s="33"/>
      <c r="C958" s="226" t="s">
        <v>1</v>
      </c>
      <c r="D958" s="226" t="s">
        <v>1462</v>
      </c>
      <c r="E958" s="18" t="s">
        <v>1</v>
      </c>
      <c r="F958" s="227">
        <v>0</v>
      </c>
      <c r="H958" s="33"/>
    </row>
    <row r="959" spans="2:8" s="1" customFormat="1" ht="16.899999999999999" customHeight="1">
      <c r="B959" s="33"/>
      <c r="C959" s="226" t="s">
        <v>1</v>
      </c>
      <c r="D959" s="226" t="s">
        <v>2303</v>
      </c>
      <c r="E959" s="18" t="s">
        <v>1</v>
      </c>
      <c r="F959" s="227">
        <v>186.16499999999999</v>
      </c>
      <c r="H959" s="33"/>
    </row>
    <row r="960" spans="2:8" s="1" customFormat="1" ht="16.899999999999999" customHeight="1">
      <c r="B960" s="33"/>
      <c r="C960" s="226" t="s">
        <v>1</v>
      </c>
      <c r="D960" s="226" t="s">
        <v>2304</v>
      </c>
      <c r="E960" s="18" t="s">
        <v>1</v>
      </c>
      <c r="F960" s="227">
        <v>0</v>
      </c>
      <c r="H960" s="33"/>
    </row>
    <row r="961" spans="2:8" s="1" customFormat="1" ht="16.899999999999999" customHeight="1">
      <c r="B961" s="33"/>
      <c r="C961" s="226" t="s">
        <v>1</v>
      </c>
      <c r="D961" s="226" t="s">
        <v>2305</v>
      </c>
      <c r="E961" s="18" t="s">
        <v>1</v>
      </c>
      <c r="F961" s="227">
        <v>39.630000000000003</v>
      </c>
      <c r="H961" s="33"/>
    </row>
    <row r="962" spans="2:8" s="1" customFormat="1" ht="16.899999999999999" customHeight="1">
      <c r="B962" s="33"/>
      <c r="C962" s="226" t="s">
        <v>1</v>
      </c>
      <c r="D962" s="226" t="s">
        <v>2225</v>
      </c>
      <c r="E962" s="18" t="s">
        <v>1</v>
      </c>
      <c r="F962" s="227">
        <v>2075.7150000000001</v>
      </c>
      <c r="H962" s="33"/>
    </row>
    <row r="963" spans="2:8" s="1" customFormat="1" ht="16.899999999999999" customHeight="1">
      <c r="B963" s="33"/>
      <c r="C963" s="226" t="s">
        <v>1</v>
      </c>
      <c r="D963" s="226" t="s">
        <v>325</v>
      </c>
      <c r="E963" s="18" t="s">
        <v>1</v>
      </c>
      <c r="F963" s="227">
        <v>4963.2420000000002</v>
      </c>
      <c r="H963" s="33"/>
    </row>
    <row r="964" spans="2:8" s="1" customFormat="1" ht="16.899999999999999" customHeight="1">
      <c r="B964" s="33"/>
      <c r="C964" s="222" t="s">
        <v>238</v>
      </c>
      <c r="D964" s="223" t="s">
        <v>1</v>
      </c>
      <c r="E964" s="224" t="s">
        <v>1</v>
      </c>
      <c r="F964" s="225">
        <v>2017.77</v>
      </c>
      <c r="H964" s="33"/>
    </row>
    <row r="965" spans="2:8" s="1" customFormat="1" ht="16.899999999999999" customHeight="1">
      <c r="B965" s="33"/>
      <c r="C965" s="226" t="s">
        <v>1</v>
      </c>
      <c r="D965" s="226" t="s">
        <v>566</v>
      </c>
      <c r="E965" s="18" t="s">
        <v>1</v>
      </c>
      <c r="F965" s="227">
        <v>0</v>
      </c>
      <c r="H965" s="33"/>
    </row>
    <row r="966" spans="2:8" s="1" customFormat="1" ht="16.899999999999999" customHeight="1">
      <c r="B966" s="33"/>
      <c r="C966" s="226" t="s">
        <v>1</v>
      </c>
      <c r="D966" s="226" t="s">
        <v>10776</v>
      </c>
      <c r="E966" s="18" t="s">
        <v>1</v>
      </c>
      <c r="F966" s="227">
        <v>12.9</v>
      </c>
      <c r="H966" s="33"/>
    </row>
    <row r="967" spans="2:8" s="1" customFormat="1" ht="16.899999999999999" customHeight="1">
      <c r="B967" s="33"/>
      <c r="C967" s="226" t="s">
        <v>1</v>
      </c>
      <c r="D967" s="226" t="s">
        <v>2164</v>
      </c>
      <c r="E967" s="18" t="s">
        <v>1</v>
      </c>
      <c r="F967" s="227">
        <v>0</v>
      </c>
      <c r="H967" s="33"/>
    </row>
    <row r="968" spans="2:8" s="1" customFormat="1" ht="16.899999999999999" customHeight="1">
      <c r="B968" s="33"/>
      <c r="C968" s="226" t="s">
        <v>1</v>
      </c>
      <c r="D968" s="226" t="s">
        <v>10777</v>
      </c>
      <c r="E968" s="18" t="s">
        <v>1</v>
      </c>
      <c r="F968" s="227">
        <v>186.23</v>
      </c>
      <c r="H968" s="33"/>
    </row>
    <row r="969" spans="2:8" s="1" customFormat="1" ht="16.899999999999999" customHeight="1">
      <c r="B969" s="33"/>
      <c r="C969" s="226" t="s">
        <v>1</v>
      </c>
      <c r="D969" s="226" t="s">
        <v>2175</v>
      </c>
      <c r="E969" s="18" t="s">
        <v>1</v>
      </c>
      <c r="F969" s="227">
        <v>0</v>
      </c>
      <c r="H969" s="33"/>
    </row>
    <row r="970" spans="2:8" s="1" customFormat="1" ht="16.899999999999999" customHeight="1">
      <c r="B970" s="33"/>
      <c r="C970" s="226" t="s">
        <v>1</v>
      </c>
      <c r="D970" s="226" t="s">
        <v>10778</v>
      </c>
      <c r="E970" s="18" t="s">
        <v>1</v>
      </c>
      <c r="F970" s="227">
        <v>110.7</v>
      </c>
      <c r="H970" s="33"/>
    </row>
    <row r="971" spans="2:8" s="1" customFormat="1" ht="16.899999999999999" customHeight="1">
      <c r="B971" s="33"/>
      <c r="C971" s="226" t="s">
        <v>1</v>
      </c>
      <c r="D971" s="226" t="s">
        <v>2177</v>
      </c>
      <c r="E971" s="18" t="s">
        <v>1</v>
      </c>
      <c r="F971" s="227">
        <v>0</v>
      </c>
      <c r="H971" s="33"/>
    </row>
    <row r="972" spans="2:8" s="1" customFormat="1" ht="16.899999999999999" customHeight="1">
      <c r="B972" s="33"/>
      <c r="C972" s="226" t="s">
        <v>1</v>
      </c>
      <c r="D972" s="226" t="s">
        <v>1853</v>
      </c>
      <c r="E972" s="18" t="s">
        <v>1</v>
      </c>
      <c r="F972" s="227">
        <v>3.8</v>
      </c>
      <c r="H972" s="33"/>
    </row>
    <row r="973" spans="2:8" s="1" customFormat="1" ht="16.899999999999999" customHeight="1">
      <c r="B973" s="33"/>
      <c r="C973" s="226" t="s">
        <v>1</v>
      </c>
      <c r="D973" s="226" t="s">
        <v>2179</v>
      </c>
      <c r="E973" s="18" t="s">
        <v>1</v>
      </c>
      <c r="F973" s="227">
        <v>0</v>
      </c>
      <c r="H973" s="33"/>
    </row>
    <row r="974" spans="2:8" s="1" customFormat="1" ht="16.899999999999999" customHeight="1">
      <c r="B974" s="33"/>
      <c r="C974" s="226" t="s">
        <v>1</v>
      </c>
      <c r="D974" s="226" t="s">
        <v>10770</v>
      </c>
      <c r="E974" s="18" t="s">
        <v>1</v>
      </c>
      <c r="F974" s="227">
        <v>1.1000000000000001</v>
      </c>
      <c r="H974" s="33"/>
    </row>
    <row r="975" spans="2:8" s="1" customFormat="1" ht="16.899999999999999" customHeight="1">
      <c r="B975" s="33"/>
      <c r="C975" s="226" t="s">
        <v>1</v>
      </c>
      <c r="D975" s="226" t="s">
        <v>2180</v>
      </c>
      <c r="E975" s="18" t="s">
        <v>1</v>
      </c>
      <c r="F975" s="227">
        <v>0</v>
      </c>
      <c r="H975" s="33"/>
    </row>
    <row r="976" spans="2:8" s="1" customFormat="1" ht="16.899999999999999" customHeight="1">
      <c r="B976" s="33"/>
      <c r="C976" s="226" t="s">
        <v>1</v>
      </c>
      <c r="D976" s="226" t="s">
        <v>10779</v>
      </c>
      <c r="E976" s="18" t="s">
        <v>1</v>
      </c>
      <c r="F976" s="227">
        <v>2.2000000000000002</v>
      </c>
      <c r="H976" s="33"/>
    </row>
    <row r="977" spans="2:8" s="1" customFormat="1" ht="16.899999999999999" customHeight="1">
      <c r="B977" s="33"/>
      <c r="C977" s="226" t="s">
        <v>1</v>
      </c>
      <c r="D977" s="226" t="s">
        <v>2181</v>
      </c>
      <c r="E977" s="18" t="s">
        <v>1</v>
      </c>
      <c r="F977" s="227">
        <v>0</v>
      </c>
      <c r="H977" s="33"/>
    </row>
    <row r="978" spans="2:8" s="1" customFormat="1" ht="16.899999999999999" customHeight="1">
      <c r="B978" s="33"/>
      <c r="C978" s="226" t="s">
        <v>1</v>
      </c>
      <c r="D978" s="226" t="s">
        <v>10780</v>
      </c>
      <c r="E978" s="18" t="s">
        <v>1</v>
      </c>
      <c r="F978" s="227">
        <v>1.5</v>
      </c>
      <c r="H978" s="33"/>
    </row>
    <row r="979" spans="2:8" s="1" customFormat="1" ht="16.899999999999999" customHeight="1">
      <c r="B979" s="33"/>
      <c r="C979" s="226" t="s">
        <v>1</v>
      </c>
      <c r="D979" s="226" t="s">
        <v>2183</v>
      </c>
      <c r="E979" s="18" t="s">
        <v>1</v>
      </c>
      <c r="F979" s="227">
        <v>0</v>
      </c>
      <c r="H979" s="33"/>
    </row>
    <row r="980" spans="2:8" s="1" customFormat="1" ht="16.899999999999999" customHeight="1">
      <c r="B980" s="33"/>
      <c r="C980" s="226" t="s">
        <v>1</v>
      </c>
      <c r="D980" s="226" t="s">
        <v>10781</v>
      </c>
      <c r="E980" s="18" t="s">
        <v>1</v>
      </c>
      <c r="F980" s="227">
        <v>2.2999999999999998</v>
      </c>
      <c r="H980" s="33"/>
    </row>
    <row r="981" spans="2:8" s="1" customFormat="1" ht="16.899999999999999" customHeight="1">
      <c r="B981" s="33"/>
      <c r="C981" s="226" t="s">
        <v>1</v>
      </c>
      <c r="D981" s="226" t="s">
        <v>2185</v>
      </c>
      <c r="E981" s="18" t="s">
        <v>1</v>
      </c>
      <c r="F981" s="227">
        <v>0</v>
      </c>
      <c r="H981" s="33"/>
    </row>
    <row r="982" spans="2:8" s="1" customFormat="1" ht="16.899999999999999" customHeight="1">
      <c r="B982" s="33"/>
      <c r="C982" s="226" t="s">
        <v>1</v>
      </c>
      <c r="D982" s="226" t="s">
        <v>1839</v>
      </c>
      <c r="E982" s="18" t="s">
        <v>1</v>
      </c>
      <c r="F982" s="227">
        <v>2.8</v>
      </c>
      <c r="H982" s="33"/>
    </row>
    <row r="983" spans="2:8" s="1" customFormat="1" ht="16.899999999999999" customHeight="1">
      <c r="B983" s="33"/>
      <c r="C983" s="226" t="s">
        <v>1</v>
      </c>
      <c r="D983" s="226" t="s">
        <v>2187</v>
      </c>
      <c r="E983" s="18" t="s">
        <v>1</v>
      </c>
      <c r="F983" s="227">
        <v>0</v>
      </c>
      <c r="H983" s="33"/>
    </row>
    <row r="984" spans="2:8" s="1" customFormat="1" ht="16.899999999999999" customHeight="1">
      <c r="B984" s="33"/>
      <c r="C984" s="226" t="s">
        <v>1</v>
      </c>
      <c r="D984" s="226" t="s">
        <v>10780</v>
      </c>
      <c r="E984" s="18" t="s">
        <v>1</v>
      </c>
      <c r="F984" s="227">
        <v>1.5</v>
      </c>
      <c r="H984" s="33"/>
    </row>
    <row r="985" spans="2:8" s="1" customFormat="1" ht="16.899999999999999" customHeight="1">
      <c r="B985" s="33"/>
      <c r="C985" s="226" t="s">
        <v>1</v>
      </c>
      <c r="D985" s="226" t="s">
        <v>2188</v>
      </c>
      <c r="E985" s="18" t="s">
        <v>1</v>
      </c>
      <c r="F985" s="227">
        <v>0</v>
      </c>
      <c r="H985" s="33"/>
    </row>
    <row r="986" spans="2:8" s="1" customFormat="1" ht="16.899999999999999" customHeight="1">
      <c r="B986" s="33"/>
      <c r="C986" s="226" t="s">
        <v>1</v>
      </c>
      <c r="D986" s="226" t="s">
        <v>10782</v>
      </c>
      <c r="E986" s="18" t="s">
        <v>1</v>
      </c>
      <c r="F986" s="227">
        <v>15.5</v>
      </c>
      <c r="H986" s="33"/>
    </row>
    <row r="987" spans="2:8" s="1" customFormat="1" ht="16.899999999999999" customHeight="1">
      <c r="B987" s="33"/>
      <c r="C987" s="226" t="s">
        <v>1</v>
      </c>
      <c r="D987" s="226" t="s">
        <v>891</v>
      </c>
      <c r="E987" s="18" t="s">
        <v>1</v>
      </c>
      <c r="F987" s="227">
        <v>0</v>
      </c>
      <c r="H987" s="33"/>
    </row>
    <row r="988" spans="2:8" s="1" customFormat="1" ht="16.899999999999999" customHeight="1">
      <c r="B988" s="33"/>
      <c r="C988" s="226" t="s">
        <v>1</v>
      </c>
      <c r="D988" s="226" t="s">
        <v>10783</v>
      </c>
      <c r="E988" s="18" t="s">
        <v>1</v>
      </c>
      <c r="F988" s="227">
        <v>8.4</v>
      </c>
      <c r="H988" s="33"/>
    </row>
    <row r="989" spans="2:8" s="1" customFormat="1" ht="16.899999999999999" customHeight="1">
      <c r="B989" s="33"/>
      <c r="C989" s="226" t="s">
        <v>1</v>
      </c>
      <c r="D989" s="226" t="s">
        <v>2190</v>
      </c>
      <c r="E989" s="18" t="s">
        <v>1</v>
      </c>
      <c r="F989" s="227">
        <v>0</v>
      </c>
      <c r="H989" s="33"/>
    </row>
    <row r="990" spans="2:8" s="1" customFormat="1" ht="16.899999999999999" customHeight="1">
      <c r="B990" s="33"/>
      <c r="C990" s="226" t="s">
        <v>1</v>
      </c>
      <c r="D990" s="226" t="s">
        <v>2230</v>
      </c>
      <c r="E990" s="18" t="s">
        <v>1</v>
      </c>
      <c r="F990" s="227">
        <v>0</v>
      </c>
      <c r="H990" s="33"/>
    </row>
    <row r="991" spans="2:8" s="1" customFormat="1" ht="16.899999999999999" customHeight="1">
      <c r="B991" s="33"/>
      <c r="C991" s="226" t="s">
        <v>1</v>
      </c>
      <c r="D991" s="226" t="s">
        <v>10784</v>
      </c>
      <c r="E991" s="18" t="s">
        <v>1</v>
      </c>
      <c r="F991" s="227">
        <v>66.8</v>
      </c>
      <c r="H991" s="33"/>
    </row>
    <row r="992" spans="2:8" s="1" customFormat="1" ht="16.899999999999999" customHeight="1">
      <c r="B992" s="33"/>
      <c r="C992" s="226" t="s">
        <v>1</v>
      </c>
      <c r="D992" s="226" t="s">
        <v>2232</v>
      </c>
      <c r="E992" s="18" t="s">
        <v>1</v>
      </c>
      <c r="F992" s="227">
        <v>0</v>
      </c>
      <c r="H992" s="33"/>
    </row>
    <row r="993" spans="2:8" s="1" customFormat="1" ht="16.899999999999999" customHeight="1">
      <c r="B993" s="33"/>
      <c r="C993" s="226" t="s">
        <v>1</v>
      </c>
      <c r="D993" s="226" t="s">
        <v>10785</v>
      </c>
      <c r="E993" s="18" t="s">
        <v>1</v>
      </c>
      <c r="F993" s="227">
        <v>15</v>
      </c>
      <c r="H993" s="33"/>
    </row>
    <row r="994" spans="2:8" s="1" customFormat="1" ht="16.899999999999999" customHeight="1">
      <c r="B994" s="33"/>
      <c r="C994" s="226" t="s">
        <v>1</v>
      </c>
      <c r="D994" s="226" t="s">
        <v>2234</v>
      </c>
      <c r="E994" s="18" t="s">
        <v>1</v>
      </c>
      <c r="F994" s="227">
        <v>0</v>
      </c>
      <c r="H994" s="33"/>
    </row>
    <row r="995" spans="2:8" s="1" customFormat="1" ht="16.899999999999999" customHeight="1">
      <c r="B995" s="33"/>
      <c r="C995" s="226" t="s">
        <v>1</v>
      </c>
      <c r="D995" s="226" t="s">
        <v>10786</v>
      </c>
      <c r="E995" s="18" t="s">
        <v>1</v>
      </c>
      <c r="F995" s="227">
        <v>37.4</v>
      </c>
      <c r="H995" s="33"/>
    </row>
    <row r="996" spans="2:8" s="1" customFormat="1" ht="16.899999999999999" customHeight="1">
      <c r="B996" s="33"/>
      <c r="C996" s="226" t="s">
        <v>1</v>
      </c>
      <c r="D996" s="226" t="s">
        <v>1949</v>
      </c>
      <c r="E996" s="18" t="s">
        <v>1</v>
      </c>
      <c r="F996" s="227">
        <v>0</v>
      </c>
      <c r="H996" s="33"/>
    </row>
    <row r="997" spans="2:8" s="1" customFormat="1" ht="16.899999999999999" customHeight="1">
      <c r="B997" s="33"/>
      <c r="C997" s="226" t="s">
        <v>1</v>
      </c>
      <c r="D997" s="226" t="s">
        <v>10787</v>
      </c>
      <c r="E997" s="18" t="s">
        <v>1</v>
      </c>
      <c r="F997" s="227">
        <v>114.7</v>
      </c>
      <c r="H997" s="33"/>
    </row>
    <row r="998" spans="2:8" s="1" customFormat="1" ht="16.899999999999999" customHeight="1">
      <c r="B998" s="33"/>
      <c r="C998" s="226" t="s">
        <v>1</v>
      </c>
      <c r="D998" s="226" t="s">
        <v>2244</v>
      </c>
      <c r="E998" s="18" t="s">
        <v>1</v>
      </c>
      <c r="F998" s="227">
        <v>0</v>
      </c>
      <c r="H998" s="33"/>
    </row>
    <row r="999" spans="2:8" s="1" customFormat="1" ht="16.899999999999999" customHeight="1">
      <c r="B999" s="33"/>
      <c r="C999" s="226" t="s">
        <v>1</v>
      </c>
      <c r="D999" s="226" t="s">
        <v>10788</v>
      </c>
      <c r="E999" s="18" t="s">
        <v>1</v>
      </c>
      <c r="F999" s="227">
        <v>78.8</v>
      </c>
      <c r="H999" s="33"/>
    </row>
    <row r="1000" spans="2:8" s="1" customFormat="1" ht="16.899999999999999" customHeight="1">
      <c r="B1000" s="33"/>
      <c r="C1000" s="226" t="s">
        <v>1</v>
      </c>
      <c r="D1000" s="226" t="s">
        <v>2246</v>
      </c>
      <c r="E1000" s="18" t="s">
        <v>1</v>
      </c>
      <c r="F1000" s="227">
        <v>0</v>
      </c>
      <c r="H1000" s="33"/>
    </row>
    <row r="1001" spans="2:8" s="1" customFormat="1" ht="16.899999999999999" customHeight="1">
      <c r="B1001" s="33"/>
      <c r="C1001" s="226" t="s">
        <v>1</v>
      </c>
      <c r="D1001" s="226" t="s">
        <v>10789</v>
      </c>
      <c r="E1001" s="18" t="s">
        <v>1</v>
      </c>
      <c r="F1001" s="227">
        <v>80.8</v>
      </c>
      <c r="H1001" s="33"/>
    </row>
    <row r="1002" spans="2:8" s="1" customFormat="1" ht="16.899999999999999" customHeight="1">
      <c r="B1002" s="33"/>
      <c r="C1002" s="226" t="s">
        <v>1</v>
      </c>
      <c r="D1002" s="226" t="s">
        <v>2248</v>
      </c>
      <c r="E1002" s="18" t="s">
        <v>1</v>
      </c>
      <c r="F1002" s="227">
        <v>0</v>
      </c>
      <c r="H1002" s="33"/>
    </row>
    <row r="1003" spans="2:8" s="1" customFormat="1" ht="16.899999999999999" customHeight="1">
      <c r="B1003" s="33"/>
      <c r="C1003" s="226" t="s">
        <v>1</v>
      </c>
      <c r="D1003" s="226" t="s">
        <v>10790</v>
      </c>
      <c r="E1003" s="18" t="s">
        <v>1</v>
      </c>
      <c r="F1003" s="227">
        <v>66.400000000000006</v>
      </c>
      <c r="H1003" s="33"/>
    </row>
    <row r="1004" spans="2:8" s="1" customFormat="1" ht="16.899999999999999" customHeight="1">
      <c r="B1004" s="33"/>
      <c r="C1004" s="226" t="s">
        <v>1</v>
      </c>
      <c r="D1004" s="226" t="s">
        <v>2250</v>
      </c>
      <c r="E1004" s="18" t="s">
        <v>1</v>
      </c>
      <c r="F1004" s="227">
        <v>0</v>
      </c>
      <c r="H1004" s="33"/>
    </row>
    <row r="1005" spans="2:8" s="1" customFormat="1" ht="16.899999999999999" customHeight="1">
      <c r="B1005" s="33"/>
      <c r="C1005" s="226" t="s">
        <v>1</v>
      </c>
      <c r="D1005" s="226" t="s">
        <v>10791</v>
      </c>
      <c r="E1005" s="18" t="s">
        <v>1</v>
      </c>
      <c r="F1005" s="227">
        <v>67.2</v>
      </c>
      <c r="H1005" s="33"/>
    </row>
    <row r="1006" spans="2:8" s="1" customFormat="1" ht="16.899999999999999" customHeight="1">
      <c r="B1006" s="33"/>
      <c r="C1006" s="226" t="s">
        <v>1</v>
      </c>
      <c r="D1006" s="226" t="s">
        <v>1</v>
      </c>
      <c r="E1006" s="18" t="s">
        <v>1</v>
      </c>
      <c r="F1006" s="227">
        <v>0</v>
      </c>
      <c r="H1006" s="33"/>
    </row>
    <row r="1007" spans="2:8" s="1" customFormat="1" ht="16.899999999999999" customHeight="1">
      <c r="B1007" s="33"/>
      <c r="C1007" s="226" t="s">
        <v>1</v>
      </c>
      <c r="D1007" s="226" t="s">
        <v>2254</v>
      </c>
      <c r="E1007" s="18" t="s">
        <v>1</v>
      </c>
      <c r="F1007" s="227">
        <v>0</v>
      </c>
      <c r="H1007" s="33"/>
    </row>
    <row r="1008" spans="2:8" s="1" customFormat="1" ht="16.899999999999999" customHeight="1">
      <c r="B1008" s="33"/>
      <c r="C1008" s="226" t="s">
        <v>1</v>
      </c>
      <c r="D1008" s="226" t="s">
        <v>10792</v>
      </c>
      <c r="E1008" s="18" t="s">
        <v>1</v>
      </c>
      <c r="F1008" s="227">
        <v>32</v>
      </c>
      <c r="H1008" s="33"/>
    </row>
    <row r="1009" spans="2:8" s="1" customFormat="1" ht="16.899999999999999" customHeight="1">
      <c r="B1009" s="33"/>
      <c r="C1009" s="226" t="s">
        <v>1</v>
      </c>
      <c r="D1009" s="226" t="s">
        <v>2256</v>
      </c>
      <c r="E1009" s="18" t="s">
        <v>1</v>
      </c>
      <c r="F1009" s="227">
        <v>0</v>
      </c>
      <c r="H1009" s="33"/>
    </row>
    <row r="1010" spans="2:8" s="1" customFormat="1" ht="16.899999999999999" customHeight="1">
      <c r="B1010" s="33"/>
      <c r="C1010" s="226" t="s">
        <v>1</v>
      </c>
      <c r="D1010" s="226" t="s">
        <v>10793</v>
      </c>
      <c r="E1010" s="18" t="s">
        <v>1</v>
      </c>
      <c r="F1010" s="227">
        <v>10.8</v>
      </c>
      <c r="H1010" s="33"/>
    </row>
    <row r="1011" spans="2:8" s="1" customFormat="1" ht="16.899999999999999" customHeight="1">
      <c r="B1011" s="33"/>
      <c r="C1011" s="226" t="s">
        <v>1</v>
      </c>
      <c r="D1011" s="226" t="s">
        <v>2257</v>
      </c>
      <c r="E1011" s="18" t="s">
        <v>1</v>
      </c>
      <c r="F1011" s="227">
        <v>0</v>
      </c>
      <c r="H1011" s="33"/>
    </row>
    <row r="1012" spans="2:8" s="1" customFormat="1" ht="16.899999999999999" customHeight="1">
      <c r="B1012" s="33"/>
      <c r="C1012" s="226" t="s">
        <v>1</v>
      </c>
      <c r="D1012" s="226" t="s">
        <v>10794</v>
      </c>
      <c r="E1012" s="18" t="s">
        <v>1</v>
      </c>
      <c r="F1012" s="227">
        <v>8.1</v>
      </c>
      <c r="H1012" s="33"/>
    </row>
    <row r="1013" spans="2:8" s="1" customFormat="1" ht="16.899999999999999" customHeight="1">
      <c r="B1013" s="33"/>
      <c r="C1013" s="226" t="s">
        <v>1</v>
      </c>
      <c r="D1013" s="226" t="s">
        <v>2259</v>
      </c>
      <c r="E1013" s="18" t="s">
        <v>1</v>
      </c>
      <c r="F1013" s="227">
        <v>0</v>
      </c>
      <c r="H1013" s="33"/>
    </row>
    <row r="1014" spans="2:8" s="1" customFormat="1" ht="16.899999999999999" customHeight="1">
      <c r="B1014" s="33"/>
      <c r="C1014" s="226" t="s">
        <v>1</v>
      </c>
      <c r="D1014" s="226" t="s">
        <v>10795</v>
      </c>
      <c r="E1014" s="18" t="s">
        <v>1</v>
      </c>
      <c r="F1014" s="227">
        <v>17</v>
      </c>
      <c r="H1014" s="33"/>
    </row>
    <row r="1015" spans="2:8" s="1" customFormat="1" ht="16.899999999999999" customHeight="1">
      <c r="B1015" s="33"/>
      <c r="C1015" s="226" t="s">
        <v>1</v>
      </c>
      <c r="D1015" s="226" t="s">
        <v>2261</v>
      </c>
      <c r="E1015" s="18" t="s">
        <v>1</v>
      </c>
      <c r="F1015" s="227">
        <v>0</v>
      </c>
      <c r="H1015" s="33"/>
    </row>
    <row r="1016" spans="2:8" s="1" customFormat="1" ht="16.899999999999999" customHeight="1">
      <c r="B1016" s="33"/>
      <c r="C1016" s="226" t="s">
        <v>1</v>
      </c>
      <c r="D1016" s="226" t="s">
        <v>10796</v>
      </c>
      <c r="E1016" s="18" t="s">
        <v>1</v>
      </c>
      <c r="F1016" s="227">
        <v>57.7</v>
      </c>
      <c r="H1016" s="33"/>
    </row>
    <row r="1017" spans="2:8" s="1" customFormat="1" ht="16.899999999999999" customHeight="1">
      <c r="B1017" s="33"/>
      <c r="C1017" s="226" t="s">
        <v>1</v>
      </c>
      <c r="D1017" s="226" t="s">
        <v>2263</v>
      </c>
      <c r="E1017" s="18" t="s">
        <v>1</v>
      </c>
      <c r="F1017" s="227">
        <v>0</v>
      </c>
      <c r="H1017" s="33"/>
    </row>
    <row r="1018" spans="2:8" s="1" customFormat="1" ht="16.899999999999999" customHeight="1">
      <c r="B1018" s="33"/>
      <c r="C1018" s="226" t="s">
        <v>1</v>
      </c>
      <c r="D1018" s="226" t="s">
        <v>10796</v>
      </c>
      <c r="E1018" s="18" t="s">
        <v>1</v>
      </c>
      <c r="F1018" s="227">
        <v>57.7</v>
      </c>
      <c r="H1018" s="33"/>
    </row>
    <row r="1019" spans="2:8" s="1" customFormat="1" ht="16.899999999999999" customHeight="1">
      <c r="B1019" s="33"/>
      <c r="C1019" s="226" t="s">
        <v>1</v>
      </c>
      <c r="D1019" s="226" t="s">
        <v>2265</v>
      </c>
      <c r="E1019" s="18" t="s">
        <v>1</v>
      </c>
      <c r="F1019" s="227">
        <v>0</v>
      </c>
      <c r="H1019" s="33"/>
    </row>
    <row r="1020" spans="2:8" s="1" customFormat="1" ht="16.899999999999999" customHeight="1">
      <c r="B1020" s="33"/>
      <c r="C1020" s="226" t="s">
        <v>1</v>
      </c>
      <c r="D1020" s="226" t="s">
        <v>1937</v>
      </c>
      <c r="E1020" s="18" t="s">
        <v>1</v>
      </c>
      <c r="F1020" s="227">
        <v>31.6</v>
      </c>
      <c r="H1020" s="33"/>
    </row>
    <row r="1021" spans="2:8" s="1" customFormat="1" ht="16.899999999999999" customHeight="1">
      <c r="B1021" s="33"/>
      <c r="C1021" s="226" t="s">
        <v>1</v>
      </c>
      <c r="D1021" s="226" t="s">
        <v>2267</v>
      </c>
      <c r="E1021" s="18" t="s">
        <v>1</v>
      </c>
      <c r="F1021" s="227">
        <v>0</v>
      </c>
      <c r="H1021" s="33"/>
    </row>
    <row r="1022" spans="2:8" s="1" customFormat="1" ht="16.899999999999999" customHeight="1">
      <c r="B1022" s="33"/>
      <c r="C1022" s="226" t="s">
        <v>1</v>
      </c>
      <c r="D1022" s="226" t="s">
        <v>10797</v>
      </c>
      <c r="E1022" s="18" t="s">
        <v>1</v>
      </c>
      <c r="F1022" s="227">
        <v>11</v>
      </c>
      <c r="H1022" s="33"/>
    </row>
    <row r="1023" spans="2:8" s="1" customFormat="1" ht="16.899999999999999" customHeight="1">
      <c r="B1023" s="33"/>
      <c r="C1023" s="226" t="s">
        <v>1</v>
      </c>
      <c r="D1023" s="226" t="s">
        <v>2268</v>
      </c>
      <c r="E1023" s="18" t="s">
        <v>1</v>
      </c>
      <c r="F1023" s="227">
        <v>0</v>
      </c>
      <c r="H1023" s="33"/>
    </row>
    <row r="1024" spans="2:8" s="1" customFormat="1" ht="16.899999999999999" customHeight="1">
      <c r="B1024" s="33"/>
      <c r="C1024" s="226" t="s">
        <v>1</v>
      </c>
      <c r="D1024" s="226" t="s">
        <v>10798</v>
      </c>
      <c r="E1024" s="18" t="s">
        <v>1</v>
      </c>
      <c r="F1024" s="227">
        <v>8.3000000000000007</v>
      </c>
      <c r="H1024" s="33"/>
    </row>
    <row r="1025" spans="2:8" s="1" customFormat="1" ht="16.899999999999999" customHeight="1">
      <c r="B1025" s="33"/>
      <c r="C1025" s="226" t="s">
        <v>1</v>
      </c>
      <c r="D1025" s="226" t="s">
        <v>2270</v>
      </c>
      <c r="E1025" s="18" t="s">
        <v>1</v>
      </c>
      <c r="F1025" s="227">
        <v>0</v>
      </c>
      <c r="H1025" s="33"/>
    </row>
    <row r="1026" spans="2:8" s="1" customFormat="1" ht="16.899999999999999" customHeight="1">
      <c r="B1026" s="33"/>
      <c r="C1026" s="226" t="s">
        <v>1</v>
      </c>
      <c r="D1026" s="226" t="s">
        <v>10769</v>
      </c>
      <c r="E1026" s="18" t="s">
        <v>1</v>
      </c>
      <c r="F1026" s="227">
        <v>15.9</v>
      </c>
      <c r="H1026" s="33"/>
    </row>
    <row r="1027" spans="2:8" s="1" customFormat="1" ht="16.899999999999999" customHeight="1">
      <c r="B1027" s="33"/>
      <c r="C1027" s="226" t="s">
        <v>1</v>
      </c>
      <c r="D1027" s="226" t="s">
        <v>2272</v>
      </c>
      <c r="E1027" s="18" t="s">
        <v>1</v>
      </c>
      <c r="F1027" s="227">
        <v>0</v>
      </c>
      <c r="H1027" s="33"/>
    </row>
    <row r="1028" spans="2:8" s="1" customFormat="1" ht="16.899999999999999" customHeight="1">
      <c r="B1028" s="33"/>
      <c r="C1028" s="226" t="s">
        <v>1</v>
      </c>
      <c r="D1028" s="226" t="s">
        <v>10770</v>
      </c>
      <c r="E1028" s="18" t="s">
        <v>1</v>
      </c>
      <c r="F1028" s="227">
        <v>1.1000000000000001</v>
      </c>
      <c r="H1028" s="33"/>
    </row>
    <row r="1029" spans="2:8" s="1" customFormat="1" ht="16.899999999999999" customHeight="1">
      <c r="B1029" s="33"/>
      <c r="C1029" s="226" t="s">
        <v>1</v>
      </c>
      <c r="D1029" s="226" t="s">
        <v>1946</v>
      </c>
      <c r="E1029" s="18" t="s">
        <v>1</v>
      </c>
      <c r="F1029" s="227">
        <v>0</v>
      </c>
      <c r="H1029" s="33"/>
    </row>
    <row r="1030" spans="2:8" s="1" customFormat="1" ht="16.899999999999999" customHeight="1">
      <c r="B1030" s="33"/>
      <c r="C1030" s="226" t="s">
        <v>1</v>
      </c>
      <c r="D1030" s="226" t="s">
        <v>1926</v>
      </c>
      <c r="E1030" s="18" t="s">
        <v>1</v>
      </c>
      <c r="F1030" s="227">
        <v>1.7</v>
      </c>
      <c r="H1030" s="33"/>
    </row>
    <row r="1031" spans="2:8" s="1" customFormat="1" ht="16.899999999999999" customHeight="1">
      <c r="B1031" s="33"/>
      <c r="C1031" s="226" t="s">
        <v>1</v>
      </c>
      <c r="D1031" s="226" t="s">
        <v>1927</v>
      </c>
      <c r="E1031" s="18" t="s">
        <v>1</v>
      </c>
      <c r="F1031" s="227">
        <v>0</v>
      </c>
      <c r="H1031" s="33"/>
    </row>
    <row r="1032" spans="2:8" s="1" customFormat="1" ht="16.899999999999999" customHeight="1">
      <c r="B1032" s="33"/>
      <c r="C1032" s="226" t="s">
        <v>1</v>
      </c>
      <c r="D1032" s="226" t="s">
        <v>1928</v>
      </c>
      <c r="E1032" s="18" t="s">
        <v>1</v>
      </c>
      <c r="F1032" s="227">
        <v>4.5999999999999996</v>
      </c>
      <c r="H1032" s="33"/>
    </row>
    <row r="1033" spans="2:8" s="1" customFormat="1" ht="16.899999999999999" customHeight="1">
      <c r="B1033" s="33"/>
      <c r="C1033" s="226" t="s">
        <v>1</v>
      </c>
      <c r="D1033" s="226" t="s">
        <v>1929</v>
      </c>
      <c r="E1033" s="18" t="s">
        <v>1</v>
      </c>
      <c r="F1033" s="227">
        <v>0</v>
      </c>
      <c r="H1033" s="33"/>
    </row>
    <row r="1034" spans="2:8" s="1" customFormat="1" ht="16.899999999999999" customHeight="1">
      <c r="B1034" s="33"/>
      <c r="C1034" s="226" t="s">
        <v>1</v>
      </c>
      <c r="D1034" s="226" t="s">
        <v>1845</v>
      </c>
      <c r="E1034" s="18" t="s">
        <v>1</v>
      </c>
      <c r="F1034" s="227">
        <v>8.8000000000000007</v>
      </c>
      <c r="H1034" s="33"/>
    </row>
    <row r="1035" spans="2:8" s="1" customFormat="1" ht="16.899999999999999" customHeight="1">
      <c r="B1035" s="33"/>
      <c r="C1035" s="226" t="s">
        <v>1</v>
      </c>
      <c r="D1035" s="226" t="s">
        <v>1930</v>
      </c>
      <c r="E1035" s="18" t="s">
        <v>1</v>
      </c>
      <c r="F1035" s="227">
        <v>0</v>
      </c>
      <c r="H1035" s="33"/>
    </row>
    <row r="1036" spans="2:8" s="1" customFormat="1" ht="16.899999999999999" customHeight="1">
      <c r="B1036" s="33"/>
      <c r="C1036" s="226" t="s">
        <v>1</v>
      </c>
      <c r="D1036" s="226" t="s">
        <v>1931</v>
      </c>
      <c r="E1036" s="18" t="s">
        <v>1</v>
      </c>
      <c r="F1036" s="227">
        <v>15.8</v>
      </c>
      <c r="H1036" s="33"/>
    </row>
    <row r="1037" spans="2:8" s="1" customFormat="1" ht="16.899999999999999" customHeight="1">
      <c r="B1037" s="33"/>
      <c r="C1037" s="226" t="s">
        <v>1</v>
      </c>
      <c r="D1037" s="226" t="s">
        <v>1856</v>
      </c>
      <c r="E1037" s="18" t="s">
        <v>1</v>
      </c>
      <c r="F1037" s="227">
        <v>0</v>
      </c>
      <c r="H1037" s="33"/>
    </row>
    <row r="1038" spans="2:8" s="1" customFormat="1" ht="16.899999999999999" customHeight="1">
      <c r="B1038" s="33"/>
      <c r="C1038" s="226" t="s">
        <v>1</v>
      </c>
      <c r="D1038" s="226" t="s">
        <v>1857</v>
      </c>
      <c r="E1038" s="18" t="s">
        <v>1</v>
      </c>
      <c r="F1038" s="227">
        <v>12</v>
      </c>
      <c r="H1038" s="33"/>
    </row>
    <row r="1039" spans="2:8" s="1" customFormat="1" ht="16.899999999999999" customHeight="1">
      <c r="B1039" s="33"/>
      <c r="C1039" s="226" t="s">
        <v>1</v>
      </c>
      <c r="D1039" s="226" t="s">
        <v>1858</v>
      </c>
      <c r="E1039" s="18" t="s">
        <v>1</v>
      </c>
      <c r="F1039" s="227">
        <v>0</v>
      </c>
      <c r="H1039" s="33"/>
    </row>
    <row r="1040" spans="2:8" s="1" customFormat="1" ht="16.899999999999999" customHeight="1">
      <c r="B1040" s="33"/>
      <c r="C1040" s="226" t="s">
        <v>1</v>
      </c>
      <c r="D1040" s="226" t="s">
        <v>1859</v>
      </c>
      <c r="E1040" s="18" t="s">
        <v>1</v>
      </c>
      <c r="F1040" s="227">
        <v>12.1</v>
      </c>
      <c r="H1040" s="33"/>
    </row>
    <row r="1041" spans="2:8" s="1" customFormat="1" ht="16.899999999999999" customHeight="1">
      <c r="B1041" s="33"/>
      <c r="C1041" s="226" t="s">
        <v>1</v>
      </c>
      <c r="D1041" s="226" t="s">
        <v>1860</v>
      </c>
      <c r="E1041" s="18" t="s">
        <v>1</v>
      </c>
      <c r="F1041" s="227">
        <v>0</v>
      </c>
      <c r="H1041" s="33"/>
    </row>
    <row r="1042" spans="2:8" s="1" customFormat="1" ht="16.899999999999999" customHeight="1">
      <c r="B1042" s="33"/>
      <c r="C1042" s="226" t="s">
        <v>1</v>
      </c>
      <c r="D1042" s="226" t="s">
        <v>1837</v>
      </c>
      <c r="E1042" s="18" t="s">
        <v>1</v>
      </c>
      <c r="F1042" s="227">
        <v>5</v>
      </c>
      <c r="H1042" s="33"/>
    </row>
    <row r="1043" spans="2:8" s="1" customFormat="1" ht="16.899999999999999" customHeight="1">
      <c r="B1043" s="33"/>
      <c r="C1043" s="226" t="s">
        <v>1</v>
      </c>
      <c r="D1043" s="226" t="s">
        <v>1861</v>
      </c>
      <c r="E1043" s="18" t="s">
        <v>1</v>
      </c>
      <c r="F1043" s="227">
        <v>0</v>
      </c>
      <c r="H1043" s="33"/>
    </row>
    <row r="1044" spans="2:8" s="1" customFormat="1" ht="16.899999999999999" customHeight="1">
      <c r="B1044" s="33"/>
      <c r="C1044" s="226" t="s">
        <v>1</v>
      </c>
      <c r="D1044" s="226" t="s">
        <v>1862</v>
      </c>
      <c r="E1044" s="18" t="s">
        <v>1</v>
      </c>
      <c r="F1044" s="227">
        <v>9.1999999999999993</v>
      </c>
      <c r="H1044" s="33"/>
    </row>
    <row r="1045" spans="2:8" s="1" customFormat="1" ht="16.899999999999999" customHeight="1">
      <c r="B1045" s="33"/>
      <c r="C1045" s="226" t="s">
        <v>1</v>
      </c>
      <c r="D1045" s="226" t="s">
        <v>1932</v>
      </c>
      <c r="E1045" s="18" t="s">
        <v>1</v>
      </c>
      <c r="F1045" s="227">
        <v>0</v>
      </c>
      <c r="H1045" s="33"/>
    </row>
    <row r="1046" spans="2:8" s="1" customFormat="1" ht="16.899999999999999" customHeight="1">
      <c r="B1046" s="33"/>
      <c r="C1046" s="226" t="s">
        <v>1</v>
      </c>
      <c r="D1046" s="226" t="s">
        <v>1933</v>
      </c>
      <c r="E1046" s="18" t="s">
        <v>1</v>
      </c>
      <c r="F1046" s="227">
        <v>84.9</v>
      </c>
      <c r="H1046" s="33"/>
    </row>
    <row r="1047" spans="2:8" s="1" customFormat="1" ht="16.899999999999999" customHeight="1">
      <c r="B1047" s="33"/>
      <c r="C1047" s="226" t="s">
        <v>1</v>
      </c>
      <c r="D1047" s="226" t="s">
        <v>1934</v>
      </c>
      <c r="E1047" s="18" t="s">
        <v>1</v>
      </c>
      <c r="F1047" s="227">
        <v>0</v>
      </c>
      <c r="H1047" s="33"/>
    </row>
    <row r="1048" spans="2:8" s="1" customFormat="1" ht="16.899999999999999" customHeight="1">
      <c r="B1048" s="33"/>
      <c r="C1048" s="226" t="s">
        <v>1</v>
      </c>
      <c r="D1048" s="226" t="s">
        <v>1935</v>
      </c>
      <c r="E1048" s="18" t="s">
        <v>1</v>
      </c>
      <c r="F1048" s="227">
        <v>37.799999999999997</v>
      </c>
      <c r="H1048" s="33"/>
    </row>
    <row r="1049" spans="2:8" s="1" customFormat="1" ht="16.899999999999999" customHeight="1">
      <c r="B1049" s="33"/>
      <c r="C1049" s="226" t="s">
        <v>1</v>
      </c>
      <c r="D1049" s="226" t="s">
        <v>1936</v>
      </c>
      <c r="E1049" s="18" t="s">
        <v>1</v>
      </c>
      <c r="F1049" s="227">
        <v>0</v>
      </c>
      <c r="H1049" s="33"/>
    </row>
    <row r="1050" spans="2:8" s="1" customFormat="1" ht="16.899999999999999" customHeight="1">
      <c r="B1050" s="33"/>
      <c r="C1050" s="226" t="s">
        <v>1</v>
      </c>
      <c r="D1050" s="226" t="s">
        <v>1937</v>
      </c>
      <c r="E1050" s="18" t="s">
        <v>1</v>
      </c>
      <c r="F1050" s="227">
        <v>31.6</v>
      </c>
      <c r="H1050" s="33"/>
    </row>
    <row r="1051" spans="2:8" s="1" customFormat="1" ht="16.899999999999999" customHeight="1">
      <c r="B1051" s="33"/>
      <c r="C1051" s="226" t="s">
        <v>1</v>
      </c>
      <c r="D1051" s="226" t="s">
        <v>789</v>
      </c>
      <c r="E1051" s="18" t="s">
        <v>1</v>
      </c>
      <c r="F1051" s="227">
        <v>0</v>
      </c>
      <c r="H1051" s="33"/>
    </row>
    <row r="1052" spans="2:8" s="1" customFormat="1" ht="16.899999999999999" customHeight="1">
      <c r="B1052" s="33"/>
      <c r="C1052" s="226" t="s">
        <v>1</v>
      </c>
      <c r="D1052" s="226" t="s">
        <v>10799</v>
      </c>
      <c r="E1052" s="18" t="s">
        <v>1</v>
      </c>
      <c r="F1052" s="227">
        <v>25.02</v>
      </c>
      <c r="H1052" s="33"/>
    </row>
    <row r="1053" spans="2:8" s="1" customFormat="1" ht="16.899999999999999" customHeight="1">
      <c r="B1053" s="33"/>
      <c r="C1053" s="226" t="s">
        <v>1</v>
      </c>
      <c r="D1053" s="226" t="s">
        <v>2304</v>
      </c>
      <c r="E1053" s="18" t="s">
        <v>1</v>
      </c>
      <c r="F1053" s="227">
        <v>0</v>
      </c>
      <c r="H1053" s="33"/>
    </row>
    <row r="1054" spans="2:8" s="1" customFormat="1" ht="16.899999999999999" customHeight="1">
      <c r="B1054" s="33"/>
      <c r="C1054" s="226" t="s">
        <v>1</v>
      </c>
      <c r="D1054" s="226" t="s">
        <v>10800</v>
      </c>
      <c r="E1054" s="18" t="s">
        <v>1</v>
      </c>
      <c r="F1054" s="227">
        <v>19.8</v>
      </c>
      <c r="H1054" s="33"/>
    </row>
    <row r="1055" spans="2:8" s="1" customFormat="1" ht="16.899999999999999" customHeight="1">
      <c r="B1055" s="33"/>
      <c r="C1055" s="226" t="s">
        <v>1</v>
      </c>
      <c r="D1055" s="226" t="s">
        <v>325</v>
      </c>
      <c r="E1055" s="18" t="s">
        <v>1</v>
      </c>
      <c r="F1055" s="227">
        <v>2017.77</v>
      </c>
      <c r="H1055" s="33"/>
    </row>
    <row r="1056" spans="2:8" s="1" customFormat="1" ht="16.899999999999999" customHeight="1">
      <c r="B1056" s="33"/>
      <c r="C1056" s="228" t="s">
        <v>10747</v>
      </c>
      <c r="H1056" s="33"/>
    </row>
    <row r="1057" spans="2:8" s="1" customFormat="1" ht="16.899999999999999" customHeight="1">
      <c r="B1057" s="33"/>
      <c r="C1057" s="226" t="s">
        <v>2158</v>
      </c>
      <c r="D1057" s="226" t="s">
        <v>2159</v>
      </c>
      <c r="E1057" s="18" t="s">
        <v>312</v>
      </c>
      <c r="F1057" s="227">
        <v>6933.9719999999998</v>
      </c>
      <c r="H1057" s="33"/>
    </row>
    <row r="1058" spans="2:8" s="1" customFormat="1" ht="16.899999999999999" customHeight="1">
      <c r="B1058" s="33"/>
      <c r="C1058" s="226" t="s">
        <v>2311</v>
      </c>
      <c r="D1058" s="226" t="s">
        <v>2312</v>
      </c>
      <c r="E1058" s="18" t="s">
        <v>312</v>
      </c>
      <c r="F1058" s="227">
        <v>6107.982</v>
      </c>
      <c r="H1058" s="33"/>
    </row>
    <row r="1059" spans="2:8" s="1" customFormat="1" ht="16.899999999999999" customHeight="1">
      <c r="B1059" s="33"/>
      <c r="C1059" s="222" t="s">
        <v>245</v>
      </c>
      <c r="D1059" s="223" t="s">
        <v>1</v>
      </c>
      <c r="E1059" s="224" t="s">
        <v>1</v>
      </c>
      <c r="F1059" s="225">
        <v>26.14</v>
      </c>
      <c r="H1059" s="33"/>
    </row>
    <row r="1060" spans="2:8" s="1" customFormat="1" ht="16.899999999999999" customHeight="1">
      <c r="B1060" s="33"/>
      <c r="C1060" s="226" t="s">
        <v>1</v>
      </c>
      <c r="D1060" s="226" t="s">
        <v>1972</v>
      </c>
      <c r="E1060" s="18" t="s">
        <v>1</v>
      </c>
      <c r="F1060" s="227">
        <v>0</v>
      </c>
      <c r="H1060" s="33"/>
    </row>
    <row r="1061" spans="2:8" s="1" customFormat="1" ht="16.899999999999999" customHeight="1">
      <c r="B1061" s="33"/>
      <c r="C1061" s="226" t="s">
        <v>1</v>
      </c>
      <c r="D1061" s="226" t="s">
        <v>10801</v>
      </c>
      <c r="E1061" s="18" t="s">
        <v>1</v>
      </c>
      <c r="F1061" s="227">
        <v>26.14</v>
      </c>
      <c r="H1061" s="33"/>
    </row>
    <row r="1062" spans="2:8" s="1" customFormat="1" ht="16.899999999999999" customHeight="1">
      <c r="B1062" s="33"/>
      <c r="C1062" s="228" t="s">
        <v>10747</v>
      </c>
      <c r="H1062" s="33"/>
    </row>
    <row r="1063" spans="2:8" s="1" customFormat="1" ht="16.899999999999999" customHeight="1">
      <c r="B1063" s="33"/>
      <c r="C1063" s="226" t="s">
        <v>1981</v>
      </c>
      <c r="D1063" s="226" t="s">
        <v>1982</v>
      </c>
      <c r="E1063" s="18" t="s">
        <v>398</v>
      </c>
      <c r="F1063" s="227">
        <v>26.14</v>
      </c>
      <c r="H1063" s="33"/>
    </row>
    <row r="1064" spans="2:8" s="1" customFormat="1" ht="22.5">
      <c r="B1064" s="33"/>
      <c r="C1064" s="226" t="s">
        <v>1880</v>
      </c>
      <c r="D1064" s="226" t="s">
        <v>1881</v>
      </c>
      <c r="E1064" s="18" t="s">
        <v>312</v>
      </c>
      <c r="F1064" s="227">
        <v>517.79999999999995</v>
      </c>
      <c r="H1064" s="33"/>
    </row>
    <row r="1065" spans="2:8" s="1" customFormat="1" ht="16.899999999999999" customHeight="1">
      <c r="B1065" s="33"/>
      <c r="C1065" s="222" t="s">
        <v>169</v>
      </c>
      <c r="D1065" s="223" t="s">
        <v>1</v>
      </c>
      <c r="E1065" s="224" t="s">
        <v>1</v>
      </c>
      <c r="F1065" s="225">
        <v>389</v>
      </c>
      <c r="H1065" s="33"/>
    </row>
    <row r="1066" spans="2:8" s="1" customFormat="1" ht="16.899999999999999" customHeight="1">
      <c r="B1066" s="33"/>
      <c r="C1066" s="226" t="s">
        <v>1</v>
      </c>
      <c r="D1066" s="226" t="s">
        <v>1896</v>
      </c>
      <c r="E1066" s="18" t="s">
        <v>1</v>
      </c>
      <c r="F1066" s="227">
        <v>0</v>
      </c>
      <c r="H1066" s="33"/>
    </row>
    <row r="1067" spans="2:8" s="1" customFormat="1" ht="16.899999999999999" customHeight="1">
      <c r="B1067" s="33"/>
      <c r="C1067" s="226" t="s">
        <v>1</v>
      </c>
      <c r="D1067" s="226" t="s">
        <v>10802</v>
      </c>
      <c r="E1067" s="18" t="s">
        <v>1</v>
      </c>
      <c r="F1067" s="227">
        <v>195.2</v>
      </c>
      <c r="H1067" s="33"/>
    </row>
    <row r="1068" spans="2:8" s="1" customFormat="1" ht="16.899999999999999" customHeight="1">
      <c r="B1068" s="33"/>
      <c r="C1068" s="226" t="s">
        <v>1</v>
      </c>
      <c r="D1068" s="226" t="s">
        <v>1898</v>
      </c>
      <c r="E1068" s="18" t="s">
        <v>1</v>
      </c>
      <c r="F1068" s="227">
        <v>0</v>
      </c>
      <c r="H1068" s="33"/>
    </row>
    <row r="1069" spans="2:8" s="1" customFormat="1" ht="16.899999999999999" customHeight="1">
      <c r="B1069" s="33"/>
      <c r="C1069" s="226" t="s">
        <v>1</v>
      </c>
      <c r="D1069" s="226" t="s">
        <v>10803</v>
      </c>
      <c r="E1069" s="18" t="s">
        <v>1</v>
      </c>
      <c r="F1069" s="227">
        <v>193.8</v>
      </c>
      <c r="H1069" s="33"/>
    </row>
    <row r="1070" spans="2:8" s="1" customFormat="1" ht="16.899999999999999" customHeight="1">
      <c r="B1070" s="33"/>
      <c r="C1070" s="226" t="s">
        <v>1</v>
      </c>
      <c r="D1070" s="226" t="s">
        <v>325</v>
      </c>
      <c r="E1070" s="18" t="s">
        <v>1</v>
      </c>
      <c r="F1070" s="227">
        <v>389</v>
      </c>
      <c r="H1070" s="33"/>
    </row>
    <row r="1071" spans="2:8" s="1" customFormat="1" ht="16.899999999999999" customHeight="1">
      <c r="B1071" s="33"/>
      <c r="C1071" s="228" t="s">
        <v>10747</v>
      </c>
      <c r="H1071" s="33"/>
    </row>
    <row r="1072" spans="2:8" s="1" customFormat="1" ht="16.899999999999999" customHeight="1">
      <c r="B1072" s="33"/>
      <c r="C1072" s="226" t="s">
        <v>1869</v>
      </c>
      <c r="D1072" s="226" t="s">
        <v>1870</v>
      </c>
      <c r="E1072" s="18" t="s">
        <v>312</v>
      </c>
      <c r="F1072" s="227">
        <v>517.79999999999995</v>
      </c>
      <c r="H1072" s="33"/>
    </row>
    <row r="1073" spans="2:8" s="1" customFormat="1" ht="16.899999999999999" customHeight="1">
      <c r="B1073" s="33"/>
      <c r="C1073" s="226" t="s">
        <v>1875</v>
      </c>
      <c r="D1073" s="226" t="s">
        <v>1876</v>
      </c>
      <c r="E1073" s="18" t="s">
        <v>312</v>
      </c>
      <c r="F1073" s="227">
        <v>517.79999999999995</v>
      </c>
      <c r="H1073" s="33"/>
    </row>
    <row r="1074" spans="2:8" s="1" customFormat="1" ht="22.5">
      <c r="B1074" s="33"/>
      <c r="C1074" s="226" t="s">
        <v>1880</v>
      </c>
      <c r="D1074" s="226" t="s">
        <v>1881</v>
      </c>
      <c r="E1074" s="18" t="s">
        <v>312</v>
      </c>
      <c r="F1074" s="227">
        <v>517.79999999999995</v>
      </c>
      <c r="H1074" s="33"/>
    </row>
    <row r="1075" spans="2:8" s="1" customFormat="1" ht="16.899999999999999" customHeight="1">
      <c r="B1075" s="33"/>
      <c r="C1075" s="226" t="s">
        <v>814</v>
      </c>
      <c r="D1075" s="226" t="s">
        <v>815</v>
      </c>
      <c r="E1075" s="18" t="s">
        <v>312</v>
      </c>
      <c r="F1075" s="227">
        <v>389</v>
      </c>
      <c r="H1075" s="33"/>
    </row>
    <row r="1076" spans="2:8" s="1" customFormat="1" ht="16.899999999999999" customHeight="1">
      <c r="B1076" s="33"/>
      <c r="C1076" s="226" t="s">
        <v>820</v>
      </c>
      <c r="D1076" s="226" t="s">
        <v>821</v>
      </c>
      <c r="E1076" s="18" t="s">
        <v>312</v>
      </c>
      <c r="F1076" s="227">
        <v>389</v>
      </c>
      <c r="H1076" s="33"/>
    </row>
    <row r="1077" spans="2:8" s="1" customFormat="1" ht="16.899999999999999" customHeight="1">
      <c r="B1077" s="33"/>
      <c r="C1077" s="226" t="s">
        <v>825</v>
      </c>
      <c r="D1077" s="226" t="s">
        <v>826</v>
      </c>
      <c r="E1077" s="18" t="s">
        <v>312</v>
      </c>
      <c r="F1077" s="227">
        <v>392.798</v>
      </c>
      <c r="H1077" s="33"/>
    </row>
    <row r="1078" spans="2:8" s="1" customFormat="1" ht="16.899999999999999" customHeight="1">
      <c r="B1078" s="33"/>
      <c r="C1078" s="222" t="s">
        <v>167</v>
      </c>
      <c r="D1078" s="223" t="s">
        <v>1</v>
      </c>
      <c r="E1078" s="224" t="s">
        <v>1</v>
      </c>
      <c r="F1078" s="225">
        <v>118.6</v>
      </c>
      <c r="H1078" s="33"/>
    </row>
    <row r="1079" spans="2:8" s="1" customFormat="1" ht="16.899999999999999" customHeight="1">
      <c r="B1079" s="33"/>
      <c r="C1079" s="226" t="s">
        <v>1</v>
      </c>
      <c r="D1079" s="226" t="s">
        <v>2206</v>
      </c>
      <c r="E1079" s="18" t="s">
        <v>1</v>
      </c>
      <c r="F1079" s="227">
        <v>0</v>
      </c>
      <c r="H1079" s="33"/>
    </row>
    <row r="1080" spans="2:8" s="1" customFormat="1" ht="16.899999999999999" customHeight="1">
      <c r="B1080" s="33"/>
      <c r="C1080" s="226" t="s">
        <v>1</v>
      </c>
      <c r="D1080" s="226" t="s">
        <v>10804</v>
      </c>
      <c r="E1080" s="18" t="s">
        <v>1</v>
      </c>
      <c r="F1080" s="227">
        <v>59.3</v>
      </c>
      <c r="H1080" s="33"/>
    </row>
    <row r="1081" spans="2:8" s="1" customFormat="1" ht="16.899999999999999" customHeight="1">
      <c r="B1081" s="33"/>
      <c r="C1081" s="226" t="s">
        <v>1</v>
      </c>
      <c r="D1081" s="226" t="s">
        <v>2207</v>
      </c>
      <c r="E1081" s="18" t="s">
        <v>1</v>
      </c>
      <c r="F1081" s="227">
        <v>0</v>
      </c>
      <c r="H1081" s="33"/>
    </row>
    <row r="1082" spans="2:8" s="1" customFormat="1" ht="16.899999999999999" customHeight="1">
      <c r="B1082" s="33"/>
      <c r="C1082" s="226" t="s">
        <v>1</v>
      </c>
      <c r="D1082" s="226" t="s">
        <v>10804</v>
      </c>
      <c r="E1082" s="18" t="s">
        <v>1</v>
      </c>
      <c r="F1082" s="227">
        <v>59.3</v>
      </c>
      <c r="H1082" s="33"/>
    </row>
    <row r="1083" spans="2:8" s="1" customFormat="1" ht="16.899999999999999" customHeight="1">
      <c r="B1083" s="33"/>
      <c r="C1083" s="226" t="s">
        <v>1</v>
      </c>
      <c r="D1083" s="226" t="s">
        <v>325</v>
      </c>
      <c r="E1083" s="18" t="s">
        <v>1</v>
      </c>
      <c r="F1083" s="227">
        <v>118.6</v>
      </c>
      <c r="H1083" s="33"/>
    </row>
    <row r="1084" spans="2:8" s="1" customFormat="1" ht="16.899999999999999" customHeight="1">
      <c r="B1084" s="33"/>
      <c r="C1084" s="228" t="s">
        <v>10747</v>
      </c>
      <c r="H1084" s="33"/>
    </row>
    <row r="1085" spans="2:8" s="1" customFormat="1" ht="16.899999999999999" customHeight="1">
      <c r="B1085" s="33"/>
      <c r="C1085" s="226" t="s">
        <v>1170</v>
      </c>
      <c r="D1085" s="226" t="s">
        <v>1171</v>
      </c>
      <c r="E1085" s="18" t="s">
        <v>312</v>
      </c>
      <c r="F1085" s="227">
        <v>167.417</v>
      </c>
      <c r="H1085" s="33"/>
    </row>
    <row r="1086" spans="2:8" s="1" customFormat="1" ht="16.899999999999999" customHeight="1">
      <c r="B1086" s="33"/>
      <c r="C1086" s="226" t="s">
        <v>1182</v>
      </c>
      <c r="D1086" s="226" t="s">
        <v>1183</v>
      </c>
      <c r="E1086" s="18" t="s">
        <v>312</v>
      </c>
      <c r="F1086" s="227">
        <v>167.417</v>
      </c>
      <c r="H1086" s="33"/>
    </row>
    <row r="1087" spans="2:8" s="1" customFormat="1" ht="22.5">
      <c r="B1087" s="33"/>
      <c r="C1087" s="226" t="s">
        <v>1203</v>
      </c>
      <c r="D1087" s="226" t="s">
        <v>1204</v>
      </c>
      <c r="E1087" s="18" t="s">
        <v>312</v>
      </c>
      <c r="F1087" s="227">
        <v>333.91699999999997</v>
      </c>
      <c r="H1087" s="33"/>
    </row>
    <row r="1088" spans="2:8" s="1" customFormat="1" ht="22.5">
      <c r="B1088" s="33"/>
      <c r="C1088" s="226" t="s">
        <v>1347</v>
      </c>
      <c r="D1088" s="226" t="s">
        <v>1348</v>
      </c>
      <c r="E1088" s="18" t="s">
        <v>312</v>
      </c>
      <c r="F1088" s="227">
        <v>118.6</v>
      </c>
      <c r="H1088" s="33"/>
    </row>
    <row r="1089" spans="2:8" s="1" customFormat="1" ht="22.5">
      <c r="B1089" s="33"/>
      <c r="C1089" s="226" t="s">
        <v>1357</v>
      </c>
      <c r="D1089" s="226" t="s">
        <v>1358</v>
      </c>
      <c r="E1089" s="18" t="s">
        <v>312</v>
      </c>
      <c r="F1089" s="227">
        <v>118.6</v>
      </c>
      <c r="H1089" s="33"/>
    </row>
    <row r="1090" spans="2:8" s="1" customFormat="1" ht="16.899999999999999" customHeight="1">
      <c r="B1090" s="33"/>
      <c r="C1090" s="226" t="s">
        <v>1336</v>
      </c>
      <c r="D1090" s="226" t="s">
        <v>1337</v>
      </c>
      <c r="E1090" s="18" t="s">
        <v>312</v>
      </c>
      <c r="F1090" s="227">
        <v>130.08500000000001</v>
      </c>
      <c r="H1090" s="33"/>
    </row>
    <row r="1091" spans="2:8" s="1" customFormat="1" ht="22.5">
      <c r="B1091" s="33"/>
      <c r="C1091" s="226" t="s">
        <v>1416</v>
      </c>
      <c r="D1091" s="226" t="s">
        <v>1417</v>
      </c>
      <c r="E1091" s="18" t="s">
        <v>312</v>
      </c>
      <c r="F1091" s="227">
        <v>118.6</v>
      </c>
      <c r="H1091" s="33"/>
    </row>
    <row r="1092" spans="2:8" s="1" customFormat="1" ht="22.5">
      <c r="B1092" s="33"/>
      <c r="C1092" s="226" t="s">
        <v>1426</v>
      </c>
      <c r="D1092" s="226" t="s">
        <v>1427</v>
      </c>
      <c r="E1092" s="18" t="s">
        <v>398</v>
      </c>
      <c r="F1092" s="227">
        <v>395.33300000000003</v>
      </c>
      <c r="H1092" s="33"/>
    </row>
    <row r="1093" spans="2:8" s="1" customFormat="1" ht="22.5">
      <c r="B1093" s="33"/>
      <c r="C1093" s="226" t="s">
        <v>1431</v>
      </c>
      <c r="D1093" s="226" t="s">
        <v>1432</v>
      </c>
      <c r="E1093" s="18" t="s">
        <v>312</v>
      </c>
      <c r="F1093" s="227">
        <v>118.6</v>
      </c>
      <c r="H1093" s="33"/>
    </row>
    <row r="1094" spans="2:8" s="1" customFormat="1" ht="16.899999999999999" customHeight="1">
      <c r="B1094" s="33"/>
      <c r="C1094" s="226" t="s">
        <v>1341</v>
      </c>
      <c r="D1094" s="226" t="s">
        <v>1342</v>
      </c>
      <c r="E1094" s="18" t="s">
        <v>337</v>
      </c>
      <c r="F1094" s="227">
        <v>7.0789999999999997</v>
      </c>
      <c r="H1094" s="33"/>
    </row>
    <row r="1095" spans="2:8" s="1" customFormat="1" ht="16.899999999999999" customHeight="1">
      <c r="B1095" s="33"/>
      <c r="C1095" s="226" t="s">
        <v>1421</v>
      </c>
      <c r="D1095" s="226" t="s">
        <v>1422</v>
      </c>
      <c r="E1095" s="18" t="s">
        <v>398</v>
      </c>
      <c r="F1095" s="227">
        <v>395.33300000000003</v>
      </c>
      <c r="H1095" s="33"/>
    </row>
    <row r="1096" spans="2:8" s="1" customFormat="1" ht="16.899999999999999" customHeight="1">
      <c r="B1096" s="33"/>
      <c r="C1096" s="222" t="s">
        <v>174</v>
      </c>
      <c r="D1096" s="223" t="s">
        <v>1</v>
      </c>
      <c r="E1096" s="224" t="s">
        <v>1</v>
      </c>
      <c r="F1096" s="225">
        <v>11.67</v>
      </c>
      <c r="H1096" s="33"/>
    </row>
    <row r="1097" spans="2:8" s="1" customFormat="1" ht="16.899999999999999" customHeight="1">
      <c r="B1097" s="33"/>
      <c r="C1097" s="226" t="s">
        <v>1</v>
      </c>
      <c r="D1097" s="226" t="s">
        <v>10805</v>
      </c>
      <c r="E1097" s="18" t="s">
        <v>1</v>
      </c>
      <c r="F1097" s="227">
        <v>0</v>
      </c>
      <c r="H1097" s="33"/>
    </row>
    <row r="1098" spans="2:8" s="1" customFormat="1" ht="16.899999999999999" customHeight="1">
      <c r="B1098" s="33"/>
      <c r="C1098" s="226" t="s">
        <v>1</v>
      </c>
      <c r="D1098" s="226" t="s">
        <v>175</v>
      </c>
      <c r="E1098" s="18" t="s">
        <v>1</v>
      </c>
      <c r="F1098" s="227">
        <v>11.67</v>
      </c>
      <c r="H1098" s="33"/>
    </row>
    <row r="1099" spans="2:8" s="1" customFormat="1" ht="16.899999999999999" customHeight="1">
      <c r="B1099" s="33"/>
      <c r="C1099" s="228" t="s">
        <v>10747</v>
      </c>
      <c r="H1099" s="33"/>
    </row>
    <row r="1100" spans="2:8" s="1" customFormat="1" ht="22.5">
      <c r="B1100" s="33"/>
      <c r="C1100" s="226" t="s">
        <v>723</v>
      </c>
      <c r="D1100" s="226" t="s">
        <v>724</v>
      </c>
      <c r="E1100" s="18" t="s">
        <v>337</v>
      </c>
      <c r="F1100" s="227">
        <v>10.746</v>
      </c>
      <c r="H1100" s="33"/>
    </row>
    <row r="1101" spans="2:8" s="1" customFormat="1" ht="16.899999999999999" customHeight="1">
      <c r="B1101" s="33"/>
      <c r="C1101" s="226" t="s">
        <v>742</v>
      </c>
      <c r="D1101" s="226" t="s">
        <v>743</v>
      </c>
      <c r="E1101" s="18" t="s">
        <v>364</v>
      </c>
      <c r="F1101" s="227">
        <v>0.50700000000000001</v>
      </c>
      <c r="H1101" s="33"/>
    </row>
    <row r="1102" spans="2:8" s="1" customFormat="1" ht="16.899999999999999" customHeight="1">
      <c r="B1102" s="33"/>
      <c r="C1102" s="222" t="s">
        <v>177</v>
      </c>
      <c r="D1102" s="223" t="s">
        <v>1</v>
      </c>
      <c r="E1102" s="224" t="s">
        <v>1</v>
      </c>
      <c r="F1102" s="225">
        <v>12.85</v>
      </c>
      <c r="H1102" s="33"/>
    </row>
    <row r="1103" spans="2:8" s="1" customFormat="1" ht="16.899999999999999" customHeight="1">
      <c r="B1103" s="33"/>
      <c r="C1103" s="226" t="s">
        <v>1</v>
      </c>
      <c r="D1103" s="226" t="s">
        <v>10805</v>
      </c>
      <c r="E1103" s="18" t="s">
        <v>1</v>
      </c>
      <c r="F1103" s="227">
        <v>0</v>
      </c>
      <c r="H1103" s="33"/>
    </row>
    <row r="1104" spans="2:8" s="1" customFormat="1" ht="16.899999999999999" customHeight="1">
      <c r="B1104" s="33"/>
      <c r="C1104" s="226" t="s">
        <v>1</v>
      </c>
      <c r="D1104" s="226" t="s">
        <v>178</v>
      </c>
      <c r="E1104" s="18" t="s">
        <v>1</v>
      </c>
      <c r="F1104" s="227">
        <v>12.85</v>
      </c>
      <c r="H1104" s="33"/>
    </row>
    <row r="1105" spans="2:8" s="1" customFormat="1" ht="16.899999999999999" customHeight="1">
      <c r="B1105" s="33"/>
      <c r="C1105" s="228" t="s">
        <v>10747</v>
      </c>
      <c r="H1105" s="33"/>
    </row>
    <row r="1106" spans="2:8" s="1" customFormat="1" ht="16.899999999999999" customHeight="1">
      <c r="B1106" s="33"/>
      <c r="C1106" s="226" t="s">
        <v>1962</v>
      </c>
      <c r="D1106" s="226" t="s">
        <v>1963</v>
      </c>
      <c r="E1106" s="18" t="s">
        <v>312</v>
      </c>
      <c r="F1106" s="227">
        <v>12.85</v>
      </c>
      <c r="H1106" s="33"/>
    </row>
    <row r="1107" spans="2:8" s="1" customFormat="1" ht="16.899999999999999" customHeight="1">
      <c r="B1107" s="33"/>
      <c r="C1107" s="226" t="s">
        <v>1952</v>
      </c>
      <c r="D1107" s="226" t="s">
        <v>1953</v>
      </c>
      <c r="E1107" s="18" t="s">
        <v>312</v>
      </c>
      <c r="F1107" s="227">
        <v>413.48</v>
      </c>
      <c r="H1107" s="33"/>
    </row>
    <row r="1108" spans="2:8" s="1" customFormat="1" ht="16.899999999999999" customHeight="1">
      <c r="B1108" s="33"/>
      <c r="C1108" s="226" t="s">
        <v>1957</v>
      </c>
      <c r="D1108" s="226" t="s">
        <v>1958</v>
      </c>
      <c r="E1108" s="18" t="s">
        <v>312</v>
      </c>
      <c r="F1108" s="227">
        <v>413.48</v>
      </c>
      <c r="H1108" s="33"/>
    </row>
    <row r="1109" spans="2:8" s="1" customFormat="1" ht="16.899999999999999" customHeight="1">
      <c r="B1109" s="33"/>
      <c r="C1109" s="222" t="s">
        <v>171</v>
      </c>
      <c r="D1109" s="223" t="s">
        <v>1</v>
      </c>
      <c r="E1109" s="224" t="s">
        <v>1</v>
      </c>
      <c r="F1109" s="225">
        <v>332.8</v>
      </c>
      <c r="H1109" s="33"/>
    </row>
    <row r="1110" spans="2:8" s="1" customFormat="1" ht="16.899999999999999" customHeight="1">
      <c r="B1110" s="33"/>
      <c r="C1110" s="226" t="s">
        <v>1</v>
      </c>
      <c r="D1110" s="226" t="s">
        <v>1972</v>
      </c>
      <c r="E1110" s="18" t="s">
        <v>1</v>
      </c>
      <c r="F1110" s="227">
        <v>0</v>
      </c>
      <c r="H1110" s="33"/>
    </row>
    <row r="1111" spans="2:8" s="1" customFormat="1" ht="16.899999999999999" customHeight="1">
      <c r="B1111" s="33"/>
      <c r="C1111" s="226" t="s">
        <v>1</v>
      </c>
      <c r="D1111" s="226" t="s">
        <v>1973</v>
      </c>
      <c r="E1111" s="18" t="s">
        <v>1</v>
      </c>
      <c r="F1111" s="227">
        <v>100.2</v>
      </c>
      <c r="H1111" s="33"/>
    </row>
    <row r="1112" spans="2:8" s="1" customFormat="1" ht="16.899999999999999" customHeight="1">
      <c r="B1112" s="33"/>
      <c r="C1112" s="226" t="s">
        <v>1</v>
      </c>
      <c r="D1112" s="226" t="s">
        <v>1462</v>
      </c>
      <c r="E1112" s="18" t="s">
        <v>1</v>
      </c>
      <c r="F1112" s="227">
        <v>0</v>
      </c>
      <c r="H1112" s="33"/>
    </row>
    <row r="1113" spans="2:8" s="1" customFormat="1" ht="16.899999999999999" customHeight="1">
      <c r="B1113" s="33"/>
      <c r="C1113" s="226" t="s">
        <v>1</v>
      </c>
      <c r="D1113" s="226" t="s">
        <v>1974</v>
      </c>
      <c r="E1113" s="18" t="s">
        <v>1</v>
      </c>
      <c r="F1113" s="227">
        <v>232.6</v>
      </c>
      <c r="H1113" s="33"/>
    </row>
    <row r="1114" spans="2:8" s="1" customFormat="1" ht="16.899999999999999" customHeight="1">
      <c r="B1114" s="33"/>
      <c r="C1114" s="226" t="s">
        <v>1</v>
      </c>
      <c r="D1114" s="226" t="s">
        <v>325</v>
      </c>
      <c r="E1114" s="18" t="s">
        <v>1</v>
      </c>
      <c r="F1114" s="227">
        <v>332.8</v>
      </c>
      <c r="H1114" s="33"/>
    </row>
    <row r="1115" spans="2:8" s="1" customFormat="1" ht="16.899999999999999" customHeight="1">
      <c r="B1115" s="33"/>
      <c r="C1115" s="228" t="s">
        <v>10747</v>
      </c>
      <c r="H1115" s="33"/>
    </row>
    <row r="1116" spans="2:8" s="1" customFormat="1" ht="16.899999999999999" customHeight="1">
      <c r="B1116" s="33"/>
      <c r="C1116" s="226" t="s">
        <v>1962</v>
      </c>
      <c r="D1116" s="226" t="s">
        <v>1963</v>
      </c>
      <c r="E1116" s="18" t="s">
        <v>312</v>
      </c>
      <c r="F1116" s="227">
        <v>332.8</v>
      </c>
      <c r="H1116" s="33"/>
    </row>
    <row r="1117" spans="2:8" s="1" customFormat="1" ht="16.899999999999999" customHeight="1">
      <c r="B1117" s="33"/>
      <c r="C1117" s="226" t="s">
        <v>1952</v>
      </c>
      <c r="D1117" s="226" t="s">
        <v>1953</v>
      </c>
      <c r="E1117" s="18" t="s">
        <v>312</v>
      </c>
      <c r="F1117" s="227">
        <v>332.8</v>
      </c>
      <c r="H1117" s="33"/>
    </row>
    <row r="1118" spans="2:8" s="1" customFormat="1" ht="16.899999999999999" customHeight="1">
      <c r="B1118" s="33"/>
      <c r="C1118" s="226" t="s">
        <v>1957</v>
      </c>
      <c r="D1118" s="226" t="s">
        <v>1958</v>
      </c>
      <c r="E1118" s="18" t="s">
        <v>312</v>
      </c>
      <c r="F1118" s="227">
        <v>332.8</v>
      </c>
      <c r="H1118" s="33"/>
    </row>
    <row r="1119" spans="2:8" s="1" customFormat="1" ht="16.899999999999999" customHeight="1">
      <c r="B1119" s="33"/>
      <c r="C1119" s="222" t="s">
        <v>180</v>
      </c>
      <c r="D1119" s="223" t="s">
        <v>1</v>
      </c>
      <c r="E1119" s="224" t="s">
        <v>1</v>
      </c>
      <c r="F1119" s="225">
        <v>400.63</v>
      </c>
      <c r="H1119" s="33"/>
    </row>
    <row r="1120" spans="2:8" s="1" customFormat="1" ht="16.899999999999999" customHeight="1">
      <c r="B1120" s="33"/>
      <c r="C1120" s="226" t="s">
        <v>1</v>
      </c>
      <c r="D1120" s="226" t="s">
        <v>1946</v>
      </c>
      <c r="E1120" s="18" t="s">
        <v>1</v>
      </c>
      <c r="F1120" s="227">
        <v>0</v>
      </c>
      <c r="H1120" s="33"/>
    </row>
    <row r="1121" spans="2:8" s="1" customFormat="1" ht="16.899999999999999" customHeight="1">
      <c r="B1121" s="33"/>
      <c r="C1121" s="226" t="s">
        <v>1</v>
      </c>
      <c r="D1121" s="226" t="s">
        <v>252</v>
      </c>
      <c r="E1121" s="18" t="s">
        <v>1</v>
      </c>
      <c r="F1121" s="227">
        <v>12.12</v>
      </c>
      <c r="H1121" s="33"/>
    </row>
    <row r="1122" spans="2:8" s="1" customFormat="1" ht="16.899999999999999" customHeight="1">
      <c r="B1122" s="33"/>
      <c r="C1122" s="226" t="s">
        <v>1</v>
      </c>
      <c r="D1122" s="226" t="s">
        <v>1832</v>
      </c>
      <c r="E1122" s="18" t="s">
        <v>1</v>
      </c>
      <c r="F1122" s="227">
        <v>0</v>
      </c>
      <c r="H1122" s="33"/>
    </row>
    <row r="1123" spans="2:8" s="1" customFormat="1" ht="16.899999999999999" customHeight="1">
      <c r="B1123" s="33"/>
      <c r="C1123" s="226" t="s">
        <v>1</v>
      </c>
      <c r="D1123" s="226" t="s">
        <v>1833</v>
      </c>
      <c r="E1123" s="18" t="s">
        <v>1</v>
      </c>
      <c r="F1123" s="227">
        <v>44.3</v>
      </c>
      <c r="H1123" s="33"/>
    </row>
    <row r="1124" spans="2:8" s="1" customFormat="1" ht="16.899999999999999" customHeight="1">
      <c r="B1124" s="33"/>
      <c r="C1124" s="226" t="s">
        <v>1</v>
      </c>
      <c r="D1124" s="226" t="s">
        <v>1834</v>
      </c>
      <c r="E1124" s="18" t="s">
        <v>1</v>
      </c>
      <c r="F1124" s="227">
        <v>0</v>
      </c>
      <c r="H1124" s="33"/>
    </row>
    <row r="1125" spans="2:8" s="1" customFormat="1" ht="16.899999999999999" customHeight="1">
      <c r="B1125" s="33"/>
      <c r="C1125" s="226" t="s">
        <v>1</v>
      </c>
      <c r="D1125" s="226" t="s">
        <v>1835</v>
      </c>
      <c r="E1125" s="18" t="s">
        <v>1</v>
      </c>
      <c r="F1125" s="227">
        <v>1.4</v>
      </c>
      <c r="H1125" s="33"/>
    </row>
    <row r="1126" spans="2:8" s="1" customFormat="1" ht="16.899999999999999" customHeight="1">
      <c r="B1126" s="33"/>
      <c r="C1126" s="226" t="s">
        <v>1</v>
      </c>
      <c r="D1126" s="226" t="s">
        <v>1453</v>
      </c>
      <c r="E1126" s="18" t="s">
        <v>1</v>
      </c>
      <c r="F1126" s="227">
        <v>0</v>
      </c>
      <c r="H1126" s="33"/>
    </row>
    <row r="1127" spans="2:8" s="1" customFormat="1" ht="16.899999999999999" customHeight="1">
      <c r="B1127" s="33"/>
      <c r="C1127" s="226" t="s">
        <v>1</v>
      </c>
      <c r="D1127" s="226" t="s">
        <v>1836</v>
      </c>
      <c r="E1127" s="18" t="s">
        <v>1</v>
      </c>
      <c r="F1127" s="227">
        <v>7.2</v>
      </c>
      <c r="H1127" s="33"/>
    </row>
    <row r="1128" spans="2:8" s="1" customFormat="1" ht="16.899999999999999" customHeight="1">
      <c r="B1128" s="33"/>
      <c r="C1128" s="226" t="s">
        <v>1</v>
      </c>
      <c r="D1128" s="226" t="s">
        <v>1455</v>
      </c>
      <c r="E1128" s="18" t="s">
        <v>1</v>
      </c>
      <c r="F1128" s="227">
        <v>0</v>
      </c>
      <c r="H1128" s="33"/>
    </row>
    <row r="1129" spans="2:8" s="1" customFormat="1" ht="16.899999999999999" customHeight="1">
      <c r="B1129" s="33"/>
      <c r="C1129" s="226" t="s">
        <v>1</v>
      </c>
      <c r="D1129" s="226" t="s">
        <v>1837</v>
      </c>
      <c r="E1129" s="18" t="s">
        <v>1</v>
      </c>
      <c r="F1129" s="227">
        <v>5</v>
      </c>
      <c r="H1129" s="33"/>
    </row>
    <row r="1130" spans="2:8" s="1" customFormat="1" ht="16.899999999999999" customHeight="1">
      <c r="B1130" s="33"/>
      <c r="C1130" s="226" t="s">
        <v>1</v>
      </c>
      <c r="D1130" s="226" t="s">
        <v>1838</v>
      </c>
      <c r="E1130" s="18" t="s">
        <v>1</v>
      </c>
      <c r="F1130" s="227">
        <v>0</v>
      </c>
      <c r="H1130" s="33"/>
    </row>
    <row r="1131" spans="2:8" s="1" customFormat="1" ht="16.899999999999999" customHeight="1">
      <c r="B1131" s="33"/>
      <c r="C1131" s="226" t="s">
        <v>1</v>
      </c>
      <c r="D1131" s="226" t="s">
        <v>1839</v>
      </c>
      <c r="E1131" s="18" t="s">
        <v>1</v>
      </c>
      <c r="F1131" s="227">
        <v>2.8</v>
      </c>
      <c r="H1131" s="33"/>
    </row>
    <row r="1132" spans="2:8" s="1" customFormat="1" ht="16.899999999999999" customHeight="1">
      <c r="B1132" s="33"/>
      <c r="C1132" s="226" t="s">
        <v>1</v>
      </c>
      <c r="D1132" s="226" t="s">
        <v>1840</v>
      </c>
      <c r="E1132" s="18" t="s">
        <v>1</v>
      </c>
      <c r="F1132" s="227">
        <v>0</v>
      </c>
      <c r="H1132" s="33"/>
    </row>
    <row r="1133" spans="2:8" s="1" customFormat="1" ht="16.899999999999999" customHeight="1">
      <c r="B1133" s="33"/>
      <c r="C1133" s="226" t="s">
        <v>1</v>
      </c>
      <c r="D1133" s="226" t="s">
        <v>1841</v>
      </c>
      <c r="E1133" s="18" t="s">
        <v>1</v>
      </c>
      <c r="F1133" s="227">
        <v>11.5</v>
      </c>
      <c r="H1133" s="33"/>
    </row>
    <row r="1134" spans="2:8" s="1" customFormat="1" ht="16.899999999999999" customHeight="1">
      <c r="B1134" s="33"/>
      <c r="C1134" s="226" t="s">
        <v>1</v>
      </c>
      <c r="D1134" s="226" t="s">
        <v>1842</v>
      </c>
      <c r="E1134" s="18" t="s">
        <v>1</v>
      </c>
      <c r="F1134" s="227">
        <v>0</v>
      </c>
      <c r="H1134" s="33"/>
    </row>
    <row r="1135" spans="2:8" s="1" customFormat="1" ht="16.899999999999999" customHeight="1">
      <c r="B1135" s="33"/>
      <c r="C1135" s="226" t="s">
        <v>1</v>
      </c>
      <c r="D1135" s="226" t="s">
        <v>1843</v>
      </c>
      <c r="E1135" s="18" t="s">
        <v>1</v>
      </c>
      <c r="F1135" s="227">
        <v>12.3</v>
      </c>
      <c r="H1135" s="33"/>
    </row>
    <row r="1136" spans="2:8" s="1" customFormat="1" ht="16.899999999999999" customHeight="1">
      <c r="B1136" s="33"/>
      <c r="C1136" s="226" t="s">
        <v>1</v>
      </c>
      <c r="D1136" s="226" t="s">
        <v>1844</v>
      </c>
      <c r="E1136" s="18" t="s">
        <v>1</v>
      </c>
      <c r="F1136" s="227">
        <v>0</v>
      </c>
      <c r="H1136" s="33"/>
    </row>
    <row r="1137" spans="2:8" s="1" customFormat="1" ht="16.899999999999999" customHeight="1">
      <c r="B1137" s="33"/>
      <c r="C1137" s="226" t="s">
        <v>1</v>
      </c>
      <c r="D1137" s="226" t="s">
        <v>1845</v>
      </c>
      <c r="E1137" s="18" t="s">
        <v>1</v>
      </c>
      <c r="F1137" s="227">
        <v>8.8000000000000007</v>
      </c>
      <c r="H1137" s="33"/>
    </row>
    <row r="1138" spans="2:8" s="1" customFormat="1" ht="16.899999999999999" customHeight="1">
      <c r="B1138" s="33"/>
      <c r="C1138" s="226" t="s">
        <v>1</v>
      </c>
      <c r="D1138" s="226" t="s">
        <v>1846</v>
      </c>
      <c r="E1138" s="18" t="s">
        <v>1</v>
      </c>
      <c r="F1138" s="227">
        <v>0</v>
      </c>
      <c r="H1138" s="33"/>
    </row>
    <row r="1139" spans="2:8" s="1" customFormat="1" ht="16.899999999999999" customHeight="1">
      <c r="B1139" s="33"/>
      <c r="C1139" s="226" t="s">
        <v>1</v>
      </c>
      <c r="D1139" s="226" t="s">
        <v>1847</v>
      </c>
      <c r="E1139" s="18" t="s">
        <v>1</v>
      </c>
      <c r="F1139" s="227">
        <v>9</v>
      </c>
      <c r="H1139" s="33"/>
    </row>
    <row r="1140" spans="2:8" s="1" customFormat="1" ht="16.899999999999999" customHeight="1">
      <c r="B1140" s="33"/>
      <c r="C1140" s="226" t="s">
        <v>1</v>
      </c>
      <c r="D1140" s="226" t="s">
        <v>811</v>
      </c>
      <c r="E1140" s="18" t="s">
        <v>1</v>
      </c>
      <c r="F1140" s="227">
        <v>0</v>
      </c>
      <c r="H1140" s="33"/>
    </row>
    <row r="1141" spans="2:8" s="1" customFormat="1" ht="16.899999999999999" customHeight="1">
      <c r="B1141" s="33"/>
      <c r="C1141" s="226" t="s">
        <v>1</v>
      </c>
      <c r="D1141" s="226" t="s">
        <v>10773</v>
      </c>
      <c r="E1141" s="18" t="s">
        <v>1</v>
      </c>
      <c r="F1141" s="227">
        <v>4.0999999999999996</v>
      </c>
      <c r="H1141" s="33"/>
    </row>
    <row r="1142" spans="2:8" s="1" customFormat="1" ht="16.899999999999999" customHeight="1">
      <c r="B1142" s="33"/>
      <c r="C1142" s="226" t="s">
        <v>1</v>
      </c>
      <c r="D1142" s="226" t="s">
        <v>1848</v>
      </c>
      <c r="E1142" s="18" t="s">
        <v>1</v>
      </c>
      <c r="F1142" s="227">
        <v>0</v>
      </c>
      <c r="H1142" s="33"/>
    </row>
    <row r="1143" spans="2:8" s="1" customFormat="1" ht="16.899999999999999" customHeight="1">
      <c r="B1143" s="33"/>
      <c r="C1143" s="226" t="s">
        <v>1</v>
      </c>
      <c r="D1143" s="226" t="s">
        <v>1849</v>
      </c>
      <c r="E1143" s="18" t="s">
        <v>1</v>
      </c>
      <c r="F1143" s="227">
        <v>4.8</v>
      </c>
      <c r="H1143" s="33"/>
    </row>
    <row r="1144" spans="2:8" s="1" customFormat="1" ht="16.899999999999999" customHeight="1">
      <c r="B1144" s="33"/>
      <c r="C1144" s="226" t="s">
        <v>1</v>
      </c>
      <c r="D1144" s="226" t="s">
        <v>1850</v>
      </c>
      <c r="E1144" s="18" t="s">
        <v>1</v>
      </c>
      <c r="F1144" s="227">
        <v>0</v>
      </c>
      <c r="H1144" s="33"/>
    </row>
    <row r="1145" spans="2:8" s="1" customFormat="1" ht="16.899999999999999" customHeight="1">
      <c r="B1145" s="33"/>
      <c r="C1145" s="226" t="s">
        <v>1</v>
      </c>
      <c r="D1145" s="226" t="s">
        <v>1851</v>
      </c>
      <c r="E1145" s="18" t="s">
        <v>1</v>
      </c>
      <c r="F1145" s="227">
        <v>8.9</v>
      </c>
      <c r="H1145" s="33"/>
    </row>
    <row r="1146" spans="2:8" s="1" customFormat="1" ht="16.899999999999999" customHeight="1">
      <c r="B1146" s="33"/>
      <c r="C1146" s="226" t="s">
        <v>1</v>
      </c>
      <c r="D1146" s="226" t="s">
        <v>1854</v>
      </c>
      <c r="E1146" s="18" t="s">
        <v>1</v>
      </c>
      <c r="F1146" s="227">
        <v>0</v>
      </c>
      <c r="H1146" s="33"/>
    </row>
    <row r="1147" spans="2:8" s="1" customFormat="1" ht="16.899999999999999" customHeight="1">
      <c r="B1147" s="33"/>
      <c r="C1147" s="226" t="s">
        <v>1</v>
      </c>
      <c r="D1147" s="226" t="s">
        <v>1855</v>
      </c>
      <c r="E1147" s="18" t="s">
        <v>1</v>
      </c>
      <c r="F1147" s="227">
        <v>2.9</v>
      </c>
      <c r="H1147" s="33"/>
    </row>
    <row r="1148" spans="2:8" s="1" customFormat="1" ht="16.899999999999999" customHeight="1">
      <c r="B1148" s="33"/>
      <c r="C1148" s="226" t="s">
        <v>1</v>
      </c>
      <c r="D1148" s="226" t="s">
        <v>1916</v>
      </c>
      <c r="E1148" s="18" t="s">
        <v>1</v>
      </c>
      <c r="F1148" s="227">
        <v>0</v>
      </c>
      <c r="H1148" s="33"/>
    </row>
    <row r="1149" spans="2:8" s="1" customFormat="1" ht="16.899999999999999" customHeight="1">
      <c r="B1149" s="33"/>
      <c r="C1149" s="226" t="s">
        <v>1</v>
      </c>
      <c r="D1149" s="226" t="s">
        <v>1917</v>
      </c>
      <c r="E1149" s="18" t="s">
        <v>1</v>
      </c>
      <c r="F1149" s="227">
        <v>5.0999999999999996</v>
      </c>
      <c r="H1149" s="33"/>
    </row>
    <row r="1150" spans="2:8" s="1" customFormat="1" ht="16.899999999999999" customHeight="1">
      <c r="B1150" s="33"/>
      <c r="C1150" s="226" t="s">
        <v>1</v>
      </c>
      <c r="D1150" s="226" t="s">
        <v>1918</v>
      </c>
      <c r="E1150" s="18" t="s">
        <v>1</v>
      </c>
      <c r="F1150" s="227">
        <v>0</v>
      </c>
      <c r="H1150" s="33"/>
    </row>
    <row r="1151" spans="2:8" s="1" customFormat="1" ht="16.899999999999999" customHeight="1">
      <c r="B1151" s="33"/>
      <c r="C1151" s="226" t="s">
        <v>1</v>
      </c>
      <c r="D1151" s="226" t="s">
        <v>1919</v>
      </c>
      <c r="E1151" s="18" t="s">
        <v>1</v>
      </c>
      <c r="F1151" s="227">
        <v>22.2</v>
      </c>
      <c r="H1151" s="33"/>
    </row>
    <row r="1152" spans="2:8" s="1" customFormat="1" ht="16.899999999999999" customHeight="1">
      <c r="B1152" s="33"/>
      <c r="C1152" s="226" t="s">
        <v>1</v>
      </c>
      <c r="D1152" s="226" t="s">
        <v>1920</v>
      </c>
      <c r="E1152" s="18" t="s">
        <v>1</v>
      </c>
      <c r="F1152" s="227">
        <v>0</v>
      </c>
      <c r="H1152" s="33"/>
    </row>
    <row r="1153" spans="2:8" s="1" customFormat="1" ht="16.899999999999999" customHeight="1">
      <c r="B1153" s="33"/>
      <c r="C1153" s="226" t="s">
        <v>1</v>
      </c>
      <c r="D1153" s="226" t="s">
        <v>10806</v>
      </c>
      <c r="E1153" s="18" t="s">
        <v>1</v>
      </c>
      <c r="F1153" s="227">
        <v>11.31</v>
      </c>
      <c r="H1153" s="33"/>
    </row>
    <row r="1154" spans="2:8" s="1" customFormat="1" ht="16.899999999999999" customHeight="1">
      <c r="B1154" s="33"/>
      <c r="C1154" s="226" t="s">
        <v>1</v>
      </c>
      <c r="D1154" s="226" t="s">
        <v>1922</v>
      </c>
      <c r="E1154" s="18" t="s">
        <v>1</v>
      </c>
      <c r="F1154" s="227">
        <v>0</v>
      </c>
      <c r="H1154" s="33"/>
    </row>
    <row r="1155" spans="2:8" s="1" customFormat="1" ht="16.899999999999999" customHeight="1">
      <c r="B1155" s="33"/>
      <c r="C1155" s="226" t="s">
        <v>1</v>
      </c>
      <c r="D1155" s="226" t="s">
        <v>1923</v>
      </c>
      <c r="E1155" s="18" t="s">
        <v>1</v>
      </c>
      <c r="F1155" s="227">
        <v>2</v>
      </c>
      <c r="H1155" s="33"/>
    </row>
    <row r="1156" spans="2:8" s="1" customFormat="1" ht="16.899999999999999" customHeight="1">
      <c r="B1156" s="33"/>
      <c r="C1156" s="226" t="s">
        <v>1</v>
      </c>
      <c r="D1156" s="226" t="s">
        <v>1924</v>
      </c>
      <c r="E1156" s="18" t="s">
        <v>1</v>
      </c>
      <c r="F1156" s="227">
        <v>0</v>
      </c>
      <c r="H1156" s="33"/>
    </row>
    <row r="1157" spans="2:8" s="1" customFormat="1" ht="16.899999999999999" customHeight="1">
      <c r="B1157" s="33"/>
      <c r="C1157" s="226" t="s">
        <v>1</v>
      </c>
      <c r="D1157" s="226" t="s">
        <v>1835</v>
      </c>
      <c r="E1157" s="18" t="s">
        <v>1</v>
      </c>
      <c r="F1157" s="227">
        <v>1.4</v>
      </c>
      <c r="H1157" s="33"/>
    </row>
    <row r="1158" spans="2:8" s="1" customFormat="1" ht="16.899999999999999" customHeight="1">
      <c r="B1158" s="33"/>
      <c r="C1158" s="226" t="s">
        <v>1</v>
      </c>
      <c r="D1158" s="226" t="s">
        <v>1925</v>
      </c>
      <c r="E1158" s="18" t="s">
        <v>1</v>
      </c>
      <c r="F1158" s="227">
        <v>0</v>
      </c>
      <c r="H1158" s="33"/>
    </row>
    <row r="1159" spans="2:8" s="1" customFormat="1" ht="16.899999999999999" customHeight="1">
      <c r="B1159" s="33"/>
      <c r="C1159" s="226" t="s">
        <v>1</v>
      </c>
      <c r="D1159" s="226" t="s">
        <v>1926</v>
      </c>
      <c r="E1159" s="18" t="s">
        <v>1</v>
      </c>
      <c r="F1159" s="227">
        <v>1.7</v>
      </c>
      <c r="H1159" s="33"/>
    </row>
    <row r="1160" spans="2:8" s="1" customFormat="1" ht="16.899999999999999" customHeight="1">
      <c r="B1160" s="33"/>
      <c r="C1160" s="226" t="s">
        <v>1</v>
      </c>
      <c r="D1160" s="226" t="s">
        <v>1927</v>
      </c>
      <c r="E1160" s="18" t="s">
        <v>1</v>
      </c>
      <c r="F1160" s="227">
        <v>0</v>
      </c>
      <c r="H1160" s="33"/>
    </row>
    <row r="1161" spans="2:8" s="1" customFormat="1" ht="16.899999999999999" customHeight="1">
      <c r="B1161" s="33"/>
      <c r="C1161" s="226" t="s">
        <v>1</v>
      </c>
      <c r="D1161" s="226" t="s">
        <v>1928</v>
      </c>
      <c r="E1161" s="18" t="s">
        <v>1</v>
      </c>
      <c r="F1161" s="227">
        <v>4.5999999999999996</v>
      </c>
      <c r="H1161" s="33"/>
    </row>
    <row r="1162" spans="2:8" s="1" customFormat="1" ht="16.899999999999999" customHeight="1">
      <c r="B1162" s="33"/>
      <c r="C1162" s="226" t="s">
        <v>1</v>
      </c>
      <c r="D1162" s="226" t="s">
        <v>1929</v>
      </c>
      <c r="E1162" s="18" t="s">
        <v>1</v>
      </c>
      <c r="F1162" s="227">
        <v>0</v>
      </c>
      <c r="H1162" s="33"/>
    </row>
    <row r="1163" spans="2:8" s="1" customFormat="1" ht="16.899999999999999" customHeight="1">
      <c r="B1163" s="33"/>
      <c r="C1163" s="226" t="s">
        <v>1</v>
      </c>
      <c r="D1163" s="226" t="s">
        <v>1845</v>
      </c>
      <c r="E1163" s="18" t="s">
        <v>1</v>
      </c>
      <c r="F1163" s="227">
        <v>8.8000000000000007</v>
      </c>
      <c r="H1163" s="33"/>
    </row>
    <row r="1164" spans="2:8" s="1" customFormat="1" ht="16.899999999999999" customHeight="1">
      <c r="B1164" s="33"/>
      <c r="C1164" s="226" t="s">
        <v>1</v>
      </c>
      <c r="D1164" s="226" t="s">
        <v>1930</v>
      </c>
      <c r="E1164" s="18" t="s">
        <v>1</v>
      </c>
      <c r="F1164" s="227">
        <v>0</v>
      </c>
      <c r="H1164" s="33"/>
    </row>
    <row r="1165" spans="2:8" s="1" customFormat="1" ht="16.899999999999999" customHeight="1">
      <c r="B1165" s="33"/>
      <c r="C1165" s="226" t="s">
        <v>1</v>
      </c>
      <c r="D1165" s="226" t="s">
        <v>1931</v>
      </c>
      <c r="E1165" s="18" t="s">
        <v>1</v>
      </c>
      <c r="F1165" s="227">
        <v>15.8</v>
      </c>
      <c r="H1165" s="33"/>
    </row>
    <row r="1166" spans="2:8" s="1" customFormat="1" ht="16.899999999999999" customHeight="1">
      <c r="B1166" s="33"/>
      <c r="C1166" s="226" t="s">
        <v>1</v>
      </c>
      <c r="D1166" s="226" t="s">
        <v>1856</v>
      </c>
      <c r="E1166" s="18" t="s">
        <v>1</v>
      </c>
      <c r="F1166" s="227">
        <v>0</v>
      </c>
      <c r="H1166" s="33"/>
    </row>
    <row r="1167" spans="2:8" s="1" customFormat="1" ht="16.899999999999999" customHeight="1">
      <c r="B1167" s="33"/>
      <c r="C1167" s="226" t="s">
        <v>1</v>
      </c>
      <c r="D1167" s="226" t="s">
        <v>1857</v>
      </c>
      <c r="E1167" s="18" t="s">
        <v>1</v>
      </c>
      <c r="F1167" s="227">
        <v>12</v>
      </c>
      <c r="H1167" s="33"/>
    </row>
    <row r="1168" spans="2:8" s="1" customFormat="1" ht="16.899999999999999" customHeight="1">
      <c r="B1168" s="33"/>
      <c r="C1168" s="226" t="s">
        <v>1</v>
      </c>
      <c r="D1168" s="226" t="s">
        <v>1858</v>
      </c>
      <c r="E1168" s="18" t="s">
        <v>1</v>
      </c>
      <c r="F1168" s="227">
        <v>0</v>
      </c>
      <c r="H1168" s="33"/>
    </row>
    <row r="1169" spans="2:8" s="1" customFormat="1" ht="16.899999999999999" customHeight="1">
      <c r="B1169" s="33"/>
      <c r="C1169" s="226" t="s">
        <v>1</v>
      </c>
      <c r="D1169" s="226" t="s">
        <v>1859</v>
      </c>
      <c r="E1169" s="18" t="s">
        <v>1</v>
      </c>
      <c r="F1169" s="227">
        <v>12.1</v>
      </c>
      <c r="H1169" s="33"/>
    </row>
    <row r="1170" spans="2:8" s="1" customFormat="1" ht="16.899999999999999" customHeight="1">
      <c r="B1170" s="33"/>
      <c r="C1170" s="226" t="s">
        <v>1</v>
      </c>
      <c r="D1170" s="226" t="s">
        <v>1860</v>
      </c>
      <c r="E1170" s="18" t="s">
        <v>1</v>
      </c>
      <c r="F1170" s="227">
        <v>0</v>
      </c>
      <c r="H1170" s="33"/>
    </row>
    <row r="1171" spans="2:8" s="1" customFormat="1" ht="16.899999999999999" customHeight="1">
      <c r="B1171" s="33"/>
      <c r="C1171" s="226" t="s">
        <v>1</v>
      </c>
      <c r="D1171" s="226" t="s">
        <v>1837</v>
      </c>
      <c r="E1171" s="18" t="s">
        <v>1</v>
      </c>
      <c r="F1171" s="227">
        <v>5</v>
      </c>
      <c r="H1171" s="33"/>
    </row>
    <row r="1172" spans="2:8" s="1" customFormat="1" ht="16.899999999999999" customHeight="1">
      <c r="B1172" s="33"/>
      <c r="C1172" s="226" t="s">
        <v>1</v>
      </c>
      <c r="D1172" s="226" t="s">
        <v>1861</v>
      </c>
      <c r="E1172" s="18" t="s">
        <v>1</v>
      </c>
      <c r="F1172" s="227">
        <v>0</v>
      </c>
      <c r="H1172" s="33"/>
    </row>
    <row r="1173" spans="2:8" s="1" customFormat="1" ht="16.899999999999999" customHeight="1">
      <c r="B1173" s="33"/>
      <c r="C1173" s="226" t="s">
        <v>1</v>
      </c>
      <c r="D1173" s="226" t="s">
        <v>1862</v>
      </c>
      <c r="E1173" s="18" t="s">
        <v>1</v>
      </c>
      <c r="F1173" s="227">
        <v>9.1999999999999993</v>
      </c>
      <c r="H1173" s="33"/>
    </row>
    <row r="1174" spans="2:8" s="1" customFormat="1" ht="16.899999999999999" customHeight="1">
      <c r="B1174" s="33"/>
      <c r="C1174" s="226" t="s">
        <v>1</v>
      </c>
      <c r="D1174" s="226" t="s">
        <v>1932</v>
      </c>
      <c r="E1174" s="18" t="s">
        <v>1</v>
      </c>
      <c r="F1174" s="227">
        <v>0</v>
      </c>
      <c r="H1174" s="33"/>
    </row>
    <row r="1175" spans="2:8" s="1" customFormat="1" ht="16.899999999999999" customHeight="1">
      <c r="B1175" s="33"/>
      <c r="C1175" s="226" t="s">
        <v>1</v>
      </c>
      <c r="D1175" s="226" t="s">
        <v>1933</v>
      </c>
      <c r="E1175" s="18" t="s">
        <v>1</v>
      </c>
      <c r="F1175" s="227">
        <v>84.9</v>
      </c>
      <c r="H1175" s="33"/>
    </row>
    <row r="1176" spans="2:8" s="1" customFormat="1" ht="16.899999999999999" customHeight="1">
      <c r="B1176" s="33"/>
      <c r="C1176" s="226" t="s">
        <v>1</v>
      </c>
      <c r="D1176" s="226" t="s">
        <v>1934</v>
      </c>
      <c r="E1176" s="18" t="s">
        <v>1</v>
      </c>
      <c r="F1176" s="227">
        <v>0</v>
      </c>
      <c r="H1176" s="33"/>
    </row>
    <row r="1177" spans="2:8" s="1" customFormat="1" ht="16.899999999999999" customHeight="1">
      <c r="B1177" s="33"/>
      <c r="C1177" s="226" t="s">
        <v>1</v>
      </c>
      <c r="D1177" s="226" t="s">
        <v>1935</v>
      </c>
      <c r="E1177" s="18" t="s">
        <v>1</v>
      </c>
      <c r="F1177" s="227">
        <v>37.799999999999997</v>
      </c>
      <c r="H1177" s="33"/>
    </row>
    <row r="1178" spans="2:8" s="1" customFormat="1" ht="16.899999999999999" customHeight="1">
      <c r="B1178" s="33"/>
      <c r="C1178" s="226" t="s">
        <v>1</v>
      </c>
      <c r="D1178" s="226" t="s">
        <v>1936</v>
      </c>
      <c r="E1178" s="18" t="s">
        <v>1</v>
      </c>
      <c r="F1178" s="227">
        <v>0</v>
      </c>
      <c r="H1178" s="33"/>
    </row>
    <row r="1179" spans="2:8" s="1" customFormat="1" ht="16.899999999999999" customHeight="1">
      <c r="B1179" s="33"/>
      <c r="C1179" s="226" t="s">
        <v>1</v>
      </c>
      <c r="D1179" s="226" t="s">
        <v>1937</v>
      </c>
      <c r="E1179" s="18" t="s">
        <v>1</v>
      </c>
      <c r="F1179" s="227">
        <v>31.6</v>
      </c>
      <c r="H1179" s="33"/>
    </row>
    <row r="1180" spans="2:8" s="1" customFormat="1" ht="16.899999999999999" customHeight="1">
      <c r="B1180" s="33"/>
      <c r="C1180" s="226" t="s">
        <v>1</v>
      </c>
      <c r="D1180" s="226" t="s">
        <v>325</v>
      </c>
      <c r="E1180" s="18" t="s">
        <v>1</v>
      </c>
      <c r="F1180" s="227">
        <v>400.63</v>
      </c>
      <c r="H1180" s="33"/>
    </row>
    <row r="1181" spans="2:8" s="1" customFormat="1" ht="16.899999999999999" customHeight="1">
      <c r="B1181" s="33"/>
      <c r="C1181" s="228" t="s">
        <v>10747</v>
      </c>
      <c r="H1181" s="33"/>
    </row>
    <row r="1182" spans="2:8" s="1" customFormat="1" ht="16.899999999999999" customHeight="1">
      <c r="B1182" s="33"/>
      <c r="C1182" s="226" t="s">
        <v>2005</v>
      </c>
      <c r="D1182" s="226" t="s">
        <v>2006</v>
      </c>
      <c r="E1182" s="18" t="s">
        <v>312</v>
      </c>
      <c r="F1182" s="227">
        <v>400.63</v>
      </c>
      <c r="H1182" s="33"/>
    </row>
    <row r="1183" spans="2:8" s="1" customFormat="1" ht="16.899999999999999" customHeight="1">
      <c r="B1183" s="33"/>
      <c r="C1183" s="226" t="s">
        <v>1952</v>
      </c>
      <c r="D1183" s="226" t="s">
        <v>1953</v>
      </c>
      <c r="E1183" s="18" t="s">
        <v>312</v>
      </c>
      <c r="F1183" s="227">
        <v>413.48</v>
      </c>
      <c r="H1183" s="33"/>
    </row>
    <row r="1184" spans="2:8" s="1" customFormat="1" ht="16.899999999999999" customHeight="1">
      <c r="B1184" s="33"/>
      <c r="C1184" s="226" t="s">
        <v>1957</v>
      </c>
      <c r="D1184" s="226" t="s">
        <v>1958</v>
      </c>
      <c r="E1184" s="18" t="s">
        <v>312</v>
      </c>
      <c r="F1184" s="227">
        <v>413.48</v>
      </c>
      <c r="H1184" s="33"/>
    </row>
    <row r="1185" spans="2:8" s="1" customFormat="1" ht="16.899999999999999" customHeight="1">
      <c r="B1185" s="33"/>
      <c r="C1185" s="222" t="s">
        <v>185</v>
      </c>
      <c r="D1185" s="223" t="s">
        <v>1</v>
      </c>
      <c r="E1185" s="224" t="s">
        <v>1</v>
      </c>
      <c r="F1185" s="225">
        <v>12.2</v>
      </c>
      <c r="H1185" s="33"/>
    </row>
    <row r="1186" spans="2:8" s="1" customFormat="1" ht="16.899999999999999" customHeight="1">
      <c r="B1186" s="33"/>
      <c r="C1186" s="226" t="s">
        <v>1</v>
      </c>
      <c r="D1186" s="226" t="s">
        <v>2080</v>
      </c>
      <c r="E1186" s="18" t="s">
        <v>1</v>
      </c>
      <c r="F1186" s="227">
        <v>0</v>
      </c>
      <c r="H1186" s="33"/>
    </row>
    <row r="1187" spans="2:8" s="1" customFormat="1" ht="16.899999999999999" customHeight="1">
      <c r="B1187" s="33"/>
      <c r="C1187" s="226" t="s">
        <v>1</v>
      </c>
      <c r="D1187" s="226" t="s">
        <v>10807</v>
      </c>
      <c r="E1187" s="18" t="s">
        <v>1</v>
      </c>
      <c r="F1187" s="227">
        <v>12.2</v>
      </c>
      <c r="H1187" s="33"/>
    </row>
    <row r="1188" spans="2:8" s="1" customFormat="1" ht="16.899999999999999" customHeight="1">
      <c r="B1188" s="33"/>
      <c r="C1188" s="228" t="s">
        <v>10747</v>
      </c>
      <c r="H1188" s="33"/>
    </row>
    <row r="1189" spans="2:8" s="1" customFormat="1" ht="22.5">
      <c r="B1189" s="33"/>
      <c r="C1189" s="226" t="s">
        <v>723</v>
      </c>
      <c r="D1189" s="226" t="s">
        <v>724</v>
      </c>
      <c r="E1189" s="18" t="s">
        <v>337</v>
      </c>
      <c r="F1189" s="227">
        <v>10.746</v>
      </c>
      <c r="H1189" s="33"/>
    </row>
    <row r="1190" spans="2:8" s="1" customFormat="1" ht="16.899999999999999" customHeight="1">
      <c r="B1190" s="33"/>
      <c r="C1190" s="226" t="s">
        <v>742</v>
      </c>
      <c r="D1190" s="226" t="s">
        <v>743</v>
      </c>
      <c r="E1190" s="18" t="s">
        <v>364</v>
      </c>
      <c r="F1190" s="227">
        <v>0.50700000000000001</v>
      </c>
      <c r="H1190" s="33"/>
    </row>
    <row r="1191" spans="2:8" s="1" customFormat="1" ht="16.899999999999999" customHeight="1">
      <c r="B1191" s="33"/>
      <c r="C1191" s="222" t="s">
        <v>165</v>
      </c>
      <c r="D1191" s="223" t="s">
        <v>1</v>
      </c>
      <c r="E1191" s="224" t="s">
        <v>1</v>
      </c>
      <c r="F1191" s="225">
        <v>14.5</v>
      </c>
      <c r="H1191" s="33"/>
    </row>
    <row r="1192" spans="2:8" s="1" customFormat="1" ht="16.899999999999999" customHeight="1">
      <c r="B1192" s="33"/>
      <c r="C1192" s="226" t="s">
        <v>1</v>
      </c>
      <c r="D1192" s="226" t="s">
        <v>566</v>
      </c>
      <c r="E1192" s="18" t="s">
        <v>1</v>
      </c>
      <c r="F1192" s="227">
        <v>0</v>
      </c>
      <c r="H1192" s="33"/>
    </row>
    <row r="1193" spans="2:8" s="1" customFormat="1" ht="16.899999999999999" customHeight="1">
      <c r="B1193" s="33"/>
      <c r="C1193" s="226" t="s">
        <v>1</v>
      </c>
      <c r="D1193" s="226" t="s">
        <v>10808</v>
      </c>
      <c r="E1193" s="18" t="s">
        <v>1</v>
      </c>
      <c r="F1193" s="227">
        <v>14.5</v>
      </c>
      <c r="H1193" s="33"/>
    </row>
    <row r="1194" spans="2:8" s="1" customFormat="1" ht="16.899999999999999" customHeight="1">
      <c r="B1194" s="33"/>
      <c r="C1194" s="228" t="s">
        <v>10747</v>
      </c>
      <c r="H1194" s="33"/>
    </row>
    <row r="1195" spans="2:8" s="1" customFormat="1" ht="22.5">
      <c r="B1195" s="33"/>
      <c r="C1195" s="226" t="s">
        <v>723</v>
      </c>
      <c r="D1195" s="226" t="s">
        <v>724</v>
      </c>
      <c r="E1195" s="18" t="s">
        <v>337</v>
      </c>
      <c r="F1195" s="227">
        <v>10.746</v>
      </c>
      <c r="H1195" s="33"/>
    </row>
    <row r="1196" spans="2:8" s="1" customFormat="1" ht="16.899999999999999" customHeight="1">
      <c r="B1196" s="33"/>
      <c r="C1196" s="226" t="s">
        <v>742</v>
      </c>
      <c r="D1196" s="226" t="s">
        <v>743</v>
      </c>
      <c r="E1196" s="18" t="s">
        <v>364</v>
      </c>
      <c r="F1196" s="227">
        <v>0.50700000000000001</v>
      </c>
      <c r="H1196" s="33"/>
    </row>
    <row r="1197" spans="2:8" s="1" customFormat="1" ht="16.899999999999999" customHeight="1">
      <c r="B1197" s="33"/>
      <c r="C1197" s="226" t="s">
        <v>753</v>
      </c>
      <c r="D1197" s="226" t="s">
        <v>754</v>
      </c>
      <c r="E1197" s="18" t="s">
        <v>312</v>
      </c>
      <c r="F1197" s="227">
        <v>143.30000000000001</v>
      </c>
      <c r="H1197" s="33"/>
    </row>
    <row r="1198" spans="2:8" s="1" customFormat="1" ht="16.899999999999999" customHeight="1">
      <c r="B1198" s="33"/>
      <c r="C1198" s="226" t="s">
        <v>1298</v>
      </c>
      <c r="D1198" s="226" t="s">
        <v>1299</v>
      </c>
      <c r="E1198" s="18" t="s">
        <v>312</v>
      </c>
      <c r="F1198" s="227">
        <v>143.30000000000001</v>
      </c>
      <c r="H1198" s="33"/>
    </row>
    <row r="1199" spans="2:8" s="1" customFormat="1" ht="16.899999999999999" customHeight="1">
      <c r="B1199" s="33"/>
      <c r="C1199" s="226" t="s">
        <v>1298</v>
      </c>
      <c r="D1199" s="226" t="s">
        <v>1299</v>
      </c>
      <c r="E1199" s="18" t="s">
        <v>312</v>
      </c>
      <c r="F1199" s="227">
        <v>143.30000000000001</v>
      </c>
      <c r="H1199" s="33"/>
    </row>
    <row r="1200" spans="2:8" s="1" customFormat="1" ht="16.899999999999999" customHeight="1">
      <c r="B1200" s="33"/>
      <c r="C1200" s="222" t="s">
        <v>159</v>
      </c>
      <c r="D1200" s="223" t="s">
        <v>1</v>
      </c>
      <c r="E1200" s="224" t="s">
        <v>1</v>
      </c>
      <c r="F1200" s="225">
        <v>18.968</v>
      </c>
      <c r="H1200" s="33"/>
    </row>
    <row r="1201" spans="2:8" s="1" customFormat="1" ht="16.899999999999999" customHeight="1">
      <c r="B1201" s="33"/>
      <c r="C1201" s="226" t="s">
        <v>1</v>
      </c>
      <c r="D1201" s="226" t="s">
        <v>350</v>
      </c>
      <c r="E1201" s="18" t="s">
        <v>1</v>
      </c>
      <c r="F1201" s="227">
        <v>0</v>
      </c>
      <c r="H1201" s="33"/>
    </row>
    <row r="1202" spans="2:8" s="1" customFormat="1" ht="16.899999999999999" customHeight="1">
      <c r="B1202" s="33"/>
      <c r="C1202" s="226" t="s">
        <v>1</v>
      </c>
      <c r="D1202" s="226" t="s">
        <v>351</v>
      </c>
      <c r="E1202" s="18" t="s">
        <v>1</v>
      </c>
      <c r="F1202" s="227">
        <v>18.968</v>
      </c>
      <c r="H1202" s="33"/>
    </row>
    <row r="1203" spans="2:8" s="1" customFormat="1" ht="16.899999999999999" customHeight="1">
      <c r="B1203" s="33"/>
      <c r="C1203" s="226" t="s">
        <v>159</v>
      </c>
      <c r="D1203" s="226" t="s">
        <v>325</v>
      </c>
      <c r="E1203" s="18" t="s">
        <v>1</v>
      </c>
      <c r="F1203" s="227">
        <v>18.968</v>
      </c>
      <c r="H1203" s="33"/>
    </row>
    <row r="1204" spans="2:8" s="1" customFormat="1" ht="16.899999999999999" customHeight="1">
      <c r="B1204" s="33"/>
      <c r="C1204" s="222" t="s">
        <v>344</v>
      </c>
      <c r="D1204" s="223" t="s">
        <v>1</v>
      </c>
      <c r="E1204" s="224" t="s">
        <v>1</v>
      </c>
      <c r="F1204" s="225">
        <v>12.388</v>
      </c>
      <c r="H1204" s="33"/>
    </row>
    <row r="1205" spans="2:8" s="1" customFormat="1" ht="16.899999999999999" customHeight="1">
      <c r="B1205" s="33"/>
      <c r="C1205" s="226" t="s">
        <v>1</v>
      </c>
      <c r="D1205" s="226" t="s">
        <v>340</v>
      </c>
      <c r="E1205" s="18" t="s">
        <v>1</v>
      </c>
      <c r="F1205" s="227">
        <v>0</v>
      </c>
      <c r="H1205" s="33"/>
    </row>
    <row r="1206" spans="2:8" s="1" customFormat="1" ht="16.899999999999999" customHeight="1">
      <c r="B1206" s="33"/>
      <c r="C1206" s="226" t="s">
        <v>1</v>
      </c>
      <c r="D1206" s="226" t="s">
        <v>341</v>
      </c>
      <c r="E1206" s="18" t="s">
        <v>1</v>
      </c>
      <c r="F1206" s="227">
        <v>3.3879999999999999</v>
      </c>
      <c r="H1206" s="33"/>
    </row>
    <row r="1207" spans="2:8" s="1" customFormat="1" ht="16.899999999999999" customHeight="1">
      <c r="B1207" s="33"/>
      <c r="C1207" s="226" t="s">
        <v>1</v>
      </c>
      <c r="D1207" s="226" t="s">
        <v>342</v>
      </c>
      <c r="E1207" s="18" t="s">
        <v>1</v>
      </c>
      <c r="F1207" s="227">
        <v>0</v>
      </c>
      <c r="H1207" s="33"/>
    </row>
    <row r="1208" spans="2:8" s="1" customFormat="1" ht="16.899999999999999" customHeight="1">
      <c r="B1208" s="33"/>
      <c r="C1208" s="226" t="s">
        <v>1</v>
      </c>
      <c r="D1208" s="226" t="s">
        <v>343</v>
      </c>
      <c r="E1208" s="18" t="s">
        <v>1</v>
      </c>
      <c r="F1208" s="227">
        <v>9</v>
      </c>
      <c r="H1208" s="33"/>
    </row>
    <row r="1209" spans="2:8" s="1" customFormat="1" ht="16.899999999999999" customHeight="1">
      <c r="B1209" s="33"/>
      <c r="C1209" s="226" t="s">
        <v>344</v>
      </c>
      <c r="D1209" s="226" t="s">
        <v>325</v>
      </c>
      <c r="E1209" s="18" t="s">
        <v>1</v>
      </c>
      <c r="F1209" s="227">
        <v>12.388</v>
      </c>
      <c r="H1209" s="33"/>
    </row>
    <row r="1210" spans="2:8" s="1" customFormat="1" ht="16.899999999999999" customHeight="1">
      <c r="B1210" s="33"/>
      <c r="C1210" s="222" t="s">
        <v>199</v>
      </c>
      <c r="D1210" s="223" t="s">
        <v>1</v>
      </c>
      <c r="E1210" s="224" t="s">
        <v>1</v>
      </c>
      <c r="F1210" s="225">
        <v>489.2</v>
      </c>
      <c r="H1210" s="33"/>
    </row>
    <row r="1211" spans="2:8" s="1" customFormat="1" ht="16.899999999999999" customHeight="1">
      <c r="B1211" s="33"/>
      <c r="C1211" s="226" t="s">
        <v>1</v>
      </c>
      <c r="D1211" s="226" t="s">
        <v>1896</v>
      </c>
      <c r="E1211" s="18" t="s">
        <v>1</v>
      </c>
      <c r="F1211" s="227">
        <v>0</v>
      </c>
      <c r="H1211" s="33"/>
    </row>
    <row r="1212" spans="2:8" s="1" customFormat="1" ht="16.899999999999999" customHeight="1">
      <c r="B1212" s="33"/>
      <c r="C1212" s="226" t="s">
        <v>1</v>
      </c>
      <c r="D1212" s="226" t="s">
        <v>10802</v>
      </c>
      <c r="E1212" s="18" t="s">
        <v>1</v>
      </c>
      <c r="F1212" s="227">
        <v>195.2</v>
      </c>
      <c r="H1212" s="33"/>
    </row>
    <row r="1213" spans="2:8" s="1" customFormat="1" ht="16.899999999999999" customHeight="1">
      <c r="B1213" s="33"/>
      <c r="C1213" s="226" t="s">
        <v>1</v>
      </c>
      <c r="D1213" s="226" t="s">
        <v>1898</v>
      </c>
      <c r="E1213" s="18" t="s">
        <v>1</v>
      </c>
      <c r="F1213" s="227">
        <v>0</v>
      </c>
      <c r="H1213" s="33"/>
    </row>
    <row r="1214" spans="2:8" s="1" customFormat="1" ht="16.899999999999999" customHeight="1">
      <c r="B1214" s="33"/>
      <c r="C1214" s="226" t="s">
        <v>1</v>
      </c>
      <c r="D1214" s="226" t="s">
        <v>10803</v>
      </c>
      <c r="E1214" s="18" t="s">
        <v>1</v>
      </c>
      <c r="F1214" s="227">
        <v>193.8</v>
      </c>
      <c r="H1214" s="33"/>
    </row>
    <row r="1215" spans="2:8" s="1" customFormat="1" ht="16.899999999999999" customHeight="1">
      <c r="B1215" s="33"/>
      <c r="C1215" s="226" t="s">
        <v>1</v>
      </c>
      <c r="D1215" s="226" t="s">
        <v>1972</v>
      </c>
      <c r="E1215" s="18" t="s">
        <v>1</v>
      </c>
      <c r="F1215" s="227">
        <v>0</v>
      </c>
      <c r="H1215" s="33"/>
    </row>
    <row r="1216" spans="2:8" s="1" customFormat="1" ht="16.899999999999999" customHeight="1">
      <c r="B1216" s="33"/>
      <c r="C1216" s="226" t="s">
        <v>1</v>
      </c>
      <c r="D1216" s="226" t="s">
        <v>1973</v>
      </c>
      <c r="E1216" s="18" t="s">
        <v>1</v>
      </c>
      <c r="F1216" s="227">
        <v>100.2</v>
      </c>
      <c r="H1216" s="33"/>
    </row>
    <row r="1217" spans="2:8" s="1" customFormat="1" ht="16.899999999999999" customHeight="1">
      <c r="B1217" s="33"/>
      <c r="C1217" s="226" t="s">
        <v>1</v>
      </c>
      <c r="D1217" s="226" t="s">
        <v>325</v>
      </c>
      <c r="E1217" s="18" t="s">
        <v>1</v>
      </c>
      <c r="F1217" s="227">
        <v>489.2</v>
      </c>
      <c r="H1217" s="33"/>
    </row>
    <row r="1218" spans="2:8" s="1" customFormat="1" ht="16.899999999999999" customHeight="1">
      <c r="B1218" s="33"/>
      <c r="C1218" s="228" t="s">
        <v>10747</v>
      </c>
      <c r="H1218" s="33"/>
    </row>
    <row r="1219" spans="2:8" s="1" customFormat="1" ht="16.899999999999999" customHeight="1">
      <c r="B1219" s="33"/>
      <c r="C1219" s="226" t="s">
        <v>1369</v>
      </c>
      <c r="D1219" s="226" t="s">
        <v>1370</v>
      </c>
      <c r="E1219" s="18" t="s">
        <v>312</v>
      </c>
      <c r="F1219" s="227">
        <v>489.2</v>
      </c>
      <c r="H1219" s="33"/>
    </row>
    <row r="1220" spans="2:8" s="1" customFormat="1" ht="22.5">
      <c r="B1220" s="33"/>
      <c r="C1220" s="226" t="s">
        <v>976</v>
      </c>
      <c r="D1220" s="226" t="s">
        <v>977</v>
      </c>
      <c r="E1220" s="18" t="s">
        <v>312</v>
      </c>
      <c r="F1220" s="227">
        <v>842.57899999999995</v>
      </c>
      <c r="H1220" s="33"/>
    </row>
    <row r="1221" spans="2:8" s="1" customFormat="1" ht="16.899999999999999" customHeight="1">
      <c r="B1221" s="33"/>
      <c r="C1221" s="226" t="s">
        <v>919</v>
      </c>
      <c r="D1221" s="226" t="s">
        <v>920</v>
      </c>
      <c r="E1221" s="18" t="s">
        <v>312</v>
      </c>
      <c r="F1221" s="227">
        <v>1115.154</v>
      </c>
      <c r="H1221" s="33"/>
    </row>
    <row r="1222" spans="2:8" s="1" customFormat="1" ht="16.899999999999999" customHeight="1">
      <c r="B1222" s="33"/>
      <c r="C1222" s="222" t="s">
        <v>203</v>
      </c>
      <c r="D1222" s="223" t="s">
        <v>1</v>
      </c>
      <c r="E1222" s="224" t="s">
        <v>1</v>
      </c>
      <c r="F1222" s="225">
        <v>168.85599999999999</v>
      </c>
      <c r="H1222" s="33"/>
    </row>
    <row r="1223" spans="2:8" s="1" customFormat="1" ht="16.899999999999999" customHeight="1">
      <c r="B1223" s="33"/>
      <c r="C1223" s="226" t="s">
        <v>1</v>
      </c>
      <c r="D1223" s="226" t="s">
        <v>733</v>
      </c>
      <c r="E1223" s="18" t="s">
        <v>1</v>
      </c>
      <c r="F1223" s="227">
        <v>0</v>
      </c>
      <c r="H1223" s="33"/>
    </row>
    <row r="1224" spans="2:8" s="1" customFormat="1" ht="16.899999999999999" customHeight="1">
      <c r="B1224" s="33"/>
      <c r="C1224" s="226" t="s">
        <v>1</v>
      </c>
      <c r="D1224" s="226" t="s">
        <v>734</v>
      </c>
      <c r="E1224" s="18" t="s">
        <v>1</v>
      </c>
      <c r="F1224" s="227">
        <v>64.400000000000006</v>
      </c>
      <c r="H1224" s="33"/>
    </row>
    <row r="1225" spans="2:8" s="1" customFormat="1" ht="16.899999999999999" customHeight="1">
      <c r="B1225" s="33"/>
      <c r="C1225" s="226" t="s">
        <v>1</v>
      </c>
      <c r="D1225" s="226" t="s">
        <v>10809</v>
      </c>
      <c r="E1225" s="18" t="s">
        <v>1</v>
      </c>
      <c r="F1225" s="227">
        <v>6.66</v>
      </c>
      <c r="H1225" s="33"/>
    </row>
    <row r="1226" spans="2:8" s="1" customFormat="1" ht="16.899999999999999" customHeight="1">
      <c r="B1226" s="33"/>
      <c r="C1226" s="226" t="s">
        <v>1</v>
      </c>
      <c r="D1226" s="226" t="s">
        <v>735</v>
      </c>
      <c r="E1226" s="18" t="s">
        <v>1</v>
      </c>
      <c r="F1226" s="227">
        <v>0</v>
      </c>
      <c r="H1226" s="33"/>
    </row>
    <row r="1227" spans="2:8" s="1" customFormat="1" ht="16.899999999999999" customHeight="1">
      <c r="B1227" s="33"/>
      <c r="C1227" s="226" t="s">
        <v>1</v>
      </c>
      <c r="D1227" s="226" t="s">
        <v>734</v>
      </c>
      <c r="E1227" s="18" t="s">
        <v>1</v>
      </c>
      <c r="F1227" s="227">
        <v>64.400000000000006</v>
      </c>
      <c r="H1227" s="33"/>
    </row>
    <row r="1228" spans="2:8" s="1" customFormat="1" ht="16.899999999999999" customHeight="1">
      <c r="B1228" s="33"/>
      <c r="C1228" s="226" t="s">
        <v>1</v>
      </c>
      <c r="D1228" s="226" t="s">
        <v>10809</v>
      </c>
      <c r="E1228" s="18" t="s">
        <v>1</v>
      </c>
      <c r="F1228" s="227">
        <v>6.66</v>
      </c>
      <c r="H1228" s="33"/>
    </row>
    <row r="1229" spans="2:8" s="1" customFormat="1" ht="16.899999999999999" customHeight="1">
      <c r="B1229" s="33"/>
      <c r="C1229" s="226" t="s">
        <v>1</v>
      </c>
      <c r="D1229" s="226" t="s">
        <v>10805</v>
      </c>
      <c r="E1229" s="18" t="s">
        <v>1</v>
      </c>
      <c r="F1229" s="227">
        <v>0</v>
      </c>
      <c r="H1229" s="33"/>
    </row>
    <row r="1230" spans="2:8" s="1" customFormat="1" ht="16.899999999999999" customHeight="1">
      <c r="B1230" s="33"/>
      <c r="C1230" s="226" t="s">
        <v>1</v>
      </c>
      <c r="D1230" s="226" t="s">
        <v>10810</v>
      </c>
      <c r="E1230" s="18" t="s">
        <v>1</v>
      </c>
      <c r="F1230" s="227">
        <v>13.356</v>
      </c>
      <c r="H1230" s="33"/>
    </row>
    <row r="1231" spans="2:8" s="1" customFormat="1" ht="16.899999999999999" customHeight="1">
      <c r="B1231" s="33"/>
      <c r="C1231" s="226" t="s">
        <v>1</v>
      </c>
      <c r="D1231" s="226" t="s">
        <v>2080</v>
      </c>
      <c r="E1231" s="18" t="s">
        <v>1</v>
      </c>
      <c r="F1231" s="227">
        <v>0</v>
      </c>
      <c r="H1231" s="33"/>
    </row>
    <row r="1232" spans="2:8" s="1" customFormat="1" ht="16.899999999999999" customHeight="1">
      <c r="B1232" s="33"/>
      <c r="C1232" s="226" t="s">
        <v>1</v>
      </c>
      <c r="D1232" s="226" t="s">
        <v>10811</v>
      </c>
      <c r="E1232" s="18" t="s">
        <v>1</v>
      </c>
      <c r="F1232" s="227">
        <v>13.38</v>
      </c>
      <c r="H1232" s="33"/>
    </row>
    <row r="1233" spans="2:8" s="1" customFormat="1" ht="16.899999999999999" customHeight="1">
      <c r="B1233" s="33"/>
      <c r="C1233" s="226" t="s">
        <v>1</v>
      </c>
      <c r="D1233" s="226" t="s">
        <v>325</v>
      </c>
      <c r="E1233" s="18" t="s">
        <v>1</v>
      </c>
      <c r="F1233" s="227">
        <v>168.85599999999999</v>
      </c>
      <c r="H1233" s="33"/>
    </row>
    <row r="1234" spans="2:8" s="1" customFormat="1" ht="16.899999999999999" customHeight="1">
      <c r="B1234" s="33"/>
      <c r="C1234" s="228" t="s">
        <v>10747</v>
      </c>
      <c r="H1234" s="33"/>
    </row>
    <row r="1235" spans="2:8" s="1" customFormat="1" ht="16.899999999999999" customHeight="1">
      <c r="B1235" s="33"/>
      <c r="C1235" s="226" t="s">
        <v>1480</v>
      </c>
      <c r="D1235" s="226" t="s">
        <v>1481</v>
      </c>
      <c r="E1235" s="18" t="s">
        <v>312</v>
      </c>
      <c r="F1235" s="227">
        <v>168.85599999999999</v>
      </c>
      <c r="H1235" s="33"/>
    </row>
    <row r="1236" spans="2:8" s="1" customFormat="1" ht="22.5">
      <c r="B1236" s="33"/>
      <c r="C1236" s="226" t="s">
        <v>976</v>
      </c>
      <c r="D1236" s="226" t="s">
        <v>977</v>
      </c>
      <c r="E1236" s="18" t="s">
        <v>312</v>
      </c>
      <c r="F1236" s="227">
        <v>842.57899999999995</v>
      </c>
      <c r="H1236" s="33"/>
    </row>
    <row r="1237" spans="2:8" s="1" customFormat="1" ht="16.899999999999999" customHeight="1">
      <c r="B1237" s="33"/>
      <c r="C1237" s="226" t="s">
        <v>919</v>
      </c>
      <c r="D1237" s="226" t="s">
        <v>920</v>
      </c>
      <c r="E1237" s="18" t="s">
        <v>312</v>
      </c>
      <c r="F1237" s="227">
        <v>1115.154</v>
      </c>
      <c r="H1237" s="33"/>
    </row>
    <row r="1238" spans="2:8" s="1" customFormat="1" ht="16.899999999999999" customHeight="1">
      <c r="B1238" s="33"/>
      <c r="C1238" s="222" t="s">
        <v>205</v>
      </c>
      <c r="D1238" s="223" t="s">
        <v>1</v>
      </c>
      <c r="E1238" s="224" t="s">
        <v>1</v>
      </c>
      <c r="F1238" s="225">
        <v>117.304</v>
      </c>
      <c r="H1238" s="33"/>
    </row>
    <row r="1239" spans="2:8" s="1" customFormat="1" ht="16.899999999999999" customHeight="1">
      <c r="B1239" s="33"/>
      <c r="C1239" s="226" t="s">
        <v>1</v>
      </c>
      <c r="D1239" s="226" t="s">
        <v>733</v>
      </c>
      <c r="E1239" s="18" t="s">
        <v>1</v>
      </c>
      <c r="F1239" s="227">
        <v>0</v>
      </c>
      <c r="H1239" s="33"/>
    </row>
    <row r="1240" spans="2:8" s="1" customFormat="1" ht="16.899999999999999" customHeight="1">
      <c r="B1240" s="33"/>
      <c r="C1240" s="226" t="s">
        <v>1</v>
      </c>
      <c r="D1240" s="226" t="s">
        <v>734</v>
      </c>
      <c r="E1240" s="18" t="s">
        <v>1</v>
      </c>
      <c r="F1240" s="227">
        <v>64.400000000000006</v>
      </c>
      <c r="H1240" s="33"/>
    </row>
    <row r="1241" spans="2:8" s="1" customFormat="1" ht="16.899999999999999" customHeight="1">
      <c r="B1241" s="33"/>
      <c r="C1241" s="226" t="s">
        <v>1</v>
      </c>
      <c r="D1241" s="226" t="s">
        <v>3594</v>
      </c>
      <c r="E1241" s="18" t="s">
        <v>1</v>
      </c>
      <c r="F1241" s="227">
        <v>-5.3280000000000003</v>
      </c>
      <c r="H1241" s="33"/>
    </row>
    <row r="1242" spans="2:8" s="1" customFormat="1" ht="16.899999999999999" customHeight="1">
      <c r="B1242" s="33"/>
      <c r="C1242" s="226" t="s">
        <v>1</v>
      </c>
      <c r="D1242" s="226" t="s">
        <v>3595</v>
      </c>
      <c r="E1242" s="18" t="s">
        <v>1</v>
      </c>
      <c r="F1242" s="227">
        <v>-0.42</v>
      </c>
      <c r="H1242" s="33"/>
    </row>
    <row r="1243" spans="2:8" s="1" customFormat="1" ht="16.899999999999999" customHeight="1">
      <c r="B1243" s="33"/>
      <c r="C1243" s="226" t="s">
        <v>1</v>
      </c>
      <c r="D1243" s="226" t="s">
        <v>735</v>
      </c>
      <c r="E1243" s="18" t="s">
        <v>1</v>
      </c>
      <c r="F1243" s="227">
        <v>0</v>
      </c>
      <c r="H1243" s="33"/>
    </row>
    <row r="1244" spans="2:8" s="1" customFormat="1" ht="16.899999999999999" customHeight="1">
      <c r="B1244" s="33"/>
      <c r="C1244" s="226" t="s">
        <v>1</v>
      </c>
      <c r="D1244" s="226" t="s">
        <v>734</v>
      </c>
      <c r="E1244" s="18" t="s">
        <v>1</v>
      </c>
      <c r="F1244" s="227">
        <v>64.400000000000006</v>
      </c>
      <c r="H1244" s="33"/>
    </row>
    <row r="1245" spans="2:8" s="1" customFormat="1" ht="16.899999999999999" customHeight="1">
      <c r="B1245" s="33"/>
      <c r="C1245" s="226" t="s">
        <v>1</v>
      </c>
      <c r="D1245" s="226" t="s">
        <v>3594</v>
      </c>
      <c r="E1245" s="18" t="s">
        <v>1</v>
      </c>
      <c r="F1245" s="227">
        <v>-5.3280000000000003</v>
      </c>
      <c r="H1245" s="33"/>
    </row>
    <row r="1246" spans="2:8" s="1" customFormat="1" ht="16.899999999999999" customHeight="1">
      <c r="B1246" s="33"/>
      <c r="C1246" s="226" t="s">
        <v>1</v>
      </c>
      <c r="D1246" s="226" t="s">
        <v>3595</v>
      </c>
      <c r="E1246" s="18" t="s">
        <v>1</v>
      </c>
      <c r="F1246" s="227">
        <v>-0.42</v>
      </c>
      <c r="H1246" s="33"/>
    </row>
    <row r="1247" spans="2:8" s="1" customFormat="1" ht="16.899999999999999" customHeight="1">
      <c r="B1247" s="33"/>
      <c r="C1247" s="226" t="s">
        <v>1</v>
      </c>
      <c r="D1247" s="226" t="s">
        <v>325</v>
      </c>
      <c r="E1247" s="18" t="s">
        <v>1</v>
      </c>
      <c r="F1247" s="227">
        <v>117.304</v>
      </c>
      <c r="H1247" s="33"/>
    </row>
    <row r="1248" spans="2:8" s="1" customFormat="1" ht="16.899999999999999" customHeight="1">
      <c r="B1248" s="33"/>
      <c r="C1248" s="228" t="s">
        <v>10747</v>
      </c>
      <c r="H1248" s="33"/>
    </row>
    <row r="1249" spans="2:8" s="1" customFormat="1" ht="16.899999999999999" customHeight="1">
      <c r="B1249" s="33"/>
      <c r="C1249" s="226" t="s">
        <v>1380</v>
      </c>
      <c r="D1249" s="226" t="s">
        <v>1381</v>
      </c>
      <c r="E1249" s="18" t="s">
        <v>312</v>
      </c>
      <c r="F1249" s="227">
        <v>117.304</v>
      </c>
      <c r="H1249" s="33"/>
    </row>
    <row r="1250" spans="2:8" s="1" customFormat="1" ht="16.899999999999999" customHeight="1">
      <c r="B1250" s="33"/>
      <c r="C1250" s="222" t="s">
        <v>207</v>
      </c>
      <c r="D1250" s="223" t="s">
        <v>1</v>
      </c>
      <c r="E1250" s="224" t="s">
        <v>1</v>
      </c>
      <c r="F1250" s="225">
        <v>131.89599999999999</v>
      </c>
      <c r="H1250" s="33"/>
    </row>
    <row r="1251" spans="2:8" s="1" customFormat="1" ht="16.899999999999999" customHeight="1">
      <c r="B1251" s="33"/>
      <c r="C1251" s="226" t="s">
        <v>1</v>
      </c>
      <c r="D1251" s="226" t="s">
        <v>3597</v>
      </c>
      <c r="E1251" s="18" t="s">
        <v>1</v>
      </c>
      <c r="F1251" s="227">
        <v>101.1</v>
      </c>
      <c r="H1251" s="33"/>
    </row>
    <row r="1252" spans="2:8" s="1" customFormat="1" ht="16.899999999999999" customHeight="1">
      <c r="B1252" s="33"/>
      <c r="C1252" s="226" t="s">
        <v>1</v>
      </c>
      <c r="D1252" s="226" t="s">
        <v>3598</v>
      </c>
      <c r="E1252" s="18" t="s">
        <v>1</v>
      </c>
      <c r="F1252" s="227">
        <v>27.776</v>
      </c>
      <c r="H1252" s="33"/>
    </row>
    <row r="1253" spans="2:8" s="1" customFormat="1" ht="16.899999999999999" customHeight="1">
      <c r="B1253" s="33"/>
      <c r="C1253" s="226" t="s">
        <v>1</v>
      </c>
      <c r="D1253" s="226" t="s">
        <v>3599</v>
      </c>
      <c r="E1253" s="18" t="s">
        <v>1</v>
      </c>
      <c r="F1253" s="227">
        <v>1.1599999999999999</v>
      </c>
      <c r="H1253" s="33"/>
    </row>
    <row r="1254" spans="2:8" s="1" customFormat="1" ht="16.899999999999999" customHeight="1">
      <c r="B1254" s="33"/>
      <c r="C1254" s="226" t="s">
        <v>1</v>
      </c>
      <c r="D1254" s="226" t="s">
        <v>3600</v>
      </c>
      <c r="E1254" s="18" t="s">
        <v>1</v>
      </c>
      <c r="F1254" s="227">
        <v>1.86</v>
      </c>
      <c r="H1254" s="33"/>
    </row>
    <row r="1255" spans="2:8" s="1" customFormat="1" ht="16.899999999999999" customHeight="1">
      <c r="B1255" s="33"/>
      <c r="C1255" s="226" t="s">
        <v>1</v>
      </c>
      <c r="D1255" s="226" t="s">
        <v>325</v>
      </c>
      <c r="E1255" s="18" t="s">
        <v>1</v>
      </c>
      <c r="F1255" s="227">
        <v>131.89599999999999</v>
      </c>
      <c r="H1255" s="33"/>
    </row>
    <row r="1256" spans="2:8" s="1" customFormat="1" ht="16.899999999999999" customHeight="1">
      <c r="B1256" s="33"/>
      <c r="C1256" s="228" t="s">
        <v>10747</v>
      </c>
      <c r="H1256" s="33"/>
    </row>
    <row r="1257" spans="2:8" s="1" customFormat="1" ht="16.899999999999999" customHeight="1">
      <c r="B1257" s="33"/>
      <c r="C1257" s="226" t="s">
        <v>1470</v>
      </c>
      <c r="D1257" s="226" t="s">
        <v>1471</v>
      </c>
      <c r="E1257" s="18" t="s">
        <v>312</v>
      </c>
      <c r="F1257" s="227">
        <v>131.89599999999999</v>
      </c>
      <c r="H1257" s="33"/>
    </row>
    <row r="1258" spans="2:8" s="1" customFormat="1" ht="22.5">
      <c r="B1258" s="33"/>
      <c r="C1258" s="226" t="s">
        <v>976</v>
      </c>
      <c r="D1258" s="226" t="s">
        <v>977</v>
      </c>
      <c r="E1258" s="18" t="s">
        <v>312</v>
      </c>
      <c r="F1258" s="227">
        <v>842.57899999999995</v>
      </c>
      <c r="H1258" s="33"/>
    </row>
    <row r="1259" spans="2:8" s="1" customFormat="1" ht="16.899999999999999" customHeight="1">
      <c r="B1259" s="33"/>
      <c r="C1259" s="226" t="s">
        <v>919</v>
      </c>
      <c r="D1259" s="226" t="s">
        <v>920</v>
      </c>
      <c r="E1259" s="18" t="s">
        <v>312</v>
      </c>
      <c r="F1259" s="227">
        <v>1115.154</v>
      </c>
      <c r="H1259" s="33"/>
    </row>
    <row r="1260" spans="2:8" s="1" customFormat="1" ht="16.899999999999999" customHeight="1">
      <c r="B1260" s="33"/>
      <c r="C1260" s="222" t="s">
        <v>201</v>
      </c>
      <c r="D1260" s="223" t="s">
        <v>1</v>
      </c>
      <c r="E1260" s="224" t="s">
        <v>1</v>
      </c>
      <c r="F1260" s="225">
        <v>29.722000000000001</v>
      </c>
      <c r="H1260" s="33"/>
    </row>
    <row r="1261" spans="2:8" s="1" customFormat="1" ht="16.899999999999999" customHeight="1">
      <c r="B1261" s="33"/>
      <c r="C1261" s="226" t="s">
        <v>1</v>
      </c>
      <c r="D1261" s="226" t="s">
        <v>1896</v>
      </c>
      <c r="E1261" s="18" t="s">
        <v>1</v>
      </c>
      <c r="F1261" s="227">
        <v>0</v>
      </c>
      <c r="H1261" s="33"/>
    </row>
    <row r="1262" spans="2:8" s="1" customFormat="1" ht="16.899999999999999" customHeight="1">
      <c r="B1262" s="33"/>
      <c r="C1262" s="226" t="s">
        <v>1</v>
      </c>
      <c r="D1262" s="226" t="s">
        <v>10812</v>
      </c>
      <c r="E1262" s="18" t="s">
        <v>1</v>
      </c>
      <c r="F1262" s="227">
        <v>2.3559999999999999</v>
      </c>
      <c r="H1262" s="33"/>
    </row>
    <row r="1263" spans="2:8" s="1" customFormat="1" ht="16.899999999999999" customHeight="1">
      <c r="B1263" s="33"/>
      <c r="C1263" s="226" t="s">
        <v>1</v>
      </c>
      <c r="D1263" s="226" t="s">
        <v>10813</v>
      </c>
      <c r="E1263" s="18" t="s">
        <v>1</v>
      </c>
      <c r="F1263" s="227">
        <v>2.5649999999999999</v>
      </c>
      <c r="H1263" s="33"/>
    </row>
    <row r="1264" spans="2:8" s="1" customFormat="1" ht="16.899999999999999" customHeight="1">
      <c r="B1264" s="33"/>
      <c r="C1264" s="226" t="s">
        <v>1</v>
      </c>
      <c r="D1264" s="226" t="s">
        <v>10814</v>
      </c>
      <c r="E1264" s="18" t="s">
        <v>1</v>
      </c>
      <c r="F1264" s="227">
        <v>3.66</v>
      </c>
      <c r="H1264" s="33"/>
    </row>
    <row r="1265" spans="2:8" s="1" customFormat="1" ht="16.899999999999999" customHeight="1">
      <c r="B1265" s="33"/>
      <c r="C1265" s="226" t="s">
        <v>1</v>
      </c>
      <c r="D1265" s="226" t="s">
        <v>10815</v>
      </c>
      <c r="E1265" s="18" t="s">
        <v>1</v>
      </c>
      <c r="F1265" s="227">
        <v>6.4050000000000002</v>
      </c>
      <c r="H1265" s="33"/>
    </row>
    <row r="1266" spans="2:8" s="1" customFormat="1" ht="16.899999999999999" customHeight="1">
      <c r="B1266" s="33"/>
      <c r="C1266" s="226" t="s">
        <v>1</v>
      </c>
      <c r="D1266" s="226" t="s">
        <v>1898</v>
      </c>
      <c r="E1266" s="18" t="s">
        <v>1</v>
      </c>
      <c r="F1266" s="227">
        <v>0</v>
      </c>
      <c r="H1266" s="33"/>
    </row>
    <row r="1267" spans="2:8" s="1" customFormat="1" ht="16.899999999999999" customHeight="1">
      <c r="B1267" s="33"/>
      <c r="C1267" s="226" t="s">
        <v>1</v>
      </c>
      <c r="D1267" s="226" t="s">
        <v>10812</v>
      </c>
      <c r="E1267" s="18" t="s">
        <v>1</v>
      </c>
      <c r="F1267" s="227">
        <v>2.3559999999999999</v>
      </c>
      <c r="H1267" s="33"/>
    </row>
    <row r="1268" spans="2:8" s="1" customFormat="1" ht="16.899999999999999" customHeight="1">
      <c r="B1268" s="33"/>
      <c r="C1268" s="226" t="s">
        <v>1</v>
      </c>
      <c r="D1268" s="226" t="s">
        <v>10816</v>
      </c>
      <c r="E1268" s="18" t="s">
        <v>1</v>
      </c>
      <c r="F1268" s="227">
        <v>2.37</v>
      </c>
      <c r="H1268" s="33"/>
    </row>
    <row r="1269" spans="2:8" s="1" customFormat="1" ht="16.899999999999999" customHeight="1">
      <c r="B1269" s="33"/>
      <c r="C1269" s="226" t="s">
        <v>1</v>
      </c>
      <c r="D1269" s="226" t="s">
        <v>10817</v>
      </c>
      <c r="E1269" s="18" t="s">
        <v>1</v>
      </c>
      <c r="F1269" s="227">
        <v>3.64</v>
      </c>
      <c r="H1269" s="33"/>
    </row>
    <row r="1270" spans="2:8" s="1" customFormat="1" ht="16.899999999999999" customHeight="1">
      <c r="B1270" s="33"/>
      <c r="C1270" s="226" t="s">
        <v>1</v>
      </c>
      <c r="D1270" s="226" t="s">
        <v>10818</v>
      </c>
      <c r="E1270" s="18" t="s">
        <v>1</v>
      </c>
      <c r="F1270" s="227">
        <v>6.37</v>
      </c>
      <c r="H1270" s="33"/>
    </row>
    <row r="1271" spans="2:8" s="1" customFormat="1" ht="16.899999999999999" customHeight="1">
      <c r="B1271" s="33"/>
      <c r="C1271" s="226" t="s">
        <v>1</v>
      </c>
      <c r="D1271" s="226" t="s">
        <v>325</v>
      </c>
      <c r="E1271" s="18" t="s">
        <v>1</v>
      </c>
      <c r="F1271" s="227">
        <v>29.722000000000001</v>
      </c>
      <c r="H1271" s="33"/>
    </row>
    <row r="1272" spans="2:8" s="1" customFormat="1" ht="16.899999999999999" customHeight="1">
      <c r="B1272" s="33"/>
      <c r="C1272" s="228" t="s">
        <v>10747</v>
      </c>
      <c r="H1272" s="33"/>
    </row>
    <row r="1273" spans="2:8" s="1" customFormat="1" ht="16.899999999999999" customHeight="1">
      <c r="B1273" s="33"/>
      <c r="C1273" s="226" t="s">
        <v>1465</v>
      </c>
      <c r="D1273" s="226" t="s">
        <v>1466</v>
      </c>
      <c r="E1273" s="18" t="s">
        <v>312</v>
      </c>
      <c r="F1273" s="227">
        <v>29.722000000000001</v>
      </c>
      <c r="H1273" s="33"/>
    </row>
    <row r="1274" spans="2:8" s="1" customFormat="1" ht="22.5">
      <c r="B1274" s="33"/>
      <c r="C1274" s="226" t="s">
        <v>976</v>
      </c>
      <c r="D1274" s="226" t="s">
        <v>977</v>
      </c>
      <c r="E1274" s="18" t="s">
        <v>312</v>
      </c>
      <c r="F1274" s="227">
        <v>842.57899999999995</v>
      </c>
      <c r="H1274" s="33"/>
    </row>
    <row r="1275" spans="2:8" s="1" customFormat="1" ht="16.899999999999999" customHeight="1">
      <c r="B1275" s="33"/>
      <c r="C1275" s="226" t="s">
        <v>919</v>
      </c>
      <c r="D1275" s="226" t="s">
        <v>920</v>
      </c>
      <c r="E1275" s="18" t="s">
        <v>312</v>
      </c>
      <c r="F1275" s="227">
        <v>1115.154</v>
      </c>
      <c r="H1275" s="33"/>
    </row>
    <row r="1276" spans="2:8" s="1" customFormat="1" ht="16.899999999999999" customHeight="1">
      <c r="B1276" s="33"/>
      <c r="C1276" s="222" t="s">
        <v>209</v>
      </c>
      <c r="D1276" s="223" t="s">
        <v>1</v>
      </c>
      <c r="E1276" s="224" t="s">
        <v>1</v>
      </c>
      <c r="F1276" s="225">
        <v>22.905000000000001</v>
      </c>
      <c r="H1276" s="33"/>
    </row>
    <row r="1277" spans="2:8" s="1" customFormat="1" ht="16.899999999999999" customHeight="1">
      <c r="B1277" s="33"/>
      <c r="C1277" s="226" t="s">
        <v>1</v>
      </c>
      <c r="D1277" s="226" t="s">
        <v>1453</v>
      </c>
      <c r="E1277" s="18" t="s">
        <v>1</v>
      </c>
      <c r="F1277" s="227">
        <v>0</v>
      </c>
      <c r="H1277" s="33"/>
    </row>
    <row r="1278" spans="2:8" s="1" customFormat="1" ht="16.899999999999999" customHeight="1">
      <c r="B1278" s="33"/>
      <c r="C1278" s="226" t="s">
        <v>1</v>
      </c>
      <c r="D1278" s="226" t="s">
        <v>1836</v>
      </c>
      <c r="E1278" s="18" t="s">
        <v>1</v>
      </c>
      <c r="F1278" s="227">
        <v>7.2</v>
      </c>
      <c r="H1278" s="33"/>
    </row>
    <row r="1279" spans="2:8" s="1" customFormat="1" ht="16.899999999999999" customHeight="1">
      <c r="B1279" s="33"/>
      <c r="C1279" s="226" t="s">
        <v>1</v>
      </c>
      <c r="D1279" s="226" t="s">
        <v>1455</v>
      </c>
      <c r="E1279" s="18" t="s">
        <v>1</v>
      </c>
      <c r="F1279" s="227">
        <v>0</v>
      </c>
      <c r="H1279" s="33"/>
    </row>
    <row r="1280" spans="2:8" s="1" customFormat="1" ht="16.899999999999999" customHeight="1">
      <c r="B1280" s="33"/>
      <c r="C1280" s="226" t="s">
        <v>1</v>
      </c>
      <c r="D1280" s="226" t="s">
        <v>1837</v>
      </c>
      <c r="E1280" s="18" t="s">
        <v>1</v>
      </c>
      <c r="F1280" s="227">
        <v>5</v>
      </c>
      <c r="H1280" s="33"/>
    </row>
    <row r="1281" spans="2:8" s="1" customFormat="1" ht="16.899999999999999" customHeight="1">
      <c r="B1281" s="33"/>
      <c r="C1281" s="226" t="s">
        <v>1</v>
      </c>
      <c r="D1281" s="226" t="s">
        <v>1861</v>
      </c>
      <c r="E1281" s="18" t="s">
        <v>1</v>
      </c>
      <c r="F1281" s="227">
        <v>0</v>
      </c>
      <c r="H1281" s="33"/>
    </row>
    <row r="1282" spans="2:8" s="1" customFormat="1" ht="16.899999999999999" customHeight="1">
      <c r="B1282" s="33"/>
      <c r="C1282" s="226" t="s">
        <v>1</v>
      </c>
      <c r="D1282" s="226" t="s">
        <v>1862</v>
      </c>
      <c r="E1282" s="18" t="s">
        <v>1</v>
      </c>
      <c r="F1282" s="227">
        <v>9.1999999999999993</v>
      </c>
      <c r="H1282" s="33"/>
    </row>
    <row r="1283" spans="2:8" s="1" customFormat="1" ht="16.899999999999999" customHeight="1">
      <c r="B1283" s="33"/>
      <c r="C1283" s="226" t="s">
        <v>1</v>
      </c>
      <c r="D1283" s="226" t="s">
        <v>1932</v>
      </c>
      <c r="E1283" s="18" t="s">
        <v>1</v>
      </c>
      <c r="F1283" s="227">
        <v>0</v>
      </c>
      <c r="H1283" s="33"/>
    </row>
    <row r="1284" spans="2:8" s="1" customFormat="1" ht="16.899999999999999" customHeight="1">
      <c r="B1284" s="33"/>
      <c r="C1284" s="226" t="s">
        <v>1</v>
      </c>
      <c r="D1284" s="226" t="s">
        <v>10819</v>
      </c>
      <c r="E1284" s="18" t="s">
        <v>1</v>
      </c>
      <c r="F1284" s="227">
        <v>1.5049999999999999</v>
      </c>
      <c r="H1284" s="33"/>
    </row>
    <row r="1285" spans="2:8" s="1" customFormat="1" ht="16.899999999999999" customHeight="1">
      <c r="B1285" s="33"/>
      <c r="C1285" s="226" t="s">
        <v>1</v>
      </c>
      <c r="D1285" s="226" t="s">
        <v>325</v>
      </c>
      <c r="E1285" s="18" t="s">
        <v>1</v>
      </c>
      <c r="F1285" s="227">
        <v>22.905000000000001</v>
      </c>
      <c r="H1285" s="33"/>
    </row>
    <row r="1286" spans="2:8" s="1" customFormat="1" ht="16.899999999999999" customHeight="1">
      <c r="B1286" s="33"/>
      <c r="C1286" s="228" t="s">
        <v>10747</v>
      </c>
      <c r="H1286" s="33"/>
    </row>
    <row r="1287" spans="2:8" s="1" customFormat="1" ht="16.899999999999999" customHeight="1">
      <c r="B1287" s="33"/>
      <c r="C1287" s="226" t="s">
        <v>1475</v>
      </c>
      <c r="D1287" s="226" t="s">
        <v>1476</v>
      </c>
      <c r="E1287" s="18" t="s">
        <v>312</v>
      </c>
      <c r="F1287" s="227">
        <v>22.905000000000001</v>
      </c>
      <c r="H1287" s="33"/>
    </row>
    <row r="1288" spans="2:8" s="1" customFormat="1" ht="22.5">
      <c r="B1288" s="33"/>
      <c r="C1288" s="226" t="s">
        <v>976</v>
      </c>
      <c r="D1288" s="226" t="s">
        <v>977</v>
      </c>
      <c r="E1288" s="18" t="s">
        <v>312</v>
      </c>
      <c r="F1288" s="227">
        <v>842.57899999999995</v>
      </c>
      <c r="H1288" s="33"/>
    </row>
    <row r="1289" spans="2:8" s="1" customFormat="1" ht="16.899999999999999" customHeight="1">
      <c r="B1289" s="33"/>
      <c r="C1289" s="226" t="s">
        <v>919</v>
      </c>
      <c r="D1289" s="226" t="s">
        <v>920</v>
      </c>
      <c r="E1289" s="18" t="s">
        <v>312</v>
      </c>
      <c r="F1289" s="227">
        <v>1115.154</v>
      </c>
      <c r="H1289" s="33"/>
    </row>
    <row r="1290" spans="2:8" s="1" customFormat="1" ht="16.899999999999999" customHeight="1">
      <c r="B1290" s="33"/>
      <c r="C1290" s="222" t="s">
        <v>187</v>
      </c>
      <c r="D1290" s="223" t="s">
        <v>1</v>
      </c>
      <c r="E1290" s="224" t="s">
        <v>1</v>
      </c>
      <c r="F1290" s="225">
        <v>170.99700000000001</v>
      </c>
      <c r="H1290" s="33"/>
    </row>
    <row r="1291" spans="2:8" s="1" customFormat="1" ht="16.899999999999999" customHeight="1">
      <c r="B1291" s="33"/>
      <c r="C1291" s="226" t="s">
        <v>1</v>
      </c>
      <c r="D1291" s="226" t="s">
        <v>538</v>
      </c>
      <c r="E1291" s="18" t="s">
        <v>1</v>
      </c>
      <c r="F1291" s="227">
        <v>0</v>
      </c>
      <c r="H1291" s="33"/>
    </row>
    <row r="1292" spans="2:8" s="1" customFormat="1" ht="16.899999999999999" customHeight="1">
      <c r="B1292" s="33"/>
      <c r="C1292" s="226" t="s">
        <v>1</v>
      </c>
      <c r="D1292" s="226" t="s">
        <v>539</v>
      </c>
      <c r="E1292" s="18" t="s">
        <v>1</v>
      </c>
      <c r="F1292" s="227">
        <v>61.02</v>
      </c>
      <c r="H1292" s="33"/>
    </row>
    <row r="1293" spans="2:8" s="1" customFormat="1" ht="16.899999999999999" customHeight="1">
      <c r="B1293" s="33"/>
      <c r="C1293" s="226" t="s">
        <v>1</v>
      </c>
      <c r="D1293" s="226" t="s">
        <v>540</v>
      </c>
      <c r="E1293" s="18" t="s">
        <v>1</v>
      </c>
      <c r="F1293" s="227">
        <v>15.12</v>
      </c>
      <c r="H1293" s="33"/>
    </row>
    <row r="1294" spans="2:8" s="1" customFormat="1" ht="16.899999999999999" customHeight="1">
      <c r="B1294" s="33"/>
      <c r="C1294" s="226" t="s">
        <v>1</v>
      </c>
      <c r="D1294" s="226" t="s">
        <v>541</v>
      </c>
      <c r="E1294" s="18" t="s">
        <v>1</v>
      </c>
      <c r="F1294" s="227">
        <v>0</v>
      </c>
      <c r="H1294" s="33"/>
    </row>
    <row r="1295" spans="2:8" s="1" customFormat="1" ht="16.899999999999999" customHeight="1">
      <c r="B1295" s="33"/>
      <c r="C1295" s="226" t="s">
        <v>1</v>
      </c>
      <c r="D1295" s="226" t="s">
        <v>542</v>
      </c>
      <c r="E1295" s="18" t="s">
        <v>1</v>
      </c>
      <c r="F1295" s="227">
        <v>8.9600000000000009</v>
      </c>
      <c r="H1295" s="33"/>
    </row>
    <row r="1296" spans="2:8" s="1" customFormat="1" ht="16.899999999999999" customHeight="1">
      <c r="B1296" s="33"/>
      <c r="C1296" s="226" t="s">
        <v>1</v>
      </c>
      <c r="D1296" s="226" t="s">
        <v>543</v>
      </c>
      <c r="E1296" s="18" t="s">
        <v>1</v>
      </c>
      <c r="F1296" s="227">
        <v>4.4800000000000004</v>
      </c>
      <c r="H1296" s="33"/>
    </row>
    <row r="1297" spans="2:8" s="1" customFormat="1" ht="16.899999999999999" customHeight="1">
      <c r="B1297" s="33"/>
      <c r="C1297" s="226" t="s">
        <v>1</v>
      </c>
      <c r="D1297" s="226" t="s">
        <v>544</v>
      </c>
      <c r="E1297" s="18" t="s">
        <v>1</v>
      </c>
      <c r="F1297" s="227">
        <v>3.0819999999999999</v>
      </c>
      <c r="H1297" s="33"/>
    </row>
    <row r="1298" spans="2:8" s="1" customFormat="1" ht="16.899999999999999" customHeight="1">
      <c r="B1298" s="33"/>
      <c r="C1298" s="226" t="s">
        <v>1</v>
      </c>
      <c r="D1298" s="226" t="s">
        <v>545</v>
      </c>
      <c r="E1298" s="18" t="s">
        <v>1</v>
      </c>
      <c r="F1298" s="227">
        <v>3.3969999999999998</v>
      </c>
      <c r="H1298" s="33"/>
    </row>
    <row r="1299" spans="2:8" s="1" customFormat="1" ht="16.899999999999999" customHeight="1">
      <c r="B1299" s="33"/>
      <c r="C1299" s="226" t="s">
        <v>1</v>
      </c>
      <c r="D1299" s="226" t="s">
        <v>546</v>
      </c>
      <c r="E1299" s="18" t="s">
        <v>1</v>
      </c>
      <c r="F1299" s="227">
        <v>4.8159999999999998</v>
      </c>
      <c r="H1299" s="33"/>
    </row>
    <row r="1300" spans="2:8" s="1" customFormat="1" ht="16.899999999999999" customHeight="1">
      <c r="B1300" s="33"/>
      <c r="C1300" s="226" t="s">
        <v>1</v>
      </c>
      <c r="D1300" s="226" t="s">
        <v>547</v>
      </c>
      <c r="E1300" s="18" t="s">
        <v>1</v>
      </c>
      <c r="F1300" s="227">
        <v>0</v>
      </c>
      <c r="H1300" s="33"/>
    </row>
    <row r="1301" spans="2:8" s="1" customFormat="1" ht="16.899999999999999" customHeight="1">
      <c r="B1301" s="33"/>
      <c r="C1301" s="226" t="s">
        <v>1</v>
      </c>
      <c r="D1301" s="226" t="s">
        <v>548</v>
      </c>
      <c r="E1301" s="18" t="s">
        <v>1</v>
      </c>
      <c r="F1301" s="227">
        <v>8.0630000000000006</v>
      </c>
      <c r="H1301" s="33"/>
    </row>
    <row r="1302" spans="2:8" s="1" customFormat="1" ht="16.899999999999999" customHeight="1">
      <c r="B1302" s="33"/>
      <c r="C1302" s="226" t="s">
        <v>1</v>
      </c>
      <c r="D1302" s="226" t="s">
        <v>549</v>
      </c>
      <c r="E1302" s="18" t="s">
        <v>1</v>
      </c>
      <c r="F1302" s="227">
        <v>7.0250000000000004</v>
      </c>
      <c r="H1302" s="33"/>
    </row>
    <row r="1303" spans="2:8" s="1" customFormat="1" ht="16.899999999999999" customHeight="1">
      <c r="B1303" s="33"/>
      <c r="C1303" s="226" t="s">
        <v>1</v>
      </c>
      <c r="D1303" s="226" t="s">
        <v>550</v>
      </c>
      <c r="E1303" s="18" t="s">
        <v>1</v>
      </c>
      <c r="F1303" s="227">
        <v>19.419</v>
      </c>
      <c r="H1303" s="33"/>
    </row>
    <row r="1304" spans="2:8" s="1" customFormat="1" ht="16.899999999999999" customHeight="1">
      <c r="B1304" s="33"/>
      <c r="C1304" s="226" t="s">
        <v>1</v>
      </c>
      <c r="D1304" s="226" t="s">
        <v>551</v>
      </c>
      <c r="E1304" s="18" t="s">
        <v>1</v>
      </c>
      <c r="F1304" s="227">
        <v>3.3</v>
      </c>
      <c r="H1304" s="33"/>
    </row>
    <row r="1305" spans="2:8" s="1" customFormat="1" ht="16.899999999999999" customHeight="1">
      <c r="B1305" s="33"/>
      <c r="C1305" s="226" t="s">
        <v>1</v>
      </c>
      <c r="D1305" s="226" t="s">
        <v>552</v>
      </c>
      <c r="E1305" s="18" t="s">
        <v>1</v>
      </c>
      <c r="F1305" s="227">
        <v>9.5839999999999996</v>
      </c>
      <c r="H1305" s="33"/>
    </row>
    <row r="1306" spans="2:8" s="1" customFormat="1" ht="16.899999999999999" customHeight="1">
      <c r="B1306" s="33"/>
      <c r="C1306" s="226" t="s">
        <v>1</v>
      </c>
      <c r="D1306" s="226" t="s">
        <v>553</v>
      </c>
      <c r="E1306" s="18" t="s">
        <v>1</v>
      </c>
      <c r="F1306" s="227">
        <v>2.524</v>
      </c>
      <c r="H1306" s="33"/>
    </row>
    <row r="1307" spans="2:8" s="1" customFormat="1" ht="16.899999999999999" customHeight="1">
      <c r="B1307" s="33"/>
      <c r="C1307" s="226" t="s">
        <v>1</v>
      </c>
      <c r="D1307" s="226" t="s">
        <v>554</v>
      </c>
      <c r="E1307" s="18" t="s">
        <v>1</v>
      </c>
      <c r="F1307" s="227">
        <v>1.845</v>
      </c>
      <c r="H1307" s="33"/>
    </row>
    <row r="1308" spans="2:8" s="1" customFormat="1" ht="16.899999999999999" customHeight="1">
      <c r="B1308" s="33"/>
      <c r="C1308" s="226" t="s">
        <v>1</v>
      </c>
      <c r="D1308" s="226" t="s">
        <v>555</v>
      </c>
      <c r="E1308" s="18" t="s">
        <v>1</v>
      </c>
      <c r="F1308" s="227">
        <v>6.16</v>
      </c>
      <c r="H1308" s="33"/>
    </row>
    <row r="1309" spans="2:8" s="1" customFormat="1" ht="16.899999999999999" customHeight="1">
      <c r="B1309" s="33"/>
      <c r="C1309" s="226" t="s">
        <v>1</v>
      </c>
      <c r="D1309" s="226" t="s">
        <v>556</v>
      </c>
      <c r="E1309" s="18" t="s">
        <v>1</v>
      </c>
      <c r="F1309" s="227">
        <v>2.786</v>
      </c>
      <c r="H1309" s="33"/>
    </row>
    <row r="1310" spans="2:8" s="1" customFormat="1" ht="16.899999999999999" customHeight="1">
      <c r="B1310" s="33"/>
      <c r="C1310" s="226" t="s">
        <v>1</v>
      </c>
      <c r="D1310" s="226" t="s">
        <v>557</v>
      </c>
      <c r="E1310" s="18" t="s">
        <v>1</v>
      </c>
      <c r="F1310" s="227">
        <v>3.69</v>
      </c>
      <c r="H1310" s="33"/>
    </row>
    <row r="1311" spans="2:8" s="1" customFormat="1" ht="16.899999999999999" customHeight="1">
      <c r="B1311" s="33"/>
      <c r="C1311" s="226" t="s">
        <v>1</v>
      </c>
      <c r="D1311" s="226" t="s">
        <v>558</v>
      </c>
      <c r="E1311" s="18" t="s">
        <v>1</v>
      </c>
      <c r="F1311" s="227">
        <v>5.726</v>
      </c>
      <c r="H1311" s="33"/>
    </row>
    <row r="1312" spans="2:8" s="1" customFormat="1" ht="16.899999999999999" customHeight="1">
      <c r="B1312" s="33"/>
      <c r="C1312" s="226" t="s">
        <v>187</v>
      </c>
      <c r="D1312" s="226" t="s">
        <v>325</v>
      </c>
      <c r="E1312" s="18" t="s">
        <v>1</v>
      </c>
      <c r="F1312" s="227">
        <v>170.99700000000001</v>
      </c>
      <c r="H1312" s="33"/>
    </row>
    <row r="1313" spans="2:8" s="1" customFormat="1" ht="16.899999999999999" customHeight="1">
      <c r="B1313" s="33"/>
      <c r="C1313" s="228" t="s">
        <v>10747</v>
      </c>
      <c r="H1313" s="33"/>
    </row>
    <row r="1314" spans="2:8" s="1" customFormat="1" ht="16.899999999999999" customHeight="1">
      <c r="B1314" s="33"/>
      <c r="C1314" s="226" t="s">
        <v>534</v>
      </c>
      <c r="D1314" s="226" t="s">
        <v>535</v>
      </c>
      <c r="E1314" s="18" t="s">
        <v>312</v>
      </c>
      <c r="F1314" s="227">
        <v>170.99700000000001</v>
      </c>
      <c r="H1314" s="33"/>
    </row>
    <row r="1315" spans="2:8" s="1" customFormat="1" ht="16.899999999999999" customHeight="1">
      <c r="B1315" s="33"/>
      <c r="C1315" s="226" t="s">
        <v>622</v>
      </c>
      <c r="D1315" s="226" t="s">
        <v>623</v>
      </c>
      <c r="E1315" s="18" t="s">
        <v>312</v>
      </c>
      <c r="F1315" s="227">
        <v>341.99400000000003</v>
      </c>
      <c r="H1315" s="33"/>
    </row>
    <row r="1316" spans="2:8" s="1" customFormat="1" ht="16.899999999999999" customHeight="1">
      <c r="B1316" s="33"/>
      <c r="C1316" s="226" t="s">
        <v>628</v>
      </c>
      <c r="D1316" s="226" t="s">
        <v>629</v>
      </c>
      <c r="E1316" s="18" t="s">
        <v>312</v>
      </c>
      <c r="F1316" s="227">
        <v>341.99400000000003</v>
      </c>
      <c r="H1316" s="33"/>
    </row>
    <row r="1317" spans="2:8" s="1" customFormat="1" ht="16.899999999999999" customHeight="1">
      <c r="B1317" s="33"/>
      <c r="C1317" s="222" t="s">
        <v>251</v>
      </c>
      <c r="D1317" s="223" t="s">
        <v>1</v>
      </c>
      <c r="E1317" s="224" t="s">
        <v>1</v>
      </c>
      <c r="F1317" s="225">
        <v>12.12</v>
      </c>
      <c r="H1317" s="33"/>
    </row>
    <row r="1318" spans="2:8" s="1" customFormat="1" ht="16.899999999999999" customHeight="1">
      <c r="B1318" s="33"/>
      <c r="C1318" s="226" t="s">
        <v>1</v>
      </c>
      <c r="D1318" s="226" t="s">
        <v>1946</v>
      </c>
      <c r="E1318" s="18" t="s">
        <v>1</v>
      </c>
      <c r="F1318" s="227">
        <v>0</v>
      </c>
      <c r="H1318" s="33"/>
    </row>
    <row r="1319" spans="2:8" s="1" customFormat="1" ht="16.899999999999999" customHeight="1">
      <c r="B1319" s="33"/>
      <c r="C1319" s="226" t="s">
        <v>1</v>
      </c>
      <c r="D1319" s="226" t="s">
        <v>252</v>
      </c>
      <c r="E1319" s="18" t="s">
        <v>1</v>
      </c>
      <c r="F1319" s="227">
        <v>12.12</v>
      </c>
      <c r="H1319" s="33"/>
    </row>
    <row r="1320" spans="2:8" s="1" customFormat="1" ht="16.899999999999999" customHeight="1">
      <c r="B1320" s="33"/>
      <c r="C1320" s="228" t="s">
        <v>10747</v>
      </c>
      <c r="H1320" s="33"/>
    </row>
    <row r="1321" spans="2:8" s="1" customFormat="1" ht="16.899999999999999" customHeight="1">
      <c r="B1321" s="33"/>
      <c r="C1321" s="226" t="s">
        <v>2009</v>
      </c>
      <c r="D1321" s="226" t="s">
        <v>2010</v>
      </c>
      <c r="E1321" s="18" t="s">
        <v>312</v>
      </c>
      <c r="F1321" s="227">
        <v>12.12</v>
      </c>
      <c r="H1321" s="33"/>
    </row>
    <row r="1322" spans="2:8" s="1" customFormat="1" ht="16.899999999999999" customHeight="1">
      <c r="B1322" s="33"/>
      <c r="C1322" s="222" t="s">
        <v>253</v>
      </c>
      <c r="D1322" s="223" t="s">
        <v>1</v>
      </c>
      <c r="E1322" s="224" t="s">
        <v>1</v>
      </c>
      <c r="F1322" s="225">
        <v>136.21</v>
      </c>
      <c r="H1322" s="33"/>
    </row>
    <row r="1323" spans="2:8" s="1" customFormat="1" ht="16.899999999999999" customHeight="1">
      <c r="B1323" s="33"/>
      <c r="C1323" s="226" t="s">
        <v>1</v>
      </c>
      <c r="D1323" s="226" t="s">
        <v>1832</v>
      </c>
      <c r="E1323" s="18" t="s">
        <v>1</v>
      </c>
      <c r="F1323" s="227">
        <v>0</v>
      </c>
      <c r="H1323" s="33"/>
    </row>
    <row r="1324" spans="2:8" s="1" customFormat="1" ht="16.899999999999999" customHeight="1">
      <c r="B1324" s="33"/>
      <c r="C1324" s="226" t="s">
        <v>1</v>
      </c>
      <c r="D1324" s="226" t="s">
        <v>1833</v>
      </c>
      <c r="E1324" s="18" t="s">
        <v>1</v>
      </c>
      <c r="F1324" s="227">
        <v>44.3</v>
      </c>
      <c r="H1324" s="33"/>
    </row>
    <row r="1325" spans="2:8" s="1" customFormat="1" ht="16.899999999999999" customHeight="1">
      <c r="B1325" s="33"/>
      <c r="C1325" s="226" t="s">
        <v>1</v>
      </c>
      <c r="D1325" s="226" t="s">
        <v>1834</v>
      </c>
      <c r="E1325" s="18" t="s">
        <v>1</v>
      </c>
      <c r="F1325" s="227">
        <v>0</v>
      </c>
      <c r="H1325" s="33"/>
    </row>
    <row r="1326" spans="2:8" s="1" customFormat="1" ht="16.899999999999999" customHeight="1">
      <c r="B1326" s="33"/>
      <c r="C1326" s="226" t="s">
        <v>1</v>
      </c>
      <c r="D1326" s="226" t="s">
        <v>1835</v>
      </c>
      <c r="E1326" s="18" t="s">
        <v>1</v>
      </c>
      <c r="F1326" s="227">
        <v>1.4</v>
      </c>
      <c r="H1326" s="33"/>
    </row>
    <row r="1327" spans="2:8" s="1" customFormat="1" ht="16.899999999999999" customHeight="1">
      <c r="B1327" s="33"/>
      <c r="C1327" s="226" t="s">
        <v>1</v>
      </c>
      <c r="D1327" s="226" t="s">
        <v>1453</v>
      </c>
      <c r="E1327" s="18" t="s">
        <v>1</v>
      </c>
      <c r="F1327" s="227">
        <v>0</v>
      </c>
      <c r="H1327" s="33"/>
    </row>
    <row r="1328" spans="2:8" s="1" customFormat="1" ht="16.899999999999999" customHeight="1">
      <c r="B1328" s="33"/>
      <c r="C1328" s="226" t="s">
        <v>1</v>
      </c>
      <c r="D1328" s="226" t="s">
        <v>1836</v>
      </c>
      <c r="E1328" s="18" t="s">
        <v>1</v>
      </c>
      <c r="F1328" s="227">
        <v>7.2</v>
      </c>
      <c r="H1328" s="33"/>
    </row>
    <row r="1329" spans="2:8" s="1" customFormat="1" ht="16.899999999999999" customHeight="1">
      <c r="B1329" s="33"/>
      <c r="C1329" s="226" t="s">
        <v>1</v>
      </c>
      <c r="D1329" s="226" t="s">
        <v>1838</v>
      </c>
      <c r="E1329" s="18" t="s">
        <v>1</v>
      </c>
      <c r="F1329" s="227">
        <v>0</v>
      </c>
      <c r="H1329" s="33"/>
    </row>
    <row r="1330" spans="2:8" s="1" customFormat="1" ht="16.899999999999999" customHeight="1">
      <c r="B1330" s="33"/>
      <c r="C1330" s="226" t="s">
        <v>1</v>
      </c>
      <c r="D1330" s="226" t="s">
        <v>1839</v>
      </c>
      <c r="E1330" s="18" t="s">
        <v>1</v>
      </c>
      <c r="F1330" s="227">
        <v>2.8</v>
      </c>
      <c r="H1330" s="33"/>
    </row>
    <row r="1331" spans="2:8" s="1" customFormat="1" ht="16.899999999999999" customHeight="1">
      <c r="B1331" s="33"/>
      <c r="C1331" s="226" t="s">
        <v>1</v>
      </c>
      <c r="D1331" s="226" t="s">
        <v>1842</v>
      </c>
      <c r="E1331" s="18" t="s">
        <v>1</v>
      </c>
      <c r="F1331" s="227">
        <v>0</v>
      </c>
      <c r="H1331" s="33"/>
    </row>
    <row r="1332" spans="2:8" s="1" customFormat="1" ht="16.899999999999999" customHeight="1">
      <c r="B1332" s="33"/>
      <c r="C1332" s="226" t="s">
        <v>1</v>
      </c>
      <c r="D1332" s="226" t="s">
        <v>1843</v>
      </c>
      <c r="E1332" s="18" t="s">
        <v>1</v>
      </c>
      <c r="F1332" s="227">
        <v>12.3</v>
      </c>
      <c r="H1332" s="33"/>
    </row>
    <row r="1333" spans="2:8" s="1" customFormat="1" ht="16.899999999999999" customHeight="1">
      <c r="B1333" s="33"/>
      <c r="C1333" s="226" t="s">
        <v>1</v>
      </c>
      <c r="D1333" s="226" t="s">
        <v>1844</v>
      </c>
      <c r="E1333" s="18" t="s">
        <v>1</v>
      </c>
      <c r="F1333" s="227">
        <v>0</v>
      </c>
      <c r="H1333" s="33"/>
    </row>
    <row r="1334" spans="2:8" s="1" customFormat="1" ht="16.899999999999999" customHeight="1">
      <c r="B1334" s="33"/>
      <c r="C1334" s="226" t="s">
        <v>1</v>
      </c>
      <c r="D1334" s="226" t="s">
        <v>1845</v>
      </c>
      <c r="E1334" s="18" t="s">
        <v>1</v>
      </c>
      <c r="F1334" s="227">
        <v>8.8000000000000007</v>
      </c>
      <c r="H1334" s="33"/>
    </row>
    <row r="1335" spans="2:8" s="1" customFormat="1" ht="16.899999999999999" customHeight="1">
      <c r="B1335" s="33"/>
      <c r="C1335" s="226" t="s">
        <v>1</v>
      </c>
      <c r="D1335" s="226" t="s">
        <v>1846</v>
      </c>
      <c r="E1335" s="18" t="s">
        <v>1</v>
      </c>
      <c r="F1335" s="227">
        <v>0</v>
      </c>
      <c r="H1335" s="33"/>
    </row>
    <row r="1336" spans="2:8" s="1" customFormat="1" ht="16.899999999999999" customHeight="1">
      <c r="B1336" s="33"/>
      <c r="C1336" s="226" t="s">
        <v>1</v>
      </c>
      <c r="D1336" s="226" t="s">
        <v>1847</v>
      </c>
      <c r="E1336" s="18" t="s">
        <v>1</v>
      </c>
      <c r="F1336" s="227">
        <v>9</v>
      </c>
      <c r="H1336" s="33"/>
    </row>
    <row r="1337" spans="2:8" s="1" customFormat="1" ht="16.899999999999999" customHeight="1">
      <c r="B1337" s="33"/>
      <c r="C1337" s="226" t="s">
        <v>1</v>
      </c>
      <c r="D1337" s="226" t="s">
        <v>1848</v>
      </c>
      <c r="E1337" s="18" t="s">
        <v>1</v>
      </c>
      <c r="F1337" s="227">
        <v>0</v>
      </c>
      <c r="H1337" s="33"/>
    </row>
    <row r="1338" spans="2:8" s="1" customFormat="1" ht="16.899999999999999" customHeight="1">
      <c r="B1338" s="33"/>
      <c r="C1338" s="226" t="s">
        <v>1</v>
      </c>
      <c r="D1338" s="226" t="s">
        <v>1849</v>
      </c>
      <c r="E1338" s="18" t="s">
        <v>1</v>
      </c>
      <c r="F1338" s="227">
        <v>4.8</v>
      </c>
      <c r="H1338" s="33"/>
    </row>
    <row r="1339" spans="2:8" s="1" customFormat="1" ht="16.899999999999999" customHeight="1">
      <c r="B1339" s="33"/>
      <c r="C1339" s="226" t="s">
        <v>1</v>
      </c>
      <c r="D1339" s="226" t="s">
        <v>1854</v>
      </c>
      <c r="E1339" s="18" t="s">
        <v>1</v>
      </c>
      <c r="F1339" s="227">
        <v>0</v>
      </c>
      <c r="H1339" s="33"/>
    </row>
    <row r="1340" spans="2:8" s="1" customFormat="1" ht="16.899999999999999" customHeight="1">
      <c r="B1340" s="33"/>
      <c r="C1340" s="226" t="s">
        <v>1</v>
      </c>
      <c r="D1340" s="226" t="s">
        <v>1855</v>
      </c>
      <c r="E1340" s="18" t="s">
        <v>1</v>
      </c>
      <c r="F1340" s="227">
        <v>2.9</v>
      </c>
      <c r="H1340" s="33"/>
    </row>
    <row r="1341" spans="2:8" s="1" customFormat="1" ht="16.899999999999999" customHeight="1">
      <c r="B1341" s="33"/>
      <c r="C1341" s="226" t="s">
        <v>1</v>
      </c>
      <c r="D1341" s="226" t="s">
        <v>1920</v>
      </c>
      <c r="E1341" s="18" t="s">
        <v>1</v>
      </c>
      <c r="F1341" s="227">
        <v>0</v>
      </c>
      <c r="H1341" s="33"/>
    </row>
    <row r="1342" spans="2:8" s="1" customFormat="1" ht="16.899999999999999" customHeight="1">
      <c r="B1342" s="33"/>
      <c r="C1342" s="226" t="s">
        <v>1</v>
      </c>
      <c r="D1342" s="226" t="s">
        <v>10806</v>
      </c>
      <c r="E1342" s="18" t="s">
        <v>1</v>
      </c>
      <c r="F1342" s="227">
        <v>11.31</v>
      </c>
      <c r="H1342" s="33"/>
    </row>
    <row r="1343" spans="2:8" s="1" customFormat="1" ht="16.899999999999999" customHeight="1">
      <c r="B1343" s="33"/>
      <c r="C1343" s="226" t="s">
        <v>1</v>
      </c>
      <c r="D1343" s="226" t="s">
        <v>1922</v>
      </c>
      <c r="E1343" s="18" t="s">
        <v>1</v>
      </c>
      <c r="F1343" s="227">
        <v>0</v>
      </c>
      <c r="H1343" s="33"/>
    </row>
    <row r="1344" spans="2:8" s="1" customFormat="1" ht="16.899999999999999" customHeight="1">
      <c r="B1344" s="33"/>
      <c r="C1344" s="226" t="s">
        <v>1</v>
      </c>
      <c r="D1344" s="226" t="s">
        <v>1923</v>
      </c>
      <c r="E1344" s="18" t="s">
        <v>1</v>
      </c>
      <c r="F1344" s="227">
        <v>2</v>
      </c>
      <c r="H1344" s="33"/>
    </row>
    <row r="1345" spans="2:8" s="1" customFormat="1" ht="16.899999999999999" customHeight="1">
      <c r="B1345" s="33"/>
      <c r="C1345" s="226" t="s">
        <v>1</v>
      </c>
      <c r="D1345" s="226" t="s">
        <v>1924</v>
      </c>
      <c r="E1345" s="18" t="s">
        <v>1</v>
      </c>
      <c r="F1345" s="227">
        <v>0</v>
      </c>
      <c r="H1345" s="33"/>
    </row>
    <row r="1346" spans="2:8" s="1" customFormat="1" ht="16.899999999999999" customHeight="1">
      <c r="B1346" s="33"/>
      <c r="C1346" s="226" t="s">
        <v>1</v>
      </c>
      <c r="D1346" s="226" t="s">
        <v>1835</v>
      </c>
      <c r="E1346" s="18" t="s">
        <v>1</v>
      </c>
      <c r="F1346" s="227">
        <v>1.4</v>
      </c>
      <c r="H1346" s="33"/>
    </row>
    <row r="1347" spans="2:8" s="1" customFormat="1" ht="16.899999999999999" customHeight="1">
      <c r="B1347" s="33"/>
      <c r="C1347" s="226" t="s">
        <v>1</v>
      </c>
      <c r="D1347" s="226" t="s">
        <v>1925</v>
      </c>
      <c r="E1347" s="18" t="s">
        <v>1</v>
      </c>
      <c r="F1347" s="227">
        <v>0</v>
      </c>
      <c r="H1347" s="33"/>
    </row>
    <row r="1348" spans="2:8" s="1" customFormat="1" ht="16.899999999999999" customHeight="1">
      <c r="B1348" s="33"/>
      <c r="C1348" s="226" t="s">
        <v>1</v>
      </c>
      <c r="D1348" s="226" t="s">
        <v>1926</v>
      </c>
      <c r="E1348" s="18" t="s">
        <v>1</v>
      </c>
      <c r="F1348" s="227">
        <v>1.7</v>
      </c>
      <c r="H1348" s="33"/>
    </row>
    <row r="1349" spans="2:8" s="1" customFormat="1" ht="16.899999999999999" customHeight="1">
      <c r="B1349" s="33"/>
      <c r="C1349" s="226" t="s">
        <v>1</v>
      </c>
      <c r="D1349" s="226" t="s">
        <v>1858</v>
      </c>
      <c r="E1349" s="18" t="s">
        <v>1</v>
      </c>
      <c r="F1349" s="227">
        <v>0</v>
      </c>
      <c r="H1349" s="33"/>
    </row>
    <row r="1350" spans="2:8" s="1" customFormat="1" ht="16.899999999999999" customHeight="1">
      <c r="B1350" s="33"/>
      <c r="C1350" s="226" t="s">
        <v>1</v>
      </c>
      <c r="D1350" s="226" t="s">
        <v>1859</v>
      </c>
      <c r="E1350" s="18" t="s">
        <v>1</v>
      </c>
      <c r="F1350" s="227">
        <v>12.1</v>
      </c>
      <c r="H1350" s="33"/>
    </row>
    <row r="1351" spans="2:8" s="1" customFormat="1" ht="16.899999999999999" customHeight="1">
      <c r="B1351" s="33"/>
      <c r="C1351" s="226" t="s">
        <v>1</v>
      </c>
      <c r="D1351" s="226" t="s">
        <v>1860</v>
      </c>
      <c r="E1351" s="18" t="s">
        <v>1</v>
      </c>
      <c r="F1351" s="227">
        <v>0</v>
      </c>
      <c r="H1351" s="33"/>
    </row>
    <row r="1352" spans="2:8" s="1" customFormat="1" ht="16.899999999999999" customHeight="1">
      <c r="B1352" s="33"/>
      <c r="C1352" s="226" t="s">
        <v>1</v>
      </c>
      <c r="D1352" s="226" t="s">
        <v>1837</v>
      </c>
      <c r="E1352" s="18" t="s">
        <v>1</v>
      </c>
      <c r="F1352" s="227">
        <v>5</v>
      </c>
      <c r="H1352" s="33"/>
    </row>
    <row r="1353" spans="2:8" s="1" customFormat="1" ht="16.899999999999999" customHeight="1">
      <c r="B1353" s="33"/>
      <c r="C1353" s="226" t="s">
        <v>1</v>
      </c>
      <c r="D1353" s="226" t="s">
        <v>1861</v>
      </c>
      <c r="E1353" s="18" t="s">
        <v>1</v>
      </c>
      <c r="F1353" s="227">
        <v>0</v>
      </c>
      <c r="H1353" s="33"/>
    </row>
    <row r="1354" spans="2:8" s="1" customFormat="1" ht="16.899999999999999" customHeight="1">
      <c r="B1354" s="33"/>
      <c r="C1354" s="226" t="s">
        <v>1</v>
      </c>
      <c r="D1354" s="226" t="s">
        <v>1862</v>
      </c>
      <c r="E1354" s="18" t="s">
        <v>1</v>
      </c>
      <c r="F1354" s="227">
        <v>9.1999999999999993</v>
      </c>
      <c r="H1354" s="33"/>
    </row>
    <row r="1355" spans="2:8" s="1" customFormat="1" ht="16.899999999999999" customHeight="1">
      <c r="B1355" s="33"/>
      <c r="C1355" s="226" t="s">
        <v>1</v>
      </c>
      <c r="D1355" s="226" t="s">
        <v>325</v>
      </c>
      <c r="E1355" s="18" t="s">
        <v>1</v>
      </c>
      <c r="F1355" s="227">
        <v>136.21</v>
      </c>
      <c r="H1355" s="33"/>
    </row>
    <row r="1356" spans="2:8" s="1" customFormat="1" ht="16.899999999999999" customHeight="1">
      <c r="B1356" s="33"/>
      <c r="C1356" s="228" t="s">
        <v>10747</v>
      </c>
      <c r="H1356" s="33"/>
    </row>
    <row r="1357" spans="2:8" s="1" customFormat="1" ht="16.899999999999999" customHeight="1">
      <c r="B1357" s="33"/>
      <c r="C1357" s="226" t="s">
        <v>2015</v>
      </c>
      <c r="D1357" s="226" t="s">
        <v>2016</v>
      </c>
      <c r="E1357" s="18" t="s">
        <v>312</v>
      </c>
      <c r="F1357" s="227">
        <v>136.21</v>
      </c>
      <c r="H1357" s="33"/>
    </row>
    <row r="1358" spans="2:8" s="1" customFormat="1" ht="16.899999999999999" customHeight="1">
      <c r="B1358" s="33"/>
      <c r="C1358" s="222" t="s">
        <v>255</v>
      </c>
      <c r="D1358" s="223" t="s">
        <v>1</v>
      </c>
      <c r="E1358" s="224" t="s">
        <v>1</v>
      </c>
      <c r="F1358" s="225">
        <v>21.6</v>
      </c>
      <c r="H1358" s="33"/>
    </row>
    <row r="1359" spans="2:8" s="1" customFormat="1" ht="16.899999999999999" customHeight="1">
      <c r="B1359" s="33"/>
      <c r="C1359" s="226" t="s">
        <v>1</v>
      </c>
      <c r="D1359" s="226" t="s">
        <v>1455</v>
      </c>
      <c r="E1359" s="18" t="s">
        <v>1</v>
      </c>
      <c r="F1359" s="227">
        <v>0</v>
      </c>
      <c r="H1359" s="33"/>
    </row>
    <row r="1360" spans="2:8" s="1" customFormat="1" ht="16.899999999999999" customHeight="1">
      <c r="B1360" s="33"/>
      <c r="C1360" s="226" t="s">
        <v>1</v>
      </c>
      <c r="D1360" s="226" t="s">
        <v>1837</v>
      </c>
      <c r="E1360" s="18" t="s">
        <v>1</v>
      </c>
      <c r="F1360" s="227">
        <v>5</v>
      </c>
      <c r="H1360" s="33"/>
    </row>
    <row r="1361" spans="2:8" s="1" customFormat="1" ht="16.899999999999999" customHeight="1">
      <c r="B1361" s="33"/>
      <c r="C1361" s="226" t="s">
        <v>1</v>
      </c>
      <c r="D1361" s="226" t="s">
        <v>1840</v>
      </c>
      <c r="E1361" s="18" t="s">
        <v>1</v>
      </c>
      <c r="F1361" s="227">
        <v>0</v>
      </c>
      <c r="H1361" s="33"/>
    </row>
    <row r="1362" spans="2:8" s="1" customFormat="1" ht="16.899999999999999" customHeight="1">
      <c r="B1362" s="33"/>
      <c r="C1362" s="226" t="s">
        <v>1</v>
      </c>
      <c r="D1362" s="226" t="s">
        <v>1841</v>
      </c>
      <c r="E1362" s="18" t="s">
        <v>1</v>
      </c>
      <c r="F1362" s="227">
        <v>11.5</v>
      </c>
      <c r="H1362" s="33"/>
    </row>
    <row r="1363" spans="2:8" s="1" customFormat="1" ht="16.899999999999999" customHeight="1">
      <c r="B1363" s="33"/>
      <c r="C1363" s="226" t="s">
        <v>1</v>
      </c>
      <c r="D1363" s="226" t="s">
        <v>1916</v>
      </c>
      <c r="E1363" s="18" t="s">
        <v>1</v>
      </c>
      <c r="F1363" s="227">
        <v>0</v>
      </c>
      <c r="H1363" s="33"/>
    </row>
    <row r="1364" spans="2:8" s="1" customFormat="1" ht="16.899999999999999" customHeight="1">
      <c r="B1364" s="33"/>
      <c r="C1364" s="226" t="s">
        <v>1</v>
      </c>
      <c r="D1364" s="226" t="s">
        <v>1917</v>
      </c>
      <c r="E1364" s="18" t="s">
        <v>1</v>
      </c>
      <c r="F1364" s="227">
        <v>5.0999999999999996</v>
      </c>
      <c r="H1364" s="33"/>
    </row>
    <row r="1365" spans="2:8" s="1" customFormat="1" ht="16.899999999999999" customHeight="1">
      <c r="B1365" s="33"/>
      <c r="C1365" s="226" t="s">
        <v>1</v>
      </c>
      <c r="D1365" s="226" t="s">
        <v>325</v>
      </c>
      <c r="E1365" s="18" t="s">
        <v>1</v>
      </c>
      <c r="F1365" s="227">
        <v>21.6</v>
      </c>
      <c r="H1365" s="33"/>
    </row>
    <row r="1366" spans="2:8" s="1" customFormat="1" ht="16.899999999999999" customHeight="1">
      <c r="B1366" s="33"/>
      <c r="C1366" s="228" t="s">
        <v>10747</v>
      </c>
      <c r="H1366" s="33"/>
    </row>
    <row r="1367" spans="2:8" s="1" customFormat="1" ht="16.899999999999999" customHeight="1">
      <c r="B1367" s="33"/>
      <c r="C1367" s="226" t="s">
        <v>2019</v>
      </c>
      <c r="D1367" s="226" t="s">
        <v>2020</v>
      </c>
      <c r="E1367" s="18" t="s">
        <v>312</v>
      </c>
      <c r="F1367" s="227">
        <v>21.6</v>
      </c>
      <c r="H1367" s="33"/>
    </row>
    <row r="1368" spans="2:8" s="1" customFormat="1" ht="16.899999999999999" customHeight="1">
      <c r="B1368" s="33"/>
      <c r="C1368" s="222" t="s">
        <v>249</v>
      </c>
      <c r="D1368" s="223" t="s">
        <v>1</v>
      </c>
      <c r="E1368" s="224" t="s">
        <v>1</v>
      </c>
      <c r="F1368" s="225">
        <v>251.4</v>
      </c>
      <c r="H1368" s="33"/>
    </row>
    <row r="1369" spans="2:8" s="1" customFormat="1" ht="16.899999999999999" customHeight="1">
      <c r="B1369" s="33"/>
      <c r="C1369" s="226" t="s">
        <v>1</v>
      </c>
      <c r="D1369" s="226" t="s">
        <v>2204</v>
      </c>
      <c r="E1369" s="18" t="s">
        <v>1</v>
      </c>
      <c r="F1369" s="227">
        <v>0</v>
      </c>
      <c r="H1369" s="33"/>
    </row>
    <row r="1370" spans="2:8" s="1" customFormat="1" ht="16.899999999999999" customHeight="1">
      <c r="B1370" s="33"/>
      <c r="C1370" s="226" t="s">
        <v>1</v>
      </c>
      <c r="D1370" s="226" t="s">
        <v>10820</v>
      </c>
      <c r="E1370" s="18" t="s">
        <v>1</v>
      </c>
      <c r="F1370" s="227">
        <v>24.8</v>
      </c>
      <c r="H1370" s="33"/>
    </row>
    <row r="1371" spans="2:8" s="1" customFormat="1" ht="16.899999999999999" customHeight="1">
      <c r="B1371" s="33"/>
      <c r="C1371" s="226" t="s">
        <v>1</v>
      </c>
      <c r="D1371" s="226" t="s">
        <v>1</v>
      </c>
      <c r="E1371" s="18" t="s">
        <v>1</v>
      </c>
      <c r="F1371" s="227">
        <v>0</v>
      </c>
      <c r="H1371" s="33"/>
    </row>
    <row r="1372" spans="2:8" s="1" customFormat="1" ht="16.899999999999999" customHeight="1">
      <c r="B1372" s="33"/>
      <c r="C1372" s="226" t="s">
        <v>1</v>
      </c>
      <c r="D1372" s="226" t="s">
        <v>1850</v>
      </c>
      <c r="E1372" s="18" t="s">
        <v>1</v>
      </c>
      <c r="F1372" s="227">
        <v>0</v>
      </c>
      <c r="H1372" s="33"/>
    </row>
    <row r="1373" spans="2:8" s="1" customFormat="1" ht="16.899999999999999" customHeight="1">
      <c r="B1373" s="33"/>
      <c r="C1373" s="226" t="s">
        <v>1</v>
      </c>
      <c r="D1373" s="226" t="s">
        <v>1851</v>
      </c>
      <c r="E1373" s="18" t="s">
        <v>1</v>
      </c>
      <c r="F1373" s="227">
        <v>8.9</v>
      </c>
      <c r="H1373" s="33"/>
    </row>
    <row r="1374" spans="2:8" s="1" customFormat="1" ht="16.899999999999999" customHeight="1">
      <c r="B1374" s="33"/>
      <c r="C1374" s="226" t="s">
        <v>1</v>
      </c>
      <c r="D1374" s="226" t="s">
        <v>1918</v>
      </c>
      <c r="E1374" s="18" t="s">
        <v>1</v>
      </c>
      <c r="F1374" s="227">
        <v>0</v>
      </c>
      <c r="H1374" s="33"/>
    </row>
    <row r="1375" spans="2:8" s="1" customFormat="1" ht="16.899999999999999" customHeight="1">
      <c r="B1375" s="33"/>
      <c r="C1375" s="226" t="s">
        <v>1</v>
      </c>
      <c r="D1375" s="226" t="s">
        <v>1919</v>
      </c>
      <c r="E1375" s="18" t="s">
        <v>1</v>
      </c>
      <c r="F1375" s="227">
        <v>22.2</v>
      </c>
      <c r="H1375" s="33"/>
    </row>
    <row r="1376" spans="2:8" s="1" customFormat="1" ht="16.899999999999999" customHeight="1">
      <c r="B1376" s="33"/>
      <c r="C1376" s="226" t="s">
        <v>1</v>
      </c>
      <c r="D1376" s="226" t="s">
        <v>1927</v>
      </c>
      <c r="E1376" s="18" t="s">
        <v>1</v>
      </c>
      <c r="F1376" s="227">
        <v>0</v>
      </c>
      <c r="H1376" s="33"/>
    </row>
    <row r="1377" spans="2:8" s="1" customFormat="1" ht="16.899999999999999" customHeight="1">
      <c r="B1377" s="33"/>
      <c r="C1377" s="226" t="s">
        <v>1</v>
      </c>
      <c r="D1377" s="226" t="s">
        <v>1928</v>
      </c>
      <c r="E1377" s="18" t="s">
        <v>1</v>
      </c>
      <c r="F1377" s="227">
        <v>4.5999999999999996</v>
      </c>
      <c r="H1377" s="33"/>
    </row>
    <row r="1378" spans="2:8" s="1" customFormat="1" ht="16.899999999999999" customHeight="1">
      <c r="B1378" s="33"/>
      <c r="C1378" s="226" t="s">
        <v>1</v>
      </c>
      <c r="D1378" s="226" t="s">
        <v>1929</v>
      </c>
      <c r="E1378" s="18" t="s">
        <v>1</v>
      </c>
      <c r="F1378" s="227">
        <v>0</v>
      </c>
      <c r="H1378" s="33"/>
    </row>
    <row r="1379" spans="2:8" s="1" customFormat="1" ht="16.899999999999999" customHeight="1">
      <c r="B1379" s="33"/>
      <c r="C1379" s="226" t="s">
        <v>1</v>
      </c>
      <c r="D1379" s="226" t="s">
        <v>1845</v>
      </c>
      <c r="E1379" s="18" t="s">
        <v>1</v>
      </c>
      <c r="F1379" s="227">
        <v>8.8000000000000007</v>
      </c>
      <c r="H1379" s="33"/>
    </row>
    <row r="1380" spans="2:8" s="1" customFormat="1" ht="16.899999999999999" customHeight="1">
      <c r="B1380" s="33"/>
      <c r="C1380" s="226" t="s">
        <v>1</v>
      </c>
      <c r="D1380" s="226" t="s">
        <v>1930</v>
      </c>
      <c r="E1380" s="18" t="s">
        <v>1</v>
      </c>
      <c r="F1380" s="227">
        <v>0</v>
      </c>
      <c r="H1380" s="33"/>
    </row>
    <row r="1381" spans="2:8" s="1" customFormat="1" ht="16.899999999999999" customHeight="1">
      <c r="B1381" s="33"/>
      <c r="C1381" s="226" t="s">
        <v>1</v>
      </c>
      <c r="D1381" s="226" t="s">
        <v>1931</v>
      </c>
      <c r="E1381" s="18" t="s">
        <v>1</v>
      </c>
      <c r="F1381" s="227">
        <v>15.8</v>
      </c>
      <c r="H1381" s="33"/>
    </row>
    <row r="1382" spans="2:8" s="1" customFormat="1" ht="16.899999999999999" customHeight="1">
      <c r="B1382" s="33"/>
      <c r="C1382" s="226" t="s">
        <v>1</v>
      </c>
      <c r="D1382" s="226" t="s">
        <v>1856</v>
      </c>
      <c r="E1382" s="18" t="s">
        <v>1</v>
      </c>
      <c r="F1382" s="227">
        <v>0</v>
      </c>
      <c r="H1382" s="33"/>
    </row>
    <row r="1383" spans="2:8" s="1" customFormat="1" ht="16.899999999999999" customHeight="1">
      <c r="B1383" s="33"/>
      <c r="C1383" s="226" t="s">
        <v>1</v>
      </c>
      <c r="D1383" s="226" t="s">
        <v>1857</v>
      </c>
      <c r="E1383" s="18" t="s">
        <v>1</v>
      </c>
      <c r="F1383" s="227">
        <v>12</v>
      </c>
      <c r="H1383" s="33"/>
    </row>
    <row r="1384" spans="2:8" s="1" customFormat="1" ht="16.899999999999999" customHeight="1">
      <c r="B1384" s="33"/>
      <c r="C1384" s="226" t="s">
        <v>1</v>
      </c>
      <c r="D1384" s="226" t="s">
        <v>1932</v>
      </c>
      <c r="E1384" s="18" t="s">
        <v>1</v>
      </c>
      <c r="F1384" s="227">
        <v>0</v>
      </c>
      <c r="H1384" s="33"/>
    </row>
    <row r="1385" spans="2:8" s="1" customFormat="1" ht="16.899999999999999" customHeight="1">
      <c r="B1385" s="33"/>
      <c r="C1385" s="226" t="s">
        <v>1</v>
      </c>
      <c r="D1385" s="226" t="s">
        <v>1933</v>
      </c>
      <c r="E1385" s="18" t="s">
        <v>1</v>
      </c>
      <c r="F1385" s="227">
        <v>84.9</v>
      </c>
      <c r="H1385" s="33"/>
    </row>
    <row r="1386" spans="2:8" s="1" customFormat="1" ht="16.899999999999999" customHeight="1">
      <c r="B1386" s="33"/>
      <c r="C1386" s="226" t="s">
        <v>1</v>
      </c>
      <c r="D1386" s="226" t="s">
        <v>1934</v>
      </c>
      <c r="E1386" s="18" t="s">
        <v>1</v>
      </c>
      <c r="F1386" s="227">
        <v>0</v>
      </c>
      <c r="H1386" s="33"/>
    </row>
    <row r="1387" spans="2:8" s="1" customFormat="1" ht="16.899999999999999" customHeight="1">
      <c r="B1387" s="33"/>
      <c r="C1387" s="226" t="s">
        <v>1</v>
      </c>
      <c r="D1387" s="226" t="s">
        <v>1935</v>
      </c>
      <c r="E1387" s="18" t="s">
        <v>1</v>
      </c>
      <c r="F1387" s="227">
        <v>37.799999999999997</v>
      </c>
      <c r="H1387" s="33"/>
    </row>
    <row r="1388" spans="2:8" s="1" customFormat="1" ht="16.899999999999999" customHeight="1">
      <c r="B1388" s="33"/>
      <c r="C1388" s="226" t="s">
        <v>1</v>
      </c>
      <c r="D1388" s="226" t="s">
        <v>1936</v>
      </c>
      <c r="E1388" s="18" t="s">
        <v>1</v>
      </c>
      <c r="F1388" s="227">
        <v>0</v>
      </c>
      <c r="H1388" s="33"/>
    </row>
    <row r="1389" spans="2:8" s="1" customFormat="1" ht="16.899999999999999" customHeight="1">
      <c r="B1389" s="33"/>
      <c r="C1389" s="226" t="s">
        <v>1</v>
      </c>
      <c r="D1389" s="226" t="s">
        <v>1937</v>
      </c>
      <c r="E1389" s="18" t="s">
        <v>1</v>
      </c>
      <c r="F1389" s="227">
        <v>31.6</v>
      </c>
      <c r="H1389" s="33"/>
    </row>
    <row r="1390" spans="2:8" s="1" customFormat="1" ht="16.899999999999999" customHeight="1">
      <c r="B1390" s="33"/>
      <c r="C1390" s="226" t="s">
        <v>1</v>
      </c>
      <c r="D1390" s="226" t="s">
        <v>325</v>
      </c>
      <c r="E1390" s="18" t="s">
        <v>1</v>
      </c>
      <c r="F1390" s="227">
        <v>251.4</v>
      </c>
      <c r="H1390" s="33"/>
    </row>
    <row r="1391" spans="2:8" s="1" customFormat="1" ht="16.899999999999999" customHeight="1">
      <c r="B1391" s="33"/>
      <c r="C1391" s="228" t="s">
        <v>10747</v>
      </c>
      <c r="H1391" s="33"/>
    </row>
    <row r="1392" spans="2:8" s="1" customFormat="1" ht="16.899999999999999" customHeight="1">
      <c r="B1392" s="33"/>
      <c r="C1392" s="226" t="s">
        <v>2023</v>
      </c>
      <c r="D1392" s="226" t="s">
        <v>2024</v>
      </c>
      <c r="E1392" s="18" t="s">
        <v>312</v>
      </c>
      <c r="F1392" s="227">
        <v>251.4</v>
      </c>
      <c r="H1392" s="33"/>
    </row>
    <row r="1393" spans="2:8" s="1" customFormat="1" ht="16.899999999999999" customHeight="1">
      <c r="B1393" s="33"/>
      <c r="C1393" s="222" t="s">
        <v>247</v>
      </c>
      <c r="D1393" s="223" t="s">
        <v>1</v>
      </c>
      <c r="E1393" s="224" t="s">
        <v>1</v>
      </c>
      <c r="F1393" s="225">
        <v>405.48500000000001</v>
      </c>
      <c r="H1393" s="33"/>
    </row>
    <row r="1394" spans="2:8" s="1" customFormat="1" ht="16.899999999999999" customHeight="1">
      <c r="B1394" s="33"/>
      <c r="C1394" s="226" t="s">
        <v>1</v>
      </c>
      <c r="D1394" s="226" t="s">
        <v>2204</v>
      </c>
      <c r="E1394" s="18" t="s">
        <v>1</v>
      </c>
      <c r="F1394" s="227">
        <v>0</v>
      </c>
      <c r="H1394" s="33"/>
    </row>
    <row r="1395" spans="2:8" s="1" customFormat="1" ht="16.899999999999999" customHeight="1">
      <c r="B1395" s="33"/>
      <c r="C1395" s="226" t="s">
        <v>1</v>
      </c>
      <c r="D1395" s="226" t="s">
        <v>10821</v>
      </c>
      <c r="E1395" s="18" t="s">
        <v>1</v>
      </c>
      <c r="F1395" s="227">
        <v>26.08</v>
      </c>
      <c r="H1395" s="33"/>
    </row>
    <row r="1396" spans="2:8" s="1" customFormat="1" ht="16.899999999999999" customHeight="1">
      <c r="B1396" s="33"/>
      <c r="C1396" s="226" t="s">
        <v>1</v>
      </c>
      <c r="D1396" s="226" t="s">
        <v>1</v>
      </c>
      <c r="E1396" s="18" t="s">
        <v>1</v>
      </c>
      <c r="F1396" s="227">
        <v>0</v>
      </c>
      <c r="H1396" s="33"/>
    </row>
    <row r="1397" spans="2:8" s="1" customFormat="1" ht="16.899999999999999" customHeight="1">
      <c r="B1397" s="33"/>
      <c r="C1397" s="226" t="s">
        <v>1</v>
      </c>
      <c r="D1397" s="226" t="s">
        <v>1946</v>
      </c>
      <c r="E1397" s="18" t="s">
        <v>1</v>
      </c>
      <c r="F1397" s="227">
        <v>0</v>
      </c>
      <c r="H1397" s="33"/>
    </row>
    <row r="1398" spans="2:8" s="1" customFormat="1" ht="16.899999999999999" customHeight="1">
      <c r="B1398" s="33"/>
      <c r="C1398" s="226" t="s">
        <v>1</v>
      </c>
      <c r="D1398" s="226" t="s">
        <v>10822</v>
      </c>
      <c r="E1398" s="18" t="s">
        <v>1</v>
      </c>
      <c r="F1398" s="227">
        <v>10.52</v>
      </c>
      <c r="H1398" s="33"/>
    </row>
    <row r="1399" spans="2:8" s="1" customFormat="1" ht="16.899999999999999" customHeight="1">
      <c r="B1399" s="33"/>
      <c r="C1399" s="226" t="s">
        <v>1</v>
      </c>
      <c r="D1399" s="226" t="s">
        <v>1832</v>
      </c>
      <c r="E1399" s="18" t="s">
        <v>1</v>
      </c>
      <c r="F1399" s="227">
        <v>0</v>
      </c>
      <c r="H1399" s="33"/>
    </row>
    <row r="1400" spans="2:8" s="1" customFormat="1" ht="16.899999999999999" customHeight="1">
      <c r="B1400" s="33"/>
      <c r="C1400" s="226" t="s">
        <v>1</v>
      </c>
      <c r="D1400" s="226" t="s">
        <v>10823</v>
      </c>
      <c r="E1400" s="18" t="s">
        <v>1</v>
      </c>
      <c r="F1400" s="227">
        <v>36.75</v>
      </c>
      <c r="H1400" s="33"/>
    </row>
    <row r="1401" spans="2:8" s="1" customFormat="1" ht="16.899999999999999" customHeight="1">
      <c r="B1401" s="33"/>
      <c r="C1401" s="226" t="s">
        <v>1</v>
      </c>
      <c r="D1401" s="226" t="s">
        <v>1834</v>
      </c>
      <c r="E1401" s="18" t="s">
        <v>1</v>
      </c>
      <c r="F1401" s="227">
        <v>0</v>
      </c>
      <c r="H1401" s="33"/>
    </row>
    <row r="1402" spans="2:8" s="1" customFormat="1" ht="16.899999999999999" customHeight="1">
      <c r="B1402" s="33"/>
      <c r="C1402" s="226" t="s">
        <v>1</v>
      </c>
      <c r="D1402" s="226" t="s">
        <v>10824</v>
      </c>
      <c r="E1402" s="18" t="s">
        <v>1</v>
      </c>
      <c r="F1402" s="227">
        <v>6</v>
      </c>
      <c r="H1402" s="33"/>
    </row>
    <row r="1403" spans="2:8" s="1" customFormat="1" ht="16.899999999999999" customHeight="1">
      <c r="B1403" s="33"/>
      <c r="C1403" s="226" t="s">
        <v>1</v>
      </c>
      <c r="D1403" s="226" t="s">
        <v>1453</v>
      </c>
      <c r="E1403" s="18" t="s">
        <v>1</v>
      </c>
      <c r="F1403" s="227">
        <v>0</v>
      </c>
      <c r="H1403" s="33"/>
    </row>
    <row r="1404" spans="2:8" s="1" customFormat="1" ht="16.899999999999999" customHeight="1">
      <c r="B1404" s="33"/>
      <c r="C1404" s="226" t="s">
        <v>1</v>
      </c>
      <c r="D1404" s="226" t="s">
        <v>10825</v>
      </c>
      <c r="E1404" s="18" t="s">
        <v>1</v>
      </c>
      <c r="F1404" s="227">
        <v>6.2</v>
      </c>
      <c r="H1404" s="33"/>
    </row>
    <row r="1405" spans="2:8" s="1" customFormat="1" ht="16.899999999999999" customHeight="1">
      <c r="B1405" s="33"/>
      <c r="C1405" s="226" t="s">
        <v>1</v>
      </c>
      <c r="D1405" s="226" t="s">
        <v>1455</v>
      </c>
      <c r="E1405" s="18" t="s">
        <v>1</v>
      </c>
      <c r="F1405" s="227">
        <v>0</v>
      </c>
      <c r="H1405" s="33"/>
    </row>
    <row r="1406" spans="2:8" s="1" customFormat="1" ht="16.899999999999999" customHeight="1">
      <c r="B1406" s="33"/>
      <c r="C1406" s="226" t="s">
        <v>1</v>
      </c>
      <c r="D1406" s="226" t="s">
        <v>10826</v>
      </c>
      <c r="E1406" s="18" t="s">
        <v>1</v>
      </c>
      <c r="F1406" s="227">
        <v>5.6</v>
      </c>
      <c r="H1406" s="33"/>
    </row>
    <row r="1407" spans="2:8" s="1" customFormat="1" ht="16.899999999999999" customHeight="1">
      <c r="B1407" s="33"/>
      <c r="C1407" s="226" t="s">
        <v>1</v>
      </c>
      <c r="D1407" s="226" t="s">
        <v>1838</v>
      </c>
      <c r="E1407" s="18" t="s">
        <v>1</v>
      </c>
      <c r="F1407" s="227">
        <v>0</v>
      </c>
      <c r="H1407" s="33"/>
    </row>
    <row r="1408" spans="2:8" s="1" customFormat="1" ht="16.899999999999999" customHeight="1">
      <c r="B1408" s="33"/>
      <c r="C1408" s="226" t="s">
        <v>1</v>
      </c>
      <c r="D1408" s="226" t="s">
        <v>10827</v>
      </c>
      <c r="E1408" s="18" t="s">
        <v>1</v>
      </c>
      <c r="F1408" s="227">
        <v>6.1</v>
      </c>
      <c r="H1408" s="33"/>
    </row>
    <row r="1409" spans="2:8" s="1" customFormat="1" ht="16.899999999999999" customHeight="1">
      <c r="B1409" s="33"/>
      <c r="C1409" s="226" t="s">
        <v>1</v>
      </c>
      <c r="D1409" s="226" t="s">
        <v>1840</v>
      </c>
      <c r="E1409" s="18" t="s">
        <v>1</v>
      </c>
      <c r="F1409" s="227">
        <v>0</v>
      </c>
      <c r="H1409" s="33"/>
    </row>
    <row r="1410" spans="2:8" s="1" customFormat="1" ht="16.899999999999999" customHeight="1">
      <c r="B1410" s="33"/>
      <c r="C1410" s="226" t="s">
        <v>1</v>
      </c>
      <c r="D1410" s="226" t="s">
        <v>10828</v>
      </c>
      <c r="E1410" s="18" t="s">
        <v>1</v>
      </c>
      <c r="F1410" s="227">
        <v>13.6</v>
      </c>
      <c r="H1410" s="33"/>
    </row>
    <row r="1411" spans="2:8" s="1" customFormat="1" ht="16.899999999999999" customHeight="1">
      <c r="B1411" s="33"/>
      <c r="C1411" s="226" t="s">
        <v>1</v>
      </c>
      <c r="D1411" s="226" t="s">
        <v>1842</v>
      </c>
      <c r="E1411" s="18" t="s">
        <v>1</v>
      </c>
      <c r="F1411" s="227">
        <v>0</v>
      </c>
      <c r="H1411" s="33"/>
    </row>
    <row r="1412" spans="2:8" s="1" customFormat="1" ht="16.899999999999999" customHeight="1">
      <c r="B1412" s="33"/>
      <c r="C1412" s="226" t="s">
        <v>1</v>
      </c>
      <c r="D1412" s="226" t="s">
        <v>10829</v>
      </c>
      <c r="E1412" s="18" t="s">
        <v>1</v>
      </c>
      <c r="F1412" s="227">
        <v>14.41</v>
      </c>
      <c r="H1412" s="33"/>
    </row>
    <row r="1413" spans="2:8" s="1" customFormat="1" ht="16.899999999999999" customHeight="1">
      <c r="B1413" s="33"/>
      <c r="C1413" s="226" t="s">
        <v>1</v>
      </c>
      <c r="D1413" s="226" t="s">
        <v>1844</v>
      </c>
      <c r="E1413" s="18" t="s">
        <v>1</v>
      </c>
      <c r="F1413" s="227">
        <v>0</v>
      </c>
      <c r="H1413" s="33"/>
    </row>
    <row r="1414" spans="2:8" s="1" customFormat="1" ht="16.899999999999999" customHeight="1">
      <c r="B1414" s="33"/>
      <c r="C1414" s="226" t="s">
        <v>1</v>
      </c>
      <c r="D1414" s="226" t="s">
        <v>10830</v>
      </c>
      <c r="E1414" s="18" t="s">
        <v>1</v>
      </c>
      <c r="F1414" s="227">
        <v>11.9</v>
      </c>
      <c r="H1414" s="33"/>
    </row>
    <row r="1415" spans="2:8" s="1" customFormat="1" ht="16.899999999999999" customHeight="1">
      <c r="B1415" s="33"/>
      <c r="C1415" s="226" t="s">
        <v>1</v>
      </c>
      <c r="D1415" s="226" t="s">
        <v>1846</v>
      </c>
      <c r="E1415" s="18" t="s">
        <v>1</v>
      </c>
      <c r="F1415" s="227">
        <v>0</v>
      </c>
      <c r="H1415" s="33"/>
    </row>
    <row r="1416" spans="2:8" s="1" customFormat="1" ht="16.899999999999999" customHeight="1">
      <c r="B1416" s="33"/>
      <c r="C1416" s="226" t="s">
        <v>1</v>
      </c>
      <c r="D1416" s="226" t="s">
        <v>10831</v>
      </c>
      <c r="E1416" s="18" t="s">
        <v>1</v>
      </c>
      <c r="F1416" s="227">
        <v>12</v>
      </c>
      <c r="H1416" s="33"/>
    </row>
    <row r="1417" spans="2:8" s="1" customFormat="1" ht="16.899999999999999" customHeight="1">
      <c r="B1417" s="33"/>
      <c r="C1417" s="226" t="s">
        <v>1</v>
      </c>
      <c r="D1417" s="226" t="s">
        <v>1848</v>
      </c>
      <c r="E1417" s="18" t="s">
        <v>1</v>
      </c>
      <c r="F1417" s="227">
        <v>0</v>
      </c>
      <c r="H1417" s="33"/>
    </row>
    <row r="1418" spans="2:8" s="1" customFormat="1" ht="16.899999999999999" customHeight="1">
      <c r="B1418" s="33"/>
      <c r="C1418" s="226" t="s">
        <v>1</v>
      </c>
      <c r="D1418" s="226" t="s">
        <v>10832</v>
      </c>
      <c r="E1418" s="18" t="s">
        <v>1</v>
      </c>
      <c r="F1418" s="227">
        <v>8</v>
      </c>
      <c r="H1418" s="33"/>
    </row>
    <row r="1419" spans="2:8" s="1" customFormat="1" ht="16.899999999999999" customHeight="1">
      <c r="B1419" s="33"/>
      <c r="C1419" s="226" t="s">
        <v>1</v>
      </c>
      <c r="D1419" s="226" t="s">
        <v>1850</v>
      </c>
      <c r="E1419" s="18" t="s">
        <v>1</v>
      </c>
      <c r="F1419" s="227">
        <v>0</v>
      </c>
      <c r="H1419" s="33"/>
    </row>
    <row r="1420" spans="2:8" s="1" customFormat="1" ht="16.899999999999999" customHeight="1">
      <c r="B1420" s="33"/>
      <c r="C1420" s="226" t="s">
        <v>1</v>
      </c>
      <c r="D1420" s="226" t="s">
        <v>10833</v>
      </c>
      <c r="E1420" s="18" t="s">
        <v>1</v>
      </c>
      <c r="F1420" s="227">
        <v>14.3</v>
      </c>
      <c r="H1420" s="33"/>
    </row>
    <row r="1421" spans="2:8" s="1" customFormat="1" ht="16.899999999999999" customHeight="1">
      <c r="B1421" s="33"/>
      <c r="C1421" s="226" t="s">
        <v>1</v>
      </c>
      <c r="D1421" s="226" t="s">
        <v>1854</v>
      </c>
      <c r="E1421" s="18" t="s">
        <v>1</v>
      </c>
      <c r="F1421" s="227">
        <v>0</v>
      </c>
      <c r="H1421" s="33"/>
    </row>
    <row r="1422" spans="2:8" s="1" customFormat="1" ht="16.899999999999999" customHeight="1">
      <c r="B1422" s="33"/>
      <c r="C1422" s="226" t="s">
        <v>1</v>
      </c>
      <c r="D1422" s="226" t="s">
        <v>10834</v>
      </c>
      <c r="E1422" s="18" t="s">
        <v>1</v>
      </c>
      <c r="F1422" s="227">
        <v>14.7</v>
      </c>
      <c r="H1422" s="33"/>
    </row>
    <row r="1423" spans="2:8" s="1" customFormat="1" ht="16.899999999999999" customHeight="1">
      <c r="B1423" s="33"/>
      <c r="C1423" s="226" t="s">
        <v>1</v>
      </c>
      <c r="D1423" s="226" t="s">
        <v>1916</v>
      </c>
      <c r="E1423" s="18" t="s">
        <v>1</v>
      </c>
      <c r="F1423" s="227">
        <v>0</v>
      </c>
      <c r="H1423" s="33"/>
    </row>
    <row r="1424" spans="2:8" s="1" customFormat="1" ht="16.899999999999999" customHeight="1">
      <c r="B1424" s="33"/>
      <c r="C1424" s="226" t="s">
        <v>1</v>
      </c>
      <c r="D1424" s="226" t="s">
        <v>10835</v>
      </c>
      <c r="E1424" s="18" t="s">
        <v>1</v>
      </c>
      <c r="F1424" s="227">
        <v>6.4</v>
      </c>
      <c r="H1424" s="33"/>
    </row>
    <row r="1425" spans="2:8" s="1" customFormat="1" ht="16.899999999999999" customHeight="1">
      <c r="B1425" s="33"/>
      <c r="C1425" s="226" t="s">
        <v>1</v>
      </c>
      <c r="D1425" s="226" t="s">
        <v>1918</v>
      </c>
      <c r="E1425" s="18" t="s">
        <v>1</v>
      </c>
      <c r="F1425" s="227">
        <v>0</v>
      </c>
      <c r="H1425" s="33"/>
    </row>
    <row r="1426" spans="2:8" s="1" customFormat="1" ht="16.899999999999999" customHeight="1">
      <c r="B1426" s="33"/>
      <c r="C1426" s="226" t="s">
        <v>1</v>
      </c>
      <c r="D1426" s="226" t="s">
        <v>10836</v>
      </c>
      <c r="E1426" s="18" t="s">
        <v>1</v>
      </c>
      <c r="F1426" s="227">
        <v>12.545</v>
      </c>
      <c r="H1426" s="33"/>
    </row>
    <row r="1427" spans="2:8" s="1" customFormat="1" ht="16.899999999999999" customHeight="1">
      <c r="B1427" s="33"/>
      <c r="C1427" s="226" t="s">
        <v>1</v>
      </c>
      <c r="D1427" s="226" t="s">
        <v>1920</v>
      </c>
      <c r="E1427" s="18" t="s">
        <v>1</v>
      </c>
      <c r="F1427" s="227">
        <v>0</v>
      </c>
      <c r="H1427" s="33"/>
    </row>
    <row r="1428" spans="2:8" s="1" customFormat="1" ht="16.899999999999999" customHeight="1">
      <c r="B1428" s="33"/>
      <c r="C1428" s="226" t="s">
        <v>1</v>
      </c>
      <c r="D1428" s="226" t="s">
        <v>10837</v>
      </c>
      <c r="E1428" s="18" t="s">
        <v>1</v>
      </c>
      <c r="F1428" s="227">
        <v>10.28</v>
      </c>
      <c r="H1428" s="33"/>
    </row>
    <row r="1429" spans="2:8" s="1" customFormat="1" ht="16.899999999999999" customHeight="1">
      <c r="B1429" s="33"/>
      <c r="C1429" s="226" t="s">
        <v>1</v>
      </c>
      <c r="D1429" s="226" t="s">
        <v>1922</v>
      </c>
      <c r="E1429" s="18" t="s">
        <v>1</v>
      </c>
      <c r="F1429" s="227">
        <v>0</v>
      </c>
      <c r="H1429" s="33"/>
    </row>
    <row r="1430" spans="2:8" s="1" customFormat="1" ht="16.899999999999999" customHeight="1">
      <c r="B1430" s="33"/>
      <c r="C1430" s="226" t="s">
        <v>1</v>
      </c>
      <c r="D1430" s="226" t="s">
        <v>10838</v>
      </c>
      <c r="E1430" s="18" t="s">
        <v>1</v>
      </c>
      <c r="F1430" s="227">
        <v>4.4000000000000004</v>
      </c>
      <c r="H1430" s="33"/>
    </row>
    <row r="1431" spans="2:8" s="1" customFormat="1" ht="16.899999999999999" customHeight="1">
      <c r="B1431" s="33"/>
      <c r="C1431" s="226" t="s">
        <v>1</v>
      </c>
      <c r="D1431" s="226" t="s">
        <v>1924</v>
      </c>
      <c r="E1431" s="18" t="s">
        <v>1</v>
      </c>
      <c r="F1431" s="227">
        <v>0</v>
      </c>
      <c r="H1431" s="33"/>
    </row>
    <row r="1432" spans="2:8" s="1" customFormat="1" ht="16.899999999999999" customHeight="1">
      <c r="B1432" s="33"/>
      <c r="C1432" s="226" t="s">
        <v>1</v>
      </c>
      <c r="D1432" s="226" t="s">
        <v>10839</v>
      </c>
      <c r="E1432" s="18" t="s">
        <v>1</v>
      </c>
      <c r="F1432" s="227">
        <v>4.59</v>
      </c>
      <c r="H1432" s="33"/>
    </row>
    <row r="1433" spans="2:8" s="1" customFormat="1" ht="16.899999999999999" customHeight="1">
      <c r="B1433" s="33"/>
      <c r="C1433" s="226" t="s">
        <v>1</v>
      </c>
      <c r="D1433" s="226" t="s">
        <v>1925</v>
      </c>
      <c r="E1433" s="18" t="s">
        <v>1</v>
      </c>
      <c r="F1433" s="227">
        <v>0</v>
      </c>
      <c r="H1433" s="33"/>
    </row>
    <row r="1434" spans="2:8" s="1" customFormat="1" ht="16.899999999999999" customHeight="1">
      <c r="B1434" s="33"/>
      <c r="C1434" s="226" t="s">
        <v>1</v>
      </c>
      <c r="D1434" s="226" t="s">
        <v>10840</v>
      </c>
      <c r="E1434" s="18" t="s">
        <v>1</v>
      </c>
      <c r="F1434" s="227">
        <v>4.5</v>
      </c>
      <c r="H1434" s="33"/>
    </row>
    <row r="1435" spans="2:8" s="1" customFormat="1" ht="16.899999999999999" customHeight="1">
      <c r="B1435" s="33"/>
      <c r="C1435" s="226" t="s">
        <v>1</v>
      </c>
      <c r="D1435" s="226" t="s">
        <v>1927</v>
      </c>
      <c r="E1435" s="18" t="s">
        <v>1</v>
      </c>
      <c r="F1435" s="227">
        <v>0</v>
      </c>
      <c r="H1435" s="33"/>
    </row>
    <row r="1436" spans="2:8" s="1" customFormat="1" ht="16.899999999999999" customHeight="1">
      <c r="B1436" s="33"/>
      <c r="C1436" s="226" t="s">
        <v>1</v>
      </c>
      <c r="D1436" s="226" t="s">
        <v>10841</v>
      </c>
      <c r="E1436" s="18" t="s">
        <v>1</v>
      </c>
      <c r="F1436" s="227">
        <v>8.09</v>
      </c>
      <c r="H1436" s="33"/>
    </row>
    <row r="1437" spans="2:8" s="1" customFormat="1" ht="16.899999999999999" customHeight="1">
      <c r="B1437" s="33"/>
      <c r="C1437" s="226" t="s">
        <v>1</v>
      </c>
      <c r="D1437" s="226" t="s">
        <v>1929</v>
      </c>
      <c r="E1437" s="18" t="s">
        <v>1</v>
      </c>
      <c r="F1437" s="227">
        <v>0</v>
      </c>
      <c r="H1437" s="33"/>
    </row>
    <row r="1438" spans="2:8" s="1" customFormat="1" ht="16.899999999999999" customHeight="1">
      <c r="B1438" s="33"/>
      <c r="C1438" s="226" t="s">
        <v>1</v>
      </c>
      <c r="D1438" s="226" t="s">
        <v>10842</v>
      </c>
      <c r="E1438" s="18" t="s">
        <v>1</v>
      </c>
      <c r="F1438" s="227">
        <v>10.8</v>
      </c>
      <c r="H1438" s="33"/>
    </row>
    <row r="1439" spans="2:8" s="1" customFormat="1" ht="16.899999999999999" customHeight="1">
      <c r="B1439" s="33"/>
      <c r="C1439" s="226" t="s">
        <v>1</v>
      </c>
      <c r="D1439" s="226" t="s">
        <v>1930</v>
      </c>
      <c r="E1439" s="18" t="s">
        <v>1</v>
      </c>
      <c r="F1439" s="227">
        <v>0</v>
      </c>
      <c r="H1439" s="33"/>
    </row>
    <row r="1440" spans="2:8" s="1" customFormat="1" ht="16.899999999999999" customHeight="1">
      <c r="B1440" s="33"/>
      <c r="C1440" s="226" t="s">
        <v>1</v>
      </c>
      <c r="D1440" s="226" t="s">
        <v>10843</v>
      </c>
      <c r="E1440" s="18" t="s">
        <v>1</v>
      </c>
      <c r="F1440" s="227">
        <v>15.5</v>
      </c>
      <c r="H1440" s="33"/>
    </row>
    <row r="1441" spans="2:8" s="1" customFormat="1" ht="16.899999999999999" customHeight="1">
      <c r="B1441" s="33"/>
      <c r="C1441" s="226" t="s">
        <v>1</v>
      </c>
      <c r="D1441" s="226" t="s">
        <v>1856</v>
      </c>
      <c r="E1441" s="18" t="s">
        <v>1</v>
      </c>
      <c r="F1441" s="227">
        <v>0</v>
      </c>
      <c r="H1441" s="33"/>
    </row>
    <row r="1442" spans="2:8" s="1" customFormat="1" ht="16.899999999999999" customHeight="1">
      <c r="B1442" s="33"/>
      <c r="C1442" s="226" t="s">
        <v>1</v>
      </c>
      <c r="D1442" s="226" t="s">
        <v>10844</v>
      </c>
      <c r="E1442" s="18" t="s">
        <v>1</v>
      </c>
      <c r="F1442" s="227">
        <v>22.81</v>
      </c>
      <c r="H1442" s="33"/>
    </row>
    <row r="1443" spans="2:8" s="1" customFormat="1" ht="16.899999999999999" customHeight="1">
      <c r="B1443" s="33"/>
      <c r="C1443" s="226" t="s">
        <v>1</v>
      </c>
      <c r="D1443" s="226" t="s">
        <v>1858</v>
      </c>
      <c r="E1443" s="18" t="s">
        <v>1</v>
      </c>
      <c r="F1443" s="227">
        <v>0</v>
      </c>
      <c r="H1443" s="33"/>
    </row>
    <row r="1444" spans="2:8" s="1" customFormat="1" ht="16.899999999999999" customHeight="1">
      <c r="B1444" s="33"/>
      <c r="C1444" s="226" t="s">
        <v>1</v>
      </c>
      <c r="D1444" s="226" t="s">
        <v>10845</v>
      </c>
      <c r="E1444" s="18" t="s">
        <v>1</v>
      </c>
      <c r="F1444" s="227">
        <v>13.3</v>
      </c>
      <c r="H1444" s="33"/>
    </row>
    <row r="1445" spans="2:8" s="1" customFormat="1" ht="16.899999999999999" customHeight="1">
      <c r="B1445" s="33"/>
      <c r="C1445" s="226" t="s">
        <v>1</v>
      </c>
      <c r="D1445" s="226" t="s">
        <v>1860</v>
      </c>
      <c r="E1445" s="18" t="s">
        <v>1</v>
      </c>
      <c r="F1445" s="227">
        <v>0</v>
      </c>
      <c r="H1445" s="33"/>
    </row>
    <row r="1446" spans="2:8" s="1" customFormat="1" ht="16.899999999999999" customHeight="1">
      <c r="B1446" s="33"/>
      <c r="C1446" s="226" t="s">
        <v>1</v>
      </c>
      <c r="D1446" s="226" t="s">
        <v>10846</v>
      </c>
      <c r="E1446" s="18" t="s">
        <v>1</v>
      </c>
      <c r="F1446" s="227">
        <v>8.3000000000000007</v>
      </c>
      <c r="H1446" s="33"/>
    </row>
    <row r="1447" spans="2:8" s="1" customFormat="1" ht="16.899999999999999" customHeight="1">
      <c r="B1447" s="33"/>
      <c r="C1447" s="226" t="s">
        <v>1</v>
      </c>
      <c r="D1447" s="226" t="s">
        <v>1861</v>
      </c>
      <c r="E1447" s="18" t="s">
        <v>1</v>
      </c>
      <c r="F1447" s="227">
        <v>0</v>
      </c>
      <c r="H1447" s="33"/>
    </row>
    <row r="1448" spans="2:8" s="1" customFormat="1" ht="16.899999999999999" customHeight="1">
      <c r="B1448" s="33"/>
      <c r="C1448" s="226" t="s">
        <v>1</v>
      </c>
      <c r="D1448" s="226" t="s">
        <v>10847</v>
      </c>
      <c r="E1448" s="18" t="s">
        <v>1</v>
      </c>
      <c r="F1448" s="227">
        <v>9.99</v>
      </c>
      <c r="H1448" s="33"/>
    </row>
    <row r="1449" spans="2:8" s="1" customFormat="1" ht="16.899999999999999" customHeight="1">
      <c r="B1449" s="33"/>
      <c r="C1449" s="226" t="s">
        <v>1</v>
      </c>
      <c r="D1449" s="226" t="s">
        <v>1932</v>
      </c>
      <c r="E1449" s="18" t="s">
        <v>1</v>
      </c>
      <c r="F1449" s="227">
        <v>0</v>
      </c>
      <c r="H1449" s="33"/>
    </row>
    <row r="1450" spans="2:8" s="1" customFormat="1" ht="16.899999999999999" customHeight="1">
      <c r="B1450" s="33"/>
      <c r="C1450" s="226" t="s">
        <v>1</v>
      </c>
      <c r="D1450" s="226" t="s">
        <v>10848</v>
      </c>
      <c r="E1450" s="18" t="s">
        <v>1</v>
      </c>
      <c r="F1450" s="227">
        <v>35.130000000000003</v>
      </c>
      <c r="H1450" s="33"/>
    </row>
    <row r="1451" spans="2:8" s="1" customFormat="1" ht="16.899999999999999" customHeight="1">
      <c r="B1451" s="33"/>
      <c r="C1451" s="226" t="s">
        <v>1</v>
      </c>
      <c r="D1451" s="226" t="s">
        <v>1934</v>
      </c>
      <c r="E1451" s="18" t="s">
        <v>1</v>
      </c>
      <c r="F1451" s="227">
        <v>0</v>
      </c>
      <c r="H1451" s="33"/>
    </row>
    <row r="1452" spans="2:8" s="1" customFormat="1" ht="16.899999999999999" customHeight="1">
      <c r="B1452" s="33"/>
      <c r="C1452" s="226" t="s">
        <v>1</v>
      </c>
      <c r="D1452" s="226" t="s">
        <v>10849</v>
      </c>
      <c r="E1452" s="18" t="s">
        <v>1</v>
      </c>
      <c r="F1452" s="227">
        <v>31.58</v>
      </c>
      <c r="H1452" s="33"/>
    </row>
    <row r="1453" spans="2:8" s="1" customFormat="1" ht="16.899999999999999" customHeight="1">
      <c r="B1453" s="33"/>
      <c r="C1453" s="226" t="s">
        <v>1</v>
      </c>
      <c r="D1453" s="226" t="s">
        <v>1936</v>
      </c>
      <c r="E1453" s="18" t="s">
        <v>1</v>
      </c>
      <c r="F1453" s="227">
        <v>0</v>
      </c>
      <c r="H1453" s="33"/>
    </row>
    <row r="1454" spans="2:8" s="1" customFormat="1" ht="16.899999999999999" customHeight="1">
      <c r="B1454" s="33"/>
      <c r="C1454" s="226" t="s">
        <v>1</v>
      </c>
      <c r="D1454" s="226" t="s">
        <v>10850</v>
      </c>
      <c r="E1454" s="18" t="s">
        <v>1</v>
      </c>
      <c r="F1454" s="227">
        <v>21.11</v>
      </c>
      <c r="H1454" s="33"/>
    </row>
    <row r="1455" spans="2:8" s="1" customFormat="1" ht="16.899999999999999" customHeight="1">
      <c r="B1455" s="33"/>
      <c r="C1455" s="226" t="s">
        <v>1</v>
      </c>
      <c r="D1455" s="226" t="s">
        <v>325</v>
      </c>
      <c r="E1455" s="18" t="s">
        <v>1</v>
      </c>
      <c r="F1455" s="227">
        <v>405.48500000000001</v>
      </c>
      <c r="H1455" s="33"/>
    </row>
    <row r="1456" spans="2:8" s="1" customFormat="1" ht="16.899999999999999" customHeight="1">
      <c r="B1456" s="33"/>
      <c r="C1456" s="228" t="s">
        <v>10747</v>
      </c>
      <c r="H1456" s="33"/>
    </row>
    <row r="1457" spans="2:8" s="1" customFormat="1" ht="16.899999999999999" customHeight="1">
      <c r="B1457" s="33"/>
      <c r="C1457" s="226" t="s">
        <v>2027</v>
      </c>
      <c r="D1457" s="226" t="s">
        <v>2028</v>
      </c>
      <c r="E1457" s="18" t="s">
        <v>398</v>
      </c>
      <c r="F1457" s="227">
        <v>405.48500000000001</v>
      </c>
      <c r="H1457" s="33"/>
    </row>
    <row r="1458" spans="2:8" s="1" customFormat="1" ht="16.899999999999999" customHeight="1">
      <c r="B1458" s="33"/>
      <c r="C1458" s="222" t="s">
        <v>195</v>
      </c>
      <c r="D1458" s="223" t="s">
        <v>1</v>
      </c>
      <c r="E1458" s="224" t="s">
        <v>1</v>
      </c>
      <c r="F1458" s="225">
        <v>11.484999999999999</v>
      </c>
      <c r="H1458" s="33"/>
    </row>
    <row r="1459" spans="2:8" s="1" customFormat="1" ht="16.899999999999999" customHeight="1">
      <c r="B1459" s="33"/>
      <c r="C1459" s="226" t="s">
        <v>1</v>
      </c>
      <c r="D1459" s="226" t="s">
        <v>10851</v>
      </c>
      <c r="E1459" s="18" t="s">
        <v>1</v>
      </c>
      <c r="F1459" s="227">
        <v>11.484999999999999</v>
      </c>
      <c r="H1459" s="33"/>
    </row>
    <row r="1460" spans="2:8" s="1" customFormat="1" ht="16.899999999999999" customHeight="1">
      <c r="B1460" s="33"/>
      <c r="C1460" s="228" t="s">
        <v>10747</v>
      </c>
      <c r="H1460" s="33"/>
    </row>
    <row r="1461" spans="2:8" s="1" customFormat="1" ht="16.899999999999999" customHeight="1">
      <c r="B1461" s="33"/>
      <c r="C1461" s="226" t="s">
        <v>1170</v>
      </c>
      <c r="D1461" s="226" t="s">
        <v>1171</v>
      </c>
      <c r="E1461" s="18" t="s">
        <v>312</v>
      </c>
      <c r="F1461" s="227">
        <v>167.417</v>
      </c>
      <c r="H1461" s="33"/>
    </row>
    <row r="1462" spans="2:8" s="1" customFormat="1" ht="16.899999999999999" customHeight="1">
      <c r="B1462" s="33"/>
      <c r="C1462" s="226" t="s">
        <v>1182</v>
      </c>
      <c r="D1462" s="226" t="s">
        <v>1183</v>
      </c>
      <c r="E1462" s="18" t="s">
        <v>312</v>
      </c>
      <c r="F1462" s="227">
        <v>167.417</v>
      </c>
      <c r="H1462" s="33"/>
    </row>
    <row r="1463" spans="2:8" s="1" customFormat="1" ht="22.5">
      <c r="B1463" s="33"/>
      <c r="C1463" s="226" t="s">
        <v>1203</v>
      </c>
      <c r="D1463" s="226" t="s">
        <v>1204</v>
      </c>
      <c r="E1463" s="18" t="s">
        <v>312</v>
      </c>
      <c r="F1463" s="227">
        <v>333.91699999999997</v>
      </c>
      <c r="H1463" s="33"/>
    </row>
    <row r="1464" spans="2:8" s="1" customFormat="1" ht="16.899999999999999" customHeight="1">
      <c r="B1464" s="33"/>
      <c r="C1464" s="226" t="s">
        <v>1192</v>
      </c>
      <c r="D1464" s="226" t="s">
        <v>1193</v>
      </c>
      <c r="E1464" s="18" t="s">
        <v>312</v>
      </c>
      <c r="F1464" s="227">
        <v>11.484999999999999</v>
      </c>
      <c r="H1464" s="33"/>
    </row>
    <row r="1465" spans="2:8" s="1" customFormat="1" ht="22.5">
      <c r="B1465" s="33"/>
      <c r="C1465" s="226" t="s">
        <v>1319</v>
      </c>
      <c r="D1465" s="226" t="s">
        <v>1320</v>
      </c>
      <c r="E1465" s="18" t="s">
        <v>312</v>
      </c>
      <c r="F1465" s="227">
        <v>11.484999999999999</v>
      </c>
      <c r="H1465" s="33"/>
    </row>
    <row r="1466" spans="2:8" s="1" customFormat="1" ht="16.899999999999999" customHeight="1">
      <c r="B1466" s="33"/>
      <c r="C1466" s="226" t="s">
        <v>1336</v>
      </c>
      <c r="D1466" s="226" t="s">
        <v>1337</v>
      </c>
      <c r="E1466" s="18" t="s">
        <v>312</v>
      </c>
      <c r="F1466" s="227">
        <v>130.08500000000001</v>
      </c>
      <c r="H1466" s="33"/>
    </row>
    <row r="1467" spans="2:8" s="1" customFormat="1" ht="16.899999999999999" customHeight="1">
      <c r="B1467" s="33"/>
      <c r="C1467" s="226" t="s">
        <v>1341</v>
      </c>
      <c r="D1467" s="226" t="s">
        <v>1342</v>
      </c>
      <c r="E1467" s="18" t="s">
        <v>337</v>
      </c>
      <c r="F1467" s="227">
        <v>7.0789999999999997</v>
      </c>
      <c r="H1467" s="33"/>
    </row>
    <row r="1468" spans="2:8" s="1" customFormat="1" ht="16.899999999999999" customHeight="1">
      <c r="B1468" s="33"/>
      <c r="C1468" s="222" t="s">
        <v>197</v>
      </c>
      <c r="D1468" s="223" t="s">
        <v>1</v>
      </c>
      <c r="E1468" s="224" t="s">
        <v>1</v>
      </c>
      <c r="F1468" s="225">
        <v>118</v>
      </c>
      <c r="H1468" s="33"/>
    </row>
    <row r="1469" spans="2:8" s="1" customFormat="1" ht="16.899999999999999" customHeight="1">
      <c r="B1469" s="33"/>
      <c r="C1469" s="226" t="s">
        <v>1</v>
      </c>
      <c r="D1469" s="226" t="s">
        <v>10852</v>
      </c>
      <c r="E1469" s="18" t="s">
        <v>1</v>
      </c>
      <c r="F1469" s="227">
        <v>118</v>
      </c>
      <c r="H1469" s="33"/>
    </row>
    <row r="1470" spans="2:8" s="1" customFormat="1" ht="16.899999999999999" customHeight="1">
      <c r="B1470" s="33"/>
      <c r="C1470" s="228" t="s">
        <v>10747</v>
      </c>
      <c r="H1470" s="33"/>
    </row>
    <row r="1471" spans="2:8" s="1" customFormat="1" ht="22.5">
      <c r="B1471" s="33"/>
      <c r="C1471" s="226" t="s">
        <v>1203</v>
      </c>
      <c r="D1471" s="226" t="s">
        <v>1204</v>
      </c>
      <c r="E1471" s="18" t="s">
        <v>312</v>
      </c>
      <c r="F1471" s="227">
        <v>333.91699999999997</v>
      </c>
      <c r="H1471" s="33"/>
    </row>
    <row r="1472" spans="2:8" s="1" customFormat="1" ht="16.899999999999999" customHeight="1">
      <c r="B1472" s="33"/>
      <c r="C1472" s="226" t="s">
        <v>1137</v>
      </c>
      <c r="D1472" s="226" t="s">
        <v>1138</v>
      </c>
      <c r="E1472" s="18" t="s">
        <v>312</v>
      </c>
      <c r="F1472" s="227">
        <v>186.25</v>
      </c>
      <c r="H1472" s="33"/>
    </row>
    <row r="1473" spans="2:8" s="1" customFormat="1" ht="16.899999999999999" customHeight="1">
      <c r="B1473" s="33"/>
      <c r="C1473" s="222" t="s">
        <v>183</v>
      </c>
      <c r="D1473" s="223" t="s">
        <v>1</v>
      </c>
      <c r="E1473" s="224" t="s">
        <v>1</v>
      </c>
      <c r="F1473" s="225">
        <v>109.75</v>
      </c>
      <c r="H1473" s="33"/>
    </row>
    <row r="1474" spans="2:8" s="1" customFormat="1" ht="16.899999999999999" customHeight="1">
      <c r="B1474" s="33"/>
      <c r="C1474" s="226" t="s">
        <v>1</v>
      </c>
      <c r="D1474" s="226" t="s">
        <v>733</v>
      </c>
      <c r="E1474" s="18" t="s">
        <v>1</v>
      </c>
      <c r="F1474" s="227">
        <v>0</v>
      </c>
      <c r="H1474" s="33"/>
    </row>
    <row r="1475" spans="2:8" s="1" customFormat="1" ht="16.899999999999999" customHeight="1">
      <c r="B1475" s="33"/>
      <c r="C1475" s="226" t="s">
        <v>1</v>
      </c>
      <c r="D1475" s="226" t="s">
        <v>1895</v>
      </c>
      <c r="E1475" s="18" t="s">
        <v>1</v>
      </c>
      <c r="F1475" s="227">
        <v>32.9</v>
      </c>
      <c r="H1475" s="33"/>
    </row>
    <row r="1476" spans="2:8" s="1" customFormat="1" ht="16.899999999999999" customHeight="1">
      <c r="B1476" s="33"/>
      <c r="C1476" s="226" t="s">
        <v>1</v>
      </c>
      <c r="D1476" s="226" t="s">
        <v>566</v>
      </c>
      <c r="E1476" s="18" t="s">
        <v>1</v>
      </c>
      <c r="F1476" s="227">
        <v>0</v>
      </c>
      <c r="H1476" s="33"/>
    </row>
    <row r="1477" spans="2:8" s="1" customFormat="1" ht="16.899999999999999" customHeight="1">
      <c r="B1477" s="33"/>
      <c r="C1477" s="226" t="s">
        <v>1</v>
      </c>
      <c r="D1477" s="226" t="s">
        <v>10853</v>
      </c>
      <c r="E1477" s="18" t="s">
        <v>1</v>
      </c>
      <c r="F1477" s="227">
        <v>7.91</v>
      </c>
      <c r="H1477" s="33"/>
    </row>
    <row r="1478" spans="2:8" s="1" customFormat="1" ht="16.899999999999999" customHeight="1">
      <c r="B1478" s="33"/>
      <c r="C1478" s="226" t="s">
        <v>1</v>
      </c>
      <c r="D1478" s="226" t="s">
        <v>735</v>
      </c>
      <c r="E1478" s="18" t="s">
        <v>1</v>
      </c>
      <c r="F1478" s="227">
        <v>0</v>
      </c>
      <c r="H1478" s="33"/>
    </row>
    <row r="1479" spans="2:8" s="1" customFormat="1" ht="16.899999999999999" customHeight="1">
      <c r="B1479" s="33"/>
      <c r="C1479" s="226" t="s">
        <v>1</v>
      </c>
      <c r="D1479" s="226" t="s">
        <v>1895</v>
      </c>
      <c r="E1479" s="18" t="s">
        <v>1</v>
      </c>
      <c r="F1479" s="227">
        <v>32.9</v>
      </c>
      <c r="H1479" s="33"/>
    </row>
    <row r="1480" spans="2:8" s="1" customFormat="1" ht="16.899999999999999" customHeight="1">
      <c r="B1480" s="33"/>
      <c r="C1480" s="226" t="s">
        <v>1</v>
      </c>
      <c r="D1480" s="226" t="s">
        <v>10805</v>
      </c>
      <c r="E1480" s="18" t="s">
        <v>1</v>
      </c>
      <c r="F1480" s="227">
        <v>0</v>
      </c>
      <c r="H1480" s="33"/>
    </row>
    <row r="1481" spans="2:8" s="1" customFormat="1" ht="16.899999999999999" customHeight="1">
      <c r="B1481" s="33"/>
      <c r="C1481" s="226" t="s">
        <v>1</v>
      </c>
      <c r="D1481" s="226" t="s">
        <v>10854</v>
      </c>
      <c r="E1481" s="18" t="s">
        <v>1</v>
      </c>
      <c r="F1481" s="227">
        <v>18.02</v>
      </c>
      <c r="H1481" s="33"/>
    </row>
    <row r="1482" spans="2:8" s="1" customFormat="1" ht="16.899999999999999" customHeight="1">
      <c r="B1482" s="33"/>
      <c r="C1482" s="226" t="s">
        <v>1</v>
      </c>
      <c r="D1482" s="226" t="s">
        <v>2080</v>
      </c>
      <c r="E1482" s="18" t="s">
        <v>1</v>
      </c>
      <c r="F1482" s="227">
        <v>0</v>
      </c>
      <c r="H1482" s="33"/>
    </row>
    <row r="1483" spans="2:8" s="1" customFormat="1" ht="16.899999999999999" customHeight="1">
      <c r="B1483" s="33"/>
      <c r="C1483" s="226" t="s">
        <v>1</v>
      </c>
      <c r="D1483" s="226" t="s">
        <v>10854</v>
      </c>
      <c r="E1483" s="18" t="s">
        <v>1</v>
      </c>
      <c r="F1483" s="227">
        <v>18.02</v>
      </c>
      <c r="H1483" s="33"/>
    </row>
    <row r="1484" spans="2:8" s="1" customFormat="1" ht="16.899999999999999" customHeight="1">
      <c r="B1484" s="33"/>
      <c r="C1484" s="226" t="s">
        <v>1</v>
      </c>
      <c r="D1484" s="226" t="s">
        <v>325</v>
      </c>
      <c r="E1484" s="18" t="s">
        <v>1</v>
      </c>
      <c r="F1484" s="227">
        <v>109.75</v>
      </c>
      <c r="H1484" s="33"/>
    </row>
    <row r="1485" spans="2:8" s="1" customFormat="1" ht="16.899999999999999" customHeight="1">
      <c r="B1485" s="33"/>
      <c r="C1485" s="228" t="s">
        <v>10747</v>
      </c>
      <c r="H1485" s="33"/>
    </row>
    <row r="1486" spans="2:8" s="1" customFormat="1" ht="16.899999999999999" customHeight="1">
      <c r="B1486" s="33"/>
      <c r="C1486" s="226" t="s">
        <v>1293</v>
      </c>
      <c r="D1486" s="226" t="s">
        <v>1294</v>
      </c>
      <c r="E1486" s="18" t="s">
        <v>398</v>
      </c>
      <c r="F1486" s="227">
        <v>109.75</v>
      </c>
      <c r="H1486" s="33"/>
    </row>
    <row r="1487" spans="2:8" s="1" customFormat="1" ht="16.899999999999999" customHeight="1">
      <c r="B1487" s="33"/>
      <c r="C1487" s="222" t="s">
        <v>257</v>
      </c>
      <c r="D1487" s="223" t="s">
        <v>1</v>
      </c>
      <c r="E1487" s="224" t="s">
        <v>1</v>
      </c>
      <c r="F1487" s="225">
        <v>31.356000000000002</v>
      </c>
      <c r="H1487" s="33"/>
    </row>
    <row r="1488" spans="2:8" s="1" customFormat="1" ht="16.899999999999999" customHeight="1">
      <c r="B1488" s="33"/>
      <c r="C1488" s="226" t="s">
        <v>1</v>
      </c>
      <c r="D1488" s="226" t="s">
        <v>10855</v>
      </c>
      <c r="E1488" s="18" t="s">
        <v>1</v>
      </c>
      <c r="F1488" s="227">
        <v>31.356000000000002</v>
      </c>
      <c r="H1488" s="33"/>
    </row>
    <row r="1489" spans="2:8" s="1" customFormat="1" ht="16.899999999999999" customHeight="1">
      <c r="B1489" s="33"/>
      <c r="C1489" s="228" t="s">
        <v>10747</v>
      </c>
      <c r="H1489" s="33"/>
    </row>
    <row r="1490" spans="2:8" s="1" customFormat="1" ht="22.5">
      <c r="B1490" s="33"/>
      <c r="C1490" s="226" t="s">
        <v>353</v>
      </c>
      <c r="D1490" s="226" t="s">
        <v>354</v>
      </c>
      <c r="E1490" s="18" t="s">
        <v>337</v>
      </c>
      <c r="F1490" s="227">
        <v>37</v>
      </c>
      <c r="H1490" s="33"/>
    </row>
    <row r="1491" spans="2:8" s="1" customFormat="1" ht="22.5">
      <c r="B1491" s="33"/>
      <c r="C1491" s="226" t="s">
        <v>362</v>
      </c>
      <c r="D1491" s="226" t="s">
        <v>363</v>
      </c>
      <c r="E1491" s="18" t="s">
        <v>364</v>
      </c>
      <c r="F1491" s="227">
        <v>56.441000000000003</v>
      </c>
      <c r="H1491" s="33"/>
    </row>
    <row r="1492" spans="2:8" s="1" customFormat="1" ht="16.899999999999999" customHeight="1">
      <c r="B1492" s="33"/>
      <c r="C1492" s="226" t="s">
        <v>370</v>
      </c>
      <c r="D1492" s="226" t="s">
        <v>371</v>
      </c>
      <c r="E1492" s="18" t="s">
        <v>337</v>
      </c>
      <c r="F1492" s="227">
        <v>37</v>
      </c>
      <c r="H1492" s="33"/>
    </row>
    <row r="1493" spans="2:8" s="1" customFormat="1" ht="16.899999999999999" customHeight="1">
      <c r="B1493" s="33"/>
      <c r="C1493" s="222" t="s">
        <v>222</v>
      </c>
      <c r="D1493" s="223" t="s">
        <v>1</v>
      </c>
      <c r="E1493" s="224" t="s">
        <v>1</v>
      </c>
      <c r="F1493" s="225">
        <v>3252.6</v>
      </c>
      <c r="H1493" s="33"/>
    </row>
    <row r="1494" spans="2:8" s="1" customFormat="1" ht="16.899999999999999" customHeight="1">
      <c r="B1494" s="33"/>
      <c r="C1494" s="226" t="s">
        <v>1</v>
      </c>
      <c r="D1494" s="226" t="s">
        <v>733</v>
      </c>
      <c r="E1494" s="18" t="s">
        <v>1</v>
      </c>
      <c r="F1494" s="227">
        <v>0</v>
      </c>
      <c r="H1494" s="33"/>
    </row>
    <row r="1495" spans="2:8" s="1" customFormat="1" ht="16.899999999999999" customHeight="1">
      <c r="B1495" s="33"/>
      <c r="C1495" s="226" t="s">
        <v>1</v>
      </c>
      <c r="D1495" s="226" t="s">
        <v>734</v>
      </c>
      <c r="E1495" s="18" t="s">
        <v>1</v>
      </c>
      <c r="F1495" s="227">
        <v>64.400000000000006</v>
      </c>
      <c r="H1495" s="33"/>
    </row>
    <row r="1496" spans="2:8" s="1" customFormat="1" ht="16.899999999999999" customHeight="1">
      <c r="B1496" s="33"/>
      <c r="C1496" s="226" t="s">
        <v>1</v>
      </c>
      <c r="D1496" s="226" t="s">
        <v>566</v>
      </c>
      <c r="E1496" s="18" t="s">
        <v>1</v>
      </c>
      <c r="F1496" s="227">
        <v>0</v>
      </c>
      <c r="H1496" s="33"/>
    </row>
    <row r="1497" spans="2:8" s="1" customFormat="1" ht="16.899999999999999" customHeight="1">
      <c r="B1497" s="33"/>
      <c r="C1497" s="226" t="s">
        <v>1</v>
      </c>
      <c r="D1497" s="226" t="s">
        <v>10808</v>
      </c>
      <c r="E1497" s="18" t="s">
        <v>1</v>
      </c>
      <c r="F1497" s="227">
        <v>14.5</v>
      </c>
      <c r="H1497" s="33"/>
    </row>
    <row r="1498" spans="2:8" s="1" customFormat="1" ht="16.899999999999999" customHeight="1">
      <c r="B1498" s="33"/>
      <c r="C1498" s="226" t="s">
        <v>1</v>
      </c>
      <c r="D1498" s="226" t="s">
        <v>2164</v>
      </c>
      <c r="E1498" s="18" t="s">
        <v>1</v>
      </c>
      <c r="F1498" s="227">
        <v>0</v>
      </c>
      <c r="H1498" s="33"/>
    </row>
    <row r="1499" spans="2:8" s="1" customFormat="1" ht="16.899999999999999" customHeight="1">
      <c r="B1499" s="33"/>
      <c r="C1499" s="226" t="s">
        <v>1</v>
      </c>
      <c r="D1499" s="226" t="s">
        <v>10777</v>
      </c>
      <c r="E1499" s="18" t="s">
        <v>1</v>
      </c>
      <c r="F1499" s="227">
        <v>186.23</v>
      </c>
      <c r="H1499" s="33"/>
    </row>
    <row r="1500" spans="2:8" s="1" customFormat="1" ht="16.899999999999999" customHeight="1">
      <c r="B1500" s="33"/>
      <c r="C1500" s="226" t="s">
        <v>1</v>
      </c>
      <c r="D1500" s="226" t="s">
        <v>735</v>
      </c>
      <c r="E1500" s="18" t="s">
        <v>1</v>
      </c>
      <c r="F1500" s="227">
        <v>0</v>
      </c>
      <c r="H1500" s="33"/>
    </row>
    <row r="1501" spans="2:8" s="1" customFormat="1" ht="16.899999999999999" customHeight="1">
      <c r="B1501" s="33"/>
      <c r="C1501" s="226" t="s">
        <v>1</v>
      </c>
      <c r="D1501" s="226" t="s">
        <v>734</v>
      </c>
      <c r="E1501" s="18" t="s">
        <v>1</v>
      </c>
      <c r="F1501" s="227">
        <v>64.400000000000006</v>
      </c>
      <c r="H1501" s="33"/>
    </row>
    <row r="1502" spans="2:8" s="1" customFormat="1" ht="16.899999999999999" customHeight="1">
      <c r="B1502" s="33"/>
      <c r="C1502" s="226" t="s">
        <v>1</v>
      </c>
      <c r="D1502" s="226" t="s">
        <v>2175</v>
      </c>
      <c r="E1502" s="18" t="s">
        <v>1</v>
      </c>
      <c r="F1502" s="227">
        <v>0</v>
      </c>
      <c r="H1502" s="33"/>
    </row>
    <row r="1503" spans="2:8" s="1" customFormat="1" ht="16.899999999999999" customHeight="1">
      <c r="B1503" s="33"/>
      <c r="C1503" s="226" t="s">
        <v>1</v>
      </c>
      <c r="D1503" s="226" t="s">
        <v>10778</v>
      </c>
      <c r="E1503" s="18" t="s">
        <v>1</v>
      </c>
      <c r="F1503" s="227">
        <v>110.7</v>
      </c>
      <c r="H1503" s="33"/>
    </row>
    <row r="1504" spans="2:8" s="1" customFormat="1" ht="16.899999999999999" customHeight="1">
      <c r="B1504" s="33"/>
      <c r="C1504" s="226" t="s">
        <v>1</v>
      </c>
      <c r="D1504" s="226" t="s">
        <v>1896</v>
      </c>
      <c r="E1504" s="18" t="s">
        <v>1</v>
      </c>
      <c r="F1504" s="227">
        <v>0</v>
      </c>
      <c r="H1504" s="33"/>
    </row>
    <row r="1505" spans="2:8" s="1" customFormat="1" ht="16.899999999999999" customHeight="1">
      <c r="B1505" s="33"/>
      <c r="C1505" s="226" t="s">
        <v>1</v>
      </c>
      <c r="D1505" s="226" t="s">
        <v>10802</v>
      </c>
      <c r="E1505" s="18" t="s">
        <v>1</v>
      </c>
      <c r="F1505" s="227">
        <v>195.2</v>
      </c>
      <c r="H1505" s="33"/>
    </row>
    <row r="1506" spans="2:8" s="1" customFormat="1" ht="16.899999999999999" customHeight="1">
      <c r="B1506" s="33"/>
      <c r="C1506" s="226" t="s">
        <v>1</v>
      </c>
      <c r="D1506" s="226" t="s">
        <v>2167</v>
      </c>
      <c r="E1506" s="18" t="s">
        <v>1</v>
      </c>
      <c r="F1506" s="227">
        <v>0</v>
      </c>
      <c r="H1506" s="33"/>
    </row>
    <row r="1507" spans="2:8" s="1" customFormat="1" ht="16.899999999999999" customHeight="1">
      <c r="B1507" s="33"/>
      <c r="C1507" s="226" t="s">
        <v>1</v>
      </c>
      <c r="D1507" s="226" t="s">
        <v>10856</v>
      </c>
      <c r="E1507" s="18" t="s">
        <v>1</v>
      </c>
      <c r="F1507" s="227">
        <v>5.7</v>
      </c>
      <c r="H1507" s="33"/>
    </row>
    <row r="1508" spans="2:8" s="1" customFormat="1" ht="16.899999999999999" customHeight="1">
      <c r="B1508" s="33"/>
      <c r="C1508" s="226" t="s">
        <v>1</v>
      </c>
      <c r="D1508" s="226" t="s">
        <v>1898</v>
      </c>
      <c r="E1508" s="18" t="s">
        <v>1</v>
      </c>
      <c r="F1508" s="227">
        <v>0</v>
      </c>
      <c r="H1508" s="33"/>
    </row>
    <row r="1509" spans="2:8" s="1" customFormat="1" ht="16.899999999999999" customHeight="1">
      <c r="B1509" s="33"/>
      <c r="C1509" s="226" t="s">
        <v>1</v>
      </c>
      <c r="D1509" s="226" t="s">
        <v>10803</v>
      </c>
      <c r="E1509" s="18" t="s">
        <v>1</v>
      </c>
      <c r="F1509" s="227">
        <v>193.8</v>
      </c>
      <c r="H1509" s="33"/>
    </row>
    <row r="1510" spans="2:8" s="1" customFormat="1" ht="16.899999999999999" customHeight="1">
      <c r="B1510" s="33"/>
      <c r="C1510" s="226" t="s">
        <v>1</v>
      </c>
      <c r="D1510" s="226" t="s">
        <v>2169</v>
      </c>
      <c r="E1510" s="18" t="s">
        <v>1</v>
      </c>
      <c r="F1510" s="227">
        <v>0</v>
      </c>
      <c r="H1510" s="33"/>
    </row>
    <row r="1511" spans="2:8" s="1" customFormat="1" ht="16.899999999999999" customHeight="1">
      <c r="B1511" s="33"/>
      <c r="C1511" s="226" t="s">
        <v>1</v>
      </c>
      <c r="D1511" s="226" t="s">
        <v>10857</v>
      </c>
      <c r="E1511" s="18" t="s">
        <v>1</v>
      </c>
      <c r="F1511" s="227">
        <v>12.5</v>
      </c>
      <c r="H1511" s="33"/>
    </row>
    <row r="1512" spans="2:8" s="1" customFormat="1" ht="16.899999999999999" customHeight="1">
      <c r="B1512" s="33"/>
      <c r="C1512" s="226" t="s">
        <v>1</v>
      </c>
      <c r="D1512" s="226" t="s">
        <v>2177</v>
      </c>
      <c r="E1512" s="18" t="s">
        <v>1</v>
      </c>
      <c r="F1512" s="227">
        <v>0</v>
      </c>
      <c r="H1512" s="33"/>
    </row>
    <row r="1513" spans="2:8" s="1" customFormat="1" ht="16.899999999999999" customHeight="1">
      <c r="B1513" s="33"/>
      <c r="C1513" s="226" t="s">
        <v>1</v>
      </c>
      <c r="D1513" s="226" t="s">
        <v>1853</v>
      </c>
      <c r="E1513" s="18" t="s">
        <v>1</v>
      </c>
      <c r="F1513" s="227">
        <v>3.8</v>
      </c>
      <c r="H1513" s="33"/>
    </row>
    <row r="1514" spans="2:8" s="1" customFormat="1" ht="16.899999999999999" customHeight="1">
      <c r="B1514" s="33"/>
      <c r="C1514" s="226" t="s">
        <v>1</v>
      </c>
      <c r="D1514" s="226" t="s">
        <v>2181</v>
      </c>
      <c r="E1514" s="18" t="s">
        <v>1</v>
      </c>
      <c r="F1514" s="227">
        <v>0</v>
      </c>
      <c r="H1514" s="33"/>
    </row>
    <row r="1515" spans="2:8" s="1" customFormat="1" ht="16.899999999999999" customHeight="1">
      <c r="B1515" s="33"/>
      <c r="C1515" s="226" t="s">
        <v>1</v>
      </c>
      <c r="D1515" s="226" t="s">
        <v>10780</v>
      </c>
      <c r="E1515" s="18" t="s">
        <v>1</v>
      </c>
      <c r="F1515" s="227">
        <v>1.5</v>
      </c>
      <c r="H1515" s="33"/>
    </row>
    <row r="1516" spans="2:8" s="1" customFormat="1" ht="16.899999999999999" customHeight="1">
      <c r="B1516" s="33"/>
      <c r="C1516" s="226" t="s">
        <v>1</v>
      </c>
      <c r="D1516" s="226" t="s">
        <v>2183</v>
      </c>
      <c r="E1516" s="18" t="s">
        <v>1</v>
      </c>
      <c r="F1516" s="227">
        <v>0</v>
      </c>
      <c r="H1516" s="33"/>
    </row>
    <row r="1517" spans="2:8" s="1" customFormat="1" ht="16.899999999999999" customHeight="1">
      <c r="B1517" s="33"/>
      <c r="C1517" s="226" t="s">
        <v>1</v>
      </c>
      <c r="D1517" s="226" t="s">
        <v>10781</v>
      </c>
      <c r="E1517" s="18" t="s">
        <v>1</v>
      </c>
      <c r="F1517" s="227">
        <v>2.2999999999999998</v>
      </c>
      <c r="H1517" s="33"/>
    </row>
    <row r="1518" spans="2:8" s="1" customFormat="1" ht="16.899999999999999" customHeight="1">
      <c r="B1518" s="33"/>
      <c r="C1518" s="226" t="s">
        <v>1</v>
      </c>
      <c r="D1518" s="226" t="s">
        <v>2185</v>
      </c>
      <c r="E1518" s="18" t="s">
        <v>1</v>
      </c>
      <c r="F1518" s="227">
        <v>0</v>
      </c>
      <c r="H1518" s="33"/>
    </row>
    <row r="1519" spans="2:8" s="1" customFormat="1" ht="16.899999999999999" customHeight="1">
      <c r="B1519" s="33"/>
      <c r="C1519" s="226" t="s">
        <v>1</v>
      </c>
      <c r="D1519" s="226" t="s">
        <v>1839</v>
      </c>
      <c r="E1519" s="18" t="s">
        <v>1</v>
      </c>
      <c r="F1519" s="227">
        <v>2.8</v>
      </c>
      <c r="H1519" s="33"/>
    </row>
    <row r="1520" spans="2:8" s="1" customFormat="1" ht="16.899999999999999" customHeight="1">
      <c r="B1520" s="33"/>
      <c r="C1520" s="226" t="s">
        <v>1</v>
      </c>
      <c r="D1520" s="226" t="s">
        <v>2188</v>
      </c>
      <c r="E1520" s="18" t="s">
        <v>1</v>
      </c>
      <c r="F1520" s="227">
        <v>0</v>
      </c>
      <c r="H1520" s="33"/>
    </row>
    <row r="1521" spans="2:8" s="1" customFormat="1" ht="16.899999999999999" customHeight="1">
      <c r="B1521" s="33"/>
      <c r="C1521" s="226" t="s">
        <v>1</v>
      </c>
      <c r="D1521" s="226" t="s">
        <v>10782</v>
      </c>
      <c r="E1521" s="18" t="s">
        <v>1</v>
      </c>
      <c r="F1521" s="227">
        <v>15.5</v>
      </c>
      <c r="H1521" s="33"/>
    </row>
    <row r="1522" spans="2:8" s="1" customFormat="1" ht="16.899999999999999" customHeight="1">
      <c r="B1522" s="33"/>
      <c r="C1522" s="226" t="s">
        <v>1</v>
      </c>
      <c r="D1522" s="226" t="s">
        <v>2190</v>
      </c>
      <c r="E1522" s="18" t="s">
        <v>1</v>
      </c>
      <c r="F1522" s="227">
        <v>0</v>
      </c>
      <c r="H1522" s="33"/>
    </row>
    <row r="1523" spans="2:8" s="1" customFormat="1" ht="16.899999999999999" customHeight="1">
      <c r="B1523" s="33"/>
      <c r="C1523" s="226" t="s">
        <v>1</v>
      </c>
      <c r="D1523" s="226" t="s">
        <v>10755</v>
      </c>
      <c r="E1523" s="18" t="s">
        <v>1</v>
      </c>
      <c r="F1523" s="227">
        <v>25.6</v>
      </c>
      <c r="H1523" s="33"/>
    </row>
    <row r="1524" spans="2:8" s="1" customFormat="1" ht="16.899999999999999" customHeight="1">
      <c r="B1524" s="33"/>
      <c r="C1524" s="226" t="s">
        <v>1</v>
      </c>
      <c r="D1524" s="226" t="s">
        <v>2192</v>
      </c>
      <c r="E1524" s="18" t="s">
        <v>1</v>
      </c>
      <c r="F1524" s="227">
        <v>0</v>
      </c>
      <c r="H1524" s="33"/>
    </row>
    <row r="1525" spans="2:8" s="1" customFormat="1" ht="16.899999999999999" customHeight="1">
      <c r="B1525" s="33"/>
      <c r="C1525" s="226" t="s">
        <v>1</v>
      </c>
      <c r="D1525" s="226" t="s">
        <v>10756</v>
      </c>
      <c r="E1525" s="18" t="s">
        <v>1</v>
      </c>
      <c r="F1525" s="227">
        <v>3.3</v>
      </c>
      <c r="H1525" s="33"/>
    </row>
    <row r="1526" spans="2:8" s="1" customFormat="1" ht="16.899999999999999" customHeight="1">
      <c r="B1526" s="33"/>
      <c r="C1526" s="226" t="s">
        <v>1</v>
      </c>
      <c r="D1526" s="226" t="s">
        <v>2194</v>
      </c>
      <c r="E1526" s="18" t="s">
        <v>1</v>
      </c>
      <c r="F1526" s="227">
        <v>0</v>
      </c>
      <c r="H1526" s="33"/>
    </row>
    <row r="1527" spans="2:8" s="1" customFormat="1" ht="16.899999999999999" customHeight="1">
      <c r="B1527" s="33"/>
      <c r="C1527" s="226" t="s">
        <v>1</v>
      </c>
      <c r="D1527" s="226" t="s">
        <v>10757</v>
      </c>
      <c r="E1527" s="18" t="s">
        <v>1</v>
      </c>
      <c r="F1527" s="227">
        <v>4.3</v>
      </c>
      <c r="H1527" s="33"/>
    </row>
    <row r="1528" spans="2:8" s="1" customFormat="1" ht="16.899999999999999" customHeight="1">
      <c r="B1528" s="33"/>
      <c r="C1528" s="226" t="s">
        <v>1</v>
      </c>
      <c r="D1528" s="226" t="s">
        <v>2196</v>
      </c>
      <c r="E1528" s="18" t="s">
        <v>1</v>
      </c>
      <c r="F1528" s="227">
        <v>0</v>
      </c>
      <c r="H1528" s="33"/>
    </row>
    <row r="1529" spans="2:8" s="1" customFormat="1" ht="16.899999999999999" customHeight="1">
      <c r="B1529" s="33"/>
      <c r="C1529" s="226" t="s">
        <v>1</v>
      </c>
      <c r="D1529" s="226" t="s">
        <v>10758</v>
      </c>
      <c r="E1529" s="18" t="s">
        <v>1</v>
      </c>
      <c r="F1529" s="227">
        <v>4.5</v>
      </c>
      <c r="H1529" s="33"/>
    </row>
    <row r="1530" spans="2:8" s="1" customFormat="1" ht="16.899999999999999" customHeight="1">
      <c r="B1530" s="33"/>
      <c r="C1530" s="226" t="s">
        <v>1</v>
      </c>
      <c r="D1530" s="226" t="s">
        <v>2202</v>
      </c>
      <c r="E1530" s="18" t="s">
        <v>1</v>
      </c>
      <c r="F1530" s="227">
        <v>0</v>
      </c>
      <c r="H1530" s="33"/>
    </row>
    <row r="1531" spans="2:8" s="1" customFormat="1" ht="16.899999999999999" customHeight="1">
      <c r="B1531" s="33"/>
      <c r="C1531" s="226" t="s">
        <v>1</v>
      </c>
      <c r="D1531" s="226" t="s">
        <v>10762</v>
      </c>
      <c r="E1531" s="18" t="s">
        <v>1</v>
      </c>
      <c r="F1531" s="227">
        <v>9.9</v>
      </c>
      <c r="H1531" s="33"/>
    </row>
    <row r="1532" spans="2:8" s="1" customFormat="1" ht="16.899999999999999" customHeight="1">
      <c r="B1532" s="33"/>
      <c r="C1532" s="226" t="s">
        <v>1</v>
      </c>
      <c r="D1532" s="226" t="s">
        <v>2209</v>
      </c>
      <c r="E1532" s="18" t="s">
        <v>1</v>
      </c>
      <c r="F1532" s="227">
        <v>0</v>
      </c>
      <c r="H1532" s="33"/>
    </row>
    <row r="1533" spans="2:8" s="1" customFormat="1" ht="16.899999999999999" customHeight="1">
      <c r="B1533" s="33"/>
      <c r="C1533" s="226" t="s">
        <v>1</v>
      </c>
      <c r="D1533" s="226" t="s">
        <v>10763</v>
      </c>
      <c r="E1533" s="18" t="s">
        <v>1</v>
      </c>
      <c r="F1533" s="227">
        <v>31</v>
      </c>
      <c r="H1533" s="33"/>
    </row>
    <row r="1534" spans="2:8" s="1" customFormat="1" ht="16.899999999999999" customHeight="1">
      <c r="B1534" s="33"/>
      <c r="C1534" s="226" t="s">
        <v>1</v>
      </c>
      <c r="D1534" s="226" t="s">
        <v>2211</v>
      </c>
      <c r="E1534" s="18" t="s">
        <v>1</v>
      </c>
      <c r="F1534" s="227">
        <v>0</v>
      </c>
      <c r="H1534" s="33"/>
    </row>
    <row r="1535" spans="2:8" s="1" customFormat="1" ht="16.899999999999999" customHeight="1">
      <c r="B1535" s="33"/>
      <c r="C1535" s="226" t="s">
        <v>1</v>
      </c>
      <c r="D1535" s="226" t="s">
        <v>10797</v>
      </c>
      <c r="E1535" s="18" t="s">
        <v>1</v>
      </c>
      <c r="F1535" s="227">
        <v>11</v>
      </c>
      <c r="H1535" s="33"/>
    </row>
    <row r="1536" spans="2:8" s="1" customFormat="1" ht="16.899999999999999" customHeight="1">
      <c r="B1536" s="33"/>
      <c r="C1536" s="226" t="s">
        <v>1</v>
      </c>
      <c r="D1536" s="226" t="s">
        <v>2213</v>
      </c>
      <c r="E1536" s="18" t="s">
        <v>1</v>
      </c>
      <c r="F1536" s="227">
        <v>0</v>
      </c>
      <c r="H1536" s="33"/>
    </row>
    <row r="1537" spans="2:8" s="1" customFormat="1" ht="16.899999999999999" customHeight="1">
      <c r="B1537" s="33"/>
      <c r="C1537" s="226" t="s">
        <v>1</v>
      </c>
      <c r="D1537" s="226" t="s">
        <v>10764</v>
      </c>
      <c r="E1537" s="18" t="s">
        <v>1</v>
      </c>
      <c r="F1537" s="227">
        <v>8.1999999999999993</v>
      </c>
      <c r="H1537" s="33"/>
    </row>
    <row r="1538" spans="2:8" s="1" customFormat="1" ht="16.899999999999999" customHeight="1">
      <c r="B1538" s="33"/>
      <c r="C1538" s="226" t="s">
        <v>1</v>
      </c>
      <c r="D1538" s="226" t="s">
        <v>2215</v>
      </c>
      <c r="E1538" s="18" t="s">
        <v>1</v>
      </c>
      <c r="F1538" s="227">
        <v>0</v>
      </c>
      <c r="H1538" s="33"/>
    </row>
    <row r="1539" spans="2:8" s="1" customFormat="1" ht="16.899999999999999" customHeight="1">
      <c r="B1539" s="33"/>
      <c r="C1539" s="226" t="s">
        <v>1</v>
      </c>
      <c r="D1539" s="226" t="s">
        <v>10765</v>
      </c>
      <c r="E1539" s="18" t="s">
        <v>1</v>
      </c>
      <c r="F1539" s="227">
        <v>16.899999999999999</v>
      </c>
      <c r="H1539" s="33"/>
    </row>
    <row r="1540" spans="2:8" s="1" customFormat="1" ht="16.899999999999999" customHeight="1">
      <c r="B1540" s="33"/>
      <c r="C1540" s="226" t="s">
        <v>1</v>
      </c>
      <c r="D1540" s="226" t="s">
        <v>2217</v>
      </c>
      <c r="E1540" s="18" t="s">
        <v>1</v>
      </c>
      <c r="F1540" s="227">
        <v>0</v>
      </c>
      <c r="H1540" s="33"/>
    </row>
    <row r="1541" spans="2:8" s="1" customFormat="1" ht="16.899999999999999" customHeight="1">
      <c r="B1541" s="33"/>
      <c r="C1541" s="226" t="s">
        <v>1</v>
      </c>
      <c r="D1541" s="226" t="s">
        <v>10766</v>
      </c>
      <c r="E1541" s="18" t="s">
        <v>1</v>
      </c>
      <c r="F1541" s="227">
        <v>57.4</v>
      </c>
      <c r="H1541" s="33"/>
    </row>
    <row r="1542" spans="2:8" s="1" customFormat="1" ht="16.899999999999999" customHeight="1">
      <c r="B1542" s="33"/>
      <c r="C1542" s="226" t="s">
        <v>1</v>
      </c>
      <c r="D1542" s="226" t="s">
        <v>2219</v>
      </c>
      <c r="E1542" s="18" t="s">
        <v>1</v>
      </c>
      <c r="F1542" s="227">
        <v>0</v>
      </c>
      <c r="H1542" s="33"/>
    </row>
    <row r="1543" spans="2:8" s="1" customFormat="1" ht="16.899999999999999" customHeight="1">
      <c r="B1543" s="33"/>
      <c r="C1543" s="226" t="s">
        <v>1</v>
      </c>
      <c r="D1543" s="226" t="s">
        <v>10767</v>
      </c>
      <c r="E1543" s="18" t="s">
        <v>1</v>
      </c>
      <c r="F1543" s="227">
        <v>57.3</v>
      </c>
      <c r="H1543" s="33"/>
    </row>
    <row r="1544" spans="2:8" s="1" customFormat="1" ht="16.899999999999999" customHeight="1">
      <c r="B1544" s="33"/>
      <c r="C1544" s="226" t="s">
        <v>1</v>
      </c>
      <c r="D1544" s="226" t="s">
        <v>2220</v>
      </c>
      <c r="E1544" s="18" t="s">
        <v>1</v>
      </c>
      <c r="F1544" s="227">
        <v>0</v>
      </c>
      <c r="H1544" s="33"/>
    </row>
    <row r="1545" spans="2:8" s="1" customFormat="1" ht="16.899999999999999" customHeight="1">
      <c r="B1545" s="33"/>
      <c r="C1545" s="226" t="s">
        <v>1</v>
      </c>
      <c r="D1545" s="226" t="s">
        <v>10768</v>
      </c>
      <c r="E1545" s="18" t="s">
        <v>1</v>
      </c>
      <c r="F1545" s="227">
        <v>31.1</v>
      </c>
      <c r="H1545" s="33"/>
    </row>
    <row r="1546" spans="2:8" s="1" customFormat="1" ht="16.899999999999999" customHeight="1">
      <c r="B1546" s="33"/>
      <c r="C1546" s="226" t="s">
        <v>1</v>
      </c>
      <c r="D1546" s="226" t="s">
        <v>2221</v>
      </c>
      <c r="E1546" s="18" t="s">
        <v>1</v>
      </c>
      <c r="F1546" s="227">
        <v>0</v>
      </c>
      <c r="H1546" s="33"/>
    </row>
    <row r="1547" spans="2:8" s="1" customFormat="1" ht="16.899999999999999" customHeight="1">
      <c r="B1547" s="33"/>
      <c r="C1547" s="226" t="s">
        <v>1</v>
      </c>
      <c r="D1547" s="226" t="s">
        <v>10797</v>
      </c>
      <c r="E1547" s="18" t="s">
        <v>1</v>
      </c>
      <c r="F1547" s="227">
        <v>11</v>
      </c>
      <c r="H1547" s="33"/>
    </row>
    <row r="1548" spans="2:8" s="1" customFormat="1" ht="16.899999999999999" customHeight="1">
      <c r="B1548" s="33"/>
      <c r="C1548" s="226" t="s">
        <v>1</v>
      </c>
      <c r="D1548" s="226" t="s">
        <v>2222</v>
      </c>
      <c r="E1548" s="18" t="s">
        <v>1</v>
      </c>
      <c r="F1548" s="227">
        <v>0</v>
      </c>
      <c r="H1548" s="33"/>
    </row>
    <row r="1549" spans="2:8" s="1" customFormat="1" ht="16.899999999999999" customHeight="1">
      <c r="B1549" s="33"/>
      <c r="C1549" s="226" t="s">
        <v>1</v>
      </c>
      <c r="D1549" s="226" t="s">
        <v>10764</v>
      </c>
      <c r="E1549" s="18" t="s">
        <v>1</v>
      </c>
      <c r="F1549" s="227">
        <v>8.1999999999999993</v>
      </c>
      <c r="H1549" s="33"/>
    </row>
    <row r="1550" spans="2:8" s="1" customFormat="1" ht="16.899999999999999" customHeight="1">
      <c r="B1550" s="33"/>
      <c r="C1550" s="226" t="s">
        <v>1</v>
      </c>
      <c r="D1550" s="226" t="s">
        <v>2223</v>
      </c>
      <c r="E1550" s="18" t="s">
        <v>1</v>
      </c>
      <c r="F1550" s="227">
        <v>0</v>
      </c>
      <c r="H1550" s="33"/>
    </row>
    <row r="1551" spans="2:8" s="1" customFormat="1" ht="16.899999999999999" customHeight="1">
      <c r="B1551" s="33"/>
      <c r="C1551" s="226" t="s">
        <v>1</v>
      </c>
      <c r="D1551" s="226" t="s">
        <v>10769</v>
      </c>
      <c r="E1551" s="18" t="s">
        <v>1</v>
      </c>
      <c r="F1551" s="227">
        <v>15.9</v>
      </c>
      <c r="H1551" s="33"/>
    </row>
    <row r="1552" spans="2:8" s="1" customFormat="1" ht="16.899999999999999" customHeight="1">
      <c r="B1552" s="33"/>
      <c r="C1552" s="226" t="s">
        <v>1</v>
      </c>
      <c r="D1552" s="226" t="s">
        <v>2224</v>
      </c>
      <c r="E1552" s="18" t="s">
        <v>1</v>
      </c>
      <c r="F1552" s="227">
        <v>0</v>
      </c>
      <c r="H1552" s="33"/>
    </row>
    <row r="1553" spans="2:8" s="1" customFormat="1" ht="16.899999999999999" customHeight="1">
      <c r="B1553" s="33"/>
      <c r="C1553" s="226" t="s">
        <v>1</v>
      </c>
      <c r="D1553" s="226" t="s">
        <v>10770</v>
      </c>
      <c r="E1553" s="18" t="s">
        <v>1</v>
      </c>
      <c r="F1553" s="227">
        <v>1.1000000000000001</v>
      </c>
      <c r="H1553" s="33"/>
    </row>
    <row r="1554" spans="2:8" s="1" customFormat="1" ht="16.899999999999999" customHeight="1">
      <c r="B1554" s="33"/>
      <c r="C1554" s="226" t="s">
        <v>1</v>
      </c>
      <c r="D1554" s="226" t="s">
        <v>2226</v>
      </c>
      <c r="E1554" s="18" t="s">
        <v>1</v>
      </c>
      <c r="F1554" s="227">
        <v>0</v>
      </c>
      <c r="H1554" s="33"/>
    </row>
    <row r="1555" spans="2:8" s="1" customFormat="1" ht="16.899999999999999" customHeight="1">
      <c r="B1555" s="33"/>
      <c r="C1555" s="226" t="s">
        <v>1</v>
      </c>
      <c r="D1555" s="226" t="s">
        <v>10771</v>
      </c>
      <c r="E1555" s="18" t="s">
        <v>1</v>
      </c>
      <c r="F1555" s="227">
        <v>75.2</v>
      </c>
      <c r="H1555" s="33"/>
    </row>
    <row r="1556" spans="2:8" s="1" customFormat="1" ht="16.899999999999999" customHeight="1">
      <c r="B1556" s="33"/>
      <c r="C1556" s="226" t="s">
        <v>1</v>
      </c>
      <c r="D1556" s="226" t="s">
        <v>2228</v>
      </c>
      <c r="E1556" s="18" t="s">
        <v>1</v>
      </c>
      <c r="F1556" s="227">
        <v>0</v>
      </c>
      <c r="H1556" s="33"/>
    </row>
    <row r="1557" spans="2:8" s="1" customFormat="1" ht="16.899999999999999" customHeight="1">
      <c r="B1557" s="33"/>
      <c r="C1557" s="226" t="s">
        <v>1</v>
      </c>
      <c r="D1557" s="226" t="s">
        <v>10772</v>
      </c>
      <c r="E1557" s="18" t="s">
        <v>1</v>
      </c>
      <c r="F1557" s="227">
        <v>69</v>
      </c>
      <c r="H1557" s="33"/>
    </row>
    <row r="1558" spans="2:8" s="1" customFormat="1" ht="16.899999999999999" customHeight="1">
      <c r="B1558" s="33"/>
      <c r="C1558" s="226" t="s">
        <v>1</v>
      </c>
      <c r="D1558" s="226" t="s">
        <v>2230</v>
      </c>
      <c r="E1558" s="18" t="s">
        <v>1</v>
      </c>
      <c r="F1558" s="227">
        <v>0</v>
      </c>
      <c r="H1558" s="33"/>
    </row>
    <row r="1559" spans="2:8" s="1" customFormat="1" ht="16.899999999999999" customHeight="1">
      <c r="B1559" s="33"/>
      <c r="C1559" s="226" t="s">
        <v>1</v>
      </c>
      <c r="D1559" s="226" t="s">
        <v>10784</v>
      </c>
      <c r="E1559" s="18" t="s">
        <v>1</v>
      </c>
      <c r="F1559" s="227">
        <v>66.8</v>
      </c>
      <c r="H1559" s="33"/>
    </row>
    <row r="1560" spans="2:8" s="1" customFormat="1" ht="16.899999999999999" customHeight="1">
      <c r="B1560" s="33"/>
      <c r="C1560" s="226" t="s">
        <v>1</v>
      </c>
      <c r="D1560" s="226" t="s">
        <v>2232</v>
      </c>
      <c r="E1560" s="18" t="s">
        <v>1</v>
      </c>
      <c r="F1560" s="227">
        <v>0</v>
      </c>
      <c r="H1560" s="33"/>
    </row>
    <row r="1561" spans="2:8" s="1" customFormat="1" ht="16.899999999999999" customHeight="1">
      <c r="B1561" s="33"/>
      <c r="C1561" s="226" t="s">
        <v>1</v>
      </c>
      <c r="D1561" s="226" t="s">
        <v>10785</v>
      </c>
      <c r="E1561" s="18" t="s">
        <v>1</v>
      </c>
      <c r="F1561" s="227">
        <v>15</v>
      </c>
      <c r="H1561" s="33"/>
    </row>
    <row r="1562" spans="2:8" s="1" customFormat="1" ht="16.899999999999999" customHeight="1">
      <c r="B1562" s="33"/>
      <c r="C1562" s="226" t="s">
        <v>1</v>
      </c>
      <c r="D1562" s="226" t="s">
        <v>2234</v>
      </c>
      <c r="E1562" s="18" t="s">
        <v>1</v>
      </c>
      <c r="F1562" s="227">
        <v>0</v>
      </c>
      <c r="H1562" s="33"/>
    </row>
    <row r="1563" spans="2:8" s="1" customFormat="1" ht="16.899999999999999" customHeight="1">
      <c r="B1563" s="33"/>
      <c r="C1563" s="226" t="s">
        <v>1</v>
      </c>
      <c r="D1563" s="226" t="s">
        <v>10786</v>
      </c>
      <c r="E1563" s="18" t="s">
        <v>1</v>
      </c>
      <c r="F1563" s="227">
        <v>37.4</v>
      </c>
      <c r="H1563" s="33"/>
    </row>
    <row r="1564" spans="2:8" s="1" customFormat="1" ht="16.899999999999999" customHeight="1">
      <c r="B1564" s="33"/>
      <c r="C1564" s="226" t="s">
        <v>1</v>
      </c>
      <c r="D1564" s="226" t="s">
        <v>2236</v>
      </c>
      <c r="E1564" s="18" t="s">
        <v>1</v>
      </c>
      <c r="F1564" s="227">
        <v>0</v>
      </c>
      <c r="H1564" s="33"/>
    </row>
    <row r="1565" spans="2:8" s="1" customFormat="1" ht="16.899999999999999" customHeight="1">
      <c r="B1565" s="33"/>
      <c r="C1565" s="226" t="s">
        <v>1</v>
      </c>
      <c r="D1565" s="226" t="s">
        <v>1</v>
      </c>
      <c r="E1565" s="18" t="s">
        <v>1</v>
      </c>
      <c r="F1565" s="227">
        <v>0</v>
      </c>
      <c r="H1565" s="33"/>
    </row>
    <row r="1566" spans="2:8" s="1" customFormat="1" ht="16.899999999999999" customHeight="1">
      <c r="B1566" s="33"/>
      <c r="C1566" s="226" t="s">
        <v>1</v>
      </c>
      <c r="D1566" s="226" t="s">
        <v>2238</v>
      </c>
      <c r="E1566" s="18" t="s">
        <v>1</v>
      </c>
      <c r="F1566" s="227">
        <v>0</v>
      </c>
      <c r="H1566" s="33"/>
    </row>
    <row r="1567" spans="2:8" s="1" customFormat="1" ht="16.899999999999999" customHeight="1">
      <c r="B1567" s="33"/>
      <c r="C1567" s="226" t="s">
        <v>1</v>
      </c>
      <c r="D1567" s="226" t="s">
        <v>1</v>
      </c>
      <c r="E1567" s="18" t="s">
        <v>1</v>
      </c>
      <c r="F1567" s="227">
        <v>0</v>
      </c>
      <c r="H1567" s="33"/>
    </row>
    <row r="1568" spans="2:8" s="1" customFormat="1" ht="16.899999999999999" customHeight="1">
      <c r="B1568" s="33"/>
      <c r="C1568" s="226" t="s">
        <v>1</v>
      </c>
      <c r="D1568" s="226" t="s">
        <v>2239</v>
      </c>
      <c r="E1568" s="18" t="s">
        <v>1</v>
      </c>
      <c r="F1568" s="227">
        <v>0</v>
      </c>
      <c r="H1568" s="33"/>
    </row>
    <row r="1569" spans="2:8" s="1" customFormat="1" ht="16.899999999999999" customHeight="1">
      <c r="B1569" s="33"/>
      <c r="C1569" s="226" t="s">
        <v>1</v>
      </c>
      <c r="D1569" s="226" t="s">
        <v>1</v>
      </c>
      <c r="E1569" s="18" t="s">
        <v>1</v>
      </c>
      <c r="F1569" s="227">
        <v>0</v>
      </c>
      <c r="H1569" s="33"/>
    </row>
    <row r="1570" spans="2:8" s="1" customFormat="1" ht="16.899999999999999" customHeight="1">
      <c r="B1570" s="33"/>
      <c r="C1570" s="226" t="s">
        <v>1</v>
      </c>
      <c r="D1570" s="226" t="s">
        <v>2240</v>
      </c>
      <c r="E1570" s="18" t="s">
        <v>1</v>
      </c>
      <c r="F1570" s="227">
        <v>0</v>
      </c>
      <c r="H1570" s="33"/>
    </row>
    <row r="1571" spans="2:8" s="1" customFormat="1" ht="16.899999999999999" customHeight="1">
      <c r="B1571" s="33"/>
      <c r="C1571" s="226" t="s">
        <v>1</v>
      </c>
      <c r="D1571" s="226" t="s">
        <v>10808</v>
      </c>
      <c r="E1571" s="18" t="s">
        <v>1</v>
      </c>
      <c r="F1571" s="227">
        <v>14.5</v>
      </c>
      <c r="H1571" s="33"/>
    </row>
    <row r="1572" spans="2:8" s="1" customFormat="1" ht="16.899999999999999" customHeight="1">
      <c r="B1572" s="33"/>
      <c r="C1572" s="226" t="s">
        <v>1</v>
      </c>
      <c r="D1572" s="226" t="s">
        <v>1949</v>
      </c>
      <c r="E1572" s="18" t="s">
        <v>1</v>
      </c>
      <c r="F1572" s="227">
        <v>0</v>
      </c>
      <c r="H1572" s="33"/>
    </row>
    <row r="1573" spans="2:8" s="1" customFormat="1" ht="16.899999999999999" customHeight="1">
      <c r="B1573" s="33"/>
      <c r="C1573" s="226" t="s">
        <v>1</v>
      </c>
      <c r="D1573" s="226" t="s">
        <v>10787</v>
      </c>
      <c r="E1573" s="18" t="s">
        <v>1</v>
      </c>
      <c r="F1573" s="227">
        <v>114.7</v>
      </c>
      <c r="H1573" s="33"/>
    </row>
    <row r="1574" spans="2:8" s="1" customFormat="1" ht="16.899999999999999" customHeight="1">
      <c r="B1574" s="33"/>
      <c r="C1574" s="226" t="s">
        <v>1</v>
      </c>
      <c r="D1574" s="226" t="s">
        <v>2241</v>
      </c>
      <c r="E1574" s="18" t="s">
        <v>1</v>
      </c>
      <c r="F1574" s="227">
        <v>0</v>
      </c>
      <c r="H1574" s="33"/>
    </row>
    <row r="1575" spans="2:8" s="1" customFormat="1" ht="16.899999999999999" customHeight="1">
      <c r="B1575" s="33"/>
      <c r="C1575" s="226" t="s">
        <v>1</v>
      </c>
      <c r="D1575" s="226" t="s">
        <v>10858</v>
      </c>
      <c r="E1575" s="18" t="s">
        <v>1</v>
      </c>
      <c r="F1575" s="227">
        <v>40.6</v>
      </c>
      <c r="H1575" s="33"/>
    </row>
    <row r="1576" spans="2:8" s="1" customFormat="1" ht="16.899999999999999" customHeight="1">
      <c r="B1576" s="33"/>
      <c r="C1576" s="226" t="s">
        <v>1</v>
      </c>
      <c r="D1576" s="226" t="s">
        <v>2243</v>
      </c>
      <c r="E1576" s="18" t="s">
        <v>1</v>
      </c>
      <c r="F1576" s="227">
        <v>0</v>
      </c>
      <c r="H1576" s="33"/>
    </row>
    <row r="1577" spans="2:8" s="1" customFormat="1" ht="16.899999999999999" customHeight="1">
      <c r="B1577" s="33"/>
      <c r="C1577" s="226" t="s">
        <v>1</v>
      </c>
      <c r="D1577" s="226" t="s">
        <v>1</v>
      </c>
      <c r="E1577" s="18" t="s">
        <v>1</v>
      </c>
      <c r="F1577" s="227">
        <v>0</v>
      </c>
      <c r="H1577" s="33"/>
    </row>
    <row r="1578" spans="2:8" s="1" customFormat="1" ht="16.899999999999999" customHeight="1">
      <c r="B1578" s="33"/>
      <c r="C1578" s="226" t="s">
        <v>1</v>
      </c>
      <c r="D1578" s="226" t="s">
        <v>2244</v>
      </c>
      <c r="E1578" s="18" t="s">
        <v>1</v>
      </c>
      <c r="F1578" s="227">
        <v>0</v>
      </c>
      <c r="H1578" s="33"/>
    </row>
    <row r="1579" spans="2:8" s="1" customFormat="1" ht="16.899999999999999" customHeight="1">
      <c r="B1579" s="33"/>
      <c r="C1579" s="226" t="s">
        <v>1</v>
      </c>
      <c r="D1579" s="226" t="s">
        <v>10788</v>
      </c>
      <c r="E1579" s="18" t="s">
        <v>1</v>
      </c>
      <c r="F1579" s="227">
        <v>78.8</v>
      </c>
      <c r="H1579" s="33"/>
    </row>
    <row r="1580" spans="2:8" s="1" customFormat="1" ht="16.899999999999999" customHeight="1">
      <c r="B1580" s="33"/>
      <c r="C1580" s="226" t="s">
        <v>1</v>
      </c>
      <c r="D1580" s="226" t="s">
        <v>2246</v>
      </c>
      <c r="E1580" s="18" t="s">
        <v>1</v>
      </c>
      <c r="F1580" s="227">
        <v>0</v>
      </c>
      <c r="H1580" s="33"/>
    </row>
    <row r="1581" spans="2:8" s="1" customFormat="1" ht="16.899999999999999" customHeight="1">
      <c r="B1581" s="33"/>
      <c r="C1581" s="226" t="s">
        <v>1</v>
      </c>
      <c r="D1581" s="226" t="s">
        <v>10789</v>
      </c>
      <c r="E1581" s="18" t="s">
        <v>1</v>
      </c>
      <c r="F1581" s="227">
        <v>80.8</v>
      </c>
      <c r="H1581" s="33"/>
    </row>
    <row r="1582" spans="2:8" s="1" customFormat="1" ht="16.899999999999999" customHeight="1">
      <c r="B1582" s="33"/>
      <c r="C1582" s="226" t="s">
        <v>1</v>
      </c>
      <c r="D1582" s="226" t="s">
        <v>2248</v>
      </c>
      <c r="E1582" s="18" t="s">
        <v>1</v>
      </c>
      <c r="F1582" s="227">
        <v>0</v>
      </c>
      <c r="H1582" s="33"/>
    </row>
    <row r="1583" spans="2:8" s="1" customFormat="1" ht="16.899999999999999" customHeight="1">
      <c r="B1583" s="33"/>
      <c r="C1583" s="226" t="s">
        <v>1</v>
      </c>
      <c r="D1583" s="226" t="s">
        <v>10790</v>
      </c>
      <c r="E1583" s="18" t="s">
        <v>1</v>
      </c>
      <c r="F1583" s="227">
        <v>66.400000000000006</v>
      </c>
      <c r="H1583" s="33"/>
    </row>
    <row r="1584" spans="2:8" s="1" customFormat="1" ht="16.899999999999999" customHeight="1">
      <c r="B1584" s="33"/>
      <c r="C1584" s="226" t="s">
        <v>1</v>
      </c>
      <c r="D1584" s="226" t="s">
        <v>2250</v>
      </c>
      <c r="E1584" s="18" t="s">
        <v>1</v>
      </c>
      <c r="F1584" s="227">
        <v>0</v>
      </c>
      <c r="H1584" s="33"/>
    </row>
    <row r="1585" spans="2:8" s="1" customFormat="1" ht="16.899999999999999" customHeight="1">
      <c r="B1585" s="33"/>
      <c r="C1585" s="226" t="s">
        <v>1</v>
      </c>
      <c r="D1585" s="226" t="s">
        <v>10791</v>
      </c>
      <c r="E1585" s="18" t="s">
        <v>1</v>
      </c>
      <c r="F1585" s="227">
        <v>67.2</v>
      </c>
      <c r="H1585" s="33"/>
    </row>
    <row r="1586" spans="2:8" s="1" customFormat="1" ht="16.899999999999999" customHeight="1">
      <c r="B1586" s="33"/>
      <c r="C1586" s="226" t="s">
        <v>1</v>
      </c>
      <c r="D1586" s="226" t="s">
        <v>1</v>
      </c>
      <c r="E1586" s="18" t="s">
        <v>1</v>
      </c>
      <c r="F1586" s="227">
        <v>0</v>
      </c>
      <c r="H1586" s="33"/>
    </row>
    <row r="1587" spans="2:8" s="1" customFormat="1" ht="16.899999999999999" customHeight="1">
      <c r="B1587" s="33"/>
      <c r="C1587" s="226" t="s">
        <v>1</v>
      </c>
      <c r="D1587" s="226" t="s">
        <v>2080</v>
      </c>
      <c r="E1587" s="18" t="s">
        <v>1</v>
      </c>
      <c r="F1587" s="227">
        <v>0</v>
      </c>
      <c r="H1587" s="33"/>
    </row>
    <row r="1588" spans="2:8" s="1" customFormat="1" ht="16.899999999999999" customHeight="1">
      <c r="B1588" s="33"/>
      <c r="C1588" s="226" t="s">
        <v>1</v>
      </c>
      <c r="D1588" s="226" t="s">
        <v>10807</v>
      </c>
      <c r="E1588" s="18" t="s">
        <v>1</v>
      </c>
      <c r="F1588" s="227">
        <v>12.2</v>
      </c>
      <c r="H1588" s="33"/>
    </row>
    <row r="1589" spans="2:8" s="1" customFormat="1" ht="16.899999999999999" customHeight="1">
      <c r="B1589" s="33"/>
      <c r="C1589" s="226" t="s">
        <v>1</v>
      </c>
      <c r="D1589" s="226" t="s">
        <v>2254</v>
      </c>
      <c r="E1589" s="18" t="s">
        <v>1</v>
      </c>
      <c r="F1589" s="227">
        <v>0</v>
      </c>
      <c r="H1589" s="33"/>
    </row>
    <row r="1590" spans="2:8" s="1" customFormat="1" ht="16.899999999999999" customHeight="1">
      <c r="B1590" s="33"/>
      <c r="C1590" s="226" t="s">
        <v>1</v>
      </c>
      <c r="D1590" s="226" t="s">
        <v>10792</v>
      </c>
      <c r="E1590" s="18" t="s">
        <v>1</v>
      </c>
      <c r="F1590" s="227">
        <v>32</v>
      </c>
      <c r="H1590" s="33"/>
    </row>
    <row r="1591" spans="2:8" s="1" customFormat="1" ht="16.899999999999999" customHeight="1">
      <c r="B1591" s="33"/>
      <c r="C1591" s="226" t="s">
        <v>1</v>
      </c>
      <c r="D1591" s="226" t="s">
        <v>2256</v>
      </c>
      <c r="E1591" s="18" t="s">
        <v>1</v>
      </c>
      <c r="F1591" s="227">
        <v>0</v>
      </c>
      <c r="H1591" s="33"/>
    </row>
    <row r="1592" spans="2:8" s="1" customFormat="1" ht="16.899999999999999" customHeight="1">
      <c r="B1592" s="33"/>
      <c r="C1592" s="226" t="s">
        <v>1</v>
      </c>
      <c r="D1592" s="226" t="s">
        <v>10793</v>
      </c>
      <c r="E1592" s="18" t="s">
        <v>1</v>
      </c>
      <c r="F1592" s="227">
        <v>10.8</v>
      </c>
      <c r="H1592" s="33"/>
    </row>
    <row r="1593" spans="2:8" s="1" customFormat="1" ht="16.899999999999999" customHeight="1">
      <c r="B1593" s="33"/>
      <c r="C1593" s="226" t="s">
        <v>1</v>
      </c>
      <c r="D1593" s="226" t="s">
        <v>2257</v>
      </c>
      <c r="E1593" s="18" t="s">
        <v>1</v>
      </c>
      <c r="F1593" s="227">
        <v>0</v>
      </c>
      <c r="H1593" s="33"/>
    </row>
    <row r="1594" spans="2:8" s="1" customFormat="1" ht="16.899999999999999" customHeight="1">
      <c r="B1594" s="33"/>
      <c r="C1594" s="226" t="s">
        <v>1</v>
      </c>
      <c r="D1594" s="226" t="s">
        <v>10794</v>
      </c>
      <c r="E1594" s="18" t="s">
        <v>1</v>
      </c>
      <c r="F1594" s="227">
        <v>8.1</v>
      </c>
      <c r="H1594" s="33"/>
    </row>
    <row r="1595" spans="2:8" s="1" customFormat="1" ht="16.899999999999999" customHeight="1">
      <c r="B1595" s="33"/>
      <c r="C1595" s="226" t="s">
        <v>1</v>
      </c>
      <c r="D1595" s="226" t="s">
        <v>2259</v>
      </c>
      <c r="E1595" s="18" t="s">
        <v>1</v>
      </c>
      <c r="F1595" s="227">
        <v>0</v>
      </c>
      <c r="H1595" s="33"/>
    </row>
    <row r="1596" spans="2:8" s="1" customFormat="1" ht="16.899999999999999" customHeight="1">
      <c r="B1596" s="33"/>
      <c r="C1596" s="226" t="s">
        <v>1</v>
      </c>
      <c r="D1596" s="226" t="s">
        <v>10795</v>
      </c>
      <c r="E1596" s="18" t="s">
        <v>1</v>
      </c>
      <c r="F1596" s="227">
        <v>17</v>
      </c>
      <c r="H1596" s="33"/>
    </row>
    <row r="1597" spans="2:8" s="1" customFormat="1" ht="16.899999999999999" customHeight="1">
      <c r="B1597" s="33"/>
      <c r="C1597" s="226" t="s">
        <v>1</v>
      </c>
      <c r="D1597" s="226" t="s">
        <v>2261</v>
      </c>
      <c r="E1597" s="18" t="s">
        <v>1</v>
      </c>
      <c r="F1597" s="227">
        <v>0</v>
      </c>
      <c r="H1597" s="33"/>
    </row>
    <row r="1598" spans="2:8" s="1" customFormat="1" ht="16.899999999999999" customHeight="1">
      <c r="B1598" s="33"/>
      <c r="C1598" s="226" t="s">
        <v>1</v>
      </c>
      <c r="D1598" s="226" t="s">
        <v>10796</v>
      </c>
      <c r="E1598" s="18" t="s">
        <v>1</v>
      </c>
      <c r="F1598" s="227">
        <v>57.7</v>
      </c>
      <c r="H1598" s="33"/>
    </row>
    <row r="1599" spans="2:8" s="1" customFormat="1" ht="16.899999999999999" customHeight="1">
      <c r="B1599" s="33"/>
      <c r="C1599" s="226" t="s">
        <v>1</v>
      </c>
      <c r="D1599" s="226" t="s">
        <v>2263</v>
      </c>
      <c r="E1599" s="18" t="s">
        <v>1</v>
      </c>
      <c r="F1599" s="227">
        <v>0</v>
      </c>
      <c r="H1599" s="33"/>
    </row>
    <row r="1600" spans="2:8" s="1" customFormat="1" ht="16.899999999999999" customHeight="1">
      <c r="B1600" s="33"/>
      <c r="C1600" s="226" t="s">
        <v>1</v>
      </c>
      <c r="D1600" s="226" t="s">
        <v>10796</v>
      </c>
      <c r="E1600" s="18" t="s">
        <v>1</v>
      </c>
      <c r="F1600" s="227">
        <v>57.7</v>
      </c>
      <c r="H1600" s="33"/>
    </row>
    <row r="1601" spans="2:8" s="1" customFormat="1" ht="16.899999999999999" customHeight="1">
      <c r="B1601" s="33"/>
      <c r="C1601" s="226" t="s">
        <v>1</v>
      </c>
      <c r="D1601" s="226" t="s">
        <v>2265</v>
      </c>
      <c r="E1601" s="18" t="s">
        <v>1</v>
      </c>
      <c r="F1601" s="227">
        <v>0</v>
      </c>
      <c r="H1601" s="33"/>
    </row>
    <row r="1602" spans="2:8" s="1" customFormat="1" ht="16.899999999999999" customHeight="1">
      <c r="B1602" s="33"/>
      <c r="C1602" s="226" t="s">
        <v>1</v>
      </c>
      <c r="D1602" s="226" t="s">
        <v>1937</v>
      </c>
      <c r="E1602" s="18" t="s">
        <v>1</v>
      </c>
      <c r="F1602" s="227">
        <v>31.6</v>
      </c>
      <c r="H1602" s="33"/>
    </row>
    <row r="1603" spans="2:8" s="1" customFormat="1" ht="16.899999999999999" customHeight="1">
      <c r="B1603" s="33"/>
      <c r="C1603" s="226" t="s">
        <v>1</v>
      </c>
      <c r="D1603" s="226" t="s">
        <v>2267</v>
      </c>
      <c r="E1603" s="18" t="s">
        <v>1</v>
      </c>
      <c r="F1603" s="227">
        <v>0</v>
      </c>
      <c r="H1603" s="33"/>
    </row>
    <row r="1604" spans="2:8" s="1" customFormat="1" ht="16.899999999999999" customHeight="1">
      <c r="B1604" s="33"/>
      <c r="C1604" s="226" t="s">
        <v>1</v>
      </c>
      <c r="D1604" s="226" t="s">
        <v>10797</v>
      </c>
      <c r="E1604" s="18" t="s">
        <v>1</v>
      </c>
      <c r="F1604" s="227">
        <v>11</v>
      </c>
      <c r="H1604" s="33"/>
    </row>
    <row r="1605" spans="2:8" s="1" customFormat="1" ht="16.899999999999999" customHeight="1">
      <c r="B1605" s="33"/>
      <c r="C1605" s="226" t="s">
        <v>1</v>
      </c>
      <c r="D1605" s="226" t="s">
        <v>2268</v>
      </c>
      <c r="E1605" s="18" t="s">
        <v>1</v>
      </c>
      <c r="F1605" s="227">
        <v>0</v>
      </c>
      <c r="H1605" s="33"/>
    </row>
    <row r="1606" spans="2:8" s="1" customFormat="1" ht="16.899999999999999" customHeight="1">
      <c r="B1606" s="33"/>
      <c r="C1606" s="226" t="s">
        <v>1</v>
      </c>
      <c r="D1606" s="226" t="s">
        <v>10798</v>
      </c>
      <c r="E1606" s="18" t="s">
        <v>1</v>
      </c>
      <c r="F1606" s="227">
        <v>8.3000000000000007</v>
      </c>
      <c r="H1606" s="33"/>
    </row>
    <row r="1607" spans="2:8" s="1" customFormat="1" ht="16.899999999999999" customHeight="1">
      <c r="B1607" s="33"/>
      <c r="C1607" s="226" t="s">
        <v>1</v>
      </c>
      <c r="D1607" s="226" t="s">
        <v>2270</v>
      </c>
      <c r="E1607" s="18" t="s">
        <v>1</v>
      </c>
      <c r="F1607" s="227">
        <v>0</v>
      </c>
      <c r="H1607" s="33"/>
    </row>
    <row r="1608" spans="2:8" s="1" customFormat="1" ht="16.899999999999999" customHeight="1">
      <c r="B1608" s="33"/>
      <c r="C1608" s="226" t="s">
        <v>1</v>
      </c>
      <c r="D1608" s="226" t="s">
        <v>10769</v>
      </c>
      <c r="E1608" s="18" t="s">
        <v>1</v>
      </c>
      <c r="F1608" s="227">
        <v>15.9</v>
      </c>
      <c r="H1608" s="33"/>
    </row>
    <row r="1609" spans="2:8" s="1" customFormat="1" ht="16.899999999999999" customHeight="1">
      <c r="B1609" s="33"/>
      <c r="C1609" s="226" t="s">
        <v>1</v>
      </c>
      <c r="D1609" s="226" t="s">
        <v>1</v>
      </c>
      <c r="E1609" s="18" t="s">
        <v>1</v>
      </c>
      <c r="F1609" s="227">
        <v>0</v>
      </c>
      <c r="H1609" s="33"/>
    </row>
    <row r="1610" spans="2:8" s="1" customFormat="1" ht="16.899999999999999" customHeight="1">
      <c r="B1610" s="33"/>
      <c r="C1610" s="226" t="s">
        <v>1</v>
      </c>
      <c r="D1610" s="226" t="s">
        <v>1</v>
      </c>
      <c r="E1610" s="18" t="s">
        <v>1</v>
      </c>
      <c r="F1610" s="227">
        <v>0</v>
      </c>
      <c r="H1610" s="33"/>
    </row>
    <row r="1611" spans="2:8" s="1" customFormat="1" ht="16.899999999999999" customHeight="1">
      <c r="B1611" s="33"/>
      <c r="C1611" s="226" t="s">
        <v>1</v>
      </c>
      <c r="D1611" s="226" t="s">
        <v>1946</v>
      </c>
      <c r="E1611" s="18" t="s">
        <v>1</v>
      </c>
      <c r="F1611" s="227">
        <v>0</v>
      </c>
      <c r="H1611" s="33"/>
    </row>
    <row r="1612" spans="2:8" s="1" customFormat="1" ht="16.899999999999999" customHeight="1">
      <c r="B1612" s="33"/>
      <c r="C1612" s="226" t="s">
        <v>1</v>
      </c>
      <c r="D1612" s="226" t="s">
        <v>252</v>
      </c>
      <c r="E1612" s="18" t="s">
        <v>1</v>
      </c>
      <c r="F1612" s="227">
        <v>12.12</v>
      </c>
      <c r="H1612" s="33"/>
    </row>
    <row r="1613" spans="2:8" s="1" customFormat="1" ht="16.899999999999999" customHeight="1">
      <c r="B1613" s="33"/>
      <c r="C1613" s="226" t="s">
        <v>1</v>
      </c>
      <c r="D1613" s="226" t="s">
        <v>1832</v>
      </c>
      <c r="E1613" s="18" t="s">
        <v>1</v>
      </c>
      <c r="F1613" s="227">
        <v>0</v>
      </c>
      <c r="H1613" s="33"/>
    </row>
    <row r="1614" spans="2:8" s="1" customFormat="1" ht="16.899999999999999" customHeight="1">
      <c r="B1614" s="33"/>
      <c r="C1614" s="226" t="s">
        <v>1</v>
      </c>
      <c r="D1614" s="226" t="s">
        <v>1833</v>
      </c>
      <c r="E1614" s="18" t="s">
        <v>1</v>
      </c>
      <c r="F1614" s="227">
        <v>44.3</v>
      </c>
      <c r="H1614" s="33"/>
    </row>
    <row r="1615" spans="2:8" s="1" customFormat="1" ht="16.899999999999999" customHeight="1">
      <c r="B1615" s="33"/>
      <c r="C1615" s="226" t="s">
        <v>1</v>
      </c>
      <c r="D1615" s="226" t="s">
        <v>1834</v>
      </c>
      <c r="E1615" s="18" t="s">
        <v>1</v>
      </c>
      <c r="F1615" s="227">
        <v>0</v>
      </c>
      <c r="H1615" s="33"/>
    </row>
    <row r="1616" spans="2:8" s="1" customFormat="1" ht="16.899999999999999" customHeight="1">
      <c r="B1616" s="33"/>
      <c r="C1616" s="226" t="s">
        <v>1</v>
      </c>
      <c r="D1616" s="226" t="s">
        <v>1835</v>
      </c>
      <c r="E1616" s="18" t="s">
        <v>1</v>
      </c>
      <c r="F1616" s="227">
        <v>1.4</v>
      </c>
      <c r="H1616" s="33"/>
    </row>
    <row r="1617" spans="2:8" s="1" customFormat="1" ht="16.899999999999999" customHeight="1">
      <c r="B1617" s="33"/>
      <c r="C1617" s="226" t="s">
        <v>1</v>
      </c>
      <c r="D1617" s="226" t="s">
        <v>1453</v>
      </c>
      <c r="E1617" s="18" t="s">
        <v>1</v>
      </c>
      <c r="F1617" s="227">
        <v>0</v>
      </c>
      <c r="H1617" s="33"/>
    </row>
    <row r="1618" spans="2:8" s="1" customFormat="1" ht="16.899999999999999" customHeight="1">
      <c r="B1618" s="33"/>
      <c r="C1618" s="226" t="s">
        <v>1</v>
      </c>
      <c r="D1618" s="226" t="s">
        <v>1836</v>
      </c>
      <c r="E1618" s="18" t="s">
        <v>1</v>
      </c>
      <c r="F1618" s="227">
        <v>7.2</v>
      </c>
      <c r="H1618" s="33"/>
    </row>
    <row r="1619" spans="2:8" s="1" customFormat="1" ht="16.899999999999999" customHeight="1">
      <c r="B1619" s="33"/>
      <c r="C1619" s="226" t="s">
        <v>1</v>
      </c>
      <c r="D1619" s="226" t="s">
        <v>1455</v>
      </c>
      <c r="E1619" s="18" t="s">
        <v>1</v>
      </c>
      <c r="F1619" s="227">
        <v>0</v>
      </c>
      <c r="H1619" s="33"/>
    </row>
    <row r="1620" spans="2:8" s="1" customFormat="1" ht="16.899999999999999" customHeight="1">
      <c r="B1620" s="33"/>
      <c r="C1620" s="226" t="s">
        <v>1</v>
      </c>
      <c r="D1620" s="226" t="s">
        <v>1837</v>
      </c>
      <c r="E1620" s="18" t="s">
        <v>1</v>
      </c>
      <c r="F1620" s="227">
        <v>5</v>
      </c>
      <c r="H1620" s="33"/>
    </row>
    <row r="1621" spans="2:8" s="1" customFormat="1" ht="16.899999999999999" customHeight="1">
      <c r="B1621" s="33"/>
      <c r="C1621" s="226" t="s">
        <v>1</v>
      </c>
      <c r="D1621" s="226" t="s">
        <v>1838</v>
      </c>
      <c r="E1621" s="18" t="s">
        <v>1</v>
      </c>
      <c r="F1621" s="227">
        <v>0</v>
      </c>
      <c r="H1621" s="33"/>
    </row>
    <row r="1622" spans="2:8" s="1" customFormat="1" ht="16.899999999999999" customHeight="1">
      <c r="B1622" s="33"/>
      <c r="C1622" s="226" t="s">
        <v>1</v>
      </c>
      <c r="D1622" s="226" t="s">
        <v>1839</v>
      </c>
      <c r="E1622" s="18" t="s">
        <v>1</v>
      </c>
      <c r="F1622" s="227">
        <v>2.8</v>
      </c>
      <c r="H1622" s="33"/>
    </row>
    <row r="1623" spans="2:8" s="1" customFormat="1" ht="16.899999999999999" customHeight="1">
      <c r="B1623" s="33"/>
      <c r="C1623" s="226" t="s">
        <v>1</v>
      </c>
      <c r="D1623" s="226" t="s">
        <v>1840</v>
      </c>
      <c r="E1623" s="18" t="s">
        <v>1</v>
      </c>
      <c r="F1623" s="227">
        <v>0</v>
      </c>
      <c r="H1623" s="33"/>
    </row>
    <row r="1624" spans="2:8" s="1" customFormat="1" ht="16.899999999999999" customHeight="1">
      <c r="B1624" s="33"/>
      <c r="C1624" s="226" t="s">
        <v>1</v>
      </c>
      <c r="D1624" s="226" t="s">
        <v>1841</v>
      </c>
      <c r="E1624" s="18" t="s">
        <v>1</v>
      </c>
      <c r="F1624" s="227">
        <v>11.5</v>
      </c>
      <c r="H1624" s="33"/>
    </row>
    <row r="1625" spans="2:8" s="1" customFormat="1" ht="16.899999999999999" customHeight="1">
      <c r="B1625" s="33"/>
      <c r="C1625" s="226" t="s">
        <v>1</v>
      </c>
      <c r="D1625" s="226" t="s">
        <v>1842</v>
      </c>
      <c r="E1625" s="18" t="s">
        <v>1</v>
      </c>
      <c r="F1625" s="227">
        <v>0</v>
      </c>
      <c r="H1625" s="33"/>
    </row>
    <row r="1626" spans="2:8" s="1" customFormat="1" ht="16.899999999999999" customHeight="1">
      <c r="B1626" s="33"/>
      <c r="C1626" s="226" t="s">
        <v>1</v>
      </c>
      <c r="D1626" s="226" t="s">
        <v>1843</v>
      </c>
      <c r="E1626" s="18" t="s">
        <v>1</v>
      </c>
      <c r="F1626" s="227">
        <v>12.3</v>
      </c>
      <c r="H1626" s="33"/>
    </row>
    <row r="1627" spans="2:8" s="1" customFormat="1" ht="16.899999999999999" customHeight="1">
      <c r="B1627" s="33"/>
      <c r="C1627" s="226" t="s">
        <v>1</v>
      </c>
      <c r="D1627" s="226" t="s">
        <v>1844</v>
      </c>
      <c r="E1627" s="18" t="s">
        <v>1</v>
      </c>
      <c r="F1627" s="227">
        <v>0</v>
      </c>
      <c r="H1627" s="33"/>
    </row>
    <row r="1628" spans="2:8" s="1" customFormat="1" ht="16.899999999999999" customHeight="1">
      <c r="B1628" s="33"/>
      <c r="C1628" s="226" t="s">
        <v>1</v>
      </c>
      <c r="D1628" s="226" t="s">
        <v>1845</v>
      </c>
      <c r="E1628" s="18" t="s">
        <v>1</v>
      </c>
      <c r="F1628" s="227">
        <v>8.8000000000000007</v>
      </c>
      <c r="H1628" s="33"/>
    </row>
    <row r="1629" spans="2:8" s="1" customFormat="1" ht="16.899999999999999" customHeight="1">
      <c r="B1629" s="33"/>
      <c r="C1629" s="226" t="s">
        <v>1</v>
      </c>
      <c r="D1629" s="226" t="s">
        <v>1846</v>
      </c>
      <c r="E1629" s="18" t="s">
        <v>1</v>
      </c>
      <c r="F1629" s="227">
        <v>0</v>
      </c>
      <c r="H1629" s="33"/>
    </row>
    <row r="1630" spans="2:8" s="1" customFormat="1" ht="16.899999999999999" customHeight="1">
      <c r="B1630" s="33"/>
      <c r="C1630" s="226" t="s">
        <v>1</v>
      </c>
      <c r="D1630" s="226" t="s">
        <v>1847</v>
      </c>
      <c r="E1630" s="18" t="s">
        <v>1</v>
      </c>
      <c r="F1630" s="227">
        <v>9</v>
      </c>
      <c r="H1630" s="33"/>
    </row>
    <row r="1631" spans="2:8" s="1" customFormat="1" ht="16.899999999999999" customHeight="1">
      <c r="B1631" s="33"/>
      <c r="C1631" s="226" t="s">
        <v>1</v>
      </c>
      <c r="D1631" s="226" t="s">
        <v>811</v>
      </c>
      <c r="E1631" s="18" t="s">
        <v>1</v>
      </c>
      <c r="F1631" s="227">
        <v>0</v>
      </c>
      <c r="H1631" s="33"/>
    </row>
    <row r="1632" spans="2:8" s="1" customFormat="1" ht="16.899999999999999" customHeight="1">
      <c r="B1632" s="33"/>
      <c r="C1632" s="226" t="s">
        <v>1</v>
      </c>
      <c r="D1632" s="226" t="s">
        <v>10773</v>
      </c>
      <c r="E1632" s="18" t="s">
        <v>1</v>
      </c>
      <c r="F1632" s="227">
        <v>4.0999999999999996</v>
      </c>
      <c r="H1632" s="33"/>
    </row>
    <row r="1633" spans="2:8" s="1" customFormat="1" ht="16.899999999999999" customHeight="1">
      <c r="B1633" s="33"/>
      <c r="C1633" s="226" t="s">
        <v>1</v>
      </c>
      <c r="D1633" s="226" t="s">
        <v>1848</v>
      </c>
      <c r="E1633" s="18" t="s">
        <v>1</v>
      </c>
      <c r="F1633" s="227">
        <v>0</v>
      </c>
      <c r="H1633" s="33"/>
    </row>
    <row r="1634" spans="2:8" s="1" customFormat="1" ht="16.899999999999999" customHeight="1">
      <c r="B1634" s="33"/>
      <c r="C1634" s="226" t="s">
        <v>1</v>
      </c>
      <c r="D1634" s="226" t="s">
        <v>1849</v>
      </c>
      <c r="E1634" s="18" t="s">
        <v>1</v>
      </c>
      <c r="F1634" s="227">
        <v>4.8</v>
      </c>
      <c r="H1634" s="33"/>
    </row>
    <row r="1635" spans="2:8" s="1" customFormat="1" ht="16.899999999999999" customHeight="1">
      <c r="B1635" s="33"/>
      <c r="C1635" s="226" t="s">
        <v>1</v>
      </c>
      <c r="D1635" s="226" t="s">
        <v>1850</v>
      </c>
      <c r="E1635" s="18" t="s">
        <v>1</v>
      </c>
      <c r="F1635" s="227">
        <v>0</v>
      </c>
      <c r="H1635" s="33"/>
    </row>
    <row r="1636" spans="2:8" s="1" customFormat="1" ht="16.899999999999999" customHeight="1">
      <c r="B1636" s="33"/>
      <c r="C1636" s="226" t="s">
        <v>1</v>
      </c>
      <c r="D1636" s="226" t="s">
        <v>1851</v>
      </c>
      <c r="E1636" s="18" t="s">
        <v>1</v>
      </c>
      <c r="F1636" s="227">
        <v>8.9</v>
      </c>
      <c r="H1636" s="33"/>
    </row>
    <row r="1637" spans="2:8" s="1" customFormat="1" ht="16.899999999999999" customHeight="1">
      <c r="B1637" s="33"/>
      <c r="C1637" s="226" t="s">
        <v>1</v>
      </c>
      <c r="D1637" s="226" t="s">
        <v>2092</v>
      </c>
      <c r="E1637" s="18" t="s">
        <v>1</v>
      </c>
      <c r="F1637" s="227">
        <v>0</v>
      </c>
      <c r="H1637" s="33"/>
    </row>
    <row r="1638" spans="2:8" s="1" customFormat="1" ht="16.899999999999999" customHeight="1">
      <c r="B1638" s="33"/>
      <c r="C1638" s="226" t="s">
        <v>1</v>
      </c>
      <c r="D1638" s="226" t="s">
        <v>1</v>
      </c>
      <c r="E1638" s="18" t="s">
        <v>1</v>
      </c>
      <c r="F1638" s="227">
        <v>0</v>
      </c>
      <c r="H1638" s="33"/>
    </row>
    <row r="1639" spans="2:8" s="1" customFormat="1" ht="16.899999999999999" customHeight="1">
      <c r="B1639" s="33"/>
      <c r="C1639" s="226" t="s">
        <v>1</v>
      </c>
      <c r="D1639" s="226" t="s">
        <v>2093</v>
      </c>
      <c r="E1639" s="18" t="s">
        <v>1</v>
      </c>
      <c r="F1639" s="227">
        <v>0</v>
      </c>
      <c r="H1639" s="33"/>
    </row>
    <row r="1640" spans="2:8" s="1" customFormat="1" ht="16.899999999999999" customHeight="1">
      <c r="B1640" s="33"/>
      <c r="C1640" s="226" t="s">
        <v>1</v>
      </c>
      <c r="D1640" s="226" t="s">
        <v>1</v>
      </c>
      <c r="E1640" s="18" t="s">
        <v>1</v>
      </c>
      <c r="F1640" s="227">
        <v>0</v>
      </c>
      <c r="H1640" s="33"/>
    </row>
    <row r="1641" spans="2:8" s="1" customFormat="1" ht="16.899999999999999" customHeight="1">
      <c r="B1641" s="33"/>
      <c r="C1641" s="226" t="s">
        <v>1</v>
      </c>
      <c r="D1641" s="226" t="s">
        <v>2094</v>
      </c>
      <c r="E1641" s="18" t="s">
        <v>1</v>
      </c>
      <c r="F1641" s="227">
        <v>0</v>
      </c>
      <c r="H1641" s="33"/>
    </row>
    <row r="1642" spans="2:8" s="1" customFormat="1" ht="16.899999999999999" customHeight="1">
      <c r="B1642" s="33"/>
      <c r="C1642" s="226" t="s">
        <v>1</v>
      </c>
      <c r="D1642" s="226" t="s">
        <v>1</v>
      </c>
      <c r="E1642" s="18" t="s">
        <v>1</v>
      </c>
      <c r="F1642" s="227">
        <v>0</v>
      </c>
      <c r="H1642" s="33"/>
    </row>
    <row r="1643" spans="2:8" s="1" customFormat="1" ht="16.899999999999999" customHeight="1">
      <c r="B1643" s="33"/>
      <c r="C1643" s="226" t="s">
        <v>1</v>
      </c>
      <c r="D1643" s="226" t="s">
        <v>2095</v>
      </c>
      <c r="E1643" s="18" t="s">
        <v>1</v>
      </c>
      <c r="F1643" s="227">
        <v>0</v>
      </c>
      <c r="H1643" s="33"/>
    </row>
    <row r="1644" spans="2:8" s="1" customFormat="1" ht="16.899999999999999" customHeight="1">
      <c r="B1644" s="33"/>
      <c r="C1644" s="226" t="s">
        <v>1</v>
      </c>
      <c r="D1644" s="226" t="s">
        <v>567</v>
      </c>
      <c r="E1644" s="18" t="s">
        <v>1</v>
      </c>
      <c r="F1644" s="227">
        <v>15.7</v>
      </c>
      <c r="H1644" s="33"/>
    </row>
    <row r="1645" spans="2:8" s="1" customFormat="1" ht="16.899999999999999" customHeight="1">
      <c r="B1645" s="33"/>
      <c r="C1645" s="226" t="s">
        <v>1</v>
      </c>
      <c r="D1645" s="226" t="s">
        <v>1854</v>
      </c>
      <c r="E1645" s="18" t="s">
        <v>1</v>
      </c>
      <c r="F1645" s="227">
        <v>0</v>
      </c>
      <c r="H1645" s="33"/>
    </row>
    <row r="1646" spans="2:8" s="1" customFormat="1" ht="16.899999999999999" customHeight="1">
      <c r="B1646" s="33"/>
      <c r="C1646" s="226" t="s">
        <v>1</v>
      </c>
      <c r="D1646" s="226" t="s">
        <v>1855</v>
      </c>
      <c r="E1646" s="18" t="s">
        <v>1</v>
      </c>
      <c r="F1646" s="227">
        <v>2.9</v>
      </c>
      <c r="H1646" s="33"/>
    </row>
    <row r="1647" spans="2:8" s="1" customFormat="1" ht="16.899999999999999" customHeight="1">
      <c r="B1647" s="33"/>
      <c r="C1647" s="226" t="s">
        <v>1</v>
      </c>
      <c r="D1647" s="226" t="s">
        <v>1916</v>
      </c>
      <c r="E1647" s="18" t="s">
        <v>1</v>
      </c>
      <c r="F1647" s="227">
        <v>0</v>
      </c>
      <c r="H1647" s="33"/>
    </row>
    <row r="1648" spans="2:8" s="1" customFormat="1" ht="16.899999999999999" customHeight="1">
      <c r="B1648" s="33"/>
      <c r="C1648" s="226" t="s">
        <v>1</v>
      </c>
      <c r="D1648" s="226" t="s">
        <v>1917</v>
      </c>
      <c r="E1648" s="18" t="s">
        <v>1</v>
      </c>
      <c r="F1648" s="227">
        <v>5.0999999999999996</v>
      </c>
      <c r="H1648" s="33"/>
    </row>
    <row r="1649" spans="2:8" s="1" customFormat="1" ht="16.899999999999999" customHeight="1">
      <c r="B1649" s="33"/>
      <c r="C1649" s="226" t="s">
        <v>1</v>
      </c>
      <c r="D1649" s="226" t="s">
        <v>1918</v>
      </c>
      <c r="E1649" s="18" t="s">
        <v>1</v>
      </c>
      <c r="F1649" s="227">
        <v>0</v>
      </c>
      <c r="H1649" s="33"/>
    </row>
    <row r="1650" spans="2:8" s="1" customFormat="1" ht="16.899999999999999" customHeight="1">
      <c r="B1650" s="33"/>
      <c r="C1650" s="226" t="s">
        <v>1</v>
      </c>
      <c r="D1650" s="226" t="s">
        <v>1919</v>
      </c>
      <c r="E1650" s="18" t="s">
        <v>1</v>
      </c>
      <c r="F1650" s="227">
        <v>22.2</v>
      </c>
      <c r="H1650" s="33"/>
    </row>
    <row r="1651" spans="2:8" s="1" customFormat="1" ht="16.899999999999999" customHeight="1">
      <c r="B1651" s="33"/>
      <c r="C1651" s="226" t="s">
        <v>1</v>
      </c>
      <c r="D1651" s="226" t="s">
        <v>1920</v>
      </c>
      <c r="E1651" s="18" t="s">
        <v>1</v>
      </c>
      <c r="F1651" s="227">
        <v>0</v>
      </c>
      <c r="H1651" s="33"/>
    </row>
    <row r="1652" spans="2:8" s="1" customFormat="1" ht="16.899999999999999" customHeight="1">
      <c r="B1652" s="33"/>
      <c r="C1652" s="226" t="s">
        <v>1</v>
      </c>
      <c r="D1652" s="226" t="s">
        <v>10806</v>
      </c>
      <c r="E1652" s="18" t="s">
        <v>1</v>
      </c>
      <c r="F1652" s="227">
        <v>11.31</v>
      </c>
      <c r="H1652" s="33"/>
    </row>
    <row r="1653" spans="2:8" s="1" customFormat="1" ht="16.899999999999999" customHeight="1">
      <c r="B1653" s="33"/>
      <c r="C1653" s="226" t="s">
        <v>1</v>
      </c>
      <c r="D1653" s="226" t="s">
        <v>1922</v>
      </c>
      <c r="E1653" s="18" t="s">
        <v>1</v>
      </c>
      <c r="F1653" s="227">
        <v>0</v>
      </c>
      <c r="H1653" s="33"/>
    </row>
    <row r="1654" spans="2:8" s="1" customFormat="1" ht="16.899999999999999" customHeight="1">
      <c r="B1654" s="33"/>
      <c r="C1654" s="226" t="s">
        <v>1</v>
      </c>
      <c r="D1654" s="226" t="s">
        <v>1923</v>
      </c>
      <c r="E1654" s="18" t="s">
        <v>1</v>
      </c>
      <c r="F1654" s="227">
        <v>2</v>
      </c>
      <c r="H1654" s="33"/>
    </row>
    <row r="1655" spans="2:8" s="1" customFormat="1" ht="16.899999999999999" customHeight="1">
      <c r="B1655" s="33"/>
      <c r="C1655" s="226" t="s">
        <v>1</v>
      </c>
      <c r="D1655" s="226" t="s">
        <v>1924</v>
      </c>
      <c r="E1655" s="18" t="s">
        <v>1</v>
      </c>
      <c r="F1655" s="227">
        <v>0</v>
      </c>
      <c r="H1655" s="33"/>
    </row>
    <row r="1656" spans="2:8" s="1" customFormat="1" ht="16.899999999999999" customHeight="1">
      <c r="B1656" s="33"/>
      <c r="C1656" s="226" t="s">
        <v>1</v>
      </c>
      <c r="D1656" s="226" t="s">
        <v>1835</v>
      </c>
      <c r="E1656" s="18" t="s">
        <v>1</v>
      </c>
      <c r="F1656" s="227">
        <v>1.4</v>
      </c>
      <c r="H1656" s="33"/>
    </row>
    <row r="1657" spans="2:8" s="1" customFormat="1" ht="16.899999999999999" customHeight="1">
      <c r="B1657" s="33"/>
      <c r="C1657" s="226" t="s">
        <v>1</v>
      </c>
      <c r="D1657" s="226" t="s">
        <v>1925</v>
      </c>
      <c r="E1657" s="18" t="s">
        <v>1</v>
      </c>
      <c r="F1657" s="227">
        <v>0</v>
      </c>
      <c r="H1657" s="33"/>
    </row>
    <row r="1658" spans="2:8" s="1" customFormat="1" ht="16.899999999999999" customHeight="1">
      <c r="B1658" s="33"/>
      <c r="C1658" s="226" t="s">
        <v>1</v>
      </c>
      <c r="D1658" s="226" t="s">
        <v>1926</v>
      </c>
      <c r="E1658" s="18" t="s">
        <v>1</v>
      </c>
      <c r="F1658" s="227">
        <v>1.7</v>
      </c>
      <c r="H1658" s="33"/>
    </row>
    <row r="1659" spans="2:8" s="1" customFormat="1" ht="16.899999999999999" customHeight="1">
      <c r="B1659" s="33"/>
      <c r="C1659" s="226" t="s">
        <v>1</v>
      </c>
      <c r="D1659" s="226" t="s">
        <v>1927</v>
      </c>
      <c r="E1659" s="18" t="s">
        <v>1</v>
      </c>
      <c r="F1659" s="227">
        <v>0</v>
      </c>
      <c r="H1659" s="33"/>
    </row>
    <row r="1660" spans="2:8" s="1" customFormat="1" ht="16.899999999999999" customHeight="1">
      <c r="B1660" s="33"/>
      <c r="C1660" s="226" t="s">
        <v>1</v>
      </c>
      <c r="D1660" s="226" t="s">
        <v>1928</v>
      </c>
      <c r="E1660" s="18" t="s">
        <v>1</v>
      </c>
      <c r="F1660" s="227">
        <v>4.5999999999999996</v>
      </c>
      <c r="H1660" s="33"/>
    </row>
    <row r="1661" spans="2:8" s="1" customFormat="1" ht="16.899999999999999" customHeight="1">
      <c r="B1661" s="33"/>
      <c r="C1661" s="226" t="s">
        <v>1</v>
      </c>
      <c r="D1661" s="226" t="s">
        <v>1929</v>
      </c>
      <c r="E1661" s="18" t="s">
        <v>1</v>
      </c>
      <c r="F1661" s="227">
        <v>0</v>
      </c>
      <c r="H1661" s="33"/>
    </row>
    <row r="1662" spans="2:8" s="1" customFormat="1" ht="16.899999999999999" customHeight="1">
      <c r="B1662" s="33"/>
      <c r="C1662" s="226" t="s">
        <v>1</v>
      </c>
      <c r="D1662" s="226" t="s">
        <v>1845</v>
      </c>
      <c r="E1662" s="18" t="s">
        <v>1</v>
      </c>
      <c r="F1662" s="227">
        <v>8.8000000000000007</v>
      </c>
      <c r="H1662" s="33"/>
    </row>
    <row r="1663" spans="2:8" s="1" customFormat="1" ht="16.899999999999999" customHeight="1">
      <c r="B1663" s="33"/>
      <c r="C1663" s="226" t="s">
        <v>1</v>
      </c>
      <c r="D1663" s="226" t="s">
        <v>1930</v>
      </c>
      <c r="E1663" s="18" t="s">
        <v>1</v>
      </c>
      <c r="F1663" s="227">
        <v>0</v>
      </c>
      <c r="H1663" s="33"/>
    </row>
    <row r="1664" spans="2:8" s="1" customFormat="1" ht="16.899999999999999" customHeight="1">
      <c r="B1664" s="33"/>
      <c r="C1664" s="226" t="s">
        <v>1</v>
      </c>
      <c r="D1664" s="226" t="s">
        <v>1931</v>
      </c>
      <c r="E1664" s="18" t="s">
        <v>1</v>
      </c>
      <c r="F1664" s="227">
        <v>15.8</v>
      </c>
      <c r="H1664" s="33"/>
    </row>
    <row r="1665" spans="2:8" s="1" customFormat="1" ht="16.899999999999999" customHeight="1">
      <c r="B1665" s="33"/>
      <c r="C1665" s="226" t="s">
        <v>1</v>
      </c>
      <c r="D1665" s="226" t="s">
        <v>1856</v>
      </c>
      <c r="E1665" s="18" t="s">
        <v>1</v>
      </c>
      <c r="F1665" s="227">
        <v>0</v>
      </c>
      <c r="H1665" s="33"/>
    </row>
    <row r="1666" spans="2:8" s="1" customFormat="1" ht="16.899999999999999" customHeight="1">
      <c r="B1666" s="33"/>
      <c r="C1666" s="226" t="s">
        <v>1</v>
      </c>
      <c r="D1666" s="226" t="s">
        <v>1857</v>
      </c>
      <c r="E1666" s="18" t="s">
        <v>1</v>
      </c>
      <c r="F1666" s="227">
        <v>12</v>
      </c>
      <c r="H1666" s="33"/>
    </row>
    <row r="1667" spans="2:8" s="1" customFormat="1" ht="16.899999999999999" customHeight="1">
      <c r="B1667" s="33"/>
      <c r="C1667" s="226" t="s">
        <v>1</v>
      </c>
      <c r="D1667" s="226" t="s">
        <v>1858</v>
      </c>
      <c r="E1667" s="18" t="s">
        <v>1</v>
      </c>
      <c r="F1667" s="227">
        <v>0</v>
      </c>
      <c r="H1667" s="33"/>
    </row>
    <row r="1668" spans="2:8" s="1" customFormat="1" ht="16.899999999999999" customHeight="1">
      <c r="B1668" s="33"/>
      <c r="C1668" s="226" t="s">
        <v>1</v>
      </c>
      <c r="D1668" s="226" t="s">
        <v>1859</v>
      </c>
      <c r="E1668" s="18" t="s">
        <v>1</v>
      </c>
      <c r="F1668" s="227">
        <v>12.1</v>
      </c>
      <c r="H1668" s="33"/>
    </row>
    <row r="1669" spans="2:8" s="1" customFormat="1" ht="16.899999999999999" customHeight="1">
      <c r="B1669" s="33"/>
      <c r="C1669" s="226" t="s">
        <v>1</v>
      </c>
      <c r="D1669" s="226" t="s">
        <v>1860</v>
      </c>
      <c r="E1669" s="18" t="s">
        <v>1</v>
      </c>
      <c r="F1669" s="227">
        <v>0</v>
      </c>
      <c r="H1669" s="33"/>
    </row>
    <row r="1670" spans="2:8" s="1" customFormat="1" ht="16.899999999999999" customHeight="1">
      <c r="B1670" s="33"/>
      <c r="C1670" s="226" t="s">
        <v>1</v>
      </c>
      <c r="D1670" s="226" t="s">
        <v>1837</v>
      </c>
      <c r="E1670" s="18" t="s">
        <v>1</v>
      </c>
      <c r="F1670" s="227">
        <v>5</v>
      </c>
      <c r="H1670" s="33"/>
    </row>
    <row r="1671" spans="2:8" s="1" customFormat="1" ht="16.899999999999999" customHeight="1">
      <c r="B1671" s="33"/>
      <c r="C1671" s="226" t="s">
        <v>1</v>
      </c>
      <c r="D1671" s="226" t="s">
        <v>1861</v>
      </c>
      <c r="E1671" s="18" t="s">
        <v>1</v>
      </c>
      <c r="F1671" s="227">
        <v>0</v>
      </c>
      <c r="H1671" s="33"/>
    </row>
    <row r="1672" spans="2:8" s="1" customFormat="1" ht="16.899999999999999" customHeight="1">
      <c r="B1672" s="33"/>
      <c r="C1672" s="226" t="s">
        <v>1</v>
      </c>
      <c r="D1672" s="226" t="s">
        <v>1862</v>
      </c>
      <c r="E1672" s="18" t="s">
        <v>1</v>
      </c>
      <c r="F1672" s="227">
        <v>9.1999999999999993</v>
      </c>
      <c r="H1672" s="33"/>
    </row>
    <row r="1673" spans="2:8" s="1" customFormat="1" ht="16.899999999999999" customHeight="1">
      <c r="B1673" s="33"/>
      <c r="C1673" s="226" t="s">
        <v>1</v>
      </c>
      <c r="D1673" s="226" t="s">
        <v>1932</v>
      </c>
      <c r="E1673" s="18" t="s">
        <v>1</v>
      </c>
      <c r="F1673" s="227">
        <v>0</v>
      </c>
      <c r="H1673" s="33"/>
    </row>
    <row r="1674" spans="2:8" s="1" customFormat="1" ht="16.899999999999999" customHeight="1">
      <c r="B1674" s="33"/>
      <c r="C1674" s="226" t="s">
        <v>1</v>
      </c>
      <c r="D1674" s="226" t="s">
        <v>1933</v>
      </c>
      <c r="E1674" s="18" t="s">
        <v>1</v>
      </c>
      <c r="F1674" s="227">
        <v>84.9</v>
      </c>
      <c r="H1674" s="33"/>
    </row>
    <row r="1675" spans="2:8" s="1" customFormat="1" ht="16.899999999999999" customHeight="1">
      <c r="B1675" s="33"/>
      <c r="C1675" s="226" t="s">
        <v>1</v>
      </c>
      <c r="D1675" s="226" t="s">
        <v>1934</v>
      </c>
      <c r="E1675" s="18" t="s">
        <v>1</v>
      </c>
      <c r="F1675" s="227">
        <v>0</v>
      </c>
      <c r="H1675" s="33"/>
    </row>
    <row r="1676" spans="2:8" s="1" customFormat="1" ht="16.899999999999999" customHeight="1">
      <c r="B1676" s="33"/>
      <c r="C1676" s="226" t="s">
        <v>1</v>
      </c>
      <c r="D1676" s="226" t="s">
        <v>1935</v>
      </c>
      <c r="E1676" s="18" t="s">
        <v>1</v>
      </c>
      <c r="F1676" s="227">
        <v>37.799999999999997</v>
      </c>
      <c r="H1676" s="33"/>
    </row>
    <row r="1677" spans="2:8" s="1" customFormat="1" ht="16.899999999999999" customHeight="1">
      <c r="B1677" s="33"/>
      <c r="C1677" s="226" t="s">
        <v>1</v>
      </c>
      <c r="D1677" s="226" t="s">
        <v>1936</v>
      </c>
      <c r="E1677" s="18" t="s">
        <v>1</v>
      </c>
      <c r="F1677" s="227">
        <v>0</v>
      </c>
      <c r="H1677" s="33"/>
    </row>
    <row r="1678" spans="2:8" s="1" customFormat="1" ht="16.899999999999999" customHeight="1">
      <c r="B1678" s="33"/>
      <c r="C1678" s="226" t="s">
        <v>1</v>
      </c>
      <c r="D1678" s="226" t="s">
        <v>1937</v>
      </c>
      <c r="E1678" s="18" t="s">
        <v>1</v>
      </c>
      <c r="F1678" s="227">
        <v>31.6</v>
      </c>
      <c r="H1678" s="33"/>
    </row>
    <row r="1679" spans="2:8" s="1" customFormat="1" ht="16.899999999999999" customHeight="1">
      <c r="B1679" s="33"/>
      <c r="C1679" s="226" t="s">
        <v>1</v>
      </c>
      <c r="D1679" s="226" t="s">
        <v>789</v>
      </c>
      <c r="E1679" s="18" t="s">
        <v>1</v>
      </c>
      <c r="F1679" s="227">
        <v>0</v>
      </c>
      <c r="H1679" s="33"/>
    </row>
    <row r="1680" spans="2:8" s="1" customFormat="1" ht="16.899999999999999" customHeight="1">
      <c r="B1680" s="33"/>
      <c r="C1680" s="226" t="s">
        <v>1</v>
      </c>
      <c r="D1680" s="226" t="s">
        <v>10799</v>
      </c>
      <c r="E1680" s="18" t="s">
        <v>1</v>
      </c>
      <c r="F1680" s="227">
        <v>25.02</v>
      </c>
      <c r="H1680" s="33"/>
    </row>
    <row r="1681" spans="2:8" s="1" customFormat="1" ht="16.899999999999999" customHeight="1">
      <c r="B1681" s="33"/>
      <c r="C1681" s="226" t="s">
        <v>1</v>
      </c>
      <c r="D1681" s="226" t="s">
        <v>1462</v>
      </c>
      <c r="E1681" s="18" t="s">
        <v>1</v>
      </c>
      <c r="F1681" s="227">
        <v>0</v>
      </c>
      <c r="H1681" s="33"/>
    </row>
    <row r="1682" spans="2:8" s="1" customFormat="1" ht="16.899999999999999" customHeight="1">
      <c r="B1682" s="33"/>
      <c r="C1682" s="226" t="s">
        <v>1</v>
      </c>
      <c r="D1682" s="226" t="s">
        <v>1974</v>
      </c>
      <c r="E1682" s="18" t="s">
        <v>1</v>
      </c>
      <c r="F1682" s="227">
        <v>232.6</v>
      </c>
      <c r="H1682" s="33"/>
    </row>
    <row r="1683" spans="2:8" s="1" customFormat="1" ht="16.899999999999999" customHeight="1">
      <c r="B1683" s="33"/>
      <c r="C1683" s="226" t="s">
        <v>1</v>
      </c>
      <c r="D1683" s="226" t="s">
        <v>2304</v>
      </c>
      <c r="E1683" s="18" t="s">
        <v>1</v>
      </c>
      <c r="F1683" s="227">
        <v>0</v>
      </c>
      <c r="H1683" s="33"/>
    </row>
    <row r="1684" spans="2:8" s="1" customFormat="1" ht="16.899999999999999" customHeight="1">
      <c r="B1684" s="33"/>
      <c r="C1684" s="226" t="s">
        <v>1</v>
      </c>
      <c r="D1684" s="226" t="s">
        <v>10800</v>
      </c>
      <c r="E1684" s="18" t="s">
        <v>1</v>
      </c>
      <c r="F1684" s="227">
        <v>19.8</v>
      </c>
      <c r="H1684" s="33"/>
    </row>
    <row r="1685" spans="2:8" s="1" customFormat="1" ht="16.899999999999999" customHeight="1">
      <c r="B1685" s="33"/>
      <c r="C1685" s="226" t="s">
        <v>1</v>
      </c>
      <c r="D1685" s="226" t="s">
        <v>2328</v>
      </c>
      <c r="E1685" s="18" t="s">
        <v>1</v>
      </c>
      <c r="F1685" s="227">
        <v>0</v>
      </c>
      <c r="H1685" s="33"/>
    </row>
    <row r="1686" spans="2:8" s="1" customFormat="1" ht="16.899999999999999" customHeight="1">
      <c r="B1686" s="33"/>
      <c r="C1686" s="226" t="s">
        <v>1</v>
      </c>
      <c r="D1686" s="226" t="s">
        <v>2333</v>
      </c>
      <c r="E1686" s="18" t="s">
        <v>1</v>
      </c>
      <c r="F1686" s="227">
        <v>209.06</v>
      </c>
      <c r="H1686" s="33"/>
    </row>
    <row r="1687" spans="2:8" s="1" customFormat="1" ht="16.899999999999999" customHeight="1">
      <c r="B1687" s="33"/>
      <c r="C1687" s="226" t="s">
        <v>1</v>
      </c>
      <c r="D1687" s="226" t="s">
        <v>2334</v>
      </c>
      <c r="E1687" s="18" t="s">
        <v>1</v>
      </c>
      <c r="F1687" s="227">
        <v>0</v>
      </c>
      <c r="H1687" s="33"/>
    </row>
    <row r="1688" spans="2:8" s="1" customFormat="1" ht="16.899999999999999" customHeight="1">
      <c r="B1688" s="33"/>
      <c r="C1688" s="226" t="s">
        <v>1</v>
      </c>
      <c r="D1688" s="226" t="s">
        <v>10859</v>
      </c>
      <c r="E1688" s="18" t="s">
        <v>1</v>
      </c>
      <c r="F1688" s="227">
        <v>191.06</v>
      </c>
      <c r="H1688" s="33"/>
    </row>
    <row r="1689" spans="2:8" s="1" customFormat="1" ht="16.899999999999999" customHeight="1">
      <c r="B1689" s="33"/>
      <c r="C1689" s="226" t="s">
        <v>1</v>
      </c>
      <c r="D1689" s="226" t="s">
        <v>325</v>
      </c>
      <c r="E1689" s="18" t="s">
        <v>1</v>
      </c>
      <c r="F1689" s="227">
        <v>3252.6</v>
      </c>
      <c r="H1689" s="33"/>
    </row>
    <row r="1690" spans="2:8" s="1" customFormat="1" ht="16.899999999999999" customHeight="1">
      <c r="B1690" s="33"/>
      <c r="C1690" s="228" t="s">
        <v>10747</v>
      </c>
      <c r="H1690" s="33"/>
    </row>
    <row r="1691" spans="2:8" s="1" customFormat="1" ht="16.899999999999999" customHeight="1">
      <c r="B1691" s="33"/>
      <c r="C1691" s="226" t="s">
        <v>909</v>
      </c>
      <c r="D1691" s="226" t="s">
        <v>910</v>
      </c>
      <c r="E1691" s="18" t="s">
        <v>312</v>
      </c>
      <c r="F1691" s="227">
        <v>3252.6</v>
      </c>
      <c r="H1691" s="33"/>
    </row>
    <row r="1692" spans="2:8" s="1" customFormat="1" ht="16.899999999999999" customHeight="1">
      <c r="B1692" s="33"/>
      <c r="C1692" s="222" t="s">
        <v>224</v>
      </c>
      <c r="D1692" s="223" t="s">
        <v>1</v>
      </c>
      <c r="E1692" s="224" t="s">
        <v>1</v>
      </c>
      <c r="F1692" s="225">
        <v>1365.1949999999999</v>
      </c>
      <c r="H1692" s="33"/>
    </row>
    <row r="1693" spans="2:8" s="1" customFormat="1" ht="16.899999999999999" customHeight="1">
      <c r="B1693" s="33"/>
      <c r="C1693" s="226" t="s">
        <v>1</v>
      </c>
      <c r="D1693" s="226" t="s">
        <v>733</v>
      </c>
      <c r="E1693" s="18" t="s">
        <v>1</v>
      </c>
      <c r="F1693" s="227">
        <v>0</v>
      </c>
      <c r="H1693" s="33"/>
    </row>
    <row r="1694" spans="2:8" s="1" customFormat="1" ht="16.899999999999999" customHeight="1">
      <c r="B1694" s="33"/>
      <c r="C1694" s="226" t="s">
        <v>1</v>
      </c>
      <c r="D1694" s="226" t="s">
        <v>10860</v>
      </c>
      <c r="E1694" s="18" t="s">
        <v>1</v>
      </c>
      <c r="F1694" s="227">
        <v>52.92</v>
      </c>
      <c r="H1694" s="33"/>
    </row>
    <row r="1695" spans="2:8" s="1" customFormat="1" ht="16.899999999999999" customHeight="1">
      <c r="B1695" s="33"/>
      <c r="C1695" s="226" t="s">
        <v>1</v>
      </c>
      <c r="D1695" s="226" t="s">
        <v>1</v>
      </c>
      <c r="E1695" s="18" t="s">
        <v>1</v>
      </c>
      <c r="F1695" s="227">
        <v>0</v>
      </c>
      <c r="H1695" s="33"/>
    </row>
    <row r="1696" spans="2:8" s="1" customFormat="1" ht="16.899999999999999" customHeight="1">
      <c r="B1696" s="33"/>
      <c r="C1696" s="226" t="s">
        <v>1</v>
      </c>
      <c r="D1696" s="226" t="s">
        <v>566</v>
      </c>
      <c r="E1696" s="18" t="s">
        <v>1</v>
      </c>
      <c r="F1696" s="227">
        <v>0</v>
      </c>
      <c r="H1696" s="33"/>
    </row>
    <row r="1697" spans="2:8" s="1" customFormat="1" ht="16.899999999999999" customHeight="1">
      <c r="B1697" s="33"/>
      <c r="C1697" s="226" t="s">
        <v>1</v>
      </c>
      <c r="D1697" s="226" t="s">
        <v>10861</v>
      </c>
      <c r="E1697" s="18" t="s">
        <v>1</v>
      </c>
      <c r="F1697" s="227">
        <v>29.754000000000001</v>
      </c>
      <c r="H1697" s="33"/>
    </row>
    <row r="1698" spans="2:8" s="1" customFormat="1" ht="16.899999999999999" customHeight="1">
      <c r="B1698" s="33"/>
      <c r="C1698" s="226" t="s">
        <v>1</v>
      </c>
      <c r="D1698" s="226" t="s">
        <v>2164</v>
      </c>
      <c r="E1698" s="18" t="s">
        <v>1</v>
      </c>
      <c r="F1698" s="227">
        <v>0</v>
      </c>
      <c r="H1698" s="33"/>
    </row>
    <row r="1699" spans="2:8" s="1" customFormat="1" ht="16.899999999999999" customHeight="1">
      <c r="B1699" s="33"/>
      <c r="C1699" s="226" t="s">
        <v>1</v>
      </c>
      <c r="D1699" s="226" t="s">
        <v>10862</v>
      </c>
      <c r="E1699" s="18" t="s">
        <v>1</v>
      </c>
      <c r="F1699" s="227">
        <v>71.959999999999994</v>
      </c>
      <c r="H1699" s="33"/>
    </row>
    <row r="1700" spans="2:8" s="1" customFormat="1" ht="16.899999999999999" customHeight="1">
      <c r="B1700" s="33"/>
      <c r="C1700" s="226" t="s">
        <v>1</v>
      </c>
      <c r="D1700" s="226" t="s">
        <v>735</v>
      </c>
      <c r="E1700" s="18" t="s">
        <v>1</v>
      </c>
      <c r="F1700" s="227">
        <v>0</v>
      </c>
      <c r="H1700" s="33"/>
    </row>
    <row r="1701" spans="2:8" s="1" customFormat="1" ht="16.899999999999999" customHeight="1">
      <c r="B1701" s="33"/>
      <c r="C1701" s="226" t="s">
        <v>1</v>
      </c>
      <c r="D1701" s="226" t="s">
        <v>10860</v>
      </c>
      <c r="E1701" s="18" t="s">
        <v>1</v>
      </c>
      <c r="F1701" s="227">
        <v>52.92</v>
      </c>
      <c r="H1701" s="33"/>
    </row>
    <row r="1702" spans="2:8" s="1" customFormat="1" ht="16.899999999999999" customHeight="1">
      <c r="B1702" s="33"/>
      <c r="C1702" s="226" t="s">
        <v>1</v>
      </c>
      <c r="D1702" s="226" t="s">
        <v>1</v>
      </c>
      <c r="E1702" s="18" t="s">
        <v>1</v>
      </c>
      <c r="F1702" s="227">
        <v>0</v>
      </c>
      <c r="H1702" s="33"/>
    </row>
    <row r="1703" spans="2:8" s="1" customFormat="1" ht="16.899999999999999" customHeight="1">
      <c r="B1703" s="33"/>
      <c r="C1703" s="226" t="s">
        <v>1</v>
      </c>
      <c r="D1703" s="226" t="s">
        <v>2175</v>
      </c>
      <c r="E1703" s="18" t="s">
        <v>1</v>
      </c>
      <c r="F1703" s="227">
        <v>0</v>
      </c>
      <c r="H1703" s="33"/>
    </row>
    <row r="1704" spans="2:8" s="1" customFormat="1" ht="16.899999999999999" customHeight="1">
      <c r="B1704" s="33"/>
      <c r="C1704" s="226" t="s">
        <v>1</v>
      </c>
      <c r="D1704" s="226" t="s">
        <v>3566</v>
      </c>
      <c r="E1704" s="18" t="s">
        <v>1</v>
      </c>
      <c r="F1704" s="227">
        <v>2.15</v>
      </c>
      <c r="H1704" s="33"/>
    </row>
    <row r="1705" spans="2:8" s="1" customFormat="1" ht="16.899999999999999" customHeight="1">
      <c r="B1705" s="33"/>
      <c r="C1705" s="226" t="s">
        <v>1</v>
      </c>
      <c r="D1705" s="226" t="s">
        <v>1896</v>
      </c>
      <c r="E1705" s="18" t="s">
        <v>1</v>
      </c>
      <c r="F1705" s="227">
        <v>0</v>
      </c>
      <c r="H1705" s="33"/>
    </row>
    <row r="1706" spans="2:8" s="1" customFormat="1" ht="16.899999999999999" customHeight="1">
      <c r="B1706" s="33"/>
      <c r="C1706" s="226" t="s">
        <v>1</v>
      </c>
      <c r="D1706" s="226" t="s">
        <v>10863</v>
      </c>
      <c r="E1706" s="18" t="s">
        <v>1</v>
      </c>
      <c r="F1706" s="227">
        <v>21.5</v>
      </c>
      <c r="H1706" s="33"/>
    </row>
    <row r="1707" spans="2:8" s="1" customFormat="1" ht="16.899999999999999" customHeight="1">
      <c r="B1707" s="33"/>
      <c r="C1707" s="226" t="s">
        <v>1</v>
      </c>
      <c r="D1707" s="226" t="s">
        <v>2167</v>
      </c>
      <c r="E1707" s="18" t="s">
        <v>1</v>
      </c>
      <c r="F1707" s="227">
        <v>0</v>
      </c>
      <c r="H1707" s="33"/>
    </row>
    <row r="1708" spans="2:8" s="1" customFormat="1" ht="16.899999999999999" customHeight="1">
      <c r="B1708" s="33"/>
      <c r="C1708" s="226" t="s">
        <v>1</v>
      </c>
      <c r="D1708" s="226" t="s">
        <v>10864</v>
      </c>
      <c r="E1708" s="18" t="s">
        <v>1</v>
      </c>
      <c r="F1708" s="227">
        <v>17.2</v>
      </c>
      <c r="H1708" s="33"/>
    </row>
    <row r="1709" spans="2:8" s="1" customFormat="1" ht="16.899999999999999" customHeight="1">
      <c r="B1709" s="33"/>
      <c r="C1709" s="226" t="s">
        <v>1</v>
      </c>
      <c r="D1709" s="226" t="s">
        <v>1898</v>
      </c>
      <c r="E1709" s="18" t="s">
        <v>1</v>
      </c>
      <c r="F1709" s="227">
        <v>0</v>
      </c>
      <c r="H1709" s="33"/>
    </row>
    <row r="1710" spans="2:8" s="1" customFormat="1" ht="16.899999999999999" customHeight="1">
      <c r="B1710" s="33"/>
      <c r="C1710" s="226" t="s">
        <v>1</v>
      </c>
      <c r="D1710" s="226" t="s">
        <v>10863</v>
      </c>
      <c r="E1710" s="18" t="s">
        <v>1</v>
      </c>
      <c r="F1710" s="227">
        <v>21.5</v>
      </c>
      <c r="H1710" s="33"/>
    </row>
    <row r="1711" spans="2:8" s="1" customFormat="1" ht="16.899999999999999" customHeight="1">
      <c r="B1711" s="33"/>
      <c r="C1711" s="226" t="s">
        <v>1</v>
      </c>
      <c r="D1711" s="226" t="s">
        <v>2169</v>
      </c>
      <c r="E1711" s="18" t="s">
        <v>1</v>
      </c>
      <c r="F1711" s="227">
        <v>0</v>
      </c>
      <c r="H1711" s="33"/>
    </row>
    <row r="1712" spans="2:8" s="1" customFormat="1" ht="16.899999999999999" customHeight="1">
      <c r="B1712" s="33"/>
      <c r="C1712" s="226" t="s">
        <v>1</v>
      </c>
      <c r="D1712" s="226" t="s">
        <v>10864</v>
      </c>
      <c r="E1712" s="18" t="s">
        <v>1</v>
      </c>
      <c r="F1712" s="227">
        <v>17.2</v>
      </c>
      <c r="H1712" s="33"/>
    </row>
    <row r="1713" spans="2:8" s="1" customFormat="1" ht="16.899999999999999" customHeight="1">
      <c r="B1713" s="33"/>
      <c r="C1713" s="226" t="s">
        <v>1</v>
      </c>
      <c r="D1713" s="226" t="s">
        <v>2177</v>
      </c>
      <c r="E1713" s="18" t="s">
        <v>1</v>
      </c>
      <c r="F1713" s="227">
        <v>0</v>
      </c>
      <c r="H1713" s="33"/>
    </row>
    <row r="1714" spans="2:8" s="1" customFormat="1" ht="16.899999999999999" customHeight="1">
      <c r="B1714" s="33"/>
      <c r="C1714" s="226" t="s">
        <v>1</v>
      </c>
      <c r="D1714" s="226" t="s">
        <v>3566</v>
      </c>
      <c r="E1714" s="18" t="s">
        <v>1</v>
      </c>
      <c r="F1714" s="227">
        <v>2.15</v>
      </c>
      <c r="H1714" s="33"/>
    </row>
    <row r="1715" spans="2:8" s="1" customFormat="1" ht="16.899999999999999" customHeight="1">
      <c r="B1715" s="33"/>
      <c r="C1715" s="226" t="s">
        <v>1</v>
      </c>
      <c r="D1715" s="226" t="s">
        <v>2181</v>
      </c>
      <c r="E1715" s="18" t="s">
        <v>1</v>
      </c>
      <c r="F1715" s="227">
        <v>0</v>
      </c>
      <c r="H1715" s="33"/>
    </row>
    <row r="1716" spans="2:8" s="1" customFormat="1" ht="16.899999999999999" customHeight="1">
      <c r="B1716" s="33"/>
      <c r="C1716" s="226" t="s">
        <v>1</v>
      </c>
      <c r="D1716" s="226" t="s">
        <v>3566</v>
      </c>
      <c r="E1716" s="18" t="s">
        <v>1</v>
      </c>
      <c r="F1716" s="227">
        <v>2.15</v>
      </c>
      <c r="H1716" s="33"/>
    </row>
    <row r="1717" spans="2:8" s="1" customFormat="1" ht="16.899999999999999" customHeight="1">
      <c r="B1717" s="33"/>
      <c r="C1717" s="226" t="s">
        <v>1</v>
      </c>
      <c r="D1717" s="226" t="s">
        <v>2183</v>
      </c>
      <c r="E1717" s="18" t="s">
        <v>1</v>
      </c>
      <c r="F1717" s="227">
        <v>0</v>
      </c>
      <c r="H1717" s="33"/>
    </row>
    <row r="1718" spans="2:8" s="1" customFormat="1" ht="16.899999999999999" customHeight="1">
      <c r="B1718" s="33"/>
      <c r="C1718" s="226" t="s">
        <v>1</v>
      </c>
      <c r="D1718" s="226" t="s">
        <v>3566</v>
      </c>
      <c r="E1718" s="18" t="s">
        <v>1</v>
      </c>
      <c r="F1718" s="227">
        <v>2.15</v>
      </c>
      <c r="H1718" s="33"/>
    </row>
    <row r="1719" spans="2:8" s="1" customFormat="1" ht="16.899999999999999" customHeight="1">
      <c r="B1719" s="33"/>
      <c r="C1719" s="226" t="s">
        <v>1</v>
      </c>
      <c r="D1719" s="226" t="s">
        <v>2185</v>
      </c>
      <c r="E1719" s="18" t="s">
        <v>1</v>
      </c>
      <c r="F1719" s="227">
        <v>0</v>
      </c>
      <c r="H1719" s="33"/>
    </row>
    <row r="1720" spans="2:8" s="1" customFormat="1" ht="16.899999999999999" customHeight="1">
      <c r="B1720" s="33"/>
      <c r="C1720" s="226" t="s">
        <v>1</v>
      </c>
      <c r="D1720" s="226" t="s">
        <v>3567</v>
      </c>
      <c r="E1720" s="18" t="s">
        <v>1</v>
      </c>
      <c r="F1720" s="227">
        <v>4.3</v>
      </c>
      <c r="H1720" s="33"/>
    </row>
    <row r="1721" spans="2:8" s="1" customFormat="1" ht="16.899999999999999" customHeight="1">
      <c r="B1721" s="33"/>
      <c r="C1721" s="226" t="s">
        <v>1</v>
      </c>
      <c r="D1721" s="226" t="s">
        <v>2188</v>
      </c>
      <c r="E1721" s="18" t="s">
        <v>1</v>
      </c>
      <c r="F1721" s="227">
        <v>0</v>
      </c>
      <c r="H1721" s="33"/>
    </row>
    <row r="1722" spans="2:8" s="1" customFormat="1" ht="16.899999999999999" customHeight="1">
      <c r="B1722" s="33"/>
      <c r="C1722" s="226" t="s">
        <v>1</v>
      </c>
      <c r="D1722" s="226" t="s">
        <v>3566</v>
      </c>
      <c r="E1722" s="18" t="s">
        <v>1</v>
      </c>
      <c r="F1722" s="227">
        <v>2.15</v>
      </c>
      <c r="H1722" s="33"/>
    </row>
    <row r="1723" spans="2:8" s="1" customFormat="1" ht="16.899999999999999" customHeight="1">
      <c r="B1723" s="33"/>
      <c r="C1723" s="226" t="s">
        <v>1</v>
      </c>
      <c r="D1723" s="226" t="s">
        <v>2190</v>
      </c>
      <c r="E1723" s="18" t="s">
        <v>1</v>
      </c>
      <c r="F1723" s="227">
        <v>0</v>
      </c>
      <c r="H1723" s="33"/>
    </row>
    <row r="1724" spans="2:8" s="1" customFormat="1" ht="16.899999999999999" customHeight="1">
      <c r="B1724" s="33"/>
      <c r="C1724" s="226" t="s">
        <v>1</v>
      </c>
      <c r="D1724" s="226" t="s">
        <v>10864</v>
      </c>
      <c r="E1724" s="18" t="s">
        <v>1</v>
      </c>
      <c r="F1724" s="227">
        <v>17.2</v>
      </c>
      <c r="H1724" s="33"/>
    </row>
    <row r="1725" spans="2:8" s="1" customFormat="1" ht="16.899999999999999" customHeight="1">
      <c r="B1725" s="33"/>
      <c r="C1725" s="226" t="s">
        <v>1</v>
      </c>
      <c r="D1725" s="226" t="s">
        <v>2192</v>
      </c>
      <c r="E1725" s="18" t="s">
        <v>1</v>
      </c>
      <c r="F1725" s="227">
        <v>0</v>
      </c>
      <c r="H1725" s="33"/>
    </row>
    <row r="1726" spans="2:8" s="1" customFormat="1" ht="16.899999999999999" customHeight="1">
      <c r="B1726" s="33"/>
      <c r="C1726" s="226" t="s">
        <v>1</v>
      </c>
      <c r="D1726" s="226" t="s">
        <v>3567</v>
      </c>
      <c r="E1726" s="18" t="s">
        <v>1</v>
      </c>
      <c r="F1726" s="227">
        <v>4.3</v>
      </c>
      <c r="H1726" s="33"/>
    </row>
    <row r="1727" spans="2:8" s="1" customFormat="1" ht="16.899999999999999" customHeight="1">
      <c r="B1727" s="33"/>
      <c r="C1727" s="226" t="s">
        <v>1</v>
      </c>
      <c r="D1727" s="226" t="s">
        <v>2194</v>
      </c>
      <c r="E1727" s="18" t="s">
        <v>1</v>
      </c>
      <c r="F1727" s="227">
        <v>0</v>
      </c>
      <c r="H1727" s="33"/>
    </row>
    <row r="1728" spans="2:8" s="1" customFormat="1" ht="16.899999999999999" customHeight="1">
      <c r="B1728" s="33"/>
      <c r="C1728" s="226" t="s">
        <v>1</v>
      </c>
      <c r="D1728" s="226" t="s">
        <v>3566</v>
      </c>
      <c r="E1728" s="18" t="s">
        <v>1</v>
      </c>
      <c r="F1728" s="227">
        <v>2.15</v>
      </c>
      <c r="H1728" s="33"/>
    </row>
    <row r="1729" spans="2:8" s="1" customFormat="1" ht="16.899999999999999" customHeight="1">
      <c r="B1729" s="33"/>
      <c r="C1729" s="226" t="s">
        <v>1</v>
      </c>
      <c r="D1729" s="226" t="s">
        <v>2196</v>
      </c>
      <c r="E1729" s="18" t="s">
        <v>1</v>
      </c>
      <c r="F1729" s="227">
        <v>0</v>
      </c>
      <c r="H1729" s="33"/>
    </row>
    <row r="1730" spans="2:8" s="1" customFormat="1" ht="16.899999999999999" customHeight="1">
      <c r="B1730" s="33"/>
      <c r="C1730" s="226" t="s">
        <v>1</v>
      </c>
      <c r="D1730" s="226" t="s">
        <v>3571</v>
      </c>
      <c r="E1730" s="18" t="s">
        <v>1</v>
      </c>
      <c r="F1730" s="227">
        <v>6.45</v>
      </c>
      <c r="H1730" s="33"/>
    </row>
    <row r="1731" spans="2:8" s="1" customFormat="1" ht="16.899999999999999" customHeight="1">
      <c r="B1731" s="33"/>
      <c r="C1731" s="226" t="s">
        <v>1</v>
      </c>
      <c r="D1731" s="226" t="s">
        <v>2202</v>
      </c>
      <c r="E1731" s="18" t="s">
        <v>1</v>
      </c>
      <c r="F1731" s="227">
        <v>0</v>
      </c>
      <c r="H1731" s="33"/>
    </row>
    <row r="1732" spans="2:8" s="1" customFormat="1" ht="16.899999999999999" customHeight="1">
      <c r="B1732" s="33"/>
      <c r="C1732" s="226" t="s">
        <v>1</v>
      </c>
      <c r="D1732" s="226" t="s">
        <v>3566</v>
      </c>
      <c r="E1732" s="18" t="s">
        <v>1</v>
      </c>
      <c r="F1732" s="227">
        <v>2.15</v>
      </c>
      <c r="H1732" s="33"/>
    </row>
    <row r="1733" spans="2:8" s="1" customFormat="1" ht="16.899999999999999" customHeight="1">
      <c r="B1733" s="33"/>
      <c r="C1733" s="226" t="s">
        <v>1</v>
      </c>
      <c r="D1733" s="226" t="s">
        <v>2209</v>
      </c>
      <c r="E1733" s="18" t="s">
        <v>1</v>
      </c>
      <c r="F1733" s="227">
        <v>0</v>
      </c>
      <c r="H1733" s="33"/>
    </row>
    <row r="1734" spans="2:8" s="1" customFormat="1" ht="16.899999999999999" customHeight="1">
      <c r="B1734" s="33"/>
      <c r="C1734" s="226" t="s">
        <v>1</v>
      </c>
      <c r="D1734" s="226" t="s">
        <v>10865</v>
      </c>
      <c r="E1734" s="18" t="s">
        <v>1</v>
      </c>
      <c r="F1734" s="227">
        <v>-1.84</v>
      </c>
      <c r="H1734" s="33"/>
    </row>
    <row r="1735" spans="2:8" s="1" customFormat="1" ht="16.899999999999999" customHeight="1">
      <c r="B1735" s="33"/>
      <c r="C1735" s="226" t="s">
        <v>1</v>
      </c>
      <c r="D1735" s="226" t="s">
        <v>2211</v>
      </c>
      <c r="E1735" s="18" t="s">
        <v>1</v>
      </c>
      <c r="F1735" s="227">
        <v>0</v>
      </c>
      <c r="H1735" s="33"/>
    </row>
    <row r="1736" spans="2:8" s="1" customFormat="1" ht="16.899999999999999" customHeight="1">
      <c r="B1736" s="33"/>
      <c r="C1736" s="226" t="s">
        <v>1</v>
      </c>
      <c r="D1736" s="226" t="s">
        <v>1</v>
      </c>
      <c r="E1736" s="18" t="s">
        <v>1</v>
      </c>
      <c r="F1736" s="227">
        <v>0</v>
      </c>
      <c r="H1736" s="33"/>
    </row>
    <row r="1737" spans="2:8" s="1" customFormat="1" ht="16.899999999999999" customHeight="1">
      <c r="B1737" s="33"/>
      <c r="C1737" s="226" t="s">
        <v>1</v>
      </c>
      <c r="D1737" s="226" t="s">
        <v>2213</v>
      </c>
      <c r="E1737" s="18" t="s">
        <v>1</v>
      </c>
      <c r="F1737" s="227">
        <v>0</v>
      </c>
      <c r="H1737" s="33"/>
    </row>
    <row r="1738" spans="2:8" s="1" customFormat="1" ht="16.899999999999999" customHeight="1">
      <c r="B1738" s="33"/>
      <c r="C1738" s="226" t="s">
        <v>1</v>
      </c>
      <c r="D1738" s="226" t="s">
        <v>10866</v>
      </c>
      <c r="E1738" s="18" t="s">
        <v>1</v>
      </c>
      <c r="F1738" s="227">
        <v>11.5</v>
      </c>
      <c r="H1738" s="33"/>
    </row>
    <row r="1739" spans="2:8" s="1" customFormat="1" ht="16.899999999999999" customHeight="1">
      <c r="B1739" s="33"/>
      <c r="C1739" s="226" t="s">
        <v>1</v>
      </c>
      <c r="D1739" s="226" t="s">
        <v>2215</v>
      </c>
      <c r="E1739" s="18" t="s">
        <v>1</v>
      </c>
      <c r="F1739" s="227">
        <v>0</v>
      </c>
      <c r="H1739" s="33"/>
    </row>
    <row r="1740" spans="2:8" s="1" customFormat="1" ht="16.899999999999999" customHeight="1">
      <c r="B1740" s="33"/>
      <c r="C1740" s="226" t="s">
        <v>1</v>
      </c>
      <c r="D1740" s="226" t="s">
        <v>10867</v>
      </c>
      <c r="E1740" s="18" t="s">
        <v>1</v>
      </c>
      <c r="F1740" s="227">
        <v>1.8</v>
      </c>
      <c r="H1740" s="33"/>
    </row>
    <row r="1741" spans="2:8" s="1" customFormat="1" ht="16.899999999999999" customHeight="1">
      <c r="B1741" s="33"/>
      <c r="C1741" s="226" t="s">
        <v>1</v>
      </c>
      <c r="D1741" s="226" t="s">
        <v>2217</v>
      </c>
      <c r="E1741" s="18" t="s">
        <v>1</v>
      </c>
      <c r="F1741" s="227">
        <v>0</v>
      </c>
      <c r="H1741" s="33"/>
    </row>
    <row r="1742" spans="2:8" s="1" customFormat="1" ht="16.899999999999999" customHeight="1">
      <c r="B1742" s="33"/>
      <c r="C1742" s="226" t="s">
        <v>1</v>
      </c>
      <c r="D1742" s="226" t="s">
        <v>10868</v>
      </c>
      <c r="E1742" s="18" t="s">
        <v>1</v>
      </c>
      <c r="F1742" s="227">
        <v>36.65</v>
      </c>
      <c r="H1742" s="33"/>
    </row>
    <row r="1743" spans="2:8" s="1" customFormat="1" ht="16.899999999999999" customHeight="1">
      <c r="B1743" s="33"/>
      <c r="C1743" s="226" t="s">
        <v>1</v>
      </c>
      <c r="D1743" s="226" t="s">
        <v>2219</v>
      </c>
      <c r="E1743" s="18" t="s">
        <v>1</v>
      </c>
      <c r="F1743" s="227">
        <v>0</v>
      </c>
      <c r="H1743" s="33"/>
    </row>
    <row r="1744" spans="2:8" s="1" customFormat="1" ht="16.899999999999999" customHeight="1">
      <c r="B1744" s="33"/>
      <c r="C1744" s="226" t="s">
        <v>1</v>
      </c>
      <c r="D1744" s="226" t="s">
        <v>10868</v>
      </c>
      <c r="E1744" s="18" t="s">
        <v>1</v>
      </c>
      <c r="F1744" s="227">
        <v>36.65</v>
      </c>
      <c r="H1744" s="33"/>
    </row>
    <row r="1745" spans="2:8" s="1" customFormat="1" ht="16.899999999999999" customHeight="1">
      <c r="B1745" s="33"/>
      <c r="C1745" s="226" t="s">
        <v>1</v>
      </c>
      <c r="D1745" s="226" t="s">
        <v>2220</v>
      </c>
      <c r="E1745" s="18" t="s">
        <v>1</v>
      </c>
      <c r="F1745" s="227">
        <v>0</v>
      </c>
      <c r="H1745" s="33"/>
    </row>
    <row r="1746" spans="2:8" s="1" customFormat="1" ht="16.899999999999999" customHeight="1">
      <c r="B1746" s="33"/>
      <c r="C1746" s="226" t="s">
        <v>1</v>
      </c>
      <c r="D1746" s="226" t="s">
        <v>10869</v>
      </c>
      <c r="E1746" s="18" t="s">
        <v>1</v>
      </c>
      <c r="F1746" s="227">
        <v>19.05</v>
      </c>
      <c r="H1746" s="33"/>
    </row>
    <row r="1747" spans="2:8" s="1" customFormat="1" ht="16.899999999999999" customHeight="1">
      <c r="B1747" s="33"/>
      <c r="C1747" s="226" t="s">
        <v>1</v>
      </c>
      <c r="D1747" s="226" t="s">
        <v>2221</v>
      </c>
      <c r="E1747" s="18" t="s">
        <v>1</v>
      </c>
      <c r="F1747" s="227">
        <v>0</v>
      </c>
      <c r="H1747" s="33"/>
    </row>
    <row r="1748" spans="2:8" s="1" customFormat="1" ht="16.899999999999999" customHeight="1">
      <c r="B1748" s="33"/>
      <c r="C1748" s="226" t="s">
        <v>1</v>
      </c>
      <c r="D1748" s="226" t="s">
        <v>1</v>
      </c>
      <c r="E1748" s="18" t="s">
        <v>1</v>
      </c>
      <c r="F1748" s="227">
        <v>0</v>
      </c>
      <c r="H1748" s="33"/>
    </row>
    <row r="1749" spans="2:8" s="1" customFormat="1" ht="16.899999999999999" customHeight="1">
      <c r="B1749" s="33"/>
      <c r="C1749" s="226" t="s">
        <v>1</v>
      </c>
      <c r="D1749" s="226" t="s">
        <v>2222</v>
      </c>
      <c r="E1749" s="18" t="s">
        <v>1</v>
      </c>
      <c r="F1749" s="227">
        <v>0</v>
      </c>
      <c r="H1749" s="33"/>
    </row>
    <row r="1750" spans="2:8" s="1" customFormat="1" ht="16.899999999999999" customHeight="1">
      <c r="B1750" s="33"/>
      <c r="C1750" s="226" t="s">
        <v>1</v>
      </c>
      <c r="D1750" s="226" t="s">
        <v>10866</v>
      </c>
      <c r="E1750" s="18" t="s">
        <v>1</v>
      </c>
      <c r="F1750" s="227">
        <v>11.5</v>
      </c>
      <c r="H1750" s="33"/>
    </row>
    <row r="1751" spans="2:8" s="1" customFormat="1" ht="16.899999999999999" customHeight="1">
      <c r="B1751" s="33"/>
      <c r="C1751" s="226" t="s">
        <v>1</v>
      </c>
      <c r="D1751" s="226" t="s">
        <v>2223</v>
      </c>
      <c r="E1751" s="18" t="s">
        <v>1</v>
      </c>
      <c r="F1751" s="227">
        <v>0</v>
      </c>
      <c r="H1751" s="33"/>
    </row>
    <row r="1752" spans="2:8" s="1" customFormat="1" ht="16.899999999999999" customHeight="1">
      <c r="B1752" s="33"/>
      <c r="C1752" s="226" t="s">
        <v>1</v>
      </c>
      <c r="D1752" s="226" t="s">
        <v>10870</v>
      </c>
      <c r="E1752" s="18" t="s">
        <v>1</v>
      </c>
      <c r="F1752" s="227">
        <v>3.95</v>
      </c>
      <c r="H1752" s="33"/>
    </row>
    <row r="1753" spans="2:8" s="1" customFormat="1" ht="16.899999999999999" customHeight="1">
      <c r="B1753" s="33"/>
      <c r="C1753" s="226" t="s">
        <v>1</v>
      </c>
      <c r="D1753" s="226" t="s">
        <v>2224</v>
      </c>
      <c r="E1753" s="18" t="s">
        <v>1</v>
      </c>
      <c r="F1753" s="227">
        <v>0</v>
      </c>
      <c r="H1753" s="33"/>
    </row>
    <row r="1754" spans="2:8" s="1" customFormat="1" ht="16.899999999999999" customHeight="1">
      <c r="B1754" s="33"/>
      <c r="C1754" s="226" t="s">
        <v>1</v>
      </c>
      <c r="D1754" s="226" t="s">
        <v>1</v>
      </c>
      <c r="E1754" s="18" t="s">
        <v>1</v>
      </c>
      <c r="F1754" s="227">
        <v>0</v>
      </c>
      <c r="H1754" s="33"/>
    </row>
    <row r="1755" spans="2:8" s="1" customFormat="1" ht="16.899999999999999" customHeight="1">
      <c r="B1755" s="33"/>
      <c r="C1755" s="226" t="s">
        <v>1</v>
      </c>
      <c r="D1755" s="226" t="s">
        <v>2226</v>
      </c>
      <c r="E1755" s="18" t="s">
        <v>1</v>
      </c>
      <c r="F1755" s="227">
        <v>0</v>
      </c>
      <c r="H1755" s="33"/>
    </row>
    <row r="1756" spans="2:8" s="1" customFormat="1" ht="16.899999999999999" customHeight="1">
      <c r="B1756" s="33"/>
      <c r="C1756" s="226" t="s">
        <v>1</v>
      </c>
      <c r="D1756" s="226" t="s">
        <v>10871</v>
      </c>
      <c r="E1756" s="18" t="s">
        <v>1</v>
      </c>
      <c r="F1756" s="227">
        <v>45.1</v>
      </c>
      <c r="H1756" s="33"/>
    </row>
    <row r="1757" spans="2:8" s="1" customFormat="1" ht="16.899999999999999" customHeight="1">
      <c r="B1757" s="33"/>
      <c r="C1757" s="226" t="s">
        <v>1</v>
      </c>
      <c r="D1757" s="226" t="s">
        <v>2228</v>
      </c>
      <c r="E1757" s="18" t="s">
        <v>1</v>
      </c>
      <c r="F1757" s="227">
        <v>0</v>
      </c>
      <c r="H1757" s="33"/>
    </row>
    <row r="1758" spans="2:8" s="1" customFormat="1" ht="16.899999999999999" customHeight="1">
      <c r="B1758" s="33"/>
      <c r="C1758" s="226" t="s">
        <v>1</v>
      </c>
      <c r="D1758" s="226" t="s">
        <v>10872</v>
      </c>
      <c r="E1758" s="18" t="s">
        <v>1</v>
      </c>
      <c r="F1758" s="227">
        <v>21.75</v>
      </c>
      <c r="H1758" s="33"/>
    </row>
    <row r="1759" spans="2:8" s="1" customFormat="1" ht="16.899999999999999" customHeight="1">
      <c r="B1759" s="33"/>
      <c r="C1759" s="226" t="s">
        <v>1</v>
      </c>
      <c r="D1759" s="226" t="s">
        <v>2230</v>
      </c>
      <c r="E1759" s="18" t="s">
        <v>1</v>
      </c>
      <c r="F1759" s="227">
        <v>0</v>
      </c>
      <c r="H1759" s="33"/>
    </row>
    <row r="1760" spans="2:8" s="1" customFormat="1" ht="16.899999999999999" customHeight="1">
      <c r="B1760" s="33"/>
      <c r="C1760" s="226" t="s">
        <v>1</v>
      </c>
      <c r="D1760" s="226" t="s">
        <v>10873</v>
      </c>
      <c r="E1760" s="18" t="s">
        <v>1</v>
      </c>
      <c r="F1760" s="227">
        <v>16.899999999999999</v>
      </c>
      <c r="H1760" s="33"/>
    </row>
    <row r="1761" spans="2:8" s="1" customFormat="1" ht="16.899999999999999" customHeight="1">
      <c r="B1761" s="33"/>
      <c r="C1761" s="226" t="s">
        <v>1</v>
      </c>
      <c r="D1761" s="226" t="s">
        <v>2232</v>
      </c>
      <c r="E1761" s="18" t="s">
        <v>1</v>
      </c>
      <c r="F1761" s="227">
        <v>0</v>
      </c>
      <c r="H1761" s="33"/>
    </row>
    <row r="1762" spans="2:8" s="1" customFormat="1" ht="16.899999999999999" customHeight="1">
      <c r="B1762" s="33"/>
      <c r="C1762" s="226" t="s">
        <v>1</v>
      </c>
      <c r="D1762" s="226" t="s">
        <v>10874</v>
      </c>
      <c r="E1762" s="18" t="s">
        <v>1</v>
      </c>
      <c r="F1762" s="227">
        <v>8.4499999999999993</v>
      </c>
      <c r="H1762" s="33"/>
    </row>
    <row r="1763" spans="2:8" s="1" customFormat="1" ht="16.899999999999999" customHeight="1">
      <c r="B1763" s="33"/>
      <c r="C1763" s="226" t="s">
        <v>1</v>
      </c>
      <c r="D1763" s="226" t="s">
        <v>2234</v>
      </c>
      <c r="E1763" s="18" t="s">
        <v>1</v>
      </c>
      <c r="F1763" s="227">
        <v>0</v>
      </c>
      <c r="H1763" s="33"/>
    </row>
    <row r="1764" spans="2:8" s="1" customFormat="1" ht="16.899999999999999" customHeight="1">
      <c r="B1764" s="33"/>
      <c r="C1764" s="226" t="s">
        <v>1</v>
      </c>
      <c r="D1764" s="226" t="s">
        <v>10875</v>
      </c>
      <c r="E1764" s="18" t="s">
        <v>1</v>
      </c>
      <c r="F1764" s="227">
        <v>7.55</v>
      </c>
      <c r="H1764" s="33"/>
    </row>
    <row r="1765" spans="2:8" s="1" customFormat="1" ht="16.899999999999999" customHeight="1">
      <c r="B1765" s="33"/>
      <c r="C1765" s="226" t="s">
        <v>1</v>
      </c>
      <c r="D1765" s="226" t="s">
        <v>2244</v>
      </c>
      <c r="E1765" s="18" t="s">
        <v>1</v>
      </c>
      <c r="F1765" s="227">
        <v>0</v>
      </c>
      <c r="H1765" s="33"/>
    </row>
    <row r="1766" spans="2:8" s="1" customFormat="1" ht="16.899999999999999" customHeight="1">
      <c r="B1766" s="33"/>
      <c r="C1766" s="226" t="s">
        <v>1</v>
      </c>
      <c r="D1766" s="226" t="s">
        <v>10876</v>
      </c>
      <c r="E1766" s="18" t="s">
        <v>1</v>
      </c>
      <c r="F1766" s="227">
        <v>47.25</v>
      </c>
      <c r="H1766" s="33"/>
    </row>
    <row r="1767" spans="2:8" s="1" customFormat="1" ht="16.899999999999999" customHeight="1">
      <c r="B1767" s="33"/>
      <c r="C1767" s="226" t="s">
        <v>1</v>
      </c>
      <c r="D1767" s="226" t="s">
        <v>2246</v>
      </c>
      <c r="E1767" s="18" t="s">
        <v>1</v>
      </c>
      <c r="F1767" s="227">
        <v>0</v>
      </c>
      <c r="H1767" s="33"/>
    </row>
    <row r="1768" spans="2:8" s="1" customFormat="1" ht="16.899999999999999" customHeight="1">
      <c r="B1768" s="33"/>
      <c r="C1768" s="226" t="s">
        <v>1</v>
      </c>
      <c r="D1768" s="226" t="s">
        <v>10877</v>
      </c>
      <c r="E1768" s="18" t="s">
        <v>1</v>
      </c>
      <c r="F1768" s="227">
        <v>12.59</v>
      </c>
      <c r="H1768" s="33"/>
    </row>
    <row r="1769" spans="2:8" s="1" customFormat="1" ht="16.899999999999999" customHeight="1">
      <c r="B1769" s="33"/>
      <c r="C1769" s="226" t="s">
        <v>1</v>
      </c>
      <c r="D1769" s="226" t="s">
        <v>2248</v>
      </c>
      <c r="E1769" s="18" t="s">
        <v>1</v>
      </c>
      <c r="F1769" s="227">
        <v>0</v>
      </c>
      <c r="H1769" s="33"/>
    </row>
    <row r="1770" spans="2:8" s="1" customFormat="1" ht="16.899999999999999" customHeight="1">
      <c r="B1770" s="33"/>
      <c r="C1770" s="226" t="s">
        <v>1</v>
      </c>
      <c r="D1770" s="226" t="s">
        <v>10877</v>
      </c>
      <c r="E1770" s="18" t="s">
        <v>1</v>
      </c>
      <c r="F1770" s="227">
        <v>12.59</v>
      </c>
      <c r="H1770" s="33"/>
    </row>
    <row r="1771" spans="2:8" s="1" customFormat="1" ht="16.899999999999999" customHeight="1">
      <c r="B1771" s="33"/>
      <c r="C1771" s="226" t="s">
        <v>1</v>
      </c>
      <c r="D1771" s="226" t="s">
        <v>2250</v>
      </c>
      <c r="E1771" s="18" t="s">
        <v>1</v>
      </c>
      <c r="F1771" s="227">
        <v>0</v>
      </c>
      <c r="H1771" s="33"/>
    </row>
    <row r="1772" spans="2:8" s="1" customFormat="1" ht="16.899999999999999" customHeight="1">
      <c r="B1772" s="33"/>
      <c r="C1772" s="226" t="s">
        <v>1</v>
      </c>
      <c r="D1772" s="226" t="s">
        <v>10877</v>
      </c>
      <c r="E1772" s="18" t="s">
        <v>1</v>
      </c>
      <c r="F1772" s="227">
        <v>12.59</v>
      </c>
      <c r="H1772" s="33"/>
    </row>
    <row r="1773" spans="2:8" s="1" customFormat="1" ht="16.899999999999999" customHeight="1">
      <c r="B1773" s="33"/>
      <c r="C1773" s="226" t="s">
        <v>1</v>
      </c>
      <c r="D1773" s="226" t="s">
        <v>2080</v>
      </c>
      <c r="E1773" s="18" t="s">
        <v>1</v>
      </c>
      <c r="F1773" s="227">
        <v>0</v>
      </c>
      <c r="H1773" s="33"/>
    </row>
    <row r="1774" spans="2:8" s="1" customFormat="1" ht="16.899999999999999" customHeight="1">
      <c r="B1774" s="33"/>
      <c r="C1774" s="226" t="s">
        <v>1</v>
      </c>
      <c r="D1774" s="226" t="s">
        <v>10878</v>
      </c>
      <c r="E1774" s="18" t="s">
        <v>1</v>
      </c>
      <c r="F1774" s="227">
        <v>4.5</v>
      </c>
      <c r="H1774" s="33"/>
    </row>
    <row r="1775" spans="2:8" s="1" customFormat="1" ht="16.899999999999999" customHeight="1">
      <c r="B1775" s="33"/>
      <c r="C1775" s="226" t="s">
        <v>1</v>
      </c>
      <c r="D1775" s="226" t="s">
        <v>2254</v>
      </c>
      <c r="E1775" s="18" t="s">
        <v>1</v>
      </c>
      <c r="F1775" s="227">
        <v>0</v>
      </c>
      <c r="H1775" s="33"/>
    </row>
    <row r="1776" spans="2:8" s="1" customFormat="1" ht="16.899999999999999" customHeight="1">
      <c r="B1776" s="33"/>
      <c r="C1776" s="226" t="s">
        <v>1</v>
      </c>
      <c r="D1776" s="226" t="s">
        <v>10869</v>
      </c>
      <c r="E1776" s="18" t="s">
        <v>1</v>
      </c>
      <c r="F1776" s="227">
        <v>19.05</v>
      </c>
      <c r="H1776" s="33"/>
    </row>
    <row r="1777" spans="2:8" s="1" customFormat="1" ht="16.899999999999999" customHeight="1">
      <c r="B1777" s="33"/>
      <c r="C1777" s="226" t="s">
        <v>1</v>
      </c>
      <c r="D1777" s="226" t="s">
        <v>2256</v>
      </c>
      <c r="E1777" s="18" t="s">
        <v>1</v>
      </c>
      <c r="F1777" s="227">
        <v>0</v>
      </c>
      <c r="H1777" s="33"/>
    </row>
    <row r="1778" spans="2:8" s="1" customFormat="1" ht="16.899999999999999" customHeight="1">
      <c r="B1778" s="33"/>
      <c r="C1778" s="226" t="s">
        <v>1</v>
      </c>
      <c r="D1778" s="226" t="s">
        <v>1</v>
      </c>
      <c r="E1778" s="18" t="s">
        <v>1</v>
      </c>
      <c r="F1778" s="227">
        <v>0</v>
      </c>
      <c r="H1778" s="33"/>
    </row>
    <row r="1779" spans="2:8" s="1" customFormat="1" ht="16.899999999999999" customHeight="1">
      <c r="B1779" s="33"/>
      <c r="C1779" s="226" t="s">
        <v>1</v>
      </c>
      <c r="D1779" s="226" t="s">
        <v>2257</v>
      </c>
      <c r="E1779" s="18" t="s">
        <v>1</v>
      </c>
      <c r="F1779" s="227">
        <v>0</v>
      </c>
      <c r="H1779" s="33"/>
    </row>
    <row r="1780" spans="2:8" s="1" customFormat="1" ht="16.899999999999999" customHeight="1">
      <c r="B1780" s="33"/>
      <c r="C1780" s="226" t="s">
        <v>1</v>
      </c>
      <c r="D1780" s="226" t="s">
        <v>10866</v>
      </c>
      <c r="E1780" s="18" t="s">
        <v>1</v>
      </c>
      <c r="F1780" s="227">
        <v>11.5</v>
      </c>
      <c r="H1780" s="33"/>
    </row>
    <row r="1781" spans="2:8" s="1" customFormat="1" ht="16.899999999999999" customHeight="1">
      <c r="B1781" s="33"/>
      <c r="C1781" s="226" t="s">
        <v>1</v>
      </c>
      <c r="D1781" s="226" t="s">
        <v>2259</v>
      </c>
      <c r="E1781" s="18" t="s">
        <v>1</v>
      </c>
      <c r="F1781" s="227">
        <v>0</v>
      </c>
      <c r="H1781" s="33"/>
    </row>
    <row r="1782" spans="2:8" s="1" customFormat="1" ht="16.899999999999999" customHeight="1">
      <c r="B1782" s="33"/>
      <c r="C1782" s="226" t="s">
        <v>1</v>
      </c>
      <c r="D1782" s="226" t="s">
        <v>10870</v>
      </c>
      <c r="E1782" s="18" t="s">
        <v>1</v>
      </c>
      <c r="F1782" s="227">
        <v>3.95</v>
      </c>
      <c r="H1782" s="33"/>
    </row>
    <row r="1783" spans="2:8" s="1" customFormat="1" ht="16.899999999999999" customHeight="1">
      <c r="B1783" s="33"/>
      <c r="C1783" s="226" t="s">
        <v>1</v>
      </c>
      <c r="D1783" s="226" t="s">
        <v>2261</v>
      </c>
      <c r="E1783" s="18" t="s">
        <v>1</v>
      </c>
      <c r="F1783" s="227">
        <v>0</v>
      </c>
      <c r="H1783" s="33"/>
    </row>
    <row r="1784" spans="2:8" s="1" customFormat="1" ht="16.899999999999999" customHeight="1">
      <c r="B1784" s="33"/>
      <c r="C1784" s="226" t="s">
        <v>1</v>
      </c>
      <c r="D1784" s="226" t="s">
        <v>10879</v>
      </c>
      <c r="E1784" s="18" t="s">
        <v>1</v>
      </c>
      <c r="F1784" s="227">
        <v>31.32</v>
      </c>
      <c r="H1784" s="33"/>
    </row>
    <row r="1785" spans="2:8" s="1" customFormat="1" ht="16.899999999999999" customHeight="1">
      <c r="B1785" s="33"/>
      <c r="C1785" s="226" t="s">
        <v>1</v>
      </c>
      <c r="D1785" s="226" t="s">
        <v>2263</v>
      </c>
      <c r="E1785" s="18" t="s">
        <v>1</v>
      </c>
      <c r="F1785" s="227">
        <v>0</v>
      </c>
      <c r="H1785" s="33"/>
    </row>
    <row r="1786" spans="2:8" s="1" customFormat="1" ht="16.899999999999999" customHeight="1">
      <c r="B1786" s="33"/>
      <c r="C1786" s="226" t="s">
        <v>1</v>
      </c>
      <c r="D1786" s="226" t="s">
        <v>10879</v>
      </c>
      <c r="E1786" s="18" t="s">
        <v>1</v>
      </c>
      <c r="F1786" s="227">
        <v>31.32</v>
      </c>
      <c r="H1786" s="33"/>
    </row>
    <row r="1787" spans="2:8" s="1" customFormat="1" ht="16.899999999999999" customHeight="1">
      <c r="B1787" s="33"/>
      <c r="C1787" s="226" t="s">
        <v>1</v>
      </c>
      <c r="D1787" s="226" t="s">
        <v>2265</v>
      </c>
      <c r="E1787" s="18" t="s">
        <v>1</v>
      </c>
      <c r="F1787" s="227">
        <v>0</v>
      </c>
      <c r="H1787" s="33"/>
    </row>
    <row r="1788" spans="2:8" s="1" customFormat="1" ht="16.899999999999999" customHeight="1">
      <c r="B1788" s="33"/>
      <c r="C1788" s="226" t="s">
        <v>1</v>
      </c>
      <c r="D1788" s="226" t="s">
        <v>10869</v>
      </c>
      <c r="E1788" s="18" t="s">
        <v>1</v>
      </c>
      <c r="F1788" s="227">
        <v>19.05</v>
      </c>
      <c r="H1788" s="33"/>
    </row>
    <row r="1789" spans="2:8" s="1" customFormat="1" ht="16.899999999999999" customHeight="1">
      <c r="B1789" s="33"/>
      <c r="C1789" s="226" t="s">
        <v>1</v>
      </c>
      <c r="D1789" s="226" t="s">
        <v>2268</v>
      </c>
      <c r="E1789" s="18" t="s">
        <v>1</v>
      </c>
      <c r="F1789" s="227">
        <v>0</v>
      </c>
      <c r="H1789" s="33"/>
    </row>
    <row r="1790" spans="2:8" s="1" customFormat="1" ht="16.899999999999999" customHeight="1">
      <c r="B1790" s="33"/>
      <c r="C1790" s="226" t="s">
        <v>1</v>
      </c>
      <c r="D1790" s="226" t="s">
        <v>10866</v>
      </c>
      <c r="E1790" s="18" t="s">
        <v>1</v>
      </c>
      <c r="F1790" s="227">
        <v>11.5</v>
      </c>
      <c r="H1790" s="33"/>
    </row>
    <row r="1791" spans="2:8" s="1" customFormat="1" ht="16.899999999999999" customHeight="1">
      <c r="B1791" s="33"/>
      <c r="C1791" s="226" t="s">
        <v>1</v>
      </c>
      <c r="D1791" s="226" t="s">
        <v>2270</v>
      </c>
      <c r="E1791" s="18" t="s">
        <v>1</v>
      </c>
      <c r="F1791" s="227">
        <v>0</v>
      </c>
      <c r="H1791" s="33"/>
    </row>
    <row r="1792" spans="2:8" s="1" customFormat="1" ht="16.899999999999999" customHeight="1">
      <c r="B1792" s="33"/>
      <c r="C1792" s="226" t="s">
        <v>1</v>
      </c>
      <c r="D1792" s="226" t="s">
        <v>10870</v>
      </c>
      <c r="E1792" s="18" t="s">
        <v>1</v>
      </c>
      <c r="F1792" s="227">
        <v>3.95</v>
      </c>
      <c r="H1792" s="33"/>
    </row>
    <row r="1793" spans="2:8" s="1" customFormat="1" ht="16.899999999999999" customHeight="1">
      <c r="B1793" s="33"/>
      <c r="C1793" s="226" t="s">
        <v>1</v>
      </c>
      <c r="D1793" s="226" t="s">
        <v>1946</v>
      </c>
      <c r="E1793" s="18" t="s">
        <v>1</v>
      </c>
      <c r="F1793" s="227">
        <v>0</v>
      </c>
      <c r="H1793" s="33"/>
    </row>
    <row r="1794" spans="2:8" s="1" customFormat="1" ht="16.899999999999999" customHeight="1">
      <c r="B1794" s="33"/>
      <c r="C1794" s="226" t="s">
        <v>1</v>
      </c>
      <c r="D1794" s="226" t="s">
        <v>10880</v>
      </c>
      <c r="E1794" s="18" t="s">
        <v>1</v>
      </c>
      <c r="F1794" s="227">
        <v>8.8000000000000007</v>
      </c>
      <c r="H1794" s="33"/>
    </row>
    <row r="1795" spans="2:8" s="1" customFormat="1" ht="16.899999999999999" customHeight="1">
      <c r="B1795" s="33"/>
      <c r="C1795" s="226" t="s">
        <v>1</v>
      </c>
      <c r="D1795" s="226" t="s">
        <v>1832</v>
      </c>
      <c r="E1795" s="18" t="s">
        <v>1</v>
      </c>
      <c r="F1795" s="227">
        <v>0</v>
      </c>
      <c r="H1795" s="33"/>
    </row>
    <row r="1796" spans="2:8" s="1" customFormat="1" ht="16.899999999999999" customHeight="1">
      <c r="B1796" s="33"/>
      <c r="C1796" s="226" t="s">
        <v>1</v>
      </c>
      <c r="D1796" s="226" t="s">
        <v>10863</v>
      </c>
      <c r="E1796" s="18" t="s">
        <v>1</v>
      </c>
      <c r="F1796" s="227">
        <v>21.5</v>
      </c>
      <c r="H1796" s="33"/>
    </row>
    <row r="1797" spans="2:8" s="1" customFormat="1" ht="16.899999999999999" customHeight="1">
      <c r="B1797" s="33"/>
      <c r="C1797" s="226" t="s">
        <v>1</v>
      </c>
      <c r="D1797" s="226" t="s">
        <v>1834</v>
      </c>
      <c r="E1797" s="18" t="s">
        <v>1</v>
      </c>
      <c r="F1797" s="227">
        <v>0</v>
      </c>
      <c r="H1797" s="33"/>
    </row>
    <row r="1798" spans="2:8" s="1" customFormat="1" ht="16.899999999999999" customHeight="1">
      <c r="B1798" s="33"/>
      <c r="C1798" s="226" t="s">
        <v>1</v>
      </c>
      <c r="D1798" s="226" t="s">
        <v>3571</v>
      </c>
      <c r="E1798" s="18" t="s">
        <v>1</v>
      </c>
      <c r="F1798" s="227">
        <v>6.45</v>
      </c>
      <c r="H1798" s="33"/>
    </row>
    <row r="1799" spans="2:8" s="1" customFormat="1" ht="16.899999999999999" customHeight="1">
      <c r="B1799" s="33"/>
      <c r="C1799" s="226" t="s">
        <v>1</v>
      </c>
      <c r="D1799" s="226" t="s">
        <v>1453</v>
      </c>
      <c r="E1799" s="18" t="s">
        <v>1</v>
      </c>
      <c r="F1799" s="227">
        <v>0</v>
      </c>
      <c r="H1799" s="33"/>
    </row>
    <row r="1800" spans="2:8" s="1" customFormat="1" ht="16.899999999999999" customHeight="1">
      <c r="B1800" s="33"/>
      <c r="C1800" s="226" t="s">
        <v>1</v>
      </c>
      <c r="D1800" s="226" t="s">
        <v>3567</v>
      </c>
      <c r="E1800" s="18" t="s">
        <v>1</v>
      </c>
      <c r="F1800" s="227">
        <v>4.3</v>
      </c>
      <c r="H1800" s="33"/>
    </row>
    <row r="1801" spans="2:8" s="1" customFormat="1" ht="16.899999999999999" customHeight="1">
      <c r="B1801" s="33"/>
      <c r="C1801" s="226" t="s">
        <v>1</v>
      </c>
      <c r="D1801" s="226" t="s">
        <v>1455</v>
      </c>
      <c r="E1801" s="18" t="s">
        <v>1</v>
      </c>
      <c r="F1801" s="227">
        <v>0</v>
      </c>
      <c r="H1801" s="33"/>
    </row>
    <row r="1802" spans="2:8" s="1" customFormat="1" ht="16.899999999999999" customHeight="1">
      <c r="B1802" s="33"/>
      <c r="C1802" s="226" t="s">
        <v>1</v>
      </c>
      <c r="D1802" s="226" t="s">
        <v>3567</v>
      </c>
      <c r="E1802" s="18" t="s">
        <v>1</v>
      </c>
      <c r="F1802" s="227">
        <v>4.3</v>
      </c>
      <c r="H1802" s="33"/>
    </row>
    <row r="1803" spans="2:8" s="1" customFormat="1" ht="16.899999999999999" customHeight="1">
      <c r="B1803" s="33"/>
      <c r="C1803" s="226" t="s">
        <v>1</v>
      </c>
      <c r="D1803" s="226" t="s">
        <v>1838</v>
      </c>
      <c r="E1803" s="18" t="s">
        <v>1</v>
      </c>
      <c r="F1803" s="227">
        <v>0</v>
      </c>
      <c r="H1803" s="33"/>
    </row>
    <row r="1804" spans="2:8" s="1" customFormat="1" ht="16.899999999999999" customHeight="1">
      <c r="B1804" s="33"/>
      <c r="C1804" s="226" t="s">
        <v>1</v>
      </c>
      <c r="D1804" s="226" t="s">
        <v>10881</v>
      </c>
      <c r="E1804" s="18" t="s">
        <v>1</v>
      </c>
      <c r="F1804" s="227">
        <v>4.3099999999999996</v>
      </c>
      <c r="H1804" s="33"/>
    </row>
    <row r="1805" spans="2:8" s="1" customFormat="1" ht="16.899999999999999" customHeight="1">
      <c r="B1805" s="33"/>
      <c r="C1805" s="226" t="s">
        <v>1</v>
      </c>
      <c r="D1805" s="226" t="s">
        <v>1840</v>
      </c>
      <c r="E1805" s="18" t="s">
        <v>1</v>
      </c>
      <c r="F1805" s="227">
        <v>0</v>
      </c>
      <c r="H1805" s="33"/>
    </row>
    <row r="1806" spans="2:8" s="1" customFormat="1" ht="16.899999999999999" customHeight="1">
      <c r="B1806" s="33"/>
      <c r="C1806" s="226" t="s">
        <v>1</v>
      </c>
      <c r="D1806" s="226" t="s">
        <v>10882</v>
      </c>
      <c r="E1806" s="18" t="s">
        <v>1</v>
      </c>
      <c r="F1806" s="227">
        <v>6.65</v>
      </c>
      <c r="H1806" s="33"/>
    </row>
    <row r="1807" spans="2:8" s="1" customFormat="1" ht="16.899999999999999" customHeight="1">
      <c r="B1807" s="33"/>
      <c r="C1807" s="226" t="s">
        <v>1</v>
      </c>
      <c r="D1807" s="226" t="s">
        <v>1842</v>
      </c>
      <c r="E1807" s="18" t="s">
        <v>1</v>
      </c>
      <c r="F1807" s="227">
        <v>0</v>
      </c>
      <c r="H1807" s="33"/>
    </row>
    <row r="1808" spans="2:8" s="1" customFormat="1" ht="16.899999999999999" customHeight="1">
      <c r="B1808" s="33"/>
      <c r="C1808" s="226" t="s">
        <v>1</v>
      </c>
      <c r="D1808" s="226" t="s">
        <v>10882</v>
      </c>
      <c r="E1808" s="18" t="s">
        <v>1</v>
      </c>
      <c r="F1808" s="227">
        <v>6.65</v>
      </c>
      <c r="H1808" s="33"/>
    </row>
    <row r="1809" spans="2:8" s="1" customFormat="1" ht="16.899999999999999" customHeight="1">
      <c r="B1809" s="33"/>
      <c r="C1809" s="226" t="s">
        <v>1</v>
      </c>
      <c r="D1809" s="226" t="s">
        <v>1844</v>
      </c>
      <c r="E1809" s="18" t="s">
        <v>1</v>
      </c>
      <c r="F1809" s="227">
        <v>0</v>
      </c>
      <c r="H1809" s="33"/>
    </row>
    <row r="1810" spans="2:8" s="1" customFormat="1" ht="16.899999999999999" customHeight="1">
      <c r="B1810" s="33"/>
      <c r="C1810" s="226" t="s">
        <v>1</v>
      </c>
      <c r="D1810" s="226" t="s">
        <v>10883</v>
      </c>
      <c r="E1810" s="18" t="s">
        <v>1</v>
      </c>
      <c r="F1810" s="227">
        <v>4.3099999999999996</v>
      </c>
      <c r="H1810" s="33"/>
    </row>
    <row r="1811" spans="2:8" s="1" customFormat="1" ht="16.899999999999999" customHeight="1">
      <c r="B1811" s="33"/>
      <c r="C1811" s="226" t="s">
        <v>1</v>
      </c>
      <c r="D1811" s="226" t="s">
        <v>1846</v>
      </c>
      <c r="E1811" s="18" t="s">
        <v>1</v>
      </c>
      <c r="F1811" s="227">
        <v>0</v>
      </c>
      <c r="H1811" s="33"/>
    </row>
    <row r="1812" spans="2:8" s="1" customFormat="1" ht="16.899999999999999" customHeight="1">
      <c r="B1812" s="33"/>
      <c r="C1812" s="226" t="s">
        <v>1</v>
      </c>
      <c r="D1812" s="226" t="s">
        <v>10883</v>
      </c>
      <c r="E1812" s="18" t="s">
        <v>1</v>
      </c>
      <c r="F1812" s="227">
        <v>4.3099999999999996</v>
      </c>
      <c r="H1812" s="33"/>
    </row>
    <row r="1813" spans="2:8" s="1" customFormat="1" ht="16.899999999999999" customHeight="1">
      <c r="B1813" s="33"/>
      <c r="C1813" s="226" t="s">
        <v>1</v>
      </c>
      <c r="D1813" s="226" t="s">
        <v>811</v>
      </c>
      <c r="E1813" s="18" t="s">
        <v>1</v>
      </c>
      <c r="F1813" s="227">
        <v>0</v>
      </c>
      <c r="H1813" s="33"/>
    </row>
    <row r="1814" spans="2:8" s="1" customFormat="1" ht="16.899999999999999" customHeight="1">
      <c r="B1814" s="33"/>
      <c r="C1814" s="226" t="s">
        <v>1</v>
      </c>
      <c r="D1814" s="226" t="s">
        <v>1</v>
      </c>
      <c r="E1814" s="18" t="s">
        <v>1</v>
      </c>
      <c r="F1814" s="227">
        <v>0</v>
      </c>
      <c r="H1814" s="33"/>
    </row>
    <row r="1815" spans="2:8" s="1" customFormat="1" ht="16.899999999999999" customHeight="1">
      <c r="B1815" s="33"/>
      <c r="C1815" s="226" t="s">
        <v>1</v>
      </c>
      <c r="D1815" s="226" t="s">
        <v>1848</v>
      </c>
      <c r="E1815" s="18" t="s">
        <v>1</v>
      </c>
      <c r="F1815" s="227">
        <v>0</v>
      </c>
      <c r="H1815" s="33"/>
    </row>
    <row r="1816" spans="2:8" s="1" customFormat="1" ht="16.899999999999999" customHeight="1">
      <c r="B1816" s="33"/>
      <c r="C1816" s="226" t="s">
        <v>1</v>
      </c>
      <c r="D1816" s="226" t="s">
        <v>10884</v>
      </c>
      <c r="E1816" s="18" t="s">
        <v>1</v>
      </c>
      <c r="F1816" s="227">
        <v>2.1520000000000001</v>
      </c>
      <c r="H1816" s="33"/>
    </row>
    <row r="1817" spans="2:8" s="1" customFormat="1" ht="16.899999999999999" customHeight="1">
      <c r="B1817" s="33"/>
      <c r="C1817" s="226" t="s">
        <v>1</v>
      </c>
      <c r="D1817" s="226" t="s">
        <v>1850</v>
      </c>
      <c r="E1817" s="18" t="s">
        <v>1</v>
      </c>
      <c r="F1817" s="227">
        <v>0</v>
      </c>
      <c r="H1817" s="33"/>
    </row>
    <row r="1818" spans="2:8" s="1" customFormat="1" ht="16.899999999999999" customHeight="1">
      <c r="B1818" s="33"/>
      <c r="C1818" s="226" t="s">
        <v>1</v>
      </c>
      <c r="D1818" s="226" t="s">
        <v>10885</v>
      </c>
      <c r="E1818" s="18" t="s">
        <v>1</v>
      </c>
      <c r="F1818" s="227">
        <v>12.4</v>
      </c>
      <c r="H1818" s="33"/>
    </row>
    <row r="1819" spans="2:8" s="1" customFormat="1" ht="16.899999999999999" customHeight="1">
      <c r="B1819" s="33"/>
      <c r="C1819" s="226" t="s">
        <v>1</v>
      </c>
      <c r="D1819" s="226" t="s">
        <v>2092</v>
      </c>
      <c r="E1819" s="18" t="s">
        <v>1</v>
      </c>
      <c r="F1819" s="227">
        <v>0</v>
      </c>
      <c r="H1819" s="33"/>
    </row>
    <row r="1820" spans="2:8" s="1" customFormat="1" ht="16.899999999999999" customHeight="1">
      <c r="B1820" s="33"/>
      <c r="C1820" s="226" t="s">
        <v>1</v>
      </c>
      <c r="D1820" s="226" t="s">
        <v>1</v>
      </c>
      <c r="E1820" s="18" t="s">
        <v>1</v>
      </c>
      <c r="F1820" s="227">
        <v>0</v>
      </c>
      <c r="H1820" s="33"/>
    </row>
    <row r="1821" spans="2:8" s="1" customFormat="1" ht="16.899999999999999" customHeight="1">
      <c r="B1821" s="33"/>
      <c r="C1821" s="226" t="s">
        <v>1</v>
      </c>
      <c r="D1821" s="226" t="s">
        <v>2093</v>
      </c>
      <c r="E1821" s="18" t="s">
        <v>1</v>
      </c>
      <c r="F1821" s="227">
        <v>0</v>
      </c>
      <c r="H1821" s="33"/>
    </row>
    <row r="1822" spans="2:8" s="1" customFormat="1" ht="16.899999999999999" customHeight="1">
      <c r="B1822" s="33"/>
      <c r="C1822" s="226" t="s">
        <v>1</v>
      </c>
      <c r="D1822" s="226" t="s">
        <v>1</v>
      </c>
      <c r="E1822" s="18" t="s">
        <v>1</v>
      </c>
      <c r="F1822" s="227">
        <v>0</v>
      </c>
      <c r="H1822" s="33"/>
    </row>
    <row r="1823" spans="2:8" s="1" customFormat="1" ht="16.899999999999999" customHeight="1">
      <c r="B1823" s="33"/>
      <c r="C1823" s="226" t="s">
        <v>1</v>
      </c>
      <c r="D1823" s="226" t="s">
        <v>2094</v>
      </c>
      <c r="E1823" s="18" t="s">
        <v>1</v>
      </c>
      <c r="F1823" s="227">
        <v>0</v>
      </c>
      <c r="H1823" s="33"/>
    </row>
    <row r="1824" spans="2:8" s="1" customFormat="1" ht="16.899999999999999" customHeight="1">
      <c r="B1824" s="33"/>
      <c r="C1824" s="226" t="s">
        <v>1</v>
      </c>
      <c r="D1824" s="226" t="s">
        <v>3566</v>
      </c>
      <c r="E1824" s="18" t="s">
        <v>1</v>
      </c>
      <c r="F1824" s="227">
        <v>2.15</v>
      </c>
      <c r="H1824" s="33"/>
    </row>
    <row r="1825" spans="2:8" s="1" customFormat="1" ht="16.899999999999999" customHeight="1">
      <c r="B1825" s="33"/>
      <c r="C1825" s="226" t="s">
        <v>1</v>
      </c>
      <c r="D1825" s="226" t="s">
        <v>2095</v>
      </c>
      <c r="E1825" s="18" t="s">
        <v>1</v>
      </c>
      <c r="F1825" s="227">
        <v>0</v>
      </c>
      <c r="H1825" s="33"/>
    </row>
    <row r="1826" spans="2:8" s="1" customFormat="1" ht="16.899999999999999" customHeight="1">
      <c r="B1826" s="33"/>
      <c r="C1826" s="226" t="s">
        <v>1</v>
      </c>
      <c r="D1826" s="226" t="s">
        <v>3566</v>
      </c>
      <c r="E1826" s="18" t="s">
        <v>1</v>
      </c>
      <c r="F1826" s="227">
        <v>2.15</v>
      </c>
      <c r="H1826" s="33"/>
    </row>
    <row r="1827" spans="2:8" s="1" customFormat="1" ht="16.899999999999999" customHeight="1">
      <c r="B1827" s="33"/>
      <c r="C1827" s="226" t="s">
        <v>1</v>
      </c>
      <c r="D1827" s="226" t="s">
        <v>1854</v>
      </c>
      <c r="E1827" s="18" t="s">
        <v>1</v>
      </c>
      <c r="F1827" s="227">
        <v>0</v>
      </c>
      <c r="H1827" s="33"/>
    </row>
    <row r="1828" spans="2:8" s="1" customFormat="1" ht="16.899999999999999" customHeight="1">
      <c r="B1828" s="33"/>
      <c r="C1828" s="226" t="s">
        <v>1</v>
      </c>
      <c r="D1828" s="226" t="s">
        <v>3566</v>
      </c>
      <c r="E1828" s="18" t="s">
        <v>1</v>
      </c>
      <c r="F1828" s="227">
        <v>2.15</v>
      </c>
      <c r="H1828" s="33"/>
    </row>
    <row r="1829" spans="2:8" s="1" customFormat="1" ht="16.899999999999999" customHeight="1">
      <c r="B1829" s="33"/>
      <c r="C1829" s="226" t="s">
        <v>1</v>
      </c>
      <c r="D1829" s="226" t="s">
        <v>1916</v>
      </c>
      <c r="E1829" s="18" t="s">
        <v>1</v>
      </c>
      <c r="F1829" s="227">
        <v>0</v>
      </c>
      <c r="H1829" s="33"/>
    </row>
    <row r="1830" spans="2:8" s="1" customFormat="1" ht="16.899999999999999" customHeight="1">
      <c r="B1830" s="33"/>
      <c r="C1830" s="226" t="s">
        <v>1</v>
      </c>
      <c r="D1830" s="226" t="s">
        <v>3566</v>
      </c>
      <c r="E1830" s="18" t="s">
        <v>1</v>
      </c>
      <c r="F1830" s="227">
        <v>2.15</v>
      </c>
      <c r="H1830" s="33"/>
    </row>
    <row r="1831" spans="2:8" s="1" customFormat="1" ht="16.899999999999999" customHeight="1">
      <c r="B1831" s="33"/>
      <c r="C1831" s="226" t="s">
        <v>1</v>
      </c>
      <c r="D1831" s="226" t="s">
        <v>1918</v>
      </c>
      <c r="E1831" s="18" t="s">
        <v>1</v>
      </c>
      <c r="F1831" s="227">
        <v>0</v>
      </c>
      <c r="H1831" s="33"/>
    </row>
    <row r="1832" spans="2:8" s="1" customFormat="1" ht="16.899999999999999" customHeight="1">
      <c r="B1832" s="33"/>
      <c r="C1832" s="226" t="s">
        <v>1</v>
      </c>
      <c r="D1832" s="226" t="s">
        <v>10886</v>
      </c>
      <c r="E1832" s="18" t="s">
        <v>1</v>
      </c>
      <c r="F1832" s="227">
        <v>15.66</v>
      </c>
      <c r="H1832" s="33"/>
    </row>
    <row r="1833" spans="2:8" s="1" customFormat="1" ht="16.899999999999999" customHeight="1">
      <c r="B1833" s="33"/>
      <c r="C1833" s="226" t="s">
        <v>1</v>
      </c>
      <c r="D1833" s="226" t="s">
        <v>1920</v>
      </c>
      <c r="E1833" s="18" t="s">
        <v>1</v>
      </c>
      <c r="F1833" s="227">
        <v>0</v>
      </c>
      <c r="H1833" s="33"/>
    </row>
    <row r="1834" spans="2:8" s="1" customFormat="1" ht="16.899999999999999" customHeight="1">
      <c r="B1834" s="33"/>
      <c r="C1834" s="226" t="s">
        <v>1</v>
      </c>
      <c r="D1834" s="226" t="s">
        <v>10887</v>
      </c>
      <c r="E1834" s="18" t="s">
        <v>1</v>
      </c>
      <c r="F1834" s="227">
        <v>10.75</v>
      </c>
      <c r="H1834" s="33"/>
    </row>
    <row r="1835" spans="2:8" s="1" customFormat="1" ht="16.899999999999999" customHeight="1">
      <c r="B1835" s="33"/>
      <c r="C1835" s="226" t="s">
        <v>1</v>
      </c>
      <c r="D1835" s="226" t="s">
        <v>1922</v>
      </c>
      <c r="E1835" s="18" t="s">
        <v>1</v>
      </c>
      <c r="F1835" s="227">
        <v>0</v>
      </c>
      <c r="H1835" s="33"/>
    </row>
    <row r="1836" spans="2:8" s="1" customFormat="1" ht="16.899999999999999" customHeight="1">
      <c r="B1836" s="33"/>
      <c r="C1836" s="226" t="s">
        <v>1</v>
      </c>
      <c r="D1836" s="226" t="s">
        <v>3566</v>
      </c>
      <c r="E1836" s="18" t="s">
        <v>1</v>
      </c>
      <c r="F1836" s="227">
        <v>2.15</v>
      </c>
      <c r="H1836" s="33"/>
    </row>
    <row r="1837" spans="2:8" s="1" customFormat="1" ht="16.899999999999999" customHeight="1">
      <c r="B1837" s="33"/>
      <c r="C1837" s="226" t="s">
        <v>1</v>
      </c>
      <c r="D1837" s="226" t="s">
        <v>1924</v>
      </c>
      <c r="E1837" s="18" t="s">
        <v>1</v>
      </c>
      <c r="F1837" s="227">
        <v>0</v>
      </c>
      <c r="H1837" s="33"/>
    </row>
    <row r="1838" spans="2:8" s="1" customFormat="1" ht="16.899999999999999" customHeight="1">
      <c r="B1838" s="33"/>
      <c r="C1838" s="226" t="s">
        <v>1</v>
      </c>
      <c r="D1838" s="226" t="s">
        <v>3566</v>
      </c>
      <c r="E1838" s="18" t="s">
        <v>1</v>
      </c>
      <c r="F1838" s="227">
        <v>2.15</v>
      </c>
      <c r="H1838" s="33"/>
    </row>
    <row r="1839" spans="2:8" s="1" customFormat="1" ht="16.899999999999999" customHeight="1">
      <c r="B1839" s="33"/>
      <c r="C1839" s="226" t="s">
        <v>1</v>
      </c>
      <c r="D1839" s="226" t="s">
        <v>1925</v>
      </c>
      <c r="E1839" s="18" t="s">
        <v>1</v>
      </c>
      <c r="F1839" s="227">
        <v>0</v>
      </c>
      <c r="H1839" s="33"/>
    </row>
    <row r="1840" spans="2:8" s="1" customFormat="1" ht="16.899999999999999" customHeight="1">
      <c r="B1840" s="33"/>
      <c r="C1840" s="226" t="s">
        <v>1</v>
      </c>
      <c r="D1840" s="226" t="s">
        <v>3566</v>
      </c>
      <c r="E1840" s="18" t="s">
        <v>1</v>
      </c>
      <c r="F1840" s="227">
        <v>2.15</v>
      </c>
      <c r="H1840" s="33"/>
    </row>
    <row r="1841" spans="2:8" s="1" customFormat="1" ht="16.899999999999999" customHeight="1">
      <c r="B1841" s="33"/>
      <c r="C1841" s="226" t="s">
        <v>1</v>
      </c>
      <c r="D1841" s="226" t="s">
        <v>1927</v>
      </c>
      <c r="E1841" s="18" t="s">
        <v>1</v>
      </c>
      <c r="F1841" s="227">
        <v>0</v>
      </c>
      <c r="H1841" s="33"/>
    </row>
    <row r="1842" spans="2:8" s="1" customFormat="1" ht="16.899999999999999" customHeight="1">
      <c r="B1842" s="33"/>
      <c r="C1842" s="226" t="s">
        <v>1</v>
      </c>
      <c r="D1842" s="226" t="s">
        <v>3566</v>
      </c>
      <c r="E1842" s="18" t="s">
        <v>1</v>
      </c>
      <c r="F1842" s="227">
        <v>2.15</v>
      </c>
      <c r="H1842" s="33"/>
    </row>
    <row r="1843" spans="2:8" s="1" customFormat="1" ht="16.899999999999999" customHeight="1">
      <c r="B1843" s="33"/>
      <c r="C1843" s="226" t="s">
        <v>1</v>
      </c>
      <c r="D1843" s="226" t="s">
        <v>1929</v>
      </c>
      <c r="E1843" s="18" t="s">
        <v>1</v>
      </c>
      <c r="F1843" s="227">
        <v>0</v>
      </c>
      <c r="H1843" s="33"/>
    </row>
    <row r="1844" spans="2:8" s="1" customFormat="1" ht="16.899999999999999" customHeight="1">
      <c r="B1844" s="33"/>
      <c r="C1844" s="226" t="s">
        <v>1</v>
      </c>
      <c r="D1844" s="226" t="s">
        <v>3567</v>
      </c>
      <c r="E1844" s="18" t="s">
        <v>1</v>
      </c>
      <c r="F1844" s="227">
        <v>4.3</v>
      </c>
      <c r="H1844" s="33"/>
    </row>
    <row r="1845" spans="2:8" s="1" customFormat="1" ht="16.899999999999999" customHeight="1">
      <c r="B1845" s="33"/>
      <c r="C1845" s="226" t="s">
        <v>1</v>
      </c>
      <c r="D1845" s="226" t="s">
        <v>1930</v>
      </c>
      <c r="E1845" s="18" t="s">
        <v>1</v>
      </c>
      <c r="F1845" s="227">
        <v>0</v>
      </c>
      <c r="H1845" s="33"/>
    </row>
    <row r="1846" spans="2:8" s="1" customFormat="1" ht="16.899999999999999" customHeight="1">
      <c r="B1846" s="33"/>
      <c r="C1846" s="226" t="s">
        <v>1</v>
      </c>
      <c r="D1846" s="226" t="s">
        <v>10888</v>
      </c>
      <c r="E1846" s="18" t="s">
        <v>1</v>
      </c>
      <c r="F1846" s="227">
        <v>4.6440000000000001</v>
      </c>
      <c r="H1846" s="33"/>
    </row>
    <row r="1847" spans="2:8" s="1" customFormat="1" ht="16.899999999999999" customHeight="1">
      <c r="B1847" s="33"/>
      <c r="C1847" s="226" t="s">
        <v>1</v>
      </c>
      <c r="D1847" s="226" t="s">
        <v>1856</v>
      </c>
      <c r="E1847" s="18" t="s">
        <v>1</v>
      </c>
      <c r="F1847" s="227">
        <v>0</v>
      </c>
      <c r="H1847" s="33"/>
    </row>
    <row r="1848" spans="2:8" s="1" customFormat="1" ht="16.899999999999999" customHeight="1">
      <c r="B1848" s="33"/>
      <c r="C1848" s="226" t="s">
        <v>1</v>
      </c>
      <c r="D1848" s="226" t="s">
        <v>10889</v>
      </c>
      <c r="E1848" s="18" t="s">
        <v>1</v>
      </c>
      <c r="F1848" s="227">
        <v>9.35</v>
      </c>
      <c r="H1848" s="33"/>
    </row>
    <row r="1849" spans="2:8" s="1" customFormat="1" ht="16.899999999999999" customHeight="1">
      <c r="B1849" s="33"/>
      <c r="C1849" s="226" t="s">
        <v>1</v>
      </c>
      <c r="D1849" s="226" t="s">
        <v>1858</v>
      </c>
      <c r="E1849" s="18" t="s">
        <v>1</v>
      </c>
      <c r="F1849" s="227">
        <v>0</v>
      </c>
      <c r="H1849" s="33"/>
    </row>
    <row r="1850" spans="2:8" s="1" customFormat="1" ht="16.899999999999999" customHeight="1">
      <c r="B1850" s="33"/>
      <c r="C1850" s="226" t="s">
        <v>1</v>
      </c>
      <c r="D1850" s="226" t="s">
        <v>3566</v>
      </c>
      <c r="E1850" s="18" t="s">
        <v>1</v>
      </c>
      <c r="F1850" s="227">
        <v>2.15</v>
      </c>
      <c r="H1850" s="33"/>
    </row>
    <row r="1851" spans="2:8" s="1" customFormat="1" ht="16.899999999999999" customHeight="1">
      <c r="B1851" s="33"/>
      <c r="C1851" s="226" t="s">
        <v>1</v>
      </c>
      <c r="D1851" s="226" t="s">
        <v>1860</v>
      </c>
      <c r="E1851" s="18" t="s">
        <v>1</v>
      </c>
      <c r="F1851" s="227">
        <v>0</v>
      </c>
      <c r="H1851" s="33"/>
    </row>
    <row r="1852" spans="2:8" s="1" customFormat="1" ht="16.899999999999999" customHeight="1">
      <c r="B1852" s="33"/>
      <c r="C1852" s="226" t="s">
        <v>1</v>
      </c>
      <c r="D1852" s="226" t="s">
        <v>10890</v>
      </c>
      <c r="E1852" s="18" t="s">
        <v>1</v>
      </c>
      <c r="F1852" s="227">
        <v>7.19</v>
      </c>
      <c r="H1852" s="33"/>
    </row>
    <row r="1853" spans="2:8" s="1" customFormat="1" ht="16.899999999999999" customHeight="1">
      <c r="B1853" s="33"/>
      <c r="C1853" s="226" t="s">
        <v>1</v>
      </c>
      <c r="D1853" s="226" t="s">
        <v>1861</v>
      </c>
      <c r="E1853" s="18" t="s">
        <v>1</v>
      </c>
      <c r="F1853" s="227">
        <v>0</v>
      </c>
      <c r="H1853" s="33"/>
    </row>
    <row r="1854" spans="2:8" s="1" customFormat="1" ht="16.899999999999999" customHeight="1">
      <c r="B1854" s="33"/>
      <c r="C1854" s="226" t="s">
        <v>1</v>
      </c>
      <c r="D1854" s="226" t="s">
        <v>3567</v>
      </c>
      <c r="E1854" s="18" t="s">
        <v>1</v>
      </c>
      <c r="F1854" s="227">
        <v>4.3</v>
      </c>
      <c r="H1854" s="33"/>
    </row>
    <row r="1855" spans="2:8" s="1" customFormat="1" ht="16.899999999999999" customHeight="1">
      <c r="B1855" s="33"/>
      <c r="C1855" s="226" t="s">
        <v>1</v>
      </c>
      <c r="D1855" s="226" t="s">
        <v>1932</v>
      </c>
      <c r="E1855" s="18" t="s">
        <v>1</v>
      </c>
      <c r="F1855" s="227">
        <v>0</v>
      </c>
      <c r="H1855" s="33"/>
    </row>
    <row r="1856" spans="2:8" s="1" customFormat="1" ht="16.899999999999999" customHeight="1">
      <c r="B1856" s="33"/>
      <c r="C1856" s="226" t="s">
        <v>1</v>
      </c>
      <c r="D1856" s="226" t="s">
        <v>10891</v>
      </c>
      <c r="E1856" s="18" t="s">
        <v>1</v>
      </c>
      <c r="F1856" s="227">
        <v>28.07</v>
      </c>
      <c r="H1856" s="33"/>
    </row>
    <row r="1857" spans="2:8" s="1" customFormat="1" ht="16.899999999999999" customHeight="1">
      <c r="B1857" s="33"/>
      <c r="C1857" s="226" t="s">
        <v>1</v>
      </c>
      <c r="D1857" s="226" t="s">
        <v>1934</v>
      </c>
      <c r="E1857" s="18" t="s">
        <v>1</v>
      </c>
      <c r="F1857" s="227">
        <v>0</v>
      </c>
      <c r="H1857" s="33"/>
    </row>
    <row r="1858" spans="2:8" s="1" customFormat="1" ht="16.899999999999999" customHeight="1">
      <c r="B1858" s="33"/>
      <c r="C1858" s="226" t="s">
        <v>1</v>
      </c>
      <c r="D1858" s="226" t="s">
        <v>10892</v>
      </c>
      <c r="E1858" s="18" t="s">
        <v>1</v>
      </c>
      <c r="F1858" s="227">
        <v>14.74</v>
      </c>
      <c r="H1858" s="33"/>
    </row>
    <row r="1859" spans="2:8" s="1" customFormat="1" ht="16.899999999999999" customHeight="1">
      <c r="B1859" s="33"/>
      <c r="C1859" s="226" t="s">
        <v>1</v>
      </c>
      <c r="D1859" s="226" t="s">
        <v>1936</v>
      </c>
      <c r="E1859" s="18" t="s">
        <v>1</v>
      </c>
      <c r="F1859" s="227">
        <v>0</v>
      </c>
      <c r="H1859" s="33"/>
    </row>
    <row r="1860" spans="2:8" s="1" customFormat="1" ht="16.899999999999999" customHeight="1">
      <c r="B1860" s="33"/>
      <c r="C1860" s="226" t="s">
        <v>1</v>
      </c>
      <c r="D1860" s="226" t="s">
        <v>10893</v>
      </c>
      <c r="E1860" s="18" t="s">
        <v>1</v>
      </c>
      <c r="F1860" s="227">
        <v>18.350000000000001</v>
      </c>
      <c r="H1860" s="33"/>
    </row>
    <row r="1861" spans="2:8" s="1" customFormat="1" ht="16.899999999999999" customHeight="1">
      <c r="B1861" s="33"/>
      <c r="C1861" s="226" t="s">
        <v>1</v>
      </c>
      <c r="D1861" s="226" t="s">
        <v>1462</v>
      </c>
      <c r="E1861" s="18" t="s">
        <v>1</v>
      </c>
      <c r="F1861" s="227">
        <v>0</v>
      </c>
      <c r="H1861" s="33"/>
    </row>
    <row r="1862" spans="2:8" s="1" customFormat="1" ht="16.899999999999999" customHeight="1">
      <c r="B1862" s="33"/>
      <c r="C1862" s="226" t="s">
        <v>1</v>
      </c>
      <c r="D1862" s="226" t="s">
        <v>10894</v>
      </c>
      <c r="E1862" s="18" t="s">
        <v>1</v>
      </c>
      <c r="F1862" s="227">
        <v>62.95</v>
      </c>
      <c r="H1862" s="33"/>
    </row>
    <row r="1863" spans="2:8" s="1" customFormat="1" ht="16.899999999999999" customHeight="1">
      <c r="B1863" s="33"/>
      <c r="C1863" s="226" t="s">
        <v>1</v>
      </c>
      <c r="D1863" s="226" t="s">
        <v>2304</v>
      </c>
      <c r="E1863" s="18" t="s">
        <v>1</v>
      </c>
      <c r="F1863" s="227">
        <v>0</v>
      </c>
      <c r="H1863" s="33"/>
    </row>
    <row r="1864" spans="2:8" s="1" customFormat="1" ht="16.899999999999999" customHeight="1">
      <c r="B1864" s="33"/>
      <c r="C1864" s="226" t="s">
        <v>1</v>
      </c>
      <c r="D1864" s="226" t="s">
        <v>3567</v>
      </c>
      <c r="E1864" s="18" t="s">
        <v>1</v>
      </c>
      <c r="F1864" s="227">
        <v>4.3</v>
      </c>
      <c r="H1864" s="33"/>
    </row>
    <row r="1865" spans="2:8" s="1" customFormat="1" ht="16.899999999999999" customHeight="1">
      <c r="B1865" s="33"/>
      <c r="C1865" s="226" t="s">
        <v>1</v>
      </c>
      <c r="D1865" s="226" t="s">
        <v>2328</v>
      </c>
      <c r="E1865" s="18" t="s">
        <v>1</v>
      </c>
      <c r="F1865" s="227">
        <v>0</v>
      </c>
      <c r="H1865" s="33"/>
    </row>
    <row r="1866" spans="2:8" s="1" customFormat="1" ht="16.899999999999999" customHeight="1">
      <c r="B1866" s="33"/>
      <c r="C1866" s="226" t="s">
        <v>1</v>
      </c>
      <c r="D1866" s="226" t="s">
        <v>10895</v>
      </c>
      <c r="E1866" s="18" t="s">
        <v>1</v>
      </c>
      <c r="F1866" s="227">
        <v>150.41999999999999</v>
      </c>
      <c r="H1866" s="33"/>
    </row>
    <row r="1867" spans="2:8" s="1" customFormat="1" ht="16.899999999999999" customHeight="1">
      <c r="B1867" s="33"/>
      <c r="C1867" s="226" t="s">
        <v>1</v>
      </c>
      <c r="D1867" s="226" t="s">
        <v>2334</v>
      </c>
      <c r="E1867" s="18" t="s">
        <v>1</v>
      </c>
      <c r="F1867" s="227">
        <v>0</v>
      </c>
      <c r="H1867" s="33"/>
    </row>
    <row r="1868" spans="2:8" s="1" customFormat="1" ht="16.899999999999999" customHeight="1">
      <c r="B1868" s="33"/>
      <c r="C1868" s="226" t="s">
        <v>1</v>
      </c>
      <c r="D1868" s="226" t="s">
        <v>10896</v>
      </c>
      <c r="E1868" s="18" t="s">
        <v>1</v>
      </c>
      <c r="F1868" s="227">
        <v>152.26499999999999</v>
      </c>
      <c r="H1868" s="33"/>
    </row>
    <row r="1869" spans="2:8" s="1" customFormat="1" ht="16.899999999999999" customHeight="1">
      <c r="B1869" s="33"/>
      <c r="C1869" s="226" t="s">
        <v>1</v>
      </c>
      <c r="D1869" s="226" t="s">
        <v>325</v>
      </c>
      <c r="E1869" s="18" t="s">
        <v>1</v>
      </c>
      <c r="F1869" s="227">
        <v>1365.1949999999999</v>
      </c>
      <c r="H1869" s="33"/>
    </row>
    <row r="1870" spans="2:8" s="1" customFormat="1" ht="16.899999999999999" customHeight="1">
      <c r="B1870" s="33"/>
      <c r="C1870" s="228" t="s">
        <v>10747</v>
      </c>
      <c r="H1870" s="33"/>
    </row>
    <row r="1871" spans="2:8" s="1" customFormat="1" ht="16.899999999999999" customHeight="1">
      <c r="B1871" s="33"/>
      <c r="C1871" s="226" t="s">
        <v>914</v>
      </c>
      <c r="D1871" s="226" t="s">
        <v>915</v>
      </c>
      <c r="E1871" s="18" t="s">
        <v>312</v>
      </c>
      <c r="F1871" s="227">
        <v>1365.1949999999999</v>
      </c>
      <c r="H1871" s="33"/>
    </row>
    <row r="1872" spans="2:8" s="1" customFormat="1" ht="16.899999999999999" customHeight="1">
      <c r="B1872" s="33"/>
      <c r="C1872" s="222" t="s">
        <v>259</v>
      </c>
      <c r="D1872" s="223" t="s">
        <v>1</v>
      </c>
      <c r="E1872" s="224" t="s">
        <v>1</v>
      </c>
      <c r="F1872" s="225">
        <v>0</v>
      </c>
      <c r="H1872" s="33"/>
    </row>
    <row r="1873" spans="2:8" s="1" customFormat="1" ht="16.899999999999999" customHeight="1">
      <c r="B1873" s="33"/>
      <c r="C1873" s="228" t="s">
        <v>10747</v>
      </c>
      <c r="H1873" s="33"/>
    </row>
    <row r="1874" spans="2:8" s="1" customFormat="1" ht="22.5">
      <c r="B1874" s="33"/>
      <c r="C1874" s="226" t="s">
        <v>353</v>
      </c>
      <c r="D1874" s="226" t="s">
        <v>354</v>
      </c>
      <c r="E1874" s="18" t="s">
        <v>337</v>
      </c>
      <c r="F1874" s="227">
        <v>37</v>
      </c>
      <c r="H1874" s="33"/>
    </row>
    <row r="1875" spans="2:8" s="1" customFormat="1" ht="22.5">
      <c r="B1875" s="33"/>
      <c r="C1875" s="226" t="s">
        <v>362</v>
      </c>
      <c r="D1875" s="226" t="s">
        <v>363</v>
      </c>
      <c r="E1875" s="18" t="s">
        <v>364</v>
      </c>
      <c r="F1875" s="227">
        <v>56.441000000000003</v>
      </c>
      <c r="H1875" s="33"/>
    </row>
    <row r="1876" spans="2:8" s="1" customFormat="1" ht="16.899999999999999" customHeight="1">
      <c r="B1876" s="33"/>
      <c r="C1876" s="226" t="s">
        <v>370</v>
      </c>
      <c r="D1876" s="226" t="s">
        <v>371</v>
      </c>
      <c r="E1876" s="18" t="s">
        <v>337</v>
      </c>
      <c r="F1876" s="227">
        <v>37</v>
      </c>
      <c r="H1876" s="33"/>
    </row>
    <row r="1877" spans="2:8" s="1" customFormat="1" ht="16.899999999999999" customHeight="1">
      <c r="B1877" s="33"/>
      <c r="C1877" s="226" t="s">
        <v>1</v>
      </c>
      <c r="D1877" s="226" t="s">
        <v>3180</v>
      </c>
      <c r="E1877" s="18" t="s">
        <v>1</v>
      </c>
      <c r="F1877" s="227">
        <v>0</v>
      </c>
      <c r="H1877" s="33"/>
    </row>
    <row r="1878" spans="2:8" s="1" customFormat="1" ht="16.899999999999999" customHeight="1">
      <c r="B1878" s="33"/>
      <c r="C1878" s="226" t="s">
        <v>1</v>
      </c>
      <c r="D1878" s="226" t="s">
        <v>10897</v>
      </c>
      <c r="E1878" s="18" t="s">
        <v>1</v>
      </c>
      <c r="F1878" s="227">
        <v>80.180000000000007</v>
      </c>
      <c r="H1878" s="33"/>
    </row>
    <row r="1879" spans="2:8" s="1" customFormat="1" ht="16.899999999999999" customHeight="1">
      <c r="B1879" s="33"/>
      <c r="C1879" s="226" t="s">
        <v>1</v>
      </c>
      <c r="D1879" s="226" t="s">
        <v>3182</v>
      </c>
      <c r="E1879" s="18" t="s">
        <v>1</v>
      </c>
      <c r="F1879" s="227">
        <v>0</v>
      </c>
      <c r="H1879" s="33"/>
    </row>
    <row r="1880" spans="2:8" s="1" customFormat="1" ht="16.899999999999999" customHeight="1">
      <c r="B1880" s="33"/>
      <c r="C1880" s="226" t="s">
        <v>1</v>
      </c>
      <c r="D1880" s="226" t="s">
        <v>10898</v>
      </c>
      <c r="E1880" s="18" t="s">
        <v>1</v>
      </c>
      <c r="F1880" s="227">
        <v>49.4</v>
      </c>
      <c r="H1880" s="33"/>
    </row>
    <row r="1881" spans="2:8" s="1" customFormat="1" ht="16.899999999999999" customHeight="1">
      <c r="B1881" s="33"/>
      <c r="C1881" s="226" t="s">
        <v>1</v>
      </c>
      <c r="D1881" s="226" t="s">
        <v>3227</v>
      </c>
      <c r="E1881" s="18" t="s">
        <v>1</v>
      </c>
      <c r="F1881" s="227">
        <v>0</v>
      </c>
      <c r="H1881" s="33"/>
    </row>
    <row r="1882" spans="2:8" s="1" customFormat="1" ht="16.899999999999999" customHeight="1">
      <c r="B1882" s="33"/>
      <c r="C1882" s="226" t="s">
        <v>1</v>
      </c>
      <c r="D1882" s="226" t="s">
        <v>10899</v>
      </c>
      <c r="E1882" s="18" t="s">
        <v>1</v>
      </c>
      <c r="F1882" s="227">
        <v>6.4640000000000004</v>
      </c>
      <c r="H1882" s="33"/>
    </row>
    <row r="1883" spans="2:8" s="1" customFormat="1" ht="16.899999999999999" customHeight="1">
      <c r="B1883" s="33"/>
      <c r="C1883" s="226" t="s">
        <v>1</v>
      </c>
      <c r="D1883" s="226" t="s">
        <v>325</v>
      </c>
      <c r="E1883" s="18" t="s">
        <v>1</v>
      </c>
      <c r="F1883" s="227">
        <v>136.04400000000001</v>
      </c>
      <c r="H1883" s="33"/>
    </row>
    <row r="1884" spans="2:8" s="1" customFormat="1" ht="16.899999999999999" customHeight="1">
      <c r="B1884" s="33"/>
      <c r="C1884" s="228" t="s">
        <v>10747</v>
      </c>
      <c r="H1884" s="33"/>
    </row>
    <row r="1885" spans="2:8" s="1" customFormat="1" ht="22.5">
      <c r="B1885" s="33"/>
      <c r="C1885" s="226" t="s">
        <v>3211</v>
      </c>
      <c r="D1885" s="226" t="s">
        <v>3212</v>
      </c>
      <c r="E1885" s="18" t="s">
        <v>312</v>
      </c>
      <c r="F1885" s="227">
        <v>159.32400000000001</v>
      </c>
      <c r="H1885" s="33"/>
    </row>
    <row r="1886" spans="2:8" s="1" customFormat="1" ht="22.5">
      <c r="B1886" s="33"/>
      <c r="C1886" s="226" t="s">
        <v>3264</v>
      </c>
      <c r="D1886" s="226" t="s">
        <v>3265</v>
      </c>
      <c r="E1886" s="18" t="s">
        <v>312</v>
      </c>
      <c r="F1886" s="227">
        <v>195.33199999999999</v>
      </c>
      <c r="H1886" s="33"/>
    </row>
    <row r="1887" spans="2:8" s="1" customFormat="1" ht="16.899999999999999" customHeight="1">
      <c r="B1887" s="33"/>
      <c r="C1887" s="226" t="s">
        <v>708</v>
      </c>
      <c r="D1887" s="226" t="s">
        <v>709</v>
      </c>
      <c r="E1887" s="18" t="s">
        <v>312</v>
      </c>
      <c r="F1887" s="227">
        <v>206.33199999999999</v>
      </c>
      <c r="H1887" s="33"/>
    </row>
    <row r="1888" spans="2:8" s="1" customFormat="1" ht="16.899999999999999" customHeight="1">
      <c r="B1888" s="33"/>
      <c r="C1888" s="226" t="s">
        <v>3248</v>
      </c>
      <c r="D1888" s="226" t="s">
        <v>3249</v>
      </c>
      <c r="E1888" s="18" t="s">
        <v>312</v>
      </c>
      <c r="F1888" s="227">
        <v>136.04400000000001</v>
      </c>
      <c r="H1888" s="33"/>
    </row>
    <row r="1889" spans="2:8" s="1" customFormat="1" ht="16.899999999999999" customHeight="1">
      <c r="B1889" s="33"/>
      <c r="C1889" s="222" t="s">
        <v>2356</v>
      </c>
      <c r="D1889" s="223" t="s">
        <v>2357</v>
      </c>
      <c r="E1889" s="224" t="s">
        <v>1</v>
      </c>
      <c r="F1889" s="225">
        <v>6</v>
      </c>
      <c r="H1889" s="33"/>
    </row>
    <row r="1890" spans="2:8" s="1" customFormat="1" ht="16.899999999999999" customHeight="1">
      <c r="B1890" s="33"/>
      <c r="C1890" s="226" t="s">
        <v>1</v>
      </c>
      <c r="D1890" s="226" t="s">
        <v>3209</v>
      </c>
      <c r="E1890" s="18" t="s">
        <v>1</v>
      </c>
      <c r="F1890" s="227">
        <v>0</v>
      </c>
      <c r="H1890" s="33"/>
    </row>
    <row r="1891" spans="2:8" s="1" customFormat="1" ht="16.899999999999999" customHeight="1">
      <c r="B1891" s="33"/>
      <c r="C1891" s="226" t="s">
        <v>1</v>
      </c>
      <c r="D1891" s="226" t="s">
        <v>3210</v>
      </c>
      <c r="E1891" s="18" t="s">
        <v>1</v>
      </c>
      <c r="F1891" s="227">
        <v>6</v>
      </c>
      <c r="H1891" s="33"/>
    </row>
    <row r="1892" spans="2:8" s="1" customFormat="1" ht="16.899999999999999" customHeight="1">
      <c r="B1892" s="33"/>
      <c r="C1892" s="228" t="s">
        <v>10747</v>
      </c>
      <c r="H1892" s="33"/>
    </row>
    <row r="1893" spans="2:8" s="1" customFormat="1" ht="22.5">
      <c r="B1893" s="33"/>
      <c r="C1893" s="226" t="s">
        <v>3204</v>
      </c>
      <c r="D1893" s="226" t="s">
        <v>3205</v>
      </c>
      <c r="E1893" s="18" t="s">
        <v>312</v>
      </c>
      <c r="F1893" s="227">
        <v>6</v>
      </c>
      <c r="H1893" s="33"/>
    </row>
    <row r="1894" spans="2:8" s="1" customFormat="1" ht="22.5">
      <c r="B1894" s="33"/>
      <c r="C1894" s="226" t="s">
        <v>3264</v>
      </c>
      <c r="D1894" s="226" t="s">
        <v>3265</v>
      </c>
      <c r="E1894" s="18" t="s">
        <v>312</v>
      </c>
      <c r="F1894" s="227">
        <v>195.33199999999999</v>
      </c>
      <c r="H1894" s="33"/>
    </row>
    <row r="1895" spans="2:8" s="1" customFormat="1" ht="16.899999999999999" customHeight="1">
      <c r="B1895" s="33"/>
      <c r="C1895" s="226" t="s">
        <v>3241</v>
      </c>
      <c r="D1895" s="226" t="s">
        <v>3242</v>
      </c>
      <c r="E1895" s="18" t="s">
        <v>312</v>
      </c>
      <c r="F1895" s="227">
        <v>6</v>
      </c>
      <c r="H1895" s="33"/>
    </row>
    <row r="1896" spans="2:8" s="1" customFormat="1" ht="16.899999999999999" customHeight="1">
      <c r="B1896" s="33"/>
      <c r="C1896" s="222" t="s">
        <v>2440</v>
      </c>
      <c r="D1896" s="223" t="s">
        <v>2441</v>
      </c>
      <c r="E1896" s="224" t="s">
        <v>1</v>
      </c>
      <c r="F1896" s="225">
        <v>1.68</v>
      </c>
      <c r="H1896" s="33"/>
    </row>
    <row r="1897" spans="2:8" s="1" customFormat="1" ht="16.899999999999999" customHeight="1">
      <c r="B1897" s="33"/>
      <c r="C1897" s="226" t="s">
        <v>1</v>
      </c>
      <c r="D1897" s="226" t="s">
        <v>3194</v>
      </c>
      <c r="E1897" s="18" t="s">
        <v>1</v>
      </c>
      <c r="F1897" s="227">
        <v>0</v>
      </c>
      <c r="H1897" s="33"/>
    </row>
    <row r="1898" spans="2:8" s="1" customFormat="1" ht="16.899999999999999" customHeight="1">
      <c r="B1898" s="33"/>
      <c r="C1898" s="226" t="s">
        <v>1</v>
      </c>
      <c r="D1898" s="226" t="s">
        <v>3223</v>
      </c>
      <c r="E1898" s="18" t="s">
        <v>1</v>
      </c>
      <c r="F1898" s="227">
        <v>1.68</v>
      </c>
      <c r="H1898" s="33"/>
    </row>
    <row r="1899" spans="2:8" s="1" customFormat="1" ht="16.899999999999999" customHeight="1">
      <c r="B1899" s="33"/>
      <c r="C1899" s="228" t="s">
        <v>10747</v>
      </c>
      <c r="H1899" s="33"/>
    </row>
    <row r="1900" spans="2:8" s="1" customFormat="1" ht="22.5">
      <c r="B1900" s="33"/>
      <c r="C1900" s="226" t="s">
        <v>3211</v>
      </c>
      <c r="D1900" s="226" t="s">
        <v>3212</v>
      </c>
      <c r="E1900" s="18" t="s">
        <v>312</v>
      </c>
      <c r="F1900" s="227">
        <v>159.32400000000001</v>
      </c>
      <c r="H1900" s="33"/>
    </row>
    <row r="1901" spans="2:8" s="1" customFormat="1" ht="22.5">
      <c r="B1901" s="33"/>
      <c r="C1901" s="226" t="s">
        <v>3264</v>
      </c>
      <c r="D1901" s="226" t="s">
        <v>3265</v>
      </c>
      <c r="E1901" s="18" t="s">
        <v>312</v>
      </c>
      <c r="F1901" s="227">
        <v>195.33199999999999</v>
      </c>
      <c r="H1901" s="33"/>
    </row>
    <row r="1902" spans="2:8" s="1" customFormat="1" ht="16.899999999999999" customHeight="1">
      <c r="B1902" s="33"/>
      <c r="C1902" s="226" t="s">
        <v>708</v>
      </c>
      <c r="D1902" s="226" t="s">
        <v>709</v>
      </c>
      <c r="E1902" s="18" t="s">
        <v>312</v>
      </c>
      <c r="F1902" s="227">
        <v>206.33199999999999</v>
      </c>
      <c r="H1902" s="33"/>
    </row>
    <row r="1903" spans="2:8" s="1" customFormat="1" ht="16.899999999999999" customHeight="1">
      <c r="B1903" s="33"/>
      <c r="C1903" s="226" t="s">
        <v>3244</v>
      </c>
      <c r="D1903" s="226" t="s">
        <v>3245</v>
      </c>
      <c r="E1903" s="18" t="s">
        <v>312</v>
      </c>
      <c r="F1903" s="227">
        <v>6.48</v>
      </c>
      <c r="H1903" s="33"/>
    </row>
    <row r="1904" spans="2:8" s="1" customFormat="1" ht="16.899999999999999" customHeight="1">
      <c r="B1904" s="33"/>
      <c r="C1904" s="222" t="s">
        <v>2435</v>
      </c>
      <c r="D1904" s="223" t="s">
        <v>2436</v>
      </c>
      <c r="E1904" s="224" t="s">
        <v>1</v>
      </c>
      <c r="F1904" s="225">
        <v>21.6</v>
      </c>
      <c r="H1904" s="33"/>
    </row>
    <row r="1905" spans="2:8" s="1" customFormat="1" ht="16.899999999999999" customHeight="1">
      <c r="B1905" s="33"/>
      <c r="C1905" s="226" t="s">
        <v>1</v>
      </c>
      <c r="D1905" s="226" t="s">
        <v>3220</v>
      </c>
      <c r="E1905" s="18" t="s">
        <v>1</v>
      </c>
      <c r="F1905" s="227">
        <v>0</v>
      </c>
      <c r="H1905" s="33"/>
    </row>
    <row r="1906" spans="2:8" s="1" customFormat="1" ht="16.899999999999999" customHeight="1">
      <c r="B1906" s="33"/>
      <c r="C1906" s="226" t="s">
        <v>1</v>
      </c>
      <c r="D1906" s="226" t="s">
        <v>3221</v>
      </c>
      <c r="E1906" s="18" t="s">
        <v>1</v>
      </c>
      <c r="F1906" s="227">
        <v>16.8</v>
      </c>
      <c r="H1906" s="33"/>
    </row>
    <row r="1907" spans="2:8" s="1" customFormat="1" ht="16.899999999999999" customHeight="1">
      <c r="B1907" s="33"/>
      <c r="C1907" s="228" t="s">
        <v>10747</v>
      </c>
      <c r="H1907" s="33"/>
    </row>
    <row r="1908" spans="2:8" s="1" customFormat="1" ht="22.5">
      <c r="B1908" s="33"/>
      <c r="C1908" s="226" t="s">
        <v>3188</v>
      </c>
      <c r="D1908" s="226" t="s">
        <v>3189</v>
      </c>
      <c r="E1908" s="18" t="s">
        <v>312</v>
      </c>
      <c r="F1908" s="227">
        <v>6.72</v>
      </c>
      <c r="H1908" s="33"/>
    </row>
    <row r="1909" spans="2:8" s="1" customFormat="1" ht="22.5">
      <c r="B1909" s="33"/>
      <c r="C1909" s="226" t="s">
        <v>3264</v>
      </c>
      <c r="D1909" s="226" t="s">
        <v>3265</v>
      </c>
      <c r="E1909" s="18" t="s">
        <v>312</v>
      </c>
      <c r="F1909" s="227">
        <v>195.33199999999999</v>
      </c>
      <c r="H1909" s="33"/>
    </row>
    <row r="1910" spans="2:8" s="1" customFormat="1" ht="16.899999999999999" customHeight="1">
      <c r="B1910" s="33"/>
      <c r="C1910" s="226" t="s">
        <v>708</v>
      </c>
      <c r="D1910" s="226" t="s">
        <v>709</v>
      </c>
      <c r="E1910" s="18" t="s">
        <v>312</v>
      </c>
      <c r="F1910" s="227">
        <v>206.33199999999999</v>
      </c>
      <c r="H1910" s="33"/>
    </row>
    <row r="1911" spans="2:8" s="1" customFormat="1" ht="16.899999999999999" customHeight="1">
      <c r="B1911" s="33"/>
      <c r="C1911" s="226" t="s">
        <v>3235</v>
      </c>
      <c r="D1911" s="226" t="s">
        <v>3236</v>
      </c>
      <c r="E1911" s="18" t="s">
        <v>312</v>
      </c>
      <c r="F1911" s="227">
        <v>2.2400000000000002</v>
      </c>
      <c r="H1911" s="33"/>
    </row>
    <row r="1912" spans="2:8" s="1" customFormat="1" ht="16.899999999999999" customHeight="1">
      <c r="B1912" s="33"/>
      <c r="C1912" s="222" t="s">
        <v>2350</v>
      </c>
      <c r="D1912" s="223" t="s">
        <v>2351</v>
      </c>
      <c r="E1912" s="224" t="s">
        <v>1</v>
      </c>
      <c r="F1912" s="225">
        <v>4.4800000000000004</v>
      </c>
      <c r="H1912" s="33"/>
    </row>
    <row r="1913" spans="2:8" s="1" customFormat="1" ht="16.899999999999999" customHeight="1">
      <c r="B1913" s="33"/>
      <c r="C1913" s="226" t="s">
        <v>1</v>
      </c>
      <c r="D1913" s="226" t="s">
        <v>3194</v>
      </c>
      <c r="E1913" s="18" t="s">
        <v>1</v>
      </c>
      <c r="F1913" s="227">
        <v>0</v>
      </c>
      <c r="H1913" s="33"/>
    </row>
    <row r="1914" spans="2:8" s="1" customFormat="1" ht="16.899999999999999" customHeight="1">
      <c r="B1914" s="33"/>
      <c r="C1914" s="226" t="s">
        <v>1</v>
      </c>
      <c r="D1914" s="226" t="s">
        <v>3195</v>
      </c>
      <c r="E1914" s="18" t="s">
        <v>1</v>
      </c>
      <c r="F1914" s="227">
        <v>4.4800000000000004</v>
      </c>
      <c r="H1914" s="33"/>
    </row>
    <row r="1915" spans="2:8" s="1" customFormat="1" ht="16.899999999999999" customHeight="1">
      <c r="B1915" s="33"/>
      <c r="C1915" s="228" t="s">
        <v>10747</v>
      </c>
      <c r="H1915" s="33"/>
    </row>
    <row r="1916" spans="2:8" s="1" customFormat="1" ht="22.5">
      <c r="B1916" s="33"/>
      <c r="C1916" s="226" t="s">
        <v>3188</v>
      </c>
      <c r="D1916" s="226" t="s">
        <v>3189</v>
      </c>
      <c r="E1916" s="18" t="s">
        <v>312</v>
      </c>
      <c r="F1916" s="227">
        <v>6.72</v>
      </c>
      <c r="H1916" s="33"/>
    </row>
    <row r="1917" spans="2:8" s="1" customFormat="1" ht="22.5">
      <c r="B1917" s="33"/>
      <c r="C1917" s="226" t="s">
        <v>3264</v>
      </c>
      <c r="D1917" s="226" t="s">
        <v>3265</v>
      </c>
      <c r="E1917" s="18" t="s">
        <v>312</v>
      </c>
      <c r="F1917" s="227">
        <v>195.33199999999999</v>
      </c>
      <c r="H1917" s="33"/>
    </row>
    <row r="1918" spans="2:8" s="1" customFormat="1" ht="16.899999999999999" customHeight="1">
      <c r="B1918" s="33"/>
      <c r="C1918" s="226" t="s">
        <v>708</v>
      </c>
      <c r="D1918" s="226" t="s">
        <v>709</v>
      </c>
      <c r="E1918" s="18" t="s">
        <v>312</v>
      </c>
      <c r="F1918" s="227">
        <v>206.33199999999999</v>
      </c>
      <c r="H1918" s="33"/>
    </row>
    <row r="1919" spans="2:8" s="1" customFormat="1" ht="16.899999999999999" customHeight="1">
      <c r="B1919" s="33"/>
      <c r="C1919" s="226" t="s">
        <v>3238</v>
      </c>
      <c r="D1919" s="226" t="s">
        <v>3239</v>
      </c>
      <c r="E1919" s="18" t="s">
        <v>312</v>
      </c>
      <c r="F1919" s="227">
        <v>4.4800000000000004</v>
      </c>
      <c r="H1919" s="33"/>
    </row>
    <row r="1920" spans="2:8" s="1" customFormat="1" ht="16.899999999999999" customHeight="1">
      <c r="B1920" s="33"/>
      <c r="C1920" s="222" t="s">
        <v>2410</v>
      </c>
      <c r="D1920" s="223" t="s">
        <v>1</v>
      </c>
      <c r="E1920" s="224" t="s">
        <v>1</v>
      </c>
      <c r="F1920" s="225">
        <v>11.484</v>
      </c>
      <c r="H1920" s="33"/>
    </row>
    <row r="1921" spans="2:8" s="1" customFormat="1" ht="16.899999999999999" customHeight="1">
      <c r="B1921" s="33"/>
      <c r="C1921" s="226" t="s">
        <v>1</v>
      </c>
      <c r="D1921" s="226" t="s">
        <v>3180</v>
      </c>
      <c r="E1921" s="18" t="s">
        <v>1</v>
      </c>
      <c r="F1921" s="227">
        <v>0</v>
      </c>
      <c r="H1921" s="33"/>
    </row>
    <row r="1922" spans="2:8" s="1" customFormat="1" ht="16.899999999999999" customHeight="1">
      <c r="B1922" s="33"/>
      <c r="C1922" s="226" t="s">
        <v>1</v>
      </c>
      <c r="D1922" s="226" t="s">
        <v>3320</v>
      </c>
      <c r="E1922" s="18" t="s">
        <v>1</v>
      </c>
      <c r="F1922" s="227">
        <v>1.3440000000000001</v>
      </c>
      <c r="H1922" s="33"/>
    </row>
    <row r="1923" spans="2:8" s="1" customFormat="1" ht="16.899999999999999" customHeight="1">
      <c r="B1923" s="33"/>
      <c r="C1923" s="226" t="s">
        <v>1</v>
      </c>
      <c r="D1923" s="226" t="s">
        <v>3321</v>
      </c>
      <c r="E1923" s="18" t="s">
        <v>1</v>
      </c>
      <c r="F1923" s="227">
        <v>7.5</v>
      </c>
      <c r="H1923" s="33"/>
    </row>
    <row r="1924" spans="2:8" s="1" customFormat="1" ht="16.899999999999999" customHeight="1">
      <c r="B1924" s="33"/>
      <c r="C1924" s="226" t="s">
        <v>1</v>
      </c>
      <c r="D1924" s="226" t="s">
        <v>3322</v>
      </c>
      <c r="E1924" s="18" t="s">
        <v>1</v>
      </c>
      <c r="F1924" s="227">
        <v>2.04</v>
      </c>
      <c r="H1924" s="33"/>
    </row>
    <row r="1925" spans="2:8" s="1" customFormat="1" ht="16.899999999999999" customHeight="1">
      <c r="B1925" s="33"/>
      <c r="C1925" s="226" t="s">
        <v>1</v>
      </c>
      <c r="D1925" s="226" t="s">
        <v>3323</v>
      </c>
      <c r="E1925" s="18" t="s">
        <v>1</v>
      </c>
      <c r="F1925" s="227">
        <v>0.6</v>
      </c>
      <c r="H1925" s="33"/>
    </row>
    <row r="1926" spans="2:8" s="1" customFormat="1" ht="16.899999999999999" customHeight="1">
      <c r="B1926" s="33"/>
      <c r="C1926" s="226" t="s">
        <v>1</v>
      </c>
      <c r="D1926" s="226" t="s">
        <v>325</v>
      </c>
      <c r="E1926" s="18" t="s">
        <v>1</v>
      </c>
      <c r="F1926" s="227">
        <v>11.484</v>
      </c>
      <c r="H1926" s="33"/>
    </row>
    <row r="1927" spans="2:8" s="1" customFormat="1" ht="16.899999999999999" customHeight="1">
      <c r="B1927" s="33"/>
      <c r="C1927" s="228" t="s">
        <v>10747</v>
      </c>
      <c r="H1927" s="33"/>
    </row>
    <row r="1928" spans="2:8" s="1" customFormat="1" ht="16.899999999999999" customHeight="1">
      <c r="B1928" s="33"/>
      <c r="C1928" s="226" t="s">
        <v>3315</v>
      </c>
      <c r="D1928" s="226" t="s">
        <v>3316</v>
      </c>
      <c r="E1928" s="18" t="s">
        <v>312</v>
      </c>
      <c r="F1928" s="227">
        <v>11.484</v>
      </c>
      <c r="H1928" s="33"/>
    </row>
    <row r="1929" spans="2:8" s="1" customFormat="1" ht="16.899999999999999" customHeight="1">
      <c r="B1929" s="33"/>
      <c r="C1929" s="226" t="s">
        <v>718</v>
      </c>
      <c r="D1929" s="226" t="s">
        <v>719</v>
      </c>
      <c r="E1929" s="18" t="s">
        <v>312</v>
      </c>
      <c r="F1929" s="227">
        <v>11.484</v>
      </c>
      <c r="H1929" s="33"/>
    </row>
    <row r="1930" spans="2:8" s="1" customFormat="1" ht="16.899999999999999" customHeight="1">
      <c r="B1930" s="33"/>
      <c r="C1930" s="222" t="s">
        <v>2405</v>
      </c>
      <c r="D1930" s="223" t="s">
        <v>1</v>
      </c>
      <c r="E1930" s="224" t="s">
        <v>1</v>
      </c>
      <c r="F1930" s="225">
        <v>36.53</v>
      </c>
      <c r="H1930" s="33"/>
    </row>
    <row r="1931" spans="2:8" s="1" customFormat="1" ht="16.899999999999999" customHeight="1">
      <c r="B1931" s="33"/>
      <c r="C1931" s="226" t="s">
        <v>1</v>
      </c>
      <c r="D1931" s="226" t="s">
        <v>3180</v>
      </c>
      <c r="E1931" s="18" t="s">
        <v>1</v>
      </c>
      <c r="F1931" s="227">
        <v>0</v>
      </c>
      <c r="H1931" s="33"/>
    </row>
    <row r="1932" spans="2:8" s="1" customFormat="1" ht="16.899999999999999" customHeight="1">
      <c r="B1932" s="33"/>
      <c r="C1932" s="226" t="s">
        <v>1</v>
      </c>
      <c r="D1932" s="226" t="s">
        <v>3181</v>
      </c>
      <c r="E1932" s="18" t="s">
        <v>1</v>
      </c>
      <c r="F1932" s="227">
        <v>29.07</v>
      </c>
      <c r="H1932" s="33"/>
    </row>
    <row r="1933" spans="2:8" s="1" customFormat="1" ht="16.899999999999999" customHeight="1">
      <c r="B1933" s="33"/>
      <c r="C1933" s="226" t="s">
        <v>1</v>
      </c>
      <c r="D1933" s="226" t="s">
        <v>3182</v>
      </c>
      <c r="E1933" s="18" t="s">
        <v>1</v>
      </c>
      <c r="F1933" s="227">
        <v>0</v>
      </c>
      <c r="H1933" s="33"/>
    </row>
    <row r="1934" spans="2:8" s="1" customFormat="1" ht="16.899999999999999" customHeight="1">
      <c r="B1934" s="33"/>
      <c r="C1934" s="226" t="s">
        <v>1</v>
      </c>
      <c r="D1934" s="226" t="s">
        <v>3183</v>
      </c>
      <c r="E1934" s="18" t="s">
        <v>1</v>
      </c>
      <c r="F1934" s="227">
        <v>7.46</v>
      </c>
      <c r="H1934" s="33"/>
    </row>
    <row r="1935" spans="2:8" s="1" customFormat="1" ht="16.899999999999999" customHeight="1">
      <c r="B1935" s="33"/>
      <c r="C1935" s="226" t="s">
        <v>1</v>
      </c>
      <c r="D1935" s="226" t="s">
        <v>325</v>
      </c>
      <c r="E1935" s="18" t="s">
        <v>1</v>
      </c>
      <c r="F1935" s="227">
        <v>36.53</v>
      </c>
      <c r="H1935" s="33"/>
    </row>
    <row r="1936" spans="2:8" s="1" customFormat="1" ht="16.899999999999999" customHeight="1">
      <c r="B1936" s="33"/>
      <c r="C1936" s="228" t="s">
        <v>10747</v>
      </c>
      <c r="H1936" s="33"/>
    </row>
    <row r="1937" spans="2:8" s="1" customFormat="1" ht="22.5">
      <c r="B1937" s="33"/>
      <c r="C1937" s="226" t="s">
        <v>3175</v>
      </c>
      <c r="D1937" s="226" t="s">
        <v>3176</v>
      </c>
      <c r="E1937" s="18" t="s">
        <v>312</v>
      </c>
      <c r="F1937" s="227">
        <v>36.53</v>
      </c>
      <c r="H1937" s="33"/>
    </row>
    <row r="1938" spans="2:8" s="1" customFormat="1" ht="22.5">
      <c r="B1938" s="33"/>
      <c r="C1938" s="226" t="s">
        <v>3260</v>
      </c>
      <c r="D1938" s="226" t="s">
        <v>3261</v>
      </c>
      <c r="E1938" s="18" t="s">
        <v>312</v>
      </c>
      <c r="F1938" s="227">
        <v>36.53</v>
      </c>
      <c r="H1938" s="33"/>
    </row>
    <row r="1939" spans="2:8" s="1" customFormat="1" ht="16.899999999999999" customHeight="1">
      <c r="B1939" s="33"/>
      <c r="C1939" s="226" t="s">
        <v>3656</v>
      </c>
      <c r="D1939" s="226" t="s">
        <v>3657</v>
      </c>
      <c r="E1939" s="18" t="s">
        <v>312</v>
      </c>
      <c r="F1939" s="227">
        <v>36.53</v>
      </c>
      <c r="H1939" s="33"/>
    </row>
    <row r="1940" spans="2:8" s="1" customFormat="1" ht="16.899999999999999" customHeight="1">
      <c r="B1940" s="33"/>
      <c r="C1940" s="226" t="s">
        <v>3184</v>
      </c>
      <c r="D1940" s="226" t="s">
        <v>3185</v>
      </c>
      <c r="E1940" s="18" t="s">
        <v>312</v>
      </c>
      <c r="F1940" s="227">
        <v>38.356999999999999</v>
      </c>
      <c r="H1940" s="33"/>
    </row>
    <row r="1941" spans="2:8" s="1" customFormat="1" ht="16.899999999999999" customHeight="1">
      <c r="B1941" s="33"/>
      <c r="C1941" s="222" t="s">
        <v>2346</v>
      </c>
      <c r="D1941" s="223" t="s">
        <v>1</v>
      </c>
      <c r="E1941" s="224" t="s">
        <v>1</v>
      </c>
      <c r="F1941" s="225">
        <v>196.58500000000001</v>
      </c>
      <c r="H1941" s="33"/>
    </row>
    <row r="1942" spans="2:8" s="1" customFormat="1" ht="16.899999999999999" customHeight="1">
      <c r="B1942" s="33"/>
      <c r="C1942" s="226" t="s">
        <v>1</v>
      </c>
      <c r="D1942" s="226" t="s">
        <v>3110</v>
      </c>
      <c r="E1942" s="18" t="s">
        <v>1</v>
      </c>
      <c r="F1942" s="227">
        <v>0</v>
      </c>
      <c r="H1942" s="33"/>
    </row>
    <row r="1943" spans="2:8" s="1" customFormat="1" ht="16.899999999999999" customHeight="1">
      <c r="B1943" s="33"/>
      <c r="C1943" s="226" t="s">
        <v>1</v>
      </c>
      <c r="D1943" s="226" t="s">
        <v>4494</v>
      </c>
      <c r="E1943" s="18" t="s">
        <v>1</v>
      </c>
      <c r="F1943" s="227">
        <v>25.085000000000001</v>
      </c>
      <c r="H1943" s="33"/>
    </row>
    <row r="1944" spans="2:8" s="1" customFormat="1" ht="16.899999999999999" customHeight="1">
      <c r="B1944" s="33"/>
      <c r="C1944" s="226" t="s">
        <v>1</v>
      </c>
      <c r="D1944" s="226" t="s">
        <v>3112</v>
      </c>
      <c r="E1944" s="18" t="s">
        <v>1</v>
      </c>
      <c r="F1944" s="227">
        <v>0</v>
      </c>
      <c r="H1944" s="33"/>
    </row>
    <row r="1945" spans="2:8" s="1" customFormat="1" ht="16.899999999999999" customHeight="1">
      <c r="B1945" s="33"/>
      <c r="C1945" s="226" t="s">
        <v>1</v>
      </c>
      <c r="D1945" s="226" t="s">
        <v>4495</v>
      </c>
      <c r="E1945" s="18" t="s">
        <v>1</v>
      </c>
      <c r="F1945" s="227">
        <v>7.5</v>
      </c>
      <c r="H1945" s="33"/>
    </row>
    <row r="1946" spans="2:8" s="1" customFormat="1" ht="16.899999999999999" customHeight="1">
      <c r="B1946" s="33"/>
      <c r="C1946" s="226" t="s">
        <v>1</v>
      </c>
      <c r="D1946" s="226" t="s">
        <v>3114</v>
      </c>
      <c r="E1946" s="18" t="s">
        <v>1</v>
      </c>
      <c r="F1946" s="227">
        <v>0</v>
      </c>
      <c r="H1946" s="33"/>
    </row>
    <row r="1947" spans="2:8" s="1" customFormat="1" ht="16.899999999999999" customHeight="1">
      <c r="B1947" s="33"/>
      <c r="C1947" s="226" t="s">
        <v>1</v>
      </c>
      <c r="D1947" s="226" t="s">
        <v>4496</v>
      </c>
      <c r="E1947" s="18" t="s">
        <v>1</v>
      </c>
      <c r="F1947" s="227">
        <v>16.501999999999999</v>
      </c>
      <c r="H1947" s="33"/>
    </row>
    <row r="1948" spans="2:8" s="1" customFormat="1" ht="16.899999999999999" customHeight="1">
      <c r="B1948" s="33"/>
      <c r="C1948" s="226" t="s">
        <v>1</v>
      </c>
      <c r="D1948" s="226" t="s">
        <v>3116</v>
      </c>
      <c r="E1948" s="18" t="s">
        <v>1</v>
      </c>
      <c r="F1948" s="227">
        <v>0</v>
      </c>
      <c r="H1948" s="33"/>
    </row>
    <row r="1949" spans="2:8" s="1" customFormat="1" ht="16.899999999999999" customHeight="1">
      <c r="B1949" s="33"/>
      <c r="C1949" s="226" t="s">
        <v>1</v>
      </c>
      <c r="D1949" s="226" t="s">
        <v>4497</v>
      </c>
      <c r="E1949" s="18" t="s">
        <v>1</v>
      </c>
      <c r="F1949" s="227">
        <v>28.183</v>
      </c>
      <c r="H1949" s="33"/>
    </row>
    <row r="1950" spans="2:8" s="1" customFormat="1" ht="16.899999999999999" customHeight="1">
      <c r="B1950" s="33"/>
      <c r="C1950" s="226" t="s">
        <v>1</v>
      </c>
      <c r="D1950" s="226" t="s">
        <v>3124</v>
      </c>
      <c r="E1950" s="18" t="s">
        <v>1</v>
      </c>
      <c r="F1950" s="227">
        <v>0</v>
      </c>
      <c r="H1950" s="33"/>
    </row>
    <row r="1951" spans="2:8" s="1" customFormat="1" ht="16.899999999999999" customHeight="1">
      <c r="B1951" s="33"/>
      <c r="C1951" s="226" t="s">
        <v>1</v>
      </c>
      <c r="D1951" s="226" t="s">
        <v>4498</v>
      </c>
      <c r="E1951" s="18" t="s">
        <v>1</v>
      </c>
      <c r="F1951" s="227">
        <v>3.9</v>
      </c>
      <c r="H1951" s="33"/>
    </row>
    <row r="1952" spans="2:8" s="1" customFormat="1" ht="16.899999999999999" customHeight="1">
      <c r="B1952" s="33"/>
      <c r="C1952" s="226" t="s">
        <v>1</v>
      </c>
      <c r="D1952" s="226" t="s">
        <v>3129</v>
      </c>
      <c r="E1952" s="18" t="s">
        <v>1</v>
      </c>
      <c r="F1952" s="227">
        <v>0</v>
      </c>
      <c r="H1952" s="33"/>
    </row>
    <row r="1953" spans="2:8" s="1" customFormat="1" ht="16.899999999999999" customHeight="1">
      <c r="B1953" s="33"/>
      <c r="C1953" s="226" t="s">
        <v>1</v>
      </c>
      <c r="D1953" s="226" t="s">
        <v>4499</v>
      </c>
      <c r="E1953" s="18" t="s">
        <v>1</v>
      </c>
      <c r="F1953" s="227">
        <v>21.154</v>
      </c>
      <c r="H1953" s="33"/>
    </row>
    <row r="1954" spans="2:8" s="1" customFormat="1" ht="16.899999999999999" customHeight="1">
      <c r="B1954" s="33"/>
      <c r="C1954" s="226" t="s">
        <v>1</v>
      </c>
      <c r="D1954" s="226" t="s">
        <v>3134</v>
      </c>
      <c r="E1954" s="18" t="s">
        <v>1</v>
      </c>
      <c r="F1954" s="227">
        <v>0</v>
      </c>
      <c r="H1954" s="33"/>
    </row>
    <row r="1955" spans="2:8" s="1" customFormat="1" ht="16.899999999999999" customHeight="1">
      <c r="B1955" s="33"/>
      <c r="C1955" s="226" t="s">
        <v>1</v>
      </c>
      <c r="D1955" s="226" t="s">
        <v>4500</v>
      </c>
      <c r="E1955" s="18" t="s">
        <v>1</v>
      </c>
      <c r="F1955" s="227">
        <v>4.2240000000000002</v>
      </c>
      <c r="H1955" s="33"/>
    </row>
    <row r="1956" spans="2:8" s="1" customFormat="1" ht="16.899999999999999" customHeight="1">
      <c r="B1956" s="33"/>
      <c r="C1956" s="226" t="s">
        <v>1</v>
      </c>
      <c r="D1956" s="226" t="s">
        <v>3138</v>
      </c>
      <c r="E1956" s="18" t="s">
        <v>1</v>
      </c>
      <c r="F1956" s="227">
        <v>0</v>
      </c>
      <c r="H1956" s="33"/>
    </row>
    <row r="1957" spans="2:8" s="1" customFormat="1" ht="16.899999999999999" customHeight="1">
      <c r="B1957" s="33"/>
      <c r="C1957" s="226" t="s">
        <v>1</v>
      </c>
      <c r="D1957" s="226" t="s">
        <v>4501</v>
      </c>
      <c r="E1957" s="18" t="s">
        <v>1</v>
      </c>
      <c r="F1957" s="227">
        <v>14.999000000000001</v>
      </c>
      <c r="H1957" s="33"/>
    </row>
    <row r="1958" spans="2:8" s="1" customFormat="1" ht="16.899999999999999" customHeight="1">
      <c r="B1958" s="33"/>
      <c r="C1958" s="226" t="s">
        <v>1</v>
      </c>
      <c r="D1958" s="226" t="s">
        <v>3142</v>
      </c>
      <c r="E1958" s="18" t="s">
        <v>1</v>
      </c>
      <c r="F1958" s="227">
        <v>0</v>
      </c>
      <c r="H1958" s="33"/>
    </row>
    <row r="1959" spans="2:8" s="1" customFormat="1" ht="16.899999999999999" customHeight="1">
      <c r="B1959" s="33"/>
      <c r="C1959" s="226" t="s">
        <v>1</v>
      </c>
      <c r="D1959" s="226" t="s">
        <v>4500</v>
      </c>
      <c r="E1959" s="18" t="s">
        <v>1</v>
      </c>
      <c r="F1959" s="227">
        <v>4.2240000000000002</v>
      </c>
      <c r="H1959" s="33"/>
    </row>
    <row r="1960" spans="2:8" s="1" customFormat="1" ht="16.899999999999999" customHeight="1">
      <c r="B1960" s="33"/>
      <c r="C1960" s="226" t="s">
        <v>1</v>
      </c>
      <c r="D1960" s="226" t="s">
        <v>3144</v>
      </c>
      <c r="E1960" s="18" t="s">
        <v>1</v>
      </c>
      <c r="F1960" s="227">
        <v>0</v>
      </c>
      <c r="H1960" s="33"/>
    </row>
    <row r="1961" spans="2:8" s="1" customFormat="1" ht="16.899999999999999" customHeight="1">
      <c r="B1961" s="33"/>
      <c r="C1961" s="226" t="s">
        <v>1</v>
      </c>
      <c r="D1961" s="226" t="s">
        <v>4501</v>
      </c>
      <c r="E1961" s="18" t="s">
        <v>1</v>
      </c>
      <c r="F1961" s="227">
        <v>14.999000000000001</v>
      </c>
      <c r="H1961" s="33"/>
    </row>
    <row r="1962" spans="2:8" s="1" customFormat="1" ht="16.899999999999999" customHeight="1">
      <c r="B1962" s="33"/>
      <c r="C1962" s="226" t="s">
        <v>1</v>
      </c>
      <c r="D1962" s="226" t="s">
        <v>1</v>
      </c>
      <c r="E1962" s="18" t="s">
        <v>1</v>
      </c>
      <c r="F1962" s="227">
        <v>0</v>
      </c>
      <c r="H1962" s="33"/>
    </row>
    <row r="1963" spans="2:8" s="1" customFormat="1" ht="16.899999999999999" customHeight="1">
      <c r="B1963" s="33"/>
      <c r="C1963" s="226" t="s">
        <v>1</v>
      </c>
      <c r="D1963" s="226" t="s">
        <v>3155</v>
      </c>
      <c r="E1963" s="18" t="s">
        <v>1</v>
      </c>
      <c r="F1963" s="227">
        <v>0</v>
      </c>
      <c r="H1963" s="33"/>
    </row>
    <row r="1964" spans="2:8" s="1" customFormat="1" ht="16.899999999999999" customHeight="1">
      <c r="B1964" s="33"/>
      <c r="C1964" s="226" t="s">
        <v>1</v>
      </c>
      <c r="D1964" s="226" t="s">
        <v>4502</v>
      </c>
      <c r="E1964" s="18" t="s">
        <v>1</v>
      </c>
      <c r="F1964" s="227">
        <v>21.701000000000001</v>
      </c>
      <c r="H1964" s="33"/>
    </row>
    <row r="1965" spans="2:8" s="1" customFormat="1" ht="16.899999999999999" customHeight="1">
      <c r="B1965" s="33"/>
      <c r="C1965" s="226" t="s">
        <v>1</v>
      </c>
      <c r="D1965" s="226" t="s">
        <v>3157</v>
      </c>
      <c r="E1965" s="18" t="s">
        <v>1</v>
      </c>
      <c r="F1965" s="227">
        <v>0</v>
      </c>
      <c r="H1965" s="33"/>
    </row>
    <row r="1966" spans="2:8" s="1" customFormat="1" ht="16.899999999999999" customHeight="1">
      <c r="B1966" s="33"/>
      <c r="C1966" s="226" t="s">
        <v>1</v>
      </c>
      <c r="D1966" s="226" t="s">
        <v>4503</v>
      </c>
      <c r="E1966" s="18" t="s">
        <v>1</v>
      </c>
      <c r="F1966" s="227">
        <v>19.992999999999999</v>
      </c>
      <c r="H1966" s="33"/>
    </row>
    <row r="1967" spans="2:8" s="1" customFormat="1" ht="16.899999999999999" customHeight="1">
      <c r="B1967" s="33"/>
      <c r="C1967" s="226" t="s">
        <v>1</v>
      </c>
      <c r="D1967" s="226" t="s">
        <v>3159</v>
      </c>
      <c r="E1967" s="18" t="s">
        <v>1</v>
      </c>
      <c r="F1967" s="227">
        <v>0</v>
      </c>
      <c r="H1967" s="33"/>
    </row>
    <row r="1968" spans="2:8" s="1" customFormat="1" ht="16.899999999999999" customHeight="1">
      <c r="B1968" s="33"/>
      <c r="C1968" s="226" t="s">
        <v>1</v>
      </c>
      <c r="D1968" s="226" t="s">
        <v>4504</v>
      </c>
      <c r="E1968" s="18" t="s">
        <v>1</v>
      </c>
      <c r="F1968" s="227">
        <v>14.121</v>
      </c>
      <c r="H1968" s="33"/>
    </row>
    <row r="1969" spans="2:8" s="1" customFormat="1" ht="16.899999999999999" customHeight="1">
      <c r="B1969" s="33"/>
      <c r="C1969" s="226" t="s">
        <v>1</v>
      </c>
      <c r="D1969" s="226" t="s">
        <v>325</v>
      </c>
      <c r="E1969" s="18" t="s">
        <v>1</v>
      </c>
      <c r="F1969" s="227">
        <v>196.58500000000001</v>
      </c>
      <c r="H1969" s="33"/>
    </row>
    <row r="1970" spans="2:8" s="1" customFormat="1" ht="16.899999999999999" customHeight="1">
      <c r="B1970" s="33"/>
      <c r="C1970" s="228" t="s">
        <v>10747</v>
      </c>
      <c r="H1970" s="33"/>
    </row>
    <row r="1971" spans="2:8" s="1" customFormat="1" ht="16.899999999999999" customHeight="1">
      <c r="B1971" s="33"/>
      <c r="C1971" s="226" t="s">
        <v>2113</v>
      </c>
      <c r="D1971" s="226" t="s">
        <v>2114</v>
      </c>
      <c r="E1971" s="18" t="s">
        <v>312</v>
      </c>
      <c r="F1971" s="227">
        <v>196.58500000000001</v>
      </c>
      <c r="H1971" s="33"/>
    </row>
    <row r="1972" spans="2:8" s="1" customFormat="1" ht="22.5">
      <c r="B1972" s="33"/>
      <c r="C1972" s="226" t="s">
        <v>4535</v>
      </c>
      <c r="D1972" s="226" t="s">
        <v>4536</v>
      </c>
      <c r="E1972" s="18" t="s">
        <v>312</v>
      </c>
      <c r="F1972" s="227">
        <v>196.58500000000001</v>
      </c>
      <c r="H1972" s="33"/>
    </row>
    <row r="1973" spans="2:8" s="1" customFormat="1" ht="16.899999999999999" customHeight="1">
      <c r="B1973" s="33"/>
      <c r="C1973" s="222" t="s">
        <v>213</v>
      </c>
      <c r="D1973" s="223" t="s">
        <v>1</v>
      </c>
      <c r="E1973" s="224" t="s">
        <v>1</v>
      </c>
      <c r="F1973" s="225">
        <v>876.74</v>
      </c>
      <c r="H1973" s="33"/>
    </row>
    <row r="1974" spans="2:8" s="1" customFormat="1" ht="16.899999999999999" customHeight="1">
      <c r="B1974" s="33"/>
      <c r="C1974" s="226" t="s">
        <v>1</v>
      </c>
      <c r="D1974" s="226" t="s">
        <v>3603</v>
      </c>
      <c r="E1974" s="18" t="s">
        <v>1</v>
      </c>
      <c r="F1974" s="227">
        <v>0</v>
      </c>
      <c r="H1974" s="33"/>
    </row>
    <row r="1975" spans="2:8" s="1" customFormat="1" ht="16.899999999999999" customHeight="1">
      <c r="B1975" s="33"/>
      <c r="C1975" s="226" t="s">
        <v>1</v>
      </c>
      <c r="D1975" s="226" t="s">
        <v>3604</v>
      </c>
      <c r="E1975" s="18" t="s">
        <v>1</v>
      </c>
      <c r="F1975" s="227">
        <v>707.91</v>
      </c>
      <c r="H1975" s="33"/>
    </row>
    <row r="1976" spans="2:8" s="1" customFormat="1" ht="16.899999999999999" customHeight="1">
      <c r="B1976" s="33"/>
      <c r="C1976" s="226" t="s">
        <v>1</v>
      </c>
      <c r="D1976" s="226" t="s">
        <v>2560</v>
      </c>
      <c r="E1976" s="18" t="s">
        <v>1</v>
      </c>
      <c r="F1976" s="227">
        <v>0</v>
      </c>
      <c r="H1976" s="33"/>
    </row>
    <row r="1977" spans="2:8" s="1" customFormat="1" ht="16.899999999999999" customHeight="1">
      <c r="B1977" s="33"/>
      <c r="C1977" s="226" t="s">
        <v>1</v>
      </c>
      <c r="D1977" s="226" t="s">
        <v>3605</v>
      </c>
      <c r="E1977" s="18" t="s">
        <v>1</v>
      </c>
      <c r="F1977" s="227">
        <v>135.22999999999999</v>
      </c>
      <c r="H1977" s="33"/>
    </row>
    <row r="1978" spans="2:8" s="1" customFormat="1" ht="16.899999999999999" customHeight="1">
      <c r="B1978" s="33"/>
      <c r="C1978" s="226" t="s">
        <v>1</v>
      </c>
      <c r="D1978" s="226" t="s">
        <v>3606</v>
      </c>
      <c r="E1978" s="18" t="s">
        <v>1</v>
      </c>
      <c r="F1978" s="227">
        <v>0</v>
      </c>
      <c r="H1978" s="33"/>
    </row>
    <row r="1979" spans="2:8" s="1" customFormat="1" ht="16.899999999999999" customHeight="1">
      <c r="B1979" s="33"/>
      <c r="C1979" s="226" t="s">
        <v>1</v>
      </c>
      <c r="D1979" s="226" t="s">
        <v>3607</v>
      </c>
      <c r="E1979" s="18" t="s">
        <v>1</v>
      </c>
      <c r="F1979" s="227">
        <v>33.6</v>
      </c>
      <c r="H1979" s="33"/>
    </row>
    <row r="1980" spans="2:8" s="1" customFormat="1" ht="16.899999999999999" customHeight="1">
      <c r="B1980" s="33"/>
      <c r="C1980" s="226" t="s">
        <v>1</v>
      </c>
      <c r="D1980" s="226" t="s">
        <v>325</v>
      </c>
      <c r="E1980" s="18" t="s">
        <v>1</v>
      </c>
      <c r="F1980" s="227">
        <v>876.74</v>
      </c>
      <c r="H1980" s="33"/>
    </row>
    <row r="1981" spans="2:8" s="1" customFormat="1" ht="16.899999999999999" customHeight="1">
      <c r="B1981" s="33"/>
      <c r="C1981" s="228" t="s">
        <v>10747</v>
      </c>
      <c r="H1981" s="33"/>
    </row>
    <row r="1982" spans="2:8" s="1" customFormat="1" ht="22.5">
      <c r="B1982" s="33"/>
      <c r="C1982" s="226" t="s">
        <v>931</v>
      </c>
      <c r="D1982" s="226" t="s">
        <v>932</v>
      </c>
      <c r="E1982" s="18" t="s">
        <v>312</v>
      </c>
      <c r="F1982" s="227">
        <v>876.74</v>
      </c>
      <c r="H1982" s="33"/>
    </row>
    <row r="1983" spans="2:8" s="1" customFormat="1" ht="22.5">
      <c r="B1983" s="33"/>
      <c r="C1983" s="226" t="s">
        <v>940</v>
      </c>
      <c r="D1983" s="226" t="s">
        <v>941</v>
      </c>
      <c r="E1983" s="18" t="s">
        <v>312</v>
      </c>
      <c r="F1983" s="227">
        <v>78906.600000000006</v>
      </c>
      <c r="H1983" s="33"/>
    </row>
    <row r="1984" spans="2:8" s="1" customFormat="1" ht="16.899999999999999" customHeight="1">
      <c r="B1984" s="33"/>
      <c r="C1984" s="226" t="s">
        <v>957</v>
      </c>
      <c r="D1984" s="226" t="s">
        <v>958</v>
      </c>
      <c r="E1984" s="18" t="s">
        <v>312</v>
      </c>
      <c r="F1984" s="227">
        <v>876.74</v>
      </c>
      <c r="H1984" s="33"/>
    </row>
    <row r="1985" spans="2:8" s="1" customFormat="1" ht="16.899999999999999" customHeight="1">
      <c r="B1985" s="33"/>
      <c r="C1985" s="226" t="s">
        <v>972</v>
      </c>
      <c r="D1985" s="226" t="s">
        <v>973</v>
      </c>
      <c r="E1985" s="18" t="s">
        <v>312</v>
      </c>
      <c r="F1985" s="227">
        <v>876.74</v>
      </c>
      <c r="H1985" s="33"/>
    </row>
    <row r="1986" spans="2:8" s="1" customFormat="1" ht="16.899999999999999" customHeight="1">
      <c r="B1986" s="33"/>
      <c r="C1986" s="222" t="s">
        <v>2344</v>
      </c>
      <c r="D1986" s="223" t="s">
        <v>1</v>
      </c>
      <c r="E1986" s="224" t="s">
        <v>1</v>
      </c>
      <c r="F1986" s="225">
        <v>2390.6219999999998</v>
      </c>
      <c r="H1986" s="33"/>
    </row>
    <row r="1987" spans="2:8" s="1" customFormat="1" ht="16.899999999999999" customHeight="1">
      <c r="B1987" s="33"/>
      <c r="C1987" s="226" t="s">
        <v>1</v>
      </c>
      <c r="D1987" s="226" t="s">
        <v>2342</v>
      </c>
      <c r="E1987" s="18" t="s">
        <v>1</v>
      </c>
      <c r="F1987" s="227">
        <v>1118.3399999999999</v>
      </c>
      <c r="H1987" s="33"/>
    </row>
    <row r="1988" spans="2:8" s="1" customFormat="1" ht="16.899999999999999" customHeight="1">
      <c r="B1988" s="33"/>
      <c r="C1988" s="226" t="s">
        <v>1</v>
      </c>
      <c r="D1988" s="226" t="s">
        <v>2348</v>
      </c>
      <c r="E1988" s="18" t="s">
        <v>1</v>
      </c>
      <c r="F1988" s="227">
        <v>71.796000000000006</v>
      </c>
      <c r="H1988" s="33"/>
    </row>
    <row r="1989" spans="2:8" s="1" customFormat="1" ht="16.899999999999999" customHeight="1">
      <c r="B1989" s="33"/>
      <c r="C1989" s="226" t="s">
        <v>1</v>
      </c>
      <c r="D1989" s="226" t="s">
        <v>4560</v>
      </c>
      <c r="E1989" s="18" t="s">
        <v>1</v>
      </c>
      <c r="F1989" s="227">
        <v>220.286</v>
      </c>
      <c r="H1989" s="33"/>
    </row>
    <row r="1990" spans="2:8" s="1" customFormat="1" ht="16.899999999999999" customHeight="1">
      <c r="B1990" s="33"/>
      <c r="C1990" s="226" t="s">
        <v>1</v>
      </c>
      <c r="D1990" s="226" t="s">
        <v>4561</v>
      </c>
      <c r="E1990" s="18" t="s">
        <v>1</v>
      </c>
      <c r="F1990" s="227">
        <v>-196.58500000000001</v>
      </c>
      <c r="H1990" s="33"/>
    </row>
    <row r="1991" spans="2:8" s="1" customFormat="1" ht="16.899999999999999" customHeight="1">
      <c r="B1991" s="33"/>
      <c r="C1991" s="226" t="s">
        <v>1</v>
      </c>
      <c r="D1991" s="226" t="s">
        <v>238</v>
      </c>
      <c r="E1991" s="18" t="s">
        <v>1</v>
      </c>
      <c r="F1991" s="227">
        <v>1432.6220000000001</v>
      </c>
      <c r="H1991" s="33"/>
    </row>
    <row r="1992" spans="2:8" s="1" customFormat="1" ht="16.899999999999999" customHeight="1">
      <c r="B1992" s="33"/>
      <c r="C1992" s="226" t="s">
        <v>1</v>
      </c>
      <c r="D1992" s="226" t="s">
        <v>4562</v>
      </c>
      <c r="E1992" s="18" t="s">
        <v>1</v>
      </c>
      <c r="F1992" s="227">
        <v>827.73900000000003</v>
      </c>
      <c r="H1992" s="33"/>
    </row>
    <row r="1993" spans="2:8" s="1" customFormat="1" ht="16.899999999999999" customHeight="1">
      <c r="B1993" s="33"/>
      <c r="C1993" s="226" t="s">
        <v>1</v>
      </c>
      <c r="D1993" s="226" t="s">
        <v>4563</v>
      </c>
      <c r="E1993" s="18" t="s">
        <v>1</v>
      </c>
      <c r="F1993" s="227">
        <v>-557.02499999999998</v>
      </c>
      <c r="H1993" s="33"/>
    </row>
    <row r="1994" spans="2:8" s="1" customFormat="1" ht="16.899999999999999" customHeight="1">
      <c r="B1994" s="33"/>
      <c r="C1994" s="226" t="s">
        <v>1</v>
      </c>
      <c r="D1994" s="226" t="s">
        <v>4564</v>
      </c>
      <c r="E1994" s="18" t="s">
        <v>1</v>
      </c>
      <c r="F1994" s="227">
        <v>-526.55100000000004</v>
      </c>
      <c r="H1994" s="33"/>
    </row>
    <row r="1995" spans="2:8" s="1" customFormat="1" ht="16.899999999999999" customHeight="1">
      <c r="B1995" s="33"/>
      <c r="C1995" s="226" t="s">
        <v>1</v>
      </c>
      <c r="D1995" s="226" t="s">
        <v>325</v>
      </c>
      <c r="E1995" s="18" t="s">
        <v>1</v>
      </c>
      <c r="F1995" s="227">
        <v>2390.6219999999998</v>
      </c>
      <c r="H1995" s="33"/>
    </row>
    <row r="1996" spans="2:8" s="1" customFormat="1" ht="16.899999999999999" customHeight="1">
      <c r="B1996" s="33"/>
      <c r="C1996" s="228" t="s">
        <v>10747</v>
      </c>
      <c r="H1996" s="33"/>
    </row>
    <row r="1997" spans="2:8" s="1" customFormat="1" ht="16.899999999999999" customHeight="1">
      <c r="B1997" s="33"/>
      <c r="C1997" s="226" t="s">
        <v>2158</v>
      </c>
      <c r="D1997" s="226" t="s">
        <v>2159</v>
      </c>
      <c r="E1997" s="18" t="s">
        <v>312</v>
      </c>
      <c r="F1997" s="227">
        <v>3474.1979999999999</v>
      </c>
      <c r="H1997" s="33"/>
    </row>
    <row r="1998" spans="2:8" s="1" customFormat="1" ht="16.899999999999999" customHeight="1">
      <c r="B1998" s="33"/>
      <c r="C1998" s="226" t="s">
        <v>4611</v>
      </c>
      <c r="D1998" s="226" t="s">
        <v>2312</v>
      </c>
      <c r="E1998" s="18" t="s">
        <v>312</v>
      </c>
      <c r="F1998" s="227">
        <v>2390.6219999999998</v>
      </c>
      <c r="H1998" s="33"/>
    </row>
    <row r="1999" spans="2:8" s="1" customFormat="1" ht="16.899999999999999" customHeight="1">
      <c r="B1999" s="33"/>
      <c r="C1999" s="222" t="s">
        <v>4562</v>
      </c>
      <c r="D1999" s="223" t="s">
        <v>1</v>
      </c>
      <c r="E1999" s="224" t="s">
        <v>1</v>
      </c>
      <c r="F1999" s="225">
        <v>827.73900000000003</v>
      </c>
      <c r="H1999" s="33"/>
    </row>
    <row r="2000" spans="2:8" s="1" customFormat="1" ht="16.899999999999999" customHeight="1">
      <c r="B2000" s="33"/>
      <c r="C2000" s="226" t="s">
        <v>1</v>
      </c>
      <c r="D2000" s="226" t="s">
        <v>3459</v>
      </c>
      <c r="E2000" s="18" t="s">
        <v>1</v>
      </c>
      <c r="F2000" s="227">
        <v>0</v>
      </c>
      <c r="H2000" s="33"/>
    </row>
    <row r="2001" spans="2:8" s="1" customFormat="1" ht="16.899999999999999" customHeight="1">
      <c r="B2001" s="33"/>
      <c r="C2001" s="226" t="s">
        <v>1</v>
      </c>
      <c r="D2001" s="226" t="s">
        <v>4582</v>
      </c>
      <c r="E2001" s="18" t="s">
        <v>1</v>
      </c>
      <c r="F2001" s="227">
        <v>19.8</v>
      </c>
      <c r="H2001" s="33"/>
    </row>
    <row r="2002" spans="2:8" s="1" customFormat="1" ht="16.899999999999999" customHeight="1">
      <c r="B2002" s="33"/>
      <c r="C2002" s="226" t="s">
        <v>1</v>
      </c>
      <c r="D2002" s="226" t="s">
        <v>3552</v>
      </c>
      <c r="E2002" s="18" t="s">
        <v>1</v>
      </c>
      <c r="F2002" s="227">
        <v>0</v>
      </c>
      <c r="H2002" s="33"/>
    </row>
    <row r="2003" spans="2:8" s="1" customFormat="1" ht="16.899999999999999" customHeight="1">
      <c r="B2003" s="33"/>
      <c r="C2003" s="226" t="s">
        <v>1</v>
      </c>
      <c r="D2003" s="226" t="s">
        <v>4583</v>
      </c>
      <c r="E2003" s="18" t="s">
        <v>1</v>
      </c>
      <c r="F2003" s="227">
        <v>76.025999999999996</v>
      </c>
      <c r="H2003" s="33"/>
    </row>
    <row r="2004" spans="2:8" s="1" customFormat="1" ht="16.899999999999999" customHeight="1">
      <c r="B2004" s="33"/>
      <c r="C2004" s="226" t="s">
        <v>1</v>
      </c>
      <c r="D2004" s="226" t="s">
        <v>3554</v>
      </c>
      <c r="E2004" s="18" t="s">
        <v>1</v>
      </c>
      <c r="F2004" s="227">
        <v>0</v>
      </c>
      <c r="H2004" s="33"/>
    </row>
    <row r="2005" spans="2:8" s="1" customFormat="1" ht="16.899999999999999" customHeight="1">
      <c r="B2005" s="33"/>
      <c r="C2005" s="226" t="s">
        <v>1</v>
      </c>
      <c r="D2005" s="226" t="s">
        <v>4584</v>
      </c>
      <c r="E2005" s="18" t="s">
        <v>1</v>
      </c>
      <c r="F2005" s="227">
        <v>28.41</v>
      </c>
      <c r="H2005" s="33"/>
    </row>
    <row r="2006" spans="2:8" s="1" customFormat="1" ht="16.899999999999999" customHeight="1">
      <c r="B2006" s="33"/>
      <c r="C2006" s="226" t="s">
        <v>1</v>
      </c>
      <c r="D2006" s="226" t="s">
        <v>3560</v>
      </c>
      <c r="E2006" s="18" t="s">
        <v>1</v>
      </c>
      <c r="F2006" s="227">
        <v>0</v>
      </c>
      <c r="H2006" s="33"/>
    </row>
    <row r="2007" spans="2:8" s="1" customFormat="1" ht="16.899999999999999" customHeight="1">
      <c r="B2007" s="33"/>
      <c r="C2007" s="226" t="s">
        <v>1</v>
      </c>
      <c r="D2007" s="226" t="s">
        <v>4585</v>
      </c>
      <c r="E2007" s="18" t="s">
        <v>1</v>
      </c>
      <c r="F2007" s="227">
        <v>84.555000000000007</v>
      </c>
      <c r="H2007" s="33"/>
    </row>
    <row r="2008" spans="2:8" s="1" customFormat="1" ht="16.899999999999999" customHeight="1">
      <c r="B2008" s="33"/>
      <c r="C2008" s="226" t="s">
        <v>1</v>
      </c>
      <c r="D2008" s="226" t="s">
        <v>4330</v>
      </c>
      <c r="E2008" s="18" t="s">
        <v>1</v>
      </c>
      <c r="F2008" s="227">
        <v>0</v>
      </c>
      <c r="H2008" s="33"/>
    </row>
    <row r="2009" spans="2:8" s="1" customFormat="1" ht="16.899999999999999" customHeight="1">
      <c r="B2009" s="33"/>
      <c r="C2009" s="226" t="s">
        <v>1</v>
      </c>
      <c r="D2009" s="226" t="s">
        <v>4586</v>
      </c>
      <c r="E2009" s="18" t="s">
        <v>1</v>
      </c>
      <c r="F2009" s="227">
        <v>280.70800000000003</v>
      </c>
      <c r="H2009" s="33"/>
    </row>
    <row r="2010" spans="2:8" s="1" customFormat="1" ht="16.899999999999999" customHeight="1">
      <c r="B2010" s="33"/>
      <c r="C2010" s="226" t="s">
        <v>1</v>
      </c>
      <c r="D2010" s="226" t="s">
        <v>4579</v>
      </c>
      <c r="E2010" s="18" t="s">
        <v>1</v>
      </c>
      <c r="F2010" s="227">
        <v>0</v>
      </c>
      <c r="H2010" s="33"/>
    </row>
    <row r="2011" spans="2:8" s="1" customFormat="1" ht="16.899999999999999" customHeight="1">
      <c r="B2011" s="33"/>
      <c r="C2011" s="226" t="s">
        <v>1</v>
      </c>
      <c r="D2011" s="226" t="s">
        <v>4587</v>
      </c>
      <c r="E2011" s="18" t="s">
        <v>1</v>
      </c>
      <c r="F2011" s="227">
        <v>338.24</v>
      </c>
      <c r="H2011" s="33"/>
    </row>
    <row r="2012" spans="2:8" s="1" customFormat="1" ht="16.899999999999999" customHeight="1">
      <c r="B2012" s="33"/>
      <c r="C2012" s="226" t="s">
        <v>1</v>
      </c>
      <c r="D2012" s="226" t="s">
        <v>325</v>
      </c>
      <c r="E2012" s="18" t="s">
        <v>1</v>
      </c>
      <c r="F2012" s="227">
        <v>827.73900000000003</v>
      </c>
      <c r="H2012" s="33"/>
    </row>
    <row r="2013" spans="2:8" s="1" customFormat="1" ht="16.899999999999999" customHeight="1">
      <c r="B2013" s="33"/>
      <c r="C2013" s="222" t="s">
        <v>220</v>
      </c>
      <c r="D2013" s="223" t="s">
        <v>1</v>
      </c>
      <c r="E2013" s="224" t="s">
        <v>1</v>
      </c>
      <c r="F2013" s="225">
        <v>526.55100000000004</v>
      </c>
      <c r="H2013" s="33"/>
    </row>
    <row r="2014" spans="2:8" s="1" customFormat="1" ht="16.899999999999999" customHeight="1">
      <c r="B2014" s="33"/>
      <c r="C2014" s="226" t="s">
        <v>1</v>
      </c>
      <c r="D2014" s="226" t="s">
        <v>3087</v>
      </c>
      <c r="E2014" s="18" t="s">
        <v>1</v>
      </c>
      <c r="F2014" s="227">
        <v>0</v>
      </c>
      <c r="H2014" s="33"/>
    </row>
    <row r="2015" spans="2:8" s="1" customFormat="1" ht="16.899999999999999" customHeight="1">
      <c r="B2015" s="33"/>
      <c r="C2015" s="226" t="s">
        <v>1</v>
      </c>
      <c r="D2015" s="226" t="s">
        <v>4602</v>
      </c>
      <c r="E2015" s="18" t="s">
        <v>1</v>
      </c>
      <c r="F2015" s="227">
        <v>36.6</v>
      </c>
      <c r="H2015" s="33"/>
    </row>
    <row r="2016" spans="2:8" s="1" customFormat="1" ht="16.899999999999999" customHeight="1">
      <c r="B2016" s="33"/>
      <c r="C2016" s="226" t="s">
        <v>1</v>
      </c>
      <c r="D2016" s="226" t="s">
        <v>3100</v>
      </c>
      <c r="E2016" s="18" t="s">
        <v>1</v>
      </c>
      <c r="F2016" s="227">
        <v>0</v>
      </c>
      <c r="H2016" s="33"/>
    </row>
    <row r="2017" spans="2:8" s="1" customFormat="1" ht="16.899999999999999" customHeight="1">
      <c r="B2017" s="33"/>
      <c r="C2017" s="226" t="s">
        <v>1</v>
      </c>
      <c r="D2017" s="226" t="s">
        <v>1</v>
      </c>
      <c r="E2017" s="18" t="s">
        <v>1</v>
      </c>
      <c r="F2017" s="227">
        <v>0</v>
      </c>
      <c r="H2017" s="33"/>
    </row>
    <row r="2018" spans="2:8" s="1" customFormat="1" ht="16.899999999999999" customHeight="1">
      <c r="B2018" s="33"/>
      <c r="C2018" s="226" t="s">
        <v>1</v>
      </c>
      <c r="D2018" s="226" t="s">
        <v>3102</v>
      </c>
      <c r="E2018" s="18" t="s">
        <v>1</v>
      </c>
      <c r="F2018" s="227">
        <v>0</v>
      </c>
      <c r="H2018" s="33"/>
    </row>
    <row r="2019" spans="2:8" s="1" customFormat="1" ht="16.899999999999999" customHeight="1">
      <c r="B2019" s="33"/>
      <c r="C2019" s="226" t="s">
        <v>1</v>
      </c>
      <c r="D2019" s="226" t="s">
        <v>1</v>
      </c>
      <c r="E2019" s="18" t="s">
        <v>1</v>
      </c>
      <c r="F2019" s="227">
        <v>0</v>
      </c>
      <c r="H2019" s="33"/>
    </row>
    <row r="2020" spans="2:8" s="1" customFormat="1" ht="16.899999999999999" customHeight="1">
      <c r="B2020" s="33"/>
      <c r="C2020" s="226" t="s">
        <v>1</v>
      </c>
      <c r="D2020" s="226" t="s">
        <v>3104</v>
      </c>
      <c r="E2020" s="18" t="s">
        <v>1</v>
      </c>
      <c r="F2020" s="227">
        <v>0</v>
      </c>
      <c r="H2020" s="33"/>
    </row>
    <row r="2021" spans="2:8" s="1" customFormat="1" ht="16.899999999999999" customHeight="1">
      <c r="B2021" s="33"/>
      <c r="C2021" s="226" t="s">
        <v>1</v>
      </c>
      <c r="D2021" s="226" t="s">
        <v>4603</v>
      </c>
      <c r="E2021" s="18" t="s">
        <v>1</v>
      </c>
      <c r="F2021" s="227">
        <v>18.745000000000001</v>
      </c>
      <c r="H2021" s="33"/>
    </row>
    <row r="2022" spans="2:8" s="1" customFormat="1" ht="16.899999999999999" customHeight="1">
      <c r="B2022" s="33"/>
      <c r="C2022" s="226" t="s">
        <v>1</v>
      </c>
      <c r="D2022" s="226" t="s">
        <v>3106</v>
      </c>
      <c r="E2022" s="18" t="s">
        <v>1</v>
      </c>
      <c r="F2022" s="227">
        <v>0</v>
      </c>
      <c r="H2022" s="33"/>
    </row>
    <row r="2023" spans="2:8" s="1" customFormat="1" ht="16.899999999999999" customHeight="1">
      <c r="B2023" s="33"/>
      <c r="C2023" s="226" t="s">
        <v>1</v>
      </c>
      <c r="D2023" s="226" t="s">
        <v>4604</v>
      </c>
      <c r="E2023" s="18" t="s">
        <v>1</v>
      </c>
      <c r="F2023" s="227">
        <v>14.087999999999999</v>
      </c>
      <c r="H2023" s="33"/>
    </row>
    <row r="2024" spans="2:8" s="1" customFormat="1" ht="16.899999999999999" customHeight="1">
      <c r="B2024" s="33"/>
      <c r="C2024" s="226" t="s">
        <v>1</v>
      </c>
      <c r="D2024" s="226" t="s">
        <v>3108</v>
      </c>
      <c r="E2024" s="18" t="s">
        <v>1</v>
      </c>
      <c r="F2024" s="227">
        <v>0</v>
      </c>
      <c r="H2024" s="33"/>
    </row>
    <row r="2025" spans="2:8" s="1" customFormat="1" ht="16.899999999999999" customHeight="1">
      <c r="B2025" s="33"/>
      <c r="C2025" s="226" t="s">
        <v>1</v>
      </c>
      <c r="D2025" s="226" t="s">
        <v>1</v>
      </c>
      <c r="E2025" s="18" t="s">
        <v>1</v>
      </c>
      <c r="F2025" s="227">
        <v>0</v>
      </c>
      <c r="H2025" s="33"/>
    </row>
    <row r="2026" spans="2:8" s="1" customFormat="1" ht="16.899999999999999" customHeight="1">
      <c r="B2026" s="33"/>
      <c r="C2026" s="226" t="s">
        <v>1</v>
      </c>
      <c r="D2026" s="226" t="s">
        <v>3110</v>
      </c>
      <c r="E2026" s="18" t="s">
        <v>1</v>
      </c>
      <c r="F2026" s="227">
        <v>0</v>
      </c>
      <c r="H2026" s="33"/>
    </row>
    <row r="2027" spans="2:8" s="1" customFormat="1" ht="16.899999999999999" customHeight="1">
      <c r="B2027" s="33"/>
      <c r="C2027" s="226" t="s">
        <v>1</v>
      </c>
      <c r="D2027" s="226" t="s">
        <v>1</v>
      </c>
      <c r="E2027" s="18" t="s">
        <v>1</v>
      </c>
      <c r="F2027" s="227">
        <v>0</v>
      </c>
      <c r="H2027" s="33"/>
    </row>
    <row r="2028" spans="2:8" s="1" customFormat="1" ht="16.899999999999999" customHeight="1">
      <c r="B2028" s="33"/>
      <c r="C2028" s="226" t="s">
        <v>1</v>
      </c>
      <c r="D2028" s="226" t="s">
        <v>3112</v>
      </c>
      <c r="E2028" s="18" t="s">
        <v>1</v>
      </c>
      <c r="F2028" s="227">
        <v>0</v>
      </c>
      <c r="H2028" s="33"/>
    </row>
    <row r="2029" spans="2:8" s="1" customFormat="1" ht="16.899999999999999" customHeight="1">
      <c r="B2029" s="33"/>
      <c r="C2029" s="226" t="s">
        <v>1</v>
      </c>
      <c r="D2029" s="226" t="s">
        <v>1</v>
      </c>
      <c r="E2029" s="18" t="s">
        <v>1</v>
      </c>
      <c r="F2029" s="227">
        <v>0</v>
      </c>
      <c r="H2029" s="33"/>
    </row>
    <row r="2030" spans="2:8" s="1" customFormat="1" ht="16.899999999999999" customHeight="1">
      <c r="B2030" s="33"/>
      <c r="C2030" s="226" t="s">
        <v>1</v>
      </c>
      <c r="D2030" s="226" t="s">
        <v>3114</v>
      </c>
      <c r="E2030" s="18" t="s">
        <v>1</v>
      </c>
      <c r="F2030" s="227">
        <v>0</v>
      </c>
      <c r="H2030" s="33"/>
    </row>
    <row r="2031" spans="2:8" s="1" customFormat="1" ht="16.899999999999999" customHeight="1">
      <c r="B2031" s="33"/>
      <c r="C2031" s="226" t="s">
        <v>1</v>
      </c>
      <c r="D2031" s="226" t="s">
        <v>1</v>
      </c>
      <c r="E2031" s="18" t="s">
        <v>1</v>
      </c>
      <c r="F2031" s="227">
        <v>0</v>
      </c>
      <c r="H2031" s="33"/>
    </row>
    <row r="2032" spans="2:8" s="1" customFormat="1" ht="16.899999999999999" customHeight="1">
      <c r="B2032" s="33"/>
      <c r="C2032" s="226" t="s">
        <v>1</v>
      </c>
      <c r="D2032" s="226" t="s">
        <v>3116</v>
      </c>
      <c r="E2032" s="18" t="s">
        <v>1</v>
      </c>
      <c r="F2032" s="227">
        <v>0</v>
      </c>
      <c r="H2032" s="33"/>
    </row>
    <row r="2033" spans="2:8" s="1" customFormat="1" ht="16.899999999999999" customHeight="1">
      <c r="B2033" s="33"/>
      <c r="C2033" s="226" t="s">
        <v>1</v>
      </c>
      <c r="D2033" s="226" t="s">
        <v>1</v>
      </c>
      <c r="E2033" s="18" t="s">
        <v>1</v>
      </c>
      <c r="F2033" s="227">
        <v>0</v>
      </c>
      <c r="H2033" s="33"/>
    </row>
    <row r="2034" spans="2:8" s="1" customFormat="1" ht="16.899999999999999" customHeight="1">
      <c r="B2034" s="33"/>
      <c r="C2034" s="226" t="s">
        <v>1</v>
      </c>
      <c r="D2034" s="226" t="s">
        <v>3118</v>
      </c>
      <c r="E2034" s="18" t="s">
        <v>1</v>
      </c>
      <c r="F2034" s="227">
        <v>0</v>
      </c>
      <c r="H2034" s="33"/>
    </row>
    <row r="2035" spans="2:8" s="1" customFormat="1" ht="16.899999999999999" customHeight="1">
      <c r="B2035" s="33"/>
      <c r="C2035" s="226" t="s">
        <v>1</v>
      </c>
      <c r="D2035" s="226" t="s">
        <v>1</v>
      </c>
      <c r="E2035" s="18" t="s">
        <v>1</v>
      </c>
      <c r="F2035" s="227">
        <v>0</v>
      </c>
      <c r="H2035" s="33"/>
    </row>
    <row r="2036" spans="2:8" s="1" customFormat="1" ht="16.899999999999999" customHeight="1">
      <c r="B2036" s="33"/>
      <c r="C2036" s="226" t="s">
        <v>1</v>
      </c>
      <c r="D2036" s="226" t="s">
        <v>3089</v>
      </c>
      <c r="E2036" s="18" t="s">
        <v>1</v>
      </c>
      <c r="F2036" s="227">
        <v>0</v>
      </c>
      <c r="H2036" s="33"/>
    </row>
    <row r="2037" spans="2:8" s="1" customFormat="1" ht="16.899999999999999" customHeight="1">
      <c r="B2037" s="33"/>
      <c r="C2037" s="226" t="s">
        <v>1</v>
      </c>
      <c r="D2037" s="226" t="s">
        <v>1</v>
      </c>
      <c r="E2037" s="18" t="s">
        <v>1</v>
      </c>
      <c r="F2037" s="227">
        <v>0</v>
      </c>
      <c r="H2037" s="33"/>
    </row>
    <row r="2038" spans="2:8" s="1" customFormat="1" ht="16.899999999999999" customHeight="1">
      <c r="B2038" s="33"/>
      <c r="C2038" s="226" t="s">
        <v>1</v>
      </c>
      <c r="D2038" s="226" t="s">
        <v>777</v>
      </c>
      <c r="E2038" s="18" t="s">
        <v>1</v>
      </c>
      <c r="F2038" s="227">
        <v>0</v>
      </c>
      <c r="H2038" s="33"/>
    </row>
    <row r="2039" spans="2:8" s="1" customFormat="1" ht="16.899999999999999" customHeight="1">
      <c r="B2039" s="33"/>
      <c r="C2039" s="226" t="s">
        <v>1</v>
      </c>
      <c r="D2039" s="226" t="s">
        <v>4605</v>
      </c>
      <c r="E2039" s="18" t="s">
        <v>1</v>
      </c>
      <c r="F2039" s="227">
        <v>25.56</v>
      </c>
      <c r="H2039" s="33"/>
    </row>
    <row r="2040" spans="2:8" s="1" customFormat="1" ht="16.899999999999999" customHeight="1">
      <c r="B2040" s="33"/>
      <c r="C2040" s="226" t="s">
        <v>1</v>
      </c>
      <c r="D2040" s="226" t="s">
        <v>3459</v>
      </c>
      <c r="E2040" s="18" t="s">
        <v>1</v>
      </c>
      <c r="F2040" s="227">
        <v>0</v>
      </c>
      <c r="H2040" s="33"/>
    </row>
    <row r="2041" spans="2:8" s="1" customFormat="1" ht="16.899999999999999" customHeight="1">
      <c r="B2041" s="33"/>
      <c r="C2041" s="226" t="s">
        <v>1</v>
      </c>
      <c r="D2041" s="226" t="s">
        <v>4606</v>
      </c>
      <c r="E2041" s="18" t="s">
        <v>1</v>
      </c>
      <c r="F2041" s="227">
        <v>17.408000000000001</v>
      </c>
      <c r="H2041" s="33"/>
    </row>
    <row r="2042" spans="2:8" s="1" customFormat="1" ht="16.899999999999999" customHeight="1">
      <c r="B2042" s="33"/>
      <c r="C2042" s="226" t="s">
        <v>1</v>
      </c>
      <c r="D2042" s="226" t="s">
        <v>3552</v>
      </c>
      <c r="E2042" s="18" t="s">
        <v>1</v>
      </c>
      <c r="F2042" s="227">
        <v>0</v>
      </c>
      <c r="H2042" s="33"/>
    </row>
    <row r="2043" spans="2:8" s="1" customFormat="1" ht="16.899999999999999" customHeight="1">
      <c r="B2043" s="33"/>
      <c r="C2043" s="226" t="s">
        <v>1</v>
      </c>
      <c r="D2043" s="226" t="s">
        <v>4593</v>
      </c>
      <c r="E2043" s="18" t="s">
        <v>1</v>
      </c>
      <c r="F2043" s="227">
        <v>35.700000000000003</v>
      </c>
      <c r="H2043" s="33"/>
    </row>
    <row r="2044" spans="2:8" s="1" customFormat="1" ht="16.899999999999999" customHeight="1">
      <c r="B2044" s="33"/>
      <c r="C2044" s="226" t="s">
        <v>1</v>
      </c>
      <c r="D2044" s="226" t="s">
        <v>3554</v>
      </c>
      <c r="E2044" s="18" t="s">
        <v>1</v>
      </c>
      <c r="F2044" s="227">
        <v>0</v>
      </c>
      <c r="H2044" s="33"/>
    </row>
    <row r="2045" spans="2:8" s="1" customFormat="1" ht="16.899999999999999" customHeight="1">
      <c r="B2045" s="33"/>
      <c r="C2045" s="226" t="s">
        <v>1</v>
      </c>
      <c r="D2045" s="226" t="s">
        <v>1</v>
      </c>
      <c r="E2045" s="18" t="s">
        <v>1</v>
      </c>
      <c r="F2045" s="227">
        <v>0</v>
      </c>
      <c r="H2045" s="33"/>
    </row>
    <row r="2046" spans="2:8" s="1" customFormat="1" ht="16.899999999999999" customHeight="1">
      <c r="B2046" s="33"/>
      <c r="C2046" s="226" t="s">
        <v>1</v>
      </c>
      <c r="D2046" s="226" t="s">
        <v>3556</v>
      </c>
      <c r="E2046" s="18" t="s">
        <v>1</v>
      </c>
      <c r="F2046" s="227">
        <v>0</v>
      </c>
      <c r="H2046" s="33"/>
    </row>
    <row r="2047" spans="2:8" s="1" customFormat="1" ht="16.899999999999999" customHeight="1">
      <c r="B2047" s="33"/>
      <c r="C2047" s="226" t="s">
        <v>1</v>
      </c>
      <c r="D2047" s="226" t="s">
        <v>4607</v>
      </c>
      <c r="E2047" s="18" t="s">
        <v>1</v>
      </c>
      <c r="F2047" s="227">
        <v>13.44</v>
      </c>
      <c r="H2047" s="33"/>
    </row>
    <row r="2048" spans="2:8" s="1" customFormat="1" ht="16.899999999999999" customHeight="1">
      <c r="B2048" s="33"/>
      <c r="C2048" s="226" t="s">
        <v>1</v>
      </c>
      <c r="D2048" s="226" t="s">
        <v>3558</v>
      </c>
      <c r="E2048" s="18" t="s">
        <v>1</v>
      </c>
      <c r="F2048" s="227">
        <v>0</v>
      </c>
      <c r="H2048" s="33"/>
    </row>
    <row r="2049" spans="2:8" s="1" customFormat="1" ht="16.899999999999999" customHeight="1">
      <c r="B2049" s="33"/>
      <c r="C2049" s="226" t="s">
        <v>1</v>
      </c>
      <c r="D2049" s="226" t="s">
        <v>4608</v>
      </c>
      <c r="E2049" s="18" t="s">
        <v>1</v>
      </c>
      <c r="F2049" s="227">
        <v>19.559999999999999</v>
      </c>
      <c r="H2049" s="33"/>
    </row>
    <row r="2050" spans="2:8" s="1" customFormat="1" ht="16.899999999999999" customHeight="1">
      <c r="B2050" s="33"/>
      <c r="C2050" s="226" t="s">
        <v>1</v>
      </c>
      <c r="D2050" s="226" t="s">
        <v>3121</v>
      </c>
      <c r="E2050" s="18" t="s">
        <v>1</v>
      </c>
      <c r="F2050" s="227">
        <v>0</v>
      </c>
      <c r="H2050" s="33"/>
    </row>
    <row r="2051" spans="2:8" s="1" customFormat="1" ht="16.899999999999999" customHeight="1">
      <c r="B2051" s="33"/>
      <c r="C2051" s="226" t="s">
        <v>1</v>
      </c>
      <c r="D2051" s="226" t="s">
        <v>4609</v>
      </c>
      <c r="E2051" s="18" t="s">
        <v>1</v>
      </c>
      <c r="F2051" s="227">
        <v>37.799999999999997</v>
      </c>
      <c r="H2051" s="33"/>
    </row>
    <row r="2052" spans="2:8" s="1" customFormat="1" ht="16.899999999999999" customHeight="1">
      <c r="B2052" s="33"/>
      <c r="C2052" s="226" t="s">
        <v>1</v>
      </c>
      <c r="D2052" s="226" t="s">
        <v>3373</v>
      </c>
      <c r="E2052" s="18" t="s">
        <v>1</v>
      </c>
      <c r="F2052" s="227">
        <v>0</v>
      </c>
      <c r="H2052" s="33"/>
    </row>
    <row r="2053" spans="2:8" s="1" customFormat="1" ht="16.899999999999999" customHeight="1">
      <c r="B2053" s="33"/>
      <c r="C2053" s="226" t="s">
        <v>1</v>
      </c>
      <c r="D2053" s="226" t="s">
        <v>1</v>
      </c>
      <c r="E2053" s="18" t="s">
        <v>1</v>
      </c>
      <c r="F2053" s="227">
        <v>0</v>
      </c>
      <c r="H2053" s="33"/>
    </row>
    <row r="2054" spans="2:8" s="1" customFormat="1" ht="16.899999999999999" customHeight="1">
      <c r="B2054" s="33"/>
      <c r="C2054" s="226" t="s">
        <v>1</v>
      </c>
      <c r="D2054" s="226" t="s">
        <v>3560</v>
      </c>
      <c r="E2054" s="18" t="s">
        <v>1</v>
      </c>
      <c r="F2054" s="227">
        <v>0</v>
      </c>
      <c r="H2054" s="33"/>
    </row>
    <row r="2055" spans="2:8" s="1" customFormat="1" ht="16.899999999999999" customHeight="1">
      <c r="B2055" s="33"/>
      <c r="C2055" s="226" t="s">
        <v>1</v>
      </c>
      <c r="D2055" s="226" t="s">
        <v>4597</v>
      </c>
      <c r="E2055" s="18" t="s">
        <v>1</v>
      </c>
      <c r="F2055" s="227">
        <v>77.25</v>
      </c>
      <c r="H2055" s="33"/>
    </row>
    <row r="2056" spans="2:8" s="1" customFormat="1" ht="16.899999999999999" customHeight="1">
      <c r="B2056" s="33"/>
      <c r="C2056" s="226" t="s">
        <v>1</v>
      </c>
      <c r="D2056" s="226" t="s">
        <v>1</v>
      </c>
      <c r="E2056" s="18" t="s">
        <v>1</v>
      </c>
      <c r="F2056" s="227">
        <v>0</v>
      </c>
      <c r="H2056" s="33"/>
    </row>
    <row r="2057" spans="2:8" s="1" customFormat="1" ht="16.899999999999999" customHeight="1">
      <c r="B2057" s="33"/>
      <c r="C2057" s="226" t="s">
        <v>1</v>
      </c>
      <c r="D2057" s="226" t="s">
        <v>3145</v>
      </c>
      <c r="E2057" s="18" t="s">
        <v>1</v>
      </c>
      <c r="F2057" s="227">
        <v>0</v>
      </c>
      <c r="H2057" s="33"/>
    </row>
    <row r="2058" spans="2:8" s="1" customFormat="1" ht="16.899999999999999" customHeight="1">
      <c r="B2058" s="33"/>
      <c r="C2058" s="226" t="s">
        <v>1</v>
      </c>
      <c r="D2058" s="226" t="s">
        <v>4598</v>
      </c>
      <c r="E2058" s="18" t="s">
        <v>1</v>
      </c>
      <c r="F2058" s="227">
        <v>38.700000000000003</v>
      </c>
      <c r="H2058" s="33"/>
    </row>
    <row r="2059" spans="2:8" s="1" customFormat="1" ht="16.899999999999999" customHeight="1">
      <c r="B2059" s="33"/>
      <c r="C2059" s="226" t="s">
        <v>1</v>
      </c>
      <c r="D2059" s="226" t="s">
        <v>3147</v>
      </c>
      <c r="E2059" s="18" t="s">
        <v>1</v>
      </c>
      <c r="F2059" s="227">
        <v>0</v>
      </c>
      <c r="H2059" s="33"/>
    </row>
    <row r="2060" spans="2:8" s="1" customFormat="1" ht="16.899999999999999" customHeight="1">
      <c r="B2060" s="33"/>
      <c r="C2060" s="226" t="s">
        <v>1</v>
      </c>
      <c r="D2060" s="226" t="s">
        <v>4599</v>
      </c>
      <c r="E2060" s="18" t="s">
        <v>1</v>
      </c>
      <c r="F2060" s="227">
        <v>48.3</v>
      </c>
      <c r="H2060" s="33"/>
    </row>
    <row r="2061" spans="2:8" s="1" customFormat="1" ht="16.899999999999999" customHeight="1">
      <c r="B2061" s="33"/>
      <c r="C2061" s="226" t="s">
        <v>1</v>
      </c>
      <c r="D2061" s="226" t="s">
        <v>3149</v>
      </c>
      <c r="E2061" s="18" t="s">
        <v>1</v>
      </c>
      <c r="F2061" s="227">
        <v>0</v>
      </c>
      <c r="H2061" s="33"/>
    </row>
    <row r="2062" spans="2:8" s="1" customFormat="1" ht="16.899999999999999" customHeight="1">
      <c r="B2062" s="33"/>
      <c r="C2062" s="226" t="s">
        <v>1</v>
      </c>
      <c r="D2062" s="226" t="s">
        <v>4599</v>
      </c>
      <c r="E2062" s="18" t="s">
        <v>1</v>
      </c>
      <c r="F2062" s="227">
        <v>48.3</v>
      </c>
      <c r="H2062" s="33"/>
    </row>
    <row r="2063" spans="2:8" s="1" customFormat="1" ht="16.899999999999999" customHeight="1">
      <c r="B2063" s="33"/>
      <c r="C2063" s="226" t="s">
        <v>1</v>
      </c>
      <c r="D2063" s="226" t="s">
        <v>3151</v>
      </c>
      <c r="E2063" s="18" t="s">
        <v>1</v>
      </c>
      <c r="F2063" s="227">
        <v>0</v>
      </c>
      <c r="H2063" s="33"/>
    </row>
    <row r="2064" spans="2:8" s="1" customFormat="1" ht="16.899999999999999" customHeight="1">
      <c r="B2064" s="33"/>
      <c r="C2064" s="226" t="s">
        <v>1</v>
      </c>
      <c r="D2064" s="226" t="s">
        <v>4600</v>
      </c>
      <c r="E2064" s="18" t="s">
        <v>1</v>
      </c>
      <c r="F2064" s="227">
        <v>46.5</v>
      </c>
      <c r="H2064" s="33"/>
    </row>
    <row r="2065" spans="2:8" s="1" customFormat="1" ht="16.899999999999999" customHeight="1">
      <c r="B2065" s="33"/>
      <c r="C2065" s="226" t="s">
        <v>1</v>
      </c>
      <c r="D2065" s="226" t="s">
        <v>3153</v>
      </c>
      <c r="E2065" s="18" t="s">
        <v>1</v>
      </c>
      <c r="F2065" s="227">
        <v>0</v>
      </c>
      <c r="H2065" s="33"/>
    </row>
    <row r="2066" spans="2:8" s="1" customFormat="1" ht="16.899999999999999" customHeight="1">
      <c r="B2066" s="33"/>
      <c r="C2066" s="226" t="s">
        <v>1</v>
      </c>
      <c r="D2066" s="226" t="s">
        <v>4601</v>
      </c>
      <c r="E2066" s="18" t="s">
        <v>1</v>
      </c>
      <c r="F2066" s="227">
        <v>48.6</v>
      </c>
      <c r="H2066" s="33"/>
    </row>
    <row r="2067" spans="2:8" s="1" customFormat="1" ht="16.899999999999999" customHeight="1">
      <c r="B2067" s="33"/>
      <c r="C2067" s="226" t="s">
        <v>1</v>
      </c>
      <c r="D2067" s="226" t="s">
        <v>325</v>
      </c>
      <c r="E2067" s="18" t="s">
        <v>1</v>
      </c>
      <c r="F2067" s="227">
        <v>526.55100000000004</v>
      </c>
      <c r="H2067" s="33"/>
    </row>
    <row r="2068" spans="2:8" s="1" customFormat="1" ht="16.899999999999999" customHeight="1">
      <c r="B2068" s="33"/>
      <c r="C2068" s="228" t="s">
        <v>10747</v>
      </c>
      <c r="H2068" s="33"/>
    </row>
    <row r="2069" spans="2:8" s="1" customFormat="1" ht="16.899999999999999" customHeight="1">
      <c r="B2069" s="33"/>
      <c r="C2069" s="226" t="s">
        <v>2158</v>
      </c>
      <c r="D2069" s="226" t="s">
        <v>2159</v>
      </c>
      <c r="E2069" s="18" t="s">
        <v>312</v>
      </c>
      <c r="F2069" s="227">
        <v>3474.1979999999999</v>
      </c>
      <c r="H2069" s="33"/>
    </row>
    <row r="2070" spans="2:8" s="1" customFormat="1" ht="16.899999999999999" customHeight="1">
      <c r="B2070" s="33"/>
      <c r="C2070" s="226" t="s">
        <v>2320</v>
      </c>
      <c r="D2070" s="226" t="s">
        <v>2321</v>
      </c>
      <c r="E2070" s="18" t="s">
        <v>312</v>
      </c>
      <c r="F2070" s="227">
        <v>526.55100000000004</v>
      </c>
      <c r="H2070" s="33"/>
    </row>
    <row r="2071" spans="2:8" s="1" customFormat="1" ht="16.899999999999999" customHeight="1">
      <c r="B2071" s="33"/>
      <c r="C2071" s="222" t="s">
        <v>217</v>
      </c>
      <c r="D2071" s="223" t="s">
        <v>218</v>
      </c>
      <c r="E2071" s="224" t="s">
        <v>1</v>
      </c>
      <c r="F2071" s="225">
        <v>557.02499999999998</v>
      </c>
      <c r="H2071" s="33"/>
    </row>
    <row r="2072" spans="2:8" s="1" customFormat="1" ht="16.899999999999999" customHeight="1">
      <c r="B2072" s="33"/>
      <c r="C2072" s="226" t="s">
        <v>1</v>
      </c>
      <c r="D2072" s="226" t="s">
        <v>3087</v>
      </c>
      <c r="E2072" s="18" t="s">
        <v>1</v>
      </c>
      <c r="F2072" s="227">
        <v>0</v>
      </c>
      <c r="H2072" s="33"/>
    </row>
    <row r="2073" spans="2:8" s="1" customFormat="1" ht="16.899999999999999" customHeight="1">
      <c r="B2073" s="33"/>
      <c r="C2073" s="226" t="s">
        <v>1</v>
      </c>
      <c r="D2073" s="226" t="s">
        <v>4588</v>
      </c>
      <c r="E2073" s="18" t="s">
        <v>1</v>
      </c>
      <c r="F2073" s="227">
        <v>45.75</v>
      </c>
      <c r="H2073" s="33"/>
    </row>
    <row r="2074" spans="2:8" s="1" customFormat="1" ht="16.899999999999999" customHeight="1">
      <c r="B2074" s="33"/>
      <c r="C2074" s="226" t="s">
        <v>1</v>
      </c>
      <c r="D2074" s="226" t="s">
        <v>3100</v>
      </c>
      <c r="E2074" s="18" t="s">
        <v>1</v>
      </c>
      <c r="F2074" s="227">
        <v>0</v>
      </c>
      <c r="H2074" s="33"/>
    </row>
    <row r="2075" spans="2:8" s="1" customFormat="1" ht="16.899999999999999" customHeight="1">
      <c r="B2075" s="33"/>
      <c r="C2075" s="226" t="s">
        <v>1</v>
      </c>
      <c r="D2075" s="226" t="s">
        <v>1</v>
      </c>
      <c r="E2075" s="18" t="s">
        <v>1</v>
      </c>
      <c r="F2075" s="227">
        <v>0</v>
      </c>
      <c r="H2075" s="33"/>
    </row>
    <row r="2076" spans="2:8" s="1" customFormat="1" ht="16.899999999999999" customHeight="1">
      <c r="B2076" s="33"/>
      <c r="C2076" s="226" t="s">
        <v>1</v>
      </c>
      <c r="D2076" s="226" t="s">
        <v>3102</v>
      </c>
      <c r="E2076" s="18" t="s">
        <v>1</v>
      </c>
      <c r="F2076" s="227">
        <v>0</v>
      </c>
      <c r="H2076" s="33"/>
    </row>
    <row r="2077" spans="2:8" s="1" customFormat="1" ht="16.899999999999999" customHeight="1">
      <c r="B2077" s="33"/>
      <c r="C2077" s="226" t="s">
        <v>1</v>
      </c>
      <c r="D2077" s="226" t="s">
        <v>1</v>
      </c>
      <c r="E2077" s="18" t="s">
        <v>1</v>
      </c>
      <c r="F2077" s="227">
        <v>0</v>
      </c>
      <c r="H2077" s="33"/>
    </row>
    <row r="2078" spans="2:8" s="1" customFormat="1" ht="16.899999999999999" customHeight="1">
      <c r="B2078" s="33"/>
      <c r="C2078" s="226" t="s">
        <v>1</v>
      </c>
      <c r="D2078" s="226" t="s">
        <v>3104</v>
      </c>
      <c r="E2078" s="18" t="s">
        <v>1</v>
      </c>
      <c r="F2078" s="227">
        <v>0</v>
      </c>
      <c r="H2078" s="33"/>
    </row>
    <row r="2079" spans="2:8" s="1" customFormat="1" ht="16.899999999999999" customHeight="1">
      <c r="B2079" s="33"/>
      <c r="C2079" s="226" t="s">
        <v>1</v>
      </c>
      <c r="D2079" s="226" t="s">
        <v>4589</v>
      </c>
      <c r="E2079" s="18" t="s">
        <v>1</v>
      </c>
      <c r="F2079" s="227">
        <v>24.45</v>
      </c>
      <c r="H2079" s="33"/>
    </row>
    <row r="2080" spans="2:8" s="1" customFormat="1" ht="16.899999999999999" customHeight="1">
      <c r="B2080" s="33"/>
      <c r="C2080" s="226" t="s">
        <v>1</v>
      </c>
      <c r="D2080" s="226" t="s">
        <v>3106</v>
      </c>
      <c r="E2080" s="18" t="s">
        <v>1</v>
      </c>
      <c r="F2080" s="227">
        <v>0</v>
      </c>
      <c r="H2080" s="33"/>
    </row>
    <row r="2081" spans="2:8" s="1" customFormat="1" ht="16.899999999999999" customHeight="1">
      <c r="B2081" s="33"/>
      <c r="C2081" s="226" t="s">
        <v>1</v>
      </c>
      <c r="D2081" s="226" t="s">
        <v>4590</v>
      </c>
      <c r="E2081" s="18" t="s">
        <v>1</v>
      </c>
      <c r="F2081" s="227">
        <v>18.375</v>
      </c>
      <c r="H2081" s="33"/>
    </row>
    <row r="2082" spans="2:8" s="1" customFormat="1" ht="16.899999999999999" customHeight="1">
      <c r="B2082" s="33"/>
      <c r="C2082" s="226" t="s">
        <v>1</v>
      </c>
      <c r="D2082" s="226" t="s">
        <v>3108</v>
      </c>
      <c r="E2082" s="18" t="s">
        <v>1</v>
      </c>
      <c r="F2082" s="227">
        <v>0</v>
      </c>
      <c r="H2082" s="33"/>
    </row>
    <row r="2083" spans="2:8" s="1" customFormat="1" ht="16.899999999999999" customHeight="1">
      <c r="B2083" s="33"/>
      <c r="C2083" s="226" t="s">
        <v>1</v>
      </c>
      <c r="D2083" s="226" t="s">
        <v>1</v>
      </c>
      <c r="E2083" s="18" t="s">
        <v>1</v>
      </c>
      <c r="F2083" s="227">
        <v>0</v>
      </c>
      <c r="H2083" s="33"/>
    </row>
    <row r="2084" spans="2:8" s="1" customFormat="1" ht="16.899999999999999" customHeight="1">
      <c r="B2084" s="33"/>
      <c r="C2084" s="226" t="s">
        <v>1</v>
      </c>
      <c r="D2084" s="226" t="s">
        <v>3110</v>
      </c>
      <c r="E2084" s="18" t="s">
        <v>1</v>
      </c>
      <c r="F2084" s="227">
        <v>0</v>
      </c>
      <c r="H2084" s="33"/>
    </row>
    <row r="2085" spans="2:8" s="1" customFormat="1" ht="16.899999999999999" customHeight="1">
      <c r="B2085" s="33"/>
      <c r="C2085" s="226" t="s">
        <v>1</v>
      </c>
      <c r="D2085" s="226" t="s">
        <v>1</v>
      </c>
      <c r="E2085" s="18" t="s">
        <v>1</v>
      </c>
      <c r="F2085" s="227">
        <v>0</v>
      </c>
      <c r="H2085" s="33"/>
    </row>
    <row r="2086" spans="2:8" s="1" customFormat="1" ht="16.899999999999999" customHeight="1">
      <c r="B2086" s="33"/>
      <c r="C2086" s="226" t="s">
        <v>1</v>
      </c>
      <c r="D2086" s="226" t="s">
        <v>3112</v>
      </c>
      <c r="E2086" s="18" t="s">
        <v>1</v>
      </c>
      <c r="F2086" s="227">
        <v>0</v>
      </c>
      <c r="H2086" s="33"/>
    </row>
    <row r="2087" spans="2:8" s="1" customFormat="1" ht="16.899999999999999" customHeight="1">
      <c r="B2087" s="33"/>
      <c r="C2087" s="226" t="s">
        <v>1</v>
      </c>
      <c r="D2087" s="226" t="s">
        <v>1</v>
      </c>
      <c r="E2087" s="18" t="s">
        <v>1</v>
      </c>
      <c r="F2087" s="227">
        <v>0</v>
      </c>
      <c r="H2087" s="33"/>
    </row>
    <row r="2088" spans="2:8" s="1" customFormat="1" ht="16.899999999999999" customHeight="1">
      <c r="B2088" s="33"/>
      <c r="C2088" s="226" t="s">
        <v>1</v>
      </c>
      <c r="D2088" s="226" t="s">
        <v>3114</v>
      </c>
      <c r="E2088" s="18" t="s">
        <v>1</v>
      </c>
      <c r="F2088" s="227">
        <v>0</v>
      </c>
      <c r="H2088" s="33"/>
    </row>
    <row r="2089" spans="2:8" s="1" customFormat="1" ht="16.899999999999999" customHeight="1">
      <c r="B2089" s="33"/>
      <c r="C2089" s="226" t="s">
        <v>1</v>
      </c>
      <c r="D2089" s="226" t="s">
        <v>1</v>
      </c>
      <c r="E2089" s="18" t="s">
        <v>1</v>
      </c>
      <c r="F2089" s="227">
        <v>0</v>
      </c>
      <c r="H2089" s="33"/>
    </row>
    <row r="2090" spans="2:8" s="1" customFormat="1" ht="16.899999999999999" customHeight="1">
      <c r="B2090" s="33"/>
      <c r="C2090" s="226" t="s">
        <v>1</v>
      </c>
      <c r="D2090" s="226" t="s">
        <v>3116</v>
      </c>
      <c r="E2090" s="18" t="s">
        <v>1</v>
      </c>
      <c r="F2090" s="227">
        <v>0</v>
      </c>
      <c r="H2090" s="33"/>
    </row>
    <row r="2091" spans="2:8" s="1" customFormat="1" ht="16.899999999999999" customHeight="1">
      <c r="B2091" s="33"/>
      <c r="C2091" s="226" t="s">
        <v>1</v>
      </c>
      <c r="D2091" s="226" t="s">
        <v>1</v>
      </c>
      <c r="E2091" s="18" t="s">
        <v>1</v>
      </c>
      <c r="F2091" s="227">
        <v>0</v>
      </c>
      <c r="H2091" s="33"/>
    </row>
    <row r="2092" spans="2:8" s="1" customFormat="1" ht="16.899999999999999" customHeight="1">
      <c r="B2092" s="33"/>
      <c r="C2092" s="226" t="s">
        <v>1</v>
      </c>
      <c r="D2092" s="226" t="s">
        <v>3118</v>
      </c>
      <c r="E2092" s="18" t="s">
        <v>1</v>
      </c>
      <c r="F2092" s="227">
        <v>0</v>
      </c>
      <c r="H2092" s="33"/>
    </row>
    <row r="2093" spans="2:8" s="1" customFormat="1" ht="16.899999999999999" customHeight="1">
      <c r="B2093" s="33"/>
      <c r="C2093" s="226" t="s">
        <v>1</v>
      </c>
      <c r="D2093" s="226" t="s">
        <v>1</v>
      </c>
      <c r="E2093" s="18" t="s">
        <v>1</v>
      </c>
      <c r="F2093" s="227">
        <v>0</v>
      </c>
      <c r="H2093" s="33"/>
    </row>
    <row r="2094" spans="2:8" s="1" customFormat="1" ht="16.899999999999999" customHeight="1">
      <c r="B2094" s="33"/>
      <c r="C2094" s="226" t="s">
        <v>1</v>
      </c>
      <c r="D2094" s="226" t="s">
        <v>3089</v>
      </c>
      <c r="E2094" s="18" t="s">
        <v>1</v>
      </c>
      <c r="F2094" s="227">
        <v>0</v>
      </c>
      <c r="H2094" s="33"/>
    </row>
    <row r="2095" spans="2:8" s="1" customFormat="1" ht="16.899999999999999" customHeight="1">
      <c r="B2095" s="33"/>
      <c r="C2095" s="226" t="s">
        <v>1</v>
      </c>
      <c r="D2095" s="226" t="s">
        <v>1</v>
      </c>
      <c r="E2095" s="18" t="s">
        <v>1</v>
      </c>
      <c r="F2095" s="227">
        <v>0</v>
      </c>
      <c r="H2095" s="33"/>
    </row>
    <row r="2096" spans="2:8" s="1" customFormat="1" ht="16.899999999999999" customHeight="1">
      <c r="B2096" s="33"/>
      <c r="C2096" s="226" t="s">
        <v>1</v>
      </c>
      <c r="D2096" s="226" t="s">
        <v>777</v>
      </c>
      <c r="E2096" s="18" t="s">
        <v>1</v>
      </c>
      <c r="F2096" s="227">
        <v>0</v>
      </c>
      <c r="H2096" s="33"/>
    </row>
    <row r="2097" spans="2:8" s="1" customFormat="1" ht="16.899999999999999" customHeight="1">
      <c r="B2097" s="33"/>
      <c r="C2097" s="226" t="s">
        <v>1</v>
      </c>
      <c r="D2097" s="226" t="s">
        <v>4591</v>
      </c>
      <c r="E2097" s="18" t="s">
        <v>1</v>
      </c>
      <c r="F2097" s="227">
        <v>31.95</v>
      </c>
      <c r="H2097" s="33"/>
    </row>
    <row r="2098" spans="2:8" s="1" customFormat="1" ht="16.899999999999999" customHeight="1">
      <c r="B2098" s="33"/>
      <c r="C2098" s="226" t="s">
        <v>1</v>
      </c>
      <c r="D2098" s="226" t="s">
        <v>3459</v>
      </c>
      <c r="E2098" s="18" t="s">
        <v>1</v>
      </c>
      <c r="F2098" s="227">
        <v>0</v>
      </c>
      <c r="H2098" s="33"/>
    </row>
    <row r="2099" spans="2:8" s="1" customFormat="1" ht="16.899999999999999" customHeight="1">
      <c r="B2099" s="33"/>
      <c r="C2099" s="226" t="s">
        <v>1</v>
      </c>
      <c r="D2099" s="226" t="s">
        <v>4592</v>
      </c>
      <c r="E2099" s="18" t="s">
        <v>1</v>
      </c>
      <c r="F2099" s="227">
        <v>20.399999999999999</v>
      </c>
      <c r="H2099" s="33"/>
    </row>
    <row r="2100" spans="2:8" s="1" customFormat="1" ht="16.899999999999999" customHeight="1">
      <c r="B2100" s="33"/>
      <c r="C2100" s="226" t="s">
        <v>1</v>
      </c>
      <c r="D2100" s="226" t="s">
        <v>3552</v>
      </c>
      <c r="E2100" s="18" t="s">
        <v>1</v>
      </c>
      <c r="F2100" s="227">
        <v>0</v>
      </c>
      <c r="H2100" s="33"/>
    </row>
    <row r="2101" spans="2:8" s="1" customFormat="1" ht="16.899999999999999" customHeight="1">
      <c r="B2101" s="33"/>
      <c r="C2101" s="226" t="s">
        <v>1</v>
      </c>
      <c r="D2101" s="226" t="s">
        <v>4593</v>
      </c>
      <c r="E2101" s="18" t="s">
        <v>1</v>
      </c>
      <c r="F2101" s="227">
        <v>35.700000000000003</v>
      </c>
      <c r="H2101" s="33"/>
    </row>
    <row r="2102" spans="2:8" s="1" customFormat="1" ht="16.899999999999999" customHeight="1">
      <c r="B2102" s="33"/>
      <c r="C2102" s="226" t="s">
        <v>1</v>
      </c>
      <c r="D2102" s="226" t="s">
        <v>3554</v>
      </c>
      <c r="E2102" s="18" t="s">
        <v>1</v>
      </c>
      <c r="F2102" s="227">
        <v>0</v>
      </c>
      <c r="H2102" s="33"/>
    </row>
    <row r="2103" spans="2:8" s="1" customFormat="1" ht="16.899999999999999" customHeight="1">
      <c r="B2103" s="33"/>
      <c r="C2103" s="226" t="s">
        <v>1</v>
      </c>
      <c r="D2103" s="226" t="s">
        <v>1</v>
      </c>
      <c r="E2103" s="18" t="s">
        <v>1</v>
      </c>
      <c r="F2103" s="227">
        <v>0</v>
      </c>
      <c r="H2103" s="33"/>
    </row>
    <row r="2104" spans="2:8" s="1" customFormat="1" ht="16.899999999999999" customHeight="1">
      <c r="B2104" s="33"/>
      <c r="C2104" s="226" t="s">
        <v>1</v>
      </c>
      <c r="D2104" s="226" t="s">
        <v>3556</v>
      </c>
      <c r="E2104" s="18" t="s">
        <v>1</v>
      </c>
      <c r="F2104" s="227">
        <v>0</v>
      </c>
      <c r="H2104" s="33"/>
    </row>
    <row r="2105" spans="2:8" s="1" customFormat="1" ht="16.899999999999999" customHeight="1">
      <c r="B2105" s="33"/>
      <c r="C2105" s="226" t="s">
        <v>1</v>
      </c>
      <c r="D2105" s="226" t="s">
        <v>4594</v>
      </c>
      <c r="E2105" s="18" t="s">
        <v>1</v>
      </c>
      <c r="F2105" s="227">
        <v>16.8</v>
      </c>
      <c r="H2105" s="33"/>
    </row>
    <row r="2106" spans="2:8" s="1" customFormat="1" ht="16.899999999999999" customHeight="1">
      <c r="B2106" s="33"/>
      <c r="C2106" s="226" t="s">
        <v>1</v>
      </c>
      <c r="D2106" s="226" t="s">
        <v>3558</v>
      </c>
      <c r="E2106" s="18" t="s">
        <v>1</v>
      </c>
      <c r="F2106" s="227">
        <v>0</v>
      </c>
      <c r="H2106" s="33"/>
    </row>
    <row r="2107" spans="2:8" s="1" customFormat="1" ht="16.899999999999999" customHeight="1">
      <c r="B2107" s="33"/>
      <c r="C2107" s="226" t="s">
        <v>1</v>
      </c>
      <c r="D2107" s="226" t="s">
        <v>4595</v>
      </c>
      <c r="E2107" s="18" t="s">
        <v>1</v>
      </c>
      <c r="F2107" s="227">
        <v>24.45</v>
      </c>
      <c r="H2107" s="33"/>
    </row>
    <row r="2108" spans="2:8" s="1" customFormat="1" ht="16.899999999999999" customHeight="1">
      <c r="B2108" s="33"/>
      <c r="C2108" s="226" t="s">
        <v>1</v>
      </c>
      <c r="D2108" s="226" t="s">
        <v>3121</v>
      </c>
      <c r="E2108" s="18" t="s">
        <v>1</v>
      </c>
      <c r="F2108" s="227">
        <v>0</v>
      </c>
      <c r="H2108" s="33"/>
    </row>
    <row r="2109" spans="2:8" s="1" customFormat="1" ht="16.899999999999999" customHeight="1">
      <c r="B2109" s="33"/>
      <c r="C2109" s="226" t="s">
        <v>1</v>
      </c>
      <c r="D2109" s="226" t="s">
        <v>4596</v>
      </c>
      <c r="E2109" s="18" t="s">
        <v>1</v>
      </c>
      <c r="F2109" s="227">
        <v>31.5</v>
      </c>
      <c r="H2109" s="33"/>
    </row>
    <row r="2110" spans="2:8" s="1" customFormat="1" ht="16.899999999999999" customHeight="1">
      <c r="B2110" s="33"/>
      <c r="C2110" s="226" t="s">
        <v>1</v>
      </c>
      <c r="D2110" s="226" t="s">
        <v>3373</v>
      </c>
      <c r="E2110" s="18" t="s">
        <v>1</v>
      </c>
      <c r="F2110" s="227">
        <v>0</v>
      </c>
      <c r="H2110" s="33"/>
    </row>
    <row r="2111" spans="2:8" s="1" customFormat="1" ht="16.899999999999999" customHeight="1">
      <c r="B2111" s="33"/>
      <c r="C2111" s="226" t="s">
        <v>1</v>
      </c>
      <c r="D2111" s="226" t="s">
        <v>1</v>
      </c>
      <c r="E2111" s="18" t="s">
        <v>1</v>
      </c>
      <c r="F2111" s="227">
        <v>0</v>
      </c>
      <c r="H2111" s="33"/>
    </row>
    <row r="2112" spans="2:8" s="1" customFormat="1" ht="16.899999999999999" customHeight="1">
      <c r="B2112" s="33"/>
      <c r="C2112" s="226" t="s">
        <v>1</v>
      </c>
      <c r="D2112" s="226" t="s">
        <v>3560</v>
      </c>
      <c r="E2112" s="18" t="s">
        <v>1</v>
      </c>
      <c r="F2112" s="227">
        <v>0</v>
      </c>
      <c r="H2112" s="33"/>
    </row>
    <row r="2113" spans="2:8" s="1" customFormat="1" ht="16.899999999999999" customHeight="1">
      <c r="B2113" s="33"/>
      <c r="C2113" s="226" t="s">
        <v>1</v>
      </c>
      <c r="D2113" s="226" t="s">
        <v>4597</v>
      </c>
      <c r="E2113" s="18" t="s">
        <v>1</v>
      </c>
      <c r="F2113" s="227">
        <v>77.25</v>
      </c>
      <c r="H2113" s="33"/>
    </row>
    <row r="2114" spans="2:8" s="1" customFormat="1" ht="16.899999999999999" customHeight="1">
      <c r="B2114" s="33"/>
      <c r="C2114" s="226" t="s">
        <v>1</v>
      </c>
      <c r="D2114" s="226" t="s">
        <v>1</v>
      </c>
      <c r="E2114" s="18" t="s">
        <v>1</v>
      </c>
      <c r="F2114" s="227">
        <v>0</v>
      </c>
      <c r="H2114" s="33"/>
    </row>
    <row r="2115" spans="2:8" s="1" customFormat="1" ht="16.899999999999999" customHeight="1">
      <c r="B2115" s="33"/>
      <c r="C2115" s="226" t="s">
        <v>1</v>
      </c>
      <c r="D2115" s="226" t="s">
        <v>3145</v>
      </c>
      <c r="E2115" s="18" t="s">
        <v>1</v>
      </c>
      <c r="F2115" s="227">
        <v>0</v>
      </c>
      <c r="H2115" s="33"/>
    </row>
    <row r="2116" spans="2:8" s="1" customFormat="1" ht="16.899999999999999" customHeight="1">
      <c r="B2116" s="33"/>
      <c r="C2116" s="226" t="s">
        <v>1</v>
      </c>
      <c r="D2116" s="226" t="s">
        <v>4598</v>
      </c>
      <c r="E2116" s="18" t="s">
        <v>1</v>
      </c>
      <c r="F2116" s="227">
        <v>38.700000000000003</v>
      </c>
      <c r="H2116" s="33"/>
    </row>
    <row r="2117" spans="2:8" s="1" customFormat="1" ht="16.899999999999999" customHeight="1">
      <c r="B2117" s="33"/>
      <c r="C2117" s="226" t="s">
        <v>1</v>
      </c>
      <c r="D2117" s="226" t="s">
        <v>3147</v>
      </c>
      <c r="E2117" s="18" t="s">
        <v>1</v>
      </c>
      <c r="F2117" s="227">
        <v>0</v>
      </c>
      <c r="H2117" s="33"/>
    </row>
    <row r="2118" spans="2:8" s="1" customFormat="1" ht="16.899999999999999" customHeight="1">
      <c r="B2118" s="33"/>
      <c r="C2118" s="226" t="s">
        <v>1</v>
      </c>
      <c r="D2118" s="226" t="s">
        <v>4599</v>
      </c>
      <c r="E2118" s="18" t="s">
        <v>1</v>
      </c>
      <c r="F2118" s="227">
        <v>48.3</v>
      </c>
      <c r="H2118" s="33"/>
    </row>
    <row r="2119" spans="2:8" s="1" customFormat="1" ht="16.899999999999999" customHeight="1">
      <c r="B2119" s="33"/>
      <c r="C2119" s="226" t="s">
        <v>1</v>
      </c>
      <c r="D2119" s="226" t="s">
        <v>3149</v>
      </c>
      <c r="E2119" s="18" t="s">
        <v>1</v>
      </c>
      <c r="F2119" s="227">
        <v>0</v>
      </c>
      <c r="H2119" s="33"/>
    </row>
    <row r="2120" spans="2:8" s="1" customFormat="1" ht="16.899999999999999" customHeight="1">
      <c r="B2120" s="33"/>
      <c r="C2120" s="226" t="s">
        <v>1</v>
      </c>
      <c r="D2120" s="226" t="s">
        <v>4599</v>
      </c>
      <c r="E2120" s="18" t="s">
        <v>1</v>
      </c>
      <c r="F2120" s="227">
        <v>48.3</v>
      </c>
      <c r="H2120" s="33"/>
    </row>
    <row r="2121" spans="2:8" s="1" customFormat="1" ht="16.899999999999999" customHeight="1">
      <c r="B2121" s="33"/>
      <c r="C2121" s="226" t="s">
        <v>1</v>
      </c>
      <c r="D2121" s="226" t="s">
        <v>3151</v>
      </c>
      <c r="E2121" s="18" t="s">
        <v>1</v>
      </c>
      <c r="F2121" s="227">
        <v>0</v>
      </c>
      <c r="H2121" s="33"/>
    </row>
    <row r="2122" spans="2:8" s="1" customFormat="1" ht="16.899999999999999" customHeight="1">
      <c r="B2122" s="33"/>
      <c r="C2122" s="226" t="s">
        <v>1</v>
      </c>
      <c r="D2122" s="226" t="s">
        <v>4600</v>
      </c>
      <c r="E2122" s="18" t="s">
        <v>1</v>
      </c>
      <c r="F2122" s="227">
        <v>46.5</v>
      </c>
      <c r="H2122" s="33"/>
    </row>
    <row r="2123" spans="2:8" s="1" customFormat="1" ht="16.899999999999999" customHeight="1">
      <c r="B2123" s="33"/>
      <c r="C2123" s="226" t="s">
        <v>1</v>
      </c>
      <c r="D2123" s="226" t="s">
        <v>3153</v>
      </c>
      <c r="E2123" s="18" t="s">
        <v>1</v>
      </c>
      <c r="F2123" s="227">
        <v>0</v>
      </c>
      <c r="H2123" s="33"/>
    </row>
    <row r="2124" spans="2:8" s="1" customFormat="1" ht="16.899999999999999" customHeight="1">
      <c r="B2124" s="33"/>
      <c r="C2124" s="226" t="s">
        <v>1</v>
      </c>
      <c r="D2124" s="226" t="s">
        <v>4601</v>
      </c>
      <c r="E2124" s="18" t="s">
        <v>1</v>
      </c>
      <c r="F2124" s="227">
        <v>48.6</v>
      </c>
      <c r="H2124" s="33"/>
    </row>
    <row r="2125" spans="2:8" s="1" customFormat="1" ht="16.899999999999999" customHeight="1">
      <c r="B2125" s="33"/>
      <c r="C2125" s="226" t="s">
        <v>1</v>
      </c>
      <c r="D2125" s="226" t="s">
        <v>325</v>
      </c>
      <c r="E2125" s="18" t="s">
        <v>1</v>
      </c>
      <c r="F2125" s="227">
        <v>557.02499999999998</v>
      </c>
      <c r="H2125" s="33"/>
    </row>
    <row r="2126" spans="2:8" s="1" customFormat="1" ht="16.899999999999999" customHeight="1">
      <c r="B2126" s="33"/>
      <c r="C2126" s="228" t="s">
        <v>10747</v>
      </c>
      <c r="H2126" s="33"/>
    </row>
    <row r="2127" spans="2:8" s="1" customFormat="1" ht="16.899999999999999" customHeight="1">
      <c r="B2127" s="33"/>
      <c r="C2127" s="226" t="s">
        <v>2158</v>
      </c>
      <c r="D2127" s="226" t="s">
        <v>2159</v>
      </c>
      <c r="E2127" s="18" t="s">
        <v>312</v>
      </c>
      <c r="F2127" s="227">
        <v>3474.1979999999999</v>
      </c>
      <c r="H2127" s="33"/>
    </row>
    <row r="2128" spans="2:8" s="1" customFormat="1" ht="16.899999999999999" customHeight="1">
      <c r="B2128" s="33"/>
      <c r="C2128" s="226" t="s">
        <v>2316</v>
      </c>
      <c r="D2128" s="226" t="s">
        <v>2317</v>
      </c>
      <c r="E2128" s="18" t="s">
        <v>312</v>
      </c>
      <c r="F2128" s="227">
        <v>557.02499999999998</v>
      </c>
      <c r="H2128" s="33"/>
    </row>
    <row r="2129" spans="2:8" s="1" customFormat="1" ht="16.899999999999999" customHeight="1">
      <c r="B2129" s="33"/>
      <c r="C2129" s="222" t="s">
        <v>238</v>
      </c>
      <c r="D2129" s="223" t="s">
        <v>1</v>
      </c>
      <c r="E2129" s="224" t="s">
        <v>1</v>
      </c>
      <c r="F2129" s="225">
        <v>1432.6220000000001</v>
      </c>
      <c r="H2129" s="33"/>
    </row>
    <row r="2130" spans="2:8" s="1" customFormat="1" ht="16.899999999999999" customHeight="1">
      <c r="B2130" s="33"/>
      <c r="C2130" s="226" t="s">
        <v>1</v>
      </c>
      <c r="D2130" s="226" t="s">
        <v>3087</v>
      </c>
      <c r="E2130" s="18" t="s">
        <v>1</v>
      </c>
      <c r="F2130" s="227">
        <v>0</v>
      </c>
      <c r="H2130" s="33"/>
    </row>
    <row r="2131" spans="2:8" s="1" customFormat="1" ht="16.899999999999999" customHeight="1">
      <c r="B2131" s="33"/>
      <c r="C2131" s="226" t="s">
        <v>1</v>
      </c>
      <c r="D2131" s="226" t="s">
        <v>3088</v>
      </c>
      <c r="E2131" s="18" t="s">
        <v>1</v>
      </c>
      <c r="F2131" s="227">
        <v>33.130000000000003</v>
      </c>
      <c r="H2131" s="33"/>
    </row>
    <row r="2132" spans="2:8" s="1" customFormat="1" ht="16.899999999999999" customHeight="1">
      <c r="B2132" s="33"/>
      <c r="C2132" s="226" t="s">
        <v>1</v>
      </c>
      <c r="D2132" s="226" t="s">
        <v>3100</v>
      </c>
      <c r="E2132" s="18" t="s">
        <v>1</v>
      </c>
      <c r="F2132" s="227">
        <v>0</v>
      </c>
      <c r="H2132" s="33"/>
    </row>
    <row r="2133" spans="2:8" s="1" customFormat="1" ht="16.899999999999999" customHeight="1">
      <c r="B2133" s="33"/>
      <c r="C2133" s="226" t="s">
        <v>1</v>
      </c>
      <c r="D2133" s="226" t="s">
        <v>3371</v>
      </c>
      <c r="E2133" s="18" t="s">
        <v>1</v>
      </c>
      <c r="F2133" s="227">
        <v>25.53</v>
      </c>
      <c r="H2133" s="33"/>
    </row>
    <row r="2134" spans="2:8" s="1" customFormat="1" ht="16.899999999999999" customHeight="1">
      <c r="B2134" s="33"/>
      <c r="C2134" s="226" t="s">
        <v>1</v>
      </c>
      <c r="D2134" s="226" t="s">
        <v>3102</v>
      </c>
      <c r="E2134" s="18" t="s">
        <v>1</v>
      </c>
      <c r="F2134" s="227">
        <v>0</v>
      </c>
      <c r="H2134" s="33"/>
    </row>
    <row r="2135" spans="2:8" s="1" customFormat="1" ht="16.899999999999999" customHeight="1">
      <c r="B2135" s="33"/>
      <c r="C2135" s="226" t="s">
        <v>1</v>
      </c>
      <c r="D2135" s="226" t="s">
        <v>3388</v>
      </c>
      <c r="E2135" s="18" t="s">
        <v>1</v>
      </c>
      <c r="F2135" s="227">
        <v>25.24</v>
      </c>
      <c r="H2135" s="33"/>
    </row>
    <row r="2136" spans="2:8" s="1" customFormat="1" ht="16.899999999999999" customHeight="1">
      <c r="B2136" s="33"/>
      <c r="C2136" s="226" t="s">
        <v>1</v>
      </c>
      <c r="D2136" s="226" t="s">
        <v>3104</v>
      </c>
      <c r="E2136" s="18" t="s">
        <v>1</v>
      </c>
      <c r="F2136" s="227">
        <v>0</v>
      </c>
      <c r="H2136" s="33"/>
    </row>
    <row r="2137" spans="2:8" s="1" customFormat="1" ht="16.899999999999999" customHeight="1">
      <c r="B2137" s="33"/>
      <c r="C2137" s="226" t="s">
        <v>1</v>
      </c>
      <c r="D2137" s="226" t="s">
        <v>3368</v>
      </c>
      <c r="E2137" s="18" t="s">
        <v>1</v>
      </c>
      <c r="F2137" s="227">
        <v>26.01</v>
      </c>
      <c r="H2137" s="33"/>
    </row>
    <row r="2138" spans="2:8" s="1" customFormat="1" ht="16.899999999999999" customHeight="1">
      <c r="B2138" s="33"/>
      <c r="C2138" s="226" t="s">
        <v>1</v>
      </c>
      <c r="D2138" s="226" t="s">
        <v>3106</v>
      </c>
      <c r="E2138" s="18" t="s">
        <v>1</v>
      </c>
      <c r="F2138" s="227">
        <v>0</v>
      </c>
      <c r="H2138" s="33"/>
    </row>
    <row r="2139" spans="2:8" s="1" customFormat="1" ht="16.899999999999999" customHeight="1">
      <c r="B2139" s="33"/>
      <c r="C2139" s="226" t="s">
        <v>1</v>
      </c>
      <c r="D2139" s="226" t="s">
        <v>3369</v>
      </c>
      <c r="E2139" s="18" t="s">
        <v>1</v>
      </c>
      <c r="F2139" s="227">
        <v>12.4</v>
      </c>
      <c r="H2139" s="33"/>
    </row>
    <row r="2140" spans="2:8" s="1" customFormat="1" ht="16.899999999999999" customHeight="1">
      <c r="B2140" s="33"/>
      <c r="C2140" s="226" t="s">
        <v>1</v>
      </c>
      <c r="D2140" s="226" t="s">
        <v>3108</v>
      </c>
      <c r="E2140" s="18" t="s">
        <v>1</v>
      </c>
      <c r="F2140" s="227">
        <v>0</v>
      </c>
      <c r="H2140" s="33"/>
    </row>
    <row r="2141" spans="2:8" s="1" customFormat="1" ht="16.899999999999999" customHeight="1">
      <c r="B2141" s="33"/>
      <c r="C2141" s="226" t="s">
        <v>1</v>
      </c>
      <c r="D2141" s="226" t="s">
        <v>3389</v>
      </c>
      <c r="E2141" s="18" t="s">
        <v>1</v>
      </c>
      <c r="F2141" s="227">
        <v>27.34</v>
      </c>
      <c r="H2141" s="33"/>
    </row>
    <row r="2142" spans="2:8" s="1" customFormat="1" ht="16.899999999999999" customHeight="1">
      <c r="B2142" s="33"/>
      <c r="C2142" s="226" t="s">
        <v>1</v>
      </c>
      <c r="D2142" s="226" t="s">
        <v>3110</v>
      </c>
      <c r="E2142" s="18" t="s">
        <v>1</v>
      </c>
      <c r="F2142" s="227">
        <v>0</v>
      </c>
      <c r="H2142" s="33"/>
    </row>
    <row r="2143" spans="2:8" s="1" customFormat="1" ht="16.899999999999999" customHeight="1">
      <c r="B2143" s="33"/>
      <c r="C2143" s="226" t="s">
        <v>1</v>
      </c>
      <c r="D2143" s="226" t="s">
        <v>3376</v>
      </c>
      <c r="E2143" s="18" t="s">
        <v>1</v>
      </c>
      <c r="F2143" s="227">
        <v>5.73</v>
      </c>
      <c r="H2143" s="33"/>
    </row>
    <row r="2144" spans="2:8" s="1" customFormat="1" ht="16.899999999999999" customHeight="1">
      <c r="B2144" s="33"/>
      <c r="C2144" s="226" t="s">
        <v>1</v>
      </c>
      <c r="D2144" s="226" t="s">
        <v>3112</v>
      </c>
      <c r="E2144" s="18" t="s">
        <v>1</v>
      </c>
      <c r="F2144" s="227">
        <v>0</v>
      </c>
      <c r="H2144" s="33"/>
    </row>
    <row r="2145" spans="2:8" s="1" customFormat="1" ht="16.899999999999999" customHeight="1">
      <c r="B2145" s="33"/>
      <c r="C2145" s="226" t="s">
        <v>1</v>
      </c>
      <c r="D2145" s="226" t="s">
        <v>3377</v>
      </c>
      <c r="E2145" s="18" t="s">
        <v>1</v>
      </c>
      <c r="F2145" s="227">
        <v>1.83</v>
      </c>
      <c r="H2145" s="33"/>
    </row>
    <row r="2146" spans="2:8" s="1" customFormat="1" ht="16.899999999999999" customHeight="1">
      <c r="B2146" s="33"/>
      <c r="C2146" s="226" t="s">
        <v>1</v>
      </c>
      <c r="D2146" s="226" t="s">
        <v>3114</v>
      </c>
      <c r="E2146" s="18" t="s">
        <v>1</v>
      </c>
      <c r="F2146" s="227">
        <v>0</v>
      </c>
      <c r="H2146" s="33"/>
    </row>
    <row r="2147" spans="2:8" s="1" customFormat="1" ht="16.899999999999999" customHeight="1">
      <c r="B2147" s="33"/>
      <c r="C2147" s="226" t="s">
        <v>1</v>
      </c>
      <c r="D2147" s="226" t="s">
        <v>3378</v>
      </c>
      <c r="E2147" s="18" t="s">
        <v>1</v>
      </c>
      <c r="F2147" s="227">
        <v>4.9800000000000004</v>
      </c>
      <c r="H2147" s="33"/>
    </row>
    <row r="2148" spans="2:8" s="1" customFormat="1" ht="16.899999999999999" customHeight="1">
      <c r="B2148" s="33"/>
      <c r="C2148" s="226" t="s">
        <v>1</v>
      </c>
      <c r="D2148" s="226" t="s">
        <v>3116</v>
      </c>
      <c r="E2148" s="18" t="s">
        <v>1</v>
      </c>
      <c r="F2148" s="227">
        <v>0</v>
      </c>
      <c r="H2148" s="33"/>
    </row>
    <row r="2149" spans="2:8" s="1" customFormat="1" ht="16.899999999999999" customHeight="1">
      <c r="B2149" s="33"/>
      <c r="C2149" s="226" t="s">
        <v>1</v>
      </c>
      <c r="D2149" s="226" t="s">
        <v>3379</v>
      </c>
      <c r="E2149" s="18" t="s">
        <v>1</v>
      </c>
      <c r="F2149" s="227">
        <v>8.98</v>
      </c>
      <c r="H2149" s="33"/>
    </row>
    <row r="2150" spans="2:8" s="1" customFormat="1" ht="16.899999999999999" customHeight="1">
      <c r="B2150" s="33"/>
      <c r="C2150" s="226" t="s">
        <v>1</v>
      </c>
      <c r="D2150" s="226" t="s">
        <v>3118</v>
      </c>
      <c r="E2150" s="18" t="s">
        <v>1</v>
      </c>
      <c r="F2150" s="227">
        <v>0</v>
      </c>
      <c r="H2150" s="33"/>
    </row>
    <row r="2151" spans="2:8" s="1" customFormat="1" ht="16.899999999999999" customHeight="1">
      <c r="B2151" s="33"/>
      <c r="C2151" s="226" t="s">
        <v>1</v>
      </c>
      <c r="D2151" s="226" t="s">
        <v>4577</v>
      </c>
      <c r="E2151" s="18" t="s">
        <v>1</v>
      </c>
      <c r="F2151" s="227">
        <v>11.34</v>
      </c>
      <c r="H2151" s="33"/>
    </row>
    <row r="2152" spans="2:8" s="1" customFormat="1" ht="16.899999999999999" customHeight="1">
      <c r="B2152" s="33"/>
      <c r="C2152" s="226" t="s">
        <v>1</v>
      </c>
      <c r="D2152" s="226" t="s">
        <v>3089</v>
      </c>
      <c r="E2152" s="18" t="s">
        <v>1</v>
      </c>
      <c r="F2152" s="227">
        <v>0</v>
      </c>
      <c r="H2152" s="33"/>
    </row>
    <row r="2153" spans="2:8" s="1" customFormat="1" ht="16.899999999999999" customHeight="1">
      <c r="B2153" s="33"/>
      <c r="C2153" s="226" t="s">
        <v>1</v>
      </c>
      <c r="D2153" s="226" t="s">
        <v>3090</v>
      </c>
      <c r="E2153" s="18" t="s">
        <v>1</v>
      </c>
      <c r="F2153" s="227">
        <v>3.74</v>
      </c>
      <c r="H2153" s="33"/>
    </row>
    <row r="2154" spans="2:8" s="1" customFormat="1" ht="16.899999999999999" customHeight="1">
      <c r="B2154" s="33"/>
      <c r="C2154" s="226" t="s">
        <v>1</v>
      </c>
      <c r="D2154" s="226" t="s">
        <v>777</v>
      </c>
      <c r="E2154" s="18" t="s">
        <v>1</v>
      </c>
      <c r="F2154" s="227">
        <v>0</v>
      </c>
      <c r="H2154" s="33"/>
    </row>
    <row r="2155" spans="2:8" s="1" customFormat="1" ht="16.899999999999999" customHeight="1">
      <c r="B2155" s="33"/>
      <c r="C2155" s="226" t="s">
        <v>1</v>
      </c>
      <c r="D2155" s="226" t="s">
        <v>1</v>
      </c>
      <c r="E2155" s="18" t="s">
        <v>1</v>
      </c>
      <c r="F2155" s="227">
        <v>0</v>
      </c>
      <c r="H2155" s="33"/>
    </row>
    <row r="2156" spans="2:8" s="1" customFormat="1" ht="16.899999999999999" customHeight="1">
      <c r="B2156" s="33"/>
      <c r="C2156" s="226" t="s">
        <v>1</v>
      </c>
      <c r="D2156" s="226" t="s">
        <v>3459</v>
      </c>
      <c r="E2156" s="18" t="s">
        <v>1</v>
      </c>
      <c r="F2156" s="227">
        <v>0</v>
      </c>
      <c r="H2156" s="33"/>
    </row>
    <row r="2157" spans="2:8" s="1" customFormat="1" ht="16.899999999999999" customHeight="1">
      <c r="B2157" s="33"/>
      <c r="C2157" s="226" t="s">
        <v>1</v>
      </c>
      <c r="D2157" s="226" t="s">
        <v>3551</v>
      </c>
      <c r="E2157" s="18" t="s">
        <v>1</v>
      </c>
      <c r="F2157" s="227">
        <v>14.16</v>
      </c>
      <c r="H2157" s="33"/>
    </row>
    <row r="2158" spans="2:8" s="1" customFormat="1" ht="16.899999999999999" customHeight="1">
      <c r="B2158" s="33"/>
      <c r="C2158" s="226" t="s">
        <v>1</v>
      </c>
      <c r="D2158" s="226" t="s">
        <v>3552</v>
      </c>
      <c r="E2158" s="18" t="s">
        <v>1</v>
      </c>
      <c r="F2158" s="227">
        <v>0</v>
      </c>
      <c r="H2158" s="33"/>
    </row>
    <row r="2159" spans="2:8" s="1" customFormat="1" ht="16.899999999999999" customHeight="1">
      <c r="B2159" s="33"/>
      <c r="C2159" s="226" t="s">
        <v>1</v>
      </c>
      <c r="D2159" s="226" t="s">
        <v>3553</v>
      </c>
      <c r="E2159" s="18" t="s">
        <v>1</v>
      </c>
      <c r="F2159" s="227">
        <v>56.08</v>
      </c>
      <c r="H2159" s="33"/>
    </row>
    <row r="2160" spans="2:8" s="1" customFormat="1" ht="16.899999999999999" customHeight="1">
      <c r="B2160" s="33"/>
      <c r="C2160" s="226" t="s">
        <v>1</v>
      </c>
      <c r="D2160" s="226" t="s">
        <v>3554</v>
      </c>
      <c r="E2160" s="18" t="s">
        <v>1</v>
      </c>
      <c r="F2160" s="227">
        <v>0</v>
      </c>
      <c r="H2160" s="33"/>
    </row>
    <row r="2161" spans="2:8" s="1" customFormat="1" ht="16.899999999999999" customHeight="1">
      <c r="B2161" s="33"/>
      <c r="C2161" s="226" t="s">
        <v>1</v>
      </c>
      <c r="D2161" s="226" t="s">
        <v>3555</v>
      </c>
      <c r="E2161" s="18" t="s">
        <v>1</v>
      </c>
      <c r="F2161" s="227">
        <v>14.28</v>
      </c>
      <c r="H2161" s="33"/>
    </row>
    <row r="2162" spans="2:8" s="1" customFormat="1" ht="16.899999999999999" customHeight="1">
      <c r="B2162" s="33"/>
      <c r="C2162" s="226" t="s">
        <v>1</v>
      </c>
      <c r="D2162" s="226" t="s">
        <v>3556</v>
      </c>
      <c r="E2162" s="18" t="s">
        <v>1</v>
      </c>
      <c r="F2162" s="227">
        <v>0</v>
      </c>
      <c r="H2162" s="33"/>
    </row>
    <row r="2163" spans="2:8" s="1" customFormat="1" ht="16.899999999999999" customHeight="1">
      <c r="B2163" s="33"/>
      <c r="C2163" s="226" t="s">
        <v>1</v>
      </c>
      <c r="D2163" s="226" t="s">
        <v>3557</v>
      </c>
      <c r="E2163" s="18" t="s">
        <v>1</v>
      </c>
      <c r="F2163" s="227">
        <v>16.079999999999998</v>
      </c>
      <c r="H2163" s="33"/>
    </row>
    <row r="2164" spans="2:8" s="1" customFormat="1" ht="16.899999999999999" customHeight="1">
      <c r="B2164" s="33"/>
      <c r="C2164" s="226" t="s">
        <v>1</v>
      </c>
      <c r="D2164" s="226" t="s">
        <v>3558</v>
      </c>
      <c r="E2164" s="18" t="s">
        <v>1</v>
      </c>
      <c r="F2164" s="227">
        <v>0</v>
      </c>
      <c r="H2164" s="33"/>
    </row>
    <row r="2165" spans="2:8" s="1" customFormat="1" ht="16.899999999999999" customHeight="1">
      <c r="B2165" s="33"/>
      <c r="C2165" s="226" t="s">
        <v>1</v>
      </c>
      <c r="D2165" s="226" t="s">
        <v>3559</v>
      </c>
      <c r="E2165" s="18" t="s">
        <v>1</v>
      </c>
      <c r="F2165" s="227">
        <v>14.37</v>
      </c>
      <c r="H2165" s="33"/>
    </row>
    <row r="2166" spans="2:8" s="1" customFormat="1" ht="16.899999999999999" customHeight="1">
      <c r="B2166" s="33"/>
      <c r="C2166" s="226" t="s">
        <v>1</v>
      </c>
      <c r="D2166" s="226" t="s">
        <v>3373</v>
      </c>
      <c r="E2166" s="18" t="s">
        <v>1</v>
      </c>
      <c r="F2166" s="227">
        <v>0</v>
      </c>
      <c r="H2166" s="33"/>
    </row>
    <row r="2167" spans="2:8" s="1" customFormat="1" ht="16.899999999999999" customHeight="1">
      <c r="B2167" s="33"/>
      <c r="C2167" s="226" t="s">
        <v>1</v>
      </c>
      <c r="D2167" s="226" t="s">
        <v>3374</v>
      </c>
      <c r="E2167" s="18" t="s">
        <v>1</v>
      </c>
      <c r="F2167" s="227">
        <v>26.89</v>
      </c>
      <c r="H2167" s="33"/>
    </row>
    <row r="2168" spans="2:8" s="1" customFormat="1" ht="16.899999999999999" customHeight="1">
      <c r="B2168" s="33"/>
      <c r="C2168" s="226" t="s">
        <v>1</v>
      </c>
      <c r="D2168" s="226" t="s">
        <v>3560</v>
      </c>
      <c r="E2168" s="18" t="s">
        <v>1</v>
      </c>
      <c r="F2168" s="227">
        <v>0</v>
      </c>
      <c r="H2168" s="33"/>
    </row>
    <row r="2169" spans="2:8" s="1" customFormat="1" ht="16.899999999999999" customHeight="1">
      <c r="B2169" s="33"/>
      <c r="C2169" s="226" t="s">
        <v>1</v>
      </c>
      <c r="D2169" s="226" t="s">
        <v>3561</v>
      </c>
      <c r="E2169" s="18" t="s">
        <v>1</v>
      </c>
      <c r="F2169" s="227">
        <v>60.77</v>
      </c>
      <c r="H2169" s="33"/>
    </row>
    <row r="2170" spans="2:8" s="1" customFormat="1" ht="16.899999999999999" customHeight="1">
      <c r="B2170" s="33"/>
      <c r="C2170" s="226" t="s">
        <v>1</v>
      </c>
      <c r="D2170" s="226" t="s">
        <v>3122</v>
      </c>
      <c r="E2170" s="18" t="s">
        <v>1</v>
      </c>
      <c r="F2170" s="227">
        <v>0</v>
      </c>
      <c r="H2170" s="33"/>
    </row>
    <row r="2171" spans="2:8" s="1" customFormat="1" ht="16.899999999999999" customHeight="1">
      <c r="B2171" s="33"/>
      <c r="C2171" s="226" t="s">
        <v>1</v>
      </c>
      <c r="D2171" s="226" t="s">
        <v>3384</v>
      </c>
      <c r="E2171" s="18" t="s">
        <v>1</v>
      </c>
      <c r="F2171" s="227">
        <v>4.45</v>
      </c>
      <c r="H2171" s="33"/>
    </row>
    <row r="2172" spans="2:8" s="1" customFormat="1" ht="16.899999999999999" customHeight="1">
      <c r="B2172" s="33"/>
      <c r="C2172" s="226" t="s">
        <v>1</v>
      </c>
      <c r="D2172" s="226" t="s">
        <v>3124</v>
      </c>
      <c r="E2172" s="18" t="s">
        <v>1</v>
      </c>
      <c r="F2172" s="227">
        <v>0</v>
      </c>
      <c r="H2172" s="33"/>
    </row>
    <row r="2173" spans="2:8" s="1" customFormat="1" ht="16.899999999999999" customHeight="1">
      <c r="B2173" s="33"/>
      <c r="C2173" s="226" t="s">
        <v>1</v>
      </c>
      <c r="D2173" s="226" t="s">
        <v>3381</v>
      </c>
      <c r="E2173" s="18" t="s">
        <v>1</v>
      </c>
      <c r="F2173" s="227">
        <v>23.32</v>
      </c>
      <c r="H2173" s="33"/>
    </row>
    <row r="2174" spans="2:8" s="1" customFormat="1" ht="16.899999999999999" customHeight="1">
      <c r="B2174" s="33"/>
      <c r="C2174" s="226" t="s">
        <v>1</v>
      </c>
      <c r="D2174" s="226" t="s">
        <v>3126</v>
      </c>
      <c r="E2174" s="18" t="s">
        <v>1</v>
      </c>
      <c r="F2174" s="227">
        <v>0</v>
      </c>
      <c r="H2174" s="33"/>
    </row>
    <row r="2175" spans="2:8" s="1" customFormat="1" ht="16.899999999999999" customHeight="1">
      <c r="B2175" s="33"/>
      <c r="C2175" s="226" t="s">
        <v>1</v>
      </c>
      <c r="D2175" s="226" t="s">
        <v>3382</v>
      </c>
      <c r="E2175" s="18" t="s">
        <v>1</v>
      </c>
      <c r="F2175" s="227">
        <v>12.03</v>
      </c>
      <c r="H2175" s="33"/>
    </row>
    <row r="2176" spans="2:8" s="1" customFormat="1" ht="16.899999999999999" customHeight="1">
      <c r="B2176" s="33"/>
      <c r="C2176" s="226" t="s">
        <v>1</v>
      </c>
      <c r="D2176" s="226" t="s">
        <v>3128</v>
      </c>
      <c r="E2176" s="18" t="s">
        <v>1</v>
      </c>
      <c r="F2176" s="227">
        <v>0</v>
      </c>
      <c r="H2176" s="33"/>
    </row>
    <row r="2177" spans="2:8" s="1" customFormat="1" ht="16.899999999999999" customHeight="1">
      <c r="B2177" s="33"/>
      <c r="C2177" s="226" t="s">
        <v>1</v>
      </c>
      <c r="D2177" s="226" t="s">
        <v>3199</v>
      </c>
      <c r="E2177" s="18" t="s">
        <v>1</v>
      </c>
      <c r="F2177" s="227">
        <v>1.35</v>
      </c>
      <c r="H2177" s="33"/>
    </row>
    <row r="2178" spans="2:8" s="1" customFormat="1" ht="16.899999999999999" customHeight="1">
      <c r="B2178" s="33"/>
      <c r="C2178" s="226" t="s">
        <v>1</v>
      </c>
      <c r="D2178" s="226" t="s">
        <v>3129</v>
      </c>
      <c r="E2178" s="18" t="s">
        <v>1</v>
      </c>
      <c r="F2178" s="227">
        <v>0</v>
      </c>
      <c r="H2178" s="33"/>
    </row>
    <row r="2179" spans="2:8" s="1" customFormat="1" ht="16.899999999999999" customHeight="1">
      <c r="B2179" s="33"/>
      <c r="C2179" s="226" t="s">
        <v>1</v>
      </c>
      <c r="D2179" s="226" t="s">
        <v>3385</v>
      </c>
      <c r="E2179" s="18" t="s">
        <v>1</v>
      </c>
      <c r="F2179" s="227">
        <v>5.23</v>
      </c>
      <c r="H2179" s="33"/>
    </row>
    <row r="2180" spans="2:8" s="1" customFormat="1" ht="16.899999999999999" customHeight="1">
      <c r="B2180" s="33"/>
      <c r="C2180" s="226" t="s">
        <v>1</v>
      </c>
      <c r="D2180" s="226" t="s">
        <v>3091</v>
      </c>
      <c r="E2180" s="18" t="s">
        <v>1</v>
      </c>
      <c r="F2180" s="227">
        <v>0</v>
      </c>
      <c r="H2180" s="33"/>
    </row>
    <row r="2181" spans="2:8" s="1" customFormat="1" ht="16.899999999999999" customHeight="1">
      <c r="B2181" s="33"/>
      <c r="C2181" s="226" t="s">
        <v>1</v>
      </c>
      <c r="D2181" s="226" t="s">
        <v>3092</v>
      </c>
      <c r="E2181" s="18" t="s">
        <v>1</v>
      </c>
      <c r="F2181" s="227">
        <v>14.77</v>
      </c>
      <c r="H2181" s="33"/>
    </row>
    <row r="2182" spans="2:8" s="1" customFormat="1" ht="16.899999999999999" customHeight="1">
      <c r="B2182" s="33"/>
      <c r="C2182" s="226" t="s">
        <v>1</v>
      </c>
      <c r="D2182" s="226" t="s">
        <v>3132</v>
      </c>
      <c r="E2182" s="18" t="s">
        <v>1</v>
      </c>
      <c r="F2182" s="227">
        <v>0</v>
      </c>
      <c r="H2182" s="33"/>
    </row>
    <row r="2183" spans="2:8" s="1" customFormat="1" ht="16.899999999999999" customHeight="1">
      <c r="B2183" s="33"/>
      <c r="C2183" s="226" t="s">
        <v>1</v>
      </c>
      <c r="D2183" s="226" t="s">
        <v>3200</v>
      </c>
      <c r="E2183" s="18" t="s">
        <v>1</v>
      </c>
      <c r="F2183" s="227">
        <v>2.1019999999999999</v>
      </c>
      <c r="H2183" s="33"/>
    </row>
    <row r="2184" spans="2:8" s="1" customFormat="1" ht="16.899999999999999" customHeight="1">
      <c r="B2184" s="33"/>
      <c r="C2184" s="226" t="s">
        <v>1</v>
      </c>
      <c r="D2184" s="226" t="s">
        <v>3134</v>
      </c>
      <c r="E2184" s="18" t="s">
        <v>1</v>
      </c>
      <c r="F2184" s="227">
        <v>0</v>
      </c>
      <c r="H2184" s="33"/>
    </row>
    <row r="2185" spans="2:8" s="1" customFormat="1" ht="16.899999999999999" customHeight="1">
      <c r="B2185" s="33"/>
      <c r="C2185" s="226" t="s">
        <v>1</v>
      </c>
      <c r="D2185" s="226" t="s">
        <v>3201</v>
      </c>
      <c r="E2185" s="18" t="s">
        <v>1</v>
      </c>
      <c r="F2185" s="227">
        <v>19.420000000000002</v>
      </c>
      <c r="H2185" s="33"/>
    </row>
    <row r="2186" spans="2:8" s="1" customFormat="1" ht="16.899999999999999" customHeight="1">
      <c r="B2186" s="33"/>
      <c r="C2186" s="226" t="s">
        <v>1</v>
      </c>
      <c r="D2186" s="226" t="s">
        <v>3136</v>
      </c>
      <c r="E2186" s="18" t="s">
        <v>1</v>
      </c>
      <c r="F2186" s="227">
        <v>0</v>
      </c>
      <c r="H2186" s="33"/>
    </row>
    <row r="2187" spans="2:8" s="1" customFormat="1" ht="16.899999999999999" customHeight="1">
      <c r="B2187" s="33"/>
      <c r="C2187" s="226" t="s">
        <v>1</v>
      </c>
      <c r="D2187" s="226" t="s">
        <v>3202</v>
      </c>
      <c r="E2187" s="18" t="s">
        <v>1</v>
      </c>
      <c r="F2187" s="227">
        <v>1.94</v>
      </c>
      <c r="H2187" s="33"/>
    </row>
    <row r="2188" spans="2:8" s="1" customFormat="1" ht="16.899999999999999" customHeight="1">
      <c r="B2188" s="33"/>
      <c r="C2188" s="226" t="s">
        <v>1</v>
      </c>
      <c r="D2188" s="226" t="s">
        <v>3138</v>
      </c>
      <c r="E2188" s="18" t="s">
        <v>1</v>
      </c>
      <c r="F2188" s="227">
        <v>0</v>
      </c>
      <c r="H2188" s="33"/>
    </row>
    <row r="2189" spans="2:8" s="1" customFormat="1" ht="16.899999999999999" customHeight="1">
      <c r="B2189" s="33"/>
      <c r="C2189" s="226" t="s">
        <v>1</v>
      </c>
      <c r="D2189" s="226" t="s">
        <v>3386</v>
      </c>
      <c r="E2189" s="18" t="s">
        <v>1</v>
      </c>
      <c r="F2189" s="227">
        <v>3.5</v>
      </c>
      <c r="H2189" s="33"/>
    </row>
    <row r="2190" spans="2:8" s="1" customFormat="1" ht="16.899999999999999" customHeight="1">
      <c r="B2190" s="33"/>
      <c r="C2190" s="226" t="s">
        <v>1</v>
      </c>
      <c r="D2190" s="226" t="s">
        <v>3140</v>
      </c>
      <c r="E2190" s="18" t="s">
        <v>1</v>
      </c>
      <c r="F2190" s="227">
        <v>0</v>
      </c>
      <c r="H2190" s="33"/>
    </row>
    <row r="2191" spans="2:8" s="1" customFormat="1" ht="16.899999999999999" customHeight="1">
      <c r="B2191" s="33"/>
      <c r="C2191" s="226" t="s">
        <v>1</v>
      </c>
      <c r="D2191" s="226" t="s">
        <v>3203</v>
      </c>
      <c r="E2191" s="18" t="s">
        <v>1</v>
      </c>
      <c r="F2191" s="227">
        <v>5.47</v>
      </c>
      <c r="H2191" s="33"/>
    </row>
    <row r="2192" spans="2:8" s="1" customFormat="1" ht="16.899999999999999" customHeight="1">
      <c r="B2192" s="33"/>
      <c r="C2192" s="226" t="s">
        <v>1</v>
      </c>
      <c r="D2192" s="226" t="s">
        <v>3142</v>
      </c>
      <c r="E2192" s="18" t="s">
        <v>1</v>
      </c>
      <c r="F2192" s="227">
        <v>0</v>
      </c>
      <c r="H2192" s="33"/>
    </row>
    <row r="2193" spans="2:8" s="1" customFormat="1" ht="16.899999999999999" customHeight="1">
      <c r="B2193" s="33"/>
      <c r="C2193" s="226" t="s">
        <v>1</v>
      </c>
      <c r="D2193" s="226" t="s">
        <v>3201</v>
      </c>
      <c r="E2193" s="18" t="s">
        <v>1</v>
      </c>
      <c r="F2193" s="227">
        <v>19.420000000000002</v>
      </c>
      <c r="H2193" s="33"/>
    </row>
    <row r="2194" spans="2:8" s="1" customFormat="1" ht="16.899999999999999" customHeight="1">
      <c r="B2194" s="33"/>
      <c r="C2194" s="226" t="s">
        <v>1</v>
      </c>
      <c r="D2194" s="226" t="s">
        <v>3143</v>
      </c>
      <c r="E2194" s="18" t="s">
        <v>1</v>
      </c>
      <c r="F2194" s="227">
        <v>0</v>
      </c>
      <c r="H2194" s="33"/>
    </row>
    <row r="2195" spans="2:8" s="1" customFormat="1" ht="16.899999999999999" customHeight="1">
      <c r="B2195" s="33"/>
      <c r="C2195" s="226" t="s">
        <v>1</v>
      </c>
      <c r="D2195" s="226" t="s">
        <v>3202</v>
      </c>
      <c r="E2195" s="18" t="s">
        <v>1</v>
      </c>
      <c r="F2195" s="227">
        <v>1.94</v>
      </c>
      <c r="H2195" s="33"/>
    </row>
    <row r="2196" spans="2:8" s="1" customFormat="1" ht="16.899999999999999" customHeight="1">
      <c r="B2196" s="33"/>
      <c r="C2196" s="226" t="s">
        <v>1</v>
      </c>
      <c r="D2196" s="226" t="s">
        <v>3144</v>
      </c>
      <c r="E2196" s="18" t="s">
        <v>1</v>
      </c>
      <c r="F2196" s="227">
        <v>0</v>
      </c>
      <c r="H2196" s="33"/>
    </row>
    <row r="2197" spans="2:8" s="1" customFormat="1" ht="16.899999999999999" customHeight="1">
      <c r="B2197" s="33"/>
      <c r="C2197" s="226" t="s">
        <v>1</v>
      </c>
      <c r="D2197" s="226" t="s">
        <v>3386</v>
      </c>
      <c r="E2197" s="18" t="s">
        <v>1</v>
      </c>
      <c r="F2197" s="227">
        <v>3.5</v>
      </c>
      <c r="H2197" s="33"/>
    </row>
    <row r="2198" spans="2:8" s="1" customFormat="1" ht="16.899999999999999" customHeight="1">
      <c r="B2198" s="33"/>
      <c r="C2198" s="226" t="s">
        <v>1</v>
      </c>
      <c r="D2198" s="226" t="s">
        <v>4330</v>
      </c>
      <c r="E2198" s="18" t="s">
        <v>1</v>
      </c>
      <c r="F2198" s="227">
        <v>0</v>
      </c>
      <c r="H2198" s="33"/>
    </row>
    <row r="2199" spans="2:8" s="1" customFormat="1" ht="16.899999999999999" customHeight="1">
      <c r="B2199" s="33"/>
      <c r="C2199" s="226" t="s">
        <v>1</v>
      </c>
      <c r="D2199" s="226" t="s">
        <v>4578</v>
      </c>
      <c r="E2199" s="18" t="s">
        <v>1</v>
      </c>
      <c r="F2199" s="227">
        <v>383.89</v>
      </c>
      <c r="H2199" s="33"/>
    </row>
    <row r="2200" spans="2:8" s="1" customFormat="1" ht="16.899999999999999" customHeight="1">
      <c r="B2200" s="33"/>
      <c r="C2200" s="226" t="s">
        <v>1</v>
      </c>
      <c r="D2200" s="226" t="s">
        <v>4579</v>
      </c>
      <c r="E2200" s="18" t="s">
        <v>1</v>
      </c>
      <c r="F2200" s="227">
        <v>0</v>
      </c>
      <c r="H2200" s="33"/>
    </row>
    <row r="2201" spans="2:8" s="1" customFormat="1" ht="16.899999999999999" customHeight="1">
      <c r="B2201" s="33"/>
      <c r="C2201" s="226" t="s">
        <v>1</v>
      </c>
      <c r="D2201" s="226" t="s">
        <v>4580</v>
      </c>
      <c r="E2201" s="18" t="s">
        <v>1</v>
      </c>
      <c r="F2201" s="227">
        <v>522.91999999999996</v>
      </c>
      <c r="H2201" s="33"/>
    </row>
    <row r="2202" spans="2:8" s="1" customFormat="1" ht="16.899999999999999" customHeight="1">
      <c r="B2202" s="33"/>
      <c r="C2202" s="226" t="s">
        <v>1</v>
      </c>
      <c r="D2202" s="226" t="s">
        <v>1</v>
      </c>
      <c r="E2202" s="18" t="s">
        <v>1</v>
      </c>
      <c r="F2202" s="227">
        <v>0</v>
      </c>
      <c r="H2202" s="33"/>
    </row>
    <row r="2203" spans="2:8" s="1" customFormat="1" ht="16.899999999999999" customHeight="1">
      <c r="B2203" s="33"/>
      <c r="C2203" s="226" t="s">
        <v>1</v>
      </c>
      <c r="D2203" s="226" t="s">
        <v>3155</v>
      </c>
      <c r="E2203" s="18" t="s">
        <v>1</v>
      </c>
      <c r="F2203" s="227">
        <v>0</v>
      </c>
      <c r="H2203" s="33"/>
    </row>
    <row r="2204" spans="2:8" s="1" customFormat="1" ht="16.899999999999999" customHeight="1">
      <c r="B2204" s="33"/>
      <c r="C2204" s="226" t="s">
        <v>1</v>
      </c>
      <c r="D2204" s="226" t="s">
        <v>3397</v>
      </c>
      <c r="E2204" s="18" t="s">
        <v>1</v>
      </c>
      <c r="F2204" s="227">
        <v>8.93</v>
      </c>
      <c r="H2204" s="33"/>
    </row>
    <row r="2205" spans="2:8" s="1" customFormat="1" ht="16.899999999999999" customHeight="1">
      <c r="B2205" s="33"/>
      <c r="C2205" s="226" t="s">
        <v>1</v>
      </c>
      <c r="D2205" s="226" t="s">
        <v>3157</v>
      </c>
      <c r="E2205" s="18" t="s">
        <v>1</v>
      </c>
      <c r="F2205" s="227">
        <v>0</v>
      </c>
      <c r="H2205" s="33"/>
    </row>
    <row r="2206" spans="2:8" s="1" customFormat="1" ht="16.899999999999999" customHeight="1">
      <c r="B2206" s="33"/>
      <c r="C2206" s="226" t="s">
        <v>1</v>
      </c>
      <c r="D2206" s="226" t="s">
        <v>3398</v>
      </c>
      <c r="E2206" s="18" t="s">
        <v>1</v>
      </c>
      <c r="F2206" s="227">
        <v>5.68</v>
      </c>
      <c r="H2206" s="33"/>
    </row>
    <row r="2207" spans="2:8" s="1" customFormat="1" ht="16.899999999999999" customHeight="1">
      <c r="B2207" s="33"/>
      <c r="C2207" s="226" t="s">
        <v>1</v>
      </c>
      <c r="D2207" s="226" t="s">
        <v>3159</v>
      </c>
      <c r="E2207" s="18" t="s">
        <v>1</v>
      </c>
      <c r="F2207" s="227">
        <v>0</v>
      </c>
      <c r="H2207" s="33"/>
    </row>
    <row r="2208" spans="2:8" s="1" customFormat="1" ht="16.899999999999999" customHeight="1">
      <c r="B2208" s="33"/>
      <c r="C2208" s="226" t="s">
        <v>1</v>
      </c>
      <c r="D2208" s="226" t="s">
        <v>3399</v>
      </c>
      <c r="E2208" s="18" t="s">
        <v>1</v>
      </c>
      <c r="F2208" s="227">
        <v>3.88</v>
      </c>
      <c r="H2208" s="33"/>
    </row>
    <row r="2209" spans="2:8" s="1" customFormat="1" ht="16.899999999999999" customHeight="1">
      <c r="B2209" s="33"/>
      <c r="C2209" s="226" t="s">
        <v>1</v>
      </c>
      <c r="D2209" s="226" t="s">
        <v>325</v>
      </c>
      <c r="E2209" s="18" t="s">
        <v>1</v>
      </c>
      <c r="F2209" s="227">
        <v>1432.6220000000001</v>
      </c>
      <c r="H2209" s="33"/>
    </row>
    <row r="2210" spans="2:8" s="1" customFormat="1" ht="16.899999999999999" customHeight="1">
      <c r="B2210" s="33"/>
      <c r="C2210" s="222" t="s">
        <v>2368</v>
      </c>
      <c r="D2210" s="223" t="s">
        <v>2369</v>
      </c>
      <c r="E2210" s="224" t="s">
        <v>1</v>
      </c>
      <c r="F2210" s="225">
        <v>31.016999999999999</v>
      </c>
      <c r="H2210" s="33"/>
    </row>
    <row r="2211" spans="2:8" s="1" customFormat="1" ht="16.899999999999999" customHeight="1">
      <c r="B2211" s="33"/>
      <c r="C2211" s="226" t="s">
        <v>1</v>
      </c>
      <c r="D2211" s="226" t="s">
        <v>650</v>
      </c>
      <c r="E2211" s="18" t="s">
        <v>1</v>
      </c>
      <c r="F2211" s="227">
        <v>0</v>
      </c>
      <c r="H2211" s="33"/>
    </row>
    <row r="2212" spans="2:8" s="1" customFormat="1" ht="16.899999999999999" customHeight="1">
      <c r="B2212" s="33"/>
      <c r="C2212" s="226" t="s">
        <v>1</v>
      </c>
      <c r="D2212" s="226" t="s">
        <v>2460</v>
      </c>
      <c r="E2212" s="18" t="s">
        <v>1</v>
      </c>
      <c r="F2212" s="227">
        <v>0</v>
      </c>
      <c r="H2212" s="33"/>
    </row>
    <row r="2213" spans="2:8" s="1" customFormat="1" ht="16.899999999999999" customHeight="1">
      <c r="B2213" s="33"/>
      <c r="C2213" s="226" t="s">
        <v>2368</v>
      </c>
      <c r="D2213" s="226" t="s">
        <v>2461</v>
      </c>
      <c r="E2213" s="18" t="s">
        <v>1</v>
      </c>
      <c r="F2213" s="227">
        <v>31.016999999999999</v>
      </c>
      <c r="H2213" s="33"/>
    </row>
    <row r="2214" spans="2:8" s="1" customFormat="1" ht="16.899999999999999" customHeight="1">
      <c r="B2214" s="33"/>
      <c r="C2214" s="228" t="s">
        <v>10747</v>
      </c>
      <c r="H2214" s="33"/>
    </row>
    <row r="2215" spans="2:8" s="1" customFormat="1" ht="22.5">
      <c r="B2215" s="33"/>
      <c r="C2215" s="226" t="s">
        <v>2456</v>
      </c>
      <c r="D2215" s="226" t="s">
        <v>2457</v>
      </c>
      <c r="E2215" s="18" t="s">
        <v>337</v>
      </c>
      <c r="F2215" s="227">
        <v>31.016999999999999</v>
      </c>
      <c r="H2215" s="33"/>
    </row>
    <row r="2216" spans="2:8" s="1" customFormat="1" ht="16.899999999999999" customHeight="1">
      <c r="B2216" s="33"/>
      <c r="C2216" s="226" t="s">
        <v>410</v>
      </c>
      <c r="D2216" s="226" t="s">
        <v>411</v>
      </c>
      <c r="E2216" s="18" t="s">
        <v>337</v>
      </c>
      <c r="F2216" s="227">
        <v>53.087000000000003</v>
      </c>
      <c r="H2216" s="33"/>
    </row>
    <row r="2217" spans="2:8" s="1" customFormat="1" ht="16.899999999999999" customHeight="1">
      <c r="B2217" s="33"/>
      <c r="C2217" s="222" t="s">
        <v>2413</v>
      </c>
      <c r="D2217" s="223" t="s">
        <v>2414</v>
      </c>
      <c r="E2217" s="224" t="s">
        <v>1</v>
      </c>
      <c r="F2217" s="225">
        <v>434.86799999999999</v>
      </c>
      <c r="H2217" s="33"/>
    </row>
    <row r="2218" spans="2:8" s="1" customFormat="1" ht="16.899999999999999" customHeight="1">
      <c r="B2218" s="33"/>
      <c r="C2218" s="226" t="s">
        <v>1</v>
      </c>
      <c r="D2218" s="226" t="s">
        <v>3330</v>
      </c>
      <c r="E2218" s="18" t="s">
        <v>1</v>
      </c>
      <c r="F2218" s="227">
        <v>0</v>
      </c>
      <c r="H2218" s="33"/>
    </row>
    <row r="2219" spans="2:8" s="1" customFormat="1" ht="16.899999999999999" customHeight="1">
      <c r="B2219" s="33"/>
      <c r="C2219" s="226" t="s">
        <v>1</v>
      </c>
      <c r="D2219" s="226" t="s">
        <v>3331</v>
      </c>
      <c r="E2219" s="18" t="s">
        <v>1</v>
      </c>
      <c r="F2219" s="227">
        <v>0</v>
      </c>
      <c r="H2219" s="33"/>
    </row>
    <row r="2220" spans="2:8" s="1" customFormat="1" ht="16.899999999999999" customHeight="1">
      <c r="B2220" s="33"/>
      <c r="C2220" s="226" t="s">
        <v>1</v>
      </c>
      <c r="D2220" s="226" t="s">
        <v>3332</v>
      </c>
      <c r="E2220" s="18" t="s">
        <v>1</v>
      </c>
      <c r="F2220" s="227">
        <v>198.3</v>
      </c>
      <c r="H2220" s="33"/>
    </row>
    <row r="2221" spans="2:8" s="1" customFormat="1" ht="16.899999999999999" customHeight="1">
      <c r="B2221" s="33"/>
      <c r="C2221" s="226" t="s">
        <v>1</v>
      </c>
      <c r="D2221" s="226" t="s">
        <v>3333</v>
      </c>
      <c r="E2221" s="18" t="s">
        <v>1</v>
      </c>
      <c r="F2221" s="227">
        <v>0</v>
      </c>
      <c r="H2221" s="33"/>
    </row>
    <row r="2222" spans="2:8" s="1" customFormat="1" ht="16.899999999999999" customHeight="1">
      <c r="B2222" s="33"/>
      <c r="C2222" s="226" t="s">
        <v>1</v>
      </c>
      <c r="D2222" s="226" t="s">
        <v>3334</v>
      </c>
      <c r="E2222" s="18" t="s">
        <v>1</v>
      </c>
      <c r="F2222" s="227">
        <v>126.622</v>
      </c>
      <c r="H2222" s="33"/>
    </row>
    <row r="2223" spans="2:8" s="1" customFormat="1" ht="16.899999999999999" customHeight="1">
      <c r="B2223" s="33"/>
      <c r="C2223" s="226" t="s">
        <v>1</v>
      </c>
      <c r="D2223" s="226" t="s">
        <v>3335</v>
      </c>
      <c r="E2223" s="18" t="s">
        <v>1</v>
      </c>
      <c r="F2223" s="227">
        <v>0</v>
      </c>
      <c r="H2223" s="33"/>
    </row>
    <row r="2224" spans="2:8" s="1" customFormat="1" ht="16.899999999999999" customHeight="1">
      <c r="B2224" s="33"/>
      <c r="C2224" s="226" t="s">
        <v>1</v>
      </c>
      <c r="D2224" s="226" t="s">
        <v>3336</v>
      </c>
      <c r="E2224" s="18" t="s">
        <v>1</v>
      </c>
      <c r="F2224" s="227">
        <v>96.626000000000005</v>
      </c>
      <c r="H2224" s="33"/>
    </row>
    <row r="2225" spans="2:8" s="1" customFormat="1" ht="16.899999999999999" customHeight="1">
      <c r="B2225" s="33"/>
      <c r="C2225" s="226" t="s">
        <v>1</v>
      </c>
      <c r="D2225" s="226" t="s">
        <v>3337</v>
      </c>
      <c r="E2225" s="18" t="s">
        <v>1</v>
      </c>
      <c r="F2225" s="227">
        <v>0</v>
      </c>
      <c r="H2225" s="33"/>
    </row>
    <row r="2226" spans="2:8" s="1" customFormat="1" ht="16.899999999999999" customHeight="1">
      <c r="B2226" s="33"/>
      <c r="C2226" s="226" t="s">
        <v>1</v>
      </c>
      <c r="D2226" s="226" t="s">
        <v>3338</v>
      </c>
      <c r="E2226" s="18" t="s">
        <v>1</v>
      </c>
      <c r="F2226" s="227">
        <v>13.32</v>
      </c>
      <c r="H2226" s="33"/>
    </row>
    <row r="2227" spans="2:8" s="1" customFormat="1" ht="16.899999999999999" customHeight="1">
      <c r="B2227" s="33"/>
      <c r="C2227" s="226" t="s">
        <v>1</v>
      </c>
      <c r="D2227" s="226" t="s">
        <v>325</v>
      </c>
      <c r="E2227" s="18" t="s">
        <v>1</v>
      </c>
      <c r="F2227" s="227">
        <v>434.86799999999999</v>
      </c>
      <c r="H2227" s="33"/>
    </row>
    <row r="2228" spans="2:8" s="1" customFormat="1" ht="16.899999999999999" customHeight="1">
      <c r="B2228" s="33"/>
      <c r="C2228" s="228" t="s">
        <v>10747</v>
      </c>
      <c r="H2228" s="33"/>
    </row>
    <row r="2229" spans="2:8" s="1" customFormat="1" ht="16.899999999999999" customHeight="1">
      <c r="B2229" s="33"/>
      <c r="C2229" s="226" t="s">
        <v>3325</v>
      </c>
      <c r="D2229" s="226" t="s">
        <v>3326</v>
      </c>
      <c r="E2229" s="18" t="s">
        <v>312</v>
      </c>
      <c r="F2229" s="227">
        <v>434.86799999999999</v>
      </c>
      <c r="H2229" s="33"/>
    </row>
    <row r="2230" spans="2:8" s="1" customFormat="1" ht="16.899999999999999" customHeight="1">
      <c r="B2230" s="33"/>
      <c r="C2230" s="226" t="s">
        <v>638</v>
      </c>
      <c r="D2230" s="226" t="s">
        <v>639</v>
      </c>
      <c r="E2230" s="18" t="s">
        <v>312</v>
      </c>
      <c r="F2230" s="227">
        <v>434.86799999999999</v>
      </c>
      <c r="H2230" s="33"/>
    </row>
    <row r="2231" spans="2:8" s="1" customFormat="1" ht="16.899999999999999" customHeight="1">
      <c r="B2231" s="33"/>
      <c r="C2231" s="226" t="s">
        <v>703</v>
      </c>
      <c r="D2231" s="226" t="s">
        <v>704</v>
      </c>
      <c r="E2231" s="18" t="s">
        <v>312</v>
      </c>
      <c r="F2231" s="227">
        <v>421.548</v>
      </c>
      <c r="H2231" s="33"/>
    </row>
    <row r="2232" spans="2:8" s="1" customFormat="1" ht="16.899999999999999" customHeight="1">
      <c r="B2232" s="33"/>
      <c r="C2232" s="226" t="s">
        <v>3357</v>
      </c>
      <c r="D2232" s="226" t="s">
        <v>3358</v>
      </c>
      <c r="E2232" s="18" t="s">
        <v>312</v>
      </c>
      <c r="F2232" s="227">
        <v>434.86799999999999</v>
      </c>
      <c r="H2232" s="33"/>
    </row>
    <row r="2233" spans="2:8" s="1" customFormat="1" ht="16.899999999999999" customHeight="1">
      <c r="B2233" s="33"/>
      <c r="C2233" s="226" t="s">
        <v>3537</v>
      </c>
      <c r="D2233" s="226" t="s">
        <v>3538</v>
      </c>
      <c r="E2233" s="18" t="s">
        <v>312</v>
      </c>
      <c r="F2233" s="227">
        <v>434.86799999999999</v>
      </c>
      <c r="H2233" s="33"/>
    </row>
    <row r="2234" spans="2:8" s="1" customFormat="1" ht="16.899999999999999" customHeight="1">
      <c r="B2234" s="33"/>
      <c r="C2234" s="222" t="s">
        <v>2366</v>
      </c>
      <c r="D2234" s="223" t="s">
        <v>1</v>
      </c>
      <c r="E2234" s="224" t="s">
        <v>1</v>
      </c>
      <c r="F2234" s="225">
        <v>51.64</v>
      </c>
      <c r="H2234" s="33"/>
    </row>
    <row r="2235" spans="2:8" s="1" customFormat="1" ht="16.899999999999999" customHeight="1">
      <c r="B2235" s="33"/>
      <c r="C2235" s="226" t="s">
        <v>1</v>
      </c>
      <c r="D2235" s="226" t="s">
        <v>3087</v>
      </c>
      <c r="E2235" s="18" t="s">
        <v>1</v>
      </c>
      <c r="F2235" s="227">
        <v>0</v>
      </c>
      <c r="H2235" s="33"/>
    </row>
    <row r="2236" spans="2:8" s="1" customFormat="1" ht="16.899999999999999" customHeight="1">
      <c r="B2236" s="33"/>
      <c r="C2236" s="226" t="s">
        <v>1</v>
      </c>
      <c r="D2236" s="226" t="s">
        <v>3088</v>
      </c>
      <c r="E2236" s="18" t="s">
        <v>1</v>
      </c>
      <c r="F2236" s="227">
        <v>33.130000000000003</v>
      </c>
      <c r="H2236" s="33"/>
    </row>
    <row r="2237" spans="2:8" s="1" customFormat="1" ht="16.899999999999999" customHeight="1">
      <c r="B2237" s="33"/>
      <c r="C2237" s="226" t="s">
        <v>1</v>
      </c>
      <c r="D2237" s="226" t="s">
        <v>3089</v>
      </c>
      <c r="E2237" s="18" t="s">
        <v>1</v>
      </c>
      <c r="F2237" s="227">
        <v>0</v>
      </c>
      <c r="H2237" s="33"/>
    </row>
    <row r="2238" spans="2:8" s="1" customFormat="1" ht="16.899999999999999" customHeight="1">
      <c r="B2238" s="33"/>
      <c r="C2238" s="226" t="s">
        <v>1</v>
      </c>
      <c r="D2238" s="226" t="s">
        <v>3090</v>
      </c>
      <c r="E2238" s="18" t="s">
        <v>1</v>
      </c>
      <c r="F2238" s="227">
        <v>3.74</v>
      </c>
      <c r="H2238" s="33"/>
    </row>
    <row r="2239" spans="2:8" s="1" customFormat="1" ht="16.899999999999999" customHeight="1">
      <c r="B2239" s="33"/>
      <c r="C2239" s="226" t="s">
        <v>1</v>
      </c>
      <c r="D2239" s="226" t="s">
        <v>3091</v>
      </c>
      <c r="E2239" s="18" t="s">
        <v>1</v>
      </c>
      <c r="F2239" s="227">
        <v>0</v>
      </c>
      <c r="H2239" s="33"/>
    </row>
    <row r="2240" spans="2:8" s="1" customFormat="1" ht="16.899999999999999" customHeight="1">
      <c r="B2240" s="33"/>
      <c r="C2240" s="226" t="s">
        <v>1</v>
      </c>
      <c r="D2240" s="226" t="s">
        <v>3092</v>
      </c>
      <c r="E2240" s="18" t="s">
        <v>1</v>
      </c>
      <c r="F2240" s="227">
        <v>14.77</v>
      </c>
      <c r="H2240" s="33"/>
    </row>
    <row r="2241" spans="2:8" s="1" customFormat="1" ht="16.899999999999999" customHeight="1">
      <c r="B2241" s="33"/>
      <c r="C2241" s="226" t="s">
        <v>1</v>
      </c>
      <c r="D2241" s="226" t="s">
        <v>325</v>
      </c>
      <c r="E2241" s="18" t="s">
        <v>1</v>
      </c>
      <c r="F2241" s="227">
        <v>51.64</v>
      </c>
      <c r="H2241" s="33"/>
    </row>
    <row r="2242" spans="2:8" s="1" customFormat="1" ht="16.899999999999999" customHeight="1">
      <c r="B2242" s="33"/>
      <c r="C2242" s="228" t="s">
        <v>10747</v>
      </c>
      <c r="H2242" s="33"/>
    </row>
    <row r="2243" spans="2:8" s="1" customFormat="1" ht="16.899999999999999" customHeight="1">
      <c r="B2243" s="33"/>
      <c r="C2243" s="226" t="s">
        <v>3082</v>
      </c>
      <c r="D2243" s="226" t="s">
        <v>3083</v>
      </c>
      <c r="E2243" s="18" t="s">
        <v>312</v>
      </c>
      <c r="F2243" s="227">
        <v>51.64</v>
      </c>
      <c r="H2243" s="33"/>
    </row>
    <row r="2244" spans="2:8" s="1" customFormat="1" ht="16.899999999999999" customHeight="1">
      <c r="B2244" s="33"/>
      <c r="C2244" s="226" t="s">
        <v>3093</v>
      </c>
      <c r="D2244" s="226" t="s">
        <v>3094</v>
      </c>
      <c r="E2244" s="18" t="s">
        <v>312</v>
      </c>
      <c r="F2244" s="227">
        <v>51.64</v>
      </c>
      <c r="H2244" s="33"/>
    </row>
    <row r="2245" spans="2:8" s="1" customFormat="1" ht="16.899999999999999" customHeight="1">
      <c r="B2245" s="33"/>
      <c r="C2245" s="222" t="s">
        <v>2342</v>
      </c>
      <c r="D2245" s="223" t="s">
        <v>1</v>
      </c>
      <c r="E2245" s="224" t="s">
        <v>1</v>
      </c>
      <c r="F2245" s="225">
        <v>1118.3399999999999</v>
      </c>
      <c r="H2245" s="33"/>
    </row>
    <row r="2246" spans="2:8" s="1" customFormat="1" ht="16.899999999999999" customHeight="1">
      <c r="B2246" s="33"/>
      <c r="C2246" s="226" t="s">
        <v>1</v>
      </c>
      <c r="D2246" s="226" t="s">
        <v>3087</v>
      </c>
      <c r="E2246" s="18" t="s">
        <v>1</v>
      </c>
      <c r="F2246" s="227">
        <v>0</v>
      </c>
      <c r="H2246" s="33"/>
    </row>
    <row r="2247" spans="2:8" s="1" customFormat="1" ht="16.899999999999999" customHeight="1">
      <c r="B2247" s="33"/>
      <c r="C2247" s="226" t="s">
        <v>1</v>
      </c>
      <c r="D2247" s="226" t="s">
        <v>3099</v>
      </c>
      <c r="E2247" s="18" t="s">
        <v>1</v>
      </c>
      <c r="F2247" s="227">
        <v>71.721000000000004</v>
      </c>
      <c r="H2247" s="33"/>
    </row>
    <row r="2248" spans="2:8" s="1" customFormat="1" ht="16.899999999999999" customHeight="1">
      <c r="B2248" s="33"/>
      <c r="C2248" s="226" t="s">
        <v>1</v>
      </c>
      <c r="D2248" s="226" t="s">
        <v>3100</v>
      </c>
      <c r="E2248" s="18" t="s">
        <v>1</v>
      </c>
      <c r="F2248" s="227">
        <v>0</v>
      </c>
      <c r="H2248" s="33"/>
    </row>
    <row r="2249" spans="2:8" s="1" customFormat="1" ht="16.899999999999999" customHeight="1">
      <c r="B2249" s="33"/>
      <c r="C2249" s="226" t="s">
        <v>1</v>
      </c>
      <c r="D2249" s="226" t="s">
        <v>3101</v>
      </c>
      <c r="E2249" s="18" t="s">
        <v>1</v>
      </c>
      <c r="F2249" s="227">
        <v>50.588000000000001</v>
      </c>
      <c r="H2249" s="33"/>
    </row>
    <row r="2250" spans="2:8" s="1" customFormat="1" ht="16.899999999999999" customHeight="1">
      <c r="B2250" s="33"/>
      <c r="C2250" s="226" t="s">
        <v>1</v>
      </c>
      <c r="D2250" s="226" t="s">
        <v>3102</v>
      </c>
      <c r="E2250" s="18" t="s">
        <v>1</v>
      </c>
      <c r="F2250" s="227">
        <v>0</v>
      </c>
      <c r="H2250" s="33"/>
    </row>
    <row r="2251" spans="2:8" s="1" customFormat="1" ht="16.899999999999999" customHeight="1">
      <c r="B2251" s="33"/>
      <c r="C2251" s="226" t="s">
        <v>1</v>
      </c>
      <c r="D2251" s="226" t="s">
        <v>3103</v>
      </c>
      <c r="E2251" s="18" t="s">
        <v>1</v>
      </c>
      <c r="F2251" s="227">
        <v>65.611000000000004</v>
      </c>
      <c r="H2251" s="33"/>
    </row>
    <row r="2252" spans="2:8" s="1" customFormat="1" ht="16.899999999999999" customHeight="1">
      <c r="B2252" s="33"/>
      <c r="C2252" s="226" t="s">
        <v>1</v>
      </c>
      <c r="D2252" s="226" t="s">
        <v>3104</v>
      </c>
      <c r="E2252" s="18" t="s">
        <v>1</v>
      </c>
      <c r="F2252" s="227">
        <v>0</v>
      </c>
      <c r="H2252" s="33"/>
    </row>
    <row r="2253" spans="2:8" s="1" customFormat="1" ht="16.899999999999999" customHeight="1">
      <c r="B2253" s="33"/>
      <c r="C2253" s="226" t="s">
        <v>1</v>
      </c>
      <c r="D2253" s="226" t="s">
        <v>3105</v>
      </c>
      <c r="E2253" s="18" t="s">
        <v>1</v>
      </c>
      <c r="F2253" s="227">
        <v>42.488</v>
      </c>
      <c r="H2253" s="33"/>
    </row>
    <row r="2254" spans="2:8" s="1" customFormat="1" ht="16.899999999999999" customHeight="1">
      <c r="B2254" s="33"/>
      <c r="C2254" s="226" t="s">
        <v>1</v>
      </c>
      <c r="D2254" s="226" t="s">
        <v>3106</v>
      </c>
      <c r="E2254" s="18" t="s">
        <v>1</v>
      </c>
      <c r="F2254" s="227">
        <v>0</v>
      </c>
      <c r="H2254" s="33"/>
    </row>
    <row r="2255" spans="2:8" s="1" customFormat="1" ht="16.899999999999999" customHeight="1">
      <c r="B2255" s="33"/>
      <c r="C2255" s="226" t="s">
        <v>1</v>
      </c>
      <c r="D2255" s="226" t="s">
        <v>3107</v>
      </c>
      <c r="E2255" s="18" t="s">
        <v>1</v>
      </c>
      <c r="F2255" s="227">
        <v>29.256</v>
      </c>
      <c r="H2255" s="33"/>
    </row>
    <row r="2256" spans="2:8" s="1" customFormat="1" ht="16.899999999999999" customHeight="1">
      <c r="B2256" s="33"/>
      <c r="C2256" s="226" t="s">
        <v>1</v>
      </c>
      <c r="D2256" s="226" t="s">
        <v>3108</v>
      </c>
      <c r="E2256" s="18" t="s">
        <v>1</v>
      </c>
      <c r="F2256" s="227">
        <v>0</v>
      </c>
      <c r="H2256" s="33"/>
    </row>
    <row r="2257" spans="2:8" s="1" customFormat="1" ht="16.899999999999999" customHeight="1">
      <c r="B2257" s="33"/>
      <c r="C2257" s="226" t="s">
        <v>1</v>
      </c>
      <c r="D2257" s="226" t="s">
        <v>3109</v>
      </c>
      <c r="E2257" s="18" t="s">
        <v>1</v>
      </c>
      <c r="F2257" s="227">
        <v>60.814</v>
      </c>
      <c r="H2257" s="33"/>
    </row>
    <row r="2258" spans="2:8" s="1" customFormat="1" ht="16.899999999999999" customHeight="1">
      <c r="B2258" s="33"/>
      <c r="C2258" s="226" t="s">
        <v>1</v>
      </c>
      <c r="D2258" s="226" t="s">
        <v>3110</v>
      </c>
      <c r="E2258" s="18" t="s">
        <v>1</v>
      </c>
      <c r="F2258" s="227">
        <v>0</v>
      </c>
      <c r="H2258" s="33"/>
    </row>
    <row r="2259" spans="2:8" s="1" customFormat="1" ht="16.899999999999999" customHeight="1">
      <c r="B2259" s="33"/>
      <c r="C2259" s="226" t="s">
        <v>1</v>
      </c>
      <c r="D2259" s="226" t="s">
        <v>3111</v>
      </c>
      <c r="E2259" s="18" t="s">
        <v>1</v>
      </c>
      <c r="F2259" s="227">
        <v>28.01</v>
      </c>
      <c r="H2259" s="33"/>
    </row>
    <row r="2260" spans="2:8" s="1" customFormat="1" ht="16.899999999999999" customHeight="1">
      <c r="B2260" s="33"/>
      <c r="C2260" s="226" t="s">
        <v>1</v>
      </c>
      <c r="D2260" s="226" t="s">
        <v>3112</v>
      </c>
      <c r="E2260" s="18" t="s">
        <v>1</v>
      </c>
      <c r="F2260" s="227">
        <v>0</v>
      </c>
      <c r="H2260" s="33"/>
    </row>
    <row r="2261" spans="2:8" s="1" customFormat="1" ht="16.899999999999999" customHeight="1">
      <c r="B2261" s="33"/>
      <c r="C2261" s="226" t="s">
        <v>1</v>
      </c>
      <c r="D2261" s="226" t="s">
        <v>3113</v>
      </c>
      <c r="E2261" s="18" t="s">
        <v>1</v>
      </c>
      <c r="F2261" s="227">
        <v>13.65</v>
      </c>
      <c r="H2261" s="33"/>
    </row>
    <row r="2262" spans="2:8" s="1" customFormat="1" ht="16.899999999999999" customHeight="1">
      <c r="B2262" s="33"/>
      <c r="C2262" s="226" t="s">
        <v>1</v>
      </c>
      <c r="D2262" s="226" t="s">
        <v>3114</v>
      </c>
      <c r="E2262" s="18" t="s">
        <v>1</v>
      </c>
      <c r="F2262" s="227">
        <v>0</v>
      </c>
      <c r="H2262" s="33"/>
    </row>
    <row r="2263" spans="2:8" s="1" customFormat="1" ht="16.899999999999999" customHeight="1">
      <c r="B2263" s="33"/>
      <c r="C2263" s="226" t="s">
        <v>1</v>
      </c>
      <c r="D2263" s="226" t="s">
        <v>3115</v>
      </c>
      <c r="E2263" s="18" t="s">
        <v>1</v>
      </c>
      <c r="F2263" s="227">
        <v>14.84</v>
      </c>
      <c r="H2263" s="33"/>
    </row>
    <row r="2264" spans="2:8" s="1" customFormat="1" ht="16.899999999999999" customHeight="1">
      <c r="B2264" s="33"/>
      <c r="C2264" s="226" t="s">
        <v>1</v>
      </c>
      <c r="D2264" s="226" t="s">
        <v>3116</v>
      </c>
      <c r="E2264" s="18" t="s">
        <v>1</v>
      </c>
      <c r="F2264" s="227">
        <v>0</v>
      </c>
      <c r="H2264" s="33"/>
    </row>
    <row r="2265" spans="2:8" s="1" customFormat="1" ht="16.899999999999999" customHeight="1">
      <c r="B2265" s="33"/>
      <c r="C2265" s="226" t="s">
        <v>1</v>
      </c>
      <c r="D2265" s="226" t="s">
        <v>3117</v>
      </c>
      <c r="E2265" s="18" t="s">
        <v>1</v>
      </c>
      <c r="F2265" s="227">
        <v>29.388000000000002</v>
      </c>
      <c r="H2265" s="33"/>
    </row>
    <row r="2266" spans="2:8" s="1" customFormat="1" ht="16.899999999999999" customHeight="1">
      <c r="B2266" s="33"/>
      <c r="C2266" s="226" t="s">
        <v>1</v>
      </c>
      <c r="D2266" s="226" t="s">
        <v>3118</v>
      </c>
      <c r="E2266" s="18" t="s">
        <v>1</v>
      </c>
      <c r="F2266" s="227">
        <v>0</v>
      </c>
      <c r="H2266" s="33"/>
    </row>
    <row r="2267" spans="2:8" s="1" customFormat="1" ht="16.899999999999999" customHeight="1">
      <c r="B2267" s="33"/>
      <c r="C2267" s="226" t="s">
        <v>1</v>
      </c>
      <c r="D2267" s="226" t="s">
        <v>3119</v>
      </c>
      <c r="E2267" s="18" t="s">
        <v>1</v>
      </c>
      <c r="F2267" s="227">
        <v>28.475000000000001</v>
      </c>
      <c r="H2267" s="33"/>
    </row>
    <row r="2268" spans="2:8" s="1" customFormat="1" ht="16.899999999999999" customHeight="1">
      <c r="B2268" s="33"/>
      <c r="C2268" s="226" t="s">
        <v>1</v>
      </c>
      <c r="D2268" s="226" t="s">
        <v>3089</v>
      </c>
      <c r="E2268" s="18" t="s">
        <v>1</v>
      </c>
      <c r="F2268" s="227">
        <v>0</v>
      </c>
      <c r="H2268" s="33"/>
    </row>
    <row r="2269" spans="2:8" s="1" customFormat="1" ht="16.899999999999999" customHeight="1">
      <c r="B2269" s="33"/>
      <c r="C2269" s="226" t="s">
        <v>1</v>
      </c>
      <c r="D2269" s="226" t="s">
        <v>3120</v>
      </c>
      <c r="E2269" s="18" t="s">
        <v>1</v>
      </c>
      <c r="F2269" s="227">
        <v>15.516</v>
      </c>
      <c r="H2269" s="33"/>
    </row>
    <row r="2270" spans="2:8" s="1" customFormat="1" ht="16.899999999999999" customHeight="1">
      <c r="B2270" s="33"/>
      <c r="C2270" s="226" t="s">
        <v>1</v>
      </c>
      <c r="D2270" s="226" t="s">
        <v>3121</v>
      </c>
      <c r="E2270" s="18" t="s">
        <v>1</v>
      </c>
      <c r="F2270" s="227">
        <v>0</v>
      </c>
      <c r="H2270" s="33"/>
    </row>
    <row r="2271" spans="2:8" s="1" customFormat="1" ht="16.899999999999999" customHeight="1">
      <c r="B2271" s="33"/>
      <c r="C2271" s="226" t="s">
        <v>1</v>
      </c>
      <c r="D2271" s="226" t="s">
        <v>2735</v>
      </c>
      <c r="E2271" s="18" t="s">
        <v>1</v>
      </c>
      <c r="F2271" s="227">
        <v>48.488999999999997</v>
      </c>
      <c r="H2271" s="33"/>
    </row>
    <row r="2272" spans="2:8" s="1" customFormat="1" ht="16.899999999999999" customHeight="1">
      <c r="B2272" s="33"/>
      <c r="C2272" s="226" t="s">
        <v>1</v>
      </c>
      <c r="D2272" s="226" t="s">
        <v>3122</v>
      </c>
      <c r="E2272" s="18" t="s">
        <v>1</v>
      </c>
      <c r="F2272" s="227">
        <v>0</v>
      </c>
      <c r="H2272" s="33"/>
    </row>
    <row r="2273" spans="2:8" s="1" customFormat="1" ht="16.899999999999999" customHeight="1">
      <c r="B2273" s="33"/>
      <c r="C2273" s="226" t="s">
        <v>1</v>
      </c>
      <c r="D2273" s="226" t="s">
        <v>3123</v>
      </c>
      <c r="E2273" s="18" t="s">
        <v>1</v>
      </c>
      <c r="F2273" s="227">
        <v>15.504</v>
      </c>
      <c r="H2273" s="33"/>
    </row>
    <row r="2274" spans="2:8" s="1" customFormat="1" ht="16.899999999999999" customHeight="1">
      <c r="B2274" s="33"/>
      <c r="C2274" s="226" t="s">
        <v>1</v>
      </c>
      <c r="D2274" s="226" t="s">
        <v>3124</v>
      </c>
      <c r="E2274" s="18" t="s">
        <v>1</v>
      </c>
      <c r="F2274" s="227">
        <v>0</v>
      </c>
      <c r="H2274" s="33"/>
    </row>
    <row r="2275" spans="2:8" s="1" customFormat="1" ht="16.899999999999999" customHeight="1">
      <c r="B2275" s="33"/>
      <c r="C2275" s="226" t="s">
        <v>1</v>
      </c>
      <c r="D2275" s="226" t="s">
        <v>3125</v>
      </c>
      <c r="E2275" s="18" t="s">
        <v>1</v>
      </c>
      <c r="F2275" s="227">
        <v>63.466999999999999</v>
      </c>
      <c r="H2275" s="33"/>
    </row>
    <row r="2276" spans="2:8" s="1" customFormat="1" ht="16.899999999999999" customHeight="1">
      <c r="B2276" s="33"/>
      <c r="C2276" s="226" t="s">
        <v>1</v>
      </c>
      <c r="D2276" s="226" t="s">
        <v>3126</v>
      </c>
      <c r="E2276" s="18" t="s">
        <v>1</v>
      </c>
      <c r="F2276" s="227">
        <v>0</v>
      </c>
      <c r="H2276" s="33"/>
    </row>
    <row r="2277" spans="2:8" s="1" customFormat="1" ht="16.899999999999999" customHeight="1">
      <c r="B2277" s="33"/>
      <c r="C2277" s="226" t="s">
        <v>1</v>
      </c>
      <c r="D2277" s="226" t="s">
        <v>3127</v>
      </c>
      <c r="E2277" s="18" t="s">
        <v>1</v>
      </c>
      <c r="F2277" s="227">
        <v>33.734000000000002</v>
      </c>
      <c r="H2277" s="33"/>
    </row>
    <row r="2278" spans="2:8" s="1" customFormat="1" ht="16.899999999999999" customHeight="1">
      <c r="B2278" s="33"/>
      <c r="C2278" s="226" t="s">
        <v>1</v>
      </c>
      <c r="D2278" s="226" t="s">
        <v>3128</v>
      </c>
      <c r="E2278" s="18" t="s">
        <v>1</v>
      </c>
      <c r="F2278" s="227">
        <v>0</v>
      </c>
      <c r="H2278" s="33"/>
    </row>
    <row r="2279" spans="2:8" s="1" customFormat="1" ht="16.899999999999999" customHeight="1">
      <c r="B2279" s="33"/>
      <c r="C2279" s="226" t="s">
        <v>1</v>
      </c>
      <c r="D2279" s="226" t="s">
        <v>3113</v>
      </c>
      <c r="E2279" s="18" t="s">
        <v>1</v>
      </c>
      <c r="F2279" s="227">
        <v>13.65</v>
      </c>
      <c r="H2279" s="33"/>
    </row>
    <row r="2280" spans="2:8" s="1" customFormat="1" ht="16.899999999999999" customHeight="1">
      <c r="B2280" s="33"/>
      <c r="C2280" s="226" t="s">
        <v>1</v>
      </c>
      <c r="D2280" s="226" t="s">
        <v>3129</v>
      </c>
      <c r="E2280" s="18" t="s">
        <v>1</v>
      </c>
      <c r="F2280" s="227">
        <v>0</v>
      </c>
      <c r="H2280" s="33"/>
    </row>
    <row r="2281" spans="2:8" s="1" customFormat="1" ht="16.899999999999999" customHeight="1">
      <c r="B2281" s="33"/>
      <c r="C2281" s="226" t="s">
        <v>1</v>
      </c>
      <c r="D2281" s="226" t="s">
        <v>3130</v>
      </c>
      <c r="E2281" s="18" t="s">
        <v>1</v>
      </c>
      <c r="F2281" s="227">
        <v>16.934000000000001</v>
      </c>
      <c r="H2281" s="33"/>
    </row>
    <row r="2282" spans="2:8" s="1" customFormat="1" ht="16.899999999999999" customHeight="1">
      <c r="B2282" s="33"/>
      <c r="C2282" s="226" t="s">
        <v>1</v>
      </c>
      <c r="D2282" s="226" t="s">
        <v>3091</v>
      </c>
      <c r="E2282" s="18" t="s">
        <v>1</v>
      </c>
      <c r="F2282" s="227">
        <v>0</v>
      </c>
      <c r="H2282" s="33"/>
    </row>
    <row r="2283" spans="2:8" s="1" customFormat="1" ht="16.899999999999999" customHeight="1">
      <c r="B2283" s="33"/>
      <c r="C2283" s="226" t="s">
        <v>1</v>
      </c>
      <c r="D2283" s="226" t="s">
        <v>3131</v>
      </c>
      <c r="E2283" s="18" t="s">
        <v>1</v>
      </c>
      <c r="F2283" s="227">
        <v>47.435000000000002</v>
      </c>
      <c r="H2283" s="33"/>
    </row>
    <row r="2284" spans="2:8" s="1" customFormat="1" ht="16.899999999999999" customHeight="1">
      <c r="B2284" s="33"/>
      <c r="C2284" s="226" t="s">
        <v>1</v>
      </c>
      <c r="D2284" s="226" t="s">
        <v>3132</v>
      </c>
      <c r="E2284" s="18" t="s">
        <v>1</v>
      </c>
      <c r="F2284" s="227">
        <v>0</v>
      </c>
      <c r="H2284" s="33"/>
    </row>
    <row r="2285" spans="2:8" s="1" customFormat="1" ht="16.899999999999999" customHeight="1">
      <c r="B2285" s="33"/>
      <c r="C2285" s="226" t="s">
        <v>1</v>
      </c>
      <c r="D2285" s="226" t="s">
        <v>3133</v>
      </c>
      <c r="E2285" s="18" t="s">
        <v>1</v>
      </c>
      <c r="F2285" s="227">
        <v>13.435</v>
      </c>
      <c r="H2285" s="33"/>
    </row>
    <row r="2286" spans="2:8" s="1" customFormat="1" ht="16.899999999999999" customHeight="1">
      <c r="B2286" s="33"/>
      <c r="C2286" s="226" t="s">
        <v>1</v>
      </c>
      <c r="D2286" s="226" t="s">
        <v>3134</v>
      </c>
      <c r="E2286" s="18" t="s">
        <v>1</v>
      </c>
      <c r="F2286" s="227">
        <v>0</v>
      </c>
      <c r="H2286" s="33"/>
    </row>
    <row r="2287" spans="2:8" s="1" customFormat="1" ht="16.899999999999999" customHeight="1">
      <c r="B2287" s="33"/>
      <c r="C2287" s="226" t="s">
        <v>1</v>
      </c>
      <c r="D2287" s="226" t="s">
        <v>3135</v>
      </c>
      <c r="E2287" s="18" t="s">
        <v>1</v>
      </c>
      <c r="F2287" s="227">
        <v>47.515000000000001</v>
      </c>
      <c r="H2287" s="33"/>
    </row>
    <row r="2288" spans="2:8" s="1" customFormat="1" ht="16.899999999999999" customHeight="1">
      <c r="B2288" s="33"/>
      <c r="C2288" s="226" t="s">
        <v>1</v>
      </c>
      <c r="D2288" s="226" t="s">
        <v>3136</v>
      </c>
      <c r="E2288" s="18" t="s">
        <v>1</v>
      </c>
      <c r="F2288" s="227">
        <v>0</v>
      </c>
      <c r="H2288" s="33"/>
    </row>
    <row r="2289" spans="2:8" s="1" customFormat="1" ht="16.899999999999999" customHeight="1">
      <c r="B2289" s="33"/>
      <c r="C2289" s="226" t="s">
        <v>1</v>
      </c>
      <c r="D2289" s="226" t="s">
        <v>3137</v>
      </c>
      <c r="E2289" s="18" t="s">
        <v>1</v>
      </c>
      <c r="F2289" s="227">
        <v>7.34</v>
      </c>
      <c r="H2289" s="33"/>
    </row>
    <row r="2290" spans="2:8" s="1" customFormat="1" ht="16.899999999999999" customHeight="1">
      <c r="B2290" s="33"/>
      <c r="C2290" s="226" t="s">
        <v>1</v>
      </c>
      <c r="D2290" s="226" t="s">
        <v>3138</v>
      </c>
      <c r="E2290" s="18" t="s">
        <v>1</v>
      </c>
      <c r="F2290" s="227">
        <v>0</v>
      </c>
      <c r="H2290" s="33"/>
    </row>
    <row r="2291" spans="2:8" s="1" customFormat="1" ht="16.899999999999999" customHeight="1">
      <c r="B2291" s="33"/>
      <c r="C2291" s="226" t="s">
        <v>1</v>
      </c>
      <c r="D2291" s="226" t="s">
        <v>3139</v>
      </c>
      <c r="E2291" s="18" t="s">
        <v>1</v>
      </c>
      <c r="F2291" s="227">
        <v>9.3350000000000009</v>
      </c>
      <c r="H2291" s="33"/>
    </row>
    <row r="2292" spans="2:8" s="1" customFormat="1" ht="16.899999999999999" customHeight="1">
      <c r="B2292" s="33"/>
      <c r="C2292" s="226" t="s">
        <v>1</v>
      </c>
      <c r="D2292" s="226" t="s">
        <v>3140</v>
      </c>
      <c r="E2292" s="18" t="s">
        <v>1</v>
      </c>
      <c r="F2292" s="227">
        <v>0</v>
      </c>
      <c r="H2292" s="33"/>
    </row>
    <row r="2293" spans="2:8" s="1" customFormat="1" ht="16.899999999999999" customHeight="1">
      <c r="B2293" s="33"/>
      <c r="C2293" s="226" t="s">
        <v>1</v>
      </c>
      <c r="D2293" s="226" t="s">
        <v>3141</v>
      </c>
      <c r="E2293" s="18" t="s">
        <v>1</v>
      </c>
      <c r="F2293" s="227">
        <v>23.419</v>
      </c>
      <c r="H2293" s="33"/>
    </row>
    <row r="2294" spans="2:8" s="1" customFormat="1" ht="16.899999999999999" customHeight="1">
      <c r="B2294" s="33"/>
      <c r="C2294" s="226" t="s">
        <v>1</v>
      </c>
      <c r="D2294" s="226" t="s">
        <v>3142</v>
      </c>
      <c r="E2294" s="18" t="s">
        <v>1</v>
      </c>
      <c r="F2294" s="227">
        <v>0</v>
      </c>
      <c r="H2294" s="33"/>
    </row>
    <row r="2295" spans="2:8" s="1" customFormat="1" ht="16.899999999999999" customHeight="1">
      <c r="B2295" s="33"/>
      <c r="C2295" s="226" t="s">
        <v>1</v>
      </c>
      <c r="D2295" s="226" t="s">
        <v>3135</v>
      </c>
      <c r="E2295" s="18" t="s">
        <v>1</v>
      </c>
      <c r="F2295" s="227">
        <v>47.515000000000001</v>
      </c>
      <c r="H2295" s="33"/>
    </row>
    <row r="2296" spans="2:8" s="1" customFormat="1" ht="16.899999999999999" customHeight="1">
      <c r="B2296" s="33"/>
      <c r="C2296" s="226" t="s">
        <v>1</v>
      </c>
      <c r="D2296" s="226" t="s">
        <v>3143</v>
      </c>
      <c r="E2296" s="18" t="s">
        <v>1</v>
      </c>
      <c r="F2296" s="227">
        <v>0</v>
      </c>
      <c r="H2296" s="33"/>
    </row>
    <row r="2297" spans="2:8" s="1" customFormat="1" ht="16.899999999999999" customHeight="1">
      <c r="B2297" s="33"/>
      <c r="C2297" s="226" t="s">
        <v>1</v>
      </c>
      <c r="D2297" s="226" t="s">
        <v>3137</v>
      </c>
      <c r="E2297" s="18" t="s">
        <v>1</v>
      </c>
      <c r="F2297" s="227">
        <v>7.34</v>
      </c>
      <c r="H2297" s="33"/>
    </row>
    <row r="2298" spans="2:8" s="1" customFormat="1" ht="16.899999999999999" customHeight="1">
      <c r="B2298" s="33"/>
      <c r="C2298" s="226" t="s">
        <v>1</v>
      </c>
      <c r="D2298" s="226" t="s">
        <v>3144</v>
      </c>
      <c r="E2298" s="18" t="s">
        <v>1</v>
      </c>
      <c r="F2298" s="227">
        <v>0</v>
      </c>
      <c r="H2298" s="33"/>
    </row>
    <row r="2299" spans="2:8" s="1" customFormat="1" ht="16.899999999999999" customHeight="1">
      <c r="B2299" s="33"/>
      <c r="C2299" s="226" t="s">
        <v>1</v>
      </c>
      <c r="D2299" s="226" t="s">
        <v>3139</v>
      </c>
      <c r="E2299" s="18" t="s">
        <v>1</v>
      </c>
      <c r="F2299" s="227">
        <v>9.3350000000000009</v>
      </c>
      <c r="H2299" s="33"/>
    </row>
    <row r="2300" spans="2:8" s="1" customFormat="1" ht="16.899999999999999" customHeight="1">
      <c r="B2300" s="33"/>
      <c r="C2300" s="226" t="s">
        <v>1</v>
      </c>
      <c r="D2300" s="226" t="s">
        <v>1</v>
      </c>
      <c r="E2300" s="18" t="s">
        <v>1</v>
      </c>
      <c r="F2300" s="227">
        <v>0</v>
      </c>
      <c r="H2300" s="33"/>
    </row>
    <row r="2301" spans="2:8" s="1" customFormat="1" ht="16.899999999999999" customHeight="1">
      <c r="B2301" s="33"/>
      <c r="C2301" s="226" t="s">
        <v>1</v>
      </c>
      <c r="D2301" s="226" t="s">
        <v>3145</v>
      </c>
      <c r="E2301" s="18" t="s">
        <v>1</v>
      </c>
      <c r="F2301" s="227">
        <v>0</v>
      </c>
      <c r="H2301" s="33"/>
    </row>
    <row r="2302" spans="2:8" s="1" customFormat="1" ht="16.899999999999999" customHeight="1">
      <c r="B2302" s="33"/>
      <c r="C2302" s="226" t="s">
        <v>1</v>
      </c>
      <c r="D2302" s="226" t="s">
        <v>3146</v>
      </c>
      <c r="E2302" s="18" t="s">
        <v>1</v>
      </c>
      <c r="F2302" s="227">
        <v>56.683</v>
      </c>
      <c r="H2302" s="33"/>
    </row>
    <row r="2303" spans="2:8" s="1" customFormat="1" ht="16.899999999999999" customHeight="1">
      <c r="B2303" s="33"/>
      <c r="C2303" s="226" t="s">
        <v>1</v>
      </c>
      <c r="D2303" s="226" t="s">
        <v>3147</v>
      </c>
      <c r="E2303" s="18" t="s">
        <v>1</v>
      </c>
      <c r="F2303" s="227">
        <v>0</v>
      </c>
      <c r="H2303" s="33"/>
    </row>
    <row r="2304" spans="2:8" s="1" customFormat="1" ht="16.899999999999999" customHeight="1">
      <c r="B2304" s="33"/>
      <c r="C2304" s="226" t="s">
        <v>1</v>
      </c>
      <c r="D2304" s="226" t="s">
        <v>3148</v>
      </c>
      <c r="E2304" s="18" t="s">
        <v>1</v>
      </c>
      <c r="F2304" s="227">
        <v>78.680999999999997</v>
      </c>
      <c r="H2304" s="33"/>
    </row>
    <row r="2305" spans="2:8" s="1" customFormat="1" ht="16.899999999999999" customHeight="1">
      <c r="B2305" s="33"/>
      <c r="C2305" s="226" t="s">
        <v>1</v>
      </c>
      <c r="D2305" s="226" t="s">
        <v>3149</v>
      </c>
      <c r="E2305" s="18" t="s">
        <v>1</v>
      </c>
      <c r="F2305" s="227">
        <v>0</v>
      </c>
      <c r="H2305" s="33"/>
    </row>
    <row r="2306" spans="2:8" s="1" customFormat="1" ht="16.899999999999999" customHeight="1">
      <c r="B2306" s="33"/>
      <c r="C2306" s="226" t="s">
        <v>1</v>
      </c>
      <c r="D2306" s="226" t="s">
        <v>3150</v>
      </c>
      <c r="E2306" s="18" t="s">
        <v>1</v>
      </c>
      <c r="F2306" s="227">
        <v>80.450999999999993</v>
      </c>
      <c r="H2306" s="33"/>
    </row>
    <row r="2307" spans="2:8" s="1" customFormat="1" ht="16.899999999999999" customHeight="1">
      <c r="B2307" s="33"/>
      <c r="C2307" s="226" t="s">
        <v>1</v>
      </c>
      <c r="D2307" s="226" t="s">
        <v>3151</v>
      </c>
      <c r="E2307" s="18" t="s">
        <v>1</v>
      </c>
      <c r="F2307" s="227">
        <v>0</v>
      </c>
      <c r="H2307" s="33"/>
    </row>
    <row r="2308" spans="2:8" s="1" customFormat="1" ht="16.899999999999999" customHeight="1">
      <c r="B2308" s="33"/>
      <c r="C2308" s="226" t="s">
        <v>1</v>
      </c>
      <c r="D2308" s="226" t="s">
        <v>3152</v>
      </c>
      <c r="E2308" s="18" t="s">
        <v>1</v>
      </c>
      <c r="F2308" s="227">
        <v>15.702999999999999</v>
      </c>
      <c r="H2308" s="33"/>
    </row>
    <row r="2309" spans="2:8" s="1" customFormat="1" ht="16.899999999999999" customHeight="1">
      <c r="B2309" s="33"/>
      <c r="C2309" s="226" t="s">
        <v>1</v>
      </c>
      <c r="D2309" s="226" t="s">
        <v>3153</v>
      </c>
      <c r="E2309" s="18" t="s">
        <v>1</v>
      </c>
      <c r="F2309" s="227">
        <v>0</v>
      </c>
      <c r="H2309" s="33"/>
    </row>
    <row r="2310" spans="2:8" s="1" customFormat="1" ht="16.899999999999999" customHeight="1">
      <c r="B2310" s="33"/>
      <c r="C2310" s="226" t="s">
        <v>1</v>
      </c>
      <c r="D2310" s="226" t="s">
        <v>3154</v>
      </c>
      <c r="E2310" s="18" t="s">
        <v>1</v>
      </c>
      <c r="F2310" s="227">
        <v>16.992999999999999</v>
      </c>
      <c r="H2310" s="33"/>
    </row>
    <row r="2311" spans="2:8" s="1" customFormat="1" ht="16.899999999999999" customHeight="1">
      <c r="B2311" s="33"/>
      <c r="C2311" s="226" t="s">
        <v>1</v>
      </c>
      <c r="D2311" s="226" t="s">
        <v>3155</v>
      </c>
      <c r="E2311" s="18" t="s">
        <v>1</v>
      </c>
      <c r="F2311" s="227">
        <v>0</v>
      </c>
      <c r="H2311" s="33"/>
    </row>
    <row r="2312" spans="2:8" s="1" customFormat="1" ht="16.899999999999999" customHeight="1">
      <c r="B2312" s="33"/>
      <c r="C2312" s="226" t="s">
        <v>1</v>
      </c>
      <c r="D2312" s="226" t="s">
        <v>3156</v>
      </c>
      <c r="E2312" s="18" t="s">
        <v>1</v>
      </c>
      <c r="F2312" s="227">
        <v>7.43</v>
      </c>
      <c r="H2312" s="33"/>
    </row>
    <row r="2313" spans="2:8" s="1" customFormat="1" ht="16.899999999999999" customHeight="1">
      <c r="B2313" s="33"/>
      <c r="C2313" s="226" t="s">
        <v>1</v>
      </c>
      <c r="D2313" s="226" t="s">
        <v>3157</v>
      </c>
      <c r="E2313" s="18" t="s">
        <v>1</v>
      </c>
      <c r="F2313" s="227">
        <v>0</v>
      </c>
      <c r="H2313" s="33"/>
    </row>
    <row r="2314" spans="2:8" s="1" customFormat="1" ht="16.899999999999999" customHeight="1">
      <c r="B2314" s="33"/>
      <c r="C2314" s="226" t="s">
        <v>1</v>
      </c>
      <c r="D2314" s="226" t="s">
        <v>3158</v>
      </c>
      <c r="E2314" s="18" t="s">
        <v>1</v>
      </c>
      <c r="F2314" s="227">
        <v>5.79</v>
      </c>
      <c r="H2314" s="33"/>
    </row>
    <row r="2315" spans="2:8" s="1" customFormat="1" ht="16.899999999999999" customHeight="1">
      <c r="B2315" s="33"/>
      <c r="C2315" s="226" t="s">
        <v>1</v>
      </c>
      <c r="D2315" s="226" t="s">
        <v>3159</v>
      </c>
      <c r="E2315" s="18" t="s">
        <v>1</v>
      </c>
      <c r="F2315" s="227">
        <v>0</v>
      </c>
      <c r="H2315" s="33"/>
    </row>
    <row r="2316" spans="2:8" s="1" customFormat="1" ht="16.899999999999999" customHeight="1">
      <c r="B2316" s="33"/>
      <c r="C2316" s="226" t="s">
        <v>1</v>
      </c>
      <c r="D2316" s="226" t="s">
        <v>3160</v>
      </c>
      <c r="E2316" s="18" t="s">
        <v>1</v>
      </c>
      <c r="F2316" s="227">
        <v>1.8049999999999999</v>
      </c>
      <c r="H2316" s="33"/>
    </row>
    <row r="2317" spans="2:8" s="1" customFormat="1" ht="16.899999999999999" customHeight="1">
      <c r="B2317" s="33"/>
      <c r="C2317" s="226" t="s">
        <v>1</v>
      </c>
      <c r="D2317" s="226" t="s">
        <v>325</v>
      </c>
      <c r="E2317" s="18" t="s">
        <v>1</v>
      </c>
      <c r="F2317" s="227">
        <v>1118.3399999999999</v>
      </c>
      <c r="H2317" s="33"/>
    </row>
    <row r="2318" spans="2:8" s="1" customFormat="1" ht="16.899999999999999" customHeight="1">
      <c r="B2318" s="33"/>
      <c r="C2318" s="228" t="s">
        <v>10747</v>
      </c>
      <c r="H2318" s="33"/>
    </row>
    <row r="2319" spans="2:8" s="1" customFormat="1" ht="16.899999999999999" customHeight="1">
      <c r="B2319" s="33"/>
      <c r="C2319" s="226" t="s">
        <v>622</v>
      </c>
      <c r="D2319" s="226" t="s">
        <v>623</v>
      </c>
      <c r="E2319" s="18" t="s">
        <v>312</v>
      </c>
      <c r="F2319" s="227">
        <v>1118.3399999999999</v>
      </c>
      <c r="H2319" s="33"/>
    </row>
    <row r="2320" spans="2:8" s="1" customFormat="1" ht="16.899999999999999" customHeight="1">
      <c r="B2320" s="33"/>
      <c r="C2320" s="226" t="s">
        <v>628</v>
      </c>
      <c r="D2320" s="226" t="s">
        <v>629</v>
      </c>
      <c r="E2320" s="18" t="s">
        <v>312</v>
      </c>
      <c r="F2320" s="227">
        <v>1118.3399999999999</v>
      </c>
      <c r="H2320" s="33"/>
    </row>
    <row r="2321" spans="2:8" s="1" customFormat="1" ht="16.899999999999999" customHeight="1">
      <c r="B2321" s="33"/>
      <c r="C2321" s="222" t="s">
        <v>161</v>
      </c>
      <c r="D2321" s="223" t="s">
        <v>1</v>
      </c>
      <c r="E2321" s="224" t="s">
        <v>1</v>
      </c>
      <c r="F2321" s="225">
        <v>38.409999999999997</v>
      </c>
      <c r="H2321" s="33"/>
    </row>
    <row r="2322" spans="2:8" s="1" customFormat="1" ht="16.899999999999999" customHeight="1">
      <c r="B2322" s="33"/>
      <c r="C2322" s="226" t="s">
        <v>1</v>
      </c>
      <c r="D2322" s="226" t="s">
        <v>3104</v>
      </c>
      <c r="E2322" s="18" t="s">
        <v>1</v>
      </c>
      <c r="F2322" s="227">
        <v>0</v>
      </c>
      <c r="H2322" s="33"/>
    </row>
    <row r="2323" spans="2:8" s="1" customFormat="1" ht="16.899999999999999" customHeight="1">
      <c r="B2323" s="33"/>
      <c r="C2323" s="226" t="s">
        <v>1</v>
      </c>
      <c r="D2323" s="226" t="s">
        <v>3368</v>
      </c>
      <c r="E2323" s="18" t="s">
        <v>1</v>
      </c>
      <c r="F2323" s="227">
        <v>26.01</v>
      </c>
      <c r="H2323" s="33"/>
    </row>
    <row r="2324" spans="2:8" s="1" customFormat="1" ht="16.899999999999999" customHeight="1">
      <c r="B2324" s="33"/>
      <c r="C2324" s="226" t="s">
        <v>1</v>
      </c>
      <c r="D2324" s="226" t="s">
        <v>3106</v>
      </c>
      <c r="E2324" s="18" t="s">
        <v>1</v>
      </c>
      <c r="F2324" s="227">
        <v>0</v>
      </c>
      <c r="H2324" s="33"/>
    </row>
    <row r="2325" spans="2:8" s="1" customFormat="1" ht="16.899999999999999" customHeight="1">
      <c r="B2325" s="33"/>
      <c r="C2325" s="226" t="s">
        <v>1</v>
      </c>
      <c r="D2325" s="226" t="s">
        <v>3369</v>
      </c>
      <c r="E2325" s="18" t="s">
        <v>1</v>
      </c>
      <c r="F2325" s="227">
        <v>12.4</v>
      </c>
      <c r="H2325" s="33"/>
    </row>
    <row r="2326" spans="2:8" s="1" customFormat="1" ht="16.899999999999999" customHeight="1">
      <c r="B2326" s="33"/>
      <c r="C2326" s="226" t="s">
        <v>1</v>
      </c>
      <c r="D2326" s="226" t="s">
        <v>325</v>
      </c>
      <c r="E2326" s="18" t="s">
        <v>1</v>
      </c>
      <c r="F2326" s="227">
        <v>38.409999999999997</v>
      </c>
      <c r="H2326" s="33"/>
    </row>
    <row r="2327" spans="2:8" s="1" customFormat="1" ht="16.899999999999999" customHeight="1">
      <c r="B2327" s="33"/>
      <c r="C2327" s="228" t="s">
        <v>10747</v>
      </c>
      <c r="H2327" s="33"/>
    </row>
    <row r="2328" spans="2:8" s="1" customFormat="1" ht="16.899999999999999" customHeight="1">
      <c r="B2328" s="33"/>
      <c r="C2328" s="226" t="s">
        <v>3362</v>
      </c>
      <c r="D2328" s="226" t="s">
        <v>3363</v>
      </c>
      <c r="E2328" s="18" t="s">
        <v>312</v>
      </c>
      <c r="F2328" s="227">
        <v>666.23199999999997</v>
      </c>
      <c r="H2328" s="33"/>
    </row>
    <row r="2329" spans="2:8" s="1" customFormat="1" ht="16.899999999999999" customHeight="1">
      <c r="B2329" s="33"/>
      <c r="C2329" s="226" t="s">
        <v>753</v>
      </c>
      <c r="D2329" s="226" t="s">
        <v>754</v>
      </c>
      <c r="E2329" s="18" t="s">
        <v>312</v>
      </c>
      <c r="F2329" s="227">
        <v>1041.5920000000001</v>
      </c>
      <c r="H2329" s="33"/>
    </row>
    <row r="2330" spans="2:8" s="1" customFormat="1" ht="16.899999999999999" customHeight="1">
      <c r="B2330" s="33"/>
      <c r="C2330" s="226" t="s">
        <v>1298</v>
      </c>
      <c r="D2330" s="226" t="s">
        <v>1299</v>
      </c>
      <c r="E2330" s="18" t="s">
        <v>312</v>
      </c>
      <c r="F2330" s="227">
        <v>391.00200000000001</v>
      </c>
      <c r="H2330" s="33"/>
    </row>
    <row r="2331" spans="2:8" s="1" customFormat="1" ht="16.899999999999999" customHeight="1">
      <c r="B2331" s="33"/>
      <c r="C2331" s="226" t="s">
        <v>1298</v>
      </c>
      <c r="D2331" s="226" t="s">
        <v>1299</v>
      </c>
      <c r="E2331" s="18" t="s">
        <v>312</v>
      </c>
      <c r="F2331" s="227">
        <v>666.23199999999997</v>
      </c>
      <c r="H2331" s="33"/>
    </row>
    <row r="2332" spans="2:8" s="1" customFormat="1" ht="16.899999999999999" customHeight="1">
      <c r="B2332" s="33"/>
      <c r="C2332" s="226" t="s">
        <v>4375</v>
      </c>
      <c r="D2332" s="226" t="s">
        <v>4376</v>
      </c>
      <c r="E2332" s="18" t="s">
        <v>312</v>
      </c>
      <c r="F2332" s="227">
        <v>695.63199999999995</v>
      </c>
      <c r="H2332" s="33"/>
    </row>
    <row r="2333" spans="2:8" s="1" customFormat="1" ht="16.899999999999999" customHeight="1">
      <c r="B2333" s="33"/>
      <c r="C2333" s="226" t="s">
        <v>4387</v>
      </c>
      <c r="D2333" s="226" t="s">
        <v>4388</v>
      </c>
      <c r="E2333" s="18" t="s">
        <v>312</v>
      </c>
      <c r="F2333" s="227">
        <v>695.63199999999995</v>
      </c>
      <c r="H2333" s="33"/>
    </row>
    <row r="2334" spans="2:8" s="1" customFormat="1" ht="16.899999999999999" customHeight="1">
      <c r="B2334" s="33"/>
      <c r="C2334" s="226" t="s">
        <v>4397</v>
      </c>
      <c r="D2334" s="226" t="s">
        <v>4398</v>
      </c>
      <c r="E2334" s="18" t="s">
        <v>312</v>
      </c>
      <c r="F2334" s="227">
        <v>695.63199999999995</v>
      </c>
      <c r="H2334" s="33"/>
    </row>
    <row r="2335" spans="2:8" s="1" customFormat="1" ht="16.899999999999999" customHeight="1">
      <c r="B2335" s="33"/>
      <c r="C2335" s="226" t="s">
        <v>4432</v>
      </c>
      <c r="D2335" s="226" t="s">
        <v>4433</v>
      </c>
      <c r="E2335" s="18" t="s">
        <v>312</v>
      </c>
      <c r="F2335" s="227">
        <v>38.409999999999997</v>
      </c>
      <c r="H2335" s="33"/>
    </row>
    <row r="2336" spans="2:8" s="1" customFormat="1" ht="16.899999999999999" customHeight="1">
      <c r="B2336" s="33"/>
      <c r="C2336" s="226" t="s">
        <v>1315</v>
      </c>
      <c r="D2336" s="226" t="s">
        <v>1316</v>
      </c>
      <c r="E2336" s="18" t="s">
        <v>312</v>
      </c>
      <c r="F2336" s="227">
        <v>410.55200000000002</v>
      </c>
      <c r="H2336" s="33"/>
    </row>
    <row r="2337" spans="2:8" s="1" customFormat="1" ht="16.899999999999999" customHeight="1">
      <c r="B2337" s="33"/>
      <c r="C2337" s="222" t="s">
        <v>2382</v>
      </c>
      <c r="D2337" s="223" t="s">
        <v>1</v>
      </c>
      <c r="E2337" s="224" t="s">
        <v>1</v>
      </c>
      <c r="F2337" s="225">
        <v>34.17</v>
      </c>
      <c r="H2337" s="33"/>
    </row>
    <row r="2338" spans="2:8" s="1" customFormat="1" ht="16.899999999999999" customHeight="1">
      <c r="B2338" s="33"/>
      <c r="C2338" s="226" t="s">
        <v>1</v>
      </c>
      <c r="D2338" s="226" t="s">
        <v>3104</v>
      </c>
      <c r="E2338" s="18" t="s">
        <v>1</v>
      </c>
      <c r="F2338" s="227">
        <v>0</v>
      </c>
      <c r="H2338" s="33"/>
    </row>
    <row r="2339" spans="2:8" s="1" customFormat="1" ht="16.899999999999999" customHeight="1">
      <c r="B2339" s="33"/>
      <c r="C2339" s="226" t="s">
        <v>1</v>
      </c>
      <c r="D2339" s="226" t="s">
        <v>3737</v>
      </c>
      <c r="E2339" s="18" t="s">
        <v>1</v>
      </c>
      <c r="F2339" s="227">
        <v>20.55</v>
      </c>
      <c r="H2339" s="33"/>
    </row>
    <row r="2340" spans="2:8" s="1" customFormat="1" ht="16.899999999999999" customHeight="1">
      <c r="B2340" s="33"/>
      <c r="C2340" s="226" t="s">
        <v>1</v>
      </c>
      <c r="D2340" s="226" t="s">
        <v>3106</v>
      </c>
      <c r="E2340" s="18" t="s">
        <v>1</v>
      </c>
      <c r="F2340" s="227">
        <v>0</v>
      </c>
      <c r="H2340" s="33"/>
    </row>
    <row r="2341" spans="2:8" s="1" customFormat="1" ht="16.899999999999999" customHeight="1">
      <c r="B2341" s="33"/>
      <c r="C2341" s="226" t="s">
        <v>1</v>
      </c>
      <c r="D2341" s="226" t="s">
        <v>3738</v>
      </c>
      <c r="E2341" s="18" t="s">
        <v>1</v>
      </c>
      <c r="F2341" s="227">
        <v>13.62</v>
      </c>
      <c r="H2341" s="33"/>
    </row>
    <row r="2342" spans="2:8" s="1" customFormat="1" ht="16.899999999999999" customHeight="1">
      <c r="B2342" s="33"/>
      <c r="C2342" s="226" t="s">
        <v>1</v>
      </c>
      <c r="D2342" s="226" t="s">
        <v>325</v>
      </c>
      <c r="E2342" s="18" t="s">
        <v>1</v>
      </c>
      <c r="F2342" s="227">
        <v>34.17</v>
      </c>
      <c r="H2342" s="33"/>
    </row>
    <row r="2343" spans="2:8" s="1" customFormat="1" ht="16.899999999999999" customHeight="1">
      <c r="B2343" s="33"/>
      <c r="C2343" s="228" t="s">
        <v>10747</v>
      </c>
      <c r="H2343" s="33"/>
    </row>
    <row r="2344" spans="2:8" s="1" customFormat="1" ht="16.899999999999999" customHeight="1">
      <c r="B2344" s="33"/>
      <c r="C2344" s="226" t="s">
        <v>1293</v>
      </c>
      <c r="D2344" s="226" t="s">
        <v>1294</v>
      </c>
      <c r="E2344" s="18" t="s">
        <v>398</v>
      </c>
      <c r="F2344" s="227">
        <v>561.89</v>
      </c>
      <c r="H2344" s="33"/>
    </row>
    <row r="2345" spans="2:8" s="1" customFormat="1" ht="16.899999999999999" customHeight="1">
      <c r="B2345" s="33"/>
      <c r="C2345" s="226" t="s">
        <v>4463</v>
      </c>
      <c r="D2345" s="226" t="s">
        <v>4464</v>
      </c>
      <c r="E2345" s="18" t="s">
        <v>398</v>
      </c>
      <c r="F2345" s="227">
        <v>490.45</v>
      </c>
      <c r="H2345" s="33"/>
    </row>
    <row r="2346" spans="2:8" s="1" customFormat="1" ht="16.899999999999999" customHeight="1">
      <c r="B2346" s="33"/>
      <c r="C2346" s="222" t="s">
        <v>2376</v>
      </c>
      <c r="D2346" s="223" t="s">
        <v>1</v>
      </c>
      <c r="E2346" s="224" t="s">
        <v>1</v>
      </c>
      <c r="F2346" s="225">
        <v>20.218</v>
      </c>
      <c r="H2346" s="33"/>
    </row>
    <row r="2347" spans="2:8" s="1" customFormat="1" ht="16.899999999999999" customHeight="1">
      <c r="B2347" s="33"/>
      <c r="C2347" s="226" t="s">
        <v>1</v>
      </c>
      <c r="D2347" s="226" t="s">
        <v>3118</v>
      </c>
      <c r="E2347" s="18" t="s">
        <v>1</v>
      </c>
      <c r="F2347" s="227">
        <v>0</v>
      </c>
      <c r="H2347" s="33"/>
    </row>
    <row r="2348" spans="2:8" s="1" customFormat="1" ht="16.899999999999999" customHeight="1">
      <c r="B2348" s="33"/>
      <c r="C2348" s="226" t="s">
        <v>1</v>
      </c>
      <c r="D2348" s="226" t="s">
        <v>3549</v>
      </c>
      <c r="E2348" s="18" t="s">
        <v>1</v>
      </c>
      <c r="F2348" s="227">
        <v>20.218</v>
      </c>
      <c r="H2348" s="33"/>
    </row>
    <row r="2349" spans="2:8" s="1" customFormat="1" ht="16.899999999999999" customHeight="1">
      <c r="B2349" s="33"/>
      <c r="C2349" s="228" t="s">
        <v>10747</v>
      </c>
      <c r="H2349" s="33"/>
    </row>
    <row r="2350" spans="2:8" s="1" customFormat="1" ht="16.899999999999999" customHeight="1">
      <c r="B2350" s="33"/>
      <c r="C2350" s="226" t="s">
        <v>4381</v>
      </c>
      <c r="D2350" s="226" t="s">
        <v>4382</v>
      </c>
      <c r="E2350" s="18" t="s">
        <v>312</v>
      </c>
      <c r="F2350" s="227">
        <v>20.218</v>
      </c>
      <c r="H2350" s="33"/>
    </row>
    <row r="2351" spans="2:8" s="1" customFormat="1" ht="16.899999999999999" customHeight="1">
      <c r="B2351" s="33"/>
      <c r="C2351" s="226" t="s">
        <v>4392</v>
      </c>
      <c r="D2351" s="226" t="s">
        <v>4393</v>
      </c>
      <c r="E2351" s="18" t="s">
        <v>312</v>
      </c>
      <c r="F2351" s="227">
        <v>20.218</v>
      </c>
      <c r="H2351" s="33"/>
    </row>
    <row r="2352" spans="2:8" s="1" customFormat="1" ht="16.899999999999999" customHeight="1">
      <c r="B2352" s="33"/>
      <c r="C2352" s="226" t="s">
        <v>4402</v>
      </c>
      <c r="D2352" s="226" t="s">
        <v>4403</v>
      </c>
      <c r="E2352" s="18" t="s">
        <v>312</v>
      </c>
      <c r="F2352" s="227">
        <v>20.218</v>
      </c>
      <c r="H2352" s="33"/>
    </row>
    <row r="2353" spans="2:8" s="1" customFormat="1" ht="22.5">
      <c r="B2353" s="33"/>
      <c r="C2353" s="226" t="s">
        <v>4412</v>
      </c>
      <c r="D2353" s="226" t="s">
        <v>4413</v>
      </c>
      <c r="E2353" s="18" t="s">
        <v>312</v>
      </c>
      <c r="F2353" s="227">
        <v>20.218</v>
      </c>
      <c r="H2353" s="33"/>
    </row>
    <row r="2354" spans="2:8" s="1" customFormat="1" ht="16.899999999999999" customHeight="1">
      <c r="B2354" s="33"/>
      <c r="C2354" s="226" t="s">
        <v>1976</v>
      </c>
      <c r="D2354" s="226" t="s">
        <v>1977</v>
      </c>
      <c r="E2354" s="18" t="s">
        <v>312</v>
      </c>
      <c r="F2354" s="227">
        <v>6.6719999999999997</v>
      </c>
      <c r="H2354" s="33"/>
    </row>
    <row r="2355" spans="2:8" s="1" customFormat="1" ht="16.899999999999999" customHeight="1">
      <c r="B2355" s="33"/>
      <c r="C2355" s="222" t="s">
        <v>10900</v>
      </c>
      <c r="D2355" s="223" t="s">
        <v>1</v>
      </c>
      <c r="E2355" s="224" t="s">
        <v>1</v>
      </c>
      <c r="F2355" s="225">
        <v>15.28</v>
      </c>
      <c r="H2355" s="33"/>
    </row>
    <row r="2356" spans="2:8" s="1" customFormat="1" ht="16.899999999999999" customHeight="1">
      <c r="B2356" s="33"/>
      <c r="C2356" s="226" t="s">
        <v>1</v>
      </c>
      <c r="D2356" s="226" t="s">
        <v>3118</v>
      </c>
      <c r="E2356" s="18" t="s">
        <v>1</v>
      </c>
      <c r="F2356" s="227">
        <v>0</v>
      </c>
      <c r="H2356" s="33"/>
    </row>
    <row r="2357" spans="2:8" s="1" customFormat="1" ht="16.899999999999999" customHeight="1">
      <c r="B2357" s="33"/>
      <c r="C2357" s="226" t="s">
        <v>1</v>
      </c>
      <c r="D2357" s="226" t="s">
        <v>10901</v>
      </c>
      <c r="E2357" s="18" t="s">
        <v>1</v>
      </c>
      <c r="F2357" s="227">
        <v>15.28</v>
      </c>
      <c r="H2357" s="33"/>
    </row>
    <row r="2358" spans="2:8" s="1" customFormat="1" ht="16.899999999999999" customHeight="1">
      <c r="B2358" s="33"/>
      <c r="C2358" s="222" t="s">
        <v>10902</v>
      </c>
      <c r="D2358" s="223" t="s">
        <v>1</v>
      </c>
      <c r="E2358" s="224" t="s">
        <v>1</v>
      </c>
      <c r="F2358" s="225">
        <v>20.76</v>
      </c>
      <c r="H2358" s="33"/>
    </row>
    <row r="2359" spans="2:8" s="1" customFormat="1" ht="16.899999999999999" customHeight="1">
      <c r="B2359" s="33"/>
      <c r="C2359" s="226" t="s">
        <v>1</v>
      </c>
      <c r="D2359" s="226" t="s">
        <v>10903</v>
      </c>
      <c r="E2359" s="18" t="s">
        <v>1</v>
      </c>
      <c r="F2359" s="227">
        <v>0</v>
      </c>
      <c r="H2359" s="33"/>
    </row>
    <row r="2360" spans="2:8" s="1" customFormat="1" ht="16.899999999999999" customHeight="1">
      <c r="B2360" s="33"/>
      <c r="C2360" s="226" t="s">
        <v>1</v>
      </c>
      <c r="D2360" s="226" t="s">
        <v>10904</v>
      </c>
      <c r="E2360" s="18" t="s">
        <v>1</v>
      </c>
      <c r="F2360" s="227">
        <v>9.4600000000000009</v>
      </c>
      <c r="H2360" s="33"/>
    </row>
    <row r="2361" spans="2:8" s="1" customFormat="1" ht="16.899999999999999" customHeight="1">
      <c r="B2361" s="33"/>
      <c r="C2361" s="226" t="s">
        <v>1</v>
      </c>
      <c r="D2361" s="226" t="s">
        <v>10905</v>
      </c>
      <c r="E2361" s="18" t="s">
        <v>1</v>
      </c>
      <c r="F2361" s="227">
        <v>0</v>
      </c>
      <c r="H2361" s="33"/>
    </row>
    <row r="2362" spans="2:8" s="1" customFormat="1" ht="16.899999999999999" customHeight="1">
      <c r="B2362" s="33"/>
      <c r="C2362" s="226" t="s">
        <v>1</v>
      </c>
      <c r="D2362" s="226" t="s">
        <v>10906</v>
      </c>
      <c r="E2362" s="18" t="s">
        <v>1</v>
      </c>
      <c r="F2362" s="227">
        <v>5.53</v>
      </c>
      <c r="H2362" s="33"/>
    </row>
    <row r="2363" spans="2:8" s="1" customFormat="1" ht="16.899999999999999" customHeight="1">
      <c r="B2363" s="33"/>
      <c r="C2363" s="226" t="s">
        <v>1</v>
      </c>
      <c r="D2363" s="226" t="s">
        <v>10907</v>
      </c>
      <c r="E2363" s="18" t="s">
        <v>1</v>
      </c>
      <c r="F2363" s="227">
        <v>0</v>
      </c>
      <c r="H2363" s="33"/>
    </row>
    <row r="2364" spans="2:8" s="1" customFormat="1" ht="16.899999999999999" customHeight="1">
      <c r="B2364" s="33"/>
      <c r="C2364" s="226" t="s">
        <v>1</v>
      </c>
      <c r="D2364" s="226" t="s">
        <v>10908</v>
      </c>
      <c r="E2364" s="18" t="s">
        <v>1</v>
      </c>
      <c r="F2364" s="227">
        <v>5.77</v>
      </c>
      <c r="H2364" s="33"/>
    </row>
    <row r="2365" spans="2:8" s="1" customFormat="1" ht="16.899999999999999" customHeight="1">
      <c r="B2365" s="33"/>
      <c r="C2365" s="226" t="s">
        <v>1</v>
      </c>
      <c r="D2365" s="226" t="s">
        <v>325</v>
      </c>
      <c r="E2365" s="18" t="s">
        <v>1</v>
      </c>
      <c r="F2365" s="227">
        <v>20.76</v>
      </c>
      <c r="H2365" s="33"/>
    </row>
    <row r="2366" spans="2:8" s="1" customFormat="1" ht="16.899999999999999" customHeight="1">
      <c r="B2366" s="33"/>
      <c r="C2366" s="222" t="s">
        <v>2403</v>
      </c>
      <c r="D2366" s="223" t="s">
        <v>1</v>
      </c>
      <c r="E2366" s="224" t="s">
        <v>1</v>
      </c>
      <c r="F2366" s="225">
        <v>11.72</v>
      </c>
      <c r="H2366" s="33"/>
    </row>
    <row r="2367" spans="2:8" s="1" customFormat="1" ht="16.899999999999999" customHeight="1">
      <c r="B2367" s="33"/>
      <c r="C2367" s="226" t="s">
        <v>1</v>
      </c>
      <c r="D2367" s="226" t="s">
        <v>4330</v>
      </c>
      <c r="E2367" s="18" t="s">
        <v>1</v>
      </c>
      <c r="F2367" s="227">
        <v>0</v>
      </c>
      <c r="H2367" s="33"/>
    </row>
    <row r="2368" spans="2:8" s="1" customFormat="1" ht="16.899999999999999" customHeight="1">
      <c r="B2368" s="33"/>
      <c r="C2368" s="226" t="s">
        <v>1</v>
      </c>
      <c r="D2368" s="226" t="s">
        <v>4331</v>
      </c>
      <c r="E2368" s="18" t="s">
        <v>1</v>
      </c>
      <c r="F2368" s="227">
        <v>5.55</v>
      </c>
      <c r="H2368" s="33"/>
    </row>
    <row r="2369" spans="2:8" s="1" customFormat="1" ht="16.899999999999999" customHeight="1">
      <c r="B2369" s="33"/>
      <c r="C2369" s="226" t="s">
        <v>1</v>
      </c>
      <c r="D2369" s="226" t="s">
        <v>4332</v>
      </c>
      <c r="E2369" s="18" t="s">
        <v>1</v>
      </c>
      <c r="F2369" s="227">
        <v>1.68</v>
      </c>
      <c r="H2369" s="33"/>
    </row>
    <row r="2370" spans="2:8" s="1" customFormat="1" ht="16.899999999999999" customHeight="1">
      <c r="B2370" s="33"/>
      <c r="C2370" s="226" t="s">
        <v>1</v>
      </c>
      <c r="D2370" s="226" t="s">
        <v>4333</v>
      </c>
      <c r="E2370" s="18" t="s">
        <v>1</v>
      </c>
      <c r="F2370" s="227">
        <v>0</v>
      </c>
      <c r="H2370" s="33"/>
    </row>
    <row r="2371" spans="2:8" s="1" customFormat="1" ht="16.899999999999999" customHeight="1">
      <c r="B2371" s="33"/>
      <c r="C2371" s="226" t="s">
        <v>1</v>
      </c>
      <c r="D2371" s="226" t="s">
        <v>4334</v>
      </c>
      <c r="E2371" s="18" t="s">
        <v>1</v>
      </c>
      <c r="F2371" s="227">
        <v>3.35</v>
      </c>
      <c r="H2371" s="33"/>
    </row>
    <row r="2372" spans="2:8" s="1" customFormat="1" ht="16.899999999999999" customHeight="1">
      <c r="B2372" s="33"/>
      <c r="C2372" s="226" t="s">
        <v>1</v>
      </c>
      <c r="D2372" s="226" t="s">
        <v>4335</v>
      </c>
      <c r="E2372" s="18" t="s">
        <v>1</v>
      </c>
      <c r="F2372" s="227">
        <v>1.1399999999999999</v>
      </c>
      <c r="H2372" s="33"/>
    </row>
    <row r="2373" spans="2:8" s="1" customFormat="1" ht="16.899999999999999" customHeight="1">
      <c r="B2373" s="33"/>
      <c r="C2373" s="226" t="s">
        <v>1</v>
      </c>
      <c r="D2373" s="226" t="s">
        <v>325</v>
      </c>
      <c r="E2373" s="18" t="s">
        <v>1</v>
      </c>
      <c r="F2373" s="227">
        <v>11.72</v>
      </c>
      <c r="H2373" s="33"/>
    </row>
    <row r="2374" spans="2:8" s="1" customFormat="1" ht="16.899999999999999" customHeight="1">
      <c r="B2374" s="33"/>
      <c r="C2374" s="228" t="s">
        <v>10747</v>
      </c>
      <c r="H2374" s="33"/>
    </row>
    <row r="2375" spans="2:8" s="1" customFormat="1" ht="22.5">
      <c r="B2375" s="33"/>
      <c r="C2375" s="226" t="s">
        <v>4337</v>
      </c>
      <c r="D2375" s="226" t="s">
        <v>4338</v>
      </c>
      <c r="E2375" s="18" t="s">
        <v>312</v>
      </c>
      <c r="F2375" s="227">
        <v>33.72</v>
      </c>
      <c r="H2375" s="33"/>
    </row>
    <row r="2376" spans="2:8" s="1" customFormat="1" ht="16.899999999999999" customHeight="1">
      <c r="B2376" s="33"/>
      <c r="C2376" s="226" t="s">
        <v>4325</v>
      </c>
      <c r="D2376" s="226" t="s">
        <v>4326</v>
      </c>
      <c r="E2376" s="18" t="s">
        <v>312</v>
      </c>
      <c r="F2376" s="227">
        <v>40.32</v>
      </c>
      <c r="H2376" s="33"/>
    </row>
    <row r="2377" spans="2:8" s="1" customFormat="1" ht="16.899999999999999" customHeight="1">
      <c r="B2377" s="33"/>
      <c r="C2377" s="222" t="s">
        <v>2363</v>
      </c>
      <c r="D2377" s="223" t="s">
        <v>1</v>
      </c>
      <c r="E2377" s="224" t="s">
        <v>1</v>
      </c>
      <c r="F2377" s="225">
        <v>98.54</v>
      </c>
      <c r="H2377" s="33"/>
    </row>
    <row r="2378" spans="2:8" s="1" customFormat="1" ht="16.899999999999999" customHeight="1">
      <c r="B2378" s="33"/>
      <c r="C2378" s="226" t="s">
        <v>1</v>
      </c>
      <c r="D2378" s="226" t="s">
        <v>2531</v>
      </c>
      <c r="E2378" s="18" t="s">
        <v>1</v>
      </c>
      <c r="F2378" s="227">
        <v>0</v>
      </c>
      <c r="H2378" s="33"/>
    </row>
    <row r="2379" spans="2:8" s="1" customFormat="1" ht="16.899999999999999" customHeight="1">
      <c r="B2379" s="33"/>
      <c r="C2379" s="226" t="s">
        <v>1</v>
      </c>
      <c r="D2379" s="226" t="s">
        <v>2532</v>
      </c>
      <c r="E2379" s="18" t="s">
        <v>1</v>
      </c>
      <c r="F2379" s="227">
        <v>98.54</v>
      </c>
      <c r="H2379" s="33"/>
    </row>
    <row r="2380" spans="2:8" s="1" customFormat="1" ht="16.899999999999999" customHeight="1">
      <c r="B2380" s="33"/>
      <c r="C2380" s="228" t="s">
        <v>10747</v>
      </c>
      <c r="H2380" s="33"/>
    </row>
    <row r="2381" spans="2:8" s="1" customFormat="1" ht="16.899999999999999" customHeight="1">
      <c r="B2381" s="33"/>
      <c r="C2381" s="226" t="s">
        <v>2525</v>
      </c>
      <c r="D2381" s="226" t="s">
        <v>2526</v>
      </c>
      <c r="E2381" s="18" t="s">
        <v>312</v>
      </c>
      <c r="F2381" s="227">
        <v>101.1</v>
      </c>
      <c r="H2381" s="33"/>
    </row>
    <row r="2382" spans="2:8" s="1" customFormat="1" ht="16.899999999999999" customHeight="1">
      <c r="B2382" s="33"/>
      <c r="C2382" s="226" t="s">
        <v>3061</v>
      </c>
      <c r="D2382" s="226" t="s">
        <v>3062</v>
      </c>
      <c r="E2382" s="18" t="s">
        <v>312</v>
      </c>
      <c r="F2382" s="227">
        <v>101.1</v>
      </c>
      <c r="H2382" s="33"/>
    </row>
    <row r="2383" spans="2:8" s="1" customFormat="1" ht="22.5">
      <c r="B2383" s="33"/>
      <c r="C2383" s="226" t="s">
        <v>3065</v>
      </c>
      <c r="D2383" s="226" t="s">
        <v>3066</v>
      </c>
      <c r="E2383" s="18" t="s">
        <v>312</v>
      </c>
      <c r="F2383" s="227">
        <v>98.54</v>
      </c>
      <c r="H2383" s="33"/>
    </row>
    <row r="2384" spans="2:8" s="1" customFormat="1" ht="16.899999999999999" customHeight="1">
      <c r="B2384" s="33"/>
      <c r="C2384" s="226" t="s">
        <v>1069</v>
      </c>
      <c r="D2384" s="226" t="s">
        <v>1070</v>
      </c>
      <c r="E2384" s="18" t="s">
        <v>312</v>
      </c>
      <c r="F2384" s="227">
        <v>558.44000000000005</v>
      </c>
      <c r="H2384" s="33"/>
    </row>
    <row r="2385" spans="2:8" s="1" customFormat="1" ht="16.899999999999999" customHeight="1">
      <c r="B2385" s="33"/>
      <c r="C2385" s="222" t="s">
        <v>2416</v>
      </c>
      <c r="D2385" s="223" t="s">
        <v>1</v>
      </c>
      <c r="E2385" s="224" t="s">
        <v>1</v>
      </c>
      <c r="F2385" s="225">
        <v>2.56</v>
      </c>
      <c r="H2385" s="33"/>
    </row>
    <row r="2386" spans="2:8" s="1" customFormat="1" ht="16.899999999999999" customHeight="1">
      <c r="B2386" s="33"/>
      <c r="C2386" s="226" t="s">
        <v>1</v>
      </c>
      <c r="D2386" s="226" t="s">
        <v>2531</v>
      </c>
      <c r="E2386" s="18" t="s">
        <v>1</v>
      </c>
      <c r="F2386" s="227">
        <v>0</v>
      </c>
      <c r="H2386" s="33"/>
    </row>
    <row r="2387" spans="2:8" s="1" customFormat="1" ht="16.899999999999999" customHeight="1">
      <c r="B2387" s="33"/>
      <c r="C2387" s="226" t="s">
        <v>1</v>
      </c>
      <c r="D2387" s="226" t="s">
        <v>2534</v>
      </c>
      <c r="E2387" s="18" t="s">
        <v>1</v>
      </c>
      <c r="F2387" s="227">
        <v>2.56</v>
      </c>
      <c r="H2387" s="33"/>
    </row>
    <row r="2388" spans="2:8" s="1" customFormat="1" ht="16.899999999999999" customHeight="1">
      <c r="B2388" s="33"/>
      <c r="C2388" s="228" t="s">
        <v>10747</v>
      </c>
      <c r="H2388" s="33"/>
    </row>
    <row r="2389" spans="2:8" s="1" customFormat="1" ht="16.899999999999999" customHeight="1">
      <c r="B2389" s="33"/>
      <c r="C2389" s="226" t="s">
        <v>2525</v>
      </c>
      <c r="D2389" s="226" t="s">
        <v>2526</v>
      </c>
      <c r="E2389" s="18" t="s">
        <v>312</v>
      </c>
      <c r="F2389" s="227">
        <v>101.1</v>
      </c>
      <c r="H2389" s="33"/>
    </row>
    <row r="2390" spans="2:8" s="1" customFormat="1" ht="16.899999999999999" customHeight="1">
      <c r="B2390" s="33"/>
      <c r="C2390" s="226" t="s">
        <v>3061</v>
      </c>
      <c r="D2390" s="226" t="s">
        <v>3062</v>
      </c>
      <c r="E2390" s="18" t="s">
        <v>312</v>
      </c>
      <c r="F2390" s="227">
        <v>101.1</v>
      </c>
      <c r="H2390" s="33"/>
    </row>
    <row r="2391" spans="2:8" s="1" customFormat="1" ht="22.5">
      <c r="B2391" s="33"/>
      <c r="C2391" s="226" t="s">
        <v>3073</v>
      </c>
      <c r="D2391" s="226" t="s">
        <v>3074</v>
      </c>
      <c r="E2391" s="18" t="s">
        <v>312</v>
      </c>
      <c r="F2391" s="227">
        <v>2.56</v>
      </c>
      <c r="H2391" s="33"/>
    </row>
    <row r="2392" spans="2:8" s="1" customFormat="1" ht="16.899999999999999" customHeight="1">
      <c r="B2392" s="33"/>
      <c r="C2392" s="226" t="s">
        <v>1069</v>
      </c>
      <c r="D2392" s="226" t="s">
        <v>1070</v>
      </c>
      <c r="E2392" s="18" t="s">
        <v>312</v>
      </c>
      <c r="F2392" s="227">
        <v>558.44000000000005</v>
      </c>
      <c r="H2392" s="33"/>
    </row>
    <row r="2393" spans="2:8" s="1" customFormat="1" ht="16.899999999999999" customHeight="1">
      <c r="B2393" s="33"/>
      <c r="C2393" s="222" t="s">
        <v>169</v>
      </c>
      <c r="D2393" s="223" t="s">
        <v>1</v>
      </c>
      <c r="E2393" s="224" t="s">
        <v>1</v>
      </c>
      <c r="F2393" s="225">
        <v>176.922</v>
      </c>
      <c r="H2393" s="33"/>
    </row>
    <row r="2394" spans="2:8" s="1" customFormat="1" ht="16.899999999999999" customHeight="1">
      <c r="B2394" s="33"/>
      <c r="C2394" s="226" t="s">
        <v>1</v>
      </c>
      <c r="D2394" s="226" t="s">
        <v>3087</v>
      </c>
      <c r="E2394" s="18" t="s">
        <v>1</v>
      </c>
      <c r="F2394" s="227">
        <v>0</v>
      </c>
      <c r="H2394" s="33"/>
    </row>
    <row r="2395" spans="2:8" s="1" customFormat="1" ht="16.899999999999999" customHeight="1">
      <c r="B2395" s="33"/>
      <c r="C2395" s="226" t="s">
        <v>1</v>
      </c>
      <c r="D2395" s="226" t="s">
        <v>3088</v>
      </c>
      <c r="E2395" s="18" t="s">
        <v>1</v>
      </c>
      <c r="F2395" s="227">
        <v>33.130000000000003</v>
      </c>
      <c r="H2395" s="33"/>
    </row>
    <row r="2396" spans="2:8" s="1" customFormat="1" ht="16.899999999999999" customHeight="1">
      <c r="B2396" s="33"/>
      <c r="C2396" s="226" t="s">
        <v>1</v>
      </c>
      <c r="D2396" s="226" t="s">
        <v>3100</v>
      </c>
      <c r="E2396" s="18" t="s">
        <v>1</v>
      </c>
      <c r="F2396" s="227">
        <v>0</v>
      </c>
      <c r="H2396" s="33"/>
    </row>
    <row r="2397" spans="2:8" s="1" customFormat="1" ht="16.899999999999999" customHeight="1">
      <c r="B2397" s="33"/>
      <c r="C2397" s="226" t="s">
        <v>1</v>
      </c>
      <c r="D2397" s="226" t="s">
        <v>3371</v>
      </c>
      <c r="E2397" s="18" t="s">
        <v>1</v>
      </c>
      <c r="F2397" s="227">
        <v>25.53</v>
      </c>
      <c r="H2397" s="33"/>
    </row>
    <row r="2398" spans="2:8" s="1" customFormat="1" ht="16.899999999999999" customHeight="1">
      <c r="B2398" s="33"/>
      <c r="C2398" s="226" t="s">
        <v>1</v>
      </c>
      <c r="D2398" s="226" t="s">
        <v>3089</v>
      </c>
      <c r="E2398" s="18" t="s">
        <v>1</v>
      </c>
      <c r="F2398" s="227">
        <v>0</v>
      </c>
      <c r="H2398" s="33"/>
    </row>
    <row r="2399" spans="2:8" s="1" customFormat="1" ht="16.899999999999999" customHeight="1">
      <c r="B2399" s="33"/>
      <c r="C2399" s="226" t="s">
        <v>1</v>
      </c>
      <c r="D2399" s="226" t="s">
        <v>3090</v>
      </c>
      <c r="E2399" s="18" t="s">
        <v>1</v>
      </c>
      <c r="F2399" s="227">
        <v>3.74</v>
      </c>
      <c r="H2399" s="33"/>
    </row>
    <row r="2400" spans="2:8" s="1" customFormat="1" ht="16.899999999999999" customHeight="1">
      <c r="B2400" s="33"/>
      <c r="C2400" s="226" t="s">
        <v>1</v>
      </c>
      <c r="D2400" s="226" t="s">
        <v>3121</v>
      </c>
      <c r="E2400" s="18" t="s">
        <v>1</v>
      </c>
      <c r="F2400" s="227">
        <v>0</v>
      </c>
      <c r="H2400" s="33"/>
    </row>
    <row r="2401" spans="2:8" s="1" customFormat="1" ht="16.899999999999999" customHeight="1">
      <c r="B2401" s="33"/>
      <c r="C2401" s="226" t="s">
        <v>1</v>
      </c>
      <c r="D2401" s="226" t="s">
        <v>3372</v>
      </c>
      <c r="E2401" s="18" t="s">
        <v>1</v>
      </c>
      <c r="F2401" s="227">
        <v>70.760000000000005</v>
      </c>
      <c r="H2401" s="33"/>
    </row>
    <row r="2402" spans="2:8" s="1" customFormat="1" ht="16.899999999999999" customHeight="1">
      <c r="B2402" s="33"/>
      <c r="C2402" s="226" t="s">
        <v>1</v>
      </c>
      <c r="D2402" s="226" t="s">
        <v>3373</v>
      </c>
      <c r="E2402" s="18" t="s">
        <v>1</v>
      </c>
      <c r="F2402" s="227">
        <v>0</v>
      </c>
      <c r="H2402" s="33"/>
    </row>
    <row r="2403" spans="2:8" s="1" customFormat="1" ht="16.899999999999999" customHeight="1">
      <c r="B2403" s="33"/>
      <c r="C2403" s="226" t="s">
        <v>1</v>
      </c>
      <c r="D2403" s="226" t="s">
        <v>3374</v>
      </c>
      <c r="E2403" s="18" t="s">
        <v>1</v>
      </c>
      <c r="F2403" s="227">
        <v>26.89</v>
      </c>
      <c r="H2403" s="33"/>
    </row>
    <row r="2404" spans="2:8" s="1" customFormat="1" ht="16.899999999999999" customHeight="1">
      <c r="B2404" s="33"/>
      <c r="C2404" s="226" t="s">
        <v>1</v>
      </c>
      <c r="D2404" s="226" t="s">
        <v>3091</v>
      </c>
      <c r="E2404" s="18" t="s">
        <v>1</v>
      </c>
      <c r="F2404" s="227">
        <v>0</v>
      </c>
      <c r="H2404" s="33"/>
    </row>
    <row r="2405" spans="2:8" s="1" customFormat="1" ht="16.899999999999999" customHeight="1">
      <c r="B2405" s="33"/>
      <c r="C2405" s="226" t="s">
        <v>1</v>
      </c>
      <c r="D2405" s="226" t="s">
        <v>3092</v>
      </c>
      <c r="E2405" s="18" t="s">
        <v>1</v>
      </c>
      <c r="F2405" s="227">
        <v>14.77</v>
      </c>
      <c r="H2405" s="33"/>
    </row>
    <row r="2406" spans="2:8" s="1" customFormat="1" ht="16.899999999999999" customHeight="1">
      <c r="B2406" s="33"/>
      <c r="C2406" s="226" t="s">
        <v>1</v>
      </c>
      <c r="D2406" s="226" t="s">
        <v>3132</v>
      </c>
      <c r="E2406" s="18" t="s">
        <v>1</v>
      </c>
      <c r="F2406" s="227">
        <v>0</v>
      </c>
      <c r="H2406" s="33"/>
    </row>
    <row r="2407" spans="2:8" s="1" customFormat="1" ht="16.899999999999999" customHeight="1">
      <c r="B2407" s="33"/>
      <c r="C2407" s="226" t="s">
        <v>1</v>
      </c>
      <c r="D2407" s="226" t="s">
        <v>3200</v>
      </c>
      <c r="E2407" s="18" t="s">
        <v>1</v>
      </c>
      <c r="F2407" s="227">
        <v>2.1019999999999999</v>
      </c>
      <c r="H2407" s="33"/>
    </row>
    <row r="2408" spans="2:8" s="1" customFormat="1" ht="16.899999999999999" customHeight="1">
      <c r="B2408" s="33"/>
      <c r="C2408" s="226" t="s">
        <v>1</v>
      </c>
      <c r="D2408" s="226" t="s">
        <v>325</v>
      </c>
      <c r="E2408" s="18" t="s">
        <v>1</v>
      </c>
      <c r="F2408" s="227">
        <v>176.922</v>
      </c>
      <c r="H2408" s="33"/>
    </row>
    <row r="2409" spans="2:8" s="1" customFormat="1" ht="16.899999999999999" customHeight="1">
      <c r="B2409" s="33"/>
      <c r="C2409" s="228" t="s">
        <v>10747</v>
      </c>
      <c r="H2409" s="33"/>
    </row>
    <row r="2410" spans="2:8" s="1" customFormat="1" ht="16.899999999999999" customHeight="1">
      <c r="B2410" s="33"/>
      <c r="C2410" s="226" t="s">
        <v>3362</v>
      </c>
      <c r="D2410" s="226" t="s">
        <v>3363</v>
      </c>
      <c r="E2410" s="18" t="s">
        <v>312</v>
      </c>
      <c r="F2410" s="227">
        <v>666.23199999999997</v>
      </c>
      <c r="H2410" s="33"/>
    </row>
    <row r="2411" spans="2:8" s="1" customFormat="1" ht="16.899999999999999" customHeight="1">
      <c r="B2411" s="33"/>
      <c r="C2411" s="226" t="s">
        <v>753</v>
      </c>
      <c r="D2411" s="226" t="s">
        <v>754</v>
      </c>
      <c r="E2411" s="18" t="s">
        <v>312</v>
      </c>
      <c r="F2411" s="227">
        <v>1041.5920000000001</v>
      </c>
      <c r="H2411" s="33"/>
    </row>
    <row r="2412" spans="2:8" s="1" customFormat="1" ht="16.899999999999999" customHeight="1">
      <c r="B2412" s="33"/>
      <c r="C2412" s="226" t="s">
        <v>1298</v>
      </c>
      <c r="D2412" s="226" t="s">
        <v>1299</v>
      </c>
      <c r="E2412" s="18" t="s">
        <v>312</v>
      </c>
      <c r="F2412" s="227">
        <v>391.00200000000001</v>
      </c>
      <c r="H2412" s="33"/>
    </row>
    <row r="2413" spans="2:8" s="1" customFormat="1" ht="16.899999999999999" customHeight="1">
      <c r="B2413" s="33"/>
      <c r="C2413" s="226" t="s">
        <v>1298</v>
      </c>
      <c r="D2413" s="226" t="s">
        <v>1299</v>
      </c>
      <c r="E2413" s="18" t="s">
        <v>312</v>
      </c>
      <c r="F2413" s="227">
        <v>666.23199999999997</v>
      </c>
      <c r="H2413" s="33"/>
    </row>
    <row r="2414" spans="2:8" s="1" customFormat="1" ht="16.899999999999999" customHeight="1">
      <c r="B2414" s="33"/>
      <c r="C2414" s="226" t="s">
        <v>4375</v>
      </c>
      <c r="D2414" s="226" t="s">
        <v>4376</v>
      </c>
      <c r="E2414" s="18" t="s">
        <v>312</v>
      </c>
      <c r="F2414" s="227">
        <v>695.63199999999995</v>
      </c>
      <c r="H2414" s="33"/>
    </row>
    <row r="2415" spans="2:8" s="1" customFormat="1" ht="16.899999999999999" customHeight="1">
      <c r="B2415" s="33"/>
      <c r="C2415" s="226" t="s">
        <v>4387</v>
      </c>
      <c r="D2415" s="226" t="s">
        <v>4388</v>
      </c>
      <c r="E2415" s="18" t="s">
        <v>312</v>
      </c>
      <c r="F2415" s="227">
        <v>695.63199999999995</v>
      </c>
      <c r="H2415" s="33"/>
    </row>
    <row r="2416" spans="2:8" s="1" customFormat="1" ht="16.899999999999999" customHeight="1">
      <c r="B2416" s="33"/>
      <c r="C2416" s="226" t="s">
        <v>4397</v>
      </c>
      <c r="D2416" s="226" t="s">
        <v>4398</v>
      </c>
      <c r="E2416" s="18" t="s">
        <v>312</v>
      </c>
      <c r="F2416" s="227">
        <v>695.63199999999995</v>
      </c>
      <c r="H2416" s="33"/>
    </row>
    <row r="2417" spans="2:8" s="1" customFormat="1" ht="16.899999999999999" customHeight="1">
      <c r="B2417" s="33"/>
      <c r="C2417" s="226" t="s">
        <v>1967</v>
      </c>
      <c r="D2417" s="226" t="s">
        <v>1968</v>
      </c>
      <c r="E2417" s="18" t="s">
        <v>312</v>
      </c>
      <c r="F2417" s="227">
        <v>532.55200000000002</v>
      </c>
      <c r="H2417" s="33"/>
    </row>
    <row r="2418" spans="2:8" s="1" customFormat="1" ht="16.899999999999999" customHeight="1">
      <c r="B2418" s="33"/>
      <c r="C2418" s="226" t="s">
        <v>1315</v>
      </c>
      <c r="D2418" s="226" t="s">
        <v>1316</v>
      </c>
      <c r="E2418" s="18" t="s">
        <v>312</v>
      </c>
      <c r="F2418" s="227">
        <v>410.55200000000002</v>
      </c>
      <c r="H2418" s="33"/>
    </row>
    <row r="2419" spans="2:8" s="1" customFormat="1" ht="16.899999999999999" customHeight="1">
      <c r="B2419" s="33"/>
      <c r="C2419" s="222" t="s">
        <v>2384</v>
      </c>
      <c r="D2419" s="223" t="s">
        <v>1</v>
      </c>
      <c r="E2419" s="224" t="s">
        <v>1</v>
      </c>
      <c r="F2419" s="225">
        <v>136.41999999999999</v>
      </c>
      <c r="H2419" s="33"/>
    </row>
    <row r="2420" spans="2:8" s="1" customFormat="1" ht="16.899999999999999" customHeight="1">
      <c r="B2420" s="33"/>
      <c r="C2420" s="226" t="s">
        <v>1</v>
      </c>
      <c r="D2420" s="226" t="s">
        <v>3087</v>
      </c>
      <c r="E2420" s="18" t="s">
        <v>1</v>
      </c>
      <c r="F2420" s="227">
        <v>0</v>
      </c>
      <c r="H2420" s="33"/>
    </row>
    <row r="2421" spans="2:8" s="1" customFormat="1" ht="16.899999999999999" customHeight="1">
      <c r="B2421" s="33"/>
      <c r="C2421" s="226" t="s">
        <v>1</v>
      </c>
      <c r="D2421" s="226" t="s">
        <v>3740</v>
      </c>
      <c r="E2421" s="18" t="s">
        <v>1</v>
      </c>
      <c r="F2421" s="227">
        <v>28.39</v>
      </c>
      <c r="H2421" s="33"/>
    </row>
    <row r="2422" spans="2:8" s="1" customFormat="1" ht="16.899999999999999" customHeight="1">
      <c r="B2422" s="33"/>
      <c r="C2422" s="226" t="s">
        <v>1</v>
      </c>
      <c r="D2422" s="226" t="s">
        <v>3100</v>
      </c>
      <c r="E2422" s="18" t="s">
        <v>1</v>
      </c>
      <c r="F2422" s="227">
        <v>0</v>
      </c>
      <c r="H2422" s="33"/>
    </row>
    <row r="2423" spans="2:8" s="1" customFormat="1" ht="16.899999999999999" customHeight="1">
      <c r="B2423" s="33"/>
      <c r="C2423" s="226" t="s">
        <v>1</v>
      </c>
      <c r="D2423" s="226" t="s">
        <v>3741</v>
      </c>
      <c r="E2423" s="18" t="s">
        <v>1</v>
      </c>
      <c r="F2423" s="227">
        <v>21.92</v>
      </c>
      <c r="H2423" s="33"/>
    </row>
    <row r="2424" spans="2:8" s="1" customFormat="1" ht="16.899999999999999" customHeight="1">
      <c r="B2424" s="33"/>
      <c r="C2424" s="226" t="s">
        <v>1</v>
      </c>
      <c r="D2424" s="226" t="s">
        <v>3089</v>
      </c>
      <c r="E2424" s="18" t="s">
        <v>1</v>
      </c>
      <c r="F2424" s="227">
        <v>0</v>
      </c>
      <c r="H2424" s="33"/>
    </row>
    <row r="2425" spans="2:8" s="1" customFormat="1" ht="16.899999999999999" customHeight="1">
      <c r="B2425" s="33"/>
      <c r="C2425" s="226" t="s">
        <v>1</v>
      </c>
      <c r="D2425" s="226" t="s">
        <v>3742</v>
      </c>
      <c r="E2425" s="18" t="s">
        <v>1</v>
      </c>
      <c r="F2425" s="227">
        <v>7.72</v>
      </c>
      <c r="H2425" s="33"/>
    </row>
    <row r="2426" spans="2:8" s="1" customFormat="1" ht="16.899999999999999" customHeight="1">
      <c r="B2426" s="33"/>
      <c r="C2426" s="226" t="s">
        <v>1</v>
      </c>
      <c r="D2426" s="226" t="s">
        <v>3121</v>
      </c>
      <c r="E2426" s="18" t="s">
        <v>1</v>
      </c>
      <c r="F2426" s="227">
        <v>0</v>
      </c>
      <c r="H2426" s="33"/>
    </row>
    <row r="2427" spans="2:8" s="1" customFormat="1" ht="16.899999999999999" customHeight="1">
      <c r="B2427" s="33"/>
      <c r="C2427" s="226" t="s">
        <v>1</v>
      </c>
      <c r="D2427" s="226" t="s">
        <v>3743</v>
      </c>
      <c r="E2427" s="18" t="s">
        <v>1</v>
      </c>
      <c r="F2427" s="227">
        <v>35.93</v>
      </c>
      <c r="H2427" s="33"/>
    </row>
    <row r="2428" spans="2:8" s="1" customFormat="1" ht="16.899999999999999" customHeight="1">
      <c r="B2428" s="33"/>
      <c r="C2428" s="226" t="s">
        <v>1</v>
      </c>
      <c r="D2428" s="226" t="s">
        <v>3373</v>
      </c>
      <c r="E2428" s="18" t="s">
        <v>1</v>
      </c>
      <c r="F2428" s="227">
        <v>0</v>
      </c>
      <c r="H2428" s="33"/>
    </row>
    <row r="2429" spans="2:8" s="1" customFormat="1" ht="16.899999999999999" customHeight="1">
      <c r="B2429" s="33"/>
      <c r="C2429" s="226" t="s">
        <v>1</v>
      </c>
      <c r="D2429" s="226" t="s">
        <v>3744</v>
      </c>
      <c r="E2429" s="18" t="s">
        <v>1</v>
      </c>
      <c r="F2429" s="227">
        <v>23.36</v>
      </c>
      <c r="H2429" s="33"/>
    </row>
    <row r="2430" spans="2:8" s="1" customFormat="1" ht="16.899999999999999" customHeight="1">
      <c r="B2430" s="33"/>
      <c r="C2430" s="226" t="s">
        <v>1</v>
      </c>
      <c r="D2430" s="226" t="s">
        <v>3091</v>
      </c>
      <c r="E2430" s="18" t="s">
        <v>1</v>
      </c>
      <c r="F2430" s="227">
        <v>0</v>
      </c>
      <c r="H2430" s="33"/>
    </row>
    <row r="2431" spans="2:8" s="1" customFormat="1" ht="16.899999999999999" customHeight="1">
      <c r="B2431" s="33"/>
      <c r="C2431" s="226" t="s">
        <v>1</v>
      </c>
      <c r="D2431" s="226" t="s">
        <v>3745</v>
      </c>
      <c r="E2431" s="18" t="s">
        <v>1</v>
      </c>
      <c r="F2431" s="227">
        <v>17.899999999999999</v>
      </c>
      <c r="H2431" s="33"/>
    </row>
    <row r="2432" spans="2:8" s="1" customFormat="1" ht="16.899999999999999" customHeight="1">
      <c r="B2432" s="33"/>
      <c r="C2432" s="226" t="s">
        <v>1</v>
      </c>
      <c r="D2432" s="226" t="s">
        <v>3132</v>
      </c>
      <c r="E2432" s="18" t="s">
        <v>1</v>
      </c>
      <c r="F2432" s="227">
        <v>0</v>
      </c>
      <c r="H2432" s="33"/>
    </row>
    <row r="2433" spans="2:8" s="1" customFormat="1" ht="16.899999999999999" customHeight="1">
      <c r="B2433" s="33"/>
      <c r="C2433" s="226" t="s">
        <v>1</v>
      </c>
      <c r="D2433" s="226" t="s">
        <v>3746</v>
      </c>
      <c r="E2433" s="18" t="s">
        <v>1</v>
      </c>
      <c r="F2433" s="227">
        <v>1.2</v>
      </c>
      <c r="H2433" s="33"/>
    </row>
    <row r="2434" spans="2:8" s="1" customFormat="1" ht="16.899999999999999" customHeight="1">
      <c r="B2434" s="33"/>
      <c r="C2434" s="226" t="s">
        <v>1</v>
      </c>
      <c r="D2434" s="226" t="s">
        <v>325</v>
      </c>
      <c r="E2434" s="18" t="s">
        <v>1</v>
      </c>
      <c r="F2434" s="227">
        <v>136.41999999999999</v>
      </c>
      <c r="H2434" s="33"/>
    </row>
    <row r="2435" spans="2:8" s="1" customFormat="1" ht="16.899999999999999" customHeight="1">
      <c r="B2435" s="33"/>
      <c r="C2435" s="228" t="s">
        <v>10747</v>
      </c>
      <c r="H2435" s="33"/>
    </row>
    <row r="2436" spans="2:8" s="1" customFormat="1" ht="16.899999999999999" customHeight="1">
      <c r="B2436" s="33"/>
      <c r="C2436" s="226" t="s">
        <v>1293</v>
      </c>
      <c r="D2436" s="226" t="s">
        <v>1294</v>
      </c>
      <c r="E2436" s="18" t="s">
        <v>398</v>
      </c>
      <c r="F2436" s="227">
        <v>561.89</v>
      </c>
      <c r="H2436" s="33"/>
    </row>
    <row r="2437" spans="2:8" s="1" customFormat="1" ht="16.899999999999999" customHeight="1">
      <c r="B2437" s="33"/>
      <c r="C2437" s="226" t="s">
        <v>4463</v>
      </c>
      <c r="D2437" s="226" t="s">
        <v>4464</v>
      </c>
      <c r="E2437" s="18" t="s">
        <v>398</v>
      </c>
      <c r="F2437" s="227">
        <v>490.45</v>
      </c>
      <c r="H2437" s="33"/>
    </row>
    <row r="2438" spans="2:8" s="1" customFormat="1" ht="16.899999999999999" customHeight="1">
      <c r="B2438" s="33"/>
      <c r="C2438" s="222" t="s">
        <v>167</v>
      </c>
      <c r="D2438" s="223" t="s">
        <v>1</v>
      </c>
      <c r="E2438" s="224" t="s">
        <v>1</v>
      </c>
      <c r="F2438" s="225">
        <v>21.52</v>
      </c>
      <c r="H2438" s="33"/>
    </row>
    <row r="2439" spans="2:8" s="1" customFormat="1" ht="16.899999999999999" customHeight="1">
      <c r="B2439" s="33"/>
      <c r="C2439" s="226" t="s">
        <v>1</v>
      </c>
      <c r="D2439" s="226" t="s">
        <v>3110</v>
      </c>
      <c r="E2439" s="18" t="s">
        <v>1</v>
      </c>
      <c r="F2439" s="227">
        <v>0</v>
      </c>
      <c r="H2439" s="33"/>
    </row>
    <row r="2440" spans="2:8" s="1" customFormat="1" ht="16.899999999999999" customHeight="1">
      <c r="B2440" s="33"/>
      <c r="C2440" s="226" t="s">
        <v>1</v>
      </c>
      <c r="D2440" s="226" t="s">
        <v>3376</v>
      </c>
      <c r="E2440" s="18" t="s">
        <v>1</v>
      </c>
      <c r="F2440" s="227">
        <v>5.73</v>
      </c>
      <c r="H2440" s="33"/>
    </row>
    <row r="2441" spans="2:8" s="1" customFormat="1" ht="16.899999999999999" customHeight="1">
      <c r="B2441" s="33"/>
      <c r="C2441" s="226" t="s">
        <v>1</v>
      </c>
      <c r="D2441" s="226" t="s">
        <v>3112</v>
      </c>
      <c r="E2441" s="18" t="s">
        <v>1</v>
      </c>
      <c r="F2441" s="227">
        <v>0</v>
      </c>
      <c r="H2441" s="33"/>
    </row>
    <row r="2442" spans="2:8" s="1" customFormat="1" ht="16.899999999999999" customHeight="1">
      <c r="B2442" s="33"/>
      <c r="C2442" s="226" t="s">
        <v>1</v>
      </c>
      <c r="D2442" s="226" t="s">
        <v>3377</v>
      </c>
      <c r="E2442" s="18" t="s">
        <v>1</v>
      </c>
      <c r="F2442" s="227">
        <v>1.83</v>
      </c>
      <c r="H2442" s="33"/>
    </row>
    <row r="2443" spans="2:8" s="1" customFormat="1" ht="16.899999999999999" customHeight="1">
      <c r="B2443" s="33"/>
      <c r="C2443" s="226" t="s">
        <v>1</v>
      </c>
      <c r="D2443" s="226" t="s">
        <v>3114</v>
      </c>
      <c r="E2443" s="18" t="s">
        <v>1</v>
      </c>
      <c r="F2443" s="227">
        <v>0</v>
      </c>
      <c r="H2443" s="33"/>
    </row>
    <row r="2444" spans="2:8" s="1" customFormat="1" ht="16.899999999999999" customHeight="1">
      <c r="B2444" s="33"/>
      <c r="C2444" s="226" t="s">
        <v>1</v>
      </c>
      <c r="D2444" s="226" t="s">
        <v>3378</v>
      </c>
      <c r="E2444" s="18" t="s">
        <v>1</v>
      </c>
      <c r="F2444" s="227">
        <v>4.9800000000000004</v>
      </c>
      <c r="H2444" s="33"/>
    </row>
    <row r="2445" spans="2:8" s="1" customFormat="1" ht="16.899999999999999" customHeight="1">
      <c r="B2445" s="33"/>
      <c r="C2445" s="226" t="s">
        <v>1</v>
      </c>
      <c r="D2445" s="226" t="s">
        <v>3116</v>
      </c>
      <c r="E2445" s="18" t="s">
        <v>1</v>
      </c>
      <c r="F2445" s="227">
        <v>0</v>
      </c>
      <c r="H2445" s="33"/>
    </row>
    <row r="2446" spans="2:8" s="1" customFormat="1" ht="16.899999999999999" customHeight="1">
      <c r="B2446" s="33"/>
      <c r="C2446" s="226" t="s">
        <v>1</v>
      </c>
      <c r="D2446" s="226" t="s">
        <v>3379</v>
      </c>
      <c r="E2446" s="18" t="s">
        <v>1</v>
      </c>
      <c r="F2446" s="227">
        <v>8.98</v>
      </c>
      <c r="H2446" s="33"/>
    </row>
    <row r="2447" spans="2:8" s="1" customFormat="1" ht="16.899999999999999" customHeight="1">
      <c r="B2447" s="33"/>
      <c r="C2447" s="226" t="s">
        <v>1</v>
      </c>
      <c r="D2447" s="226" t="s">
        <v>325</v>
      </c>
      <c r="E2447" s="18" t="s">
        <v>1</v>
      </c>
      <c r="F2447" s="227">
        <v>21.52</v>
      </c>
      <c r="H2447" s="33"/>
    </row>
    <row r="2448" spans="2:8" s="1" customFormat="1" ht="16.899999999999999" customHeight="1">
      <c r="B2448" s="33"/>
      <c r="C2448" s="228" t="s">
        <v>10747</v>
      </c>
      <c r="H2448" s="33"/>
    </row>
    <row r="2449" spans="2:8" s="1" customFormat="1" ht="16.899999999999999" customHeight="1">
      <c r="B2449" s="33"/>
      <c r="C2449" s="226" t="s">
        <v>3362</v>
      </c>
      <c r="D2449" s="226" t="s">
        <v>3363</v>
      </c>
      <c r="E2449" s="18" t="s">
        <v>312</v>
      </c>
      <c r="F2449" s="227">
        <v>666.23199999999997</v>
      </c>
      <c r="H2449" s="33"/>
    </row>
    <row r="2450" spans="2:8" s="1" customFormat="1" ht="16.899999999999999" customHeight="1">
      <c r="B2450" s="33"/>
      <c r="C2450" s="226" t="s">
        <v>753</v>
      </c>
      <c r="D2450" s="226" t="s">
        <v>754</v>
      </c>
      <c r="E2450" s="18" t="s">
        <v>312</v>
      </c>
      <c r="F2450" s="227">
        <v>1041.5920000000001</v>
      </c>
      <c r="H2450" s="33"/>
    </row>
    <row r="2451" spans="2:8" s="1" customFormat="1" ht="16.899999999999999" customHeight="1">
      <c r="B2451" s="33"/>
      <c r="C2451" s="226" t="s">
        <v>1298</v>
      </c>
      <c r="D2451" s="226" t="s">
        <v>1299</v>
      </c>
      <c r="E2451" s="18" t="s">
        <v>312</v>
      </c>
      <c r="F2451" s="227">
        <v>391.00200000000001</v>
      </c>
      <c r="H2451" s="33"/>
    </row>
    <row r="2452" spans="2:8" s="1" customFormat="1" ht="16.899999999999999" customHeight="1">
      <c r="B2452" s="33"/>
      <c r="C2452" s="226" t="s">
        <v>1298</v>
      </c>
      <c r="D2452" s="226" t="s">
        <v>1299</v>
      </c>
      <c r="E2452" s="18" t="s">
        <v>312</v>
      </c>
      <c r="F2452" s="227">
        <v>666.23199999999997</v>
      </c>
      <c r="H2452" s="33"/>
    </row>
    <row r="2453" spans="2:8" s="1" customFormat="1" ht="16.899999999999999" customHeight="1">
      <c r="B2453" s="33"/>
      <c r="C2453" s="226" t="s">
        <v>1869</v>
      </c>
      <c r="D2453" s="226" t="s">
        <v>1870</v>
      </c>
      <c r="E2453" s="18" t="s">
        <v>312</v>
      </c>
      <c r="F2453" s="227">
        <v>66.040000000000006</v>
      </c>
      <c r="H2453" s="33"/>
    </row>
    <row r="2454" spans="2:8" s="1" customFormat="1" ht="16.899999999999999" customHeight="1">
      <c r="B2454" s="33"/>
      <c r="C2454" s="226" t="s">
        <v>1875</v>
      </c>
      <c r="D2454" s="226" t="s">
        <v>1876</v>
      </c>
      <c r="E2454" s="18" t="s">
        <v>312</v>
      </c>
      <c r="F2454" s="227">
        <v>66.040000000000006</v>
      </c>
      <c r="H2454" s="33"/>
    </row>
    <row r="2455" spans="2:8" s="1" customFormat="1" ht="16.899999999999999" customHeight="1">
      <c r="B2455" s="33"/>
      <c r="C2455" s="226" t="s">
        <v>1864</v>
      </c>
      <c r="D2455" s="226" t="s">
        <v>1865</v>
      </c>
      <c r="E2455" s="18" t="s">
        <v>312</v>
      </c>
      <c r="F2455" s="227">
        <v>66.040000000000006</v>
      </c>
      <c r="H2455" s="33"/>
    </row>
    <row r="2456" spans="2:8" s="1" customFormat="1" ht="22.5">
      <c r="B2456" s="33"/>
      <c r="C2456" s="226" t="s">
        <v>4298</v>
      </c>
      <c r="D2456" s="226" t="s">
        <v>4299</v>
      </c>
      <c r="E2456" s="18" t="s">
        <v>312</v>
      </c>
      <c r="F2456" s="227">
        <v>40.01</v>
      </c>
      <c r="H2456" s="33"/>
    </row>
    <row r="2457" spans="2:8" s="1" customFormat="1" ht="16.899999999999999" customHeight="1">
      <c r="B2457" s="33"/>
      <c r="C2457" s="226" t="s">
        <v>4286</v>
      </c>
      <c r="D2457" s="226" t="s">
        <v>4287</v>
      </c>
      <c r="E2457" s="18" t="s">
        <v>312</v>
      </c>
      <c r="F2457" s="227">
        <v>66.040000000000006</v>
      </c>
      <c r="H2457" s="33"/>
    </row>
    <row r="2458" spans="2:8" s="1" customFormat="1" ht="16.899999999999999" customHeight="1">
      <c r="B2458" s="33"/>
      <c r="C2458" s="226" t="s">
        <v>1315</v>
      </c>
      <c r="D2458" s="226" t="s">
        <v>1316</v>
      </c>
      <c r="E2458" s="18" t="s">
        <v>312</v>
      </c>
      <c r="F2458" s="227">
        <v>410.55200000000002</v>
      </c>
      <c r="H2458" s="33"/>
    </row>
    <row r="2459" spans="2:8" s="1" customFormat="1" ht="16.899999999999999" customHeight="1">
      <c r="B2459" s="33"/>
      <c r="C2459" s="222" t="s">
        <v>2386</v>
      </c>
      <c r="D2459" s="223" t="s">
        <v>1</v>
      </c>
      <c r="E2459" s="224" t="s">
        <v>1</v>
      </c>
      <c r="F2459" s="225">
        <v>36.549999999999997</v>
      </c>
      <c r="H2459" s="33"/>
    </row>
    <row r="2460" spans="2:8" s="1" customFormat="1" ht="16.899999999999999" customHeight="1">
      <c r="B2460" s="33"/>
      <c r="C2460" s="226" t="s">
        <v>1</v>
      </c>
      <c r="D2460" s="226" t="s">
        <v>3110</v>
      </c>
      <c r="E2460" s="18" t="s">
        <v>1</v>
      </c>
      <c r="F2460" s="227">
        <v>0</v>
      </c>
      <c r="H2460" s="33"/>
    </row>
    <row r="2461" spans="2:8" s="1" customFormat="1" ht="16.899999999999999" customHeight="1">
      <c r="B2461" s="33"/>
      <c r="C2461" s="226" t="s">
        <v>1</v>
      </c>
      <c r="D2461" s="226" t="s">
        <v>3748</v>
      </c>
      <c r="E2461" s="18" t="s">
        <v>1</v>
      </c>
      <c r="F2461" s="227">
        <v>11.3</v>
      </c>
      <c r="H2461" s="33"/>
    </row>
    <row r="2462" spans="2:8" s="1" customFormat="1" ht="16.899999999999999" customHeight="1">
      <c r="B2462" s="33"/>
      <c r="C2462" s="226" t="s">
        <v>1</v>
      </c>
      <c r="D2462" s="226" t="s">
        <v>3112</v>
      </c>
      <c r="E2462" s="18" t="s">
        <v>1</v>
      </c>
      <c r="F2462" s="227">
        <v>0</v>
      </c>
      <c r="H2462" s="33"/>
    </row>
    <row r="2463" spans="2:8" s="1" customFormat="1" ht="16.899999999999999" customHeight="1">
      <c r="B2463" s="33"/>
      <c r="C2463" s="226" t="s">
        <v>1</v>
      </c>
      <c r="D2463" s="226" t="s">
        <v>3749</v>
      </c>
      <c r="E2463" s="18" t="s">
        <v>1</v>
      </c>
      <c r="F2463" s="227">
        <v>5</v>
      </c>
      <c r="H2463" s="33"/>
    </row>
    <row r="2464" spans="2:8" s="1" customFormat="1" ht="16.899999999999999" customHeight="1">
      <c r="B2464" s="33"/>
      <c r="C2464" s="226" t="s">
        <v>1</v>
      </c>
      <c r="D2464" s="226" t="s">
        <v>3114</v>
      </c>
      <c r="E2464" s="18" t="s">
        <v>1</v>
      </c>
      <c r="F2464" s="227">
        <v>0</v>
      </c>
      <c r="H2464" s="33"/>
    </row>
    <row r="2465" spans="2:8" s="1" customFormat="1" ht="16.899999999999999" customHeight="1">
      <c r="B2465" s="33"/>
      <c r="C2465" s="226" t="s">
        <v>1</v>
      </c>
      <c r="D2465" s="226" t="s">
        <v>3750</v>
      </c>
      <c r="E2465" s="18" t="s">
        <v>1</v>
      </c>
      <c r="F2465" s="227">
        <v>7.46</v>
      </c>
      <c r="H2465" s="33"/>
    </row>
    <row r="2466" spans="2:8" s="1" customFormat="1" ht="16.899999999999999" customHeight="1">
      <c r="B2466" s="33"/>
      <c r="C2466" s="226" t="s">
        <v>1</v>
      </c>
      <c r="D2466" s="226" t="s">
        <v>3116</v>
      </c>
      <c r="E2466" s="18" t="s">
        <v>1</v>
      </c>
      <c r="F2466" s="227">
        <v>0</v>
      </c>
      <c r="H2466" s="33"/>
    </row>
    <row r="2467" spans="2:8" s="1" customFormat="1" ht="16.899999999999999" customHeight="1">
      <c r="B2467" s="33"/>
      <c r="C2467" s="226" t="s">
        <v>1</v>
      </c>
      <c r="D2467" s="226" t="s">
        <v>3751</v>
      </c>
      <c r="E2467" s="18" t="s">
        <v>1</v>
      </c>
      <c r="F2467" s="227">
        <v>12.79</v>
      </c>
      <c r="H2467" s="33"/>
    </row>
    <row r="2468" spans="2:8" s="1" customFormat="1" ht="16.899999999999999" customHeight="1">
      <c r="B2468" s="33"/>
      <c r="C2468" s="226" t="s">
        <v>1</v>
      </c>
      <c r="D2468" s="226" t="s">
        <v>325</v>
      </c>
      <c r="E2468" s="18" t="s">
        <v>1</v>
      </c>
      <c r="F2468" s="227">
        <v>36.549999999999997</v>
      </c>
      <c r="H2468" s="33"/>
    </row>
    <row r="2469" spans="2:8" s="1" customFormat="1" ht="16.899999999999999" customHeight="1">
      <c r="B2469" s="33"/>
      <c r="C2469" s="228" t="s">
        <v>10747</v>
      </c>
      <c r="H2469" s="33"/>
    </row>
    <row r="2470" spans="2:8" s="1" customFormat="1" ht="16.899999999999999" customHeight="1">
      <c r="B2470" s="33"/>
      <c r="C2470" s="226" t="s">
        <v>1293</v>
      </c>
      <c r="D2470" s="226" t="s">
        <v>1294</v>
      </c>
      <c r="E2470" s="18" t="s">
        <v>398</v>
      </c>
      <c r="F2470" s="227">
        <v>561.89</v>
      </c>
      <c r="H2470" s="33"/>
    </row>
    <row r="2471" spans="2:8" s="1" customFormat="1" ht="16.899999999999999" customHeight="1">
      <c r="B2471" s="33"/>
      <c r="C2471" s="222" t="s">
        <v>2379</v>
      </c>
      <c r="D2471" s="223" t="s">
        <v>1</v>
      </c>
      <c r="E2471" s="224" t="s">
        <v>1</v>
      </c>
      <c r="F2471" s="225">
        <v>75.540000000000006</v>
      </c>
      <c r="H2471" s="33"/>
    </row>
    <row r="2472" spans="2:8" s="1" customFormat="1" ht="16.899999999999999" customHeight="1">
      <c r="B2472" s="33"/>
      <c r="C2472" s="226" t="s">
        <v>1</v>
      </c>
      <c r="D2472" s="226" t="s">
        <v>3124</v>
      </c>
      <c r="E2472" s="18" t="s">
        <v>1</v>
      </c>
      <c r="F2472" s="227">
        <v>0</v>
      </c>
      <c r="H2472" s="33"/>
    </row>
    <row r="2473" spans="2:8" s="1" customFormat="1" ht="16.899999999999999" customHeight="1">
      <c r="B2473" s="33"/>
      <c r="C2473" s="226" t="s">
        <v>1</v>
      </c>
      <c r="D2473" s="226" t="s">
        <v>3381</v>
      </c>
      <c r="E2473" s="18" t="s">
        <v>1</v>
      </c>
      <c r="F2473" s="227">
        <v>23.32</v>
      </c>
      <c r="H2473" s="33"/>
    </row>
    <row r="2474" spans="2:8" s="1" customFormat="1" ht="16.899999999999999" customHeight="1">
      <c r="B2474" s="33"/>
      <c r="C2474" s="226" t="s">
        <v>1</v>
      </c>
      <c r="D2474" s="226" t="s">
        <v>3126</v>
      </c>
      <c r="E2474" s="18" t="s">
        <v>1</v>
      </c>
      <c r="F2474" s="227">
        <v>0</v>
      </c>
      <c r="H2474" s="33"/>
    </row>
    <row r="2475" spans="2:8" s="1" customFormat="1" ht="16.899999999999999" customHeight="1">
      <c r="B2475" s="33"/>
      <c r="C2475" s="226" t="s">
        <v>1</v>
      </c>
      <c r="D2475" s="226" t="s">
        <v>3382</v>
      </c>
      <c r="E2475" s="18" t="s">
        <v>1</v>
      </c>
      <c r="F2475" s="227">
        <v>12.03</v>
      </c>
      <c r="H2475" s="33"/>
    </row>
    <row r="2476" spans="2:8" s="1" customFormat="1" ht="16.899999999999999" customHeight="1">
      <c r="B2476" s="33"/>
      <c r="C2476" s="226" t="s">
        <v>1</v>
      </c>
      <c r="D2476" s="226" t="s">
        <v>3128</v>
      </c>
      <c r="E2476" s="18" t="s">
        <v>1</v>
      </c>
      <c r="F2476" s="227">
        <v>0</v>
      </c>
      <c r="H2476" s="33"/>
    </row>
    <row r="2477" spans="2:8" s="1" customFormat="1" ht="16.899999999999999" customHeight="1">
      <c r="B2477" s="33"/>
      <c r="C2477" s="226" t="s">
        <v>1</v>
      </c>
      <c r="D2477" s="226" t="s">
        <v>3199</v>
      </c>
      <c r="E2477" s="18" t="s">
        <v>1</v>
      </c>
      <c r="F2477" s="227">
        <v>1.35</v>
      </c>
      <c r="H2477" s="33"/>
    </row>
    <row r="2478" spans="2:8" s="1" customFormat="1" ht="16.899999999999999" customHeight="1">
      <c r="B2478" s="33"/>
      <c r="C2478" s="226" t="s">
        <v>1</v>
      </c>
      <c r="D2478" s="226" t="s">
        <v>3134</v>
      </c>
      <c r="E2478" s="18" t="s">
        <v>1</v>
      </c>
      <c r="F2478" s="227">
        <v>0</v>
      </c>
      <c r="H2478" s="33"/>
    </row>
    <row r="2479" spans="2:8" s="1" customFormat="1" ht="16.899999999999999" customHeight="1">
      <c r="B2479" s="33"/>
      <c r="C2479" s="226" t="s">
        <v>1</v>
      </c>
      <c r="D2479" s="226" t="s">
        <v>3201</v>
      </c>
      <c r="E2479" s="18" t="s">
        <v>1</v>
      </c>
      <c r="F2479" s="227">
        <v>19.420000000000002</v>
      </c>
      <c r="H2479" s="33"/>
    </row>
    <row r="2480" spans="2:8" s="1" customFormat="1" ht="16.899999999999999" customHeight="1">
      <c r="B2480" s="33"/>
      <c r="C2480" s="226" t="s">
        <v>1</v>
      </c>
      <c r="D2480" s="226" t="s">
        <v>3142</v>
      </c>
      <c r="E2480" s="18" t="s">
        <v>1</v>
      </c>
      <c r="F2480" s="227">
        <v>0</v>
      </c>
      <c r="H2480" s="33"/>
    </row>
    <row r="2481" spans="2:8" s="1" customFormat="1" ht="16.899999999999999" customHeight="1">
      <c r="B2481" s="33"/>
      <c r="C2481" s="226" t="s">
        <v>1</v>
      </c>
      <c r="D2481" s="226" t="s">
        <v>3201</v>
      </c>
      <c r="E2481" s="18" t="s">
        <v>1</v>
      </c>
      <c r="F2481" s="227">
        <v>19.420000000000002</v>
      </c>
      <c r="H2481" s="33"/>
    </row>
    <row r="2482" spans="2:8" s="1" customFormat="1" ht="16.899999999999999" customHeight="1">
      <c r="B2482" s="33"/>
      <c r="C2482" s="226" t="s">
        <v>1</v>
      </c>
      <c r="D2482" s="226" t="s">
        <v>325</v>
      </c>
      <c r="E2482" s="18" t="s">
        <v>1</v>
      </c>
      <c r="F2482" s="227">
        <v>75.540000000000006</v>
      </c>
      <c r="H2482" s="33"/>
    </row>
    <row r="2483" spans="2:8" s="1" customFormat="1" ht="16.899999999999999" customHeight="1">
      <c r="B2483" s="33"/>
      <c r="C2483" s="228" t="s">
        <v>10747</v>
      </c>
      <c r="H2483" s="33"/>
    </row>
    <row r="2484" spans="2:8" s="1" customFormat="1" ht="16.899999999999999" customHeight="1">
      <c r="B2484" s="33"/>
      <c r="C2484" s="226" t="s">
        <v>3362</v>
      </c>
      <c r="D2484" s="226" t="s">
        <v>3363</v>
      </c>
      <c r="E2484" s="18" t="s">
        <v>312</v>
      </c>
      <c r="F2484" s="227">
        <v>666.23199999999997</v>
      </c>
      <c r="H2484" s="33"/>
    </row>
    <row r="2485" spans="2:8" s="1" customFormat="1" ht="16.899999999999999" customHeight="1">
      <c r="B2485" s="33"/>
      <c r="C2485" s="226" t="s">
        <v>753</v>
      </c>
      <c r="D2485" s="226" t="s">
        <v>754</v>
      </c>
      <c r="E2485" s="18" t="s">
        <v>312</v>
      </c>
      <c r="F2485" s="227">
        <v>1041.5920000000001</v>
      </c>
      <c r="H2485" s="33"/>
    </row>
    <row r="2486" spans="2:8" s="1" customFormat="1" ht="16.899999999999999" customHeight="1">
      <c r="B2486" s="33"/>
      <c r="C2486" s="226" t="s">
        <v>1298</v>
      </c>
      <c r="D2486" s="226" t="s">
        <v>1299</v>
      </c>
      <c r="E2486" s="18" t="s">
        <v>312</v>
      </c>
      <c r="F2486" s="227">
        <v>391.00200000000001</v>
      </c>
      <c r="H2486" s="33"/>
    </row>
    <row r="2487" spans="2:8" s="1" customFormat="1" ht="16.899999999999999" customHeight="1">
      <c r="B2487" s="33"/>
      <c r="C2487" s="226" t="s">
        <v>1298</v>
      </c>
      <c r="D2487" s="226" t="s">
        <v>1299</v>
      </c>
      <c r="E2487" s="18" t="s">
        <v>312</v>
      </c>
      <c r="F2487" s="227">
        <v>666.23199999999997</v>
      </c>
      <c r="H2487" s="33"/>
    </row>
    <row r="2488" spans="2:8" s="1" customFormat="1" ht="16.899999999999999" customHeight="1">
      <c r="B2488" s="33"/>
      <c r="C2488" s="226" t="s">
        <v>4375</v>
      </c>
      <c r="D2488" s="226" t="s">
        <v>4376</v>
      </c>
      <c r="E2488" s="18" t="s">
        <v>312</v>
      </c>
      <c r="F2488" s="227">
        <v>695.63199999999995</v>
      </c>
      <c r="H2488" s="33"/>
    </row>
    <row r="2489" spans="2:8" s="1" customFormat="1" ht="16.899999999999999" customHeight="1">
      <c r="B2489" s="33"/>
      <c r="C2489" s="226" t="s">
        <v>4387</v>
      </c>
      <c r="D2489" s="226" t="s">
        <v>4388</v>
      </c>
      <c r="E2489" s="18" t="s">
        <v>312</v>
      </c>
      <c r="F2489" s="227">
        <v>695.63199999999995</v>
      </c>
      <c r="H2489" s="33"/>
    </row>
    <row r="2490" spans="2:8" s="1" customFormat="1" ht="16.899999999999999" customHeight="1">
      <c r="B2490" s="33"/>
      <c r="C2490" s="226" t="s">
        <v>4397</v>
      </c>
      <c r="D2490" s="226" t="s">
        <v>4398</v>
      </c>
      <c r="E2490" s="18" t="s">
        <v>312</v>
      </c>
      <c r="F2490" s="227">
        <v>695.63199999999995</v>
      </c>
      <c r="H2490" s="33"/>
    </row>
    <row r="2491" spans="2:8" s="1" customFormat="1" ht="22.5">
      <c r="B2491" s="33"/>
      <c r="C2491" s="226" t="s">
        <v>4417</v>
      </c>
      <c r="D2491" s="226" t="s">
        <v>4418</v>
      </c>
      <c r="E2491" s="18" t="s">
        <v>312</v>
      </c>
      <c r="F2491" s="227">
        <v>75.540000000000006</v>
      </c>
      <c r="H2491" s="33"/>
    </row>
    <row r="2492" spans="2:8" s="1" customFormat="1" ht="16.899999999999999" customHeight="1">
      <c r="B2492" s="33"/>
      <c r="C2492" s="226" t="s">
        <v>4422</v>
      </c>
      <c r="D2492" s="226" t="s">
        <v>4423</v>
      </c>
      <c r="E2492" s="18" t="s">
        <v>312</v>
      </c>
      <c r="F2492" s="227">
        <v>75.540000000000006</v>
      </c>
      <c r="H2492" s="33"/>
    </row>
    <row r="2493" spans="2:8" s="1" customFormat="1" ht="16.899999999999999" customHeight="1">
      <c r="B2493" s="33"/>
      <c r="C2493" s="226" t="s">
        <v>1315</v>
      </c>
      <c r="D2493" s="226" t="s">
        <v>1316</v>
      </c>
      <c r="E2493" s="18" t="s">
        <v>312</v>
      </c>
      <c r="F2493" s="227">
        <v>410.55200000000002</v>
      </c>
      <c r="H2493" s="33"/>
    </row>
    <row r="2494" spans="2:8" s="1" customFormat="1" ht="16.899999999999999" customHeight="1">
      <c r="B2494" s="33"/>
      <c r="C2494" s="222" t="s">
        <v>2388</v>
      </c>
      <c r="D2494" s="223" t="s">
        <v>1</v>
      </c>
      <c r="E2494" s="224" t="s">
        <v>1</v>
      </c>
      <c r="F2494" s="225">
        <v>85.31</v>
      </c>
      <c r="H2494" s="33"/>
    </row>
    <row r="2495" spans="2:8" s="1" customFormat="1" ht="16.899999999999999" customHeight="1">
      <c r="B2495" s="33"/>
      <c r="C2495" s="226" t="s">
        <v>1</v>
      </c>
      <c r="D2495" s="226" t="s">
        <v>3124</v>
      </c>
      <c r="E2495" s="18" t="s">
        <v>1</v>
      </c>
      <c r="F2495" s="227">
        <v>0</v>
      </c>
      <c r="H2495" s="33"/>
    </row>
    <row r="2496" spans="2:8" s="1" customFormat="1" ht="16.899999999999999" customHeight="1">
      <c r="B2496" s="33"/>
      <c r="C2496" s="226" t="s">
        <v>1</v>
      </c>
      <c r="D2496" s="226" t="s">
        <v>3753</v>
      </c>
      <c r="E2496" s="18" t="s">
        <v>1</v>
      </c>
      <c r="F2496" s="227">
        <v>26.28</v>
      </c>
      <c r="H2496" s="33"/>
    </row>
    <row r="2497" spans="2:8" s="1" customFormat="1" ht="16.899999999999999" customHeight="1">
      <c r="B2497" s="33"/>
      <c r="C2497" s="226" t="s">
        <v>1</v>
      </c>
      <c r="D2497" s="226" t="s">
        <v>3126</v>
      </c>
      <c r="E2497" s="18" t="s">
        <v>1</v>
      </c>
      <c r="F2497" s="227">
        <v>0</v>
      </c>
      <c r="H2497" s="33"/>
    </row>
    <row r="2498" spans="2:8" s="1" customFormat="1" ht="16.899999999999999" customHeight="1">
      <c r="B2498" s="33"/>
      <c r="C2498" s="226" t="s">
        <v>1</v>
      </c>
      <c r="D2498" s="226" t="s">
        <v>3754</v>
      </c>
      <c r="E2498" s="18" t="s">
        <v>1</v>
      </c>
      <c r="F2498" s="227">
        <v>13.83</v>
      </c>
      <c r="H2498" s="33"/>
    </row>
    <row r="2499" spans="2:8" s="1" customFormat="1" ht="16.899999999999999" customHeight="1">
      <c r="B2499" s="33"/>
      <c r="C2499" s="226" t="s">
        <v>1</v>
      </c>
      <c r="D2499" s="226" t="s">
        <v>3128</v>
      </c>
      <c r="E2499" s="18" t="s">
        <v>1</v>
      </c>
      <c r="F2499" s="227">
        <v>0</v>
      </c>
      <c r="H2499" s="33"/>
    </row>
    <row r="2500" spans="2:8" s="1" customFormat="1" ht="16.899999999999999" customHeight="1">
      <c r="B2500" s="33"/>
      <c r="C2500" s="226" t="s">
        <v>1</v>
      </c>
      <c r="D2500" s="226" t="s">
        <v>3749</v>
      </c>
      <c r="E2500" s="18" t="s">
        <v>1</v>
      </c>
      <c r="F2500" s="227">
        <v>5</v>
      </c>
      <c r="H2500" s="33"/>
    </row>
    <row r="2501" spans="2:8" s="1" customFormat="1" ht="16.899999999999999" customHeight="1">
      <c r="B2501" s="33"/>
      <c r="C2501" s="226" t="s">
        <v>1</v>
      </c>
      <c r="D2501" s="226" t="s">
        <v>3134</v>
      </c>
      <c r="E2501" s="18" t="s">
        <v>1</v>
      </c>
      <c r="F2501" s="227">
        <v>0</v>
      </c>
      <c r="H2501" s="33"/>
    </row>
    <row r="2502" spans="2:8" s="1" customFormat="1" ht="16.899999999999999" customHeight="1">
      <c r="B2502" s="33"/>
      <c r="C2502" s="226" t="s">
        <v>1</v>
      </c>
      <c r="D2502" s="226" t="s">
        <v>3755</v>
      </c>
      <c r="E2502" s="18" t="s">
        <v>1</v>
      </c>
      <c r="F2502" s="227">
        <v>20.100000000000001</v>
      </c>
      <c r="H2502" s="33"/>
    </row>
    <row r="2503" spans="2:8" s="1" customFormat="1" ht="16.899999999999999" customHeight="1">
      <c r="B2503" s="33"/>
      <c r="C2503" s="226" t="s">
        <v>1</v>
      </c>
      <c r="D2503" s="226" t="s">
        <v>3142</v>
      </c>
      <c r="E2503" s="18" t="s">
        <v>1</v>
      </c>
      <c r="F2503" s="227">
        <v>0</v>
      </c>
      <c r="H2503" s="33"/>
    </row>
    <row r="2504" spans="2:8" s="1" customFormat="1" ht="16.899999999999999" customHeight="1">
      <c r="B2504" s="33"/>
      <c r="C2504" s="226" t="s">
        <v>1</v>
      </c>
      <c r="D2504" s="226" t="s">
        <v>3755</v>
      </c>
      <c r="E2504" s="18" t="s">
        <v>1</v>
      </c>
      <c r="F2504" s="227">
        <v>20.100000000000001</v>
      </c>
      <c r="H2504" s="33"/>
    </row>
    <row r="2505" spans="2:8" s="1" customFormat="1" ht="16.899999999999999" customHeight="1">
      <c r="B2505" s="33"/>
      <c r="C2505" s="226" t="s">
        <v>1</v>
      </c>
      <c r="D2505" s="226" t="s">
        <v>325</v>
      </c>
      <c r="E2505" s="18" t="s">
        <v>1</v>
      </c>
      <c r="F2505" s="227">
        <v>85.31</v>
      </c>
      <c r="H2505" s="33"/>
    </row>
    <row r="2506" spans="2:8" s="1" customFormat="1" ht="16.899999999999999" customHeight="1">
      <c r="B2506" s="33"/>
      <c r="C2506" s="228" t="s">
        <v>10747</v>
      </c>
      <c r="H2506" s="33"/>
    </row>
    <row r="2507" spans="2:8" s="1" customFormat="1" ht="16.899999999999999" customHeight="1">
      <c r="B2507" s="33"/>
      <c r="C2507" s="226" t="s">
        <v>1293</v>
      </c>
      <c r="D2507" s="226" t="s">
        <v>1294</v>
      </c>
      <c r="E2507" s="18" t="s">
        <v>398</v>
      </c>
      <c r="F2507" s="227">
        <v>561.89</v>
      </c>
      <c r="H2507" s="33"/>
    </row>
    <row r="2508" spans="2:8" s="1" customFormat="1" ht="16.899999999999999" customHeight="1">
      <c r="B2508" s="33"/>
      <c r="C2508" s="226" t="s">
        <v>4463</v>
      </c>
      <c r="D2508" s="226" t="s">
        <v>4464</v>
      </c>
      <c r="E2508" s="18" t="s">
        <v>398</v>
      </c>
      <c r="F2508" s="227">
        <v>490.45</v>
      </c>
      <c r="H2508" s="33"/>
    </row>
    <row r="2509" spans="2:8" s="1" customFormat="1" ht="16.899999999999999" customHeight="1">
      <c r="B2509" s="33"/>
      <c r="C2509" s="222" t="s">
        <v>171</v>
      </c>
      <c r="D2509" s="223" t="s">
        <v>1</v>
      </c>
      <c r="E2509" s="224" t="s">
        <v>1</v>
      </c>
      <c r="F2509" s="225">
        <v>26.03</v>
      </c>
      <c r="H2509" s="33"/>
    </row>
    <row r="2510" spans="2:8" s="1" customFormat="1" ht="16.899999999999999" customHeight="1">
      <c r="B2510" s="33"/>
      <c r="C2510" s="226" t="s">
        <v>1</v>
      </c>
      <c r="D2510" s="226" t="s">
        <v>3122</v>
      </c>
      <c r="E2510" s="18" t="s">
        <v>1</v>
      </c>
      <c r="F2510" s="227">
        <v>0</v>
      </c>
      <c r="H2510" s="33"/>
    </row>
    <row r="2511" spans="2:8" s="1" customFormat="1" ht="16.899999999999999" customHeight="1">
      <c r="B2511" s="33"/>
      <c r="C2511" s="226" t="s">
        <v>1</v>
      </c>
      <c r="D2511" s="226" t="s">
        <v>3384</v>
      </c>
      <c r="E2511" s="18" t="s">
        <v>1</v>
      </c>
      <c r="F2511" s="227">
        <v>4.45</v>
      </c>
      <c r="H2511" s="33"/>
    </row>
    <row r="2512" spans="2:8" s="1" customFormat="1" ht="16.899999999999999" customHeight="1">
      <c r="B2512" s="33"/>
      <c r="C2512" s="226" t="s">
        <v>1</v>
      </c>
      <c r="D2512" s="226" t="s">
        <v>3129</v>
      </c>
      <c r="E2512" s="18" t="s">
        <v>1</v>
      </c>
      <c r="F2512" s="227">
        <v>0</v>
      </c>
      <c r="H2512" s="33"/>
    </row>
    <row r="2513" spans="2:8" s="1" customFormat="1" ht="16.899999999999999" customHeight="1">
      <c r="B2513" s="33"/>
      <c r="C2513" s="226" t="s">
        <v>1</v>
      </c>
      <c r="D2513" s="226" t="s">
        <v>3385</v>
      </c>
      <c r="E2513" s="18" t="s">
        <v>1</v>
      </c>
      <c r="F2513" s="227">
        <v>5.23</v>
      </c>
      <c r="H2513" s="33"/>
    </row>
    <row r="2514" spans="2:8" s="1" customFormat="1" ht="16.899999999999999" customHeight="1">
      <c r="B2514" s="33"/>
      <c r="C2514" s="226" t="s">
        <v>1</v>
      </c>
      <c r="D2514" s="226" t="s">
        <v>3136</v>
      </c>
      <c r="E2514" s="18" t="s">
        <v>1</v>
      </c>
      <c r="F2514" s="227">
        <v>0</v>
      </c>
      <c r="H2514" s="33"/>
    </row>
    <row r="2515" spans="2:8" s="1" customFormat="1" ht="16.899999999999999" customHeight="1">
      <c r="B2515" s="33"/>
      <c r="C2515" s="226" t="s">
        <v>1</v>
      </c>
      <c r="D2515" s="226" t="s">
        <v>3202</v>
      </c>
      <c r="E2515" s="18" t="s">
        <v>1</v>
      </c>
      <c r="F2515" s="227">
        <v>1.94</v>
      </c>
      <c r="H2515" s="33"/>
    </row>
    <row r="2516" spans="2:8" s="1" customFormat="1" ht="16.899999999999999" customHeight="1">
      <c r="B2516" s="33"/>
      <c r="C2516" s="226" t="s">
        <v>1</v>
      </c>
      <c r="D2516" s="226" t="s">
        <v>3138</v>
      </c>
      <c r="E2516" s="18" t="s">
        <v>1</v>
      </c>
      <c r="F2516" s="227">
        <v>0</v>
      </c>
      <c r="H2516" s="33"/>
    </row>
    <row r="2517" spans="2:8" s="1" customFormat="1" ht="16.899999999999999" customHeight="1">
      <c r="B2517" s="33"/>
      <c r="C2517" s="226" t="s">
        <v>1</v>
      </c>
      <c r="D2517" s="226" t="s">
        <v>3386</v>
      </c>
      <c r="E2517" s="18" t="s">
        <v>1</v>
      </c>
      <c r="F2517" s="227">
        <v>3.5</v>
      </c>
      <c r="H2517" s="33"/>
    </row>
    <row r="2518" spans="2:8" s="1" customFormat="1" ht="16.899999999999999" customHeight="1">
      <c r="B2518" s="33"/>
      <c r="C2518" s="226" t="s">
        <v>1</v>
      </c>
      <c r="D2518" s="226" t="s">
        <v>3140</v>
      </c>
      <c r="E2518" s="18" t="s">
        <v>1</v>
      </c>
      <c r="F2518" s="227">
        <v>0</v>
      </c>
      <c r="H2518" s="33"/>
    </row>
    <row r="2519" spans="2:8" s="1" customFormat="1" ht="16.899999999999999" customHeight="1">
      <c r="B2519" s="33"/>
      <c r="C2519" s="226" t="s">
        <v>1</v>
      </c>
      <c r="D2519" s="226" t="s">
        <v>3203</v>
      </c>
      <c r="E2519" s="18" t="s">
        <v>1</v>
      </c>
      <c r="F2519" s="227">
        <v>5.47</v>
      </c>
      <c r="H2519" s="33"/>
    </row>
    <row r="2520" spans="2:8" s="1" customFormat="1" ht="16.899999999999999" customHeight="1">
      <c r="B2520" s="33"/>
      <c r="C2520" s="226" t="s">
        <v>1</v>
      </c>
      <c r="D2520" s="226" t="s">
        <v>3143</v>
      </c>
      <c r="E2520" s="18" t="s">
        <v>1</v>
      </c>
      <c r="F2520" s="227">
        <v>0</v>
      </c>
      <c r="H2520" s="33"/>
    </row>
    <row r="2521" spans="2:8" s="1" customFormat="1" ht="16.899999999999999" customHeight="1">
      <c r="B2521" s="33"/>
      <c r="C2521" s="226" t="s">
        <v>1</v>
      </c>
      <c r="D2521" s="226" t="s">
        <v>3202</v>
      </c>
      <c r="E2521" s="18" t="s">
        <v>1</v>
      </c>
      <c r="F2521" s="227">
        <v>1.94</v>
      </c>
      <c r="H2521" s="33"/>
    </row>
    <row r="2522" spans="2:8" s="1" customFormat="1" ht="16.899999999999999" customHeight="1">
      <c r="B2522" s="33"/>
      <c r="C2522" s="226" t="s">
        <v>1</v>
      </c>
      <c r="D2522" s="226" t="s">
        <v>3144</v>
      </c>
      <c r="E2522" s="18" t="s">
        <v>1</v>
      </c>
      <c r="F2522" s="227">
        <v>0</v>
      </c>
      <c r="H2522" s="33"/>
    </row>
    <row r="2523" spans="2:8" s="1" customFormat="1" ht="16.899999999999999" customHeight="1">
      <c r="B2523" s="33"/>
      <c r="C2523" s="226" t="s">
        <v>1</v>
      </c>
      <c r="D2523" s="226" t="s">
        <v>3386</v>
      </c>
      <c r="E2523" s="18" t="s">
        <v>1</v>
      </c>
      <c r="F2523" s="227">
        <v>3.5</v>
      </c>
      <c r="H2523" s="33"/>
    </row>
    <row r="2524" spans="2:8" s="1" customFormat="1" ht="16.899999999999999" customHeight="1">
      <c r="B2524" s="33"/>
      <c r="C2524" s="226" t="s">
        <v>1</v>
      </c>
      <c r="D2524" s="226" t="s">
        <v>325</v>
      </c>
      <c r="E2524" s="18" t="s">
        <v>1</v>
      </c>
      <c r="F2524" s="227">
        <v>26.03</v>
      </c>
      <c r="H2524" s="33"/>
    </row>
    <row r="2525" spans="2:8" s="1" customFormat="1" ht="16.899999999999999" customHeight="1">
      <c r="B2525" s="33"/>
      <c r="C2525" s="228" t="s">
        <v>10747</v>
      </c>
      <c r="H2525" s="33"/>
    </row>
    <row r="2526" spans="2:8" s="1" customFormat="1" ht="16.899999999999999" customHeight="1">
      <c r="B2526" s="33"/>
      <c r="C2526" s="226" t="s">
        <v>3362</v>
      </c>
      <c r="D2526" s="226" t="s">
        <v>3363</v>
      </c>
      <c r="E2526" s="18" t="s">
        <v>312</v>
      </c>
      <c r="F2526" s="227">
        <v>666.23199999999997</v>
      </c>
      <c r="H2526" s="33"/>
    </row>
    <row r="2527" spans="2:8" s="1" customFormat="1" ht="16.899999999999999" customHeight="1">
      <c r="B2527" s="33"/>
      <c r="C2527" s="226" t="s">
        <v>753</v>
      </c>
      <c r="D2527" s="226" t="s">
        <v>754</v>
      </c>
      <c r="E2527" s="18" t="s">
        <v>312</v>
      </c>
      <c r="F2527" s="227">
        <v>1041.5920000000001</v>
      </c>
      <c r="H2527" s="33"/>
    </row>
    <row r="2528" spans="2:8" s="1" customFormat="1" ht="16.899999999999999" customHeight="1">
      <c r="B2528" s="33"/>
      <c r="C2528" s="226" t="s">
        <v>1298</v>
      </c>
      <c r="D2528" s="226" t="s">
        <v>1299</v>
      </c>
      <c r="E2528" s="18" t="s">
        <v>312</v>
      </c>
      <c r="F2528" s="227">
        <v>391.00200000000001</v>
      </c>
      <c r="H2528" s="33"/>
    </row>
    <row r="2529" spans="2:8" s="1" customFormat="1" ht="16.899999999999999" customHeight="1">
      <c r="B2529" s="33"/>
      <c r="C2529" s="226" t="s">
        <v>1298</v>
      </c>
      <c r="D2529" s="226" t="s">
        <v>1299</v>
      </c>
      <c r="E2529" s="18" t="s">
        <v>312</v>
      </c>
      <c r="F2529" s="227">
        <v>666.23199999999997</v>
      </c>
      <c r="H2529" s="33"/>
    </row>
    <row r="2530" spans="2:8" s="1" customFormat="1" ht="16.899999999999999" customHeight="1">
      <c r="B2530" s="33"/>
      <c r="C2530" s="226" t="s">
        <v>1869</v>
      </c>
      <c r="D2530" s="226" t="s">
        <v>1870</v>
      </c>
      <c r="E2530" s="18" t="s">
        <v>312</v>
      </c>
      <c r="F2530" s="227">
        <v>66.040000000000006</v>
      </c>
      <c r="H2530" s="33"/>
    </row>
    <row r="2531" spans="2:8" s="1" customFormat="1" ht="16.899999999999999" customHeight="1">
      <c r="B2531" s="33"/>
      <c r="C2531" s="226" t="s">
        <v>1875</v>
      </c>
      <c r="D2531" s="226" t="s">
        <v>1876</v>
      </c>
      <c r="E2531" s="18" t="s">
        <v>312</v>
      </c>
      <c r="F2531" s="227">
        <v>66.040000000000006</v>
      </c>
      <c r="H2531" s="33"/>
    </row>
    <row r="2532" spans="2:8" s="1" customFormat="1" ht="16.899999999999999" customHeight="1">
      <c r="B2532" s="33"/>
      <c r="C2532" s="226" t="s">
        <v>1864</v>
      </c>
      <c r="D2532" s="226" t="s">
        <v>1865</v>
      </c>
      <c r="E2532" s="18" t="s">
        <v>312</v>
      </c>
      <c r="F2532" s="227">
        <v>66.040000000000006</v>
      </c>
      <c r="H2532" s="33"/>
    </row>
    <row r="2533" spans="2:8" s="1" customFormat="1" ht="22.5">
      <c r="B2533" s="33"/>
      <c r="C2533" s="226" t="s">
        <v>4291</v>
      </c>
      <c r="D2533" s="226" t="s">
        <v>1881</v>
      </c>
      <c r="E2533" s="18" t="s">
        <v>312</v>
      </c>
      <c r="F2533" s="227">
        <v>26.03</v>
      </c>
      <c r="H2533" s="33"/>
    </row>
    <row r="2534" spans="2:8" s="1" customFormat="1" ht="16.899999999999999" customHeight="1">
      <c r="B2534" s="33"/>
      <c r="C2534" s="226" t="s">
        <v>4286</v>
      </c>
      <c r="D2534" s="226" t="s">
        <v>4287</v>
      </c>
      <c r="E2534" s="18" t="s">
        <v>312</v>
      </c>
      <c r="F2534" s="227">
        <v>66.040000000000006</v>
      </c>
      <c r="H2534" s="33"/>
    </row>
    <row r="2535" spans="2:8" s="1" customFormat="1" ht="16.899999999999999" customHeight="1">
      <c r="B2535" s="33"/>
      <c r="C2535" s="226" t="s">
        <v>1315</v>
      </c>
      <c r="D2535" s="226" t="s">
        <v>1316</v>
      </c>
      <c r="E2535" s="18" t="s">
        <v>312</v>
      </c>
      <c r="F2535" s="227">
        <v>410.55200000000002</v>
      </c>
      <c r="H2535" s="33"/>
    </row>
    <row r="2536" spans="2:8" s="1" customFormat="1" ht="16.899999999999999" customHeight="1">
      <c r="B2536" s="33"/>
      <c r="C2536" s="222" t="s">
        <v>2390</v>
      </c>
      <c r="D2536" s="223" t="s">
        <v>1</v>
      </c>
      <c r="E2536" s="224" t="s">
        <v>1</v>
      </c>
      <c r="F2536" s="225">
        <v>44.86</v>
      </c>
      <c r="H2536" s="33"/>
    </row>
    <row r="2537" spans="2:8" s="1" customFormat="1" ht="16.899999999999999" customHeight="1">
      <c r="B2537" s="33"/>
      <c r="C2537" s="226" t="s">
        <v>1</v>
      </c>
      <c r="D2537" s="226" t="s">
        <v>3122</v>
      </c>
      <c r="E2537" s="18" t="s">
        <v>1</v>
      </c>
      <c r="F2537" s="227">
        <v>0</v>
      </c>
      <c r="H2537" s="33"/>
    </row>
    <row r="2538" spans="2:8" s="1" customFormat="1" ht="16.899999999999999" customHeight="1">
      <c r="B2538" s="33"/>
      <c r="C2538" s="226" t="s">
        <v>1</v>
      </c>
      <c r="D2538" s="226" t="s">
        <v>3757</v>
      </c>
      <c r="E2538" s="18" t="s">
        <v>1</v>
      </c>
      <c r="F2538" s="227">
        <v>5.99</v>
      </c>
      <c r="H2538" s="33"/>
    </row>
    <row r="2539" spans="2:8" s="1" customFormat="1" ht="16.899999999999999" customHeight="1">
      <c r="B2539" s="33"/>
      <c r="C2539" s="226" t="s">
        <v>1</v>
      </c>
      <c r="D2539" s="226" t="s">
        <v>3129</v>
      </c>
      <c r="E2539" s="18" t="s">
        <v>1</v>
      </c>
      <c r="F2539" s="227">
        <v>0</v>
      </c>
      <c r="H2539" s="33"/>
    </row>
    <row r="2540" spans="2:8" s="1" customFormat="1" ht="16.899999999999999" customHeight="1">
      <c r="B2540" s="33"/>
      <c r="C2540" s="226" t="s">
        <v>1</v>
      </c>
      <c r="D2540" s="226" t="s">
        <v>3758</v>
      </c>
      <c r="E2540" s="18" t="s">
        <v>1</v>
      </c>
      <c r="F2540" s="227">
        <v>9.5500000000000007</v>
      </c>
      <c r="H2540" s="33"/>
    </row>
    <row r="2541" spans="2:8" s="1" customFormat="1" ht="16.899999999999999" customHeight="1">
      <c r="B2541" s="33"/>
      <c r="C2541" s="226" t="s">
        <v>1</v>
      </c>
      <c r="D2541" s="226" t="s">
        <v>3136</v>
      </c>
      <c r="E2541" s="18" t="s">
        <v>1</v>
      </c>
      <c r="F2541" s="227">
        <v>0</v>
      </c>
      <c r="H2541" s="33"/>
    </row>
    <row r="2542" spans="2:8" s="1" customFormat="1" ht="16.899999999999999" customHeight="1">
      <c r="B2542" s="33"/>
      <c r="C2542" s="226" t="s">
        <v>1</v>
      </c>
      <c r="D2542" s="226" t="s">
        <v>3759</v>
      </c>
      <c r="E2542" s="18" t="s">
        <v>1</v>
      </c>
      <c r="F2542" s="227">
        <v>3.63</v>
      </c>
      <c r="H2542" s="33"/>
    </row>
    <row r="2543" spans="2:8" s="1" customFormat="1" ht="16.899999999999999" customHeight="1">
      <c r="B2543" s="33"/>
      <c r="C2543" s="226" t="s">
        <v>1</v>
      </c>
      <c r="D2543" s="226" t="s">
        <v>3138</v>
      </c>
      <c r="E2543" s="18" t="s">
        <v>1</v>
      </c>
      <c r="F2543" s="227">
        <v>0</v>
      </c>
      <c r="H2543" s="33"/>
    </row>
    <row r="2544" spans="2:8" s="1" customFormat="1" ht="16.899999999999999" customHeight="1">
      <c r="B2544" s="33"/>
      <c r="C2544" s="226" t="s">
        <v>1</v>
      </c>
      <c r="D2544" s="226" t="s">
        <v>3760</v>
      </c>
      <c r="E2544" s="18" t="s">
        <v>1</v>
      </c>
      <c r="F2544" s="227">
        <v>6.75</v>
      </c>
      <c r="H2544" s="33"/>
    </row>
    <row r="2545" spans="2:8" s="1" customFormat="1" ht="16.899999999999999" customHeight="1">
      <c r="B2545" s="33"/>
      <c r="C2545" s="226" t="s">
        <v>1</v>
      </c>
      <c r="D2545" s="226" t="s">
        <v>3140</v>
      </c>
      <c r="E2545" s="18" t="s">
        <v>1</v>
      </c>
      <c r="F2545" s="227">
        <v>0</v>
      </c>
      <c r="H2545" s="33"/>
    </row>
    <row r="2546" spans="2:8" s="1" customFormat="1" ht="16.899999999999999" customHeight="1">
      <c r="B2546" s="33"/>
      <c r="C2546" s="226" t="s">
        <v>1</v>
      </c>
      <c r="D2546" s="226" t="s">
        <v>3761</v>
      </c>
      <c r="E2546" s="18" t="s">
        <v>1</v>
      </c>
      <c r="F2546" s="227">
        <v>8.56</v>
      </c>
      <c r="H2546" s="33"/>
    </row>
    <row r="2547" spans="2:8" s="1" customFormat="1" ht="16.899999999999999" customHeight="1">
      <c r="B2547" s="33"/>
      <c r="C2547" s="226" t="s">
        <v>1</v>
      </c>
      <c r="D2547" s="226" t="s">
        <v>3143</v>
      </c>
      <c r="E2547" s="18" t="s">
        <v>1</v>
      </c>
      <c r="F2547" s="227">
        <v>0</v>
      </c>
      <c r="H2547" s="33"/>
    </row>
    <row r="2548" spans="2:8" s="1" customFormat="1" ht="16.899999999999999" customHeight="1">
      <c r="B2548" s="33"/>
      <c r="C2548" s="226" t="s">
        <v>1</v>
      </c>
      <c r="D2548" s="226" t="s">
        <v>3759</v>
      </c>
      <c r="E2548" s="18" t="s">
        <v>1</v>
      </c>
      <c r="F2548" s="227">
        <v>3.63</v>
      </c>
      <c r="H2548" s="33"/>
    </row>
    <row r="2549" spans="2:8" s="1" customFormat="1" ht="16.899999999999999" customHeight="1">
      <c r="B2549" s="33"/>
      <c r="C2549" s="226" t="s">
        <v>1</v>
      </c>
      <c r="D2549" s="226" t="s">
        <v>3144</v>
      </c>
      <c r="E2549" s="18" t="s">
        <v>1</v>
      </c>
      <c r="F2549" s="227">
        <v>0</v>
      </c>
      <c r="H2549" s="33"/>
    </row>
    <row r="2550" spans="2:8" s="1" customFormat="1" ht="16.899999999999999" customHeight="1">
      <c r="B2550" s="33"/>
      <c r="C2550" s="226" t="s">
        <v>1</v>
      </c>
      <c r="D2550" s="226" t="s">
        <v>3760</v>
      </c>
      <c r="E2550" s="18" t="s">
        <v>1</v>
      </c>
      <c r="F2550" s="227">
        <v>6.75</v>
      </c>
      <c r="H2550" s="33"/>
    </row>
    <row r="2551" spans="2:8" s="1" customFormat="1" ht="16.899999999999999" customHeight="1">
      <c r="B2551" s="33"/>
      <c r="C2551" s="226" t="s">
        <v>1</v>
      </c>
      <c r="D2551" s="226" t="s">
        <v>325</v>
      </c>
      <c r="E2551" s="18" t="s">
        <v>1</v>
      </c>
      <c r="F2551" s="227">
        <v>44.86</v>
      </c>
      <c r="H2551" s="33"/>
    </row>
    <row r="2552" spans="2:8" s="1" customFormat="1" ht="16.899999999999999" customHeight="1">
      <c r="B2552" s="33"/>
      <c r="C2552" s="228" t="s">
        <v>10747</v>
      </c>
      <c r="H2552" s="33"/>
    </row>
    <row r="2553" spans="2:8" s="1" customFormat="1" ht="16.899999999999999" customHeight="1">
      <c r="B2553" s="33"/>
      <c r="C2553" s="226" t="s">
        <v>1293</v>
      </c>
      <c r="D2553" s="226" t="s">
        <v>1294</v>
      </c>
      <c r="E2553" s="18" t="s">
        <v>398</v>
      </c>
      <c r="F2553" s="227">
        <v>561.89</v>
      </c>
      <c r="H2553" s="33"/>
    </row>
    <row r="2554" spans="2:8" s="1" customFormat="1" ht="16.899999999999999" customHeight="1">
      <c r="B2554" s="33"/>
      <c r="C2554" s="222" t="s">
        <v>180</v>
      </c>
      <c r="D2554" s="223" t="s">
        <v>1</v>
      </c>
      <c r="E2554" s="224" t="s">
        <v>1</v>
      </c>
      <c r="F2554" s="225">
        <v>52.58</v>
      </c>
      <c r="H2554" s="33"/>
    </row>
    <row r="2555" spans="2:8" s="1" customFormat="1" ht="16.899999999999999" customHeight="1">
      <c r="B2555" s="33"/>
      <c r="C2555" s="226" t="s">
        <v>1</v>
      </c>
      <c r="D2555" s="226" t="s">
        <v>3102</v>
      </c>
      <c r="E2555" s="18" t="s">
        <v>1</v>
      </c>
      <c r="F2555" s="227">
        <v>0</v>
      </c>
      <c r="H2555" s="33"/>
    </row>
    <row r="2556" spans="2:8" s="1" customFormat="1" ht="16.899999999999999" customHeight="1">
      <c r="B2556" s="33"/>
      <c r="C2556" s="226" t="s">
        <v>1</v>
      </c>
      <c r="D2556" s="226" t="s">
        <v>3388</v>
      </c>
      <c r="E2556" s="18" t="s">
        <v>1</v>
      </c>
      <c r="F2556" s="227">
        <v>25.24</v>
      </c>
      <c r="H2556" s="33"/>
    </row>
    <row r="2557" spans="2:8" s="1" customFormat="1" ht="16.899999999999999" customHeight="1">
      <c r="B2557" s="33"/>
      <c r="C2557" s="226" t="s">
        <v>1</v>
      </c>
      <c r="D2557" s="226" t="s">
        <v>3108</v>
      </c>
      <c r="E2557" s="18" t="s">
        <v>1</v>
      </c>
      <c r="F2557" s="227">
        <v>0</v>
      </c>
      <c r="H2557" s="33"/>
    </row>
    <row r="2558" spans="2:8" s="1" customFormat="1" ht="16.899999999999999" customHeight="1">
      <c r="B2558" s="33"/>
      <c r="C2558" s="226" t="s">
        <v>1</v>
      </c>
      <c r="D2558" s="226" t="s">
        <v>3389</v>
      </c>
      <c r="E2558" s="18" t="s">
        <v>1</v>
      </c>
      <c r="F2558" s="227">
        <v>27.34</v>
      </c>
      <c r="H2558" s="33"/>
    </row>
    <row r="2559" spans="2:8" s="1" customFormat="1" ht="16.899999999999999" customHeight="1">
      <c r="B2559" s="33"/>
      <c r="C2559" s="226" t="s">
        <v>1</v>
      </c>
      <c r="D2559" s="226" t="s">
        <v>325</v>
      </c>
      <c r="E2559" s="18" t="s">
        <v>1</v>
      </c>
      <c r="F2559" s="227">
        <v>52.58</v>
      </c>
      <c r="H2559" s="33"/>
    </row>
    <row r="2560" spans="2:8" s="1" customFormat="1" ht="16.899999999999999" customHeight="1">
      <c r="B2560" s="33"/>
      <c r="C2560" s="228" t="s">
        <v>10747</v>
      </c>
      <c r="H2560" s="33"/>
    </row>
    <row r="2561" spans="2:8" s="1" customFormat="1" ht="16.899999999999999" customHeight="1">
      <c r="B2561" s="33"/>
      <c r="C2561" s="226" t="s">
        <v>3362</v>
      </c>
      <c r="D2561" s="226" t="s">
        <v>3363</v>
      </c>
      <c r="E2561" s="18" t="s">
        <v>312</v>
      </c>
      <c r="F2561" s="227">
        <v>666.23199999999997</v>
      </c>
      <c r="H2561" s="33"/>
    </row>
    <row r="2562" spans="2:8" s="1" customFormat="1" ht="16.899999999999999" customHeight="1">
      <c r="B2562" s="33"/>
      <c r="C2562" s="226" t="s">
        <v>753</v>
      </c>
      <c r="D2562" s="226" t="s">
        <v>754</v>
      </c>
      <c r="E2562" s="18" t="s">
        <v>312</v>
      </c>
      <c r="F2562" s="227">
        <v>1041.5920000000001</v>
      </c>
      <c r="H2562" s="33"/>
    </row>
    <row r="2563" spans="2:8" s="1" customFormat="1" ht="16.899999999999999" customHeight="1">
      <c r="B2563" s="33"/>
      <c r="C2563" s="226" t="s">
        <v>1298</v>
      </c>
      <c r="D2563" s="226" t="s">
        <v>1299</v>
      </c>
      <c r="E2563" s="18" t="s">
        <v>312</v>
      </c>
      <c r="F2563" s="227">
        <v>391.00200000000001</v>
      </c>
      <c r="H2563" s="33"/>
    </row>
    <row r="2564" spans="2:8" s="1" customFormat="1" ht="16.899999999999999" customHeight="1">
      <c r="B2564" s="33"/>
      <c r="C2564" s="226" t="s">
        <v>1298</v>
      </c>
      <c r="D2564" s="226" t="s">
        <v>1299</v>
      </c>
      <c r="E2564" s="18" t="s">
        <v>312</v>
      </c>
      <c r="F2564" s="227">
        <v>666.23199999999997</v>
      </c>
      <c r="H2564" s="33"/>
    </row>
    <row r="2565" spans="2:8" s="1" customFormat="1" ht="16.899999999999999" customHeight="1">
      <c r="B2565" s="33"/>
      <c r="C2565" s="226" t="s">
        <v>4348</v>
      </c>
      <c r="D2565" s="226" t="s">
        <v>4349</v>
      </c>
      <c r="E2565" s="18" t="s">
        <v>312</v>
      </c>
      <c r="F2565" s="227">
        <v>52.58</v>
      </c>
      <c r="H2565" s="33"/>
    </row>
    <row r="2566" spans="2:8" s="1" customFormat="1" ht="16.899999999999999" customHeight="1">
      <c r="B2566" s="33"/>
      <c r="C2566" s="226" t="s">
        <v>4375</v>
      </c>
      <c r="D2566" s="226" t="s">
        <v>4376</v>
      </c>
      <c r="E2566" s="18" t="s">
        <v>312</v>
      </c>
      <c r="F2566" s="227">
        <v>695.63199999999995</v>
      </c>
      <c r="H2566" s="33"/>
    </row>
    <row r="2567" spans="2:8" s="1" customFormat="1" ht="16.899999999999999" customHeight="1">
      <c r="B2567" s="33"/>
      <c r="C2567" s="226" t="s">
        <v>4387</v>
      </c>
      <c r="D2567" s="226" t="s">
        <v>4388</v>
      </c>
      <c r="E2567" s="18" t="s">
        <v>312</v>
      </c>
      <c r="F2567" s="227">
        <v>695.63199999999995</v>
      </c>
      <c r="H2567" s="33"/>
    </row>
    <row r="2568" spans="2:8" s="1" customFormat="1" ht="16.899999999999999" customHeight="1">
      <c r="B2568" s="33"/>
      <c r="C2568" s="226" t="s">
        <v>4397</v>
      </c>
      <c r="D2568" s="226" t="s">
        <v>4398</v>
      </c>
      <c r="E2568" s="18" t="s">
        <v>312</v>
      </c>
      <c r="F2568" s="227">
        <v>695.63199999999995</v>
      </c>
      <c r="H2568" s="33"/>
    </row>
    <row r="2569" spans="2:8" s="1" customFormat="1" ht="16.899999999999999" customHeight="1">
      <c r="B2569" s="33"/>
      <c r="C2569" s="226" t="s">
        <v>1315</v>
      </c>
      <c r="D2569" s="226" t="s">
        <v>1316</v>
      </c>
      <c r="E2569" s="18" t="s">
        <v>312</v>
      </c>
      <c r="F2569" s="227">
        <v>410.55200000000002</v>
      </c>
      <c r="H2569" s="33"/>
    </row>
    <row r="2570" spans="2:8" s="1" customFormat="1" ht="16.899999999999999" customHeight="1">
      <c r="B2570" s="33"/>
      <c r="C2570" s="222" t="s">
        <v>2392</v>
      </c>
      <c r="D2570" s="223" t="s">
        <v>1</v>
      </c>
      <c r="E2570" s="224" t="s">
        <v>1</v>
      </c>
      <c r="F2570" s="225">
        <v>47.91</v>
      </c>
      <c r="H2570" s="33"/>
    </row>
    <row r="2571" spans="2:8" s="1" customFormat="1" ht="16.899999999999999" customHeight="1">
      <c r="B2571" s="33"/>
      <c r="C2571" s="226" t="s">
        <v>1</v>
      </c>
      <c r="D2571" s="226" t="s">
        <v>3102</v>
      </c>
      <c r="E2571" s="18" t="s">
        <v>1</v>
      </c>
      <c r="F2571" s="227">
        <v>0</v>
      </c>
      <c r="H2571" s="33"/>
    </row>
    <row r="2572" spans="2:8" s="1" customFormat="1" ht="16.899999999999999" customHeight="1">
      <c r="B2572" s="33"/>
      <c r="C2572" s="226" t="s">
        <v>1</v>
      </c>
      <c r="D2572" s="226" t="s">
        <v>3763</v>
      </c>
      <c r="E2572" s="18" t="s">
        <v>1</v>
      </c>
      <c r="F2572" s="227">
        <v>25.15</v>
      </c>
      <c r="H2572" s="33"/>
    </row>
    <row r="2573" spans="2:8" s="1" customFormat="1" ht="16.899999999999999" customHeight="1">
      <c r="B2573" s="33"/>
      <c r="C2573" s="226" t="s">
        <v>1</v>
      </c>
      <c r="D2573" s="226" t="s">
        <v>3108</v>
      </c>
      <c r="E2573" s="18" t="s">
        <v>1</v>
      </c>
      <c r="F2573" s="227">
        <v>0</v>
      </c>
      <c r="H2573" s="33"/>
    </row>
    <row r="2574" spans="2:8" s="1" customFormat="1" ht="16.899999999999999" customHeight="1">
      <c r="B2574" s="33"/>
      <c r="C2574" s="226" t="s">
        <v>1</v>
      </c>
      <c r="D2574" s="226" t="s">
        <v>3764</v>
      </c>
      <c r="E2574" s="18" t="s">
        <v>1</v>
      </c>
      <c r="F2574" s="227">
        <v>22.76</v>
      </c>
      <c r="H2574" s="33"/>
    </row>
    <row r="2575" spans="2:8" s="1" customFormat="1" ht="16.899999999999999" customHeight="1">
      <c r="B2575" s="33"/>
      <c r="C2575" s="226" t="s">
        <v>1</v>
      </c>
      <c r="D2575" s="226" t="s">
        <v>325</v>
      </c>
      <c r="E2575" s="18" t="s">
        <v>1</v>
      </c>
      <c r="F2575" s="227">
        <v>47.91</v>
      </c>
      <c r="H2575" s="33"/>
    </row>
    <row r="2576" spans="2:8" s="1" customFormat="1" ht="16.899999999999999" customHeight="1">
      <c r="B2576" s="33"/>
      <c r="C2576" s="228" t="s">
        <v>10747</v>
      </c>
      <c r="H2576" s="33"/>
    </row>
    <row r="2577" spans="2:8" s="1" customFormat="1" ht="16.899999999999999" customHeight="1">
      <c r="B2577" s="33"/>
      <c r="C2577" s="226" t="s">
        <v>1293</v>
      </c>
      <c r="D2577" s="226" t="s">
        <v>1294</v>
      </c>
      <c r="E2577" s="18" t="s">
        <v>398</v>
      </c>
      <c r="F2577" s="227">
        <v>561.89</v>
      </c>
      <c r="H2577" s="33"/>
    </row>
    <row r="2578" spans="2:8" s="1" customFormat="1" ht="16.899999999999999" customHeight="1">
      <c r="B2578" s="33"/>
      <c r="C2578" s="226" t="s">
        <v>4353</v>
      </c>
      <c r="D2578" s="226" t="s">
        <v>4354</v>
      </c>
      <c r="E2578" s="18" t="s">
        <v>398</v>
      </c>
      <c r="F2578" s="227">
        <v>47.91</v>
      </c>
      <c r="H2578" s="33"/>
    </row>
    <row r="2579" spans="2:8" s="1" customFormat="1" ht="16.899999999999999" customHeight="1">
      <c r="B2579" s="33"/>
      <c r="C2579" s="222" t="s">
        <v>185</v>
      </c>
      <c r="D2579" s="223" t="s">
        <v>1</v>
      </c>
      <c r="E2579" s="224" t="s">
        <v>1</v>
      </c>
      <c r="F2579" s="225">
        <v>95.44</v>
      </c>
      <c r="H2579" s="33"/>
    </row>
    <row r="2580" spans="2:8" s="1" customFormat="1" ht="16.899999999999999" customHeight="1">
      <c r="B2580" s="33"/>
      <c r="C2580" s="226" t="s">
        <v>1</v>
      </c>
      <c r="D2580" s="226" t="s">
        <v>777</v>
      </c>
      <c r="E2580" s="18" t="s">
        <v>1</v>
      </c>
      <c r="F2580" s="227">
        <v>0</v>
      </c>
      <c r="H2580" s="33"/>
    </row>
    <row r="2581" spans="2:8" s="1" customFormat="1" ht="16.899999999999999" customHeight="1">
      <c r="B2581" s="33"/>
      <c r="C2581" s="226" t="s">
        <v>1</v>
      </c>
      <c r="D2581" s="226" t="s">
        <v>3550</v>
      </c>
      <c r="E2581" s="18" t="s">
        <v>1</v>
      </c>
      <c r="F2581" s="227">
        <v>36.89</v>
      </c>
      <c r="H2581" s="33"/>
    </row>
    <row r="2582" spans="2:8" s="1" customFormat="1" ht="16.899999999999999" customHeight="1">
      <c r="B2582" s="33"/>
      <c r="C2582" s="226" t="s">
        <v>1</v>
      </c>
      <c r="D2582" s="226" t="s">
        <v>3459</v>
      </c>
      <c r="E2582" s="18" t="s">
        <v>1</v>
      </c>
      <c r="F2582" s="227">
        <v>0</v>
      </c>
      <c r="H2582" s="33"/>
    </row>
    <row r="2583" spans="2:8" s="1" customFormat="1" ht="16.899999999999999" customHeight="1">
      <c r="B2583" s="33"/>
      <c r="C2583" s="226" t="s">
        <v>1</v>
      </c>
      <c r="D2583" s="226" t="s">
        <v>3551</v>
      </c>
      <c r="E2583" s="18" t="s">
        <v>1</v>
      </c>
      <c r="F2583" s="227">
        <v>14.16</v>
      </c>
      <c r="H2583" s="33"/>
    </row>
    <row r="2584" spans="2:8" s="1" customFormat="1" ht="16.899999999999999" customHeight="1">
      <c r="B2584" s="33"/>
      <c r="C2584" s="226" t="s">
        <v>1</v>
      </c>
      <c r="D2584" s="226" t="s">
        <v>3554</v>
      </c>
      <c r="E2584" s="18" t="s">
        <v>1</v>
      </c>
      <c r="F2584" s="227">
        <v>0</v>
      </c>
      <c r="H2584" s="33"/>
    </row>
    <row r="2585" spans="2:8" s="1" customFormat="1" ht="16.899999999999999" customHeight="1">
      <c r="B2585" s="33"/>
      <c r="C2585" s="226" t="s">
        <v>1</v>
      </c>
      <c r="D2585" s="226" t="s">
        <v>4373</v>
      </c>
      <c r="E2585" s="18" t="s">
        <v>1</v>
      </c>
      <c r="F2585" s="227">
        <v>17.02</v>
      </c>
      <c r="H2585" s="33"/>
    </row>
    <row r="2586" spans="2:8" s="1" customFormat="1" ht="16.899999999999999" customHeight="1">
      <c r="B2586" s="33"/>
      <c r="C2586" s="226" t="s">
        <v>1</v>
      </c>
      <c r="D2586" s="226" t="s">
        <v>3556</v>
      </c>
      <c r="E2586" s="18" t="s">
        <v>1</v>
      </c>
      <c r="F2586" s="227">
        <v>0</v>
      </c>
      <c r="H2586" s="33"/>
    </row>
    <row r="2587" spans="2:8" s="1" customFormat="1" ht="16.899999999999999" customHeight="1">
      <c r="B2587" s="33"/>
      <c r="C2587" s="226" t="s">
        <v>1</v>
      </c>
      <c r="D2587" s="226" t="s">
        <v>3589</v>
      </c>
      <c r="E2587" s="18" t="s">
        <v>1</v>
      </c>
      <c r="F2587" s="227">
        <v>13</v>
      </c>
      <c r="H2587" s="33"/>
    </row>
    <row r="2588" spans="2:8" s="1" customFormat="1" ht="16.899999999999999" customHeight="1">
      <c r="B2588" s="33"/>
      <c r="C2588" s="226" t="s">
        <v>1</v>
      </c>
      <c r="D2588" s="226" t="s">
        <v>3558</v>
      </c>
      <c r="E2588" s="18" t="s">
        <v>1</v>
      </c>
      <c r="F2588" s="227">
        <v>0</v>
      </c>
      <c r="H2588" s="33"/>
    </row>
    <row r="2589" spans="2:8" s="1" customFormat="1" ht="16.899999999999999" customHeight="1">
      <c r="B2589" s="33"/>
      <c r="C2589" s="226" t="s">
        <v>1</v>
      </c>
      <c r="D2589" s="226" t="s">
        <v>3559</v>
      </c>
      <c r="E2589" s="18" t="s">
        <v>1</v>
      </c>
      <c r="F2589" s="227">
        <v>14.37</v>
      </c>
      <c r="H2589" s="33"/>
    </row>
    <row r="2590" spans="2:8" s="1" customFormat="1" ht="16.899999999999999" customHeight="1">
      <c r="B2590" s="33"/>
      <c r="C2590" s="226" t="s">
        <v>1</v>
      </c>
      <c r="D2590" s="226" t="s">
        <v>325</v>
      </c>
      <c r="E2590" s="18" t="s">
        <v>1</v>
      </c>
      <c r="F2590" s="227">
        <v>95.44</v>
      </c>
      <c r="H2590" s="33"/>
    </row>
    <row r="2591" spans="2:8" s="1" customFormat="1" ht="16.899999999999999" customHeight="1">
      <c r="B2591" s="33"/>
      <c r="C2591" s="228" t="s">
        <v>10747</v>
      </c>
      <c r="H2591" s="33"/>
    </row>
    <row r="2592" spans="2:8" s="1" customFormat="1" ht="16.899999999999999" customHeight="1">
      <c r="B2592" s="33"/>
      <c r="C2592" s="226" t="s">
        <v>4375</v>
      </c>
      <c r="D2592" s="226" t="s">
        <v>4376</v>
      </c>
      <c r="E2592" s="18" t="s">
        <v>312</v>
      </c>
      <c r="F2592" s="227">
        <v>695.63199999999995</v>
      </c>
      <c r="H2592" s="33"/>
    </row>
    <row r="2593" spans="2:8" s="1" customFormat="1" ht="16.899999999999999" customHeight="1">
      <c r="B2593" s="33"/>
      <c r="C2593" s="226" t="s">
        <v>4387</v>
      </c>
      <c r="D2593" s="226" t="s">
        <v>4388</v>
      </c>
      <c r="E2593" s="18" t="s">
        <v>312</v>
      </c>
      <c r="F2593" s="227">
        <v>695.63199999999995</v>
      </c>
      <c r="H2593" s="33"/>
    </row>
    <row r="2594" spans="2:8" s="1" customFormat="1" ht="16.899999999999999" customHeight="1">
      <c r="B2594" s="33"/>
      <c r="C2594" s="226" t="s">
        <v>4397</v>
      </c>
      <c r="D2594" s="226" t="s">
        <v>4398</v>
      </c>
      <c r="E2594" s="18" t="s">
        <v>312</v>
      </c>
      <c r="F2594" s="227">
        <v>695.63199999999995</v>
      </c>
      <c r="H2594" s="33"/>
    </row>
    <row r="2595" spans="2:8" s="1" customFormat="1" ht="22.5">
      <c r="B2595" s="33"/>
      <c r="C2595" s="226" t="s">
        <v>4407</v>
      </c>
      <c r="D2595" s="226" t="s">
        <v>4408</v>
      </c>
      <c r="E2595" s="18" t="s">
        <v>312</v>
      </c>
      <c r="F2595" s="227">
        <v>95.44</v>
      </c>
      <c r="H2595" s="33"/>
    </row>
    <row r="2596" spans="2:8" s="1" customFormat="1" ht="16.899999999999999" customHeight="1">
      <c r="B2596" s="33"/>
      <c r="C2596" s="226" t="s">
        <v>4368</v>
      </c>
      <c r="D2596" s="226" t="s">
        <v>4369</v>
      </c>
      <c r="E2596" s="18" t="s">
        <v>312</v>
      </c>
      <c r="F2596" s="227">
        <v>95.44</v>
      </c>
      <c r="H2596" s="33"/>
    </row>
    <row r="2597" spans="2:8" s="1" customFormat="1" ht="16.899999999999999" customHeight="1">
      <c r="B2597" s="33"/>
      <c r="C2597" s="226" t="s">
        <v>1967</v>
      </c>
      <c r="D2597" s="226" t="s">
        <v>1968</v>
      </c>
      <c r="E2597" s="18" t="s">
        <v>312</v>
      </c>
      <c r="F2597" s="227">
        <v>532.55200000000002</v>
      </c>
      <c r="H2597" s="33"/>
    </row>
    <row r="2598" spans="2:8" s="1" customFormat="1" ht="16.899999999999999" customHeight="1">
      <c r="B2598" s="33"/>
      <c r="C2598" s="222" t="s">
        <v>2394</v>
      </c>
      <c r="D2598" s="223" t="s">
        <v>1</v>
      </c>
      <c r="E2598" s="224" t="s">
        <v>1</v>
      </c>
      <c r="F2598" s="225">
        <v>84.35</v>
      </c>
      <c r="H2598" s="33"/>
    </row>
    <row r="2599" spans="2:8" s="1" customFormat="1" ht="16.899999999999999" customHeight="1">
      <c r="B2599" s="33"/>
      <c r="C2599" s="226" t="s">
        <v>1</v>
      </c>
      <c r="D2599" s="226" t="s">
        <v>777</v>
      </c>
      <c r="E2599" s="18" t="s">
        <v>1</v>
      </c>
      <c r="F2599" s="227">
        <v>0</v>
      </c>
      <c r="H2599" s="33"/>
    </row>
    <row r="2600" spans="2:8" s="1" customFormat="1" ht="16.899999999999999" customHeight="1">
      <c r="B2600" s="33"/>
      <c r="C2600" s="226" t="s">
        <v>1</v>
      </c>
      <c r="D2600" s="226" t="s">
        <v>4469</v>
      </c>
      <c r="E2600" s="18" t="s">
        <v>1</v>
      </c>
      <c r="F2600" s="227">
        <v>21.65</v>
      </c>
      <c r="H2600" s="33"/>
    </row>
    <row r="2601" spans="2:8" s="1" customFormat="1" ht="16.899999999999999" customHeight="1">
      <c r="B2601" s="33"/>
      <c r="C2601" s="226" t="s">
        <v>1</v>
      </c>
      <c r="D2601" s="226" t="s">
        <v>3459</v>
      </c>
      <c r="E2601" s="18" t="s">
        <v>1</v>
      </c>
      <c r="F2601" s="227">
        <v>0</v>
      </c>
      <c r="H2601" s="33"/>
    </row>
    <row r="2602" spans="2:8" s="1" customFormat="1" ht="16.899999999999999" customHeight="1">
      <c r="B2602" s="33"/>
      <c r="C2602" s="226" t="s">
        <v>1</v>
      </c>
      <c r="D2602" s="226" t="s">
        <v>4470</v>
      </c>
      <c r="E2602" s="18" t="s">
        <v>1</v>
      </c>
      <c r="F2602" s="227">
        <v>16.079999999999998</v>
      </c>
      <c r="H2602" s="33"/>
    </row>
    <row r="2603" spans="2:8" s="1" customFormat="1" ht="16.899999999999999" customHeight="1">
      <c r="B2603" s="33"/>
      <c r="C2603" s="226" t="s">
        <v>1</v>
      </c>
      <c r="D2603" s="226" t="s">
        <v>3554</v>
      </c>
      <c r="E2603" s="18" t="s">
        <v>1</v>
      </c>
      <c r="F2603" s="227">
        <v>0</v>
      </c>
      <c r="H2603" s="33"/>
    </row>
    <row r="2604" spans="2:8" s="1" customFormat="1" ht="16.899999999999999" customHeight="1">
      <c r="B2604" s="33"/>
      <c r="C2604" s="226" t="s">
        <v>1</v>
      </c>
      <c r="D2604" s="226" t="s">
        <v>4471</v>
      </c>
      <c r="E2604" s="18" t="s">
        <v>1</v>
      </c>
      <c r="F2604" s="227">
        <v>16.8</v>
      </c>
      <c r="H2604" s="33"/>
    </row>
    <row r="2605" spans="2:8" s="1" customFormat="1" ht="16.899999999999999" customHeight="1">
      <c r="B2605" s="33"/>
      <c r="C2605" s="226" t="s">
        <v>1</v>
      </c>
      <c r="D2605" s="226" t="s">
        <v>3556</v>
      </c>
      <c r="E2605" s="18" t="s">
        <v>1</v>
      </c>
      <c r="F2605" s="227">
        <v>0</v>
      </c>
      <c r="H2605" s="33"/>
    </row>
    <row r="2606" spans="2:8" s="1" customFormat="1" ht="16.899999999999999" customHeight="1">
      <c r="B2606" s="33"/>
      <c r="C2606" s="226" t="s">
        <v>1</v>
      </c>
      <c r="D2606" s="226" t="s">
        <v>4472</v>
      </c>
      <c r="E2606" s="18" t="s">
        <v>1</v>
      </c>
      <c r="F2606" s="227">
        <v>16.36</v>
      </c>
      <c r="H2606" s="33"/>
    </row>
    <row r="2607" spans="2:8" s="1" customFormat="1" ht="16.899999999999999" customHeight="1">
      <c r="B2607" s="33"/>
      <c r="C2607" s="226" t="s">
        <v>1</v>
      </c>
      <c r="D2607" s="226" t="s">
        <v>3558</v>
      </c>
      <c r="E2607" s="18" t="s">
        <v>1</v>
      </c>
      <c r="F2607" s="227">
        <v>0</v>
      </c>
      <c r="H2607" s="33"/>
    </row>
    <row r="2608" spans="2:8" s="1" customFormat="1" ht="16.899999999999999" customHeight="1">
      <c r="B2608" s="33"/>
      <c r="C2608" s="226" t="s">
        <v>1</v>
      </c>
      <c r="D2608" s="226" t="s">
        <v>4473</v>
      </c>
      <c r="E2608" s="18" t="s">
        <v>1</v>
      </c>
      <c r="F2608" s="227">
        <v>13.46</v>
      </c>
      <c r="H2608" s="33"/>
    </row>
    <row r="2609" spans="2:8" s="1" customFormat="1" ht="16.899999999999999" customHeight="1">
      <c r="B2609" s="33"/>
      <c r="C2609" s="226" t="s">
        <v>1</v>
      </c>
      <c r="D2609" s="226" t="s">
        <v>325</v>
      </c>
      <c r="E2609" s="18" t="s">
        <v>1</v>
      </c>
      <c r="F2609" s="227">
        <v>84.35</v>
      </c>
      <c r="H2609" s="33"/>
    </row>
    <row r="2610" spans="2:8" s="1" customFormat="1" ht="16.899999999999999" customHeight="1">
      <c r="B2610" s="33"/>
      <c r="C2610" s="228" t="s">
        <v>10747</v>
      </c>
      <c r="H2610" s="33"/>
    </row>
    <row r="2611" spans="2:8" s="1" customFormat="1" ht="16.899999999999999" customHeight="1">
      <c r="B2611" s="33"/>
      <c r="C2611" s="226" t="s">
        <v>4463</v>
      </c>
      <c r="D2611" s="226" t="s">
        <v>4464</v>
      </c>
      <c r="E2611" s="18" t="s">
        <v>398</v>
      </c>
      <c r="F2611" s="227">
        <v>490.45</v>
      </c>
      <c r="H2611" s="33"/>
    </row>
    <row r="2612" spans="2:8" s="1" customFormat="1" ht="16.899999999999999" customHeight="1">
      <c r="B2612" s="33"/>
      <c r="C2612" s="222" t="s">
        <v>165</v>
      </c>
      <c r="D2612" s="223" t="s">
        <v>1</v>
      </c>
      <c r="E2612" s="224" t="s">
        <v>1</v>
      </c>
      <c r="F2612" s="225">
        <v>256.74</v>
      </c>
      <c r="H2612" s="33"/>
    </row>
    <row r="2613" spans="2:8" s="1" customFormat="1" ht="16.899999999999999" customHeight="1">
      <c r="B2613" s="33"/>
      <c r="C2613" s="226" t="s">
        <v>1</v>
      </c>
      <c r="D2613" s="226" t="s">
        <v>3145</v>
      </c>
      <c r="E2613" s="18" t="s">
        <v>1</v>
      </c>
      <c r="F2613" s="227">
        <v>0</v>
      </c>
      <c r="H2613" s="33"/>
    </row>
    <row r="2614" spans="2:8" s="1" customFormat="1" ht="16.899999999999999" customHeight="1">
      <c r="B2614" s="33"/>
      <c r="C2614" s="226" t="s">
        <v>1</v>
      </c>
      <c r="D2614" s="226" t="s">
        <v>3391</v>
      </c>
      <c r="E2614" s="18" t="s">
        <v>1</v>
      </c>
      <c r="F2614" s="227">
        <v>28.74</v>
      </c>
      <c r="H2614" s="33"/>
    </row>
    <row r="2615" spans="2:8" s="1" customFormat="1" ht="16.899999999999999" customHeight="1">
      <c r="B2615" s="33"/>
      <c r="C2615" s="226" t="s">
        <v>1</v>
      </c>
      <c r="D2615" s="226" t="s">
        <v>3147</v>
      </c>
      <c r="E2615" s="18" t="s">
        <v>1</v>
      </c>
      <c r="F2615" s="227">
        <v>0</v>
      </c>
      <c r="H2615" s="33"/>
    </row>
    <row r="2616" spans="2:8" s="1" customFormat="1" ht="16.899999999999999" customHeight="1">
      <c r="B2616" s="33"/>
      <c r="C2616" s="226" t="s">
        <v>1</v>
      </c>
      <c r="D2616" s="226" t="s">
        <v>3392</v>
      </c>
      <c r="E2616" s="18" t="s">
        <v>1</v>
      </c>
      <c r="F2616" s="227">
        <v>56.7</v>
      </c>
      <c r="H2616" s="33"/>
    </row>
    <row r="2617" spans="2:8" s="1" customFormat="1" ht="16.899999999999999" customHeight="1">
      <c r="B2617" s="33"/>
      <c r="C2617" s="226" t="s">
        <v>1</v>
      </c>
      <c r="D2617" s="226" t="s">
        <v>3149</v>
      </c>
      <c r="E2617" s="18" t="s">
        <v>1</v>
      </c>
      <c r="F2617" s="227">
        <v>0</v>
      </c>
      <c r="H2617" s="33"/>
    </row>
    <row r="2618" spans="2:8" s="1" customFormat="1" ht="16.899999999999999" customHeight="1">
      <c r="B2618" s="33"/>
      <c r="C2618" s="226" t="s">
        <v>1</v>
      </c>
      <c r="D2618" s="226" t="s">
        <v>3393</v>
      </c>
      <c r="E2618" s="18" t="s">
        <v>1</v>
      </c>
      <c r="F2618" s="227">
        <v>56.51</v>
      </c>
      <c r="H2618" s="33"/>
    </row>
    <row r="2619" spans="2:8" s="1" customFormat="1" ht="16.899999999999999" customHeight="1">
      <c r="B2619" s="33"/>
      <c r="C2619" s="226" t="s">
        <v>1</v>
      </c>
      <c r="D2619" s="226" t="s">
        <v>3151</v>
      </c>
      <c r="E2619" s="18" t="s">
        <v>1</v>
      </c>
      <c r="F2619" s="227">
        <v>0</v>
      </c>
      <c r="H2619" s="33"/>
    </row>
    <row r="2620" spans="2:8" s="1" customFormat="1" ht="16.899999999999999" customHeight="1">
      <c r="B2620" s="33"/>
      <c r="C2620" s="226" t="s">
        <v>1</v>
      </c>
      <c r="D2620" s="226" t="s">
        <v>3394</v>
      </c>
      <c r="E2620" s="18" t="s">
        <v>1</v>
      </c>
      <c r="F2620" s="227">
        <v>56.74</v>
      </c>
      <c r="H2620" s="33"/>
    </row>
    <row r="2621" spans="2:8" s="1" customFormat="1" ht="16.899999999999999" customHeight="1">
      <c r="B2621" s="33"/>
      <c r="C2621" s="226" t="s">
        <v>1</v>
      </c>
      <c r="D2621" s="226" t="s">
        <v>3153</v>
      </c>
      <c r="E2621" s="18" t="s">
        <v>1</v>
      </c>
      <c r="F2621" s="227">
        <v>0</v>
      </c>
      <c r="H2621" s="33"/>
    </row>
    <row r="2622" spans="2:8" s="1" customFormat="1" ht="16.899999999999999" customHeight="1">
      <c r="B2622" s="33"/>
      <c r="C2622" s="226" t="s">
        <v>1</v>
      </c>
      <c r="D2622" s="226" t="s">
        <v>3395</v>
      </c>
      <c r="E2622" s="18" t="s">
        <v>1</v>
      </c>
      <c r="F2622" s="227">
        <v>58.05</v>
      </c>
      <c r="H2622" s="33"/>
    </row>
    <row r="2623" spans="2:8" s="1" customFormat="1" ht="16.899999999999999" customHeight="1">
      <c r="B2623" s="33"/>
      <c r="C2623" s="226" t="s">
        <v>1</v>
      </c>
      <c r="D2623" s="226" t="s">
        <v>325</v>
      </c>
      <c r="E2623" s="18" t="s">
        <v>1</v>
      </c>
      <c r="F2623" s="227">
        <v>256.74</v>
      </c>
      <c r="H2623" s="33"/>
    </row>
    <row r="2624" spans="2:8" s="1" customFormat="1" ht="16.899999999999999" customHeight="1">
      <c r="B2624" s="33"/>
      <c r="C2624" s="228" t="s">
        <v>10747</v>
      </c>
      <c r="H2624" s="33"/>
    </row>
    <row r="2625" spans="2:8" s="1" customFormat="1" ht="16.899999999999999" customHeight="1">
      <c r="B2625" s="33"/>
      <c r="C2625" s="226" t="s">
        <v>3362</v>
      </c>
      <c r="D2625" s="226" t="s">
        <v>3363</v>
      </c>
      <c r="E2625" s="18" t="s">
        <v>312</v>
      </c>
      <c r="F2625" s="227">
        <v>666.23199999999997</v>
      </c>
      <c r="H2625" s="33"/>
    </row>
    <row r="2626" spans="2:8" s="1" customFormat="1" ht="16.899999999999999" customHeight="1">
      <c r="B2626" s="33"/>
      <c r="C2626" s="226" t="s">
        <v>753</v>
      </c>
      <c r="D2626" s="226" t="s">
        <v>754</v>
      </c>
      <c r="E2626" s="18" t="s">
        <v>312</v>
      </c>
      <c r="F2626" s="227">
        <v>1041.5920000000001</v>
      </c>
      <c r="H2626" s="33"/>
    </row>
    <row r="2627" spans="2:8" s="1" customFormat="1" ht="16.899999999999999" customHeight="1">
      <c r="B2627" s="33"/>
      <c r="C2627" s="226" t="s">
        <v>1298</v>
      </c>
      <c r="D2627" s="226" t="s">
        <v>1299</v>
      </c>
      <c r="E2627" s="18" t="s">
        <v>312</v>
      </c>
      <c r="F2627" s="227">
        <v>666.23199999999997</v>
      </c>
      <c r="H2627" s="33"/>
    </row>
    <row r="2628" spans="2:8" s="1" customFormat="1" ht="16.899999999999999" customHeight="1">
      <c r="B2628" s="33"/>
      <c r="C2628" s="226" t="s">
        <v>4375</v>
      </c>
      <c r="D2628" s="226" t="s">
        <v>4376</v>
      </c>
      <c r="E2628" s="18" t="s">
        <v>312</v>
      </c>
      <c r="F2628" s="227">
        <v>695.63199999999995</v>
      </c>
      <c r="H2628" s="33"/>
    </row>
    <row r="2629" spans="2:8" s="1" customFormat="1" ht="16.899999999999999" customHeight="1">
      <c r="B2629" s="33"/>
      <c r="C2629" s="226" t="s">
        <v>4387</v>
      </c>
      <c r="D2629" s="226" t="s">
        <v>4388</v>
      </c>
      <c r="E2629" s="18" t="s">
        <v>312</v>
      </c>
      <c r="F2629" s="227">
        <v>695.63199999999995</v>
      </c>
      <c r="H2629" s="33"/>
    </row>
    <row r="2630" spans="2:8" s="1" customFormat="1" ht="16.899999999999999" customHeight="1">
      <c r="B2630" s="33"/>
      <c r="C2630" s="226" t="s">
        <v>4397</v>
      </c>
      <c r="D2630" s="226" t="s">
        <v>4398</v>
      </c>
      <c r="E2630" s="18" t="s">
        <v>312</v>
      </c>
      <c r="F2630" s="227">
        <v>695.63199999999995</v>
      </c>
      <c r="H2630" s="33"/>
    </row>
    <row r="2631" spans="2:8" s="1" customFormat="1" ht="16.899999999999999" customHeight="1">
      <c r="B2631" s="33"/>
      <c r="C2631" s="226" t="s">
        <v>1967</v>
      </c>
      <c r="D2631" s="226" t="s">
        <v>1968</v>
      </c>
      <c r="E2631" s="18" t="s">
        <v>312</v>
      </c>
      <c r="F2631" s="227">
        <v>532.55200000000002</v>
      </c>
      <c r="H2631" s="33"/>
    </row>
    <row r="2632" spans="2:8" s="1" customFormat="1" ht="16.899999999999999" customHeight="1">
      <c r="B2632" s="33"/>
      <c r="C2632" s="226" t="s">
        <v>3782</v>
      </c>
      <c r="D2632" s="226" t="s">
        <v>3783</v>
      </c>
      <c r="E2632" s="18" t="s">
        <v>312</v>
      </c>
      <c r="F2632" s="227">
        <v>275.23</v>
      </c>
      <c r="H2632" s="33"/>
    </row>
    <row r="2633" spans="2:8" s="1" customFormat="1" ht="16.899999999999999" customHeight="1">
      <c r="B2633" s="33"/>
      <c r="C2633" s="222" t="s">
        <v>2399</v>
      </c>
      <c r="D2633" s="223" t="s">
        <v>1</v>
      </c>
      <c r="E2633" s="224" t="s">
        <v>1</v>
      </c>
      <c r="F2633" s="225">
        <v>150.19999999999999</v>
      </c>
      <c r="H2633" s="33"/>
    </row>
    <row r="2634" spans="2:8" s="1" customFormat="1" ht="16.899999999999999" customHeight="1">
      <c r="B2634" s="33"/>
      <c r="C2634" s="226" t="s">
        <v>1</v>
      </c>
      <c r="D2634" s="226" t="s">
        <v>3145</v>
      </c>
      <c r="E2634" s="18" t="s">
        <v>1</v>
      </c>
      <c r="F2634" s="227">
        <v>0</v>
      </c>
      <c r="H2634" s="33"/>
    </row>
    <row r="2635" spans="2:8" s="1" customFormat="1" ht="16.899999999999999" customHeight="1">
      <c r="B2635" s="33"/>
      <c r="C2635" s="226" t="s">
        <v>1</v>
      </c>
      <c r="D2635" s="226" t="s">
        <v>3766</v>
      </c>
      <c r="E2635" s="18" t="s">
        <v>1</v>
      </c>
      <c r="F2635" s="227">
        <v>28.04</v>
      </c>
      <c r="H2635" s="33"/>
    </row>
    <row r="2636" spans="2:8" s="1" customFormat="1" ht="16.899999999999999" customHeight="1">
      <c r="B2636" s="33"/>
      <c r="C2636" s="226" t="s">
        <v>1</v>
      </c>
      <c r="D2636" s="226" t="s">
        <v>3147</v>
      </c>
      <c r="E2636" s="18" t="s">
        <v>1</v>
      </c>
      <c r="F2636" s="227">
        <v>0</v>
      </c>
      <c r="H2636" s="33"/>
    </row>
    <row r="2637" spans="2:8" s="1" customFormat="1" ht="16.899999999999999" customHeight="1">
      <c r="B2637" s="33"/>
      <c r="C2637" s="226" t="s">
        <v>1</v>
      </c>
      <c r="D2637" s="226" t="s">
        <v>3767</v>
      </c>
      <c r="E2637" s="18" t="s">
        <v>1</v>
      </c>
      <c r="F2637" s="227">
        <v>30.06</v>
      </c>
      <c r="H2637" s="33"/>
    </row>
    <row r="2638" spans="2:8" s="1" customFormat="1" ht="16.899999999999999" customHeight="1">
      <c r="B2638" s="33"/>
      <c r="C2638" s="226" t="s">
        <v>1</v>
      </c>
      <c r="D2638" s="226" t="s">
        <v>3149</v>
      </c>
      <c r="E2638" s="18" t="s">
        <v>1</v>
      </c>
      <c r="F2638" s="227">
        <v>0</v>
      </c>
      <c r="H2638" s="33"/>
    </row>
    <row r="2639" spans="2:8" s="1" customFormat="1" ht="16.899999999999999" customHeight="1">
      <c r="B2639" s="33"/>
      <c r="C2639" s="226" t="s">
        <v>1</v>
      </c>
      <c r="D2639" s="226" t="s">
        <v>3768</v>
      </c>
      <c r="E2639" s="18" t="s">
        <v>1</v>
      </c>
      <c r="F2639" s="227">
        <v>30.65</v>
      </c>
      <c r="H2639" s="33"/>
    </row>
    <row r="2640" spans="2:8" s="1" customFormat="1" ht="16.899999999999999" customHeight="1">
      <c r="B2640" s="33"/>
      <c r="C2640" s="226" t="s">
        <v>1</v>
      </c>
      <c r="D2640" s="226" t="s">
        <v>3151</v>
      </c>
      <c r="E2640" s="18" t="s">
        <v>1</v>
      </c>
      <c r="F2640" s="227">
        <v>0</v>
      </c>
      <c r="H2640" s="33"/>
    </row>
    <row r="2641" spans="2:8" s="1" customFormat="1" ht="16.899999999999999" customHeight="1">
      <c r="B2641" s="33"/>
      <c r="C2641" s="226" t="s">
        <v>1</v>
      </c>
      <c r="D2641" s="226" t="s">
        <v>3769</v>
      </c>
      <c r="E2641" s="18" t="s">
        <v>1</v>
      </c>
      <c r="F2641" s="227">
        <v>30.08</v>
      </c>
      <c r="H2641" s="33"/>
    </row>
    <row r="2642" spans="2:8" s="1" customFormat="1" ht="16.899999999999999" customHeight="1">
      <c r="B2642" s="33"/>
      <c r="C2642" s="226" t="s">
        <v>1</v>
      </c>
      <c r="D2642" s="226" t="s">
        <v>3153</v>
      </c>
      <c r="E2642" s="18" t="s">
        <v>1</v>
      </c>
      <c r="F2642" s="227">
        <v>0</v>
      </c>
      <c r="H2642" s="33"/>
    </row>
    <row r="2643" spans="2:8" s="1" customFormat="1" ht="16.899999999999999" customHeight="1">
      <c r="B2643" s="33"/>
      <c r="C2643" s="226" t="s">
        <v>1</v>
      </c>
      <c r="D2643" s="226" t="s">
        <v>3770</v>
      </c>
      <c r="E2643" s="18" t="s">
        <v>1</v>
      </c>
      <c r="F2643" s="227">
        <v>31.37</v>
      </c>
      <c r="H2643" s="33"/>
    </row>
    <row r="2644" spans="2:8" s="1" customFormat="1" ht="16.899999999999999" customHeight="1">
      <c r="B2644" s="33"/>
      <c r="C2644" s="226" t="s">
        <v>1</v>
      </c>
      <c r="D2644" s="226" t="s">
        <v>325</v>
      </c>
      <c r="E2644" s="18" t="s">
        <v>1</v>
      </c>
      <c r="F2644" s="227">
        <v>150.19999999999999</v>
      </c>
      <c r="H2644" s="33"/>
    </row>
    <row r="2645" spans="2:8" s="1" customFormat="1" ht="16.899999999999999" customHeight="1">
      <c r="B2645" s="33"/>
      <c r="C2645" s="228" t="s">
        <v>10747</v>
      </c>
      <c r="H2645" s="33"/>
    </row>
    <row r="2646" spans="2:8" s="1" customFormat="1" ht="16.899999999999999" customHeight="1">
      <c r="B2646" s="33"/>
      <c r="C2646" s="226" t="s">
        <v>1293</v>
      </c>
      <c r="D2646" s="226" t="s">
        <v>1294</v>
      </c>
      <c r="E2646" s="18" t="s">
        <v>398</v>
      </c>
      <c r="F2646" s="227">
        <v>561.89</v>
      </c>
      <c r="H2646" s="33"/>
    </row>
    <row r="2647" spans="2:8" s="1" customFormat="1" ht="16.899999999999999" customHeight="1">
      <c r="B2647" s="33"/>
      <c r="C2647" s="226" t="s">
        <v>4463</v>
      </c>
      <c r="D2647" s="226" t="s">
        <v>4464</v>
      </c>
      <c r="E2647" s="18" t="s">
        <v>398</v>
      </c>
      <c r="F2647" s="227">
        <v>490.45</v>
      </c>
      <c r="H2647" s="33"/>
    </row>
    <row r="2648" spans="2:8" s="1" customFormat="1" ht="16.899999999999999" customHeight="1">
      <c r="B2648" s="33"/>
      <c r="C2648" s="222" t="s">
        <v>2397</v>
      </c>
      <c r="D2648" s="223" t="s">
        <v>1</v>
      </c>
      <c r="E2648" s="224" t="s">
        <v>1</v>
      </c>
      <c r="F2648" s="225">
        <v>18.489999999999998</v>
      </c>
      <c r="H2648" s="33"/>
    </row>
    <row r="2649" spans="2:8" s="1" customFormat="1" ht="16.899999999999999" customHeight="1">
      <c r="B2649" s="33"/>
      <c r="C2649" s="226" t="s">
        <v>1</v>
      </c>
      <c r="D2649" s="226" t="s">
        <v>3155</v>
      </c>
      <c r="E2649" s="18" t="s">
        <v>1</v>
      </c>
      <c r="F2649" s="227">
        <v>0</v>
      </c>
      <c r="H2649" s="33"/>
    </row>
    <row r="2650" spans="2:8" s="1" customFormat="1" ht="16.899999999999999" customHeight="1">
      <c r="B2650" s="33"/>
      <c r="C2650" s="226" t="s">
        <v>1</v>
      </c>
      <c r="D2650" s="226" t="s">
        <v>3397</v>
      </c>
      <c r="E2650" s="18" t="s">
        <v>1</v>
      </c>
      <c r="F2650" s="227">
        <v>8.93</v>
      </c>
      <c r="H2650" s="33"/>
    </row>
    <row r="2651" spans="2:8" s="1" customFormat="1" ht="16.899999999999999" customHeight="1">
      <c r="B2651" s="33"/>
      <c r="C2651" s="226" t="s">
        <v>1</v>
      </c>
      <c r="D2651" s="226" t="s">
        <v>3157</v>
      </c>
      <c r="E2651" s="18" t="s">
        <v>1</v>
      </c>
      <c r="F2651" s="227">
        <v>0</v>
      </c>
      <c r="H2651" s="33"/>
    </row>
    <row r="2652" spans="2:8" s="1" customFormat="1" ht="16.899999999999999" customHeight="1">
      <c r="B2652" s="33"/>
      <c r="C2652" s="226" t="s">
        <v>1</v>
      </c>
      <c r="D2652" s="226" t="s">
        <v>3398</v>
      </c>
      <c r="E2652" s="18" t="s">
        <v>1</v>
      </c>
      <c r="F2652" s="227">
        <v>5.68</v>
      </c>
      <c r="H2652" s="33"/>
    </row>
    <row r="2653" spans="2:8" s="1" customFormat="1" ht="16.899999999999999" customHeight="1">
      <c r="B2653" s="33"/>
      <c r="C2653" s="226" t="s">
        <v>1</v>
      </c>
      <c r="D2653" s="226" t="s">
        <v>3159</v>
      </c>
      <c r="E2653" s="18" t="s">
        <v>1</v>
      </c>
      <c r="F2653" s="227">
        <v>0</v>
      </c>
      <c r="H2653" s="33"/>
    </row>
    <row r="2654" spans="2:8" s="1" customFormat="1" ht="16.899999999999999" customHeight="1">
      <c r="B2654" s="33"/>
      <c r="C2654" s="226" t="s">
        <v>1</v>
      </c>
      <c r="D2654" s="226" t="s">
        <v>3399</v>
      </c>
      <c r="E2654" s="18" t="s">
        <v>1</v>
      </c>
      <c r="F2654" s="227">
        <v>3.88</v>
      </c>
      <c r="H2654" s="33"/>
    </row>
    <row r="2655" spans="2:8" s="1" customFormat="1" ht="16.899999999999999" customHeight="1">
      <c r="B2655" s="33"/>
      <c r="C2655" s="226" t="s">
        <v>1</v>
      </c>
      <c r="D2655" s="226" t="s">
        <v>325</v>
      </c>
      <c r="E2655" s="18" t="s">
        <v>1</v>
      </c>
      <c r="F2655" s="227">
        <v>18.489999999999998</v>
      </c>
      <c r="H2655" s="33"/>
    </row>
    <row r="2656" spans="2:8" s="1" customFormat="1" ht="16.899999999999999" customHeight="1">
      <c r="B2656" s="33"/>
      <c r="C2656" s="228" t="s">
        <v>10747</v>
      </c>
      <c r="H2656" s="33"/>
    </row>
    <row r="2657" spans="2:8" s="1" customFormat="1" ht="16.899999999999999" customHeight="1">
      <c r="B2657" s="33"/>
      <c r="C2657" s="226" t="s">
        <v>3362</v>
      </c>
      <c r="D2657" s="226" t="s">
        <v>3363</v>
      </c>
      <c r="E2657" s="18" t="s">
        <v>312</v>
      </c>
      <c r="F2657" s="227">
        <v>666.23199999999997</v>
      </c>
      <c r="H2657" s="33"/>
    </row>
    <row r="2658" spans="2:8" s="1" customFormat="1" ht="16.899999999999999" customHeight="1">
      <c r="B2658" s="33"/>
      <c r="C2658" s="226" t="s">
        <v>753</v>
      </c>
      <c r="D2658" s="226" t="s">
        <v>754</v>
      </c>
      <c r="E2658" s="18" t="s">
        <v>312</v>
      </c>
      <c r="F2658" s="227">
        <v>1041.5920000000001</v>
      </c>
      <c r="H2658" s="33"/>
    </row>
    <row r="2659" spans="2:8" s="1" customFormat="1" ht="16.899999999999999" customHeight="1">
      <c r="B2659" s="33"/>
      <c r="C2659" s="226" t="s">
        <v>1298</v>
      </c>
      <c r="D2659" s="226" t="s">
        <v>1299</v>
      </c>
      <c r="E2659" s="18" t="s">
        <v>312</v>
      </c>
      <c r="F2659" s="227">
        <v>666.23199999999997</v>
      </c>
      <c r="H2659" s="33"/>
    </row>
    <row r="2660" spans="2:8" s="1" customFormat="1" ht="16.899999999999999" customHeight="1">
      <c r="B2660" s="33"/>
      <c r="C2660" s="226" t="s">
        <v>1869</v>
      </c>
      <c r="D2660" s="226" t="s">
        <v>1870</v>
      </c>
      <c r="E2660" s="18" t="s">
        <v>312</v>
      </c>
      <c r="F2660" s="227">
        <v>66.040000000000006</v>
      </c>
      <c r="H2660" s="33"/>
    </row>
    <row r="2661" spans="2:8" s="1" customFormat="1" ht="16.899999999999999" customHeight="1">
      <c r="B2661" s="33"/>
      <c r="C2661" s="226" t="s">
        <v>1875</v>
      </c>
      <c r="D2661" s="226" t="s">
        <v>1876</v>
      </c>
      <c r="E2661" s="18" t="s">
        <v>312</v>
      </c>
      <c r="F2661" s="227">
        <v>66.040000000000006</v>
      </c>
      <c r="H2661" s="33"/>
    </row>
    <row r="2662" spans="2:8" s="1" customFormat="1" ht="16.899999999999999" customHeight="1">
      <c r="B2662" s="33"/>
      <c r="C2662" s="226" t="s">
        <v>1864</v>
      </c>
      <c r="D2662" s="226" t="s">
        <v>1865</v>
      </c>
      <c r="E2662" s="18" t="s">
        <v>312</v>
      </c>
      <c r="F2662" s="227">
        <v>66.040000000000006</v>
      </c>
      <c r="H2662" s="33"/>
    </row>
    <row r="2663" spans="2:8" s="1" customFormat="1" ht="22.5">
      <c r="B2663" s="33"/>
      <c r="C2663" s="226" t="s">
        <v>4298</v>
      </c>
      <c r="D2663" s="226" t="s">
        <v>4299</v>
      </c>
      <c r="E2663" s="18" t="s">
        <v>312</v>
      </c>
      <c r="F2663" s="227">
        <v>40.01</v>
      </c>
      <c r="H2663" s="33"/>
    </row>
    <row r="2664" spans="2:8" s="1" customFormat="1" ht="16.899999999999999" customHeight="1">
      <c r="B2664" s="33"/>
      <c r="C2664" s="226" t="s">
        <v>4286</v>
      </c>
      <c r="D2664" s="226" t="s">
        <v>4287</v>
      </c>
      <c r="E2664" s="18" t="s">
        <v>312</v>
      </c>
      <c r="F2664" s="227">
        <v>66.040000000000006</v>
      </c>
      <c r="H2664" s="33"/>
    </row>
    <row r="2665" spans="2:8" s="1" customFormat="1" ht="16.899999999999999" customHeight="1">
      <c r="B2665" s="33"/>
      <c r="C2665" s="226" t="s">
        <v>3782</v>
      </c>
      <c r="D2665" s="226" t="s">
        <v>3783</v>
      </c>
      <c r="E2665" s="18" t="s">
        <v>312</v>
      </c>
      <c r="F2665" s="227">
        <v>275.23</v>
      </c>
      <c r="H2665" s="33"/>
    </row>
    <row r="2666" spans="2:8" s="1" customFormat="1" ht="16.899999999999999" customHeight="1">
      <c r="B2666" s="33"/>
      <c r="C2666" s="222" t="s">
        <v>2401</v>
      </c>
      <c r="D2666" s="223" t="s">
        <v>1</v>
      </c>
      <c r="E2666" s="224" t="s">
        <v>1</v>
      </c>
      <c r="F2666" s="225">
        <v>26.47</v>
      </c>
      <c r="H2666" s="33"/>
    </row>
    <row r="2667" spans="2:8" s="1" customFormat="1" ht="16.899999999999999" customHeight="1">
      <c r="B2667" s="33"/>
      <c r="C2667" s="226" t="s">
        <v>1</v>
      </c>
      <c r="D2667" s="226" t="s">
        <v>3155</v>
      </c>
      <c r="E2667" s="18" t="s">
        <v>1</v>
      </c>
      <c r="F2667" s="227">
        <v>0</v>
      </c>
      <c r="H2667" s="33"/>
    </row>
    <row r="2668" spans="2:8" s="1" customFormat="1" ht="16.899999999999999" customHeight="1">
      <c r="B2668" s="33"/>
      <c r="C2668" s="226" t="s">
        <v>1</v>
      </c>
      <c r="D2668" s="226" t="s">
        <v>3772</v>
      </c>
      <c r="E2668" s="18" t="s">
        <v>1</v>
      </c>
      <c r="F2668" s="227">
        <v>10.58</v>
      </c>
      <c r="H2668" s="33"/>
    </row>
    <row r="2669" spans="2:8" s="1" customFormat="1" ht="16.899999999999999" customHeight="1">
      <c r="B2669" s="33"/>
      <c r="C2669" s="226" t="s">
        <v>1</v>
      </c>
      <c r="D2669" s="226" t="s">
        <v>3157</v>
      </c>
      <c r="E2669" s="18" t="s">
        <v>1</v>
      </c>
      <c r="F2669" s="227">
        <v>0</v>
      </c>
      <c r="H2669" s="33"/>
    </row>
    <row r="2670" spans="2:8" s="1" customFormat="1" ht="16.899999999999999" customHeight="1">
      <c r="B2670" s="33"/>
      <c r="C2670" s="226" t="s">
        <v>1</v>
      </c>
      <c r="D2670" s="226" t="s">
        <v>3773</v>
      </c>
      <c r="E2670" s="18" t="s">
        <v>1</v>
      </c>
      <c r="F2670" s="227">
        <v>8.84</v>
      </c>
      <c r="H2670" s="33"/>
    </row>
    <row r="2671" spans="2:8" s="1" customFormat="1" ht="16.899999999999999" customHeight="1">
      <c r="B2671" s="33"/>
      <c r="C2671" s="226" t="s">
        <v>1</v>
      </c>
      <c r="D2671" s="226" t="s">
        <v>3159</v>
      </c>
      <c r="E2671" s="18" t="s">
        <v>1</v>
      </c>
      <c r="F2671" s="227">
        <v>0</v>
      </c>
      <c r="H2671" s="33"/>
    </row>
    <row r="2672" spans="2:8" s="1" customFormat="1" ht="16.899999999999999" customHeight="1">
      <c r="B2672" s="33"/>
      <c r="C2672" s="226" t="s">
        <v>1</v>
      </c>
      <c r="D2672" s="226" t="s">
        <v>3774</v>
      </c>
      <c r="E2672" s="18" t="s">
        <v>1</v>
      </c>
      <c r="F2672" s="227">
        <v>7.05</v>
      </c>
      <c r="H2672" s="33"/>
    </row>
    <row r="2673" spans="2:8" s="1" customFormat="1" ht="16.899999999999999" customHeight="1">
      <c r="B2673" s="33"/>
      <c r="C2673" s="226" t="s">
        <v>1</v>
      </c>
      <c r="D2673" s="226" t="s">
        <v>325</v>
      </c>
      <c r="E2673" s="18" t="s">
        <v>1</v>
      </c>
      <c r="F2673" s="227">
        <v>26.47</v>
      </c>
      <c r="H2673" s="33"/>
    </row>
    <row r="2674" spans="2:8" s="1" customFormat="1" ht="16.899999999999999" customHeight="1">
      <c r="B2674" s="33"/>
      <c r="C2674" s="228" t="s">
        <v>10747</v>
      </c>
      <c r="H2674" s="33"/>
    </row>
    <row r="2675" spans="2:8" s="1" customFormat="1" ht="16.899999999999999" customHeight="1">
      <c r="B2675" s="33"/>
      <c r="C2675" s="226" t="s">
        <v>1293</v>
      </c>
      <c r="D2675" s="226" t="s">
        <v>1294</v>
      </c>
      <c r="E2675" s="18" t="s">
        <v>398</v>
      </c>
      <c r="F2675" s="227">
        <v>561.89</v>
      </c>
      <c r="H2675" s="33"/>
    </row>
    <row r="2676" spans="2:8" s="1" customFormat="1" ht="16.899999999999999" customHeight="1">
      <c r="B2676" s="33"/>
      <c r="C2676" s="222" t="s">
        <v>344</v>
      </c>
      <c r="D2676" s="223" t="s">
        <v>1</v>
      </c>
      <c r="E2676" s="224" t="s">
        <v>1</v>
      </c>
      <c r="F2676" s="225">
        <v>0</v>
      </c>
      <c r="H2676" s="33"/>
    </row>
    <row r="2677" spans="2:8" s="1" customFormat="1" ht="16.899999999999999" customHeight="1">
      <c r="B2677" s="33"/>
      <c r="C2677" s="226" t="s">
        <v>1</v>
      </c>
      <c r="D2677" s="226" t="s">
        <v>1</v>
      </c>
      <c r="E2677" s="18" t="s">
        <v>1</v>
      </c>
      <c r="F2677" s="227">
        <v>0</v>
      </c>
      <c r="H2677" s="33"/>
    </row>
    <row r="2678" spans="2:8" s="1" customFormat="1" ht="16.899999999999999" customHeight="1">
      <c r="B2678" s="33"/>
      <c r="C2678" s="226" t="s">
        <v>344</v>
      </c>
      <c r="D2678" s="226" t="s">
        <v>325</v>
      </c>
      <c r="E2678" s="18" t="s">
        <v>1</v>
      </c>
      <c r="F2678" s="227">
        <v>0</v>
      </c>
      <c r="H2678" s="33"/>
    </row>
    <row r="2679" spans="2:8" s="1" customFormat="1" ht="16.899999999999999" customHeight="1">
      <c r="B2679" s="33"/>
      <c r="C2679" s="222" t="s">
        <v>199</v>
      </c>
      <c r="D2679" s="223" t="s">
        <v>2418</v>
      </c>
      <c r="E2679" s="224" t="s">
        <v>1</v>
      </c>
      <c r="F2679" s="225">
        <v>423.24799999999999</v>
      </c>
      <c r="H2679" s="33"/>
    </row>
    <row r="2680" spans="2:8" s="1" customFormat="1" ht="16.899999999999999" customHeight="1">
      <c r="B2680" s="33"/>
      <c r="C2680" s="226" t="s">
        <v>1</v>
      </c>
      <c r="D2680" s="226" t="s">
        <v>3087</v>
      </c>
      <c r="E2680" s="18" t="s">
        <v>1</v>
      </c>
      <c r="F2680" s="227">
        <v>0</v>
      </c>
      <c r="H2680" s="33"/>
    </row>
    <row r="2681" spans="2:8" s="1" customFormat="1" ht="16.899999999999999" customHeight="1">
      <c r="B2681" s="33"/>
      <c r="C2681" s="226" t="s">
        <v>1</v>
      </c>
      <c r="D2681" s="226" t="s">
        <v>3088</v>
      </c>
      <c r="E2681" s="18" t="s">
        <v>1</v>
      </c>
      <c r="F2681" s="227">
        <v>33.130000000000003</v>
      </c>
      <c r="H2681" s="33"/>
    </row>
    <row r="2682" spans="2:8" s="1" customFormat="1" ht="16.899999999999999" customHeight="1">
      <c r="B2682" s="33"/>
      <c r="C2682" s="226" t="s">
        <v>1</v>
      </c>
      <c r="D2682" s="226" t="s">
        <v>1</v>
      </c>
      <c r="E2682" s="18" t="s">
        <v>1</v>
      </c>
      <c r="F2682" s="227">
        <v>0</v>
      </c>
      <c r="H2682" s="33"/>
    </row>
    <row r="2683" spans="2:8" s="1" customFormat="1" ht="16.899999999999999" customHeight="1">
      <c r="B2683" s="33"/>
      <c r="C2683" s="226" t="s">
        <v>1</v>
      </c>
      <c r="D2683" s="226" t="s">
        <v>777</v>
      </c>
      <c r="E2683" s="18" t="s">
        <v>1</v>
      </c>
      <c r="F2683" s="227">
        <v>0</v>
      </c>
      <c r="H2683" s="33"/>
    </row>
    <row r="2684" spans="2:8" s="1" customFormat="1" ht="16.899999999999999" customHeight="1">
      <c r="B2684" s="33"/>
      <c r="C2684" s="226" t="s">
        <v>1</v>
      </c>
      <c r="D2684" s="226" t="s">
        <v>3588</v>
      </c>
      <c r="E2684" s="18" t="s">
        <v>1</v>
      </c>
      <c r="F2684" s="227">
        <v>38.061999999999998</v>
      </c>
      <c r="H2684" s="33"/>
    </row>
    <row r="2685" spans="2:8" s="1" customFormat="1" ht="16.899999999999999" customHeight="1">
      <c r="B2685" s="33"/>
      <c r="C2685" s="226" t="s">
        <v>1</v>
      </c>
      <c r="D2685" s="226" t="s">
        <v>3459</v>
      </c>
      <c r="E2685" s="18" t="s">
        <v>1</v>
      </c>
      <c r="F2685" s="227">
        <v>0</v>
      </c>
      <c r="H2685" s="33"/>
    </row>
    <row r="2686" spans="2:8" s="1" customFormat="1" ht="16.899999999999999" customHeight="1">
      <c r="B2686" s="33"/>
      <c r="C2686" s="226" t="s">
        <v>1</v>
      </c>
      <c r="D2686" s="226" t="s">
        <v>3551</v>
      </c>
      <c r="E2686" s="18" t="s">
        <v>1</v>
      </c>
      <c r="F2686" s="227">
        <v>14.16</v>
      </c>
      <c r="H2686" s="33"/>
    </row>
    <row r="2687" spans="2:8" s="1" customFormat="1" ht="16.899999999999999" customHeight="1">
      <c r="B2687" s="33"/>
      <c r="C2687" s="226" t="s">
        <v>1</v>
      </c>
      <c r="D2687" s="226" t="s">
        <v>3556</v>
      </c>
      <c r="E2687" s="18" t="s">
        <v>1</v>
      </c>
      <c r="F2687" s="227">
        <v>0</v>
      </c>
      <c r="H2687" s="33"/>
    </row>
    <row r="2688" spans="2:8" s="1" customFormat="1" ht="16.899999999999999" customHeight="1">
      <c r="B2688" s="33"/>
      <c r="C2688" s="226" t="s">
        <v>1</v>
      </c>
      <c r="D2688" s="226" t="s">
        <v>3589</v>
      </c>
      <c r="E2688" s="18" t="s">
        <v>1</v>
      </c>
      <c r="F2688" s="227">
        <v>13</v>
      </c>
      <c r="H2688" s="33"/>
    </row>
    <row r="2689" spans="2:8" s="1" customFormat="1" ht="16.899999999999999" customHeight="1">
      <c r="B2689" s="33"/>
      <c r="C2689" s="226" t="s">
        <v>1</v>
      </c>
      <c r="D2689" s="226" t="s">
        <v>3558</v>
      </c>
      <c r="E2689" s="18" t="s">
        <v>1</v>
      </c>
      <c r="F2689" s="227">
        <v>0</v>
      </c>
      <c r="H2689" s="33"/>
    </row>
    <row r="2690" spans="2:8" s="1" customFormat="1" ht="16.899999999999999" customHeight="1">
      <c r="B2690" s="33"/>
      <c r="C2690" s="226" t="s">
        <v>1</v>
      </c>
      <c r="D2690" s="226" t="s">
        <v>3559</v>
      </c>
      <c r="E2690" s="18" t="s">
        <v>1</v>
      </c>
      <c r="F2690" s="227">
        <v>14.37</v>
      </c>
      <c r="H2690" s="33"/>
    </row>
    <row r="2691" spans="2:8" s="1" customFormat="1" ht="16.899999999999999" customHeight="1">
      <c r="B2691" s="33"/>
      <c r="C2691" s="226" t="s">
        <v>1</v>
      </c>
      <c r="D2691" s="226" t="s">
        <v>3121</v>
      </c>
      <c r="E2691" s="18" t="s">
        <v>1</v>
      </c>
      <c r="F2691" s="227">
        <v>0</v>
      </c>
      <c r="H2691" s="33"/>
    </row>
    <row r="2692" spans="2:8" s="1" customFormat="1" ht="16.899999999999999" customHeight="1">
      <c r="B2692" s="33"/>
      <c r="C2692" s="226" t="s">
        <v>1</v>
      </c>
      <c r="D2692" s="226" t="s">
        <v>3590</v>
      </c>
      <c r="E2692" s="18" t="s">
        <v>1</v>
      </c>
      <c r="F2692" s="227">
        <v>28.196000000000002</v>
      </c>
      <c r="H2692" s="33"/>
    </row>
    <row r="2693" spans="2:8" s="1" customFormat="1" ht="16.899999999999999" customHeight="1">
      <c r="B2693" s="33"/>
      <c r="C2693" s="226" t="s">
        <v>1</v>
      </c>
      <c r="D2693" s="226" t="s">
        <v>1</v>
      </c>
      <c r="E2693" s="18" t="s">
        <v>1</v>
      </c>
      <c r="F2693" s="227">
        <v>0</v>
      </c>
      <c r="H2693" s="33"/>
    </row>
    <row r="2694" spans="2:8" s="1" customFormat="1" ht="16.899999999999999" customHeight="1">
      <c r="B2694" s="33"/>
      <c r="C2694" s="226" t="s">
        <v>1</v>
      </c>
      <c r="D2694" s="226" t="s">
        <v>3091</v>
      </c>
      <c r="E2694" s="18" t="s">
        <v>1</v>
      </c>
      <c r="F2694" s="227">
        <v>0</v>
      </c>
      <c r="H2694" s="33"/>
    </row>
    <row r="2695" spans="2:8" s="1" customFormat="1" ht="16.899999999999999" customHeight="1">
      <c r="B2695" s="33"/>
      <c r="C2695" s="226" t="s">
        <v>1</v>
      </c>
      <c r="D2695" s="226" t="s">
        <v>3092</v>
      </c>
      <c r="E2695" s="18" t="s">
        <v>1</v>
      </c>
      <c r="F2695" s="227">
        <v>14.77</v>
      </c>
      <c r="H2695" s="33"/>
    </row>
    <row r="2696" spans="2:8" s="1" customFormat="1" ht="16.899999999999999" customHeight="1">
      <c r="B2696" s="33"/>
      <c r="C2696" s="226" t="s">
        <v>1</v>
      </c>
      <c r="D2696" s="226" t="s">
        <v>1</v>
      </c>
      <c r="E2696" s="18" t="s">
        <v>1</v>
      </c>
      <c r="F2696" s="227">
        <v>0</v>
      </c>
      <c r="H2696" s="33"/>
    </row>
    <row r="2697" spans="2:8" s="1" customFormat="1" ht="16.899999999999999" customHeight="1">
      <c r="B2697" s="33"/>
      <c r="C2697" s="226" t="s">
        <v>1</v>
      </c>
      <c r="D2697" s="226" t="s">
        <v>3145</v>
      </c>
      <c r="E2697" s="18" t="s">
        <v>1</v>
      </c>
      <c r="F2697" s="227">
        <v>0</v>
      </c>
      <c r="H2697" s="33"/>
    </row>
    <row r="2698" spans="2:8" s="1" customFormat="1" ht="16.899999999999999" customHeight="1">
      <c r="B2698" s="33"/>
      <c r="C2698" s="226" t="s">
        <v>1</v>
      </c>
      <c r="D2698" s="226" t="s">
        <v>3591</v>
      </c>
      <c r="E2698" s="18" t="s">
        <v>1</v>
      </c>
      <c r="F2698" s="227">
        <v>39.56</v>
      </c>
      <c r="H2698" s="33"/>
    </row>
    <row r="2699" spans="2:8" s="1" customFormat="1" ht="16.899999999999999" customHeight="1">
      <c r="B2699" s="33"/>
      <c r="C2699" s="226" t="s">
        <v>1</v>
      </c>
      <c r="D2699" s="226" t="s">
        <v>3147</v>
      </c>
      <c r="E2699" s="18" t="s">
        <v>1</v>
      </c>
      <c r="F2699" s="227">
        <v>0</v>
      </c>
      <c r="H2699" s="33"/>
    </row>
    <row r="2700" spans="2:8" s="1" customFormat="1" ht="16.899999999999999" customHeight="1">
      <c r="B2700" s="33"/>
      <c r="C2700" s="226" t="s">
        <v>1</v>
      </c>
      <c r="D2700" s="226" t="s">
        <v>3392</v>
      </c>
      <c r="E2700" s="18" t="s">
        <v>1</v>
      </c>
      <c r="F2700" s="227">
        <v>56.7</v>
      </c>
      <c r="H2700" s="33"/>
    </row>
    <row r="2701" spans="2:8" s="1" customFormat="1" ht="16.899999999999999" customHeight="1">
      <c r="B2701" s="33"/>
      <c r="C2701" s="226" t="s">
        <v>1</v>
      </c>
      <c r="D2701" s="226" t="s">
        <v>3149</v>
      </c>
      <c r="E2701" s="18" t="s">
        <v>1</v>
      </c>
      <c r="F2701" s="227">
        <v>0</v>
      </c>
      <c r="H2701" s="33"/>
    </row>
    <row r="2702" spans="2:8" s="1" customFormat="1" ht="16.899999999999999" customHeight="1">
      <c r="B2702" s="33"/>
      <c r="C2702" s="226" t="s">
        <v>1</v>
      </c>
      <c r="D2702" s="226" t="s">
        <v>3393</v>
      </c>
      <c r="E2702" s="18" t="s">
        <v>1</v>
      </c>
      <c r="F2702" s="227">
        <v>56.51</v>
      </c>
      <c r="H2702" s="33"/>
    </row>
    <row r="2703" spans="2:8" s="1" customFormat="1" ht="16.899999999999999" customHeight="1">
      <c r="B2703" s="33"/>
      <c r="C2703" s="226" t="s">
        <v>1</v>
      </c>
      <c r="D2703" s="226" t="s">
        <v>3151</v>
      </c>
      <c r="E2703" s="18" t="s">
        <v>1</v>
      </c>
      <c r="F2703" s="227">
        <v>0</v>
      </c>
      <c r="H2703" s="33"/>
    </row>
    <row r="2704" spans="2:8" s="1" customFormat="1" ht="16.899999999999999" customHeight="1">
      <c r="B2704" s="33"/>
      <c r="C2704" s="226" t="s">
        <v>1</v>
      </c>
      <c r="D2704" s="226" t="s">
        <v>3394</v>
      </c>
      <c r="E2704" s="18" t="s">
        <v>1</v>
      </c>
      <c r="F2704" s="227">
        <v>56.74</v>
      </c>
      <c r="H2704" s="33"/>
    </row>
    <row r="2705" spans="2:8" s="1" customFormat="1" ht="16.899999999999999" customHeight="1">
      <c r="B2705" s="33"/>
      <c r="C2705" s="226" t="s">
        <v>1</v>
      </c>
      <c r="D2705" s="226" t="s">
        <v>3153</v>
      </c>
      <c r="E2705" s="18" t="s">
        <v>1</v>
      </c>
      <c r="F2705" s="227">
        <v>0</v>
      </c>
      <c r="H2705" s="33"/>
    </row>
    <row r="2706" spans="2:8" s="1" customFormat="1" ht="16.899999999999999" customHeight="1">
      <c r="B2706" s="33"/>
      <c r="C2706" s="226" t="s">
        <v>1</v>
      </c>
      <c r="D2706" s="226" t="s">
        <v>3395</v>
      </c>
      <c r="E2706" s="18" t="s">
        <v>1</v>
      </c>
      <c r="F2706" s="227">
        <v>58.05</v>
      </c>
      <c r="H2706" s="33"/>
    </row>
    <row r="2707" spans="2:8" s="1" customFormat="1" ht="16.899999999999999" customHeight="1">
      <c r="B2707" s="33"/>
      <c r="C2707" s="226" t="s">
        <v>1</v>
      </c>
      <c r="D2707" s="226" t="s">
        <v>325</v>
      </c>
      <c r="E2707" s="18" t="s">
        <v>1</v>
      </c>
      <c r="F2707" s="227">
        <v>423.24799999999999</v>
      </c>
      <c r="H2707" s="33"/>
    </row>
    <row r="2708" spans="2:8" s="1" customFormat="1" ht="16.899999999999999" customHeight="1">
      <c r="B2708" s="33"/>
      <c r="C2708" s="228" t="s">
        <v>10747</v>
      </c>
      <c r="H2708" s="33"/>
    </row>
    <row r="2709" spans="2:8" s="1" customFormat="1" ht="16.899999999999999" customHeight="1">
      <c r="B2709" s="33"/>
      <c r="C2709" s="226" t="s">
        <v>1369</v>
      </c>
      <c r="D2709" s="226" t="s">
        <v>1370</v>
      </c>
      <c r="E2709" s="18" t="s">
        <v>312</v>
      </c>
      <c r="F2709" s="227">
        <v>423.24799999999999</v>
      </c>
      <c r="H2709" s="33"/>
    </row>
    <row r="2710" spans="2:8" s="1" customFormat="1" ht="22.5">
      <c r="B2710" s="33"/>
      <c r="C2710" s="226" t="s">
        <v>976</v>
      </c>
      <c r="D2710" s="226" t="s">
        <v>977</v>
      </c>
      <c r="E2710" s="18" t="s">
        <v>312</v>
      </c>
      <c r="F2710" s="227">
        <v>700.47</v>
      </c>
      <c r="H2710" s="33"/>
    </row>
    <row r="2711" spans="2:8" s="1" customFormat="1" ht="16.899999999999999" customHeight="1">
      <c r="B2711" s="33"/>
      <c r="C2711" s="226" t="s">
        <v>919</v>
      </c>
      <c r="D2711" s="226" t="s">
        <v>920</v>
      </c>
      <c r="E2711" s="18" t="s">
        <v>312</v>
      </c>
      <c r="F2711" s="227">
        <v>801.57</v>
      </c>
      <c r="H2711" s="33"/>
    </row>
    <row r="2712" spans="2:8" s="1" customFormat="1" ht="16.899999999999999" customHeight="1">
      <c r="B2712" s="33"/>
      <c r="C2712" s="222" t="s">
        <v>203</v>
      </c>
      <c r="D2712" s="223" t="s">
        <v>2422</v>
      </c>
      <c r="E2712" s="224" t="s">
        <v>1</v>
      </c>
      <c r="F2712" s="225">
        <v>108.462</v>
      </c>
      <c r="H2712" s="33"/>
    </row>
    <row r="2713" spans="2:8" s="1" customFormat="1" ht="16.899999999999999" customHeight="1">
      <c r="B2713" s="33"/>
      <c r="C2713" s="226" t="s">
        <v>1</v>
      </c>
      <c r="D2713" s="226" t="s">
        <v>3554</v>
      </c>
      <c r="E2713" s="18" t="s">
        <v>1</v>
      </c>
      <c r="F2713" s="227">
        <v>0</v>
      </c>
      <c r="H2713" s="33"/>
    </row>
    <row r="2714" spans="2:8" s="1" customFormat="1" ht="16.899999999999999" customHeight="1">
      <c r="B2714" s="33"/>
      <c r="C2714" s="226" t="s">
        <v>1</v>
      </c>
      <c r="D2714" s="226" t="s">
        <v>4373</v>
      </c>
      <c r="E2714" s="18" t="s">
        <v>1</v>
      </c>
      <c r="F2714" s="227">
        <v>17.02</v>
      </c>
      <c r="H2714" s="33"/>
    </row>
    <row r="2715" spans="2:8" s="1" customFormat="1" ht="16.899999999999999" customHeight="1">
      <c r="B2715" s="33"/>
      <c r="C2715" s="226" t="s">
        <v>1</v>
      </c>
      <c r="D2715" s="226" t="s">
        <v>1</v>
      </c>
      <c r="E2715" s="18" t="s">
        <v>1</v>
      </c>
      <c r="F2715" s="227">
        <v>0</v>
      </c>
      <c r="H2715" s="33"/>
    </row>
    <row r="2716" spans="2:8" s="1" customFormat="1" ht="16.899999999999999" customHeight="1">
      <c r="B2716" s="33"/>
      <c r="C2716" s="226" t="s">
        <v>1</v>
      </c>
      <c r="D2716" s="226" t="s">
        <v>3122</v>
      </c>
      <c r="E2716" s="18" t="s">
        <v>1</v>
      </c>
      <c r="F2716" s="227">
        <v>0</v>
      </c>
      <c r="H2716" s="33"/>
    </row>
    <row r="2717" spans="2:8" s="1" customFormat="1" ht="16.899999999999999" customHeight="1">
      <c r="B2717" s="33"/>
      <c r="C2717" s="226" t="s">
        <v>1</v>
      </c>
      <c r="D2717" s="226" t="s">
        <v>3384</v>
      </c>
      <c r="E2717" s="18" t="s">
        <v>1</v>
      </c>
      <c r="F2717" s="227">
        <v>4.45</v>
      </c>
      <c r="H2717" s="33"/>
    </row>
    <row r="2718" spans="2:8" s="1" customFormat="1" ht="16.899999999999999" customHeight="1">
      <c r="B2718" s="33"/>
      <c r="C2718" s="226" t="s">
        <v>1</v>
      </c>
      <c r="D2718" s="226" t="s">
        <v>3124</v>
      </c>
      <c r="E2718" s="18" t="s">
        <v>1</v>
      </c>
      <c r="F2718" s="227">
        <v>0</v>
      </c>
      <c r="H2718" s="33"/>
    </row>
    <row r="2719" spans="2:8" s="1" customFormat="1" ht="16.899999999999999" customHeight="1">
      <c r="B2719" s="33"/>
      <c r="C2719" s="226" t="s">
        <v>1</v>
      </c>
      <c r="D2719" s="226" t="s">
        <v>3381</v>
      </c>
      <c r="E2719" s="18" t="s">
        <v>1</v>
      </c>
      <c r="F2719" s="227">
        <v>23.32</v>
      </c>
      <c r="H2719" s="33"/>
    </row>
    <row r="2720" spans="2:8" s="1" customFormat="1" ht="16.899999999999999" customHeight="1">
      <c r="B2720" s="33"/>
      <c r="C2720" s="226" t="s">
        <v>1</v>
      </c>
      <c r="D2720" s="226" t="s">
        <v>3126</v>
      </c>
      <c r="E2720" s="18" t="s">
        <v>1</v>
      </c>
      <c r="F2720" s="227">
        <v>0</v>
      </c>
      <c r="H2720" s="33"/>
    </row>
    <row r="2721" spans="2:8" s="1" customFormat="1" ht="16.899999999999999" customHeight="1">
      <c r="B2721" s="33"/>
      <c r="C2721" s="226" t="s">
        <v>1</v>
      </c>
      <c r="D2721" s="226" t="s">
        <v>3382</v>
      </c>
      <c r="E2721" s="18" t="s">
        <v>1</v>
      </c>
      <c r="F2721" s="227">
        <v>12.03</v>
      </c>
      <c r="H2721" s="33"/>
    </row>
    <row r="2722" spans="2:8" s="1" customFormat="1" ht="16.899999999999999" customHeight="1">
      <c r="B2722" s="33"/>
      <c r="C2722" s="226" t="s">
        <v>1</v>
      </c>
      <c r="D2722" s="226" t="s">
        <v>3108</v>
      </c>
      <c r="E2722" s="18" t="s">
        <v>1</v>
      </c>
      <c r="F2722" s="227">
        <v>0</v>
      </c>
      <c r="H2722" s="33"/>
    </row>
    <row r="2723" spans="2:8" s="1" customFormat="1" ht="16.899999999999999" customHeight="1">
      <c r="B2723" s="33"/>
      <c r="C2723" s="226" t="s">
        <v>1</v>
      </c>
      <c r="D2723" s="226" t="s">
        <v>3389</v>
      </c>
      <c r="E2723" s="18" t="s">
        <v>1</v>
      </c>
      <c r="F2723" s="227">
        <v>27.34</v>
      </c>
      <c r="H2723" s="33"/>
    </row>
    <row r="2724" spans="2:8" s="1" customFormat="1" ht="16.899999999999999" customHeight="1">
      <c r="B2724" s="33"/>
      <c r="C2724" s="226" t="s">
        <v>1</v>
      </c>
      <c r="D2724" s="226" t="s">
        <v>325</v>
      </c>
      <c r="E2724" s="18" t="s">
        <v>1</v>
      </c>
      <c r="F2724" s="227">
        <v>78.11</v>
      </c>
      <c r="H2724" s="33"/>
    </row>
    <row r="2725" spans="2:8" s="1" customFormat="1" ht="16.899999999999999" customHeight="1">
      <c r="B2725" s="33"/>
      <c r="C2725" s="228" t="s">
        <v>10747</v>
      </c>
      <c r="H2725" s="33"/>
    </row>
    <row r="2726" spans="2:8" s="1" customFormat="1" ht="16.899999999999999" customHeight="1">
      <c r="B2726" s="33"/>
      <c r="C2726" s="226" t="s">
        <v>3927</v>
      </c>
      <c r="D2726" s="226" t="s">
        <v>3928</v>
      </c>
      <c r="E2726" s="18" t="s">
        <v>312</v>
      </c>
      <c r="F2726" s="227">
        <v>78.11</v>
      </c>
      <c r="H2726" s="33"/>
    </row>
    <row r="2727" spans="2:8" s="1" customFormat="1" ht="22.5">
      <c r="B2727" s="33"/>
      <c r="C2727" s="226" t="s">
        <v>976</v>
      </c>
      <c r="D2727" s="226" t="s">
        <v>977</v>
      </c>
      <c r="E2727" s="18" t="s">
        <v>312</v>
      </c>
      <c r="F2727" s="227">
        <v>700.47</v>
      </c>
      <c r="H2727" s="33"/>
    </row>
    <row r="2728" spans="2:8" s="1" customFormat="1" ht="16.899999999999999" customHeight="1">
      <c r="B2728" s="33"/>
      <c r="C2728" s="226" t="s">
        <v>919</v>
      </c>
      <c r="D2728" s="226" t="s">
        <v>920</v>
      </c>
      <c r="E2728" s="18" t="s">
        <v>312</v>
      </c>
      <c r="F2728" s="227">
        <v>801.57</v>
      </c>
      <c r="H2728" s="33"/>
    </row>
    <row r="2729" spans="2:8" s="1" customFormat="1" ht="16.899999999999999" customHeight="1">
      <c r="B2729" s="33"/>
      <c r="C2729" s="222" t="s">
        <v>201</v>
      </c>
      <c r="D2729" s="223" t="s">
        <v>2420</v>
      </c>
      <c r="E2729" s="224" t="s">
        <v>1</v>
      </c>
      <c r="F2729" s="225">
        <v>52.24</v>
      </c>
      <c r="H2729" s="33"/>
    </row>
    <row r="2730" spans="2:8" s="1" customFormat="1" ht="16.899999999999999" customHeight="1">
      <c r="B2730" s="33"/>
      <c r="C2730" s="226" t="s">
        <v>1</v>
      </c>
      <c r="D2730" s="226" t="s">
        <v>3110</v>
      </c>
      <c r="E2730" s="18" t="s">
        <v>1</v>
      </c>
      <c r="F2730" s="227">
        <v>0</v>
      </c>
      <c r="H2730" s="33"/>
    </row>
    <row r="2731" spans="2:8" s="1" customFormat="1" ht="16.899999999999999" customHeight="1">
      <c r="B2731" s="33"/>
      <c r="C2731" s="226" t="s">
        <v>1</v>
      </c>
      <c r="D2731" s="226" t="s">
        <v>3376</v>
      </c>
      <c r="E2731" s="18" t="s">
        <v>1</v>
      </c>
      <c r="F2731" s="227">
        <v>5.73</v>
      </c>
      <c r="H2731" s="33"/>
    </row>
    <row r="2732" spans="2:8" s="1" customFormat="1" ht="16.899999999999999" customHeight="1">
      <c r="B2732" s="33"/>
      <c r="C2732" s="226" t="s">
        <v>1</v>
      </c>
      <c r="D2732" s="226" t="s">
        <v>3112</v>
      </c>
      <c r="E2732" s="18" t="s">
        <v>1</v>
      </c>
      <c r="F2732" s="227">
        <v>0</v>
      </c>
      <c r="H2732" s="33"/>
    </row>
    <row r="2733" spans="2:8" s="1" customFormat="1" ht="16.899999999999999" customHeight="1">
      <c r="B2733" s="33"/>
      <c r="C2733" s="226" t="s">
        <v>1</v>
      </c>
      <c r="D2733" s="226" t="s">
        <v>3377</v>
      </c>
      <c r="E2733" s="18" t="s">
        <v>1</v>
      </c>
      <c r="F2733" s="227">
        <v>1.83</v>
      </c>
      <c r="H2733" s="33"/>
    </row>
    <row r="2734" spans="2:8" s="1" customFormat="1" ht="16.899999999999999" customHeight="1">
      <c r="B2734" s="33"/>
      <c r="C2734" s="226" t="s">
        <v>1</v>
      </c>
      <c r="D2734" s="226" t="s">
        <v>3114</v>
      </c>
      <c r="E2734" s="18" t="s">
        <v>1</v>
      </c>
      <c r="F2734" s="227">
        <v>0</v>
      </c>
      <c r="H2734" s="33"/>
    </row>
    <row r="2735" spans="2:8" s="1" customFormat="1" ht="16.899999999999999" customHeight="1">
      <c r="B2735" s="33"/>
      <c r="C2735" s="226" t="s">
        <v>1</v>
      </c>
      <c r="D2735" s="226" t="s">
        <v>3378</v>
      </c>
      <c r="E2735" s="18" t="s">
        <v>1</v>
      </c>
      <c r="F2735" s="227">
        <v>4.9800000000000004</v>
      </c>
      <c r="H2735" s="33"/>
    </row>
    <row r="2736" spans="2:8" s="1" customFormat="1" ht="16.899999999999999" customHeight="1">
      <c r="B2736" s="33"/>
      <c r="C2736" s="226" t="s">
        <v>1</v>
      </c>
      <c r="D2736" s="226" t="s">
        <v>3116</v>
      </c>
      <c r="E2736" s="18" t="s">
        <v>1</v>
      </c>
      <c r="F2736" s="227">
        <v>0</v>
      </c>
      <c r="H2736" s="33"/>
    </row>
    <row r="2737" spans="2:8" s="1" customFormat="1" ht="16.899999999999999" customHeight="1">
      <c r="B2737" s="33"/>
      <c r="C2737" s="226" t="s">
        <v>1</v>
      </c>
      <c r="D2737" s="226" t="s">
        <v>3379</v>
      </c>
      <c r="E2737" s="18" t="s">
        <v>1</v>
      </c>
      <c r="F2737" s="227">
        <v>8.98</v>
      </c>
      <c r="H2737" s="33"/>
    </row>
    <row r="2738" spans="2:8" s="1" customFormat="1" ht="16.899999999999999" customHeight="1">
      <c r="B2738" s="33"/>
      <c r="C2738" s="226" t="s">
        <v>1</v>
      </c>
      <c r="D2738" s="226" t="s">
        <v>3129</v>
      </c>
      <c r="E2738" s="18" t="s">
        <v>1</v>
      </c>
      <c r="F2738" s="227">
        <v>0</v>
      </c>
      <c r="H2738" s="33"/>
    </row>
    <row r="2739" spans="2:8" s="1" customFormat="1" ht="16.899999999999999" customHeight="1">
      <c r="B2739" s="33"/>
      <c r="C2739" s="226" t="s">
        <v>1</v>
      </c>
      <c r="D2739" s="226" t="s">
        <v>3385</v>
      </c>
      <c r="E2739" s="18" t="s">
        <v>1</v>
      </c>
      <c r="F2739" s="227">
        <v>5.23</v>
      </c>
      <c r="H2739" s="33"/>
    </row>
    <row r="2740" spans="2:8" s="1" customFormat="1" ht="16.899999999999999" customHeight="1">
      <c r="B2740" s="33"/>
      <c r="C2740" s="226" t="s">
        <v>1</v>
      </c>
      <c r="D2740" s="226" t="s">
        <v>3138</v>
      </c>
      <c r="E2740" s="18" t="s">
        <v>1</v>
      </c>
      <c r="F2740" s="227">
        <v>0</v>
      </c>
      <c r="H2740" s="33"/>
    </row>
    <row r="2741" spans="2:8" s="1" customFormat="1" ht="16.899999999999999" customHeight="1">
      <c r="B2741" s="33"/>
      <c r="C2741" s="226" t="s">
        <v>1</v>
      </c>
      <c r="D2741" s="226" t="s">
        <v>3386</v>
      </c>
      <c r="E2741" s="18" t="s">
        <v>1</v>
      </c>
      <c r="F2741" s="227">
        <v>3.5</v>
      </c>
      <c r="H2741" s="33"/>
    </row>
    <row r="2742" spans="2:8" s="1" customFormat="1" ht="16.899999999999999" customHeight="1">
      <c r="B2742" s="33"/>
      <c r="C2742" s="226" t="s">
        <v>1</v>
      </c>
      <c r="D2742" s="226" t="s">
        <v>3144</v>
      </c>
      <c r="E2742" s="18" t="s">
        <v>1</v>
      </c>
      <c r="F2742" s="227">
        <v>0</v>
      </c>
      <c r="H2742" s="33"/>
    </row>
    <row r="2743" spans="2:8" s="1" customFormat="1" ht="16.899999999999999" customHeight="1">
      <c r="B2743" s="33"/>
      <c r="C2743" s="226" t="s">
        <v>1</v>
      </c>
      <c r="D2743" s="226" t="s">
        <v>3386</v>
      </c>
      <c r="E2743" s="18" t="s">
        <v>1</v>
      </c>
      <c r="F2743" s="227">
        <v>3.5</v>
      </c>
      <c r="H2743" s="33"/>
    </row>
    <row r="2744" spans="2:8" s="1" customFormat="1" ht="16.899999999999999" customHeight="1">
      <c r="B2744" s="33"/>
      <c r="C2744" s="226" t="s">
        <v>1</v>
      </c>
      <c r="D2744" s="226" t="s">
        <v>3155</v>
      </c>
      <c r="E2744" s="18" t="s">
        <v>1</v>
      </c>
      <c r="F2744" s="227">
        <v>0</v>
      </c>
      <c r="H2744" s="33"/>
    </row>
    <row r="2745" spans="2:8" s="1" customFormat="1" ht="16.899999999999999" customHeight="1">
      <c r="B2745" s="33"/>
      <c r="C2745" s="226" t="s">
        <v>1</v>
      </c>
      <c r="D2745" s="226" t="s">
        <v>3397</v>
      </c>
      <c r="E2745" s="18" t="s">
        <v>1</v>
      </c>
      <c r="F2745" s="227">
        <v>8.93</v>
      </c>
      <c r="H2745" s="33"/>
    </row>
    <row r="2746" spans="2:8" s="1" customFormat="1" ht="16.899999999999999" customHeight="1">
      <c r="B2746" s="33"/>
      <c r="C2746" s="226" t="s">
        <v>1</v>
      </c>
      <c r="D2746" s="226" t="s">
        <v>3157</v>
      </c>
      <c r="E2746" s="18" t="s">
        <v>1</v>
      </c>
      <c r="F2746" s="227">
        <v>0</v>
      </c>
      <c r="H2746" s="33"/>
    </row>
    <row r="2747" spans="2:8" s="1" customFormat="1" ht="16.899999999999999" customHeight="1">
      <c r="B2747" s="33"/>
      <c r="C2747" s="226" t="s">
        <v>1</v>
      </c>
      <c r="D2747" s="226" t="s">
        <v>3398</v>
      </c>
      <c r="E2747" s="18" t="s">
        <v>1</v>
      </c>
      <c r="F2747" s="227">
        <v>5.68</v>
      </c>
      <c r="H2747" s="33"/>
    </row>
    <row r="2748" spans="2:8" s="1" customFormat="1" ht="16.899999999999999" customHeight="1">
      <c r="B2748" s="33"/>
      <c r="C2748" s="226" t="s">
        <v>1</v>
      </c>
      <c r="D2748" s="226" t="s">
        <v>3159</v>
      </c>
      <c r="E2748" s="18" t="s">
        <v>1</v>
      </c>
      <c r="F2748" s="227">
        <v>0</v>
      </c>
      <c r="H2748" s="33"/>
    </row>
    <row r="2749" spans="2:8" s="1" customFormat="1" ht="16.899999999999999" customHeight="1">
      <c r="B2749" s="33"/>
      <c r="C2749" s="226" t="s">
        <v>1</v>
      </c>
      <c r="D2749" s="226" t="s">
        <v>3399</v>
      </c>
      <c r="E2749" s="18" t="s">
        <v>1</v>
      </c>
      <c r="F2749" s="227">
        <v>3.88</v>
      </c>
      <c r="H2749" s="33"/>
    </row>
    <row r="2750" spans="2:8" s="1" customFormat="1" ht="16.899999999999999" customHeight="1">
      <c r="B2750" s="33"/>
      <c r="C2750" s="226" t="s">
        <v>1</v>
      </c>
      <c r="D2750" s="226" t="s">
        <v>325</v>
      </c>
      <c r="E2750" s="18" t="s">
        <v>1</v>
      </c>
      <c r="F2750" s="227">
        <v>52.24</v>
      </c>
      <c r="H2750" s="33"/>
    </row>
    <row r="2751" spans="2:8" s="1" customFormat="1" ht="16.899999999999999" customHeight="1">
      <c r="B2751" s="33"/>
      <c r="C2751" s="228" t="s">
        <v>10747</v>
      </c>
      <c r="H2751" s="33"/>
    </row>
    <row r="2752" spans="2:8" s="1" customFormat="1" ht="16.899999999999999" customHeight="1">
      <c r="B2752" s="33"/>
      <c r="C2752" s="226" t="s">
        <v>1475</v>
      </c>
      <c r="D2752" s="226" t="s">
        <v>1476</v>
      </c>
      <c r="E2752" s="18" t="s">
        <v>312</v>
      </c>
      <c r="F2752" s="227">
        <v>52.24</v>
      </c>
      <c r="H2752" s="33"/>
    </row>
    <row r="2753" spans="2:8" s="1" customFormat="1" ht="22.5">
      <c r="B2753" s="33"/>
      <c r="C2753" s="226" t="s">
        <v>976</v>
      </c>
      <c r="D2753" s="226" t="s">
        <v>977</v>
      </c>
      <c r="E2753" s="18" t="s">
        <v>312</v>
      </c>
      <c r="F2753" s="227">
        <v>700.47</v>
      </c>
      <c r="H2753" s="33"/>
    </row>
    <row r="2754" spans="2:8" s="1" customFormat="1" ht="16.899999999999999" customHeight="1">
      <c r="B2754" s="33"/>
      <c r="C2754" s="226" t="s">
        <v>919</v>
      </c>
      <c r="D2754" s="226" t="s">
        <v>920</v>
      </c>
      <c r="E2754" s="18" t="s">
        <v>312</v>
      </c>
      <c r="F2754" s="227">
        <v>801.57</v>
      </c>
      <c r="H2754" s="33"/>
    </row>
    <row r="2755" spans="2:8" s="1" customFormat="1" ht="16.899999999999999" customHeight="1">
      <c r="B2755" s="33"/>
      <c r="C2755" s="222" t="s">
        <v>209</v>
      </c>
      <c r="D2755" s="223" t="s">
        <v>2427</v>
      </c>
      <c r="E2755" s="224" t="s">
        <v>1</v>
      </c>
      <c r="F2755" s="225">
        <v>64.927999999999997</v>
      </c>
      <c r="H2755" s="33"/>
    </row>
    <row r="2756" spans="2:8" s="1" customFormat="1" ht="16.899999999999999" customHeight="1">
      <c r="B2756" s="33"/>
      <c r="C2756" s="222" t="s">
        <v>2468</v>
      </c>
      <c r="D2756" s="223" t="s">
        <v>1</v>
      </c>
      <c r="E2756" s="224" t="s">
        <v>1</v>
      </c>
      <c r="F2756" s="225">
        <v>2.8450000000000002</v>
      </c>
      <c r="H2756" s="33"/>
    </row>
    <row r="2757" spans="2:8" s="1" customFormat="1" ht="16.899999999999999" customHeight="1">
      <c r="B2757" s="33"/>
      <c r="C2757" s="226" t="s">
        <v>1</v>
      </c>
      <c r="D2757" s="226" t="s">
        <v>2466</v>
      </c>
      <c r="E2757" s="18" t="s">
        <v>1</v>
      </c>
      <c r="F2757" s="227">
        <v>0</v>
      </c>
      <c r="H2757" s="33"/>
    </row>
    <row r="2758" spans="2:8" s="1" customFormat="1" ht="16.899999999999999" customHeight="1">
      <c r="B2758" s="33"/>
      <c r="C2758" s="226" t="s">
        <v>1</v>
      </c>
      <c r="D2758" s="226" t="s">
        <v>2467</v>
      </c>
      <c r="E2758" s="18" t="s">
        <v>1</v>
      </c>
      <c r="F2758" s="227">
        <v>0</v>
      </c>
      <c r="H2758" s="33"/>
    </row>
    <row r="2759" spans="2:8" s="1" customFormat="1" ht="16.899999999999999" customHeight="1">
      <c r="B2759" s="33"/>
      <c r="C2759" s="226" t="s">
        <v>2468</v>
      </c>
      <c r="D2759" s="226" t="s">
        <v>2469</v>
      </c>
      <c r="E2759" s="18" t="s">
        <v>1</v>
      </c>
      <c r="F2759" s="227">
        <v>2.8450000000000002</v>
      </c>
      <c r="H2759" s="33"/>
    </row>
    <row r="2760" spans="2:8" s="1" customFormat="1" ht="16.899999999999999" customHeight="1">
      <c r="B2760" s="33"/>
      <c r="C2760" s="222" t="s">
        <v>3864</v>
      </c>
      <c r="D2760" s="223" t="s">
        <v>1</v>
      </c>
      <c r="E2760" s="224" t="s">
        <v>1</v>
      </c>
      <c r="F2760" s="225">
        <v>70.349000000000004</v>
      </c>
      <c r="H2760" s="33"/>
    </row>
    <row r="2761" spans="2:8" s="1" customFormat="1" ht="16.899999999999999" customHeight="1">
      <c r="B2761" s="33"/>
      <c r="C2761" s="226" t="s">
        <v>1</v>
      </c>
      <c r="D2761" s="226" t="s">
        <v>3855</v>
      </c>
      <c r="E2761" s="18" t="s">
        <v>1</v>
      </c>
      <c r="F2761" s="227">
        <v>10.669</v>
      </c>
      <c r="H2761" s="33"/>
    </row>
    <row r="2762" spans="2:8" s="1" customFormat="1" ht="16.899999999999999" customHeight="1">
      <c r="B2762" s="33"/>
      <c r="C2762" s="226" t="s">
        <v>1</v>
      </c>
      <c r="D2762" s="226" t="s">
        <v>3856</v>
      </c>
      <c r="E2762" s="18" t="s">
        <v>1</v>
      </c>
      <c r="F2762" s="227">
        <v>2.9889999999999999</v>
      </c>
      <c r="H2762" s="33"/>
    </row>
    <row r="2763" spans="2:8" s="1" customFormat="1" ht="16.899999999999999" customHeight="1">
      <c r="B2763" s="33"/>
      <c r="C2763" s="226" t="s">
        <v>1</v>
      </c>
      <c r="D2763" s="226" t="s">
        <v>3857</v>
      </c>
      <c r="E2763" s="18" t="s">
        <v>1</v>
      </c>
      <c r="F2763" s="227">
        <v>5.024</v>
      </c>
      <c r="H2763" s="33"/>
    </row>
    <row r="2764" spans="2:8" s="1" customFormat="1" ht="16.899999999999999" customHeight="1">
      <c r="B2764" s="33"/>
      <c r="C2764" s="226" t="s">
        <v>1</v>
      </c>
      <c r="D2764" s="226" t="s">
        <v>3858</v>
      </c>
      <c r="E2764" s="18" t="s">
        <v>1</v>
      </c>
      <c r="F2764" s="227">
        <v>11.345000000000001</v>
      </c>
      <c r="H2764" s="33"/>
    </row>
    <row r="2765" spans="2:8" s="1" customFormat="1" ht="16.899999999999999" customHeight="1">
      <c r="B2765" s="33"/>
      <c r="C2765" s="226" t="s">
        <v>1</v>
      </c>
      <c r="D2765" s="226" t="s">
        <v>541</v>
      </c>
      <c r="E2765" s="18" t="s">
        <v>1</v>
      </c>
      <c r="F2765" s="227">
        <v>0</v>
      </c>
      <c r="H2765" s="33"/>
    </row>
    <row r="2766" spans="2:8" s="1" customFormat="1" ht="16.899999999999999" customHeight="1">
      <c r="B2766" s="33"/>
      <c r="C2766" s="226" t="s">
        <v>1</v>
      </c>
      <c r="D2766" s="226" t="s">
        <v>3859</v>
      </c>
      <c r="E2766" s="18" t="s">
        <v>1</v>
      </c>
      <c r="F2766" s="227">
        <v>5.0199999999999996</v>
      </c>
      <c r="H2766" s="33"/>
    </row>
    <row r="2767" spans="2:8" s="1" customFormat="1" ht="16.899999999999999" customHeight="1">
      <c r="B2767" s="33"/>
      <c r="C2767" s="226" t="s">
        <v>1</v>
      </c>
      <c r="D2767" s="226" t="s">
        <v>3860</v>
      </c>
      <c r="E2767" s="18" t="s">
        <v>1</v>
      </c>
      <c r="F2767" s="227">
        <v>9.0050000000000008</v>
      </c>
      <c r="H2767" s="33"/>
    </row>
    <row r="2768" spans="2:8" s="1" customFormat="1" ht="16.899999999999999" customHeight="1">
      <c r="B2768" s="33"/>
      <c r="C2768" s="226" t="s">
        <v>1</v>
      </c>
      <c r="D2768" s="226" t="s">
        <v>3861</v>
      </c>
      <c r="E2768" s="18" t="s">
        <v>1</v>
      </c>
      <c r="F2768" s="227">
        <v>4.3369999999999997</v>
      </c>
      <c r="H2768" s="33"/>
    </row>
    <row r="2769" spans="2:8" s="1" customFormat="1" ht="16.899999999999999" customHeight="1">
      <c r="B2769" s="33"/>
      <c r="C2769" s="226" t="s">
        <v>1</v>
      </c>
      <c r="D2769" s="226" t="s">
        <v>3862</v>
      </c>
      <c r="E2769" s="18" t="s">
        <v>1</v>
      </c>
      <c r="F2769" s="227">
        <v>7.2969999999999997</v>
      </c>
      <c r="H2769" s="33"/>
    </row>
    <row r="2770" spans="2:8" s="1" customFormat="1" ht="16.899999999999999" customHeight="1">
      <c r="B2770" s="33"/>
      <c r="C2770" s="226" t="s">
        <v>1</v>
      </c>
      <c r="D2770" s="226" t="s">
        <v>3863</v>
      </c>
      <c r="E2770" s="18" t="s">
        <v>1</v>
      </c>
      <c r="F2770" s="227">
        <v>14.663</v>
      </c>
      <c r="H2770" s="33"/>
    </row>
    <row r="2771" spans="2:8" s="1" customFormat="1" ht="16.899999999999999" customHeight="1">
      <c r="B2771" s="33"/>
      <c r="C2771" s="226" t="s">
        <v>3864</v>
      </c>
      <c r="D2771" s="226" t="s">
        <v>325</v>
      </c>
      <c r="E2771" s="18" t="s">
        <v>1</v>
      </c>
      <c r="F2771" s="227">
        <v>70.349000000000004</v>
      </c>
      <c r="H2771" s="33"/>
    </row>
    <row r="2772" spans="2:8" s="1" customFormat="1" ht="16.899999999999999" customHeight="1">
      <c r="B2772" s="33"/>
      <c r="C2772" s="222" t="s">
        <v>3876</v>
      </c>
      <c r="D2772" s="223" t="s">
        <v>1</v>
      </c>
      <c r="E2772" s="224" t="s">
        <v>1</v>
      </c>
      <c r="F2772" s="225">
        <v>19.635000000000002</v>
      </c>
      <c r="H2772" s="33"/>
    </row>
    <row r="2773" spans="2:8" s="1" customFormat="1" ht="16.899999999999999" customHeight="1">
      <c r="B2773" s="33"/>
      <c r="C2773" s="226" t="s">
        <v>1</v>
      </c>
      <c r="D2773" s="226" t="s">
        <v>3874</v>
      </c>
      <c r="E2773" s="18" t="s">
        <v>1</v>
      </c>
      <c r="F2773" s="227">
        <v>11.925000000000001</v>
      </c>
      <c r="H2773" s="33"/>
    </row>
    <row r="2774" spans="2:8" s="1" customFormat="1" ht="16.899999999999999" customHeight="1">
      <c r="B2774" s="33"/>
      <c r="C2774" s="226" t="s">
        <v>1</v>
      </c>
      <c r="D2774" s="226" t="s">
        <v>3875</v>
      </c>
      <c r="E2774" s="18" t="s">
        <v>1</v>
      </c>
      <c r="F2774" s="227">
        <v>7.71</v>
      </c>
      <c r="H2774" s="33"/>
    </row>
    <row r="2775" spans="2:8" s="1" customFormat="1" ht="16.899999999999999" customHeight="1">
      <c r="B2775" s="33"/>
      <c r="C2775" s="226" t="s">
        <v>3876</v>
      </c>
      <c r="D2775" s="226" t="s">
        <v>325</v>
      </c>
      <c r="E2775" s="18" t="s">
        <v>1</v>
      </c>
      <c r="F2775" s="227">
        <v>19.635000000000002</v>
      </c>
      <c r="H2775" s="33"/>
    </row>
    <row r="2776" spans="2:8" s="1" customFormat="1" ht="16.899999999999999" customHeight="1">
      <c r="B2776" s="33"/>
      <c r="C2776" s="222" t="s">
        <v>3880</v>
      </c>
      <c r="D2776" s="223" t="s">
        <v>1</v>
      </c>
      <c r="E2776" s="224" t="s">
        <v>1</v>
      </c>
      <c r="F2776" s="225">
        <v>49.506</v>
      </c>
      <c r="H2776" s="33"/>
    </row>
    <row r="2777" spans="2:8" s="1" customFormat="1" ht="16.899999999999999" customHeight="1">
      <c r="B2777" s="33"/>
      <c r="C2777" s="226" t="s">
        <v>3880</v>
      </c>
      <c r="D2777" s="226" t="s">
        <v>3881</v>
      </c>
      <c r="E2777" s="18" t="s">
        <v>1</v>
      </c>
      <c r="F2777" s="227">
        <v>49.506</v>
      </c>
      <c r="H2777" s="33"/>
    </row>
    <row r="2778" spans="2:8" s="1" customFormat="1" ht="16.899999999999999" customHeight="1">
      <c r="B2778" s="33"/>
      <c r="C2778" s="228" t="s">
        <v>10747</v>
      </c>
      <c r="H2778" s="33"/>
    </row>
    <row r="2779" spans="2:8" s="1" customFormat="1" ht="16.899999999999999" customHeight="1">
      <c r="B2779" s="33"/>
      <c r="C2779" s="226" t="s">
        <v>3892</v>
      </c>
      <c r="D2779" s="226" t="s">
        <v>3893</v>
      </c>
      <c r="E2779" s="18" t="s">
        <v>312</v>
      </c>
      <c r="F2779" s="227">
        <v>71.796000000000006</v>
      </c>
      <c r="H2779" s="33"/>
    </row>
    <row r="2780" spans="2:8" s="1" customFormat="1" ht="16.899999999999999" customHeight="1">
      <c r="B2780" s="33"/>
      <c r="C2780" s="222" t="s">
        <v>4560</v>
      </c>
      <c r="D2780" s="223" t="s">
        <v>1</v>
      </c>
      <c r="E2780" s="224" t="s">
        <v>1</v>
      </c>
      <c r="F2780" s="225">
        <v>220.286</v>
      </c>
      <c r="H2780" s="33"/>
    </row>
    <row r="2781" spans="2:8" s="1" customFormat="1" ht="16.899999999999999" customHeight="1">
      <c r="B2781" s="33"/>
      <c r="C2781" s="226" t="s">
        <v>1</v>
      </c>
      <c r="D2781" s="226" t="s">
        <v>4566</v>
      </c>
      <c r="E2781" s="18" t="s">
        <v>1</v>
      </c>
      <c r="F2781" s="227">
        <v>95.644999999999996</v>
      </c>
      <c r="H2781" s="33"/>
    </row>
    <row r="2782" spans="2:8" s="1" customFormat="1" ht="16.899999999999999" customHeight="1">
      <c r="B2782" s="33"/>
      <c r="C2782" s="226" t="s">
        <v>1</v>
      </c>
      <c r="D2782" s="226" t="s">
        <v>4567</v>
      </c>
      <c r="E2782" s="18" t="s">
        <v>1</v>
      </c>
      <c r="F2782" s="227">
        <v>124.64100000000001</v>
      </c>
      <c r="H2782" s="33"/>
    </row>
    <row r="2783" spans="2:8" s="1" customFormat="1" ht="16.899999999999999" customHeight="1">
      <c r="B2783" s="33"/>
      <c r="C2783" s="226" t="s">
        <v>1</v>
      </c>
      <c r="D2783" s="226" t="s">
        <v>325</v>
      </c>
      <c r="E2783" s="18" t="s">
        <v>1</v>
      </c>
      <c r="F2783" s="227">
        <v>220.286</v>
      </c>
      <c r="H2783" s="33"/>
    </row>
    <row r="2784" spans="2:8" s="1" customFormat="1" ht="16.899999999999999" customHeight="1">
      <c r="B2784" s="33"/>
      <c r="C2784" s="222" t="s">
        <v>257</v>
      </c>
      <c r="D2784" s="223" t="s">
        <v>1</v>
      </c>
      <c r="E2784" s="224" t="s">
        <v>1</v>
      </c>
      <c r="F2784" s="225">
        <v>119.117</v>
      </c>
      <c r="H2784" s="33"/>
    </row>
    <row r="2785" spans="2:8" s="1" customFormat="1" ht="16.899999999999999" customHeight="1">
      <c r="B2785" s="33"/>
      <c r="C2785" s="226" t="s">
        <v>1</v>
      </c>
      <c r="D2785" s="226" t="s">
        <v>2508</v>
      </c>
      <c r="E2785" s="18" t="s">
        <v>1</v>
      </c>
      <c r="F2785" s="227">
        <v>119.117</v>
      </c>
      <c r="H2785" s="33"/>
    </row>
    <row r="2786" spans="2:8" s="1" customFormat="1" ht="16.899999999999999" customHeight="1">
      <c r="B2786" s="33"/>
      <c r="C2786" s="228" t="s">
        <v>10747</v>
      </c>
      <c r="H2786" s="33"/>
    </row>
    <row r="2787" spans="2:8" s="1" customFormat="1" ht="22.5">
      <c r="B2787" s="33"/>
      <c r="C2787" s="226" t="s">
        <v>353</v>
      </c>
      <c r="D2787" s="226" t="s">
        <v>354</v>
      </c>
      <c r="E2787" s="18" t="s">
        <v>337</v>
      </c>
      <c r="F2787" s="227">
        <v>119.318</v>
      </c>
      <c r="H2787" s="33"/>
    </row>
    <row r="2788" spans="2:8" s="1" customFormat="1" ht="22.5">
      <c r="B2788" s="33"/>
      <c r="C2788" s="226" t="s">
        <v>362</v>
      </c>
      <c r="D2788" s="226" t="s">
        <v>363</v>
      </c>
      <c r="E2788" s="18" t="s">
        <v>364</v>
      </c>
      <c r="F2788" s="227">
        <v>182.011</v>
      </c>
      <c r="H2788" s="33"/>
    </row>
    <row r="2789" spans="2:8" s="1" customFormat="1" ht="16.899999999999999" customHeight="1">
      <c r="B2789" s="33"/>
      <c r="C2789" s="226" t="s">
        <v>370</v>
      </c>
      <c r="D2789" s="226" t="s">
        <v>371</v>
      </c>
      <c r="E2789" s="18" t="s">
        <v>337</v>
      </c>
      <c r="F2789" s="227">
        <v>119.318</v>
      </c>
      <c r="H2789" s="33"/>
    </row>
    <row r="2790" spans="2:8" s="1" customFormat="1" ht="16.899999999999999" customHeight="1">
      <c r="B2790" s="33"/>
      <c r="C2790" s="222" t="s">
        <v>222</v>
      </c>
      <c r="D2790" s="223" t="s">
        <v>1</v>
      </c>
      <c r="E2790" s="224" t="s">
        <v>1</v>
      </c>
      <c r="F2790" s="225">
        <v>899.08</v>
      </c>
      <c r="H2790" s="33"/>
    </row>
    <row r="2791" spans="2:8" s="1" customFormat="1" ht="16.899999999999999" customHeight="1">
      <c r="B2791" s="33"/>
      <c r="C2791" s="226" t="s">
        <v>1</v>
      </c>
      <c r="D2791" s="226" t="s">
        <v>3087</v>
      </c>
      <c r="E2791" s="18" t="s">
        <v>1</v>
      </c>
      <c r="F2791" s="227">
        <v>0</v>
      </c>
      <c r="H2791" s="33"/>
    </row>
    <row r="2792" spans="2:8" s="1" customFormat="1" ht="16.899999999999999" customHeight="1">
      <c r="B2792" s="33"/>
      <c r="C2792" s="226" t="s">
        <v>1</v>
      </c>
      <c r="D2792" s="226" t="s">
        <v>3088</v>
      </c>
      <c r="E2792" s="18" t="s">
        <v>1</v>
      </c>
      <c r="F2792" s="227">
        <v>33.130000000000003</v>
      </c>
      <c r="H2792" s="33"/>
    </row>
    <row r="2793" spans="2:8" s="1" customFormat="1" ht="16.899999999999999" customHeight="1">
      <c r="B2793" s="33"/>
      <c r="C2793" s="226" t="s">
        <v>1</v>
      </c>
      <c r="D2793" s="226" t="s">
        <v>3100</v>
      </c>
      <c r="E2793" s="18" t="s">
        <v>1</v>
      </c>
      <c r="F2793" s="227">
        <v>0</v>
      </c>
      <c r="H2793" s="33"/>
    </row>
    <row r="2794" spans="2:8" s="1" customFormat="1" ht="16.899999999999999" customHeight="1">
      <c r="B2794" s="33"/>
      <c r="C2794" s="226" t="s">
        <v>1</v>
      </c>
      <c r="D2794" s="226" t="s">
        <v>3371</v>
      </c>
      <c r="E2794" s="18" t="s">
        <v>1</v>
      </c>
      <c r="F2794" s="227">
        <v>25.53</v>
      </c>
      <c r="H2794" s="33"/>
    </row>
    <row r="2795" spans="2:8" s="1" customFormat="1" ht="16.899999999999999" customHeight="1">
      <c r="B2795" s="33"/>
      <c r="C2795" s="226" t="s">
        <v>1</v>
      </c>
      <c r="D2795" s="226" t="s">
        <v>3102</v>
      </c>
      <c r="E2795" s="18" t="s">
        <v>1</v>
      </c>
      <c r="F2795" s="227">
        <v>0</v>
      </c>
      <c r="H2795" s="33"/>
    </row>
    <row r="2796" spans="2:8" s="1" customFormat="1" ht="16.899999999999999" customHeight="1">
      <c r="B2796" s="33"/>
      <c r="C2796" s="226" t="s">
        <v>1</v>
      </c>
      <c r="D2796" s="226" t="s">
        <v>3388</v>
      </c>
      <c r="E2796" s="18" t="s">
        <v>1</v>
      </c>
      <c r="F2796" s="227">
        <v>25.24</v>
      </c>
      <c r="H2796" s="33"/>
    </row>
    <row r="2797" spans="2:8" s="1" customFormat="1" ht="16.899999999999999" customHeight="1">
      <c r="B2797" s="33"/>
      <c r="C2797" s="226" t="s">
        <v>1</v>
      </c>
      <c r="D2797" s="226" t="s">
        <v>3104</v>
      </c>
      <c r="E2797" s="18" t="s">
        <v>1</v>
      </c>
      <c r="F2797" s="227">
        <v>0</v>
      </c>
      <c r="H2797" s="33"/>
    </row>
    <row r="2798" spans="2:8" s="1" customFormat="1" ht="16.899999999999999" customHeight="1">
      <c r="B2798" s="33"/>
      <c r="C2798" s="226" t="s">
        <v>1</v>
      </c>
      <c r="D2798" s="226" t="s">
        <v>3368</v>
      </c>
      <c r="E2798" s="18" t="s">
        <v>1</v>
      </c>
      <c r="F2798" s="227">
        <v>26.01</v>
      </c>
      <c r="H2798" s="33"/>
    </row>
    <row r="2799" spans="2:8" s="1" customFormat="1" ht="16.899999999999999" customHeight="1">
      <c r="B2799" s="33"/>
      <c r="C2799" s="226" t="s">
        <v>1</v>
      </c>
      <c r="D2799" s="226" t="s">
        <v>3106</v>
      </c>
      <c r="E2799" s="18" t="s">
        <v>1</v>
      </c>
      <c r="F2799" s="227">
        <v>0</v>
      </c>
      <c r="H2799" s="33"/>
    </row>
    <row r="2800" spans="2:8" s="1" customFormat="1" ht="16.899999999999999" customHeight="1">
      <c r="B2800" s="33"/>
      <c r="C2800" s="226" t="s">
        <v>1</v>
      </c>
      <c r="D2800" s="226" t="s">
        <v>3369</v>
      </c>
      <c r="E2800" s="18" t="s">
        <v>1</v>
      </c>
      <c r="F2800" s="227">
        <v>12.4</v>
      </c>
      <c r="H2800" s="33"/>
    </row>
    <row r="2801" spans="2:8" s="1" customFormat="1" ht="16.899999999999999" customHeight="1">
      <c r="B2801" s="33"/>
      <c r="C2801" s="226" t="s">
        <v>1</v>
      </c>
      <c r="D2801" s="226" t="s">
        <v>3108</v>
      </c>
      <c r="E2801" s="18" t="s">
        <v>1</v>
      </c>
      <c r="F2801" s="227">
        <v>0</v>
      </c>
      <c r="H2801" s="33"/>
    </row>
    <row r="2802" spans="2:8" s="1" customFormat="1" ht="16.899999999999999" customHeight="1">
      <c r="B2802" s="33"/>
      <c r="C2802" s="226" t="s">
        <v>1</v>
      </c>
      <c r="D2802" s="226" t="s">
        <v>3389</v>
      </c>
      <c r="E2802" s="18" t="s">
        <v>1</v>
      </c>
      <c r="F2802" s="227">
        <v>27.34</v>
      </c>
      <c r="H2802" s="33"/>
    </row>
    <row r="2803" spans="2:8" s="1" customFormat="1" ht="16.899999999999999" customHeight="1">
      <c r="B2803" s="33"/>
      <c r="C2803" s="226" t="s">
        <v>1</v>
      </c>
      <c r="D2803" s="226" t="s">
        <v>3110</v>
      </c>
      <c r="E2803" s="18" t="s">
        <v>1</v>
      </c>
      <c r="F2803" s="227">
        <v>0</v>
      </c>
      <c r="H2803" s="33"/>
    </row>
    <row r="2804" spans="2:8" s="1" customFormat="1" ht="16.899999999999999" customHeight="1">
      <c r="B2804" s="33"/>
      <c r="C2804" s="226" t="s">
        <v>1</v>
      </c>
      <c r="D2804" s="226" t="s">
        <v>3376</v>
      </c>
      <c r="E2804" s="18" t="s">
        <v>1</v>
      </c>
      <c r="F2804" s="227">
        <v>5.73</v>
      </c>
      <c r="H2804" s="33"/>
    </row>
    <row r="2805" spans="2:8" s="1" customFormat="1" ht="16.899999999999999" customHeight="1">
      <c r="B2805" s="33"/>
      <c r="C2805" s="226" t="s">
        <v>1</v>
      </c>
      <c r="D2805" s="226" t="s">
        <v>3112</v>
      </c>
      <c r="E2805" s="18" t="s">
        <v>1</v>
      </c>
      <c r="F2805" s="227">
        <v>0</v>
      </c>
      <c r="H2805" s="33"/>
    </row>
    <row r="2806" spans="2:8" s="1" customFormat="1" ht="16.899999999999999" customHeight="1">
      <c r="B2806" s="33"/>
      <c r="C2806" s="226" t="s">
        <v>1</v>
      </c>
      <c r="D2806" s="226" t="s">
        <v>3377</v>
      </c>
      <c r="E2806" s="18" t="s">
        <v>1</v>
      </c>
      <c r="F2806" s="227">
        <v>1.83</v>
      </c>
      <c r="H2806" s="33"/>
    </row>
    <row r="2807" spans="2:8" s="1" customFormat="1" ht="16.899999999999999" customHeight="1">
      <c r="B2807" s="33"/>
      <c r="C2807" s="226" t="s">
        <v>1</v>
      </c>
      <c r="D2807" s="226" t="s">
        <v>3114</v>
      </c>
      <c r="E2807" s="18" t="s">
        <v>1</v>
      </c>
      <c r="F2807" s="227">
        <v>0</v>
      </c>
      <c r="H2807" s="33"/>
    </row>
    <row r="2808" spans="2:8" s="1" customFormat="1" ht="16.899999999999999" customHeight="1">
      <c r="B2808" s="33"/>
      <c r="C2808" s="226" t="s">
        <v>1</v>
      </c>
      <c r="D2808" s="226" t="s">
        <v>3378</v>
      </c>
      <c r="E2808" s="18" t="s">
        <v>1</v>
      </c>
      <c r="F2808" s="227">
        <v>4.9800000000000004</v>
      </c>
      <c r="H2808" s="33"/>
    </row>
    <row r="2809" spans="2:8" s="1" customFormat="1" ht="16.899999999999999" customHeight="1">
      <c r="B2809" s="33"/>
      <c r="C2809" s="226" t="s">
        <v>1</v>
      </c>
      <c r="D2809" s="226" t="s">
        <v>3116</v>
      </c>
      <c r="E2809" s="18" t="s">
        <v>1</v>
      </c>
      <c r="F2809" s="227">
        <v>0</v>
      </c>
      <c r="H2809" s="33"/>
    </row>
    <row r="2810" spans="2:8" s="1" customFormat="1" ht="16.899999999999999" customHeight="1">
      <c r="B2810" s="33"/>
      <c r="C2810" s="226" t="s">
        <v>1</v>
      </c>
      <c r="D2810" s="226" t="s">
        <v>3379</v>
      </c>
      <c r="E2810" s="18" t="s">
        <v>1</v>
      </c>
      <c r="F2810" s="227">
        <v>8.98</v>
      </c>
      <c r="H2810" s="33"/>
    </row>
    <row r="2811" spans="2:8" s="1" customFormat="1" ht="16.899999999999999" customHeight="1">
      <c r="B2811" s="33"/>
      <c r="C2811" s="226" t="s">
        <v>1</v>
      </c>
      <c r="D2811" s="226" t="s">
        <v>3118</v>
      </c>
      <c r="E2811" s="18" t="s">
        <v>1</v>
      </c>
      <c r="F2811" s="227">
        <v>0</v>
      </c>
      <c r="H2811" s="33"/>
    </row>
    <row r="2812" spans="2:8" s="1" customFormat="1" ht="16.899999999999999" customHeight="1">
      <c r="B2812" s="33"/>
      <c r="C2812" s="226" t="s">
        <v>1</v>
      </c>
      <c r="D2812" s="226" t="s">
        <v>3549</v>
      </c>
      <c r="E2812" s="18" t="s">
        <v>1</v>
      </c>
      <c r="F2812" s="227">
        <v>20.218</v>
      </c>
      <c r="H2812" s="33"/>
    </row>
    <row r="2813" spans="2:8" s="1" customFormat="1" ht="16.899999999999999" customHeight="1">
      <c r="B2813" s="33"/>
      <c r="C2813" s="226" t="s">
        <v>1</v>
      </c>
      <c r="D2813" s="226" t="s">
        <v>3089</v>
      </c>
      <c r="E2813" s="18" t="s">
        <v>1</v>
      </c>
      <c r="F2813" s="227">
        <v>0</v>
      </c>
      <c r="H2813" s="33"/>
    </row>
    <row r="2814" spans="2:8" s="1" customFormat="1" ht="16.899999999999999" customHeight="1">
      <c r="B2814" s="33"/>
      <c r="C2814" s="226" t="s">
        <v>1</v>
      </c>
      <c r="D2814" s="226" t="s">
        <v>3090</v>
      </c>
      <c r="E2814" s="18" t="s">
        <v>1</v>
      </c>
      <c r="F2814" s="227">
        <v>3.74</v>
      </c>
      <c r="H2814" s="33"/>
    </row>
    <row r="2815" spans="2:8" s="1" customFormat="1" ht="16.899999999999999" customHeight="1">
      <c r="B2815" s="33"/>
      <c r="C2815" s="226" t="s">
        <v>1</v>
      </c>
      <c r="D2815" s="226" t="s">
        <v>777</v>
      </c>
      <c r="E2815" s="18" t="s">
        <v>1</v>
      </c>
      <c r="F2815" s="227">
        <v>0</v>
      </c>
      <c r="H2815" s="33"/>
    </row>
    <row r="2816" spans="2:8" s="1" customFormat="1" ht="16.899999999999999" customHeight="1">
      <c r="B2816" s="33"/>
      <c r="C2816" s="226" t="s">
        <v>1</v>
      </c>
      <c r="D2816" s="226" t="s">
        <v>3550</v>
      </c>
      <c r="E2816" s="18" t="s">
        <v>1</v>
      </c>
      <c r="F2816" s="227">
        <v>36.89</v>
      </c>
      <c r="H2816" s="33"/>
    </row>
    <row r="2817" spans="2:8" s="1" customFormat="1" ht="16.899999999999999" customHeight="1">
      <c r="B2817" s="33"/>
      <c r="C2817" s="226" t="s">
        <v>1</v>
      </c>
      <c r="D2817" s="226" t="s">
        <v>3459</v>
      </c>
      <c r="E2817" s="18" t="s">
        <v>1</v>
      </c>
      <c r="F2817" s="227">
        <v>0</v>
      </c>
      <c r="H2817" s="33"/>
    </row>
    <row r="2818" spans="2:8" s="1" customFormat="1" ht="16.899999999999999" customHeight="1">
      <c r="B2818" s="33"/>
      <c r="C2818" s="226" t="s">
        <v>1</v>
      </c>
      <c r="D2818" s="226" t="s">
        <v>3551</v>
      </c>
      <c r="E2818" s="18" t="s">
        <v>1</v>
      </c>
      <c r="F2818" s="227">
        <v>14.16</v>
      </c>
      <c r="H2818" s="33"/>
    </row>
    <row r="2819" spans="2:8" s="1" customFormat="1" ht="16.899999999999999" customHeight="1">
      <c r="B2819" s="33"/>
      <c r="C2819" s="226" t="s">
        <v>1</v>
      </c>
      <c r="D2819" s="226" t="s">
        <v>3552</v>
      </c>
      <c r="E2819" s="18" t="s">
        <v>1</v>
      </c>
      <c r="F2819" s="227">
        <v>0</v>
      </c>
      <c r="H2819" s="33"/>
    </row>
    <row r="2820" spans="2:8" s="1" customFormat="1" ht="16.899999999999999" customHeight="1">
      <c r="B2820" s="33"/>
      <c r="C2820" s="226" t="s">
        <v>1</v>
      </c>
      <c r="D2820" s="226" t="s">
        <v>3553</v>
      </c>
      <c r="E2820" s="18" t="s">
        <v>1</v>
      </c>
      <c r="F2820" s="227">
        <v>56.08</v>
      </c>
      <c r="H2820" s="33"/>
    </row>
    <row r="2821" spans="2:8" s="1" customFormat="1" ht="16.899999999999999" customHeight="1">
      <c r="B2821" s="33"/>
      <c r="C2821" s="226" t="s">
        <v>1</v>
      </c>
      <c r="D2821" s="226" t="s">
        <v>3554</v>
      </c>
      <c r="E2821" s="18" t="s">
        <v>1</v>
      </c>
      <c r="F2821" s="227">
        <v>0</v>
      </c>
      <c r="H2821" s="33"/>
    </row>
    <row r="2822" spans="2:8" s="1" customFormat="1" ht="16.899999999999999" customHeight="1">
      <c r="B2822" s="33"/>
      <c r="C2822" s="226" t="s">
        <v>1</v>
      </c>
      <c r="D2822" s="226" t="s">
        <v>3555</v>
      </c>
      <c r="E2822" s="18" t="s">
        <v>1</v>
      </c>
      <c r="F2822" s="227">
        <v>14.28</v>
      </c>
      <c r="H2822" s="33"/>
    </row>
    <row r="2823" spans="2:8" s="1" customFormat="1" ht="16.899999999999999" customHeight="1">
      <c r="B2823" s="33"/>
      <c r="C2823" s="226" t="s">
        <v>1</v>
      </c>
      <c r="D2823" s="226" t="s">
        <v>3556</v>
      </c>
      <c r="E2823" s="18" t="s">
        <v>1</v>
      </c>
      <c r="F2823" s="227">
        <v>0</v>
      </c>
      <c r="H2823" s="33"/>
    </row>
    <row r="2824" spans="2:8" s="1" customFormat="1" ht="16.899999999999999" customHeight="1">
      <c r="B2824" s="33"/>
      <c r="C2824" s="226" t="s">
        <v>1</v>
      </c>
      <c r="D2824" s="226" t="s">
        <v>3557</v>
      </c>
      <c r="E2824" s="18" t="s">
        <v>1</v>
      </c>
      <c r="F2824" s="227">
        <v>16.079999999999998</v>
      </c>
      <c r="H2824" s="33"/>
    </row>
    <row r="2825" spans="2:8" s="1" customFormat="1" ht="16.899999999999999" customHeight="1">
      <c r="B2825" s="33"/>
      <c r="C2825" s="226" t="s">
        <v>1</v>
      </c>
      <c r="D2825" s="226" t="s">
        <v>3558</v>
      </c>
      <c r="E2825" s="18" t="s">
        <v>1</v>
      </c>
      <c r="F2825" s="227">
        <v>0</v>
      </c>
      <c r="H2825" s="33"/>
    </row>
    <row r="2826" spans="2:8" s="1" customFormat="1" ht="16.899999999999999" customHeight="1">
      <c r="B2826" s="33"/>
      <c r="C2826" s="226" t="s">
        <v>1</v>
      </c>
      <c r="D2826" s="226" t="s">
        <v>3559</v>
      </c>
      <c r="E2826" s="18" t="s">
        <v>1</v>
      </c>
      <c r="F2826" s="227">
        <v>14.37</v>
      </c>
      <c r="H2826" s="33"/>
    </row>
    <row r="2827" spans="2:8" s="1" customFormat="1" ht="16.899999999999999" customHeight="1">
      <c r="B2827" s="33"/>
      <c r="C2827" s="226" t="s">
        <v>1</v>
      </c>
      <c r="D2827" s="226" t="s">
        <v>3121</v>
      </c>
      <c r="E2827" s="18" t="s">
        <v>1</v>
      </c>
      <c r="F2827" s="227">
        <v>0</v>
      </c>
      <c r="H2827" s="33"/>
    </row>
    <row r="2828" spans="2:8" s="1" customFormat="1" ht="16.899999999999999" customHeight="1">
      <c r="B2828" s="33"/>
      <c r="C2828" s="226" t="s">
        <v>1</v>
      </c>
      <c r="D2828" s="226" t="s">
        <v>3372</v>
      </c>
      <c r="E2828" s="18" t="s">
        <v>1</v>
      </c>
      <c r="F2828" s="227">
        <v>70.760000000000005</v>
      </c>
      <c r="H2828" s="33"/>
    </row>
    <row r="2829" spans="2:8" s="1" customFormat="1" ht="16.899999999999999" customHeight="1">
      <c r="B2829" s="33"/>
      <c r="C2829" s="226" t="s">
        <v>1</v>
      </c>
      <c r="D2829" s="226" t="s">
        <v>3373</v>
      </c>
      <c r="E2829" s="18" t="s">
        <v>1</v>
      </c>
      <c r="F2829" s="227">
        <v>0</v>
      </c>
      <c r="H2829" s="33"/>
    </row>
    <row r="2830" spans="2:8" s="1" customFormat="1" ht="16.899999999999999" customHeight="1">
      <c r="B2830" s="33"/>
      <c r="C2830" s="226" t="s">
        <v>1</v>
      </c>
      <c r="D2830" s="226" t="s">
        <v>3374</v>
      </c>
      <c r="E2830" s="18" t="s">
        <v>1</v>
      </c>
      <c r="F2830" s="227">
        <v>26.89</v>
      </c>
      <c r="H2830" s="33"/>
    </row>
    <row r="2831" spans="2:8" s="1" customFormat="1" ht="16.899999999999999" customHeight="1">
      <c r="B2831" s="33"/>
      <c r="C2831" s="226" t="s">
        <v>1</v>
      </c>
      <c r="D2831" s="226" t="s">
        <v>3560</v>
      </c>
      <c r="E2831" s="18" t="s">
        <v>1</v>
      </c>
      <c r="F2831" s="227">
        <v>0</v>
      </c>
      <c r="H2831" s="33"/>
    </row>
    <row r="2832" spans="2:8" s="1" customFormat="1" ht="16.899999999999999" customHeight="1">
      <c r="B2832" s="33"/>
      <c r="C2832" s="226" t="s">
        <v>1</v>
      </c>
      <c r="D2832" s="226" t="s">
        <v>3561</v>
      </c>
      <c r="E2832" s="18" t="s">
        <v>1</v>
      </c>
      <c r="F2832" s="227">
        <v>60.77</v>
      </c>
      <c r="H2832" s="33"/>
    </row>
    <row r="2833" spans="2:8" s="1" customFormat="1" ht="16.899999999999999" customHeight="1">
      <c r="B2833" s="33"/>
      <c r="C2833" s="226" t="s">
        <v>1</v>
      </c>
      <c r="D2833" s="226" t="s">
        <v>3122</v>
      </c>
      <c r="E2833" s="18" t="s">
        <v>1</v>
      </c>
      <c r="F2833" s="227">
        <v>0</v>
      </c>
      <c r="H2833" s="33"/>
    </row>
    <row r="2834" spans="2:8" s="1" customFormat="1" ht="16.899999999999999" customHeight="1">
      <c r="B2834" s="33"/>
      <c r="C2834" s="226" t="s">
        <v>1</v>
      </c>
      <c r="D2834" s="226" t="s">
        <v>3384</v>
      </c>
      <c r="E2834" s="18" t="s">
        <v>1</v>
      </c>
      <c r="F2834" s="227">
        <v>4.45</v>
      </c>
      <c r="H2834" s="33"/>
    </row>
    <row r="2835" spans="2:8" s="1" customFormat="1" ht="16.899999999999999" customHeight="1">
      <c r="B2835" s="33"/>
      <c r="C2835" s="226" t="s">
        <v>1</v>
      </c>
      <c r="D2835" s="226" t="s">
        <v>3124</v>
      </c>
      <c r="E2835" s="18" t="s">
        <v>1</v>
      </c>
      <c r="F2835" s="227">
        <v>0</v>
      </c>
      <c r="H2835" s="33"/>
    </row>
    <row r="2836" spans="2:8" s="1" customFormat="1" ht="16.899999999999999" customHeight="1">
      <c r="B2836" s="33"/>
      <c r="C2836" s="226" t="s">
        <v>1</v>
      </c>
      <c r="D2836" s="226" t="s">
        <v>3381</v>
      </c>
      <c r="E2836" s="18" t="s">
        <v>1</v>
      </c>
      <c r="F2836" s="227">
        <v>23.32</v>
      </c>
      <c r="H2836" s="33"/>
    </row>
    <row r="2837" spans="2:8" s="1" customFormat="1" ht="16.899999999999999" customHeight="1">
      <c r="B2837" s="33"/>
      <c r="C2837" s="226" t="s">
        <v>1</v>
      </c>
      <c r="D2837" s="226" t="s">
        <v>3126</v>
      </c>
      <c r="E2837" s="18" t="s">
        <v>1</v>
      </c>
      <c r="F2837" s="227">
        <v>0</v>
      </c>
      <c r="H2837" s="33"/>
    </row>
    <row r="2838" spans="2:8" s="1" customFormat="1" ht="16.899999999999999" customHeight="1">
      <c r="B2838" s="33"/>
      <c r="C2838" s="226" t="s">
        <v>1</v>
      </c>
      <c r="D2838" s="226" t="s">
        <v>3382</v>
      </c>
      <c r="E2838" s="18" t="s">
        <v>1</v>
      </c>
      <c r="F2838" s="227">
        <v>12.03</v>
      </c>
      <c r="H2838" s="33"/>
    </row>
    <row r="2839" spans="2:8" s="1" customFormat="1" ht="16.899999999999999" customHeight="1">
      <c r="B2839" s="33"/>
      <c r="C2839" s="226" t="s">
        <v>1</v>
      </c>
      <c r="D2839" s="226" t="s">
        <v>3128</v>
      </c>
      <c r="E2839" s="18" t="s">
        <v>1</v>
      </c>
      <c r="F2839" s="227">
        <v>0</v>
      </c>
      <c r="H2839" s="33"/>
    </row>
    <row r="2840" spans="2:8" s="1" customFormat="1" ht="16.899999999999999" customHeight="1">
      <c r="B2840" s="33"/>
      <c r="C2840" s="226" t="s">
        <v>1</v>
      </c>
      <c r="D2840" s="226" t="s">
        <v>3199</v>
      </c>
      <c r="E2840" s="18" t="s">
        <v>1</v>
      </c>
      <c r="F2840" s="227">
        <v>1.35</v>
      </c>
      <c r="H2840" s="33"/>
    </row>
    <row r="2841" spans="2:8" s="1" customFormat="1" ht="16.899999999999999" customHeight="1">
      <c r="B2841" s="33"/>
      <c r="C2841" s="226" t="s">
        <v>1</v>
      </c>
      <c r="D2841" s="226" t="s">
        <v>3129</v>
      </c>
      <c r="E2841" s="18" t="s">
        <v>1</v>
      </c>
      <c r="F2841" s="227">
        <v>0</v>
      </c>
      <c r="H2841" s="33"/>
    </row>
    <row r="2842" spans="2:8" s="1" customFormat="1" ht="16.899999999999999" customHeight="1">
      <c r="B2842" s="33"/>
      <c r="C2842" s="226" t="s">
        <v>1</v>
      </c>
      <c r="D2842" s="226" t="s">
        <v>3385</v>
      </c>
      <c r="E2842" s="18" t="s">
        <v>1</v>
      </c>
      <c r="F2842" s="227">
        <v>5.23</v>
      </c>
      <c r="H2842" s="33"/>
    </row>
    <row r="2843" spans="2:8" s="1" customFormat="1" ht="16.899999999999999" customHeight="1">
      <c r="B2843" s="33"/>
      <c r="C2843" s="226" t="s">
        <v>1</v>
      </c>
      <c r="D2843" s="226" t="s">
        <v>3091</v>
      </c>
      <c r="E2843" s="18" t="s">
        <v>1</v>
      </c>
      <c r="F2843" s="227">
        <v>0</v>
      </c>
      <c r="H2843" s="33"/>
    </row>
    <row r="2844" spans="2:8" s="1" customFormat="1" ht="16.899999999999999" customHeight="1">
      <c r="B2844" s="33"/>
      <c r="C2844" s="226" t="s">
        <v>1</v>
      </c>
      <c r="D2844" s="226" t="s">
        <v>3092</v>
      </c>
      <c r="E2844" s="18" t="s">
        <v>1</v>
      </c>
      <c r="F2844" s="227">
        <v>14.77</v>
      </c>
      <c r="H2844" s="33"/>
    </row>
    <row r="2845" spans="2:8" s="1" customFormat="1" ht="16.899999999999999" customHeight="1">
      <c r="B2845" s="33"/>
      <c r="C2845" s="226" t="s">
        <v>1</v>
      </c>
      <c r="D2845" s="226" t="s">
        <v>3132</v>
      </c>
      <c r="E2845" s="18" t="s">
        <v>1</v>
      </c>
      <c r="F2845" s="227">
        <v>0</v>
      </c>
      <c r="H2845" s="33"/>
    </row>
    <row r="2846" spans="2:8" s="1" customFormat="1" ht="16.899999999999999" customHeight="1">
      <c r="B2846" s="33"/>
      <c r="C2846" s="226" t="s">
        <v>1</v>
      </c>
      <c r="D2846" s="226" t="s">
        <v>3200</v>
      </c>
      <c r="E2846" s="18" t="s">
        <v>1</v>
      </c>
      <c r="F2846" s="227">
        <v>2.1019999999999999</v>
      </c>
      <c r="H2846" s="33"/>
    </row>
    <row r="2847" spans="2:8" s="1" customFormat="1" ht="16.899999999999999" customHeight="1">
      <c r="B2847" s="33"/>
      <c r="C2847" s="226" t="s">
        <v>1</v>
      </c>
      <c r="D2847" s="226" t="s">
        <v>3134</v>
      </c>
      <c r="E2847" s="18" t="s">
        <v>1</v>
      </c>
      <c r="F2847" s="227">
        <v>0</v>
      </c>
      <c r="H2847" s="33"/>
    </row>
    <row r="2848" spans="2:8" s="1" customFormat="1" ht="16.899999999999999" customHeight="1">
      <c r="B2848" s="33"/>
      <c r="C2848" s="226" t="s">
        <v>1</v>
      </c>
      <c r="D2848" s="226" t="s">
        <v>3201</v>
      </c>
      <c r="E2848" s="18" t="s">
        <v>1</v>
      </c>
      <c r="F2848" s="227">
        <v>19.420000000000002</v>
      </c>
      <c r="H2848" s="33"/>
    </row>
    <row r="2849" spans="2:8" s="1" customFormat="1" ht="16.899999999999999" customHeight="1">
      <c r="B2849" s="33"/>
      <c r="C2849" s="226" t="s">
        <v>1</v>
      </c>
      <c r="D2849" s="226" t="s">
        <v>3136</v>
      </c>
      <c r="E2849" s="18" t="s">
        <v>1</v>
      </c>
      <c r="F2849" s="227">
        <v>0</v>
      </c>
      <c r="H2849" s="33"/>
    </row>
    <row r="2850" spans="2:8" s="1" customFormat="1" ht="16.899999999999999" customHeight="1">
      <c r="B2850" s="33"/>
      <c r="C2850" s="226" t="s">
        <v>1</v>
      </c>
      <c r="D2850" s="226" t="s">
        <v>3202</v>
      </c>
      <c r="E2850" s="18" t="s">
        <v>1</v>
      </c>
      <c r="F2850" s="227">
        <v>1.94</v>
      </c>
      <c r="H2850" s="33"/>
    </row>
    <row r="2851" spans="2:8" s="1" customFormat="1" ht="16.899999999999999" customHeight="1">
      <c r="B2851" s="33"/>
      <c r="C2851" s="226" t="s">
        <v>1</v>
      </c>
      <c r="D2851" s="226" t="s">
        <v>3138</v>
      </c>
      <c r="E2851" s="18" t="s">
        <v>1</v>
      </c>
      <c r="F2851" s="227">
        <v>0</v>
      </c>
      <c r="H2851" s="33"/>
    </row>
    <row r="2852" spans="2:8" s="1" customFormat="1" ht="16.899999999999999" customHeight="1">
      <c r="B2852" s="33"/>
      <c r="C2852" s="226" t="s">
        <v>1</v>
      </c>
      <c r="D2852" s="226" t="s">
        <v>3386</v>
      </c>
      <c r="E2852" s="18" t="s">
        <v>1</v>
      </c>
      <c r="F2852" s="227">
        <v>3.5</v>
      </c>
      <c r="H2852" s="33"/>
    </row>
    <row r="2853" spans="2:8" s="1" customFormat="1" ht="16.899999999999999" customHeight="1">
      <c r="B2853" s="33"/>
      <c r="C2853" s="226" t="s">
        <v>1</v>
      </c>
      <c r="D2853" s="226" t="s">
        <v>3140</v>
      </c>
      <c r="E2853" s="18" t="s">
        <v>1</v>
      </c>
      <c r="F2853" s="227">
        <v>0</v>
      </c>
      <c r="H2853" s="33"/>
    </row>
    <row r="2854" spans="2:8" s="1" customFormat="1" ht="16.899999999999999" customHeight="1">
      <c r="B2854" s="33"/>
      <c r="C2854" s="226" t="s">
        <v>1</v>
      </c>
      <c r="D2854" s="226" t="s">
        <v>3203</v>
      </c>
      <c r="E2854" s="18" t="s">
        <v>1</v>
      </c>
      <c r="F2854" s="227">
        <v>5.47</v>
      </c>
      <c r="H2854" s="33"/>
    </row>
    <row r="2855" spans="2:8" s="1" customFormat="1" ht="16.899999999999999" customHeight="1">
      <c r="B2855" s="33"/>
      <c r="C2855" s="226" t="s">
        <v>1</v>
      </c>
      <c r="D2855" s="226" t="s">
        <v>3142</v>
      </c>
      <c r="E2855" s="18" t="s">
        <v>1</v>
      </c>
      <c r="F2855" s="227">
        <v>0</v>
      </c>
      <c r="H2855" s="33"/>
    </row>
    <row r="2856" spans="2:8" s="1" customFormat="1" ht="16.899999999999999" customHeight="1">
      <c r="B2856" s="33"/>
      <c r="C2856" s="226" t="s">
        <v>1</v>
      </c>
      <c r="D2856" s="226" t="s">
        <v>3201</v>
      </c>
      <c r="E2856" s="18" t="s">
        <v>1</v>
      </c>
      <c r="F2856" s="227">
        <v>19.420000000000002</v>
      </c>
      <c r="H2856" s="33"/>
    </row>
    <row r="2857" spans="2:8" s="1" customFormat="1" ht="16.899999999999999" customHeight="1">
      <c r="B2857" s="33"/>
      <c r="C2857" s="226" t="s">
        <v>1</v>
      </c>
      <c r="D2857" s="226" t="s">
        <v>3143</v>
      </c>
      <c r="E2857" s="18" t="s">
        <v>1</v>
      </c>
      <c r="F2857" s="227">
        <v>0</v>
      </c>
      <c r="H2857" s="33"/>
    </row>
    <row r="2858" spans="2:8" s="1" customFormat="1" ht="16.899999999999999" customHeight="1">
      <c r="B2858" s="33"/>
      <c r="C2858" s="226" t="s">
        <v>1</v>
      </c>
      <c r="D2858" s="226" t="s">
        <v>3202</v>
      </c>
      <c r="E2858" s="18" t="s">
        <v>1</v>
      </c>
      <c r="F2858" s="227">
        <v>1.94</v>
      </c>
      <c r="H2858" s="33"/>
    </row>
    <row r="2859" spans="2:8" s="1" customFormat="1" ht="16.899999999999999" customHeight="1">
      <c r="B2859" s="33"/>
      <c r="C2859" s="226" t="s">
        <v>1</v>
      </c>
      <c r="D2859" s="226" t="s">
        <v>3144</v>
      </c>
      <c r="E2859" s="18" t="s">
        <v>1</v>
      </c>
      <c r="F2859" s="227">
        <v>0</v>
      </c>
      <c r="H2859" s="33"/>
    </row>
    <row r="2860" spans="2:8" s="1" customFormat="1" ht="16.899999999999999" customHeight="1">
      <c r="B2860" s="33"/>
      <c r="C2860" s="226" t="s">
        <v>1</v>
      </c>
      <c r="D2860" s="226" t="s">
        <v>3386</v>
      </c>
      <c r="E2860" s="18" t="s">
        <v>1</v>
      </c>
      <c r="F2860" s="227">
        <v>3.5</v>
      </c>
      <c r="H2860" s="33"/>
    </row>
    <row r="2861" spans="2:8" s="1" customFormat="1" ht="16.899999999999999" customHeight="1">
      <c r="B2861" s="33"/>
      <c r="C2861" s="226" t="s">
        <v>1</v>
      </c>
      <c r="D2861" s="226" t="s">
        <v>1</v>
      </c>
      <c r="E2861" s="18" t="s">
        <v>1</v>
      </c>
      <c r="F2861" s="227">
        <v>0</v>
      </c>
      <c r="H2861" s="33"/>
    </row>
    <row r="2862" spans="2:8" s="1" customFormat="1" ht="16.899999999999999" customHeight="1">
      <c r="B2862" s="33"/>
      <c r="C2862" s="226" t="s">
        <v>1</v>
      </c>
      <c r="D2862" s="226" t="s">
        <v>3145</v>
      </c>
      <c r="E2862" s="18" t="s">
        <v>1</v>
      </c>
      <c r="F2862" s="227">
        <v>0</v>
      </c>
      <c r="H2862" s="33"/>
    </row>
    <row r="2863" spans="2:8" s="1" customFormat="1" ht="16.899999999999999" customHeight="1">
      <c r="B2863" s="33"/>
      <c r="C2863" s="226" t="s">
        <v>1</v>
      </c>
      <c r="D2863" s="226" t="s">
        <v>3391</v>
      </c>
      <c r="E2863" s="18" t="s">
        <v>1</v>
      </c>
      <c r="F2863" s="227">
        <v>28.74</v>
      </c>
      <c r="H2863" s="33"/>
    </row>
    <row r="2864" spans="2:8" s="1" customFormat="1" ht="16.899999999999999" customHeight="1">
      <c r="B2864" s="33"/>
      <c r="C2864" s="226" t="s">
        <v>1</v>
      </c>
      <c r="D2864" s="226" t="s">
        <v>3147</v>
      </c>
      <c r="E2864" s="18" t="s">
        <v>1</v>
      </c>
      <c r="F2864" s="227">
        <v>0</v>
      </c>
      <c r="H2864" s="33"/>
    </row>
    <row r="2865" spans="2:8" s="1" customFormat="1" ht="16.899999999999999" customHeight="1">
      <c r="B2865" s="33"/>
      <c r="C2865" s="226" t="s">
        <v>1</v>
      </c>
      <c r="D2865" s="226" t="s">
        <v>3392</v>
      </c>
      <c r="E2865" s="18" t="s">
        <v>1</v>
      </c>
      <c r="F2865" s="227">
        <v>56.7</v>
      </c>
      <c r="H2865" s="33"/>
    </row>
    <row r="2866" spans="2:8" s="1" customFormat="1" ht="16.899999999999999" customHeight="1">
      <c r="B2866" s="33"/>
      <c r="C2866" s="226" t="s">
        <v>1</v>
      </c>
      <c r="D2866" s="226" t="s">
        <v>3149</v>
      </c>
      <c r="E2866" s="18" t="s">
        <v>1</v>
      </c>
      <c r="F2866" s="227">
        <v>0</v>
      </c>
      <c r="H2866" s="33"/>
    </row>
    <row r="2867" spans="2:8" s="1" customFormat="1" ht="16.899999999999999" customHeight="1">
      <c r="B2867" s="33"/>
      <c r="C2867" s="226" t="s">
        <v>1</v>
      </c>
      <c r="D2867" s="226" t="s">
        <v>3393</v>
      </c>
      <c r="E2867" s="18" t="s">
        <v>1</v>
      </c>
      <c r="F2867" s="227">
        <v>56.51</v>
      </c>
      <c r="H2867" s="33"/>
    </row>
    <row r="2868" spans="2:8" s="1" customFormat="1" ht="16.899999999999999" customHeight="1">
      <c r="B2868" s="33"/>
      <c r="C2868" s="226" t="s">
        <v>1</v>
      </c>
      <c r="D2868" s="226" t="s">
        <v>3151</v>
      </c>
      <c r="E2868" s="18" t="s">
        <v>1</v>
      </c>
      <c r="F2868" s="227">
        <v>0</v>
      </c>
      <c r="H2868" s="33"/>
    </row>
    <row r="2869" spans="2:8" s="1" customFormat="1" ht="16.899999999999999" customHeight="1">
      <c r="B2869" s="33"/>
      <c r="C2869" s="226" t="s">
        <v>1</v>
      </c>
      <c r="D2869" s="226" t="s">
        <v>3394</v>
      </c>
      <c r="E2869" s="18" t="s">
        <v>1</v>
      </c>
      <c r="F2869" s="227">
        <v>56.74</v>
      </c>
      <c r="H2869" s="33"/>
    </row>
    <row r="2870" spans="2:8" s="1" customFormat="1" ht="16.899999999999999" customHeight="1">
      <c r="B2870" s="33"/>
      <c r="C2870" s="226" t="s">
        <v>1</v>
      </c>
      <c r="D2870" s="226" t="s">
        <v>3153</v>
      </c>
      <c r="E2870" s="18" t="s">
        <v>1</v>
      </c>
      <c r="F2870" s="227">
        <v>0</v>
      </c>
      <c r="H2870" s="33"/>
    </row>
    <row r="2871" spans="2:8" s="1" customFormat="1" ht="16.899999999999999" customHeight="1">
      <c r="B2871" s="33"/>
      <c r="C2871" s="226" t="s">
        <v>1</v>
      </c>
      <c r="D2871" s="226" t="s">
        <v>3395</v>
      </c>
      <c r="E2871" s="18" t="s">
        <v>1</v>
      </c>
      <c r="F2871" s="227">
        <v>58.05</v>
      </c>
      <c r="H2871" s="33"/>
    </row>
    <row r="2872" spans="2:8" s="1" customFormat="1" ht="16.899999999999999" customHeight="1">
      <c r="B2872" s="33"/>
      <c r="C2872" s="226" t="s">
        <v>1</v>
      </c>
      <c r="D2872" s="226" t="s">
        <v>3155</v>
      </c>
      <c r="E2872" s="18" t="s">
        <v>1</v>
      </c>
      <c r="F2872" s="227">
        <v>0</v>
      </c>
      <c r="H2872" s="33"/>
    </row>
    <row r="2873" spans="2:8" s="1" customFormat="1" ht="16.899999999999999" customHeight="1">
      <c r="B2873" s="33"/>
      <c r="C2873" s="226" t="s">
        <v>1</v>
      </c>
      <c r="D2873" s="226" t="s">
        <v>3397</v>
      </c>
      <c r="E2873" s="18" t="s">
        <v>1</v>
      </c>
      <c r="F2873" s="227">
        <v>8.93</v>
      </c>
      <c r="H2873" s="33"/>
    </row>
    <row r="2874" spans="2:8" s="1" customFormat="1" ht="16.899999999999999" customHeight="1">
      <c r="B2874" s="33"/>
      <c r="C2874" s="226" t="s">
        <v>1</v>
      </c>
      <c r="D2874" s="226" t="s">
        <v>3157</v>
      </c>
      <c r="E2874" s="18" t="s">
        <v>1</v>
      </c>
      <c r="F2874" s="227">
        <v>0</v>
      </c>
      <c r="H2874" s="33"/>
    </row>
    <row r="2875" spans="2:8" s="1" customFormat="1" ht="16.899999999999999" customHeight="1">
      <c r="B2875" s="33"/>
      <c r="C2875" s="226" t="s">
        <v>1</v>
      </c>
      <c r="D2875" s="226" t="s">
        <v>3398</v>
      </c>
      <c r="E2875" s="18" t="s">
        <v>1</v>
      </c>
      <c r="F2875" s="227">
        <v>5.68</v>
      </c>
      <c r="H2875" s="33"/>
    </row>
    <row r="2876" spans="2:8" s="1" customFormat="1" ht="16.899999999999999" customHeight="1">
      <c r="B2876" s="33"/>
      <c r="C2876" s="226" t="s">
        <v>1</v>
      </c>
      <c r="D2876" s="226" t="s">
        <v>3159</v>
      </c>
      <c r="E2876" s="18" t="s">
        <v>1</v>
      </c>
      <c r="F2876" s="227">
        <v>0</v>
      </c>
      <c r="H2876" s="33"/>
    </row>
    <row r="2877" spans="2:8" s="1" customFormat="1" ht="16.899999999999999" customHeight="1">
      <c r="B2877" s="33"/>
      <c r="C2877" s="226" t="s">
        <v>1</v>
      </c>
      <c r="D2877" s="226" t="s">
        <v>3399</v>
      </c>
      <c r="E2877" s="18" t="s">
        <v>1</v>
      </c>
      <c r="F2877" s="227">
        <v>3.88</v>
      </c>
      <c r="H2877" s="33"/>
    </row>
    <row r="2878" spans="2:8" s="1" customFormat="1" ht="16.899999999999999" customHeight="1">
      <c r="B2878" s="33"/>
      <c r="C2878" s="226" t="s">
        <v>1</v>
      </c>
      <c r="D2878" s="226" t="s">
        <v>325</v>
      </c>
      <c r="E2878" s="18" t="s">
        <v>1</v>
      </c>
      <c r="F2878" s="227">
        <v>899.08</v>
      </c>
      <c r="H2878" s="33"/>
    </row>
    <row r="2879" spans="2:8" s="1" customFormat="1" ht="16.899999999999999" customHeight="1">
      <c r="B2879" s="33"/>
      <c r="C2879" s="228" t="s">
        <v>10747</v>
      </c>
      <c r="H2879" s="33"/>
    </row>
    <row r="2880" spans="2:8" s="1" customFormat="1" ht="16.899999999999999" customHeight="1">
      <c r="B2880" s="33"/>
      <c r="C2880" s="226" t="s">
        <v>909</v>
      </c>
      <c r="D2880" s="226" t="s">
        <v>910</v>
      </c>
      <c r="E2880" s="18" t="s">
        <v>312</v>
      </c>
      <c r="F2880" s="227">
        <v>899.08</v>
      </c>
      <c r="H2880" s="33"/>
    </row>
    <row r="2881" spans="2:8" s="1" customFormat="1" ht="16.899999999999999" customHeight="1">
      <c r="B2881" s="33"/>
      <c r="C2881" s="222" t="s">
        <v>224</v>
      </c>
      <c r="D2881" s="223" t="s">
        <v>1</v>
      </c>
      <c r="E2881" s="224" t="s">
        <v>1</v>
      </c>
      <c r="F2881" s="225">
        <v>418</v>
      </c>
      <c r="H2881" s="33"/>
    </row>
    <row r="2882" spans="2:8" s="1" customFormat="1" ht="16.899999999999999" customHeight="1">
      <c r="B2882" s="33"/>
      <c r="C2882" s="226" t="s">
        <v>1</v>
      </c>
      <c r="D2882" s="226" t="s">
        <v>3087</v>
      </c>
      <c r="E2882" s="18" t="s">
        <v>1</v>
      </c>
      <c r="F2882" s="227">
        <v>0</v>
      </c>
      <c r="H2882" s="33"/>
    </row>
    <row r="2883" spans="2:8" s="1" customFormat="1" ht="16.899999999999999" customHeight="1">
      <c r="B2883" s="33"/>
      <c r="C2883" s="226" t="s">
        <v>1</v>
      </c>
      <c r="D2883" s="226" t="s">
        <v>3565</v>
      </c>
      <c r="E2883" s="18" t="s">
        <v>1</v>
      </c>
      <c r="F2883" s="227">
        <v>25.8</v>
      </c>
      <c r="H2883" s="33"/>
    </row>
    <row r="2884" spans="2:8" s="1" customFormat="1" ht="16.899999999999999" customHeight="1">
      <c r="B2884" s="33"/>
      <c r="C2884" s="226" t="s">
        <v>1</v>
      </c>
      <c r="D2884" s="226" t="s">
        <v>3100</v>
      </c>
      <c r="E2884" s="18" t="s">
        <v>1</v>
      </c>
      <c r="F2884" s="227">
        <v>0</v>
      </c>
      <c r="H2884" s="33"/>
    </row>
    <row r="2885" spans="2:8" s="1" customFormat="1" ht="16.899999999999999" customHeight="1">
      <c r="B2885" s="33"/>
      <c r="C2885" s="226" t="s">
        <v>1</v>
      </c>
      <c r="D2885" s="226" t="s">
        <v>3566</v>
      </c>
      <c r="E2885" s="18" t="s">
        <v>1</v>
      </c>
      <c r="F2885" s="227">
        <v>2.15</v>
      </c>
      <c r="H2885" s="33"/>
    </row>
    <row r="2886" spans="2:8" s="1" customFormat="1" ht="16.899999999999999" customHeight="1">
      <c r="B2886" s="33"/>
      <c r="C2886" s="226" t="s">
        <v>1</v>
      </c>
      <c r="D2886" s="226" t="s">
        <v>3102</v>
      </c>
      <c r="E2886" s="18" t="s">
        <v>1</v>
      </c>
      <c r="F2886" s="227">
        <v>0</v>
      </c>
      <c r="H2886" s="33"/>
    </row>
    <row r="2887" spans="2:8" s="1" customFormat="1" ht="16.899999999999999" customHeight="1">
      <c r="B2887" s="33"/>
      <c r="C2887" s="226" t="s">
        <v>1</v>
      </c>
      <c r="D2887" s="226" t="s">
        <v>3567</v>
      </c>
      <c r="E2887" s="18" t="s">
        <v>1</v>
      </c>
      <c r="F2887" s="227">
        <v>4.3</v>
      </c>
      <c r="H2887" s="33"/>
    </row>
    <row r="2888" spans="2:8" s="1" customFormat="1" ht="16.899999999999999" customHeight="1">
      <c r="B2888" s="33"/>
      <c r="C2888" s="226" t="s">
        <v>1</v>
      </c>
      <c r="D2888" s="226" t="s">
        <v>3104</v>
      </c>
      <c r="E2888" s="18" t="s">
        <v>1</v>
      </c>
      <c r="F2888" s="227">
        <v>0</v>
      </c>
      <c r="H2888" s="33"/>
    </row>
    <row r="2889" spans="2:8" s="1" customFormat="1" ht="16.899999999999999" customHeight="1">
      <c r="B2889" s="33"/>
      <c r="C2889" s="226" t="s">
        <v>1</v>
      </c>
      <c r="D2889" s="226" t="s">
        <v>3568</v>
      </c>
      <c r="E2889" s="18" t="s">
        <v>1</v>
      </c>
      <c r="F2889" s="227">
        <v>5.79</v>
      </c>
      <c r="H2889" s="33"/>
    </row>
    <row r="2890" spans="2:8" s="1" customFormat="1" ht="16.899999999999999" customHeight="1">
      <c r="B2890" s="33"/>
      <c r="C2890" s="226" t="s">
        <v>1</v>
      </c>
      <c r="D2890" s="226" t="s">
        <v>3106</v>
      </c>
      <c r="E2890" s="18" t="s">
        <v>1</v>
      </c>
      <c r="F2890" s="227">
        <v>0</v>
      </c>
      <c r="H2890" s="33"/>
    </row>
    <row r="2891" spans="2:8" s="1" customFormat="1" ht="16.899999999999999" customHeight="1">
      <c r="B2891" s="33"/>
      <c r="C2891" s="226" t="s">
        <v>1</v>
      </c>
      <c r="D2891" s="226" t="s">
        <v>3566</v>
      </c>
      <c r="E2891" s="18" t="s">
        <v>1</v>
      </c>
      <c r="F2891" s="227">
        <v>2.15</v>
      </c>
      <c r="H2891" s="33"/>
    </row>
    <row r="2892" spans="2:8" s="1" customFormat="1" ht="16.899999999999999" customHeight="1">
      <c r="B2892" s="33"/>
      <c r="C2892" s="226" t="s">
        <v>1</v>
      </c>
      <c r="D2892" s="226" t="s">
        <v>3108</v>
      </c>
      <c r="E2892" s="18" t="s">
        <v>1</v>
      </c>
      <c r="F2892" s="227">
        <v>0</v>
      </c>
      <c r="H2892" s="33"/>
    </row>
    <row r="2893" spans="2:8" s="1" customFormat="1" ht="16.899999999999999" customHeight="1">
      <c r="B2893" s="33"/>
      <c r="C2893" s="226" t="s">
        <v>1</v>
      </c>
      <c r="D2893" s="226" t="s">
        <v>3566</v>
      </c>
      <c r="E2893" s="18" t="s">
        <v>1</v>
      </c>
      <c r="F2893" s="227">
        <v>2.15</v>
      </c>
      <c r="H2893" s="33"/>
    </row>
    <row r="2894" spans="2:8" s="1" customFormat="1" ht="16.899999999999999" customHeight="1">
      <c r="B2894" s="33"/>
      <c r="C2894" s="226" t="s">
        <v>1</v>
      </c>
      <c r="D2894" s="226" t="s">
        <v>3110</v>
      </c>
      <c r="E2894" s="18" t="s">
        <v>1</v>
      </c>
      <c r="F2894" s="227">
        <v>0</v>
      </c>
      <c r="H2894" s="33"/>
    </row>
    <row r="2895" spans="2:8" s="1" customFormat="1" ht="16.899999999999999" customHeight="1">
      <c r="B2895" s="33"/>
      <c r="C2895" s="226" t="s">
        <v>1</v>
      </c>
      <c r="D2895" s="226" t="s">
        <v>3566</v>
      </c>
      <c r="E2895" s="18" t="s">
        <v>1</v>
      </c>
      <c r="F2895" s="227">
        <v>2.15</v>
      </c>
      <c r="H2895" s="33"/>
    </row>
    <row r="2896" spans="2:8" s="1" customFormat="1" ht="16.899999999999999" customHeight="1">
      <c r="B2896" s="33"/>
      <c r="C2896" s="226" t="s">
        <v>1</v>
      </c>
      <c r="D2896" s="226" t="s">
        <v>3112</v>
      </c>
      <c r="E2896" s="18" t="s">
        <v>1</v>
      </c>
      <c r="F2896" s="227">
        <v>0</v>
      </c>
      <c r="H2896" s="33"/>
    </row>
    <row r="2897" spans="2:8" s="1" customFormat="1" ht="16.899999999999999" customHeight="1">
      <c r="B2897" s="33"/>
      <c r="C2897" s="226" t="s">
        <v>1</v>
      </c>
      <c r="D2897" s="226" t="s">
        <v>3566</v>
      </c>
      <c r="E2897" s="18" t="s">
        <v>1</v>
      </c>
      <c r="F2897" s="227">
        <v>2.15</v>
      </c>
      <c r="H2897" s="33"/>
    </row>
    <row r="2898" spans="2:8" s="1" customFormat="1" ht="16.899999999999999" customHeight="1">
      <c r="B2898" s="33"/>
      <c r="C2898" s="226" t="s">
        <v>1</v>
      </c>
      <c r="D2898" s="226" t="s">
        <v>3114</v>
      </c>
      <c r="E2898" s="18" t="s">
        <v>1</v>
      </c>
      <c r="F2898" s="227">
        <v>0</v>
      </c>
      <c r="H2898" s="33"/>
    </row>
    <row r="2899" spans="2:8" s="1" customFormat="1" ht="16.899999999999999" customHeight="1">
      <c r="B2899" s="33"/>
      <c r="C2899" s="226" t="s">
        <v>1</v>
      </c>
      <c r="D2899" s="226" t="s">
        <v>3567</v>
      </c>
      <c r="E2899" s="18" t="s">
        <v>1</v>
      </c>
      <c r="F2899" s="227">
        <v>4.3</v>
      </c>
      <c r="H2899" s="33"/>
    </row>
    <row r="2900" spans="2:8" s="1" customFormat="1" ht="16.899999999999999" customHeight="1">
      <c r="B2900" s="33"/>
      <c r="C2900" s="226" t="s">
        <v>1</v>
      </c>
      <c r="D2900" s="226" t="s">
        <v>3116</v>
      </c>
      <c r="E2900" s="18" t="s">
        <v>1</v>
      </c>
      <c r="F2900" s="227">
        <v>0</v>
      </c>
      <c r="H2900" s="33"/>
    </row>
    <row r="2901" spans="2:8" s="1" customFormat="1" ht="16.899999999999999" customHeight="1">
      <c r="B2901" s="33"/>
      <c r="C2901" s="226" t="s">
        <v>1</v>
      </c>
      <c r="D2901" s="226" t="s">
        <v>3566</v>
      </c>
      <c r="E2901" s="18" t="s">
        <v>1</v>
      </c>
      <c r="F2901" s="227">
        <v>2.15</v>
      </c>
      <c r="H2901" s="33"/>
    </row>
    <row r="2902" spans="2:8" s="1" customFormat="1" ht="16.899999999999999" customHeight="1">
      <c r="B2902" s="33"/>
      <c r="C2902" s="226" t="s">
        <v>1</v>
      </c>
      <c r="D2902" s="226" t="s">
        <v>3118</v>
      </c>
      <c r="E2902" s="18" t="s">
        <v>1</v>
      </c>
      <c r="F2902" s="227">
        <v>0</v>
      </c>
      <c r="H2902" s="33"/>
    </row>
    <row r="2903" spans="2:8" s="1" customFormat="1" ht="16.899999999999999" customHeight="1">
      <c r="B2903" s="33"/>
      <c r="C2903" s="226" t="s">
        <v>1</v>
      </c>
      <c r="D2903" s="226" t="s">
        <v>1</v>
      </c>
      <c r="E2903" s="18" t="s">
        <v>1</v>
      </c>
      <c r="F2903" s="227">
        <v>0</v>
      </c>
      <c r="H2903" s="33"/>
    </row>
    <row r="2904" spans="2:8" s="1" customFormat="1" ht="16.899999999999999" customHeight="1">
      <c r="B2904" s="33"/>
      <c r="C2904" s="226" t="s">
        <v>1</v>
      </c>
      <c r="D2904" s="226" t="s">
        <v>3089</v>
      </c>
      <c r="E2904" s="18" t="s">
        <v>1</v>
      </c>
      <c r="F2904" s="227">
        <v>0</v>
      </c>
      <c r="H2904" s="33"/>
    </row>
    <row r="2905" spans="2:8" s="1" customFormat="1" ht="16.899999999999999" customHeight="1">
      <c r="B2905" s="33"/>
      <c r="C2905" s="226" t="s">
        <v>1</v>
      </c>
      <c r="D2905" s="226" t="s">
        <v>3566</v>
      </c>
      <c r="E2905" s="18" t="s">
        <v>1</v>
      </c>
      <c r="F2905" s="227">
        <v>2.15</v>
      </c>
      <c r="H2905" s="33"/>
    </row>
    <row r="2906" spans="2:8" s="1" customFormat="1" ht="16.899999999999999" customHeight="1">
      <c r="B2906" s="33"/>
      <c r="C2906" s="226" t="s">
        <v>1</v>
      </c>
      <c r="D2906" s="226" t="s">
        <v>777</v>
      </c>
      <c r="E2906" s="18" t="s">
        <v>1</v>
      </c>
      <c r="F2906" s="227">
        <v>0</v>
      </c>
      <c r="H2906" s="33"/>
    </row>
    <row r="2907" spans="2:8" s="1" customFormat="1" ht="16.899999999999999" customHeight="1">
      <c r="B2907" s="33"/>
      <c r="C2907" s="226" t="s">
        <v>1</v>
      </c>
      <c r="D2907" s="226" t="s">
        <v>3569</v>
      </c>
      <c r="E2907" s="18" t="s">
        <v>1</v>
      </c>
      <c r="F2907" s="227">
        <v>10.6</v>
      </c>
      <c r="H2907" s="33"/>
    </row>
    <row r="2908" spans="2:8" s="1" customFormat="1" ht="16.899999999999999" customHeight="1">
      <c r="B2908" s="33"/>
      <c r="C2908" s="226" t="s">
        <v>1</v>
      </c>
      <c r="D2908" s="226" t="s">
        <v>3459</v>
      </c>
      <c r="E2908" s="18" t="s">
        <v>1</v>
      </c>
      <c r="F2908" s="227">
        <v>0</v>
      </c>
      <c r="H2908" s="33"/>
    </row>
    <row r="2909" spans="2:8" s="1" customFormat="1" ht="16.899999999999999" customHeight="1">
      <c r="B2909" s="33"/>
      <c r="C2909" s="226" t="s">
        <v>1</v>
      </c>
      <c r="D2909" s="226" t="s">
        <v>3570</v>
      </c>
      <c r="E2909" s="18" t="s">
        <v>1</v>
      </c>
      <c r="F2909" s="227">
        <v>5.32</v>
      </c>
      <c r="H2909" s="33"/>
    </row>
    <row r="2910" spans="2:8" s="1" customFormat="1" ht="16.899999999999999" customHeight="1">
      <c r="B2910" s="33"/>
      <c r="C2910" s="226" t="s">
        <v>1</v>
      </c>
      <c r="D2910" s="226" t="s">
        <v>3552</v>
      </c>
      <c r="E2910" s="18" t="s">
        <v>1</v>
      </c>
      <c r="F2910" s="227">
        <v>0</v>
      </c>
      <c r="H2910" s="33"/>
    </row>
    <row r="2911" spans="2:8" s="1" customFormat="1" ht="16.899999999999999" customHeight="1">
      <c r="B2911" s="33"/>
      <c r="C2911" s="226" t="s">
        <v>1</v>
      </c>
      <c r="D2911" s="226" t="s">
        <v>3571</v>
      </c>
      <c r="E2911" s="18" t="s">
        <v>1</v>
      </c>
      <c r="F2911" s="227">
        <v>6.45</v>
      </c>
      <c r="H2911" s="33"/>
    </row>
    <row r="2912" spans="2:8" s="1" customFormat="1" ht="16.899999999999999" customHeight="1">
      <c r="B2912" s="33"/>
      <c r="C2912" s="226" t="s">
        <v>1</v>
      </c>
      <c r="D2912" s="226" t="s">
        <v>3554</v>
      </c>
      <c r="E2912" s="18" t="s">
        <v>1</v>
      </c>
      <c r="F2912" s="227">
        <v>0</v>
      </c>
      <c r="H2912" s="33"/>
    </row>
    <row r="2913" spans="2:8" s="1" customFormat="1" ht="16.899999999999999" customHeight="1">
      <c r="B2913" s="33"/>
      <c r="C2913" s="226" t="s">
        <v>1</v>
      </c>
      <c r="D2913" s="226" t="s">
        <v>3566</v>
      </c>
      <c r="E2913" s="18" t="s">
        <v>1</v>
      </c>
      <c r="F2913" s="227">
        <v>2.15</v>
      </c>
      <c r="H2913" s="33"/>
    </row>
    <row r="2914" spans="2:8" s="1" customFormat="1" ht="16.899999999999999" customHeight="1">
      <c r="B2914" s="33"/>
      <c r="C2914" s="226" t="s">
        <v>1</v>
      </c>
      <c r="D2914" s="226" t="s">
        <v>3556</v>
      </c>
      <c r="E2914" s="18" t="s">
        <v>1</v>
      </c>
      <c r="F2914" s="227">
        <v>0</v>
      </c>
      <c r="H2914" s="33"/>
    </row>
    <row r="2915" spans="2:8" s="1" customFormat="1" ht="16.899999999999999" customHeight="1">
      <c r="B2915" s="33"/>
      <c r="C2915" s="226" t="s">
        <v>1</v>
      </c>
      <c r="D2915" s="226" t="s">
        <v>3572</v>
      </c>
      <c r="E2915" s="18" t="s">
        <v>1</v>
      </c>
      <c r="F2915" s="227">
        <v>11.5</v>
      </c>
      <c r="H2915" s="33"/>
    </row>
    <row r="2916" spans="2:8" s="1" customFormat="1" ht="16.899999999999999" customHeight="1">
      <c r="B2916" s="33"/>
      <c r="C2916" s="226" t="s">
        <v>1</v>
      </c>
      <c r="D2916" s="226" t="s">
        <v>3558</v>
      </c>
      <c r="E2916" s="18" t="s">
        <v>1</v>
      </c>
      <c r="F2916" s="227">
        <v>0</v>
      </c>
      <c r="H2916" s="33"/>
    </row>
    <row r="2917" spans="2:8" s="1" customFormat="1" ht="16.899999999999999" customHeight="1">
      <c r="B2917" s="33"/>
      <c r="C2917" s="226" t="s">
        <v>1</v>
      </c>
      <c r="D2917" s="226" t="s">
        <v>3573</v>
      </c>
      <c r="E2917" s="18" t="s">
        <v>1</v>
      </c>
      <c r="F2917" s="227">
        <v>12.4</v>
      </c>
      <c r="H2917" s="33"/>
    </row>
    <row r="2918" spans="2:8" s="1" customFormat="1" ht="16.899999999999999" customHeight="1">
      <c r="B2918" s="33"/>
      <c r="C2918" s="226" t="s">
        <v>1</v>
      </c>
      <c r="D2918" s="226" t="s">
        <v>3121</v>
      </c>
      <c r="E2918" s="18" t="s">
        <v>1</v>
      </c>
      <c r="F2918" s="227">
        <v>0</v>
      </c>
      <c r="H2918" s="33"/>
    </row>
    <row r="2919" spans="2:8" s="1" customFormat="1" ht="16.899999999999999" customHeight="1">
      <c r="B2919" s="33"/>
      <c r="C2919" s="226" t="s">
        <v>1</v>
      </c>
      <c r="D2919" s="226" t="s">
        <v>3574</v>
      </c>
      <c r="E2919" s="18" t="s">
        <v>1</v>
      </c>
      <c r="F2919" s="227">
        <v>36</v>
      </c>
      <c r="H2919" s="33"/>
    </row>
    <row r="2920" spans="2:8" s="1" customFormat="1" ht="16.899999999999999" customHeight="1">
      <c r="B2920" s="33"/>
      <c r="C2920" s="226" t="s">
        <v>1</v>
      </c>
      <c r="D2920" s="226" t="s">
        <v>3373</v>
      </c>
      <c r="E2920" s="18" t="s">
        <v>1</v>
      </c>
      <c r="F2920" s="227">
        <v>0</v>
      </c>
      <c r="H2920" s="33"/>
    </row>
    <row r="2921" spans="2:8" s="1" customFormat="1" ht="16.899999999999999" customHeight="1">
      <c r="B2921" s="33"/>
      <c r="C2921" s="226" t="s">
        <v>1</v>
      </c>
      <c r="D2921" s="226" t="s">
        <v>3575</v>
      </c>
      <c r="E2921" s="18" t="s">
        <v>1</v>
      </c>
      <c r="F2921" s="227">
        <v>77.319999999999993</v>
      </c>
      <c r="H2921" s="33"/>
    </row>
    <row r="2922" spans="2:8" s="1" customFormat="1" ht="16.899999999999999" customHeight="1">
      <c r="B2922" s="33"/>
      <c r="C2922" s="226" t="s">
        <v>1</v>
      </c>
      <c r="D2922" s="226" t="s">
        <v>3560</v>
      </c>
      <c r="E2922" s="18" t="s">
        <v>1</v>
      </c>
      <c r="F2922" s="227">
        <v>0</v>
      </c>
      <c r="H2922" s="33"/>
    </row>
    <row r="2923" spans="2:8" s="1" customFormat="1" ht="16.899999999999999" customHeight="1">
      <c r="B2923" s="33"/>
      <c r="C2923" s="226" t="s">
        <v>1</v>
      </c>
      <c r="D2923" s="226" t="s">
        <v>3576</v>
      </c>
      <c r="E2923" s="18" t="s">
        <v>1</v>
      </c>
      <c r="F2923" s="227">
        <v>23.65</v>
      </c>
      <c r="H2923" s="33"/>
    </row>
    <row r="2924" spans="2:8" s="1" customFormat="1" ht="16.899999999999999" customHeight="1">
      <c r="B2924" s="33"/>
      <c r="C2924" s="226" t="s">
        <v>1</v>
      </c>
      <c r="D2924" s="226" t="s">
        <v>3122</v>
      </c>
      <c r="E2924" s="18" t="s">
        <v>1</v>
      </c>
      <c r="F2924" s="227">
        <v>0</v>
      </c>
      <c r="H2924" s="33"/>
    </row>
    <row r="2925" spans="2:8" s="1" customFormat="1" ht="16.899999999999999" customHeight="1">
      <c r="B2925" s="33"/>
      <c r="C2925" s="226" t="s">
        <v>1</v>
      </c>
      <c r="D2925" s="226" t="s">
        <v>3577</v>
      </c>
      <c r="E2925" s="18" t="s">
        <v>1</v>
      </c>
      <c r="F2925" s="227">
        <v>8.6</v>
      </c>
      <c r="H2925" s="33"/>
    </row>
    <row r="2926" spans="2:8" s="1" customFormat="1" ht="16.899999999999999" customHeight="1">
      <c r="B2926" s="33"/>
      <c r="C2926" s="226" t="s">
        <v>1</v>
      </c>
      <c r="D2926" s="226" t="s">
        <v>3124</v>
      </c>
      <c r="E2926" s="18" t="s">
        <v>1</v>
      </c>
      <c r="F2926" s="227">
        <v>0</v>
      </c>
      <c r="H2926" s="33"/>
    </row>
    <row r="2927" spans="2:8" s="1" customFormat="1" ht="16.899999999999999" customHeight="1">
      <c r="B2927" s="33"/>
      <c r="C2927" s="226" t="s">
        <v>1</v>
      </c>
      <c r="D2927" s="226" t="s">
        <v>3578</v>
      </c>
      <c r="E2927" s="18" t="s">
        <v>1</v>
      </c>
      <c r="F2927" s="227">
        <v>9.43</v>
      </c>
      <c r="H2927" s="33"/>
    </row>
    <row r="2928" spans="2:8" s="1" customFormat="1" ht="16.899999999999999" customHeight="1">
      <c r="B2928" s="33"/>
      <c r="C2928" s="226" t="s">
        <v>1</v>
      </c>
      <c r="D2928" s="226" t="s">
        <v>3126</v>
      </c>
      <c r="E2928" s="18" t="s">
        <v>1</v>
      </c>
      <c r="F2928" s="227">
        <v>0</v>
      </c>
      <c r="H2928" s="33"/>
    </row>
    <row r="2929" spans="2:8" s="1" customFormat="1" ht="16.899999999999999" customHeight="1">
      <c r="B2929" s="33"/>
      <c r="C2929" s="226" t="s">
        <v>1</v>
      </c>
      <c r="D2929" s="226" t="s">
        <v>3579</v>
      </c>
      <c r="E2929" s="18" t="s">
        <v>1</v>
      </c>
      <c r="F2929" s="227">
        <v>5.8550000000000004</v>
      </c>
      <c r="H2929" s="33"/>
    </row>
    <row r="2930" spans="2:8" s="1" customFormat="1" ht="16.899999999999999" customHeight="1">
      <c r="B2930" s="33"/>
      <c r="C2930" s="226" t="s">
        <v>1</v>
      </c>
      <c r="D2930" s="226" t="s">
        <v>3128</v>
      </c>
      <c r="E2930" s="18" t="s">
        <v>1</v>
      </c>
      <c r="F2930" s="227">
        <v>0</v>
      </c>
      <c r="H2930" s="33"/>
    </row>
    <row r="2931" spans="2:8" s="1" customFormat="1" ht="16.899999999999999" customHeight="1">
      <c r="B2931" s="33"/>
      <c r="C2931" s="226" t="s">
        <v>1</v>
      </c>
      <c r="D2931" s="226" t="s">
        <v>3566</v>
      </c>
      <c r="E2931" s="18" t="s">
        <v>1</v>
      </c>
      <c r="F2931" s="227">
        <v>2.15</v>
      </c>
      <c r="H2931" s="33"/>
    </row>
    <row r="2932" spans="2:8" s="1" customFormat="1" ht="16.899999999999999" customHeight="1">
      <c r="B2932" s="33"/>
      <c r="C2932" s="226" t="s">
        <v>1</v>
      </c>
      <c r="D2932" s="226" t="s">
        <v>3129</v>
      </c>
      <c r="E2932" s="18" t="s">
        <v>1</v>
      </c>
      <c r="F2932" s="227">
        <v>0</v>
      </c>
      <c r="H2932" s="33"/>
    </row>
    <row r="2933" spans="2:8" s="1" customFormat="1" ht="16.899999999999999" customHeight="1">
      <c r="B2933" s="33"/>
      <c r="C2933" s="226" t="s">
        <v>1</v>
      </c>
      <c r="D2933" s="226" t="s">
        <v>3566</v>
      </c>
      <c r="E2933" s="18" t="s">
        <v>1</v>
      </c>
      <c r="F2933" s="227">
        <v>2.15</v>
      </c>
      <c r="H2933" s="33"/>
    </row>
    <row r="2934" spans="2:8" s="1" customFormat="1" ht="16.899999999999999" customHeight="1">
      <c r="B2934" s="33"/>
      <c r="C2934" s="226" t="s">
        <v>1</v>
      </c>
      <c r="D2934" s="226" t="s">
        <v>3091</v>
      </c>
      <c r="E2934" s="18" t="s">
        <v>1</v>
      </c>
      <c r="F2934" s="227">
        <v>0</v>
      </c>
      <c r="H2934" s="33"/>
    </row>
    <row r="2935" spans="2:8" s="1" customFormat="1" ht="16.899999999999999" customHeight="1">
      <c r="B2935" s="33"/>
      <c r="C2935" s="226" t="s">
        <v>1</v>
      </c>
      <c r="D2935" s="226" t="s">
        <v>3566</v>
      </c>
      <c r="E2935" s="18" t="s">
        <v>1</v>
      </c>
      <c r="F2935" s="227">
        <v>2.15</v>
      </c>
      <c r="H2935" s="33"/>
    </row>
    <row r="2936" spans="2:8" s="1" customFormat="1" ht="16.899999999999999" customHeight="1">
      <c r="B2936" s="33"/>
      <c r="C2936" s="226" t="s">
        <v>1</v>
      </c>
      <c r="D2936" s="226" t="s">
        <v>3132</v>
      </c>
      <c r="E2936" s="18" t="s">
        <v>1</v>
      </c>
      <c r="F2936" s="227">
        <v>0</v>
      </c>
      <c r="H2936" s="33"/>
    </row>
    <row r="2937" spans="2:8" s="1" customFormat="1" ht="16.899999999999999" customHeight="1">
      <c r="B2937" s="33"/>
      <c r="C2937" s="226" t="s">
        <v>1</v>
      </c>
      <c r="D2937" s="226" t="s">
        <v>3566</v>
      </c>
      <c r="E2937" s="18" t="s">
        <v>1</v>
      </c>
      <c r="F2937" s="227">
        <v>2.15</v>
      </c>
      <c r="H2937" s="33"/>
    </row>
    <row r="2938" spans="2:8" s="1" customFormat="1" ht="16.899999999999999" customHeight="1">
      <c r="B2938" s="33"/>
      <c r="C2938" s="226" t="s">
        <v>1</v>
      </c>
      <c r="D2938" s="226" t="s">
        <v>3134</v>
      </c>
      <c r="E2938" s="18" t="s">
        <v>1</v>
      </c>
      <c r="F2938" s="227">
        <v>0</v>
      </c>
      <c r="H2938" s="33"/>
    </row>
    <row r="2939" spans="2:8" s="1" customFormat="1" ht="16.899999999999999" customHeight="1">
      <c r="B2939" s="33"/>
      <c r="C2939" s="226" t="s">
        <v>1</v>
      </c>
      <c r="D2939" s="226" t="s">
        <v>3580</v>
      </c>
      <c r="E2939" s="18" t="s">
        <v>1</v>
      </c>
      <c r="F2939" s="227">
        <v>8.7850000000000001</v>
      </c>
      <c r="H2939" s="33"/>
    </row>
    <row r="2940" spans="2:8" s="1" customFormat="1" ht="16.899999999999999" customHeight="1">
      <c r="B2940" s="33"/>
      <c r="C2940" s="226" t="s">
        <v>1</v>
      </c>
      <c r="D2940" s="226" t="s">
        <v>3136</v>
      </c>
      <c r="E2940" s="18" t="s">
        <v>1</v>
      </c>
      <c r="F2940" s="227">
        <v>0</v>
      </c>
      <c r="H2940" s="33"/>
    </row>
    <row r="2941" spans="2:8" s="1" customFormat="1" ht="16.899999999999999" customHeight="1">
      <c r="B2941" s="33"/>
      <c r="C2941" s="226" t="s">
        <v>1</v>
      </c>
      <c r="D2941" s="226" t="s">
        <v>3571</v>
      </c>
      <c r="E2941" s="18" t="s">
        <v>1</v>
      </c>
      <c r="F2941" s="227">
        <v>6.45</v>
      </c>
      <c r="H2941" s="33"/>
    </row>
    <row r="2942" spans="2:8" s="1" customFormat="1" ht="16.899999999999999" customHeight="1">
      <c r="B2942" s="33"/>
      <c r="C2942" s="226" t="s">
        <v>1</v>
      </c>
      <c r="D2942" s="226" t="s">
        <v>3138</v>
      </c>
      <c r="E2942" s="18" t="s">
        <v>1</v>
      </c>
      <c r="F2942" s="227">
        <v>0</v>
      </c>
      <c r="H2942" s="33"/>
    </row>
    <row r="2943" spans="2:8" s="1" customFormat="1" ht="16.899999999999999" customHeight="1">
      <c r="B2943" s="33"/>
      <c r="C2943" s="226" t="s">
        <v>1</v>
      </c>
      <c r="D2943" s="226" t="s">
        <v>3566</v>
      </c>
      <c r="E2943" s="18" t="s">
        <v>1</v>
      </c>
      <c r="F2943" s="227">
        <v>2.15</v>
      </c>
      <c r="H2943" s="33"/>
    </row>
    <row r="2944" spans="2:8" s="1" customFormat="1" ht="16.899999999999999" customHeight="1">
      <c r="B2944" s="33"/>
      <c r="C2944" s="226" t="s">
        <v>1</v>
      </c>
      <c r="D2944" s="226" t="s">
        <v>3140</v>
      </c>
      <c r="E2944" s="18" t="s">
        <v>1</v>
      </c>
      <c r="F2944" s="227">
        <v>0</v>
      </c>
      <c r="H2944" s="33"/>
    </row>
    <row r="2945" spans="2:8" s="1" customFormat="1" ht="16.899999999999999" customHeight="1">
      <c r="B2945" s="33"/>
      <c r="C2945" s="226" t="s">
        <v>1</v>
      </c>
      <c r="D2945" s="226" t="s">
        <v>3571</v>
      </c>
      <c r="E2945" s="18" t="s">
        <v>1</v>
      </c>
      <c r="F2945" s="227">
        <v>6.45</v>
      </c>
      <c r="H2945" s="33"/>
    </row>
    <row r="2946" spans="2:8" s="1" customFormat="1" ht="16.899999999999999" customHeight="1">
      <c r="B2946" s="33"/>
      <c r="C2946" s="226" t="s">
        <v>1</v>
      </c>
      <c r="D2946" s="226" t="s">
        <v>3142</v>
      </c>
      <c r="E2946" s="18" t="s">
        <v>1</v>
      </c>
      <c r="F2946" s="227">
        <v>0</v>
      </c>
      <c r="H2946" s="33"/>
    </row>
    <row r="2947" spans="2:8" s="1" customFormat="1" ht="16.899999999999999" customHeight="1">
      <c r="B2947" s="33"/>
      <c r="C2947" s="226" t="s">
        <v>1</v>
      </c>
      <c r="D2947" s="226" t="s">
        <v>3580</v>
      </c>
      <c r="E2947" s="18" t="s">
        <v>1</v>
      </c>
      <c r="F2947" s="227">
        <v>8.7850000000000001</v>
      </c>
      <c r="H2947" s="33"/>
    </row>
    <row r="2948" spans="2:8" s="1" customFormat="1" ht="16.899999999999999" customHeight="1">
      <c r="B2948" s="33"/>
      <c r="C2948" s="226" t="s">
        <v>1</v>
      </c>
      <c r="D2948" s="226" t="s">
        <v>3143</v>
      </c>
      <c r="E2948" s="18" t="s">
        <v>1</v>
      </c>
      <c r="F2948" s="227">
        <v>0</v>
      </c>
      <c r="H2948" s="33"/>
    </row>
    <row r="2949" spans="2:8" s="1" customFormat="1" ht="16.899999999999999" customHeight="1">
      <c r="B2949" s="33"/>
      <c r="C2949" s="226" t="s">
        <v>1</v>
      </c>
      <c r="D2949" s="226" t="s">
        <v>3571</v>
      </c>
      <c r="E2949" s="18" t="s">
        <v>1</v>
      </c>
      <c r="F2949" s="227">
        <v>6.45</v>
      </c>
      <c r="H2949" s="33"/>
    </row>
    <row r="2950" spans="2:8" s="1" customFormat="1" ht="16.899999999999999" customHeight="1">
      <c r="B2950" s="33"/>
      <c r="C2950" s="226" t="s">
        <v>1</v>
      </c>
      <c r="D2950" s="226" t="s">
        <v>3144</v>
      </c>
      <c r="E2950" s="18" t="s">
        <v>1</v>
      </c>
      <c r="F2950" s="227">
        <v>0</v>
      </c>
      <c r="H2950" s="33"/>
    </row>
    <row r="2951" spans="2:8" s="1" customFormat="1" ht="16.899999999999999" customHeight="1">
      <c r="B2951" s="33"/>
      <c r="C2951" s="226" t="s">
        <v>1</v>
      </c>
      <c r="D2951" s="226" t="s">
        <v>3566</v>
      </c>
      <c r="E2951" s="18" t="s">
        <v>1</v>
      </c>
      <c r="F2951" s="227">
        <v>2.15</v>
      </c>
      <c r="H2951" s="33"/>
    </row>
    <row r="2952" spans="2:8" s="1" customFormat="1" ht="16.899999999999999" customHeight="1">
      <c r="B2952" s="33"/>
      <c r="C2952" s="226" t="s">
        <v>1</v>
      </c>
      <c r="D2952" s="226" t="s">
        <v>1</v>
      </c>
      <c r="E2952" s="18" t="s">
        <v>1</v>
      </c>
      <c r="F2952" s="227">
        <v>0</v>
      </c>
      <c r="H2952" s="33"/>
    </row>
    <row r="2953" spans="2:8" s="1" customFormat="1" ht="16.899999999999999" customHeight="1">
      <c r="B2953" s="33"/>
      <c r="C2953" s="226" t="s">
        <v>1</v>
      </c>
      <c r="D2953" s="226" t="s">
        <v>3145</v>
      </c>
      <c r="E2953" s="18" t="s">
        <v>1</v>
      </c>
      <c r="F2953" s="227">
        <v>0</v>
      </c>
      <c r="H2953" s="33"/>
    </row>
    <row r="2954" spans="2:8" s="1" customFormat="1" ht="16.899999999999999" customHeight="1">
      <c r="B2954" s="33"/>
      <c r="C2954" s="226" t="s">
        <v>1</v>
      </c>
      <c r="D2954" s="226" t="s">
        <v>3581</v>
      </c>
      <c r="E2954" s="18" t="s">
        <v>1</v>
      </c>
      <c r="F2954" s="227">
        <v>22.51</v>
      </c>
      <c r="H2954" s="33"/>
    </row>
    <row r="2955" spans="2:8" s="1" customFormat="1" ht="16.899999999999999" customHeight="1">
      <c r="B2955" s="33"/>
      <c r="C2955" s="226" t="s">
        <v>1</v>
      </c>
      <c r="D2955" s="226" t="s">
        <v>3147</v>
      </c>
      <c r="E2955" s="18" t="s">
        <v>1</v>
      </c>
      <c r="F2955" s="227">
        <v>0</v>
      </c>
      <c r="H2955" s="33"/>
    </row>
    <row r="2956" spans="2:8" s="1" customFormat="1" ht="16.899999999999999" customHeight="1">
      <c r="B2956" s="33"/>
      <c r="C2956" s="226" t="s">
        <v>1</v>
      </c>
      <c r="D2956" s="226" t="s">
        <v>3582</v>
      </c>
      <c r="E2956" s="18" t="s">
        <v>1</v>
      </c>
      <c r="F2956" s="227">
        <v>16.579999999999998</v>
      </c>
      <c r="H2956" s="33"/>
    </row>
    <row r="2957" spans="2:8" s="1" customFormat="1" ht="16.899999999999999" customHeight="1">
      <c r="B2957" s="33"/>
      <c r="C2957" s="226" t="s">
        <v>1</v>
      </c>
      <c r="D2957" s="226" t="s">
        <v>3149</v>
      </c>
      <c r="E2957" s="18" t="s">
        <v>1</v>
      </c>
      <c r="F2957" s="227">
        <v>0</v>
      </c>
      <c r="H2957" s="33"/>
    </row>
    <row r="2958" spans="2:8" s="1" customFormat="1" ht="16.899999999999999" customHeight="1">
      <c r="B2958" s="33"/>
      <c r="C2958" s="226" t="s">
        <v>1</v>
      </c>
      <c r="D2958" s="226" t="s">
        <v>3582</v>
      </c>
      <c r="E2958" s="18" t="s">
        <v>1</v>
      </c>
      <c r="F2958" s="227">
        <v>16.579999999999998</v>
      </c>
      <c r="H2958" s="33"/>
    </row>
    <row r="2959" spans="2:8" s="1" customFormat="1" ht="16.899999999999999" customHeight="1">
      <c r="B2959" s="33"/>
      <c r="C2959" s="226" t="s">
        <v>1</v>
      </c>
      <c r="D2959" s="226" t="s">
        <v>1</v>
      </c>
      <c r="E2959" s="18" t="s">
        <v>1</v>
      </c>
      <c r="F2959" s="227">
        <v>0</v>
      </c>
      <c r="H2959" s="33"/>
    </row>
    <row r="2960" spans="2:8" s="1" customFormat="1" ht="16.899999999999999" customHeight="1">
      <c r="B2960" s="33"/>
      <c r="C2960" s="226" t="s">
        <v>1</v>
      </c>
      <c r="D2960" s="226" t="s">
        <v>3151</v>
      </c>
      <c r="E2960" s="18" t="s">
        <v>1</v>
      </c>
      <c r="F2960" s="227">
        <v>0</v>
      </c>
      <c r="H2960" s="33"/>
    </row>
    <row r="2961" spans="2:8" s="1" customFormat="1" ht="16.899999999999999" customHeight="1">
      <c r="B2961" s="33"/>
      <c r="C2961" s="226" t="s">
        <v>1</v>
      </c>
      <c r="D2961" s="226" t="s">
        <v>3582</v>
      </c>
      <c r="E2961" s="18" t="s">
        <v>1</v>
      </c>
      <c r="F2961" s="227">
        <v>16.579999999999998</v>
      </c>
      <c r="H2961" s="33"/>
    </row>
    <row r="2962" spans="2:8" s="1" customFormat="1" ht="16.899999999999999" customHeight="1">
      <c r="B2962" s="33"/>
      <c r="C2962" s="226" t="s">
        <v>1</v>
      </c>
      <c r="D2962" s="226" t="s">
        <v>1</v>
      </c>
      <c r="E2962" s="18" t="s">
        <v>1</v>
      </c>
      <c r="F2962" s="227">
        <v>0</v>
      </c>
      <c r="H2962" s="33"/>
    </row>
    <row r="2963" spans="2:8" s="1" customFormat="1" ht="16.899999999999999" customHeight="1">
      <c r="B2963" s="33"/>
      <c r="C2963" s="226" t="s">
        <v>1</v>
      </c>
      <c r="D2963" s="226" t="s">
        <v>3153</v>
      </c>
      <c r="E2963" s="18" t="s">
        <v>1</v>
      </c>
      <c r="F2963" s="227">
        <v>0</v>
      </c>
      <c r="H2963" s="33"/>
    </row>
    <row r="2964" spans="2:8" s="1" customFormat="1" ht="16.899999999999999" customHeight="1">
      <c r="B2964" s="33"/>
      <c r="C2964" s="226" t="s">
        <v>1</v>
      </c>
      <c r="D2964" s="226" t="s">
        <v>3104</v>
      </c>
      <c r="E2964" s="18" t="s">
        <v>1</v>
      </c>
      <c r="F2964" s="227">
        <v>0</v>
      </c>
      <c r="H2964" s="33"/>
    </row>
    <row r="2965" spans="2:8" s="1" customFormat="1" ht="16.899999999999999" customHeight="1">
      <c r="B2965" s="33"/>
      <c r="C2965" s="226" t="s">
        <v>1</v>
      </c>
      <c r="D2965" s="226" t="s">
        <v>3368</v>
      </c>
      <c r="E2965" s="18" t="s">
        <v>1</v>
      </c>
      <c r="F2965" s="227">
        <v>26.01</v>
      </c>
      <c r="H2965" s="33"/>
    </row>
    <row r="2966" spans="2:8" s="1" customFormat="1" ht="16.899999999999999" customHeight="1">
      <c r="B2966" s="33"/>
      <c r="C2966" s="226" t="s">
        <v>1</v>
      </c>
      <c r="D2966" s="226" t="s">
        <v>3106</v>
      </c>
      <c r="E2966" s="18" t="s">
        <v>1</v>
      </c>
      <c r="F2966" s="227">
        <v>0</v>
      </c>
      <c r="H2966" s="33"/>
    </row>
    <row r="2967" spans="2:8" s="1" customFormat="1" ht="16.899999999999999" customHeight="1">
      <c r="B2967" s="33"/>
      <c r="C2967" s="226" t="s">
        <v>1</v>
      </c>
      <c r="D2967" s="226" t="s">
        <v>3369</v>
      </c>
      <c r="E2967" s="18" t="s">
        <v>1</v>
      </c>
      <c r="F2967" s="227">
        <v>12.4</v>
      </c>
      <c r="H2967" s="33"/>
    </row>
    <row r="2968" spans="2:8" s="1" customFormat="1" ht="16.899999999999999" customHeight="1">
      <c r="B2968" s="33"/>
      <c r="C2968" s="226" t="s">
        <v>1</v>
      </c>
      <c r="D2968" s="226" t="s">
        <v>3373</v>
      </c>
      <c r="E2968" s="18" t="s">
        <v>1</v>
      </c>
      <c r="F2968" s="227">
        <v>0</v>
      </c>
      <c r="H2968" s="33"/>
    </row>
    <row r="2969" spans="2:8" s="1" customFormat="1" ht="16.899999999999999" customHeight="1">
      <c r="B2969" s="33"/>
      <c r="C2969" s="226" t="s">
        <v>1</v>
      </c>
      <c r="D2969" s="226" t="s">
        <v>3583</v>
      </c>
      <c r="E2969" s="18" t="s">
        <v>1</v>
      </c>
      <c r="F2969" s="227">
        <v>26.518000000000001</v>
      </c>
      <c r="H2969" s="33"/>
    </row>
    <row r="2970" spans="2:8" s="1" customFormat="1" ht="16.899999999999999" customHeight="1">
      <c r="B2970" s="33"/>
      <c r="C2970" s="226" t="s">
        <v>1</v>
      </c>
      <c r="D2970" s="226" t="s">
        <v>325</v>
      </c>
      <c r="E2970" s="18" t="s">
        <v>1</v>
      </c>
      <c r="F2970" s="227">
        <v>64.927999999999997</v>
      </c>
      <c r="H2970" s="33"/>
    </row>
    <row r="2971" spans="2:8" s="1" customFormat="1" ht="16.899999999999999" customHeight="1">
      <c r="B2971" s="33"/>
      <c r="C2971" s="228" t="s">
        <v>10747</v>
      </c>
      <c r="H2971" s="33"/>
    </row>
    <row r="2972" spans="2:8" s="1" customFormat="1" ht="16.899999999999999" customHeight="1">
      <c r="B2972" s="33"/>
      <c r="C2972" s="226" t="s">
        <v>1380</v>
      </c>
      <c r="D2972" s="226" t="s">
        <v>1381</v>
      </c>
      <c r="E2972" s="18" t="s">
        <v>312</v>
      </c>
      <c r="F2972" s="227">
        <v>89.241</v>
      </c>
      <c r="H2972" s="33"/>
    </row>
    <row r="2973" spans="2:8" s="1" customFormat="1" ht="33.75">
      <c r="B2973" s="33"/>
      <c r="C2973" s="226" t="s">
        <v>1384</v>
      </c>
      <c r="D2973" s="226" t="s">
        <v>3840</v>
      </c>
      <c r="E2973" s="18" t="s">
        <v>312</v>
      </c>
      <c r="F2973" s="227">
        <v>68.174000000000007</v>
      </c>
      <c r="H2973" s="33"/>
    </row>
    <row r="2974" spans="2:8" s="1" customFormat="1" ht="16.899999999999999" customHeight="1">
      <c r="B2974" s="33"/>
      <c r="C2974" s="222" t="s">
        <v>2429</v>
      </c>
      <c r="D2974" s="223" t="s">
        <v>2430</v>
      </c>
      <c r="E2974" s="224" t="s">
        <v>1</v>
      </c>
      <c r="F2974" s="225">
        <v>79.027000000000001</v>
      </c>
      <c r="H2974" s="33"/>
    </row>
    <row r="2975" spans="2:8" s="1" customFormat="1" ht="16.899999999999999" customHeight="1">
      <c r="B2975" s="33"/>
      <c r="C2975" s="226" t="s">
        <v>1</v>
      </c>
      <c r="D2975" s="226" t="s">
        <v>3121</v>
      </c>
      <c r="E2975" s="18" t="s">
        <v>1</v>
      </c>
      <c r="F2975" s="227">
        <v>0</v>
      </c>
      <c r="H2975" s="33"/>
    </row>
    <row r="2976" spans="2:8" s="1" customFormat="1" ht="16.899999999999999" customHeight="1">
      <c r="B2976" s="33"/>
      <c r="C2976" s="226" t="s">
        <v>1</v>
      </c>
      <c r="D2976" s="226" t="s">
        <v>3590</v>
      </c>
      <c r="E2976" s="18" t="s">
        <v>1</v>
      </c>
      <c r="F2976" s="227">
        <v>28.196000000000002</v>
      </c>
      <c r="H2976" s="33"/>
    </row>
    <row r="2977" spans="2:8" s="1" customFormat="1" ht="16.899999999999999" customHeight="1">
      <c r="B2977" s="33"/>
      <c r="C2977" s="226" t="s">
        <v>1</v>
      </c>
      <c r="D2977" s="226" t="s">
        <v>3838</v>
      </c>
      <c r="E2977" s="18" t="s">
        <v>1</v>
      </c>
      <c r="F2977" s="227">
        <v>19.998000000000001</v>
      </c>
      <c r="H2977" s="33"/>
    </row>
    <row r="2978" spans="2:8" s="1" customFormat="1" ht="16.899999999999999" customHeight="1">
      <c r="B2978" s="33"/>
      <c r="C2978" s="226" t="s">
        <v>1</v>
      </c>
      <c r="D2978" s="226" t="s">
        <v>3839</v>
      </c>
      <c r="E2978" s="18" t="s">
        <v>1</v>
      </c>
      <c r="F2978" s="227">
        <v>4.3150000000000004</v>
      </c>
      <c r="H2978" s="33"/>
    </row>
    <row r="2979" spans="2:8" s="1" customFormat="1" ht="16.899999999999999" customHeight="1">
      <c r="B2979" s="33"/>
      <c r="C2979" s="226" t="s">
        <v>1</v>
      </c>
      <c r="D2979" s="226" t="s">
        <v>3373</v>
      </c>
      <c r="E2979" s="18" t="s">
        <v>1</v>
      </c>
      <c r="F2979" s="227">
        <v>0</v>
      </c>
      <c r="H2979" s="33"/>
    </row>
    <row r="2980" spans="2:8" s="1" customFormat="1" ht="16.899999999999999" customHeight="1">
      <c r="B2980" s="33"/>
      <c r="C2980" s="226" t="s">
        <v>1</v>
      </c>
      <c r="D2980" s="226" t="s">
        <v>3583</v>
      </c>
      <c r="E2980" s="18" t="s">
        <v>1</v>
      </c>
      <c r="F2980" s="227">
        <v>26.518000000000001</v>
      </c>
      <c r="H2980" s="33"/>
    </row>
    <row r="2981" spans="2:8" s="1" customFormat="1" ht="16.899999999999999" customHeight="1">
      <c r="B2981" s="33"/>
      <c r="C2981" s="226" t="s">
        <v>1</v>
      </c>
      <c r="D2981" s="226" t="s">
        <v>325</v>
      </c>
      <c r="E2981" s="18" t="s">
        <v>1</v>
      </c>
      <c r="F2981" s="227">
        <v>79.027000000000001</v>
      </c>
      <c r="H2981" s="33"/>
    </row>
    <row r="2982" spans="2:8" s="1" customFormat="1" ht="16.899999999999999" customHeight="1">
      <c r="B2982" s="33"/>
      <c r="C2982" s="228" t="s">
        <v>10747</v>
      </c>
      <c r="H2982" s="33"/>
    </row>
    <row r="2983" spans="2:8" s="1" customFormat="1" ht="16.899999999999999" customHeight="1">
      <c r="B2983" s="33"/>
      <c r="C2983" s="226" t="s">
        <v>3918</v>
      </c>
      <c r="D2983" s="226" t="s">
        <v>3919</v>
      </c>
      <c r="E2983" s="18" t="s">
        <v>312</v>
      </c>
      <c r="F2983" s="227">
        <v>79.027000000000001</v>
      </c>
      <c r="H2983" s="33"/>
    </row>
    <row r="2984" spans="2:8" s="1" customFormat="1" ht="16.899999999999999" customHeight="1">
      <c r="B2984" s="33"/>
      <c r="C2984" s="222" t="s">
        <v>2432</v>
      </c>
      <c r="D2984" s="223" t="s">
        <v>2433</v>
      </c>
      <c r="E2984" s="224" t="s">
        <v>1</v>
      </c>
      <c r="F2984" s="225">
        <v>24.312999999999999</v>
      </c>
      <c r="H2984" s="33"/>
    </row>
    <row r="2985" spans="2:8" s="1" customFormat="1" ht="16.899999999999999" customHeight="1">
      <c r="B2985" s="33"/>
      <c r="C2985" s="226" t="s">
        <v>1</v>
      </c>
      <c r="D2985" s="226" t="s">
        <v>3121</v>
      </c>
      <c r="E2985" s="18" t="s">
        <v>1</v>
      </c>
      <c r="F2985" s="227">
        <v>0</v>
      </c>
      <c r="H2985" s="33"/>
    </row>
    <row r="2986" spans="2:8" s="1" customFormat="1" ht="16.899999999999999" customHeight="1">
      <c r="B2986" s="33"/>
      <c r="C2986" s="226" t="s">
        <v>1</v>
      </c>
      <c r="D2986" s="226" t="s">
        <v>3838</v>
      </c>
      <c r="E2986" s="18" t="s">
        <v>1</v>
      </c>
      <c r="F2986" s="227">
        <v>19.998000000000001</v>
      </c>
      <c r="H2986" s="33"/>
    </row>
    <row r="2987" spans="2:8" s="1" customFormat="1" ht="16.899999999999999" customHeight="1">
      <c r="B2987" s="33"/>
      <c r="C2987" s="226" t="s">
        <v>1</v>
      </c>
      <c r="D2987" s="226" t="s">
        <v>3839</v>
      </c>
      <c r="E2987" s="18" t="s">
        <v>1</v>
      </c>
      <c r="F2987" s="227">
        <v>4.3150000000000004</v>
      </c>
      <c r="H2987" s="33"/>
    </row>
    <row r="2988" spans="2:8" s="1" customFormat="1" ht="16.899999999999999" customHeight="1">
      <c r="B2988" s="33"/>
      <c r="C2988" s="226" t="s">
        <v>1</v>
      </c>
      <c r="D2988" s="226" t="s">
        <v>325</v>
      </c>
      <c r="E2988" s="18" t="s">
        <v>1</v>
      </c>
      <c r="F2988" s="227">
        <v>24.312999999999999</v>
      </c>
      <c r="H2988" s="33"/>
    </row>
    <row r="2989" spans="2:8" s="1" customFormat="1" ht="16.899999999999999" customHeight="1">
      <c r="B2989" s="33"/>
      <c r="C2989" s="228" t="s">
        <v>10747</v>
      </c>
      <c r="H2989" s="33"/>
    </row>
    <row r="2990" spans="2:8" s="1" customFormat="1" ht="16.899999999999999" customHeight="1">
      <c r="B2990" s="33"/>
      <c r="C2990" s="226" t="s">
        <v>1380</v>
      </c>
      <c r="D2990" s="226" t="s">
        <v>1381</v>
      </c>
      <c r="E2990" s="18" t="s">
        <v>312</v>
      </c>
      <c r="F2990" s="227">
        <v>89.241</v>
      </c>
      <c r="H2990" s="33"/>
    </row>
    <row r="2991" spans="2:8" s="1" customFormat="1" ht="33.75">
      <c r="B2991" s="33"/>
      <c r="C2991" s="226" t="s">
        <v>3844</v>
      </c>
      <c r="D2991" s="226" t="s">
        <v>3845</v>
      </c>
      <c r="E2991" s="18" t="s">
        <v>312</v>
      </c>
      <c r="F2991" s="227">
        <v>25.529</v>
      </c>
      <c r="H2991" s="33"/>
    </row>
    <row r="2992" spans="2:8" s="1" customFormat="1" ht="16.899999999999999" customHeight="1">
      <c r="B2992" s="33"/>
      <c r="C2992" s="222" t="s">
        <v>3869</v>
      </c>
      <c r="D2992" s="223" t="s">
        <v>1</v>
      </c>
      <c r="E2992" s="224" t="s">
        <v>1</v>
      </c>
      <c r="F2992" s="225">
        <v>5.9470000000000001</v>
      </c>
      <c r="H2992" s="33"/>
    </row>
    <row r="2993" spans="2:8" s="1" customFormat="1" ht="16.899999999999999" customHeight="1">
      <c r="B2993" s="33"/>
      <c r="C2993" s="226" t="s">
        <v>3869</v>
      </c>
      <c r="D2993" s="226" t="s">
        <v>3870</v>
      </c>
      <c r="E2993" s="18" t="s">
        <v>1</v>
      </c>
      <c r="F2993" s="227">
        <v>5.9470000000000001</v>
      </c>
      <c r="H2993" s="33"/>
    </row>
    <row r="2994" spans="2:8" s="1" customFormat="1" ht="16.899999999999999" customHeight="1">
      <c r="B2994" s="33"/>
      <c r="C2994" s="222" t="s">
        <v>3885</v>
      </c>
      <c r="D2994" s="223" t="s">
        <v>1</v>
      </c>
      <c r="E2994" s="224" t="s">
        <v>1</v>
      </c>
      <c r="F2994" s="225">
        <v>55.5</v>
      </c>
      <c r="H2994" s="33"/>
    </row>
    <row r="2995" spans="2:8" s="1" customFormat="1" ht="16.899999999999999" customHeight="1">
      <c r="B2995" s="33"/>
      <c r="C2995" s="226" t="s">
        <v>1</v>
      </c>
      <c r="D2995" s="226" t="s">
        <v>777</v>
      </c>
      <c r="E2995" s="18" t="s">
        <v>1</v>
      </c>
      <c r="F2995" s="227">
        <v>0</v>
      </c>
      <c r="H2995" s="33"/>
    </row>
    <row r="2996" spans="2:8" s="1" customFormat="1" ht="16.899999999999999" customHeight="1">
      <c r="B2996" s="33"/>
      <c r="C2996" s="226" t="s">
        <v>3885</v>
      </c>
      <c r="D2996" s="226" t="s">
        <v>3886</v>
      </c>
      <c r="E2996" s="18" t="s">
        <v>1</v>
      </c>
      <c r="F2996" s="227">
        <v>55.5</v>
      </c>
      <c r="H2996" s="33"/>
    </row>
    <row r="2997" spans="2:8" s="1" customFormat="1" ht="16.899999999999999" customHeight="1">
      <c r="B2997" s="33"/>
      <c r="C2997" s="222" t="s">
        <v>3910</v>
      </c>
      <c r="D2997" s="223" t="s">
        <v>1</v>
      </c>
      <c r="E2997" s="224" t="s">
        <v>1</v>
      </c>
      <c r="F2997" s="225">
        <v>6.6589999999999998</v>
      </c>
      <c r="H2997" s="33"/>
    </row>
    <row r="2998" spans="2:8" s="1" customFormat="1" ht="16.899999999999999" customHeight="1">
      <c r="B2998" s="33"/>
      <c r="C2998" s="226" t="s">
        <v>1</v>
      </c>
      <c r="D2998" s="226" t="s">
        <v>541</v>
      </c>
      <c r="E2998" s="18" t="s">
        <v>1</v>
      </c>
      <c r="F2998" s="227">
        <v>0</v>
      </c>
      <c r="H2998" s="33"/>
    </row>
    <row r="2999" spans="2:8" s="1" customFormat="1" ht="16.899999999999999" customHeight="1">
      <c r="B2999" s="33"/>
      <c r="C2999" s="226" t="s">
        <v>3910</v>
      </c>
      <c r="D2999" s="226" t="s">
        <v>3911</v>
      </c>
      <c r="E2999" s="18" t="s">
        <v>1</v>
      </c>
      <c r="F2999" s="227">
        <v>6.6589999999999998</v>
      </c>
      <c r="H2999" s="33"/>
    </row>
    <row r="3000" spans="2:8" s="1" customFormat="1" ht="16.899999999999999" customHeight="1">
      <c r="B3000" s="33"/>
      <c r="C3000" s="222" t="s">
        <v>3916</v>
      </c>
      <c r="D3000" s="223" t="s">
        <v>1</v>
      </c>
      <c r="E3000" s="224" t="s">
        <v>1</v>
      </c>
      <c r="F3000" s="225">
        <v>12.69</v>
      </c>
      <c r="H3000" s="33"/>
    </row>
    <row r="3001" spans="2:8" s="1" customFormat="1" ht="16.899999999999999" customHeight="1">
      <c r="B3001" s="33"/>
      <c r="C3001" s="226" t="s">
        <v>1</v>
      </c>
      <c r="D3001" s="226" t="s">
        <v>541</v>
      </c>
      <c r="E3001" s="18" t="s">
        <v>1</v>
      </c>
      <c r="F3001" s="227">
        <v>0</v>
      </c>
      <c r="H3001" s="33"/>
    </row>
    <row r="3002" spans="2:8" s="1" customFormat="1" ht="16.899999999999999" customHeight="1">
      <c r="B3002" s="33"/>
      <c r="C3002" s="226" t="s">
        <v>3916</v>
      </c>
      <c r="D3002" s="226" t="s">
        <v>3917</v>
      </c>
      <c r="E3002" s="18" t="s">
        <v>1</v>
      </c>
      <c r="F3002" s="227">
        <v>12.69</v>
      </c>
      <c r="H3002" s="33"/>
    </row>
    <row r="3003" spans="2:8" s="1" customFormat="1" ht="16.899999999999999" customHeight="1">
      <c r="B3003" s="33"/>
      <c r="C3003" s="222" t="s">
        <v>2348</v>
      </c>
      <c r="D3003" s="223" t="s">
        <v>1</v>
      </c>
      <c r="E3003" s="224" t="s">
        <v>1</v>
      </c>
      <c r="F3003" s="225">
        <v>71.796000000000006</v>
      </c>
      <c r="H3003" s="33"/>
    </row>
    <row r="3004" spans="2:8" s="1" customFormat="1" ht="16.899999999999999" customHeight="1">
      <c r="B3004" s="33"/>
      <c r="C3004" s="226" t="s">
        <v>1</v>
      </c>
      <c r="D3004" s="226" t="s">
        <v>3897</v>
      </c>
      <c r="E3004" s="18" t="s">
        <v>1</v>
      </c>
      <c r="F3004" s="227">
        <v>9.3170000000000002</v>
      </c>
      <c r="H3004" s="33"/>
    </row>
    <row r="3005" spans="2:8" s="1" customFormat="1" ht="16.899999999999999" customHeight="1">
      <c r="B3005" s="33"/>
      <c r="C3005" s="226" t="s">
        <v>1</v>
      </c>
      <c r="D3005" s="226" t="s">
        <v>3898</v>
      </c>
      <c r="E3005" s="18" t="s">
        <v>1</v>
      </c>
      <c r="F3005" s="227">
        <v>7.3140000000000001</v>
      </c>
      <c r="H3005" s="33"/>
    </row>
    <row r="3006" spans="2:8" s="1" customFormat="1" ht="16.899999999999999" customHeight="1">
      <c r="B3006" s="33"/>
      <c r="C3006" s="226" t="s">
        <v>1</v>
      </c>
      <c r="D3006" s="226" t="s">
        <v>3899</v>
      </c>
      <c r="E3006" s="18" t="s">
        <v>1</v>
      </c>
      <c r="F3006" s="227">
        <v>1.958</v>
      </c>
      <c r="H3006" s="33"/>
    </row>
    <row r="3007" spans="2:8" s="1" customFormat="1" ht="16.899999999999999" customHeight="1">
      <c r="B3007" s="33"/>
      <c r="C3007" s="226" t="s">
        <v>1</v>
      </c>
      <c r="D3007" s="226" t="s">
        <v>3900</v>
      </c>
      <c r="E3007" s="18" t="s">
        <v>1</v>
      </c>
      <c r="F3007" s="227">
        <v>1.26</v>
      </c>
      <c r="H3007" s="33"/>
    </row>
    <row r="3008" spans="2:8" s="1" customFormat="1" ht="16.899999999999999" customHeight="1">
      <c r="B3008" s="33"/>
      <c r="C3008" s="226" t="s">
        <v>1</v>
      </c>
      <c r="D3008" s="226" t="s">
        <v>3901</v>
      </c>
      <c r="E3008" s="18" t="s">
        <v>1</v>
      </c>
      <c r="F3008" s="227">
        <v>7.9020000000000001</v>
      </c>
      <c r="H3008" s="33"/>
    </row>
    <row r="3009" spans="2:8" s="1" customFormat="1" ht="16.899999999999999" customHeight="1">
      <c r="B3009" s="33"/>
      <c r="C3009" s="226" t="s">
        <v>1</v>
      </c>
      <c r="D3009" s="226" t="s">
        <v>3902</v>
      </c>
      <c r="E3009" s="18" t="s">
        <v>1</v>
      </c>
      <c r="F3009" s="227">
        <v>13.673999999999999</v>
      </c>
      <c r="H3009" s="33"/>
    </row>
    <row r="3010" spans="2:8" s="1" customFormat="1" ht="16.899999999999999" customHeight="1">
      <c r="B3010" s="33"/>
      <c r="C3010" s="226" t="s">
        <v>1</v>
      </c>
      <c r="D3010" s="226" t="s">
        <v>541</v>
      </c>
      <c r="E3010" s="18" t="s">
        <v>1</v>
      </c>
      <c r="F3010" s="227">
        <v>0</v>
      </c>
      <c r="H3010" s="33"/>
    </row>
    <row r="3011" spans="2:8" s="1" customFormat="1" ht="16.899999999999999" customHeight="1">
      <c r="B3011" s="33"/>
      <c r="C3011" s="226" t="s">
        <v>1</v>
      </c>
      <c r="D3011" s="226" t="s">
        <v>3903</v>
      </c>
      <c r="E3011" s="18" t="s">
        <v>1</v>
      </c>
      <c r="F3011" s="227">
        <v>18.510000000000002</v>
      </c>
      <c r="H3011" s="33"/>
    </row>
    <row r="3012" spans="2:8" s="1" customFormat="1" ht="16.899999999999999" customHeight="1">
      <c r="B3012" s="33"/>
      <c r="C3012" s="226" t="s">
        <v>1</v>
      </c>
      <c r="D3012" s="226" t="s">
        <v>3904</v>
      </c>
      <c r="E3012" s="18" t="s">
        <v>1</v>
      </c>
      <c r="F3012" s="227">
        <v>7.8330000000000002</v>
      </c>
      <c r="H3012" s="33"/>
    </row>
    <row r="3013" spans="2:8" s="1" customFormat="1" ht="16.899999999999999" customHeight="1">
      <c r="B3013" s="33"/>
      <c r="C3013" s="226" t="s">
        <v>1</v>
      </c>
      <c r="D3013" s="226" t="s">
        <v>3905</v>
      </c>
      <c r="E3013" s="18" t="s">
        <v>1</v>
      </c>
      <c r="F3013" s="227">
        <v>4.0279999999999996</v>
      </c>
      <c r="H3013" s="33"/>
    </row>
    <row r="3014" spans="2:8" s="1" customFormat="1" ht="16.899999999999999" customHeight="1">
      <c r="B3014" s="33"/>
      <c r="C3014" s="226" t="s">
        <v>1</v>
      </c>
      <c r="D3014" s="226" t="s">
        <v>325</v>
      </c>
      <c r="E3014" s="18" t="s">
        <v>1</v>
      </c>
      <c r="F3014" s="227">
        <v>71.796000000000006</v>
      </c>
      <c r="H3014" s="33"/>
    </row>
    <row r="3015" spans="2:8" s="1" customFormat="1" ht="16.899999999999999" customHeight="1">
      <c r="B3015" s="33"/>
      <c r="C3015" s="222" t="s">
        <v>2394</v>
      </c>
      <c r="D3015" s="223" t="s">
        <v>1</v>
      </c>
      <c r="E3015" s="224" t="s">
        <v>1</v>
      </c>
      <c r="F3015" s="225">
        <v>84.35</v>
      </c>
      <c r="H3015" s="33"/>
    </row>
    <row r="3016" spans="2:8" s="1" customFormat="1" ht="16.899999999999999" customHeight="1">
      <c r="B3016" s="33"/>
      <c r="C3016" s="226" t="s">
        <v>1</v>
      </c>
      <c r="D3016" s="226" t="s">
        <v>777</v>
      </c>
      <c r="E3016" s="18" t="s">
        <v>1</v>
      </c>
      <c r="F3016" s="227">
        <v>0</v>
      </c>
      <c r="H3016" s="33"/>
    </row>
    <row r="3017" spans="2:8" s="1" customFormat="1" ht="16.899999999999999" customHeight="1">
      <c r="B3017" s="33"/>
      <c r="C3017" s="226" t="s">
        <v>1</v>
      </c>
      <c r="D3017" s="226" t="s">
        <v>4469</v>
      </c>
      <c r="E3017" s="18" t="s">
        <v>1</v>
      </c>
      <c r="F3017" s="227">
        <v>21.65</v>
      </c>
      <c r="H3017" s="33"/>
    </row>
    <row r="3018" spans="2:8" s="1" customFormat="1" ht="16.899999999999999" customHeight="1">
      <c r="B3018" s="33"/>
      <c r="C3018" s="226" t="s">
        <v>1</v>
      </c>
      <c r="D3018" s="226" t="s">
        <v>3459</v>
      </c>
      <c r="E3018" s="18" t="s">
        <v>1</v>
      </c>
      <c r="F3018" s="227">
        <v>0</v>
      </c>
      <c r="H3018" s="33"/>
    </row>
    <row r="3019" spans="2:8" s="1" customFormat="1" ht="16.899999999999999" customHeight="1">
      <c r="B3019" s="33"/>
      <c r="C3019" s="226" t="s">
        <v>1</v>
      </c>
      <c r="D3019" s="226" t="s">
        <v>4470</v>
      </c>
      <c r="E3019" s="18" t="s">
        <v>1</v>
      </c>
      <c r="F3019" s="227">
        <v>16.079999999999998</v>
      </c>
      <c r="H3019" s="33"/>
    </row>
    <row r="3020" spans="2:8" s="1" customFormat="1" ht="16.899999999999999" customHeight="1">
      <c r="B3020" s="33"/>
      <c r="C3020" s="226" t="s">
        <v>1</v>
      </c>
      <c r="D3020" s="226" t="s">
        <v>3554</v>
      </c>
      <c r="E3020" s="18" t="s">
        <v>1</v>
      </c>
      <c r="F3020" s="227">
        <v>0</v>
      </c>
      <c r="H3020" s="33"/>
    </row>
    <row r="3021" spans="2:8" s="1" customFormat="1" ht="16.899999999999999" customHeight="1">
      <c r="B3021" s="33"/>
      <c r="C3021" s="226" t="s">
        <v>1</v>
      </c>
      <c r="D3021" s="226" t="s">
        <v>4471</v>
      </c>
      <c r="E3021" s="18" t="s">
        <v>1</v>
      </c>
      <c r="F3021" s="227">
        <v>16.8</v>
      </c>
      <c r="H3021" s="33"/>
    </row>
    <row r="3022" spans="2:8" s="1" customFormat="1" ht="16.899999999999999" customHeight="1">
      <c r="B3022" s="33"/>
      <c r="C3022" s="226" t="s">
        <v>1</v>
      </c>
      <c r="D3022" s="226" t="s">
        <v>3556</v>
      </c>
      <c r="E3022" s="18" t="s">
        <v>1</v>
      </c>
      <c r="F3022" s="227">
        <v>0</v>
      </c>
      <c r="H3022" s="33"/>
    </row>
    <row r="3023" spans="2:8" s="1" customFormat="1" ht="16.899999999999999" customHeight="1">
      <c r="B3023" s="33"/>
      <c r="C3023" s="226" t="s">
        <v>1</v>
      </c>
      <c r="D3023" s="226" t="s">
        <v>4472</v>
      </c>
      <c r="E3023" s="18" t="s">
        <v>1</v>
      </c>
      <c r="F3023" s="227">
        <v>16.36</v>
      </c>
      <c r="H3023" s="33"/>
    </row>
    <row r="3024" spans="2:8" s="1" customFormat="1" ht="16.899999999999999" customHeight="1">
      <c r="B3024" s="33"/>
      <c r="C3024" s="226" t="s">
        <v>1</v>
      </c>
      <c r="D3024" s="226" t="s">
        <v>3558</v>
      </c>
      <c r="E3024" s="18" t="s">
        <v>1</v>
      </c>
      <c r="F3024" s="227">
        <v>0</v>
      </c>
      <c r="H3024" s="33"/>
    </row>
    <row r="3025" spans="2:8" s="1" customFormat="1" ht="16.899999999999999" customHeight="1">
      <c r="B3025" s="33"/>
      <c r="C3025" s="226" t="s">
        <v>1</v>
      </c>
      <c r="D3025" s="226" t="s">
        <v>4473</v>
      </c>
      <c r="E3025" s="18" t="s">
        <v>1</v>
      </c>
      <c r="F3025" s="227">
        <v>13.46</v>
      </c>
      <c r="H3025" s="33"/>
    </row>
    <row r="3026" spans="2:8" s="1" customFormat="1" ht="16.899999999999999" customHeight="1">
      <c r="B3026" s="33"/>
      <c r="C3026" s="226" t="s">
        <v>1</v>
      </c>
      <c r="D3026" s="226" t="s">
        <v>325</v>
      </c>
      <c r="E3026" s="18" t="s">
        <v>1</v>
      </c>
      <c r="F3026" s="227">
        <v>84.35</v>
      </c>
      <c r="H3026" s="33"/>
    </row>
    <row r="3027" spans="2:8" s="1" customFormat="1" ht="16.899999999999999" customHeight="1">
      <c r="B3027" s="33"/>
      <c r="C3027" s="222" t="s">
        <v>165</v>
      </c>
      <c r="D3027" s="223" t="s">
        <v>1</v>
      </c>
      <c r="E3027" s="224" t="s">
        <v>1</v>
      </c>
      <c r="F3027" s="225">
        <v>256.74</v>
      </c>
      <c r="H3027" s="33"/>
    </row>
    <row r="3028" spans="2:8" s="1" customFormat="1" ht="16.899999999999999" customHeight="1">
      <c r="B3028" s="33"/>
      <c r="C3028" s="226" t="s">
        <v>1</v>
      </c>
      <c r="D3028" s="226" t="s">
        <v>3145</v>
      </c>
      <c r="E3028" s="18" t="s">
        <v>1</v>
      </c>
      <c r="F3028" s="227">
        <v>0</v>
      </c>
      <c r="H3028" s="33"/>
    </row>
    <row r="3029" spans="2:8" s="1" customFormat="1" ht="16.899999999999999" customHeight="1">
      <c r="B3029" s="33"/>
      <c r="C3029" s="226" t="s">
        <v>1</v>
      </c>
      <c r="D3029" s="226" t="s">
        <v>3391</v>
      </c>
      <c r="E3029" s="18" t="s">
        <v>1</v>
      </c>
      <c r="F3029" s="227">
        <v>28.74</v>
      </c>
      <c r="H3029" s="33"/>
    </row>
    <row r="3030" spans="2:8" s="1" customFormat="1" ht="16.899999999999999" customHeight="1">
      <c r="B3030" s="33"/>
      <c r="C3030" s="226" t="s">
        <v>1</v>
      </c>
      <c r="D3030" s="226" t="s">
        <v>3147</v>
      </c>
      <c r="E3030" s="18" t="s">
        <v>1</v>
      </c>
      <c r="F3030" s="227">
        <v>0</v>
      </c>
      <c r="H3030" s="33"/>
    </row>
    <row r="3031" spans="2:8" s="1" customFormat="1" ht="16.899999999999999" customHeight="1">
      <c r="B3031" s="33"/>
      <c r="C3031" s="226" t="s">
        <v>1</v>
      </c>
      <c r="D3031" s="226" t="s">
        <v>3392</v>
      </c>
      <c r="E3031" s="18" t="s">
        <v>1</v>
      </c>
      <c r="F3031" s="227">
        <v>56.7</v>
      </c>
      <c r="H3031" s="33"/>
    </row>
    <row r="3032" spans="2:8" s="1" customFormat="1" ht="16.899999999999999" customHeight="1">
      <c r="B3032" s="33"/>
      <c r="C3032" s="226" t="s">
        <v>1</v>
      </c>
      <c r="D3032" s="226" t="s">
        <v>3149</v>
      </c>
      <c r="E3032" s="18" t="s">
        <v>1</v>
      </c>
      <c r="F3032" s="227">
        <v>0</v>
      </c>
      <c r="H3032" s="33"/>
    </row>
    <row r="3033" spans="2:8" s="1" customFormat="1" ht="16.899999999999999" customHeight="1">
      <c r="B3033" s="33"/>
      <c r="C3033" s="226" t="s">
        <v>1</v>
      </c>
      <c r="D3033" s="226" t="s">
        <v>3393</v>
      </c>
      <c r="E3033" s="18" t="s">
        <v>1</v>
      </c>
      <c r="F3033" s="227">
        <v>56.51</v>
      </c>
      <c r="H3033" s="33"/>
    </row>
    <row r="3034" spans="2:8" s="1" customFormat="1" ht="16.899999999999999" customHeight="1">
      <c r="B3034" s="33"/>
      <c r="C3034" s="226" t="s">
        <v>1</v>
      </c>
      <c r="D3034" s="226" t="s">
        <v>3151</v>
      </c>
      <c r="E3034" s="18" t="s">
        <v>1</v>
      </c>
      <c r="F3034" s="227">
        <v>0</v>
      </c>
      <c r="H3034" s="33"/>
    </row>
    <row r="3035" spans="2:8" s="1" customFormat="1" ht="16.899999999999999" customHeight="1">
      <c r="B3035" s="33"/>
      <c r="C3035" s="226" t="s">
        <v>1</v>
      </c>
      <c r="D3035" s="226" t="s">
        <v>3394</v>
      </c>
      <c r="E3035" s="18" t="s">
        <v>1</v>
      </c>
      <c r="F3035" s="227">
        <v>56.74</v>
      </c>
      <c r="H3035" s="33"/>
    </row>
    <row r="3036" spans="2:8" s="1" customFormat="1" ht="16.899999999999999" customHeight="1">
      <c r="B3036" s="33"/>
      <c r="C3036" s="226" t="s">
        <v>1</v>
      </c>
      <c r="D3036" s="226" t="s">
        <v>3153</v>
      </c>
      <c r="E3036" s="18" t="s">
        <v>1</v>
      </c>
      <c r="F3036" s="227">
        <v>0</v>
      </c>
      <c r="H3036" s="33"/>
    </row>
    <row r="3037" spans="2:8" s="1" customFormat="1" ht="16.899999999999999" customHeight="1">
      <c r="B3037" s="33"/>
      <c r="C3037" s="226" t="s">
        <v>1</v>
      </c>
      <c r="D3037" s="226" t="s">
        <v>3395</v>
      </c>
      <c r="E3037" s="18" t="s">
        <v>1</v>
      </c>
      <c r="F3037" s="227">
        <v>58.05</v>
      </c>
      <c r="H3037" s="33"/>
    </row>
    <row r="3038" spans="2:8" s="1" customFormat="1" ht="16.899999999999999" customHeight="1">
      <c r="B3038" s="33"/>
      <c r="C3038" s="226" t="s">
        <v>1</v>
      </c>
      <c r="D3038" s="226" t="s">
        <v>325</v>
      </c>
      <c r="E3038" s="18" t="s">
        <v>1</v>
      </c>
      <c r="F3038" s="227">
        <v>256.74</v>
      </c>
      <c r="H3038" s="33"/>
    </row>
    <row r="3039" spans="2:8" s="1" customFormat="1" ht="16.899999999999999" customHeight="1">
      <c r="B3039" s="33"/>
      <c r="C3039" s="222" t="s">
        <v>2399</v>
      </c>
      <c r="D3039" s="223" t="s">
        <v>1</v>
      </c>
      <c r="E3039" s="224" t="s">
        <v>1</v>
      </c>
      <c r="F3039" s="225">
        <v>150.19999999999999</v>
      </c>
      <c r="H3039" s="33"/>
    </row>
    <row r="3040" spans="2:8" s="1" customFormat="1" ht="16.899999999999999" customHeight="1">
      <c r="B3040" s="33"/>
      <c r="C3040" s="226" t="s">
        <v>1</v>
      </c>
      <c r="D3040" s="226" t="s">
        <v>3145</v>
      </c>
      <c r="E3040" s="18" t="s">
        <v>1</v>
      </c>
      <c r="F3040" s="227">
        <v>0</v>
      </c>
      <c r="H3040" s="33"/>
    </row>
    <row r="3041" spans="2:8" s="1" customFormat="1" ht="16.899999999999999" customHeight="1">
      <c r="B3041" s="33"/>
      <c r="C3041" s="226" t="s">
        <v>1</v>
      </c>
      <c r="D3041" s="226" t="s">
        <v>3766</v>
      </c>
      <c r="E3041" s="18" t="s">
        <v>1</v>
      </c>
      <c r="F3041" s="227">
        <v>28.04</v>
      </c>
      <c r="H3041" s="33"/>
    </row>
    <row r="3042" spans="2:8" s="1" customFormat="1" ht="16.899999999999999" customHeight="1">
      <c r="B3042" s="33"/>
      <c r="C3042" s="226" t="s">
        <v>1</v>
      </c>
      <c r="D3042" s="226" t="s">
        <v>3147</v>
      </c>
      <c r="E3042" s="18" t="s">
        <v>1</v>
      </c>
      <c r="F3042" s="227">
        <v>0</v>
      </c>
      <c r="H3042" s="33"/>
    </row>
    <row r="3043" spans="2:8" s="1" customFormat="1" ht="16.899999999999999" customHeight="1">
      <c r="B3043" s="33"/>
      <c r="C3043" s="226" t="s">
        <v>1</v>
      </c>
      <c r="D3043" s="226" t="s">
        <v>3767</v>
      </c>
      <c r="E3043" s="18" t="s">
        <v>1</v>
      </c>
      <c r="F3043" s="227">
        <v>30.06</v>
      </c>
      <c r="H3043" s="33"/>
    </row>
    <row r="3044" spans="2:8" s="1" customFormat="1" ht="16.899999999999999" customHeight="1">
      <c r="B3044" s="33"/>
      <c r="C3044" s="226" t="s">
        <v>1</v>
      </c>
      <c r="D3044" s="226" t="s">
        <v>3149</v>
      </c>
      <c r="E3044" s="18" t="s">
        <v>1</v>
      </c>
      <c r="F3044" s="227">
        <v>0</v>
      </c>
      <c r="H3044" s="33"/>
    </row>
    <row r="3045" spans="2:8" s="1" customFormat="1" ht="16.899999999999999" customHeight="1">
      <c r="B3045" s="33"/>
      <c r="C3045" s="226" t="s">
        <v>1</v>
      </c>
      <c r="D3045" s="226" t="s">
        <v>3768</v>
      </c>
      <c r="E3045" s="18" t="s">
        <v>1</v>
      </c>
      <c r="F3045" s="227">
        <v>30.65</v>
      </c>
      <c r="H3045" s="33"/>
    </row>
    <row r="3046" spans="2:8" s="1" customFormat="1" ht="16.899999999999999" customHeight="1">
      <c r="B3046" s="33"/>
      <c r="C3046" s="226" t="s">
        <v>1</v>
      </c>
      <c r="D3046" s="226" t="s">
        <v>3151</v>
      </c>
      <c r="E3046" s="18" t="s">
        <v>1</v>
      </c>
      <c r="F3046" s="227">
        <v>0</v>
      </c>
      <c r="H3046" s="33"/>
    </row>
    <row r="3047" spans="2:8" s="1" customFormat="1" ht="16.899999999999999" customHeight="1">
      <c r="B3047" s="33"/>
      <c r="C3047" s="226" t="s">
        <v>1</v>
      </c>
      <c r="D3047" s="226" t="s">
        <v>3769</v>
      </c>
      <c r="E3047" s="18" t="s">
        <v>1</v>
      </c>
      <c r="F3047" s="227">
        <v>30.08</v>
      </c>
      <c r="H3047" s="33"/>
    </row>
    <row r="3048" spans="2:8" s="1" customFormat="1" ht="16.899999999999999" customHeight="1">
      <c r="B3048" s="33"/>
      <c r="C3048" s="226" t="s">
        <v>1</v>
      </c>
      <c r="D3048" s="226" t="s">
        <v>3153</v>
      </c>
      <c r="E3048" s="18" t="s">
        <v>1</v>
      </c>
      <c r="F3048" s="227">
        <v>0</v>
      </c>
      <c r="H3048" s="33"/>
    </row>
    <row r="3049" spans="2:8" s="1" customFormat="1" ht="16.899999999999999" customHeight="1">
      <c r="B3049" s="33"/>
      <c r="C3049" s="226" t="s">
        <v>1</v>
      </c>
      <c r="D3049" s="226" t="s">
        <v>3770</v>
      </c>
      <c r="E3049" s="18" t="s">
        <v>1</v>
      </c>
      <c r="F3049" s="227">
        <v>31.37</v>
      </c>
      <c r="H3049" s="33"/>
    </row>
    <row r="3050" spans="2:8" s="1" customFormat="1" ht="16.899999999999999" customHeight="1">
      <c r="B3050" s="33"/>
      <c r="C3050" s="226" t="s">
        <v>1</v>
      </c>
      <c r="D3050" s="226" t="s">
        <v>1</v>
      </c>
      <c r="E3050" s="18" t="s">
        <v>1</v>
      </c>
      <c r="F3050" s="227">
        <v>0</v>
      </c>
      <c r="H3050" s="33"/>
    </row>
    <row r="3051" spans="2:8" s="1" customFormat="1" ht="16.899999999999999" customHeight="1">
      <c r="B3051" s="33"/>
      <c r="C3051" s="226" t="s">
        <v>1</v>
      </c>
      <c r="D3051" s="226" t="s">
        <v>3145</v>
      </c>
      <c r="E3051" s="18" t="s">
        <v>1</v>
      </c>
      <c r="F3051" s="227">
        <v>0</v>
      </c>
      <c r="H3051" s="33"/>
    </row>
    <row r="3052" spans="2:8" s="1" customFormat="1" ht="16.899999999999999" customHeight="1">
      <c r="B3052" s="33"/>
      <c r="C3052" s="226" t="s">
        <v>1</v>
      </c>
      <c r="D3052" s="226" t="s">
        <v>3591</v>
      </c>
      <c r="E3052" s="18" t="s">
        <v>1</v>
      </c>
      <c r="F3052" s="227">
        <v>39.56</v>
      </c>
      <c r="H3052" s="33"/>
    </row>
    <row r="3053" spans="2:8" s="1" customFormat="1" ht="16.899999999999999" customHeight="1">
      <c r="B3053" s="33"/>
      <c r="C3053" s="226" t="s">
        <v>1</v>
      </c>
      <c r="D3053" s="226" t="s">
        <v>3147</v>
      </c>
      <c r="E3053" s="18" t="s">
        <v>1</v>
      </c>
      <c r="F3053" s="227">
        <v>0</v>
      </c>
      <c r="H3053" s="33"/>
    </row>
    <row r="3054" spans="2:8" s="1" customFormat="1" ht="16.899999999999999" customHeight="1">
      <c r="B3054" s="33"/>
      <c r="C3054" s="226" t="s">
        <v>1</v>
      </c>
      <c r="D3054" s="226" t="s">
        <v>3392</v>
      </c>
      <c r="E3054" s="18" t="s">
        <v>1</v>
      </c>
      <c r="F3054" s="227">
        <v>56.7</v>
      </c>
      <c r="H3054" s="33"/>
    </row>
    <row r="3055" spans="2:8" s="1" customFormat="1" ht="16.899999999999999" customHeight="1">
      <c r="B3055" s="33"/>
      <c r="C3055" s="226" t="s">
        <v>1</v>
      </c>
      <c r="D3055" s="226" t="s">
        <v>3149</v>
      </c>
      <c r="E3055" s="18" t="s">
        <v>1</v>
      </c>
      <c r="F3055" s="227">
        <v>0</v>
      </c>
      <c r="H3055" s="33"/>
    </row>
    <row r="3056" spans="2:8" s="1" customFormat="1" ht="16.899999999999999" customHeight="1">
      <c r="B3056" s="33"/>
      <c r="C3056" s="226" t="s">
        <v>1</v>
      </c>
      <c r="D3056" s="226" t="s">
        <v>3393</v>
      </c>
      <c r="E3056" s="18" t="s">
        <v>1</v>
      </c>
      <c r="F3056" s="227">
        <v>56.51</v>
      </c>
      <c r="H3056" s="33"/>
    </row>
    <row r="3057" spans="2:8" s="1" customFormat="1" ht="16.899999999999999" customHeight="1">
      <c r="B3057" s="33"/>
      <c r="C3057" s="226" t="s">
        <v>1</v>
      </c>
      <c r="D3057" s="226" t="s">
        <v>3151</v>
      </c>
      <c r="E3057" s="18" t="s">
        <v>1</v>
      </c>
      <c r="F3057" s="227">
        <v>0</v>
      </c>
      <c r="H3057" s="33"/>
    </row>
    <row r="3058" spans="2:8" s="1" customFormat="1" ht="16.899999999999999" customHeight="1">
      <c r="B3058" s="33"/>
      <c r="C3058" s="226" t="s">
        <v>1</v>
      </c>
      <c r="D3058" s="226" t="s">
        <v>3394</v>
      </c>
      <c r="E3058" s="18" t="s">
        <v>1</v>
      </c>
      <c r="F3058" s="227">
        <v>56.74</v>
      </c>
      <c r="H3058" s="33"/>
    </row>
    <row r="3059" spans="2:8" s="1" customFormat="1" ht="16.899999999999999" customHeight="1">
      <c r="B3059" s="33"/>
      <c r="C3059" s="226" t="s">
        <v>1</v>
      </c>
      <c r="D3059" s="226" t="s">
        <v>3153</v>
      </c>
      <c r="E3059" s="18" t="s">
        <v>1</v>
      </c>
      <c r="F3059" s="227">
        <v>0</v>
      </c>
      <c r="H3059" s="33"/>
    </row>
    <row r="3060" spans="2:8" s="1" customFormat="1" ht="16.899999999999999" customHeight="1">
      <c r="B3060" s="33"/>
      <c r="C3060" s="226" t="s">
        <v>1</v>
      </c>
      <c r="D3060" s="226" t="s">
        <v>3395</v>
      </c>
      <c r="E3060" s="18" t="s">
        <v>1</v>
      </c>
      <c r="F3060" s="227">
        <v>58.05</v>
      </c>
      <c r="H3060" s="33"/>
    </row>
    <row r="3061" spans="2:8" s="1" customFormat="1" ht="16.899999999999999" customHeight="1">
      <c r="B3061" s="33"/>
      <c r="C3061" s="226" t="s">
        <v>1</v>
      </c>
      <c r="D3061" s="226" t="s">
        <v>325</v>
      </c>
      <c r="E3061" s="18" t="s">
        <v>1</v>
      </c>
      <c r="F3061" s="227">
        <v>426.32799999999997</v>
      </c>
      <c r="H3061" s="33"/>
    </row>
    <row r="3062" spans="2:8" s="1" customFormat="1" ht="16.899999999999999" customHeight="1">
      <c r="B3062" s="33"/>
      <c r="C3062" s="222" t="s">
        <v>203</v>
      </c>
      <c r="D3062" s="223" t="s">
        <v>2422</v>
      </c>
      <c r="E3062" s="224" t="s">
        <v>1</v>
      </c>
      <c r="F3062" s="225">
        <v>105.72199999999999</v>
      </c>
      <c r="H3062" s="33"/>
    </row>
    <row r="3063" spans="2:8" s="1" customFormat="1" ht="16.899999999999999" customHeight="1">
      <c r="B3063" s="33"/>
      <c r="C3063" s="226" t="s">
        <v>1</v>
      </c>
      <c r="D3063" s="226" t="s">
        <v>3554</v>
      </c>
      <c r="E3063" s="18" t="s">
        <v>1</v>
      </c>
      <c r="F3063" s="227">
        <v>0</v>
      </c>
      <c r="H3063" s="33"/>
    </row>
    <row r="3064" spans="2:8" s="1" customFormat="1" ht="16.899999999999999" customHeight="1">
      <c r="B3064" s="33"/>
      <c r="C3064" s="226" t="s">
        <v>1</v>
      </c>
      <c r="D3064" s="226" t="s">
        <v>3555</v>
      </c>
      <c r="E3064" s="18" t="s">
        <v>1</v>
      </c>
      <c r="F3064" s="227">
        <v>14.28</v>
      </c>
      <c r="H3064" s="33"/>
    </row>
    <row r="3065" spans="2:8" s="1" customFormat="1" ht="16.899999999999999" customHeight="1">
      <c r="B3065" s="33"/>
      <c r="C3065" s="226" t="s">
        <v>1</v>
      </c>
      <c r="D3065" s="226" t="s">
        <v>1</v>
      </c>
      <c r="E3065" s="18" t="s">
        <v>1</v>
      </c>
      <c r="F3065" s="227">
        <v>0</v>
      </c>
      <c r="H3065" s="33"/>
    </row>
    <row r="3066" spans="2:8" s="1" customFormat="1" ht="16.899999999999999" customHeight="1">
      <c r="B3066" s="33"/>
      <c r="C3066" s="226" t="s">
        <v>1</v>
      </c>
      <c r="D3066" s="226" t="s">
        <v>3122</v>
      </c>
      <c r="E3066" s="18" t="s">
        <v>1</v>
      </c>
      <c r="F3066" s="227">
        <v>0</v>
      </c>
      <c r="H3066" s="33"/>
    </row>
    <row r="3067" spans="2:8" s="1" customFormat="1" ht="16.899999999999999" customHeight="1">
      <c r="B3067" s="33"/>
      <c r="C3067" s="226" t="s">
        <v>1</v>
      </c>
      <c r="D3067" s="226" t="s">
        <v>3384</v>
      </c>
      <c r="E3067" s="18" t="s">
        <v>1</v>
      </c>
      <c r="F3067" s="227">
        <v>4.45</v>
      </c>
      <c r="H3067" s="33"/>
    </row>
    <row r="3068" spans="2:8" s="1" customFormat="1" ht="16.899999999999999" customHeight="1">
      <c r="B3068" s="33"/>
      <c r="C3068" s="226" t="s">
        <v>1</v>
      </c>
      <c r="D3068" s="226" t="s">
        <v>3124</v>
      </c>
      <c r="E3068" s="18" t="s">
        <v>1</v>
      </c>
      <c r="F3068" s="227">
        <v>0</v>
      </c>
      <c r="H3068" s="33"/>
    </row>
    <row r="3069" spans="2:8" s="1" customFormat="1" ht="16.899999999999999" customHeight="1">
      <c r="B3069" s="33"/>
      <c r="C3069" s="226" t="s">
        <v>1</v>
      </c>
      <c r="D3069" s="226" t="s">
        <v>3381</v>
      </c>
      <c r="E3069" s="18" t="s">
        <v>1</v>
      </c>
      <c r="F3069" s="227">
        <v>23.32</v>
      </c>
      <c r="H3069" s="33"/>
    </row>
    <row r="3070" spans="2:8" s="1" customFormat="1" ht="16.899999999999999" customHeight="1">
      <c r="B3070" s="33"/>
      <c r="C3070" s="226" t="s">
        <v>1</v>
      </c>
      <c r="D3070" s="226" t="s">
        <v>3126</v>
      </c>
      <c r="E3070" s="18" t="s">
        <v>1</v>
      </c>
      <c r="F3070" s="227">
        <v>0</v>
      </c>
      <c r="H3070" s="33"/>
    </row>
    <row r="3071" spans="2:8" s="1" customFormat="1" ht="16.899999999999999" customHeight="1">
      <c r="B3071" s="33"/>
      <c r="C3071" s="226" t="s">
        <v>1</v>
      </c>
      <c r="D3071" s="226" t="s">
        <v>3382</v>
      </c>
      <c r="E3071" s="18" t="s">
        <v>1</v>
      </c>
      <c r="F3071" s="227">
        <v>12.03</v>
      </c>
      <c r="H3071" s="33"/>
    </row>
    <row r="3072" spans="2:8" s="1" customFormat="1" ht="16.899999999999999" customHeight="1">
      <c r="B3072" s="33"/>
      <c r="C3072" s="226" t="s">
        <v>1</v>
      </c>
      <c r="D3072" s="226" t="s">
        <v>3128</v>
      </c>
      <c r="E3072" s="18" t="s">
        <v>1</v>
      </c>
      <c r="F3072" s="227">
        <v>0</v>
      </c>
      <c r="H3072" s="33"/>
    </row>
    <row r="3073" spans="2:8" s="1" customFormat="1" ht="16.899999999999999" customHeight="1">
      <c r="B3073" s="33"/>
      <c r="C3073" s="226" t="s">
        <v>1</v>
      </c>
      <c r="D3073" s="226" t="s">
        <v>3199</v>
      </c>
      <c r="E3073" s="18" t="s">
        <v>1</v>
      </c>
      <c r="F3073" s="227">
        <v>1.35</v>
      </c>
      <c r="H3073" s="33"/>
    </row>
    <row r="3074" spans="2:8" s="1" customFormat="1" ht="16.899999999999999" customHeight="1">
      <c r="B3074" s="33"/>
      <c r="C3074" s="226" t="s">
        <v>1</v>
      </c>
      <c r="D3074" s="226" t="s">
        <v>3132</v>
      </c>
      <c r="E3074" s="18" t="s">
        <v>1</v>
      </c>
      <c r="F3074" s="227">
        <v>0</v>
      </c>
      <c r="H3074" s="33"/>
    </row>
    <row r="3075" spans="2:8" s="1" customFormat="1" ht="16.899999999999999" customHeight="1">
      <c r="B3075" s="33"/>
      <c r="C3075" s="226" t="s">
        <v>1</v>
      </c>
      <c r="D3075" s="226" t="s">
        <v>3200</v>
      </c>
      <c r="E3075" s="18" t="s">
        <v>1</v>
      </c>
      <c r="F3075" s="227">
        <v>2.1019999999999999</v>
      </c>
      <c r="H3075" s="33"/>
    </row>
    <row r="3076" spans="2:8" s="1" customFormat="1" ht="16.899999999999999" customHeight="1">
      <c r="B3076" s="33"/>
      <c r="C3076" s="226" t="s">
        <v>1</v>
      </c>
      <c r="D3076" s="226" t="s">
        <v>3134</v>
      </c>
      <c r="E3076" s="18" t="s">
        <v>1</v>
      </c>
      <c r="F3076" s="227">
        <v>0</v>
      </c>
      <c r="H3076" s="33"/>
    </row>
    <row r="3077" spans="2:8" s="1" customFormat="1" ht="16.899999999999999" customHeight="1">
      <c r="B3077" s="33"/>
      <c r="C3077" s="226" t="s">
        <v>1</v>
      </c>
      <c r="D3077" s="226" t="s">
        <v>3201</v>
      </c>
      <c r="E3077" s="18" t="s">
        <v>1</v>
      </c>
      <c r="F3077" s="227">
        <v>19.420000000000002</v>
      </c>
      <c r="H3077" s="33"/>
    </row>
    <row r="3078" spans="2:8" s="1" customFormat="1" ht="16.899999999999999" customHeight="1">
      <c r="B3078" s="33"/>
      <c r="C3078" s="226" t="s">
        <v>1</v>
      </c>
      <c r="D3078" s="226" t="s">
        <v>3136</v>
      </c>
      <c r="E3078" s="18" t="s">
        <v>1</v>
      </c>
      <c r="F3078" s="227">
        <v>0</v>
      </c>
      <c r="H3078" s="33"/>
    </row>
    <row r="3079" spans="2:8" s="1" customFormat="1" ht="16.899999999999999" customHeight="1">
      <c r="B3079" s="33"/>
      <c r="C3079" s="226" t="s">
        <v>1</v>
      </c>
      <c r="D3079" s="226" t="s">
        <v>3202</v>
      </c>
      <c r="E3079" s="18" t="s">
        <v>1</v>
      </c>
      <c r="F3079" s="227">
        <v>1.94</v>
      </c>
      <c r="H3079" s="33"/>
    </row>
    <row r="3080" spans="2:8" s="1" customFormat="1" ht="16.899999999999999" customHeight="1">
      <c r="B3080" s="33"/>
      <c r="C3080" s="226" t="s">
        <v>1</v>
      </c>
      <c r="D3080" s="226" t="s">
        <v>3140</v>
      </c>
      <c r="E3080" s="18" t="s">
        <v>1</v>
      </c>
      <c r="F3080" s="227">
        <v>0</v>
      </c>
      <c r="H3080" s="33"/>
    </row>
    <row r="3081" spans="2:8" s="1" customFormat="1" ht="16.899999999999999" customHeight="1">
      <c r="B3081" s="33"/>
      <c r="C3081" s="226" t="s">
        <v>1</v>
      </c>
      <c r="D3081" s="226" t="s">
        <v>3203</v>
      </c>
      <c r="E3081" s="18" t="s">
        <v>1</v>
      </c>
      <c r="F3081" s="227">
        <v>5.47</v>
      </c>
      <c r="H3081" s="33"/>
    </row>
    <row r="3082" spans="2:8" s="1" customFormat="1" ht="16.899999999999999" customHeight="1">
      <c r="B3082" s="33"/>
      <c r="C3082" s="226" t="s">
        <v>1</v>
      </c>
      <c r="D3082" s="226" t="s">
        <v>3142</v>
      </c>
      <c r="E3082" s="18" t="s">
        <v>1</v>
      </c>
      <c r="F3082" s="227">
        <v>0</v>
      </c>
      <c r="H3082" s="33"/>
    </row>
    <row r="3083" spans="2:8" s="1" customFormat="1" ht="16.899999999999999" customHeight="1">
      <c r="B3083" s="33"/>
      <c r="C3083" s="226" t="s">
        <v>1</v>
      </c>
      <c r="D3083" s="226" t="s">
        <v>3201</v>
      </c>
      <c r="E3083" s="18" t="s">
        <v>1</v>
      </c>
      <c r="F3083" s="227">
        <v>19.420000000000002</v>
      </c>
      <c r="H3083" s="33"/>
    </row>
    <row r="3084" spans="2:8" s="1" customFormat="1" ht="16.899999999999999" customHeight="1">
      <c r="B3084" s="33"/>
      <c r="C3084" s="226" t="s">
        <v>1</v>
      </c>
      <c r="D3084" s="226" t="s">
        <v>3143</v>
      </c>
      <c r="E3084" s="18" t="s">
        <v>1</v>
      </c>
      <c r="F3084" s="227">
        <v>0</v>
      </c>
      <c r="H3084" s="33"/>
    </row>
    <row r="3085" spans="2:8" s="1" customFormat="1" ht="16.899999999999999" customHeight="1">
      <c r="B3085" s="33"/>
      <c r="C3085" s="226" t="s">
        <v>1</v>
      </c>
      <c r="D3085" s="226" t="s">
        <v>3202</v>
      </c>
      <c r="E3085" s="18" t="s">
        <v>1</v>
      </c>
      <c r="F3085" s="227">
        <v>1.94</v>
      </c>
      <c r="H3085" s="33"/>
    </row>
    <row r="3086" spans="2:8" s="1" customFormat="1" ht="16.899999999999999" customHeight="1">
      <c r="B3086" s="33"/>
      <c r="C3086" s="226" t="s">
        <v>1</v>
      </c>
      <c r="D3086" s="226" t="s">
        <v>325</v>
      </c>
      <c r="E3086" s="18" t="s">
        <v>1</v>
      </c>
      <c r="F3086" s="227">
        <v>105.72199999999999</v>
      </c>
      <c r="H3086" s="33"/>
    </row>
    <row r="3087" spans="2:8" s="1" customFormat="1" ht="16.899999999999999" customHeight="1">
      <c r="B3087" s="33"/>
      <c r="C3087" s="222" t="s">
        <v>209</v>
      </c>
      <c r="D3087" s="223" t="s">
        <v>2427</v>
      </c>
      <c r="E3087" s="224" t="s">
        <v>1</v>
      </c>
      <c r="F3087" s="225">
        <v>64.927999999999997</v>
      </c>
      <c r="H3087" s="33"/>
    </row>
    <row r="3088" spans="2:8" s="1" customFormat="1" ht="16.899999999999999" customHeight="1">
      <c r="B3088" s="33"/>
      <c r="C3088" s="226" t="s">
        <v>1</v>
      </c>
      <c r="D3088" s="226" t="s">
        <v>3104</v>
      </c>
      <c r="E3088" s="18" t="s">
        <v>1</v>
      </c>
      <c r="F3088" s="227">
        <v>0</v>
      </c>
      <c r="H3088" s="33"/>
    </row>
    <row r="3089" spans="2:8" s="1" customFormat="1" ht="16.899999999999999" customHeight="1">
      <c r="B3089" s="33"/>
      <c r="C3089" s="226" t="s">
        <v>1</v>
      </c>
      <c r="D3089" s="226" t="s">
        <v>3368</v>
      </c>
      <c r="E3089" s="18" t="s">
        <v>1</v>
      </c>
      <c r="F3089" s="227">
        <v>26.01</v>
      </c>
      <c r="H3089" s="33"/>
    </row>
    <row r="3090" spans="2:8" s="1" customFormat="1" ht="16.899999999999999" customHeight="1">
      <c r="B3090" s="33"/>
      <c r="C3090" s="226" t="s">
        <v>1</v>
      </c>
      <c r="D3090" s="226" t="s">
        <v>3106</v>
      </c>
      <c r="E3090" s="18" t="s">
        <v>1</v>
      </c>
      <c r="F3090" s="227">
        <v>0</v>
      </c>
      <c r="H3090" s="33"/>
    </row>
    <row r="3091" spans="2:8" s="1" customFormat="1" ht="16.899999999999999" customHeight="1">
      <c r="B3091" s="33"/>
      <c r="C3091" s="226" t="s">
        <v>1</v>
      </c>
      <c r="D3091" s="226" t="s">
        <v>3369</v>
      </c>
      <c r="E3091" s="18" t="s">
        <v>1</v>
      </c>
      <c r="F3091" s="227">
        <v>12.4</v>
      </c>
      <c r="H3091" s="33"/>
    </row>
    <row r="3092" spans="2:8" s="1" customFormat="1" ht="16.899999999999999" customHeight="1">
      <c r="B3092" s="33"/>
      <c r="C3092" s="226" t="s">
        <v>1</v>
      </c>
      <c r="D3092" s="226" t="s">
        <v>3373</v>
      </c>
      <c r="E3092" s="18" t="s">
        <v>1</v>
      </c>
      <c r="F3092" s="227">
        <v>0</v>
      </c>
      <c r="H3092" s="33"/>
    </row>
    <row r="3093" spans="2:8" s="1" customFormat="1" ht="16.899999999999999" customHeight="1">
      <c r="B3093" s="33"/>
      <c r="C3093" s="226" t="s">
        <v>1</v>
      </c>
      <c r="D3093" s="226" t="s">
        <v>3583</v>
      </c>
      <c r="E3093" s="18" t="s">
        <v>1</v>
      </c>
      <c r="F3093" s="227">
        <v>26.518000000000001</v>
      </c>
      <c r="H3093" s="33"/>
    </row>
    <row r="3094" spans="2:8" s="1" customFormat="1" ht="16.899999999999999" customHeight="1">
      <c r="B3094" s="33"/>
      <c r="C3094" s="226" t="s">
        <v>1</v>
      </c>
      <c r="D3094" s="226" t="s">
        <v>325</v>
      </c>
      <c r="E3094" s="18" t="s">
        <v>1</v>
      </c>
      <c r="F3094" s="227">
        <v>64.927999999999997</v>
      </c>
      <c r="H3094" s="33"/>
    </row>
    <row r="3095" spans="2:8" s="1" customFormat="1" ht="16.899999999999999" customHeight="1">
      <c r="B3095" s="33"/>
      <c r="C3095" s="222" t="s">
        <v>2429</v>
      </c>
      <c r="D3095" s="223" t="s">
        <v>2430</v>
      </c>
      <c r="E3095" s="224" t="s">
        <v>1</v>
      </c>
      <c r="F3095" s="225">
        <v>79.027000000000001</v>
      </c>
      <c r="H3095" s="33"/>
    </row>
    <row r="3096" spans="2:8" s="1" customFormat="1" ht="16.899999999999999" customHeight="1">
      <c r="B3096" s="33"/>
      <c r="C3096" s="226" t="s">
        <v>1</v>
      </c>
      <c r="D3096" s="226" t="s">
        <v>3121</v>
      </c>
      <c r="E3096" s="18" t="s">
        <v>1</v>
      </c>
      <c r="F3096" s="227">
        <v>0</v>
      </c>
      <c r="H3096" s="33"/>
    </row>
    <row r="3097" spans="2:8" s="1" customFormat="1" ht="16.899999999999999" customHeight="1">
      <c r="B3097" s="33"/>
      <c r="C3097" s="226" t="s">
        <v>1</v>
      </c>
      <c r="D3097" s="226" t="s">
        <v>3590</v>
      </c>
      <c r="E3097" s="18" t="s">
        <v>1</v>
      </c>
      <c r="F3097" s="227">
        <v>28.196000000000002</v>
      </c>
      <c r="H3097" s="33"/>
    </row>
    <row r="3098" spans="2:8" s="1" customFormat="1" ht="16.899999999999999" customHeight="1">
      <c r="B3098" s="33"/>
      <c r="C3098" s="226" t="s">
        <v>1</v>
      </c>
      <c r="D3098" s="226" t="s">
        <v>3838</v>
      </c>
      <c r="E3098" s="18" t="s">
        <v>1</v>
      </c>
      <c r="F3098" s="227">
        <v>19.998000000000001</v>
      </c>
      <c r="H3098" s="33"/>
    </row>
    <row r="3099" spans="2:8" s="1" customFormat="1" ht="16.899999999999999" customHeight="1">
      <c r="B3099" s="33"/>
      <c r="C3099" s="226" t="s">
        <v>1</v>
      </c>
      <c r="D3099" s="226" t="s">
        <v>3839</v>
      </c>
      <c r="E3099" s="18" t="s">
        <v>1</v>
      </c>
      <c r="F3099" s="227">
        <v>4.3150000000000004</v>
      </c>
      <c r="H3099" s="33"/>
    </row>
    <row r="3100" spans="2:8" s="1" customFormat="1" ht="16.899999999999999" customHeight="1">
      <c r="B3100" s="33"/>
      <c r="C3100" s="226" t="s">
        <v>1</v>
      </c>
      <c r="D3100" s="226" t="s">
        <v>3373</v>
      </c>
      <c r="E3100" s="18" t="s">
        <v>1</v>
      </c>
      <c r="F3100" s="227">
        <v>0</v>
      </c>
      <c r="H3100" s="33"/>
    </row>
    <row r="3101" spans="2:8" s="1" customFormat="1" ht="16.899999999999999" customHeight="1">
      <c r="B3101" s="33"/>
      <c r="C3101" s="226" t="s">
        <v>1</v>
      </c>
      <c r="D3101" s="226" t="s">
        <v>3583</v>
      </c>
      <c r="E3101" s="18" t="s">
        <v>1</v>
      </c>
      <c r="F3101" s="227">
        <v>26.518000000000001</v>
      </c>
      <c r="H3101" s="33"/>
    </row>
    <row r="3102" spans="2:8" s="1" customFormat="1" ht="16.899999999999999" customHeight="1">
      <c r="B3102" s="33"/>
      <c r="C3102" s="226" t="s">
        <v>1</v>
      </c>
      <c r="D3102" s="226" t="s">
        <v>325</v>
      </c>
      <c r="E3102" s="18" t="s">
        <v>1</v>
      </c>
      <c r="F3102" s="227">
        <v>79.027000000000001</v>
      </c>
      <c r="H3102" s="33"/>
    </row>
    <row r="3103" spans="2:8" s="1" customFormat="1" ht="16.899999999999999" customHeight="1">
      <c r="B3103" s="33"/>
      <c r="C3103" s="222" t="s">
        <v>2432</v>
      </c>
      <c r="D3103" s="223" t="s">
        <v>2433</v>
      </c>
      <c r="E3103" s="224" t="s">
        <v>1</v>
      </c>
      <c r="F3103" s="225">
        <v>24.312999999999999</v>
      </c>
      <c r="H3103" s="33"/>
    </row>
    <row r="3104" spans="2:8" s="1" customFormat="1" ht="16.899999999999999" customHeight="1">
      <c r="B3104" s="33"/>
      <c r="C3104" s="226" t="s">
        <v>1</v>
      </c>
      <c r="D3104" s="226" t="s">
        <v>3121</v>
      </c>
      <c r="E3104" s="18" t="s">
        <v>1</v>
      </c>
      <c r="F3104" s="227">
        <v>0</v>
      </c>
      <c r="H3104" s="33"/>
    </row>
    <row r="3105" spans="2:8" s="1" customFormat="1" ht="16.899999999999999" customHeight="1">
      <c r="B3105" s="33"/>
      <c r="C3105" s="226" t="s">
        <v>1</v>
      </c>
      <c r="D3105" s="226" t="s">
        <v>3838</v>
      </c>
      <c r="E3105" s="18" t="s">
        <v>1</v>
      </c>
      <c r="F3105" s="227">
        <v>19.998000000000001</v>
      </c>
      <c r="H3105" s="33"/>
    </row>
    <row r="3106" spans="2:8" s="1" customFormat="1" ht="16.899999999999999" customHeight="1">
      <c r="B3106" s="33"/>
      <c r="C3106" s="226" t="s">
        <v>1</v>
      </c>
      <c r="D3106" s="226" t="s">
        <v>3839</v>
      </c>
      <c r="E3106" s="18" t="s">
        <v>1</v>
      </c>
      <c r="F3106" s="227">
        <v>4.3150000000000004</v>
      </c>
      <c r="H3106" s="33"/>
    </row>
    <row r="3107" spans="2:8" s="1" customFormat="1" ht="16.899999999999999" customHeight="1">
      <c r="B3107" s="33"/>
      <c r="C3107" s="226" t="s">
        <v>1</v>
      </c>
      <c r="D3107" s="226" t="s">
        <v>325</v>
      </c>
      <c r="E3107" s="18" t="s">
        <v>1</v>
      </c>
      <c r="F3107" s="227">
        <v>24.312999999999999</v>
      </c>
      <c r="H3107" s="33"/>
    </row>
    <row r="3108" spans="2:8" s="1" customFormat="1" ht="16.899999999999999" customHeight="1">
      <c r="B3108" s="33"/>
      <c r="C3108" s="222" t="s">
        <v>2468</v>
      </c>
      <c r="D3108" s="223" t="s">
        <v>1</v>
      </c>
      <c r="E3108" s="224" t="s">
        <v>1</v>
      </c>
      <c r="F3108" s="225">
        <v>2.8450000000000002</v>
      </c>
      <c r="H3108" s="33"/>
    </row>
    <row r="3109" spans="2:8" s="1" customFormat="1" ht="16.899999999999999" customHeight="1">
      <c r="B3109" s="33"/>
      <c r="C3109" s="222" t="s">
        <v>3864</v>
      </c>
      <c r="D3109" s="223" t="s">
        <v>1</v>
      </c>
      <c r="E3109" s="224" t="s">
        <v>1</v>
      </c>
      <c r="F3109" s="225">
        <v>70.349000000000004</v>
      </c>
      <c r="H3109" s="33"/>
    </row>
    <row r="3110" spans="2:8" s="1" customFormat="1" ht="16.899999999999999" customHeight="1">
      <c r="B3110" s="33"/>
      <c r="C3110" s="222" t="s">
        <v>3876</v>
      </c>
      <c r="D3110" s="223" t="s">
        <v>1</v>
      </c>
      <c r="E3110" s="224" t="s">
        <v>1</v>
      </c>
      <c r="F3110" s="225">
        <v>19.635000000000002</v>
      </c>
      <c r="H3110" s="33"/>
    </row>
    <row r="3111" spans="2:8" s="1" customFormat="1" ht="16.899999999999999" customHeight="1">
      <c r="B3111" s="33"/>
      <c r="C3111" s="222" t="s">
        <v>3880</v>
      </c>
      <c r="D3111" s="223" t="s">
        <v>1</v>
      </c>
      <c r="E3111" s="224" t="s">
        <v>1</v>
      </c>
      <c r="F3111" s="225">
        <v>49.506</v>
      </c>
      <c r="H3111" s="33"/>
    </row>
    <row r="3112" spans="2:8" s="1" customFormat="1" ht="16.899999999999999" customHeight="1">
      <c r="B3112" s="33"/>
      <c r="C3112" s="222" t="s">
        <v>3869</v>
      </c>
      <c r="D3112" s="223" t="s">
        <v>1</v>
      </c>
      <c r="E3112" s="224" t="s">
        <v>1</v>
      </c>
      <c r="F3112" s="225">
        <v>5.9470000000000001</v>
      </c>
      <c r="H3112" s="33"/>
    </row>
    <row r="3113" spans="2:8" s="1" customFormat="1" ht="16.899999999999999" customHeight="1">
      <c r="B3113" s="33"/>
      <c r="C3113" s="222" t="s">
        <v>3885</v>
      </c>
      <c r="D3113" s="223" t="s">
        <v>1</v>
      </c>
      <c r="E3113" s="224" t="s">
        <v>1</v>
      </c>
      <c r="F3113" s="225">
        <v>55.5</v>
      </c>
      <c r="H3113" s="33"/>
    </row>
    <row r="3114" spans="2:8" s="1" customFormat="1" ht="16.899999999999999" customHeight="1">
      <c r="B3114" s="33"/>
      <c r="C3114" s="222" t="s">
        <v>3910</v>
      </c>
      <c r="D3114" s="223" t="s">
        <v>1</v>
      </c>
      <c r="E3114" s="224" t="s">
        <v>1</v>
      </c>
      <c r="F3114" s="225">
        <v>6.6589999999999998</v>
      </c>
      <c r="H3114" s="33"/>
    </row>
    <row r="3115" spans="2:8" s="1" customFormat="1" ht="16.899999999999999" customHeight="1">
      <c r="B3115" s="33"/>
      <c r="C3115" s="222" t="s">
        <v>3916</v>
      </c>
      <c r="D3115" s="223" t="s">
        <v>1</v>
      </c>
      <c r="E3115" s="224" t="s">
        <v>1</v>
      </c>
      <c r="F3115" s="225">
        <v>12.69</v>
      </c>
      <c r="H3115" s="33"/>
    </row>
    <row r="3116" spans="2:8" s="1" customFormat="1" ht="16.899999999999999" customHeight="1">
      <c r="B3116" s="33"/>
      <c r="C3116" s="226" t="s">
        <v>1</v>
      </c>
      <c r="D3116" s="226" t="s">
        <v>3582</v>
      </c>
      <c r="E3116" s="18" t="s">
        <v>1</v>
      </c>
      <c r="F3116" s="227">
        <v>16.579999999999998</v>
      </c>
      <c r="H3116" s="33"/>
    </row>
    <row r="3117" spans="2:8" s="1" customFormat="1" ht="16.899999999999999" customHeight="1">
      <c r="B3117" s="33"/>
      <c r="C3117" s="226" t="s">
        <v>1</v>
      </c>
      <c r="D3117" s="226" t="s">
        <v>1</v>
      </c>
      <c r="E3117" s="18" t="s">
        <v>1</v>
      </c>
      <c r="F3117" s="227">
        <v>0</v>
      </c>
      <c r="H3117" s="33"/>
    </row>
    <row r="3118" spans="2:8" s="1" customFormat="1" ht="16.899999999999999" customHeight="1">
      <c r="B3118" s="33"/>
      <c r="C3118" s="226" t="s">
        <v>1</v>
      </c>
      <c r="D3118" s="226" t="s">
        <v>3155</v>
      </c>
      <c r="E3118" s="18" t="s">
        <v>1</v>
      </c>
      <c r="F3118" s="227">
        <v>0</v>
      </c>
      <c r="H3118" s="33"/>
    </row>
    <row r="3119" spans="2:8" s="1" customFormat="1" ht="16.899999999999999" customHeight="1">
      <c r="B3119" s="33"/>
      <c r="C3119" s="226" t="s">
        <v>1</v>
      </c>
      <c r="D3119" s="226" t="s">
        <v>4572</v>
      </c>
      <c r="E3119" s="18" t="s">
        <v>1</v>
      </c>
      <c r="F3119" s="227">
        <v>10.535</v>
      </c>
      <c r="H3119" s="33"/>
    </row>
    <row r="3120" spans="2:8" s="1" customFormat="1" ht="16.899999999999999" customHeight="1">
      <c r="B3120" s="33"/>
      <c r="C3120" s="226" t="s">
        <v>1</v>
      </c>
      <c r="D3120" s="226" t="s">
        <v>3157</v>
      </c>
      <c r="E3120" s="18" t="s">
        <v>1</v>
      </c>
      <c r="F3120" s="227">
        <v>0</v>
      </c>
      <c r="H3120" s="33"/>
    </row>
    <row r="3121" spans="2:8" s="1" customFormat="1" ht="16.899999999999999" customHeight="1">
      <c r="B3121" s="33"/>
      <c r="C3121" s="226" t="s">
        <v>1</v>
      </c>
      <c r="D3121" s="226" t="s">
        <v>3566</v>
      </c>
      <c r="E3121" s="18" t="s">
        <v>1</v>
      </c>
      <c r="F3121" s="227">
        <v>2.15</v>
      </c>
      <c r="H3121" s="33"/>
    </row>
    <row r="3122" spans="2:8" s="1" customFormat="1" ht="16.899999999999999" customHeight="1">
      <c r="B3122" s="33"/>
      <c r="C3122" s="226" t="s">
        <v>1</v>
      </c>
      <c r="D3122" s="226" t="s">
        <v>3159</v>
      </c>
      <c r="E3122" s="18" t="s">
        <v>1</v>
      </c>
      <c r="F3122" s="227">
        <v>0</v>
      </c>
      <c r="H3122" s="33"/>
    </row>
    <row r="3123" spans="2:8" s="1" customFormat="1" ht="16.899999999999999" customHeight="1">
      <c r="B3123" s="33"/>
      <c r="C3123" s="226" t="s">
        <v>1</v>
      </c>
      <c r="D3123" s="226" t="s">
        <v>3566</v>
      </c>
      <c r="E3123" s="18" t="s">
        <v>1</v>
      </c>
      <c r="F3123" s="227">
        <v>2.15</v>
      </c>
      <c r="H3123" s="33"/>
    </row>
    <row r="3124" spans="2:8" s="1" customFormat="1" ht="16.899999999999999" customHeight="1">
      <c r="B3124" s="33"/>
      <c r="C3124" s="226" t="s">
        <v>1</v>
      </c>
      <c r="D3124" s="226" t="s">
        <v>325</v>
      </c>
      <c r="E3124" s="18" t="s">
        <v>1</v>
      </c>
      <c r="F3124" s="227">
        <v>418</v>
      </c>
      <c r="H3124" s="33"/>
    </row>
    <row r="3125" spans="2:8" s="1" customFormat="1" ht="16.899999999999999" customHeight="1">
      <c r="B3125" s="33"/>
      <c r="C3125" s="228" t="s">
        <v>10747</v>
      </c>
      <c r="H3125" s="33"/>
    </row>
    <row r="3126" spans="2:8" s="1" customFormat="1" ht="16.899999999999999" customHeight="1">
      <c r="B3126" s="33"/>
      <c r="C3126" s="226" t="s">
        <v>914</v>
      </c>
      <c r="D3126" s="226" t="s">
        <v>915</v>
      </c>
      <c r="E3126" s="18" t="s">
        <v>312</v>
      </c>
      <c r="F3126" s="227">
        <v>418</v>
      </c>
      <c r="H3126" s="33"/>
    </row>
    <row r="3127" spans="2:8" s="1" customFormat="1" ht="16.899999999999999" customHeight="1">
      <c r="B3127" s="33"/>
      <c r="C3127" s="222" t="s">
        <v>259</v>
      </c>
      <c r="D3127" s="223" t="s">
        <v>1</v>
      </c>
      <c r="E3127" s="224" t="s">
        <v>1</v>
      </c>
      <c r="F3127" s="225">
        <v>18</v>
      </c>
      <c r="H3127" s="33"/>
    </row>
    <row r="3128" spans="2:8" s="1" customFormat="1" ht="16.899999999999999" customHeight="1">
      <c r="B3128" s="33"/>
      <c r="C3128" s="226" t="s">
        <v>1</v>
      </c>
      <c r="D3128" s="226" t="s">
        <v>2488</v>
      </c>
      <c r="E3128" s="18" t="s">
        <v>1</v>
      </c>
      <c r="F3128" s="227">
        <v>0</v>
      </c>
      <c r="H3128" s="33"/>
    </row>
    <row r="3129" spans="2:8" s="1" customFormat="1" ht="16.899999999999999" customHeight="1">
      <c r="B3129" s="33"/>
      <c r="C3129" s="226" t="s">
        <v>259</v>
      </c>
      <c r="D3129" s="226" t="s">
        <v>2514</v>
      </c>
      <c r="E3129" s="18" t="s">
        <v>1</v>
      </c>
      <c r="F3129" s="227">
        <v>18</v>
      </c>
      <c r="H3129" s="33"/>
    </row>
    <row r="3130" spans="2:8" s="1" customFormat="1" ht="16.899999999999999" customHeight="1">
      <c r="B3130" s="33"/>
      <c r="C3130" s="228" t="s">
        <v>10747</v>
      </c>
      <c r="H3130" s="33"/>
    </row>
    <row r="3131" spans="2:8" s="1" customFormat="1" ht="16.899999999999999" customHeight="1">
      <c r="B3131" s="33"/>
      <c r="C3131" s="226" t="s">
        <v>2519</v>
      </c>
      <c r="D3131" s="226" t="s">
        <v>2520</v>
      </c>
      <c r="E3131" s="18" t="s">
        <v>337</v>
      </c>
      <c r="F3131" s="227">
        <v>35.472000000000001</v>
      </c>
      <c r="H3131" s="33"/>
    </row>
    <row r="3132" spans="2:8" s="1" customFormat="1" ht="22.5">
      <c r="B3132" s="33"/>
      <c r="C3132" s="226" t="s">
        <v>353</v>
      </c>
      <c r="D3132" s="226" t="s">
        <v>354</v>
      </c>
      <c r="E3132" s="18" t="s">
        <v>337</v>
      </c>
      <c r="F3132" s="227">
        <v>119.318</v>
      </c>
      <c r="H3132" s="33"/>
    </row>
    <row r="3133" spans="2:8" s="1" customFormat="1" ht="22.5">
      <c r="B3133" s="33"/>
      <c r="C3133" s="226" t="s">
        <v>362</v>
      </c>
      <c r="D3133" s="226" t="s">
        <v>363</v>
      </c>
      <c r="E3133" s="18" t="s">
        <v>364</v>
      </c>
      <c r="F3133" s="227">
        <v>182.011</v>
      </c>
      <c r="H3133" s="33"/>
    </row>
    <row r="3134" spans="2:8" s="1" customFormat="1" ht="16.899999999999999" customHeight="1">
      <c r="B3134" s="33"/>
      <c r="C3134" s="226" t="s">
        <v>370</v>
      </c>
      <c r="D3134" s="226" t="s">
        <v>371</v>
      </c>
      <c r="E3134" s="18" t="s">
        <v>337</v>
      </c>
      <c r="F3134" s="227">
        <v>119.318</v>
      </c>
      <c r="H3134" s="33"/>
    </row>
    <row r="3135" spans="2:8" s="1" customFormat="1" ht="26.45" customHeight="1">
      <c r="B3135" s="33"/>
      <c r="C3135" s="221" t="s">
        <v>10909</v>
      </c>
      <c r="D3135" s="221" t="s">
        <v>94</v>
      </c>
      <c r="H3135" s="33"/>
    </row>
    <row r="3136" spans="2:8" s="1" customFormat="1" ht="16.899999999999999" customHeight="1">
      <c r="B3136" s="33"/>
      <c r="C3136" s="222" t="s">
        <v>236</v>
      </c>
      <c r="D3136" s="223" t="s">
        <v>1</v>
      </c>
      <c r="E3136" s="224" t="s">
        <v>1</v>
      </c>
      <c r="F3136" s="225">
        <v>38.735999999999997</v>
      </c>
      <c r="H3136" s="33"/>
    </row>
    <row r="3137" spans="2:8" s="1" customFormat="1" ht="16.899999999999999" customHeight="1">
      <c r="B3137" s="33"/>
      <c r="C3137" s="226" t="s">
        <v>1</v>
      </c>
      <c r="D3137" s="226" t="s">
        <v>538</v>
      </c>
      <c r="E3137" s="18" t="s">
        <v>1</v>
      </c>
      <c r="F3137" s="227">
        <v>0</v>
      </c>
      <c r="H3137" s="33"/>
    </row>
    <row r="3138" spans="2:8" s="1" customFormat="1" ht="16.899999999999999" customHeight="1">
      <c r="B3138" s="33"/>
      <c r="C3138" s="226" t="s">
        <v>1</v>
      </c>
      <c r="D3138" s="226" t="s">
        <v>3634</v>
      </c>
      <c r="E3138" s="18" t="s">
        <v>1</v>
      </c>
      <c r="F3138" s="227">
        <v>29.736000000000001</v>
      </c>
      <c r="H3138" s="33"/>
    </row>
    <row r="3139" spans="2:8" s="1" customFormat="1" ht="16.899999999999999" customHeight="1">
      <c r="B3139" s="33"/>
      <c r="C3139" s="226" t="s">
        <v>1</v>
      </c>
      <c r="D3139" s="226" t="s">
        <v>541</v>
      </c>
      <c r="E3139" s="18" t="s">
        <v>1</v>
      </c>
      <c r="F3139" s="227">
        <v>0</v>
      </c>
      <c r="H3139" s="33"/>
    </row>
    <row r="3140" spans="2:8" s="1" customFormat="1" ht="16.899999999999999" customHeight="1">
      <c r="B3140" s="33"/>
      <c r="C3140" s="226" t="s">
        <v>1</v>
      </c>
      <c r="D3140" s="226" t="s">
        <v>3635</v>
      </c>
      <c r="E3140" s="18" t="s">
        <v>1</v>
      </c>
      <c r="F3140" s="227">
        <v>9</v>
      </c>
      <c r="H3140" s="33"/>
    </row>
    <row r="3141" spans="2:8" s="1" customFormat="1" ht="16.899999999999999" customHeight="1">
      <c r="B3141" s="33"/>
      <c r="C3141" s="226" t="s">
        <v>1</v>
      </c>
      <c r="D3141" s="226" t="s">
        <v>325</v>
      </c>
      <c r="E3141" s="18" t="s">
        <v>1</v>
      </c>
      <c r="F3141" s="227">
        <v>38.735999999999997</v>
      </c>
      <c r="H3141" s="33"/>
    </row>
    <row r="3142" spans="2:8" s="1" customFormat="1" ht="16.899999999999999" customHeight="1">
      <c r="B3142" s="33"/>
      <c r="C3142" s="222" t="s">
        <v>2495</v>
      </c>
      <c r="D3142" s="223" t="s">
        <v>10775</v>
      </c>
      <c r="E3142" s="224" t="s">
        <v>1</v>
      </c>
      <c r="F3142" s="225">
        <v>85.254999999999995</v>
      </c>
      <c r="H3142" s="33"/>
    </row>
    <row r="3143" spans="2:8" s="1" customFormat="1" ht="16.899999999999999" customHeight="1">
      <c r="B3143" s="33"/>
      <c r="C3143" s="222" t="s">
        <v>2407</v>
      </c>
      <c r="D3143" s="223" t="s">
        <v>2408</v>
      </c>
      <c r="E3143" s="224" t="s">
        <v>1</v>
      </c>
      <c r="F3143" s="225">
        <v>136.04400000000001</v>
      </c>
      <c r="H3143" s="33"/>
    </row>
    <row r="3144" spans="2:8" s="1" customFormat="1" ht="16.899999999999999" customHeight="1">
      <c r="B3144" s="33"/>
      <c r="C3144" s="226" t="s">
        <v>1</v>
      </c>
      <c r="D3144" s="226" t="s">
        <v>3180</v>
      </c>
      <c r="E3144" s="18" t="s">
        <v>1</v>
      </c>
      <c r="F3144" s="227">
        <v>0</v>
      </c>
      <c r="H3144" s="33"/>
    </row>
    <row r="3145" spans="2:8" s="1" customFormat="1" ht="16.899999999999999" customHeight="1">
      <c r="B3145" s="33"/>
      <c r="C3145" s="226" t="s">
        <v>1</v>
      </c>
      <c r="D3145" s="226" t="s">
        <v>10897</v>
      </c>
      <c r="E3145" s="18" t="s">
        <v>1</v>
      </c>
      <c r="F3145" s="227">
        <v>80.180000000000007</v>
      </c>
      <c r="H3145" s="33"/>
    </row>
    <row r="3146" spans="2:8" s="1" customFormat="1" ht="16.899999999999999" customHeight="1">
      <c r="B3146" s="33"/>
      <c r="C3146" s="226" t="s">
        <v>1</v>
      </c>
      <c r="D3146" s="226" t="s">
        <v>3182</v>
      </c>
      <c r="E3146" s="18" t="s">
        <v>1</v>
      </c>
      <c r="F3146" s="227">
        <v>0</v>
      </c>
      <c r="H3146" s="33"/>
    </row>
    <row r="3147" spans="2:8" s="1" customFormat="1" ht="16.899999999999999" customHeight="1">
      <c r="B3147" s="33"/>
      <c r="C3147" s="226" t="s">
        <v>1</v>
      </c>
      <c r="D3147" s="226" t="s">
        <v>10898</v>
      </c>
      <c r="E3147" s="18" t="s">
        <v>1</v>
      </c>
      <c r="F3147" s="227">
        <v>49.4</v>
      </c>
      <c r="H3147" s="33"/>
    </row>
    <row r="3148" spans="2:8" s="1" customFormat="1" ht="16.899999999999999" customHeight="1">
      <c r="B3148" s="33"/>
      <c r="C3148" s="226" t="s">
        <v>1</v>
      </c>
      <c r="D3148" s="226" t="s">
        <v>3227</v>
      </c>
      <c r="E3148" s="18" t="s">
        <v>1</v>
      </c>
      <c r="F3148" s="227">
        <v>0</v>
      </c>
      <c r="H3148" s="33"/>
    </row>
    <row r="3149" spans="2:8" s="1" customFormat="1" ht="16.899999999999999" customHeight="1">
      <c r="B3149" s="33"/>
      <c r="C3149" s="226" t="s">
        <v>1</v>
      </c>
      <c r="D3149" s="226" t="s">
        <v>10899</v>
      </c>
      <c r="E3149" s="18" t="s">
        <v>1</v>
      </c>
      <c r="F3149" s="227">
        <v>6.4640000000000004</v>
      </c>
      <c r="H3149" s="33"/>
    </row>
    <row r="3150" spans="2:8" s="1" customFormat="1" ht="16.899999999999999" customHeight="1">
      <c r="B3150" s="33"/>
      <c r="C3150" s="226" t="s">
        <v>1</v>
      </c>
      <c r="D3150" s="226" t="s">
        <v>325</v>
      </c>
      <c r="E3150" s="18" t="s">
        <v>1</v>
      </c>
      <c r="F3150" s="227">
        <v>136.04400000000001</v>
      </c>
      <c r="H3150" s="33"/>
    </row>
    <row r="3151" spans="2:8" s="1" customFormat="1" ht="16.899999999999999" customHeight="1">
      <c r="B3151" s="33"/>
      <c r="C3151" s="222" t="s">
        <v>2356</v>
      </c>
      <c r="D3151" s="223" t="s">
        <v>2357</v>
      </c>
      <c r="E3151" s="224" t="s">
        <v>1</v>
      </c>
      <c r="F3151" s="225">
        <v>6</v>
      </c>
      <c r="H3151" s="33"/>
    </row>
    <row r="3152" spans="2:8" s="1" customFormat="1" ht="16.899999999999999" customHeight="1">
      <c r="B3152" s="33"/>
      <c r="C3152" s="226" t="s">
        <v>1</v>
      </c>
      <c r="D3152" s="226" t="s">
        <v>3209</v>
      </c>
      <c r="E3152" s="18" t="s">
        <v>1</v>
      </c>
      <c r="F3152" s="227">
        <v>0</v>
      </c>
      <c r="H3152" s="33"/>
    </row>
    <row r="3153" spans="2:8" s="1" customFormat="1" ht="16.899999999999999" customHeight="1">
      <c r="B3153" s="33"/>
      <c r="C3153" s="226" t="s">
        <v>1</v>
      </c>
      <c r="D3153" s="226" t="s">
        <v>3210</v>
      </c>
      <c r="E3153" s="18" t="s">
        <v>1</v>
      </c>
      <c r="F3153" s="227">
        <v>6</v>
      </c>
      <c r="H3153" s="33"/>
    </row>
    <row r="3154" spans="2:8" s="1" customFormat="1" ht="16.899999999999999" customHeight="1">
      <c r="B3154" s="33"/>
      <c r="C3154" s="222" t="s">
        <v>2440</v>
      </c>
      <c r="D3154" s="223" t="s">
        <v>2441</v>
      </c>
      <c r="E3154" s="224" t="s">
        <v>1</v>
      </c>
      <c r="F3154" s="225">
        <v>1.68</v>
      </c>
      <c r="H3154" s="33"/>
    </row>
    <row r="3155" spans="2:8" s="1" customFormat="1" ht="16.899999999999999" customHeight="1">
      <c r="B3155" s="33"/>
      <c r="C3155" s="226" t="s">
        <v>1</v>
      </c>
      <c r="D3155" s="226" t="s">
        <v>3194</v>
      </c>
      <c r="E3155" s="18" t="s">
        <v>1</v>
      </c>
      <c r="F3155" s="227">
        <v>0</v>
      </c>
      <c r="H3155" s="33"/>
    </row>
    <row r="3156" spans="2:8" s="1" customFormat="1" ht="16.899999999999999" customHeight="1">
      <c r="B3156" s="33"/>
      <c r="C3156" s="226" t="s">
        <v>1</v>
      </c>
      <c r="D3156" s="226" t="s">
        <v>3223</v>
      </c>
      <c r="E3156" s="18" t="s">
        <v>1</v>
      </c>
      <c r="F3156" s="227">
        <v>1.68</v>
      </c>
      <c r="H3156" s="33"/>
    </row>
    <row r="3157" spans="2:8" s="1" customFormat="1" ht="16.899999999999999" customHeight="1">
      <c r="B3157" s="33"/>
      <c r="C3157" s="222" t="s">
        <v>2435</v>
      </c>
      <c r="D3157" s="223" t="s">
        <v>2436</v>
      </c>
      <c r="E3157" s="224" t="s">
        <v>1</v>
      </c>
      <c r="F3157" s="225">
        <v>21.6</v>
      </c>
      <c r="H3157" s="33"/>
    </row>
    <row r="3158" spans="2:8" s="1" customFormat="1" ht="16.899999999999999" customHeight="1">
      <c r="B3158" s="33"/>
      <c r="C3158" s="226" t="s">
        <v>1</v>
      </c>
      <c r="D3158" s="226" t="s">
        <v>3220</v>
      </c>
      <c r="E3158" s="18" t="s">
        <v>1</v>
      </c>
      <c r="F3158" s="227">
        <v>0</v>
      </c>
      <c r="H3158" s="33"/>
    </row>
    <row r="3159" spans="2:8" s="1" customFormat="1" ht="16.899999999999999" customHeight="1">
      <c r="B3159" s="33"/>
      <c r="C3159" s="226" t="s">
        <v>1</v>
      </c>
      <c r="D3159" s="226" t="s">
        <v>3221</v>
      </c>
      <c r="E3159" s="18" t="s">
        <v>1</v>
      </c>
      <c r="F3159" s="227">
        <v>16.8</v>
      </c>
      <c r="H3159" s="33"/>
    </row>
    <row r="3160" spans="2:8" s="1" customFormat="1" ht="16.899999999999999" customHeight="1">
      <c r="B3160" s="33"/>
      <c r="C3160" s="226" t="s">
        <v>1</v>
      </c>
      <c r="D3160" s="226" t="s">
        <v>3217</v>
      </c>
      <c r="E3160" s="18" t="s">
        <v>1</v>
      </c>
      <c r="F3160" s="227">
        <v>0</v>
      </c>
      <c r="H3160" s="33"/>
    </row>
    <row r="3161" spans="2:8" s="1" customFormat="1" ht="16.899999999999999" customHeight="1">
      <c r="B3161" s="33"/>
      <c r="C3161" s="226" t="s">
        <v>1</v>
      </c>
      <c r="D3161" s="226" t="s">
        <v>3218</v>
      </c>
      <c r="E3161" s="18" t="s">
        <v>1</v>
      </c>
      <c r="F3161" s="227">
        <v>4.8</v>
      </c>
      <c r="H3161" s="33"/>
    </row>
    <row r="3162" spans="2:8" s="1" customFormat="1" ht="16.899999999999999" customHeight="1">
      <c r="B3162" s="33"/>
      <c r="C3162" s="226" t="s">
        <v>1</v>
      </c>
      <c r="D3162" s="226" t="s">
        <v>325</v>
      </c>
      <c r="E3162" s="18" t="s">
        <v>1</v>
      </c>
      <c r="F3162" s="227">
        <v>21.6</v>
      </c>
      <c r="H3162" s="33"/>
    </row>
    <row r="3163" spans="2:8" s="1" customFormat="1" ht="16.899999999999999" customHeight="1">
      <c r="B3163" s="33"/>
      <c r="C3163" s="222" t="s">
        <v>2437</v>
      </c>
      <c r="D3163" s="223" t="s">
        <v>2438</v>
      </c>
      <c r="E3163" s="224" t="s">
        <v>1</v>
      </c>
      <c r="F3163" s="225">
        <v>9.6</v>
      </c>
      <c r="H3163" s="33"/>
    </row>
    <row r="3164" spans="2:8" s="1" customFormat="1" ht="16.899999999999999" customHeight="1">
      <c r="B3164" s="33"/>
      <c r="C3164" s="226" t="s">
        <v>1</v>
      </c>
      <c r="D3164" s="226" t="s">
        <v>3227</v>
      </c>
      <c r="E3164" s="18" t="s">
        <v>1</v>
      </c>
      <c r="F3164" s="227">
        <v>0</v>
      </c>
      <c r="H3164" s="33"/>
    </row>
    <row r="3165" spans="2:8" s="1" customFormat="1" ht="16.899999999999999" customHeight="1">
      <c r="B3165" s="33"/>
      <c r="C3165" s="226" t="s">
        <v>1</v>
      </c>
      <c r="D3165" s="226" t="s">
        <v>3228</v>
      </c>
      <c r="E3165" s="18" t="s">
        <v>1</v>
      </c>
      <c r="F3165" s="227">
        <v>9.6</v>
      </c>
      <c r="H3165" s="33"/>
    </row>
    <row r="3166" spans="2:8" s="1" customFormat="1" ht="16.899999999999999" customHeight="1">
      <c r="B3166" s="33"/>
      <c r="C3166" s="222" t="s">
        <v>2358</v>
      </c>
      <c r="D3166" s="223" t="s">
        <v>2359</v>
      </c>
      <c r="E3166" s="224" t="s">
        <v>1</v>
      </c>
      <c r="F3166" s="225">
        <v>13.688000000000001</v>
      </c>
      <c r="H3166" s="33"/>
    </row>
    <row r="3167" spans="2:8" s="1" customFormat="1" ht="16.899999999999999" customHeight="1">
      <c r="B3167" s="33"/>
      <c r="C3167" s="226" t="s">
        <v>1</v>
      </c>
      <c r="D3167" s="226" t="s">
        <v>3217</v>
      </c>
      <c r="E3167" s="18" t="s">
        <v>1</v>
      </c>
      <c r="F3167" s="227">
        <v>0</v>
      </c>
      <c r="H3167" s="33"/>
    </row>
    <row r="3168" spans="2:8" s="1" customFormat="1" ht="16.899999999999999" customHeight="1">
      <c r="B3168" s="33"/>
      <c r="C3168" s="226" t="s">
        <v>1</v>
      </c>
      <c r="D3168" s="226" t="s">
        <v>3218</v>
      </c>
      <c r="E3168" s="18" t="s">
        <v>1</v>
      </c>
      <c r="F3168" s="227">
        <v>4.8</v>
      </c>
      <c r="H3168" s="33"/>
    </row>
    <row r="3169" spans="2:8" s="1" customFormat="1" ht="16.899999999999999" customHeight="1">
      <c r="B3169" s="33"/>
      <c r="C3169" s="226" t="s">
        <v>1</v>
      </c>
      <c r="D3169" s="226" t="s">
        <v>3230</v>
      </c>
      <c r="E3169" s="18" t="s">
        <v>1</v>
      </c>
      <c r="F3169" s="227">
        <v>8.8879999999999999</v>
      </c>
      <c r="H3169" s="33"/>
    </row>
    <row r="3170" spans="2:8" s="1" customFormat="1" ht="16.899999999999999" customHeight="1">
      <c r="B3170" s="33"/>
      <c r="C3170" s="226" t="s">
        <v>1</v>
      </c>
      <c r="D3170" s="226" t="s">
        <v>325</v>
      </c>
      <c r="E3170" s="18" t="s">
        <v>1</v>
      </c>
      <c r="F3170" s="227">
        <v>13.688000000000001</v>
      </c>
      <c r="H3170" s="33"/>
    </row>
    <row r="3171" spans="2:8" s="1" customFormat="1" ht="16.899999999999999" customHeight="1">
      <c r="B3171" s="33"/>
      <c r="C3171" s="222" t="s">
        <v>2353</v>
      </c>
      <c r="D3171" s="223" t="s">
        <v>2354</v>
      </c>
      <c r="E3171" s="224" t="s">
        <v>1</v>
      </c>
      <c r="F3171" s="225">
        <v>2.2400000000000002</v>
      </c>
      <c r="H3171" s="33"/>
    </row>
    <row r="3172" spans="2:8" s="1" customFormat="1" ht="16.899999999999999" customHeight="1">
      <c r="B3172" s="33"/>
      <c r="C3172" s="226" t="s">
        <v>1</v>
      </c>
      <c r="D3172" s="226" t="s">
        <v>3197</v>
      </c>
      <c r="E3172" s="18" t="s">
        <v>1</v>
      </c>
      <c r="F3172" s="227">
        <v>0</v>
      </c>
      <c r="H3172" s="33"/>
    </row>
    <row r="3173" spans="2:8" s="1" customFormat="1" ht="16.899999999999999" customHeight="1">
      <c r="B3173" s="33"/>
      <c r="C3173" s="226" t="s">
        <v>1</v>
      </c>
      <c r="D3173" s="226" t="s">
        <v>3198</v>
      </c>
      <c r="E3173" s="18" t="s">
        <v>1</v>
      </c>
      <c r="F3173" s="227">
        <v>2.2400000000000002</v>
      </c>
      <c r="H3173" s="33"/>
    </row>
    <row r="3174" spans="2:8" s="1" customFormat="1" ht="16.899999999999999" customHeight="1">
      <c r="B3174" s="33"/>
      <c r="C3174" s="222" t="s">
        <v>2350</v>
      </c>
      <c r="D3174" s="223" t="s">
        <v>2351</v>
      </c>
      <c r="E3174" s="224" t="s">
        <v>1</v>
      </c>
      <c r="F3174" s="225">
        <v>4.4800000000000004</v>
      </c>
      <c r="H3174" s="33"/>
    </row>
    <row r="3175" spans="2:8" s="1" customFormat="1" ht="16.899999999999999" customHeight="1">
      <c r="B3175" s="33"/>
      <c r="C3175" s="226" t="s">
        <v>1</v>
      </c>
      <c r="D3175" s="226" t="s">
        <v>3194</v>
      </c>
      <c r="E3175" s="18" t="s">
        <v>1</v>
      </c>
      <c r="F3175" s="227">
        <v>0</v>
      </c>
      <c r="H3175" s="33"/>
    </row>
    <row r="3176" spans="2:8" s="1" customFormat="1" ht="16.899999999999999" customHeight="1">
      <c r="B3176" s="33"/>
      <c r="C3176" s="226" t="s">
        <v>1</v>
      </c>
      <c r="D3176" s="226" t="s">
        <v>3195</v>
      </c>
      <c r="E3176" s="18" t="s">
        <v>1</v>
      </c>
      <c r="F3176" s="227">
        <v>4.4800000000000004</v>
      </c>
      <c r="H3176" s="33"/>
    </row>
    <row r="3177" spans="2:8" s="1" customFormat="1" ht="16.899999999999999" customHeight="1">
      <c r="B3177" s="33"/>
      <c r="C3177" s="222" t="s">
        <v>2410</v>
      </c>
      <c r="D3177" s="223" t="s">
        <v>1</v>
      </c>
      <c r="E3177" s="224" t="s">
        <v>1</v>
      </c>
      <c r="F3177" s="225">
        <v>11.484</v>
      </c>
      <c r="H3177" s="33"/>
    </row>
    <row r="3178" spans="2:8" s="1" customFormat="1" ht="16.899999999999999" customHeight="1">
      <c r="B3178" s="33"/>
      <c r="C3178" s="226" t="s">
        <v>1</v>
      </c>
      <c r="D3178" s="226" t="s">
        <v>3180</v>
      </c>
      <c r="E3178" s="18" t="s">
        <v>1</v>
      </c>
      <c r="F3178" s="227">
        <v>0</v>
      </c>
      <c r="H3178" s="33"/>
    </row>
    <row r="3179" spans="2:8" s="1" customFormat="1" ht="16.899999999999999" customHeight="1">
      <c r="B3179" s="33"/>
      <c r="C3179" s="226" t="s">
        <v>1</v>
      </c>
      <c r="D3179" s="226" t="s">
        <v>3320</v>
      </c>
      <c r="E3179" s="18" t="s">
        <v>1</v>
      </c>
      <c r="F3179" s="227">
        <v>1.3440000000000001</v>
      </c>
      <c r="H3179" s="33"/>
    </row>
    <row r="3180" spans="2:8" s="1" customFormat="1" ht="16.899999999999999" customHeight="1">
      <c r="B3180" s="33"/>
      <c r="C3180" s="226" t="s">
        <v>1</v>
      </c>
      <c r="D3180" s="226" t="s">
        <v>3321</v>
      </c>
      <c r="E3180" s="18" t="s">
        <v>1</v>
      </c>
      <c r="F3180" s="227">
        <v>7.5</v>
      </c>
      <c r="H3180" s="33"/>
    </row>
    <row r="3181" spans="2:8" s="1" customFormat="1" ht="16.899999999999999" customHeight="1">
      <c r="B3181" s="33"/>
      <c r="C3181" s="226" t="s">
        <v>1</v>
      </c>
      <c r="D3181" s="226" t="s">
        <v>3322</v>
      </c>
      <c r="E3181" s="18" t="s">
        <v>1</v>
      </c>
      <c r="F3181" s="227">
        <v>2.04</v>
      </c>
      <c r="H3181" s="33"/>
    </row>
    <row r="3182" spans="2:8" s="1" customFormat="1" ht="16.899999999999999" customHeight="1">
      <c r="B3182" s="33"/>
      <c r="C3182" s="226" t="s">
        <v>1</v>
      </c>
      <c r="D3182" s="226" t="s">
        <v>3323</v>
      </c>
      <c r="E3182" s="18" t="s">
        <v>1</v>
      </c>
      <c r="F3182" s="227">
        <v>0.6</v>
      </c>
      <c r="H3182" s="33"/>
    </row>
    <row r="3183" spans="2:8" s="1" customFormat="1" ht="16.899999999999999" customHeight="1">
      <c r="B3183" s="33"/>
      <c r="C3183" s="226" t="s">
        <v>1</v>
      </c>
      <c r="D3183" s="226" t="s">
        <v>325</v>
      </c>
      <c r="E3183" s="18" t="s">
        <v>1</v>
      </c>
      <c r="F3183" s="227">
        <v>11.484</v>
      </c>
      <c r="H3183" s="33"/>
    </row>
    <row r="3184" spans="2:8" s="1" customFormat="1" ht="16.899999999999999" customHeight="1">
      <c r="B3184" s="33"/>
      <c r="C3184" s="222" t="s">
        <v>2405</v>
      </c>
      <c r="D3184" s="223" t="s">
        <v>1</v>
      </c>
      <c r="E3184" s="224" t="s">
        <v>1</v>
      </c>
      <c r="F3184" s="225">
        <v>36.53</v>
      </c>
      <c r="H3184" s="33"/>
    </row>
    <row r="3185" spans="2:8" s="1" customFormat="1" ht="16.899999999999999" customHeight="1">
      <c r="B3185" s="33"/>
      <c r="C3185" s="226" t="s">
        <v>1</v>
      </c>
      <c r="D3185" s="226" t="s">
        <v>3180</v>
      </c>
      <c r="E3185" s="18" t="s">
        <v>1</v>
      </c>
      <c r="F3185" s="227">
        <v>0</v>
      </c>
      <c r="H3185" s="33"/>
    </row>
    <row r="3186" spans="2:8" s="1" customFormat="1" ht="16.899999999999999" customHeight="1">
      <c r="B3186" s="33"/>
      <c r="C3186" s="226" t="s">
        <v>1</v>
      </c>
      <c r="D3186" s="226" t="s">
        <v>3181</v>
      </c>
      <c r="E3186" s="18" t="s">
        <v>1</v>
      </c>
      <c r="F3186" s="227">
        <v>29.07</v>
      </c>
      <c r="H3186" s="33"/>
    </row>
    <row r="3187" spans="2:8" s="1" customFormat="1" ht="16.899999999999999" customHeight="1">
      <c r="B3187" s="33"/>
      <c r="C3187" s="226" t="s">
        <v>1</v>
      </c>
      <c r="D3187" s="226" t="s">
        <v>3182</v>
      </c>
      <c r="E3187" s="18" t="s">
        <v>1</v>
      </c>
      <c r="F3187" s="227">
        <v>0</v>
      </c>
      <c r="H3187" s="33"/>
    </row>
    <row r="3188" spans="2:8" s="1" customFormat="1" ht="16.899999999999999" customHeight="1">
      <c r="B3188" s="33"/>
      <c r="C3188" s="226" t="s">
        <v>1</v>
      </c>
      <c r="D3188" s="226" t="s">
        <v>3183</v>
      </c>
      <c r="E3188" s="18" t="s">
        <v>1</v>
      </c>
      <c r="F3188" s="227">
        <v>7.46</v>
      </c>
      <c r="H3188" s="33"/>
    </row>
    <row r="3189" spans="2:8" s="1" customFormat="1" ht="16.899999999999999" customHeight="1">
      <c r="B3189" s="33"/>
      <c r="C3189" s="226" t="s">
        <v>1</v>
      </c>
      <c r="D3189" s="226" t="s">
        <v>325</v>
      </c>
      <c r="E3189" s="18" t="s">
        <v>1</v>
      </c>
      <c r="F3189" s="227">
        <v>36.53</v>
      </c>
      <c r="H3189" s="33"/>
    </row>
    <row r="3190" spans="2:8" s="1" customFormat="1" ht="16.899999999999999" customHeight="1">
      <c r="B3190" s="33"/>
      <c r="C3190" s="222" t="s">
        <v>2346</v>
      </c>
      <c r="D3190" s="223" t="s">
        <v>1</v>
      </c>
      <c r="E3190" s="224" t="s">
        <v>1</v>
      </c>
      <c r="F3190" s="225">
        <v>196.58500000000001</v>
      </c>
      <c r="H3190" s="33"/>
    </row>
    <row r="3191" spans="2:8" s="1" customFormat="1" ht="16.899999999999999" customHeight="1">
      <c r="B3191" s="33"/>
      <c r="C3191" s="226" t="s">
        <v>1</v>
      </c>
      <c r="D3191" s="226" t="s">
        <v>3110</v>
      </c>
      <c r="E3191" s="18" t="s">
        <v>1</v>
      </c>
      <c r="F3191" s="227">
        <v>0</v>
      </c>
      <c r="H3191" s="33"/>
    </row>
    <row r="3192" spans="2:8" s="1" customFormat="1" ht="16.899999999999999" customHeight="1">
      <c r="B3192" s="33"/>
      <c r="C3192" s="226" t="s">
        <v>1</v>
      </c>
      <c r="D3192" s="226" t="s">
        <v>4494</v>
      </c>
      <c r="E3192" s="18" t="s">
        <v>1</v>
      </c>
      <c r="F3192" s="227">
        <v>25.085000000000001</v>
      </c>
      <c r="H3192" s="33"/>
    </row>
    <row r="3193" spans="2:8" s="1" customFormat="1" ht="16.899999999999999" customHeight="1">
      <c r="B3193" s="33"/>
      <c r="C3193" s="226" t="s">
        <v>1</v>
      </c>
      <c r="D3193" s="226" t="s">
        <v>3112</v>
      </c>
      <c r="E3193" s="18" t="s">
        <v>1</v>
      </c>
      <c r="F3193" s="227">
        <v>0</v>
      </c>
      <c r="H3193" s="33"/>
    </row>
    <row r="3194" spans="2:8" s="1" customFormat="1" ht="16.899999999999999" customHeight="1">
      <c r="B3194" s="33"/>
      <c r="C3194" s="226" t="s">
        <v>1</v>
      </c>
      <c r="D3194" s="226" t="s">
        <v>4495</v>
      </c>
      <c r="E3194" s="18" t="s">
        <v>1</v>
      </c>
      <c r="F3194" s="227">
        <v>7.5</v>
      </c>
      <c r="H3194" s="33"/>
    </row>
    <row r="3195" spans="2:8" s="1" customFormat="1" ht="16.899999999999999" customHeight="1">
      <c r="B3195" s="33"/>
      <c r="C3195" s="226" t="s">
        <v>1</v>
      </c>
      <c r="D3195" s="226" t="s">
        <v>3114</v>
      </c>
      <c r="E3195" s="18" t="s">
        <v>1</v>
      </c>
      <c r="F3195" s="227">
        <v>0</v>
      </c>
      <c r="H3195" s="33"/>
    </row>
    <row r="3196" spans="2:8" s="1" customFormat="1" ht="16.899999999999999" customHeight="1">
      <c r="B3196" s="33"/>
      <c r="C3196" s="226" t="s">
        <v>1</v>
      </c>
      <c r="D3196" s="226" t="s">
        <v>4496</v>
      </c>
      <c r="E3196" s="18" t="s">
        <v>1</v>
      </c>
      <c r="F3196" s="227">
        <v>16.501999999999999</v>
      </c>
      <c r="H3196" s="33"/>
    </row>
    <row r="3197" spans="2:8" s="1" customFormat="1" ht="16.899999999999999" customHeight="1">
      <c r="B3197" s="33"/>
      <c r="C3197" s="226" t="s">
        <v>1</v>
      </c>
      <c r="D3197" s="226" t="s">
        <v>3116</v>
      </c>
      <c r="E3197" s="18" t="s">
        <v>1</v>
      </c>
      <c r="F3197" s="227">
        <v>0</v>
      </c>
      <c r="H3197" s="33"/>
    </row>
    <row r="3198" spans="2:8" s="1" customFormat="1" ht="16.899999999999999" customHeight="1">
      <c r="B3198" s="33"/>
      <c r="C3198" s="226" t="s">
        <v>1</v>
      </c>
      <c r="D3198" s="226" t="s">
        <v>4497</v>
      </c>
      <c r="E3198" s="18" t="s">
        <v>1</v>
      </c>
      <c r="F3198" s="227">
        <v>28.183</v>
      </c>
      <c r="H3198" s="33"/>
    </row>
    <row r="3199" spans="2:8" s="1" customFormat="1" ht="16.899999999999999" customHeight="1">
      <c r="B3199" s="33"/>
      <c r="C3199" s="226" t="s">
        <v>1</v>
      </c>
      <c r="D3199" s="226" t="s">
        <v>3124</v>
      </c>
      <c r="E3199" s="18" t="s">
        <v>1</v>
      </c>
      <c r="F3199" s="227">
        <v>0</v>
      </c>
      <c r="H3199" s="33"/>
    </row>
    <row r="3200" spans="2:8" s="1" customFormat="1" ht="16.899999999999999" customHeight="1">
      <c r="B3200" s="33"/>
      <c r="C3200" s="226" t="s">
        <v>1</v>
      </c>
      <c r="D3200" s="226" t="s">
        <v>4498</v>
      </c>
      <c r="E3200" s="18" t="s">
        <v>1</v>
      </c>
      <c r="F3200" s="227">
        <v>3.9</v>
      </c>
      <c r="H3200" s="33"/>
    </row>
    <row r="3201" spans="2:8" s="1" customFormat="1" ht="16.899999999999999" customHeight="1">
      <c r="B3201" s="33"/>
      <c r="C3201" s="226" t="s">
        <v>1</v>
      </c>
      <c r="D3201" s="226" t="s">
        <v>3129</v>
      </c>
      <c r="E3201" s="18" t="s">
        <v>1</v>
      </c>
      <c r="F3201" s="227">
        <v>0</v>
      </c>
      <c r="H3201" s="33"/>
    </row>
    <row r="3202" spans="2:8" s="1" customFormat="1" ht="16.899999999999999" customHeight="1">
      <c r="B3202" s="33"/>
      <c r="C3202" s="226" t="s">
        <v>1</v>
      </c>
      <c r="D3202" s="226" t="s">
        <v>4499</v>
      </c>
      <c r="E3202" s="18" t="s">
        <v>1</v>
      </c>
      <c r="F3202" s="227">
        <v>21.154</v>
      </c>
      <c r="H3202" s="33"/>
    </row>
    <row r="3203" spans="2:8" s="1" customFormat="1" ht="16.899999999999999" customHeight="1">
      <c r="B3203" s="33"/>
      <c r="C3203" s="226" t="s">
        <v>1</v>
      </c>
      <c r="D3203" s="226" t="s">
        <v>3134</v>
      </c>
      <c r="E3203" s="18" t="s">
        <v>1</v>
      </c>
      <c r="F3203" s="227">
        <v>0</v>
      </c>
      <c r="H3203" s="33"/>
    </row>
    <row r="3204" spans="2:8" s="1" customFormat="1" ht="16.899999999999999" customHeight="1">
      <c r="B3204" s="33"/>
      <c r="C3204" s="226" t="s">
        <v>1</v>
      </c>
      <c r="D3204" s="226" t="s">
        <v>4500</v>
      </c>
      <c r="E3204" s="18" t="s">
        <v>1</v>
      </c>
      <c r="F3204" s="227">
        <v>4.2240000000000002</v>
      </c>
      <c r="H3204" s="33"/>
    </row>
    <row r="3205" spans="2:8" s="1" customFormat="1" ht="16.899999999999999" customHeight="1">
      <c r="B3205" s="33"/>
      <c r="C3205" s="226" t="s">
        <v>1</v>
      </c>
      <c r="D3205" s="226" t="s">
        <v>3138</v>
      </c>
      <c r="E3205" s="18" t="s">
        <v>1</v>
      </c>
      <c r="F3205" s="227">
        <v>0</v>
      </c>
      <c r="H3205" s="33"/>
    </row>
    <row r="3206" spans="2:8" s="1" customFormat="1" ht="16.899999999999999" customHeight="1">
      <c r="B3206" s="33"/>
      <c r="C3206" s="226" t="s">
        <v>1</v>
      </c>
      <c r="D3206" s="226" t="s">
        <v>4501</v>
      </c>
      <c r="E3206" s="18" t="s">
        <v>1</v>
      </c>
      <c r="F3206" s="227">
        <v>14.999000000000001</v>
      </c>
      <c r="H3206" s="33"/>
    </row>
    <row r="3207" spans="2:8" s="1" customFormat="1" ht="16.899999999999999" customHeight="1">
      <c r="B3207" s="33"/>
      <c r="C3207" s="226" t="s">
        <v>1</v>
      </c>
      <c r="D3207" s="226" t="s">
        <v>3142</v>
      </c>
      <c r="E3207" s="18" t="s">
        <v>1</v>
      </c>
      <c r="F3207" s="227">
        <v>0</v>
      </c>
      <c r="H3207" s="33"/>
    </row>
    <row r="3208" spans="2:8" s="1" customFormat="1" ht="16.899999999999999" customHeight="1">
      <c r="B3208" s="33"/>
      <c r="C3208" s="226" t="s">
        <v>1</v>
      </c>
      <c r="D3208" s="226" t="s">
        <v>4500</v>
      </c>
      <c r="E3208" s="18" t="s">
        <v>1</v>
      </c>
      <c r="F3208" s="227">
        <v>4.2240000000000002</v>
      </c>
      <c r="H3208" s="33"/>
    </row>
    <row r="3209" spans="2:8" s="1" customFormat="1" ht="16.899999999999999" customHeight="1">
      <c r="B3209" s="33"/>
      <c r="C3209" s="226" t="s">
        <v>1</v>
      </c>
      <c r="D3209" s="226" t="s">
        <v>3144</v>
      </c>
      <c r="E3209" s="18" t="s">
        <v>1</v>
      </c>
      <c r="F3209" s="227">
        <v>0</v>
      </c>
      <c r="H3209" s="33"/>
    </row>
    <row r="3210" spans="2:8" s="1" customFormat="1" ht="16.899999999999999" customHeight="1">
      <c r="B3210" s="33"/>
      <c r="C3210" s="226" t="s">
        <v>1</v>
      </c>
      <c r="D3210" s="226" t="s">
        <v>4501</v>
      </c>
      <c r="E3210" s="18" t="s">
        <v>1</v>
      </c>
      <c r="F3210" s="227">
        <v>14.999000000000001</v>
      </c>
      <c r="H3210" s="33"/>
    </row>
    <row r="3211" spans="2:8" s="1" customFormat="1" ht="16.899999999999999" customHeight="1">
      <c r="B3211" s="33"/>
      <c r="C3211" s="226" t="s">
        <v>1</v>
      </c>
      <c r="D3211" s="226" t="s">
        <v>1</v>
      </c>
      <c r="E3211" s="18" t="s">
        <v>1</v>
      </c>
      <c r="F3211" s="227">
        <v>0</v>
      </c>
      <c r="H3211" s="33"/>
    </row>
    <row r="3212" spans="2:8" s="1" customFormat="1" ht="16.899999999999999" customHeight="1">
      <c r="B3212" s="33"/>
      <c r="C3212" s="226" t="s">
        <v>1</v>
      </c>
      <c r="D3212" s="226" t="s">
        <v>3155</v>
      </c>
      <c r="E3212" s="18" t="s">
        <v>1</v>
      </c>
      <c r="F3212" s="227">
        <v>0</v>
      </c>
      <c r="H3212" s="33"/>
    </row>
    <row r="3213" spans="2:8" s="1" customFormat="1" ht="16.899999999999999" customHeight="1">
      <c r="B3213" s="33"/>
      <c r="C3213" s="226" t="s">
        <v>1</v>
      </c>
      <c r="D3213" s="226" t="s">
        <v>4502</v>
      </c>
      <c r="E3213" s="18" t="s">
        <v>1</v>
      </c>
      <c r="F3213" s="227">
        <v>21.701000000000001</v>
      </c>
      <c r="H3213" s="33"/>
    </row>
    <row r="3214" spans="2:8" s="1" customFormat="1" ht="16.899999999999999" customHeight="1">
      <c r="B3214" s="33"/>
      <c r="C3214" s="226" t="s">
        <v>1</v>
      </c>
      <c r="D3214" s="226" t="s">
        <v>3157</v>
      </c>
      <c r="E3214" s="18" t="s">
        <v>1</v>
      </c>
      <c r="F3214" s="227">
        <v>0</v>
      </c>
      <c r="H3214" s="33"/>
    </row>
    <row r="3215" spans="2:8" s="1" customFormat="1" ht="16.899999999999999" customHeight="1">
      <c r="B3215" s="33"/>
      <c r="C3215" s="226" t="s">
        <v>1</v>
      </c>
      <c r="D3215" s="226" t="s">
        <v>4503</v>
      </c>
      <c r="E3215" s="18" t="s">
        <v>1</v>
      </c>
      <c r="F3215" s="227">
        <v>19.992999999999999</v>
      </c>
      <c r="H3215" s="33"/>
    </row>
    <row r="3216" spans="2:8" s="1" customFormat="1" ht="16.899999999999999" customHeight="1">
      <c r="B3216" s="33"/>
      <c r="C3216" s="226" t="s">
        <v>1</v>
      </c>
      <c r="D3216" s="226" t="s">
        <v>3159</v>
      </c>
      <c r="E3216" s="18" t="s">
        <v>1</v>
      </c>
      <c r="F3216" s="227">
        <v>0</v>
      </c>
      <c r="H3216" s="33"/>
    </row>
    <row r="3217" spans="2:8" s="1" customFormat="1" ht="16.899999999999999" customHeight="1">
      <c r="B3217" s="33"/>
      <c r="C3217" s="226" t="s">
        <v>1</v>
      </c>
      <c r="D3217" s="226" t="s">
        <v>4504</v>
      </c>
      <c r="E3217" s="18" t="s">
        <v>1</v>
      </c>
      <c r="F3217" s="227">
        <v>14.121</v>
      </c>
      <c r="H3217" s="33"/>
    </row>
    <row r="3218" spans="2:8" s="1" customFormat="1" ht="16.899999999999999" customHeight="1">
      <c r="B3218" s="33"/>
      <c r="C3218" s="226" t="s">
        <v>1</v>
      </c>
      <c r="D3218" s="226" t="s">
        <v>325</v>
      </c>
      <c r="E3218" s="18" t="s">
        <v>1</v>
      </c>
      <c r="F3218" s="227">
        <v>196.58500000000001</v>
      </c>
      <c r="H3218" s="33"/>
    </row>
    <row r="3219" spans="2:8" s="1" customFormat="1" ht="16.899999999999999" customHeight="1">
      <c r="B3219" s="33"/>
      <c r="C3219" s="222" t="s">
        <v>213</v>
      </c>
      <c r="D3219" s="223" t="s">
        <v>1</v>
      </c>
      <c r="E3219" s="224" t="s">
        <v>1</v>
      </c>
      <c r="F3219" s="225">
        <v>876.74</v>
      </c>
      <c r="H3219" s="33"/>
    </row>
    <row r="3220" spans="2:8" s="1" customFormat="1" ht="16.899999999999999" customHeight="1">
      <c r="B3220" s="33"/>
      <c r="C3220" s="226" t="s">
        <v>1</v>
      </c>
      <c r="D3220" s="226" t="s">
        <v>3603</v>
      </c>
      <c r="E3220" s="18" t="s">
        <v>1</v>
      </c>
      <c r="F3220" s="227">
        <v>0</v>
      </c>
      <c r="H3220" s="33"/>
    </row>
    <row r="3221" spans="2:8" s="1" customFormat="1" ht="16.899999999999999" customHeight="1">
      <c r="B3221" s="33"/>
      <c r="C3221" s="226" t="s">
        <v>1</v>
      </c>
      <c r="D3221" s="226" t="s">
        <v>3604</v>
      </c>
      <c r="E3221" s="18" t="s">
        <v>1</v>
      </c>
      <c r="F3221" s="227">
        <v>707.91</v>
      </c>
      <c r="H3221" s="33"/>
    </row>
    <row r="3222" spans="2:8" s="1" customFormat="1" ht="16.899999999999999" customHeight="1">
      <c r="B3222" s="33"/>
      <c r="C3222" s="226" t="s">
        <v>1</v>
      </c>
      <c r="D3222" s="226" t="s">
        <v>2560</v>
      </c>
      <c r="E3222" s="18" t="s">
        <v>1</v>
      </c>
      <c r="F3222" s="227">
        <v>0</v>
      </c>
      <c r="H3222" s="33"/>
    </row>
    <row r="3223" spans="2:8" s="1" customFormat="1" ht="16.899999999999999" customHeight="1">
      <c r="B3223" s="33"/>
      <c r="C3223" s="226" t="s">
        <v>1</v>
      </c>
      <c r="D3223" s="226" t="s">
        <v>3605</v>
      </c>
      <c r="E3223" s="18" t="s">
        <v>1</v>
      </c>
      <c r="F3223" s="227">
        <v>135.22999999999999</v>
      </c>
      <c r="H3223" s="33"/>
    </row>
    <row r="3224" spans="2:8" s="1" customFormat="1" ht="16.899999999999999" customHeight="1">
      <c r="B3224" s="33"/>
      <c r="C3224" s="226" t="s">
        <v>1</v>
      </c>
      <c r="D3224" s="226" t="s">
        <v>3606</v>
      </c>
      <c r="E3224" s="18" t="s">
        <v>1</v>
      </c>
      <c r="F3224" s="227">
        <v>0</v>
      </c>
      <c r="H3224" s="33"/>
    </row>
    <row r="3225" spans="2:8" s="1" customFormat="1" ht="16.899999999999999" customHeight="1">
      <c r="B3225" s="33"/>
      <c r="C3225" s="226" t="s">
        <v>1</v>
      </c>
      <c r="D3225" s="226" t="s">
        <v>3607</v>
      </c>
      <c r="E3225" s="18" t="s">
        <v>1</v>
      </c>
      <c r="F3225" s="227">
        <v>33.6</v>
      </c>
      <c r="H3225" s="33"/>
    </row>
    <row r="3226" spans="2:8" s="1" customFormat="1" ht="16.899999999999999" customHeight="1">
      <c r="B3226" s="33"/>
      <c r="C3226" s="226" t="s">
        <v>1</v>
      </c>
      <c r="D3226" s="226" t="s">
        <v>325</v>
      </c>
      <c r="E3226" s="18" t="s">
        <v>1</v>
      </c>
      <c r="F3226" s="227">
        <v>876.74</v>
      </c>
      <c r="H3226" s="33"/>
    </row>
    <row r="3227" spans="2:8" s="1" customFormat="1" ht="16.899999999999999" customHeight="1">
      <c r="B3227" s="33"/>
      <c r="C3227" s="222" t="s">
        <v>2344</v>
      </c>
      <c r="D3227" s="223" t="s">
        <v>1</v>
      </c>
      <c r="E3227" s="224" t="s">
        <v>1</v>
      </c>
      <c r="F3227" s="225">
        <v>3474.1979999999999</v>
      </c>
      <c r="H3227" s="33"/>
    </row>
    <row r="3228" spans="2:8" s="1" customFormat="1" ht="16.899999999999999" customHeight="1">
      <c r="B3228" s="33"/>
      <c r="C3228" s="226" t="s">
        <v>1</v>
      </c>
      <c r="D3228" s="226" t="s">
        <v>2342</v>
      </c>
      <c r="E3228" s="18" t="s">
        <v>1</v>
      </c>
      <c r="F3228" s="227">
        <v>1118.3399999999999</v>
      </c>
      <c r="H3228" s="33"/>
    </row>
    <row r="3229" spans="2:8" s="1" customFormat="1" ht="16.899999999999999" customHeight="1">
      <c r="B3229" s="33"/>
      <c r="C3229" s="226" t="s">
        <v>1</v>
      </c>
      <c r="D3229" s="226" t="s">
        <v>2348</v>
      </c>
      <c r="E3229" s="18" t="s">
        <v>1</v>
      </c>
      <c r="F3229" s="227">
        <v>71.796000000000006</v>
      </c>
      <c r="H3229" s="33"/>
    </row>
    <row r="3230" spans="2:8" s="1" customFormat="1" ht="16.899999999999999" customHeight="1">
      <c r="B3230" s="33"/>
      <c r="C3230" s="226" t="s">
        <v>1</v>
      </c>
      <c r="D3230" s="226" t="s">
        <v>4560</v>
      </c>
      <c r="E3230" s="18" t="s">
        <v>1</v>
      </c>
      <c r="F3230" s="227">
        <v>220.286</v>
      </c>
      <c r="H3230" s="33"/>
    </row>
    <row r="3231" spans="2:8" s="1" customFormat="1" ht="16.899999999999999" customHeight="1">
      <c r="B3231" s="33"/>
      <c r="C3231" s="226" t="s">
        <v>1</v>
      </c>
      <c r="D3231" s="226" t="s">
        <v>4561</v>
      </c>
      <c r="E3231" s="18" t="s">
        <v>1</v>
      </c>
      <c r="F3231" s="227">
        <v>-196.58500000000001</v>
      </c>
      <c r="H3231" s="33"/>
    </row>
    <row r="3232" spans="2:8" s="1" customFormat="1" ht="16.899999999999999" customHeight="1">
      <c r="B3232" s="33"/>
      <c r="C3232" s="226" t="s">
        <v>1</v>
      </c>
      <c r="D3232" s="226" t="s">
        <v>238</v>
      </c>
      <c r="E3232" s="18" t="s">
        <v>1</v>
      </c>
      <c r="F3232" s="227">
        <v>1432.6220000000001</v>
      </c>
      <c r="H3232" s="33"/>
    </row>
    <row r="3233" spans="2:8" s="1" customFormat="1" ht="16.899999999999999" customHeight="1">
      <c r="B3233" s="33"/>
      <c r="C3233" s="226" t="s">
        <v>1</v>
      </c>
      <c r="D3233" s="226" t="s">
        <v>4562</v>
      </c>
      <c r="E3233" s="18" t="s">
        <v>1</v>
      </c>
      <c r="F3233" s="227">
        <v>827.73900000000003</v>
      </c>
      <c r="H3233" s="33"/>
    </row>
    <row r="3234" spans="2:8" s="1" customFormat="1" ht="16.899999999999999" customHeight="1">
      <c r="B3234" s="33"/>
      <c r="C3234" s="226" t="s">
        <v>1</v>
      </c>
      <c r="D3234" s="226" t="s">
        <v>325</v>
      </c>
      <c r="E3234" s="18" t="s">
        <v>1</v>
      </c>
      <c r="F3234" s="227">
        <v>3474.1979999999999</v>
      </c>
      <c r="H3234" s="33"/>
    </row>
    <row r="3235" spans="2:8" s="1" customFormat="1" ht="16.899999999999999" customHeight="1">
      <c r="B3235" s="33"/>
      <c r="C3235" s="222" t="s">
        <v>4562</v>
      </c>
      <c r="D3235" s="223" t="s">
        <v>1</v>
      </c>
      <c r="E3235" s="224" t="s">
        <v>1</v>
      </c>
      <c r="F3235" s="225">
        <v>827.73900000000003</v>
      </c>
      <c r="H3235" s="33"/>
    </row>
    <row r="3236" spans="2:8" s="1" customFormat="1" ht="16.899999999999999" customHeight="1">
      <c r="B3236" s="33"/>
      <c r="C3236" s="226" t="s">
        <v>1</v>
      </c>
      <c r="D3236" s="226" t="s">
        <v>3459</v>
      </c>
      <c r="E3236" s="18" t="s">
        <v>1</v>
      </c>
      <c r="F3236" s="227">
        <v>0</v>
      </c>
      <c r="H3236" s="33"/>
    </row>
    <row r="3237" spans="2:8" s="1" customFormat="1" ht="16.899999999999999" customHeight="1">
      <c r="B3237" s="33"/>
      <c r="C3237" s="226" t="s">
        <v>1</v>
      </c>
      <c r="D3237" s="226" t="s">
        <v>4582</v>
      </c>
      <c r="E3237" s="18" t="s">
        <v>1</v>
      </c>
      <c r="F3237" s="227">
        <v>19.8</v>
      </c>
      <c r="H3237" s="33"/>
    </row>
    <row r="3238" spans="2:8" s="1" customFormat="1" ht="16.899999999999999" customHeight="1">
      <c r="B3238" s="33"/>
      <c r="C3238" s="226" t="s">
        <v>1</v>
      </c>
      <c r="D3238" s="226" t="s">
        <v>3552</v>
      </c>
      <c r="E3238" s="18" t="s">
        <v>1</v>
      </c>
      <c r="F3238" s="227">
        <v>0</v>
      </c>
      <c r="H3238" s="33"/>
    </row>
    <row r="3239" spans="2:8" s="1" customFormat="1" ht="16.899999999999999" customHeight="1">
      <c r="B3239" s="33"/>
      <c r="C3239" s="226" t="s">
        <v>1</v>
      </c>
      <c r="D3239" s="226" t="s">
        <v>4583</v>
      </c>
      <c r="E3239" s="18" t="s">
        <v>1</v>
      </c>
      <c r="F3239" s="227">
        <v>76.025999999999996</v>
      </c>
      <c r="H3239" s="33"/>
    </row>
    <row r="3240" spans="2:8" s="1" customFormat="1" ht="16.899999999999999" customHeight="1">
      <c r="B3240" s="33"/>
      <c r="C3240" s="226" t="s">
        <v>1</v>
      </c>
      <c r="D3240" s="226" t="s">
        <v>3554</v>
      </c>
      <c r="E3240" s="18" t="s">
        <v>1</v>
      </c>
      <c r="F3240" s="227">
        <v>0</v>
      </c>
      <c r="H3240" s="33"/>
    </row>
    <row r="3241" spans="2:8" s="1" customFormat="1" ht="16.899999999999999" customHeight="1">
      <c r="B3241" s="33"/>
      <c r="C3241" s="226" t="s">
        <v>1</v>
      </c>
      <c r="D3241" s="226" t="s">
        <v>4584</v>
      </c>
      <c r="E3241" s="18" t="s">
        <v>1</v>
      </c>
      <c r="F3241" s="227">
        <v>28.41</v>
      </c>
      <c r="H3241" s="33"/>
    </row>
    <row r="3242" spans="2:8" s="1" customFormat="1" ht="16.899999999999999" customHeight="1">
      <c r="B3242" s="33"/>
      <c r="C3242" s="226" t="s">
        <v>1</v>
      </c>
      <c r="D3242" s="226" t="s">
        <v>3560</v>
      </c>
      <c r="E3242" s="18" t="s">
        <v>1</v>
      </c>
      <c r="F3242" s="227">
        <v>0</v>
      </c>
      <c r="H3242" s="33"/>
    </row>
    <row r="3243" spans="2:8" s="1" customFormat="1" ht="16.899999999999999" customHeight="1">
      <c r="B3243" s="33"/>
      <c r="C3243" s="226" t="s">
        <v>1</v>
      </c>
      <c r="D3243" s="226" t="s">
        <v>4585</v>
      </c>
      <c r="E3243" s="18" t="s">
        <v>1</v>
      </c>
      <c r="F3243" s="227">
        <v>84.555000000000007</v>
      </c>
      <c r="H3243" s="33"/>
    </row>
    <row r="3244" spans="2:8" s="1" customFormat="1" ht="16.899999999999999" customHeight="1">
      <c r="B3244" s="33"/>
      <c r="C3244" s="226" t="s">
        <v>1</v>
      </c>
      <c r="D3244" s="226" t="s">
        <v>4330</v>
      </c>
      <c r="E3244" s="18" t="s">
        <v>1</v>
      </c>
      <c r="F3244" s="227">
        <v>0</v>
      </c>
      <c r="H3244" s="33"/>
    </row>
    <row r="3245" spans="2:8" s="1" customFormat="1" ht="16.899999999999999" customHeight="1">
      <c r="B3245" s="33"/>
      <c r="C3245" s="226" t="s">
        <v>1</v>
      </c>
      <c r="D3245" s="226" t="s">
        <v>4586</v>
      </c>
      <c r="E3245" s="18" t="s">
        <v>1</v>
      </c>
      <c r="F3245" s="227">
        <v>280.70800000000003</v>
      </c>
      <c r="H3245" s="33"/>
    </row>
    <row r="3246" spans="2:8" s="1" customFormat="1" ht="16.899999999999999" customHeight="1">
      <c r="B3246" s="33"/>
      <c r="C3246" s="226" t="s">
        <v>1</v>
      </c>
      <c r="D3246" s="226" t="s">
        <v>4579</v>
      </c>
      <c r="E3246" s="18" t="s">
        <v>1</v>
      </c>
      <c r="F3246" s="227">
        <v>0</v>
      </c>
      <c r="H3246" s="33"/>
    </row>
    <row r="3247" spans="2:8" s="1" customFormat="1" ht="16.899999999999999" customHeight="1">
      <c r="B3247" s="33"/>
      <c r="C3247" s="226" t="s">
        <v>1</v>
      </c>
      <c r="D3247" s="226" t="s">
        <v>4587</v>
      </c>
      <c r="E3247" s="18" t="s">
        <v>1</v>
      </c>
      <c r="F3247" s="227">
        <v>338.24</v>
      </c>
      <c r="H3247" s="33"/>
    </row>
    <row r="3248" spans="2:8" s="1" customFormat="1" ht="16.899999999999999" customHeight="1">
      <c r="B3248" s="33"/>
      <c r="C3248" s="226" t="s">
        <v>1</v>
      </c>
      <c r="D3248" s="226" t="s">
        <v>325</v>
      </c>
      <c r="E3248" s="18" t="s">
        <v>1</v>
      </c>
      <c r="F3248" s="227">
        <v>827.73900000000003</v>
      </c>
      <c r="H3248" s="33"/>
    </row>
    <row r="3249" spans="2:8" s="1" customFormat="1" ht="16.899999999999999" customHeight="1">
      <c r="B3249" s="33"/>
      <c r="C3249" s="222" t="s">
        <v>238</v>
      </c>
      <c r="D3249" s="223" t="s">
        <v>1</v>
      </c>
      <c r="E3249" s="224" t="s">
        <v>1</v>
      </c>
      <c r="F3249" s="225">
        <v>1432.6220000000001</v>
      </c>
      <c r="H3249" s="33"/>
    </row>
    <row r="3250" spans="2:8" s="1" customFormat="1" ht="16.899999999999999" customHeight="1">
      <c r="B3250" s="33"/>
      <c r="C3250" s="226" t="s">
        <v>1</v>
      </c>
      <c r="D3250" s="226" t="s">
        <v>3087</v>
      </c>
      <c r="E3250" s="18" t="s">
        <v>1</v>
      </c>
      <c r="F3250" s="227">
        <v>0</v>
      </c>
      <c r="H3250" s="33"/>
    </row>
    <row r="3251" spans="2:8" s="1" customFormat="1" ht="16.899999999999999" customHeight="1">
      <c r="B3251" s="33"/>
      <c r="C3251" s="226" t="s">
        <v>1</v>
      </c>
      <c r="D3251" s="226" t="s">
        <v>3088</v>
      </c>
      <c r="E3251" s="18" t="s">
        <v>1</v>
      </c>
      <c r="F3251" s="227">
        <v>33.130000000000003</v>
      </c>
      <c r="H3251" s="33"/>
    </row>
    <row r="3252" spans="2:8" s="1" customFormat="1" ht="16.899999999999999" customHeight="1">
      <c r="B3252" s="33"/>
      <c r="C3252" s="226" t="s">
        <v>1</v>
      </c>
      <c r="D3252" s="226" t="s">
        <v>3100</v>
      </c>
      <c r="E3252" s="18" t="s">
        <v>1</v>
      </c>
      <c r="F3252" s="227">
        <v>0</v>
      </c>
      <c r="H3252" s="33"/>
    </row>
    <row r="3253" spans="2:8" s="1" customFormat="1" ht="16.899999999999999" customHeight="1">
      <c r="B3253" s="33"/>
      <c r="C3253" s="226" t="s">
        <v>1</v>
      </c>
      <c r="D3253" s="226" t="s">
        <v>3371</v>
      </c>
      <c r="E3253" s="18" t="s">
        <v>1</v>
      </c>
      <c r="F3253" s="227">
        <v>25.53</v>
      </c>
      <c r="H3253" s="33"/>
    </row>
    <row r="3254" spans="2:8" s="1" customFormat="1" ht="16.899999999999999" customHeight="1">
      <c r="B3254" s="33"/>
      <c r="C3254" s="226" t="s">
        <v>1</v>
      </c>
      <c r="D3254" s="226" t="s">
        <v>3102</v>
      </c>
      <c r="E3254" s="18" t="s">
        <v>1</v>
      </c>
      <c r="F3254" s="227">
        <v>0</v>
      </c>
      <c r="H3254" s="33"/>
    </row>
    <row r="3255" spans="2:8" s="1" customFormat="1" ht="16.899999999999999" customHeight="1">
      <c r="B3255" s="33"/>
      <c r="C3255" s="226" t="s">
        <v>1</v>
      </c>
      <c r="D3255" s="226" t="s">
        <v>3388</v>
      </c>
      <c r="E3255" s="18" t="s">
        <v>1</v>
      </c>
      <c r="F3255" s="227">
        <v>25.24</v>
      </c>
      <c r="H3255" s="33"/>
    </row>
    <row r="3256" spans="2:8" s="1" customFormat="1" ht="16.899999999999999" customHeight="1">
      <c r="B3256" s="33"/>
      <c r="C3256" s="226" t="s">
        <v>1</v>
      </c>
      <c r="D3256" s="226" t="s">
        <v>3104</v>
      </c>
      <c r="E3256" s="18" t="s">
        <v>1</v>
      </c>
      <c r="F3256" s="227">
        <v>0</v>
      </c>
      <c r="H3256" s="33"/>
    </row>
    <row r="3257" spans="2:8" s="1" customFormat="1" ht="16.899999999999999" customHeight="1">
      <c r="B3257" s="33"/>
      <c r="C3257" s="226" t="s">
        <v>1</v>
      </c>
      <c r="D3257" s="226" t="s">
        <v>3368</v>
      </c>
      <c r="E3257" s="18" t="s">
        <v>1</v>
      </c>
      <c r="F3257" s="227">
        <v>26.01</v>
      </c>
      <c r="H3257" s="33"/>
    </row>
    <row r="3258" spans="2:8" s="1" customFormat="1" ht="16.899999999999999" customHeight="1">
      <c r="B3258" s="33"/>
      <c r="C3258" s="226" t="s">
        <v>1</v>
      </c>
      <c r="D3258" s="226" t="s">
        <v>3106</v>
      </c>
      <c r="E3258" s="18" t="s">
        <v>1</v>
      </c>
      <c r="F3258" s="227">
        <v>0</v>
      </c>
      <c r="H3258" s="33"/>
    </row>
    <row r="3259" spans="2:8" s="1" customFormat="1" ht="16.899999999999999" customHeight="1">
      <c r="B3259" s="33"/>
      <c r="C3259" s="226" t="s">
        <v>1</v>
      </c>
      <c r="D3259" s="226" t="s">
        <v>3369</v>
      </c>
      <c r="E3259" s="18" t="s">
        <v>1</v>
      </c>
      <c r="F3259" s="227">
        <v>12.4</v>
      </c>
      <c r="H3259" s="33"/>
    </row>
    <row r="3260" spans="2:8" s="1" customFormat="1" ht="16.899999999999999" customHeight="1">
      <c r="B3260" s="33"/>
      <c r="C3260" s="226" t="s">
        <v>1</v>
      </c>
      <c r="D3260" s="226" t="s">
        <v>3108</v>
      </c>
      <c r="E3260" s="18" t="s">
        <v>1</v>
      </c>
      <c r="F3260" s="227">
        <v>0</v>
      </c>
      <c r="H3260" s="33"/>
    </row>
    <row r="3261" spans="2:8" s="1" customFormat="1" ht="16.899999999999999" customHeight="1">
      <c r="B3261" s="33"/>
      <c r="C3261" s="226" t="s">
        <v>1</v>
      </c>
      <c r="D3261" s="226" t="s">
        <v>3389</v>
      </c>
      <c r="E3261" s="18" t="s">
        <v>1</v>
      </c>
      <c r="F3261" s="227">
        <v>27.34</v>
      </c>
      <c r="H3261" s="33"/>
    </row>
    <row r="3262" spans="2:8" s="1" customFormat="1" ht="16.899999999999999" customHeight="1">
      <c r="B3262" s="33"/>
      <c r="C3262" s="226" t="s">
        <v>1</v>
      </c>
      <c r="D3262" s="226" t="s">
        <v>3110</v>
      </c>
      <c r="E3262" s="18" t="s">
        <v>1</v>
      </c>
      <c r="F3262" s="227">
        <v>0</v>
      </c>
      <c r="H3262" s="33"/>
    </row>
    <row r="3263" spans="2:8" s="1" customFormat="1" ht="16.899999999999999" customHeight="1">
      <c r="B3263" s="33"/>
      <c r="C3263" s="226" t="s">
        <v>1</v>
      </c>
      <c r="D3263" s="226" t="s">
        <v>3376</v>
      </c>
      <c r="E3263" s="18" t="s">
        <v>1</v>
      </c>
      <c r="F3263" s="227">
        <v>5.73</v>
      </c>
      <c r="H3263" s="33"/>
    </row>
    <row r="3264" spans="2:8" s="1" customFormat="1" ht="16.899999999999999" customHeight="1">
      <c r="B3264" s="33"/>
      <c r="C3264" s="226" t="s">
        <v>1</v>
      </c>
      <c r="D3264" s="226" t="s">
        <v>3112</v>
      </c>
      <c r="E3264" s="18" t="s">
        <v>1</v>
      </c>
      <c r="F3264" s="227">
        <v>0</v>
      </c>
      <c r="H3264" s="33"/>
    </row>
    <row r="3265" spans="2:8" s="1" customFormat="1" ht="16.899999999999999" customHeight="1">
      <c r="B3265" s="33"/>
      <c r="C3265" s="226" t="s">
        <v>1</v>
      </c>
      <c r="D3265" s="226" t="s">
        <v>3377</v>
      </c>
      <c r="E3265" s="18" t="s">
        <v>1</v>
      </c>
      <c r="F3265" s="227">
        <v>1.83</v>
      </c>
      <c r="H3265" s="33"/>
    </row>
    <row r="3266" spans="2:8" s="1" customFormat="1" ht="16.899999999999999" customHeight="1">
      <c r="B3266" s="33"/>
      <c r="C3266" s="226" t="s">
        <v>1</v>
      </c>
      <c r="D3266" s="226" t="s">
        <v>3114</v>
      </c>
      <c r="E3266" s="18" t="s">
        <v>1</v>
      </c>
      <c r="F3266" s="227">
        <v>0</v>
      </c>
      <c r="H3266" s="33"/>
    </row>
    <row r="3267" spans="2:8" s="1" customFormat="1" ht="16.899999999999999" customHeight="1">
      <c r="B3267" s="33"/>
      <c r="C3267" s="226" t="s">
        <v>1</v>
      </c>
      <c r="D3267" s="226" t="s">
        <v>3378</v>
      </c>
      <c r="E3267" s="18" t="s">
        <v>1</v>
      </c>
      <c r="F3267" s="227">
        <v>4.9800000000000004</v>
      </c>
      <c r="H3267" s="33"/>
    </row>
    <row r="3268" spans="2:8" s="1" customFormat="1" ht="16.899999999999999" customHeight="1">
      <c r="B3268" s="33"/>
      <c r="C3268" s="226" t="s">
        <v>1</v>
      </c>
      <c r="D3268" s="226" t="s">
        <v>3116</v>
      </c>
      <c r="E3268" s="18" t="s">
        <v>1</v>
      </c>
      <c r="F3268" s="227">
        <v>0</v>
      </c>
      <c r="H3268" s="33"/>
    </row>
    <row r="3269" spans="2:8" s="1" customFormat="1" ht="16.899999999999999" customHeight="1">
      <c r="B3269" s="33"/>
      <c r="C3269" s="226" t="s">
        <v>1</v>
      </c>
      <c r="D3269" s="226" t="s">
        <v>3379</v>
      </c>
      <c r="E3269" s="18" t="s">
        <v>1</v>
      </c>
      <c r="F3269" s="227">
        <v>8.98</v>
      </c>
      <c r="H3269" s="33"/>
    </row>
    <row r="3270" spans="2:8" s="1" customFormat="1" ht="16.899999999999999" customHeight="1">
      <c r="B3270" s="33"/>
      <c r="C3270" s="226" t="s">
        <v>1</v>
      </c>
      <c r="D3270" s="226" t="s">
        <v>3118</v>
      </c>
      <c r="E3270" s="18" t="s">
        <v>1</v>
      </c>
      <c r="F3270" s="227">
        <v>0</v>
      </c>
      <c r="H3270" s="33"/>
    </row>
    <row r="3271" spans="2:8" s="1" customFormat="1" ht="16.899999999999999" customHeight="1">
      <c r="B3271" s="33"/>
      <c r="C3271" s="226" t="s">
        <v>1</v>
      </c>
      <c r="D3271" s="226" t="s">
        <v>4577</v>
      </c>
      <c r="E3271" s="18" t="s">
        <v>1</v>
      </c>
      <c r="F3271" s="227">
        <v>11.34</v>
      </c>
      <c r="H3271" s="33"/>
    </row>
    <row r="3272" spans="2:8" s="1" customFormat="1" ht="16.899999999999999" customHeight="1">
      <c r="B3272" s="33"/>
      <c r="C3272" s="226" t="s">
        <v>1</v>
      </c>
      <c r="D3272" s="226" t="s">
        <v>3089</v>
      </c>
      <c r="E3272" s="18" t="s">
        <v>1</v>
      </c>
      <c r="F3272" s="227">
        <v>0</v>
      </c>
      <c r="H3272" s="33"/>
    </row>
    <row r="3273" spans="2:8" s="1" customFormat="1" ht="16.899999999999999" customHeight="1">
      <c r="B3273" s="33"/>
      <c r="C3273" s="226" t="s">
        <v>1</v>
      </c>
      <c r="D3273" s="226" t="s">
        <v>3090</v>
      </c>
      <c r="E3273" s="18" t="s">
        <v>1</v>
      </c>
      <c r="F3273" s="227">
        <v>3.74</v>
      </c>
      <c r="H3273" s="33"/>
    </row>
    <row r="3274" spans="2:8" s="1" customFormat="1" ht="16.899999999999999" customHeight="1">
      <c r="B3274" s="33"/>
      <c r="C3274" s="226" t="s">
        <v>1</v>
      </c>
      <c r="D3274" s="226" t="s">
        <v>777</v>
      </c>
      <c r="E3274" s="18" t="s">
        <v>1</v>
      </c>
      <c r="F3274" s="227">
        <v>0</v>
      </c>
      <c r="H3274" s="33"/>
    </row>
    <row r="3275" spans="2:8" s="1" customFormat="1" ht="16.899999999999999" customHeight="1">
      <c r="B3275" s="33"/>
      <c r="C3275" s="226" t="s">
        <v>1</v>
      </c>
      <c r="D3275" s="226" t="s">
        <v>1</v>
      </c>
      <c r="E3275" s="18" t="s">
        <v>1</v>
      </c>
      <c r="F3275" s="227">
        <v>0</v>
      </c>
      <c r="H3275" s="33"/>
    </row>
    <row r="3276" spans="2:8" s="1" customFormat="1" ht="16.899999999999999" customHeight="1">
      <c r="B3276" s="33"/>
      <c r="C3276" s="226" t="s">
        <v>1</v>
      </c>
      <c r="D3276" s="226" t="s">
        <v>3459</v>
      </c>
      <c r="E3276" s="18" t="s">
        <v>1</v>
      </c>
      <c r="F3276" s="227">
        <v>0</v>
      </c>
      <c r="H3276" s="33"/>
    </row>
    <row r="3277" spans="2:8" s="1" customFormat="1" ht="16.899999999999999" customHeight="1">
      <c r="B3277" s="33"/>
      <c r="C3277" s="226" t="s">
        <v>1</v>
      </c>
      <c r="D3277" s="226" t="s">
        <v>3551</v>
      </c>
      <c r="E3277" s="18" t="s">
        <v>1</v>
      </c>
      <c r="F3277" s="227">
        <v>14.16</v>
      </c>
      <c r="H3277" s="33"/>
    </row>
    <row r="3278" spans="2:8" s="1" customFormat="1" ht="16.899999999999999" customHeight="1">
      <c r="B3278" s="33"/>
      <c r="C3278" s="226" t="s">
        <v>1</v>
      </c>
      <c r="D3278" s="226" t="s">
        <v>3552</v>
      </c>
      <c r="E3278" s="18" t="s">
        <v>1</v>
      </c>
      <c r="F3278" s="227">
        <v>0</v>
      </c>
      <c r="H3278" s="33"/>
    </row>
    <row r="3279" spans="2:8" s="1" customFormat="1" ht="16.899999999999999" customHeight="1">
      <c r="B3279" s="33"/>
      <c r="C3279" s="226" t="s">
        <v>1</v>
      </c>
      <c r="D3279" s="226" t="s">
        <v>3553</v>
      </c>
      <c r="E3279" s="18" t="s">
        <v>1</v>
      </c>
      <c r="F3279" s="227">
        <v>56.08</v>
      </c>
      <c r="H3279" s="33"/>
    </row>
    <row r="3280" spans="2:8" s="1" customFormat="1" ht="16.899999999999999" customHeight="1">
      <c r="B3280" s="33"/>
      <c r="C3280" s="226" t="s">
        <v>1</v>
      </c>
      <c r="D3280" s="226" t="s">
        <v>3554</v>
      </c>
      <c r="E3280" s="18" t="s">
        <v>1</v>
      </c>
      <c r="F3280" s="227">
        <v>0</v>
      </c>
      <c r="H3280" s="33"/>
    </row>
    <row r="3281" spans="2:8" s="1" customFormat="1" ht="16.899999999999999" customHeight="1">
      <c r="B3281" s="33"/>
      <c r="C3281" s="226" t="s">
        <v>1</v>
      </c>
      <c r="D3281" s="226" t="s">
        <v>3555</v>
      </c>
      <c r="E3281" s="18" t="s">
        <v>1</v>
      </c>
      <c r="F3281" s="227">
        <v>14.28</v>
      </c>
      <c r="H3281" s="33"/>
    </row>
    <row r="3282" spans="2:8" s="1" customFormat="1" ht="16.899999999999999" customHeight="1">
      <c r="B3282" s="33"/>
      <c r="C3282" s="226" t="s">
        <v>1</v>
      </c>
      <c r="D3282" s="226" t="s">
        <v>3556</v>
      </c>
      <c r="E3282" s="18" t="s">
        <v>1</v>
      </c>
      <c r="F3282" s="227">
        <v>0</v>
      </c>
      <c r="H3282" s="33"/>
    </row>
    <row r="3283" spans="2:8" s="1" customFormat="1" ht="16.899999999999999" customHeight="1">
      <c r="B3283" s="33"/>
      <c r="C3283" s="226" t="s">
        <v>1</v>
      </c>
      <c r="D3283" s="226" t="s">
        <v>3557</v>
      </c>
      <c r="E3283" s="18" t="s">
        <v>1</v>
      </c>
      <c r="F3283" s="227">
        <v>16.079999999999998</v>
      </c>
      <c r="H3283" s="33"/>
    </row>
    <row r="3284" spans="2:8" s="1" customFormat="1" ht="16.899999999999999" customHeight="1">
      <c r="B3284" s="33"/>
      <c r="C3284" s="226" t="s">
        <v>1</v>
      </c>
      <c r="D3284" s="226" t="s">
        <v>3558</v>
      </c>
      <c r="E3284" s="18" t="s">
        <v>1</v>
      </c>
      <c r="F3284" s="227">
        <v>0</v>
      </c>
      <c r="H3284" s="33"/>
    </row>
    <row r="3285" spans="2:8" s="1" customFormat="1" ht="16.899999999999999" customHeight="1">
      <c r="B3285" s="33"/>
      <c r="C3285" s="226" t="s">
        <v>1</v>
      </c>
      <c r="D3285" s="226" t="s">
        <v>3559</v>
      </c>
      <c r="E3285" s="18" t="s">
        <v>1</v>
      </c>
      <c r="F3285" s="227">
        <v>14.37</v>
      </c>
      <c r="H3285" s="33"/>
    </row>
    <row r="3286" spans="2:8" s="1" customFormat="1" ht="16.899999999999999" customHeight="1">
      <c r="B3286" s="33"/>
      <c r="C3286" s="226" t="s">
        <v>1</v>
      </c>
      <c r="D3286" s="226" t="s">
        <v>3373</v>
      </c>
      <c r="E3286" s="18" t="s">
        <v>1</v>
      </c>
      <c r="F3286" s="227">
        <v>0</v>
      </c>
      <c r="H3286" s="33"/>
    </row>
    <row r="3287" spans="2:8" s="1" customFormat="1" ht="16.899999999999999" customHeight="1">
      <c r="B3287" s="33"/>
      <c r="C3287" s="226" t="s">
        <v>1</v>
      </c>
      <c r="D3287" s="226" t="s">
        <v>3374</v>
      </c>
      <c r="E3287" s="18" t="s">
        <v>1</v>
      </c>
      <c r="F3287" s="227">
        <v>26.89</v>
      </c>
      <c r="H3287" s="33"/>
    </row>
    <row r="3288" spans="2:8" s="1" customFormat="1" ht="16.899999999999999" customHeight="1">
      <c r="B3288" s="33"/>
      <c r="C3288" s="226" t="s">
        <v>1</v>
      </c>
      <c r="D3288" s="226" t="s">
        <v>3560</v>
      </c>
      <c r="E3288" s="18" t="s">
        <v>1</v>
      </c>
      <c r="F3288" s="227">
        <v>0</v>
      </c>
      <c r="H3288" s="33"/>
    </row>
    <row r="3289" spans="2:8" s="1" customFormat="1" ht="16.899999999999999" customHeight="1">
      <c r="B3289" s="33"/>
      <c r="C3289" s="226" t="s">
        <v>1</v>
      </c>
      <c r="D3289" s="226" t="s">
        <v>3561</v>
      </c>
      <c r="E3289" s="18" t="s">
        <v>1</v>
      </c>
      <c r="F3289" s="227">
        <v>60.77</v>
      </c>
      <c r="H3289" s="33"/>
    </row>
    <row r="3290" spans="2:8" s="1" customFormat="1" ht="16.899999999999999" customHeight="1">
      <c r="B3290" s="33"/>
      <c r="C3290" s="226" t="s">
        <v>1</v>
      </c>
      <c r="D3290" s="226" t="s">
        <v>3122</v>
      </c>
      <c r="E3290" s="18" t="s">
        <v>1</v>
      </c>
      <c r="F3290" s="227">
        <v>0</v>
      </c>
      <c r="H3290" s="33"/>
    </row>
    <row r="3291" spans="2:8" s="1" customFormat="1" ht="16.899999999999999" customHeight="1">
      <c r="B3291" s="33"/>
      <c r="C3291" s="226" t="s">
        <v>1</v>
      </c>
      <c r="D3291" s="226" t="s">
        <v>3384</v>
      </c>
      <c r="E3291" s="18" t="s">
        <v>1</v>
      </c>
      <c r="F3291" s="227">
        <v>4.45</v>
      </c>
      <c r="H3291" s="33"/>
    </row>
    <row r="3292" spans="2:8" s="1" customFormat="1" ht="16.899999999999999" customHeight="1">
      <c r="B3292" s="33"/>
      <c r="C3292" s="226" t="s">
        <v>1</v>
      </c>
      <c r="D3292" s="226" t="s">
        <v>3124</v>
      </c>
      <c r="E3292" s="18" t="s">
        <v>1</v>
      </c>
      <c r="F3292" s="227">
        <v>0</v>
      </c>
      <c r="H3292" s="33"/>
    </row>
    <row r="3293" spans="2:8" s="1" customFormat="1" ht="16.899999999999999" customHeight="1">
      <c r="B3293" s="33"/>
      <c r="C3293" s="226" t="s">
        <v>1</v>
      </c>
      <c r="D3293" s="226" t="s">
        <v>3381</v>
      </c>
      <c r="E3293" s="18" t="s">
        <v>1</v>
      </c>
      <c r="F3293" s="227">
        <v>23.32</v>
      </c>
      <c r="H3293" s="33"/>
    </row>
    <row r="3294" spans="2:8" s="1" customFormat="1" ht="16.899999999999999" customHeight="1">
      <c r="B3294" s="33"/>
      <c r="C3294" s="226" t="s">
        <v>1</v>
      </c>
      <c r="D3294" s="226" t="s">
        <v>3126</v>
      </c>
      <c r="E3294" s="18" t="s">
        <v>1</v>
      </c>
      <c r="F3294" s="227">
        <v>0</v>
      </c>
      <c r="H3294" s="33"/>
    </row>
    <row r="3295" spans="2:8" s="1" customFormat="1" ht="16.899999999999999" customHeight="1">
      <c r="B3295" s="33"/>
      <c r="C3295" s="226" t="s">
        <v>1</v>
      </c>
      <c r="D3295" s="226" t="s">
        <v>3382</v>
      </c>
      <c r="E3295" s="18" t="s">
        <v>1</v>
      </c>
      <c r="F3295" s="227">
        <v>12.03</v>
      </c>
      <c r="H3295" s="33"/>
    </row>
    <row r="3296" spans="2:8" s="1" customFormat="1" ht="16.899999999999999" customHeight="1">
      <c r="B3296" s="33"/>
      <c r="C3296" s="226" t="s">
        <v>1</v>
      </c>
      <c r="D3296" s="226" t="s">
        <v>3128</v>
      </c>
      <c r="E3296" s="18" t="s">
        <v>1</v>
      </c>
      <c r="F3296" s="227">
        <v>0</v>
      </c>
      <c r="H3296" s="33"/>
    </row>
    <row r="3297" spans="2:8" s="1" customFormat="1" ht="16.899999999999999" customHeight="1">
      <c r="B3297" s="33"/>
      <c r="C3297" s="226" t="s">
        <v>1</v>
      </c>
      <c r="D3297" s="226" t="s">
        <v>3199</v>
      </c>
      <c r="E3297" s="18" t="s">
        <v>1</v>
      </c>
      <c r="F3297" s="227">
        <v>1.35</v>
      </c>
      <c r="H3297" s="33"/>
    </row>
    <row r="3298" spans="2:8" s="1" customFormat="1" ht="16.899999999999999" customHeight="1">
      <c r="B3298" s="33"/>
      <c r="C3298" s="226" t="s">
        <v>1</v>
      </c>
      <c r="D3298" s="226" t="s">
        <v>3129</v>
      </c>
      <c r="E3298" s="18" t="s">
        <v>1</v>
      </c>
      <c r="F3298" s="227">
        <v>0</v>
      </c>
      <c r="H3298" s="33"/>
    </row>
    <row r="3299" spans="2:8" s="1" customFormat="1" ht="16.899999999999999" customHeight="1">
      <c r="B3299" s="33"/>
      <c r="C3299" s="226" t="s">
        <v>1</v>
      </c>
      <c r="D3299" s="226" t="s">
        <v>3385</v>
      </c>
      <c r="E3299" s="18" t="s">
        <v>1</v>
      </c>
      <c r="F3299" s="227">
        <v>5.23</v>
      </c>
      <c r="H3299" s="33"/>
    </row>
    <row r="3300" spans="2:8" s="1" customFormat="1" ht="16.899999999999999" customHeight="1">
      <c r="B3300" s="33"/>
      <c r="C3300" s="226" t="s">
        <v>1</v>
      </c>
      <c r="D3300" s="226" t="s">
        <v>3091</v>
      </c>
      <c r="E3300" s="18" t="s">
        <v>1</v>
      </c>
      <c r="F3300" s="227">
        <v>0</v>
      </c>
      <c r="H3300" s="33"/>
    </row>
    <row r="3301" spans="2:8" s="1" customFormat="1" ht="16.899999999999999" customHeight="1">
      <c r="B3301" s="33"/>
      <c r="C3301" s="226" t="s">
        <v>1</v>
      </c>
      <c r="D3301" s="226" t="s">
        <v>3092</v>
      </c>
      <c r="E3301" s="18" t="s">
        <v>1</v>
      </c>
      <c r="F3301" s="227">
        <v>14.77</v>
      </c>
      <c r="H3301" s="33"/>
    </row>
    <row r="3302" spans="2:8" s="1" customFormat="1" ht="16.899999999999999" customHeight="1">
      <c r="B3302" s="33"/>
      <c r="C3302" s="226" t="s">
        <v>1</v>
      </c>
      <c r="D3302" s="226" t="s">
        <v>3132</v>
      </c>
      <c r="E3302" s="18" t="s">
        <v>1</v>
      </c>
      <c r="F3302" s="227">
        <v>0</v>
      </c>
      <c r="H3302" s="33"/>
    </row>
    <row r="3303" spans="2:8" s="1" customFormat="1" ht="16.899999999999999" customHeight="1">
      <c r="B3303" s="33"/>
      <c r="C3303" s="226" t="s">
        <v>1</v>
      </c>
      <c r="D3303" s="226" t="s">
        <v>3200</v>
      </c>
      <c r="E3303" s="18" t="s">
        <v>1</v>
      </c>
      <c r="F3303" s="227">
        <v>2.1019999999999999</v>
      </c>
      <c r="H3303" s="33"/>
    </row>
    <row r="3304" spans="2:8" s="1" customFormat="1" ht="16.899999999999999" customHeight="1">
      <c r="B3304" s="33"/>
      <c r="C3304" s="226" t="s">
        <v>1</v>
      </c>
      <c r="D3304" s="226" t="s">
        <v>3134</v>
      </c>
      <c r="E3304" s="18" t="s">
        <v>1</v>
      </c>
      <c r="F3304" s="227">
        <v>0</v>
      </c>
      <c r="H3304" s="33"/>
    </row>
    <row r="3305" spans="2:8" s="1" customFormat="1" ht="16.899999999999999" customHeight="1">
      <c r="B3305" s="33"/>
      <c r="C3305" s="226" t="s">
        <v>1</v>
      </c>
      <c r="D3305" s="226" t="s">
        <v>3201</v>
      </c>
      <c r="E3305" s="18" t="s">
        <v>1</v>
      </c>
      <c r="F3305" s="227">
        <v>19.420000000000002</v>
      </c>
      <c r="H3305" s="33"/>
    </row>
    <row r="3306" spans="2:8" s="1" customFormat="1" ht="16.899999999999999" customHeight="1">
      <c r="B3306" s="33"/>
      <c r="C3306" s="226" t="s">
        <v>1</v>
      </c>
      <c r="D3306" s="226" t="s">
        <v>3136</v>
      </c>
      <c r="E3306" s="18" t="s">
        <v>1</v>
      </c>
      <c r="F3306" s="227">
        <v>0</v>
      </c>
      <c r="H3306" s="33"/>
    </row>
    <row r="3307" spans="2:8" s="1" customFormat="1" ht="16.899999999999999" customHeight="1">
      <c r="B3307" s="33"/>
      <c r="C3307" s="226" t="s">
        <v>1</v>
      </c>
      <c r="D3307" s="226" t="s">
        <v>3202</v>
      </c>
      <c r="E3307" s="18" t="s">
        <v>1</v>
      </c>
      <c r="F3307" s="227">
        <v>1.94</v>
      </c>
      <c r="H3307" s="33"/>
    </row>
    <row r="3308" spans="2:8" s="1" customFormat="1" ht="16.899999999999999" customHeight="1">
      <c r="B3308" s="33"/>
      <c r="C3308" s="226" t="s">
        <v>1</v>
      </c>
      <c r="D3308" s="226" t="s">
        <v>3138</v>
      </c>
      <c r="E3308" s="18" t="s">
        <v>1</v>
      </c>
      <c r="F3308" s="227">
        <v>0</v>
      </c>
      <c r="H3308" s="33"/>
    </row>
    <row r="3309" spans="2:8" s="1" customFormat="1" ht="16.899999999999999" customHeight="1">
      <c r="B3309" s="33"/>
      <c r="C3309" s="226" t="s">
        <v>1</v>
      </c>
      <c r="D3309" s="226" t="s">
        <v>3386</v>
      </c>
      <c r="E3309" s="18" t="s">
        <v>1</v>
      </c>
      <c r="F3309" s="227">
        <v>3.5</v>
      </c>
      <c r="H3309" s="33"/>
    </row>
    <row r="3310" spans="2:8" s="1" customFormat="1" ht="16.899999999999999" customHeight="1">
      <c r="B3310" s="33"/>
      <c r="C3310" s="226" t="s">
        <v>1</v>
      </c>
      <c r="D3310" s="226" t="s">
        <v>3140</v>
      </c>
      <c r="E3310" s="18" t="s">
        <v>1</v>
      </c>
      <c r="F3310" s="227">
        <v>0</v>
      </c>
      <c r="H3310" s="33"/>
    </row>
    <row r="3311" spans="2:8" s="1" customFormat="1" ht="16.899999999999999" customHeight="1">
      <c r="B3311" s="33"/>
      <c r="C3311" s="226" t="s">
        <v>1</v>
      </c>
      <c r="D3311" s="226" t="s">
        <v>3203</v>
      </c>
      <c r="E3311" s="18" t="s">
        <v>1</v>
      </c>
      <c r="F3311" s="227">
        <v>5.47</v>
      </c>
      <c r="H3311" s="33"/>
    </row>
    <row r="3312" spans="2:8" s="1" customFormat="1" ht="16.899999999999999" customHeight="1">
      <c r="B3312" s="33"/>
      <c r="C3312" s="226" t="s">
        <v>1</v>
      </c>
      <c r="D3312" s="226" t="s">
        <v>3142</v>
      </c>
      <c r="E3312" s="18" t="s">
        <v>1</v>
      </c>
      <c r="F3312" s="227">
        <v>0</v>
      </c>
      <c r="H3312" s="33"/>
    </row>
    <row r="3313" spans="2:8" s="1" customFormat="1" ht="16.899999999999999" customHeight="1">
      <c r="B3313" s="33"/>
      <c r="C3313" s="226" t="s">
        <v>1</v>
      </c>
      <c r="D3313" s="226" t="s">
        <v>3201</v>
      </c>
      <c r="E3313" s="18" t="s">
        <v>1</v>
      </c>
      <c r="F3313" s="227">
        <v>19.420000000000002</v>
      </c>
      <c r="H3313" s="33"/>
    </row>
    <row r="3314" spans="2:8" s="1" customFormat="1" ht="16.899999999999999" customHeight="1">
      <c r="B3314" s="33"/>
      <c r="C3314" s="226" t="s">
        <v>1</v>
      </c>
      <c r="D3314" s="226" t="s">
        <v>3143</v>
      </c>
      <c r="E3314" s="18" t="s">
        <v>1</v>
      </c>
      <c r="F3314" s="227">
        <v>0</v>
      </c>
      <c r="H3314" s="33"/>
    </row>
    <row r="3315" spans="2:8" s="1" customFormat="1" ht="16.899999999999999" customHeight="1">
      <c r="B3315" s="33"/>
      <c r="C3315" s="226" t="s">
        <v>1</v>
      </c>
      <c r="D3315" s="226" t="s">
        <v>3202</v>
      </c>
      <c r="E3315" s="18" t="s">
        <v>1</v>
      </c>
      <c r="F3315" s="227">
        <v>1.94</v>
      </c>
      <c r="H3315" s="33"/>
    </row>
    <row r="3316" spans="2:8" s="1" customFormat="1" ht="16.899999999999999" customHeight="1">
      <c r="B3316" s="33"/>
      <c r="C3316" s="226" t="s">
        <v>1</v>
      </c>
      <c r="D3316" s="226" t="s">
        <v>3144</v>
      </c>
      <c r="E3316" s="18" t="s">
        <v>1</v>
      </c>
      <c r="F3316" s="227">
        <v>0</v>
      </c>
      <c r="H3316" s="33"/>
    </row>
    <row r="3317" spans="2:8" s="1" customFormat="1" ht="16.899999999999999" customHeight="1">
      <c r="B3317" s="33"/>
      <c r="C3317" s="226" t="s">
        <v>1</v>
      </c>
      <c r="D3317" s="226" t="s">
        <v>3386</v>
      </c>
      <c r="E3317" s="18" t="s">
        <v>1</v>
      </c>
      <c r="F3317" s="227">
        <v>3.5</v>
      </c>
      <c r="H3317" s="33"/>
    </row>
    <row r="3318" spans="2:8" s="1" customFormat="1" ht="16.899999999999999" customHeight="1">
      <c r="B3318" s="33"/>
      <c r="C3318" s="226" t="s">
        <v>1</v>
      </c>
      <c r="D3318" s="226" t="s">
        <v>4330</v>
      </c>
      <c r="E3318" s="18" t="s">
        <v>1</v>
      </c>
      <c r="F3318" s="227">
        <v>0</v>
      </c>
      <c r="H3318" s="33"/>
    </row>
    <row r="3319" spans="2:8" s="1" customFormat="1" ht="16.899999999999999" customHeight="1">
      <c r="B3319" s="33"/>
      <c r="C3319" s="226" t="s">
        <v>1</v>
      </c>
      <c r="D3319" s="226" t="s">
        <v>4578</v>
      </c>
      <c r="E3319" s="18" t="s">
        <v>1</v>
      </c>
      <c r="F3319" s="227">
        <v>383.89</v>
      </c>
      <c r="H3319" s="33"/>
    </row>
    <row r="3320" spans="2:8" s="1" customFormat="1" ht="16.899999999999999" customHeight="1">
      <c r="B3320" s="33"/>
      <c r="C3320" s="226" t="s">
        <v>1</v>
      </c>
      <c r="D3320" s="226" t="s">
        <v>4579</v>
      </c>
      <c r="E3320" s="18" t="s">
        <v>1</v>
      </c>
      <c r="F3320" s="227">
        <v>0</v>
      </c>
      <c r="H3320" s="33"/>
    </row>
    <row r="3321" spans="2:8" s="1" customFormat="1" ht="16.899999999999999" customHeight="1">
      <c r="B3321" s="33"/>
      <c r="C3321" s="226" t="s">
        <v>1</v>
      </c>
      <c r="D3321" s="226" t="s">
        <v>4580</v>
      </c>
      <c r="E3321" s="18" t="s">
        <v>1</v>
      </c>
      <c r="F3321" s="227">
        <v>522.91999999999996</v>
      </c>
      <c r="H3321" s="33"/>
    </row>
    <row r="3322" spans="2:8" s="1" customFormat="1" ht="16.899999999999999" customHeight="1">
      <c r="B3322" s="33"/>
      <c r="C3322" s="226" t="s">
        <v>1</v>
      </c>
      <c r="D3322" s="226" t="s">
        <v>1</v>
      </c>
      <c r="E3322" s="18" t="s">
        <v>1</v>
      </c>
      <c r="F3322" s="227">
        <v>0</v>
      </c>
      <c r="H3322" s="33"/>
    </row>
    <row r="3323" spans="2:8" s="1" customFormat="1" ht="16.899999999999999" customHeight="1">
      <c r="B3323" s="33"/>
      <c r="C3323" s="226" t="s">
        <v>1</v>
      </c>
      <c r="D3323" s="226" t="s">
        <v>3155</v>
      </c>
      <c r="E3323" s="18" t="s">
        <v>1</v>
      </c>
      <c r="F3323" s="227">
        <v>0</v>
      </c>
      <c r="H3323" s="33"/>
    </row>
    <row r="3324" spans="2:8" s="1" customFormat="1" ht="16.899999999999999" customHeight="1">
      <c r="B3324" s="33"/>
      <c r="C3324" s="226" t="s">
        <v>1</v>
      </c>
      <c r="D3324" s="226" t="s">
        <v>3397</v>
      </c>
      <c r="E3324" s="18" t="s">
        <v>1</v>
      </c>
      <c r="F3324" s="227">
        <v>8.93</v>
      </c>
      <c r="H3324" s="33"/>
    </row>
    <row r="3325" spans="2:8" s="1" customFormat="1" ht="16.899999999999999" customHeight="1">
      <c r="B3325" s="33"/>
      <c r="C3325" s="226" t="s">
        <v>1</v>
      </c>
      <c r="D3325" s="226" t="s">
        <v>3157</v>
      </c>
      <c r="E3325" s="18" t="s">
        <v>1</v>
      </c>
      <c r="F3325" s="227">
        <v>0</v>
      </c>
      <c r="H3325" s="33"/>
    </row>
    <row r="3326" spans="2:8" s="1" customFormat="1" ht="16.899999999999999" customHeight="1">
      <c r="B3326" s="33"/>
      <c r="C3326" s="226" t="s">
        <v>1</v>
      </c>
      <c r="D3326" s="226" t="s">
        <v>3398</v>
      </c>
      <c r="E3326" s="18" t="s">
        <v>1</v>
      </c>
      <c r="F3326" s="227">
        <v>5.68</v>
      </c>
      <c r="H3326" s="33"/>
    </row>
    <row r="3327" spans="2:8" s="1" customFormat="1" ht="16.899999999999999" customHeight="1">
      <c r="B3327" s="33"/>
      <c r="C3327" s="226" t="s">
        <v>1</v>
      </c>
      <c r="D3327" s="226" t="s">
        <v>3159</v>
      </c>
      <c r="E3327" s="18" t="s">
        <v>1</v>
      </c>
      <c r="F3327" s="227">
        <v>0</v>
      </c>
      <c r="H3327" s="33"/>
    </row>
    <row r="3328" spans="2:8" s="1" customFormat="1" ht="16.899999999999999" customHeight="1">
      <c r="B3328" s="33"/>
      <c r="C3328" s="226" t="s">
        <v>1</v>
      </c>
      <c r="D3328" s="226" t="s">
        <v>3399</v>
      </c>
      <c r="E3328" s="18" t="s">
        <v>1</v>
      </c>
      <c r="F3328" s="227">
        <v>3.88</v>
      </c>
      <c r="H3328" s="33"/>
    </row>
    <row r="3329" spans="2:8" s="1" customFormat="1" ht="16.899999999999999" customHeight="1">
      <c r="B3329" s="33"/>
      <c r="C3329" s="226" t="s">
        <v>1</v>
      </c>
      <c r="D3329" s="226" t="s">
        <v>325</v>
      </c>
      <c r="E3329" s="18" t="s">
        <v>1</v>
      </c>
      <c r="F3329" s="227">
        <v>1432.6220000000001</v>
      </c>
      <c r="H3329" s="33"/>
    </row>
    <row r="3330" spans="2:8" s="1" customFormat="1" ht="16.899999999999999" customHeight="1">
      <c r="B3330" s="33"/>
      <c r="C3330" s="222" t="s">
        <v>2368</v>
      </c>
      <c r="D3330" s="223" t="s">
        <v>2369</v>
      </c>
      <c r="E3330" s="224" t="s">
        <v>1</v>
      </c>
      <c r="F3330" s="225">
        <v>31.016999999999999</v>
      </c>
      <c r="H3330" s="33"/>
    </row>
    <row r="3331" spans="2:8" s="1" customFormat="1" ht="16.899999999999999" customHeight="1">
      <c r="B3331" s="33"/>
      <c r="C3331" s="222" t="s">
        <v>2413</v>
      </c>
      <c r="D3331" s="223" t="s">
        <v>2414</v>
      </c>
      <c r="E3331" s="224" t="s">
        <v>1</v>
      </c>
      <c r="F3331" s="225">
        <v>434.86799999999999</v>
      </c>
      <c r="H3331" s="33"/>
    </row>
    <row r="3332" spans="2:8" s="1" customFormat="1" ht="16.899999999999999" customHeight="1">
      <c r="B3332" s="33"/>
      <c r="C3332" s="226" t="s">
        <v>1</v>
      </c>
      <c r="D3332" s="226" t="s">
        <v>3330</v>
      </c>
      <c r="E3332" s="18" t="s">
        <v>1</v>
      </c>
      <c r="F3332" s="227">
        <v>0</v>
      </c>
      <c r="H3332" s="33"/>
    </row>
    <row r="3333" spans="2:8" s="1" customFormat="1" ht="16.899999999999999" customHeight="1">
      <c r="B3333" s="33"/>
      <c r="C3333" s="226" t="s">
        <v>1</v>
      </c>
      <c r="D3333" s="226" t="s">
        <v>3331</v>
      </c>
      <c r="E3333" s="18" t="s">
        <v>1</v>
      </c>
      <c r="F3333" s="227">
        <v>0</v>
      </c>
      <c r="H3333" s="33"/>
    </row>
    <row r="3334" spans="2:8" s="1" customFormat="1" ht="16.899999999999999" customHeight="1">
      <c r="B3334" s="33"/>
      <c r="C3334" s="226" t="s">
        <v>1</v>
      </c>
      <c r="D3334" s="226" t="s">
        <v>3332</v>
      </c>
      <c r="E3334" s="18" t="s">
        <v>1</v>
      </c>
      <c r="F3334" s="227">
        <v>198.3</v>
      </c>
      <c r="H3334" s="33"/>
    </row>
    <row r="3335" spans="2:8" s="1" customFormat="1" ht="16.899999999999999" customHeight="1">
      <c r="B3335" s="33"/>
      <c r="C3335" s="226" t="s">
        <v>1</v>
      </c>
      <c r="D3335" s="226" t="s">
        <v>3333</v>
      </c>
      <c r="E3335" s="18" t="s">
        <v>1</v>
      </c>
      <c r="F3335" s="227">
        <v>0</v>
      </c>
      <c r="H3335" s="33"/>
    </row>
    <row r="3336" spans="2:8" s="1" customFormat="1" ht="16.899999999999999" customHeight="1">
      <c r="B3336" s="33"/>
      <c r="C3336" s="226" t="s">
        <v>1</v>
      </c>
      <c r="D3336" s="226" t="s">
        <v>3334</v>
      </c>
      <c r="E3336" s="18" t="s">
        <v>1</v>
      </c>
      <c r="F3336" s="227">
        <v>126.622</v>
      </c>
      <c r="H3336" s="33"/>
    </row>
    <row r="3337" spans="2:8" s="1" customFormat="1" ht="16.899999999999999" customHeight="1">
      <c r="B3337" s="33"/>
      <c r="C3337" s="226" t="s">
        <v>1</v>
      </c>
      <c r="D3337" s="226" t="s">
        <v>3335</v>
      </c>
      <c r="E3337" s="18" t="s">
        <v>1</v>
      </c>
      <c r="F3337" s="227">
        <v>0</v>
      </c>
      <c r="H3337" s="33"/>
    </row>
    <row r="3338" spans="2:8" s="1" customFormat="1" ht="16.899999999999999" customHeight="1">
      <c r="B3338" s="33"/>
      <c r="C3338" s="226" t="s">
        <v>1</v>
      </c>
      <c r="D3338" s="226" t="s">
        <v>3336</v>
      </c>
      <c r="E3338" s="18" t="s">
        <v>1</v>
      </c>
      <c r="F3338" s="227">
        <v>96.626000000000005</v>
      </c>
      <c r="H3338" s="33"/>
    </row>
    <row r="3339" spans="2:8" s="1" customFormat="1" ht="16.899999999999999" customHeight="1">
      <c r="B3339" s="33"/>
      <c r="C3339" s="226" t="s">
        <v>1</v>
      </c>
      <c r="D3339" s="226" t="s">
        <v>3337</v>
      </c>
      <c r="E3339" s="18" t="s">
        <v>1</v>
      </c>
      <c r="F3339" s="227">
        <v>0</v>
      </c>
      <c r="H3339" s="33"/>
    </row>
    <row r="3340" spans="2:8" s="1" customFormat="1" ht="16.899999999999999" customHeight="1">
      <c r="B3340" s="33"/>
      <c r="C3340" s="226" t="s">
        <v>1</v>
      </c>
      <c r="D3340" s="226" t="s">
        <v>3338</v>
      </c>
      <c r="E3340" s="18" t="s">
        <v>1</v>
      </c>
      <c r="F3340" s="227">
        <v>13.32</v>
      </c>
      <c r="H3340" s="33"/>
    </row>
    <row r="3341" spans="2:8" s="1" customFormat="1" ht="16.899999999999999" customHeight="1">
      <c r="B3341" s="33"/>
      <c r="C3341" s="226" t="s">
        <v>1</v>
      </c>
      <c r="D3341" s="226" t="s">
        <v>325</v>
      </c>
      <c r="E3341" s="18" t="s">
        <v>1</v>
      </c>
      <c r="F3341" s="227">
        <v>434.86799999999999</v>
      </c>
      <c r="H3341" s="33"/>
    </row>
    <row r="3342" spans="2:8" s="1" customFormat="1" ht="16.899999999999999" customHeight="1">
      <c r="B3342" s="33"/>
      <c r="C3342" s="222" t="s">
        <v>2366</v>
      </c>
      <c r="D3342" s="223" t="s">
        <v>1</v>
      </c>
      <c r="E3342" s="224" t="s">
        <v>1</v>
      </c>
      <c r="F3342" s="225">
        <v>51.64</v>
      </c>
      <c r="H3342" s="33"/>
    </row>
    <row r="3343" spans="2:8" s="1" customFormat="1" ht="16.899999999999999" customHeight="1">
      <c r="B3343" s="33"/>
      <c r="C3343" s="226" t="s">
        <v>1</v>
      </c>
      <c r="D3343" s="226" t="s">
        <v>3087</v>
      </c>
      <c r="E3343" s="18" t="s">
        <v>1</v>
      </c>
      <c r="F3343" s="227">
        <v>0</v>
      </c>
      <c r="H3343" s="33"/>
    </row>
    <row r="3344" spans="2:8" s="1" customFormat="1" ht="16.899999999999999" customHeight="1">
      <c r="B3344" s="33"/>
      <c r="C3344" s="226" t="s">
        <v>1</v>
      </c>
      <c r="D3344" s="226" t="s">
        <v>3088</v>
      </c>
      <c r="E3344" s="18" t="s">
        <v>1</v>
      </c>
      <c r="F3344" s="227">
        <v>33.130000000000003</v>
      </c>
      <c r="H3344" s="33"/>
    </row>
    <row r="3345" spans="2:8" s="1" customFormat="1" ht="16.899999999999999" customHeight="1">
      <c r="B3345" s="33"/>
      <c r="C3345" s="226" t="s">
        <v>1</v>
      </c>
      <c r="D3345" s="226" t="s">
        <v>3089</v>
      </c>
      <c r="E3345" s="18" t="s">
        <v>1</v>
      </c>
      <c r="F3345" s="227">
        <v>0</v>
      </c>
      <c r="H3345" s="33"/>
    </row>
    <row r="3346" spans="2:8" s="1" customFormat="1" ht="16.899999999999999" customHeight="1">
      <c r="B3346" s="33"/>
      <c r="C3346" s="226" t="s">
        <v>1</v>
      </c>
      <c r="D3346" s="226" t="s">
        <v>3090</v>
      </c>
      <c r="E3346" s="18" t="s">
        <v>1</v>
      </c>
      <c r="F3346" s="227">
        <v>3.74</v>
      </c>
      <c r="H3346" s="33"/>
    </row>
    <row r="3347" spans="2:8" s="1" customFormat="1" ht="16.899999999999999" customHeight="1">
      <c r="B3347" s="33"/>
      <c r="C3347" s="226" t="s">
        <v>1</v>
      </c>
      <c r="D3347" s="226" t="s">
        <v>3091</v>
      </c>
      <c r="E3347" s="18" t="s">
        <v>1</v>
      </c>
      <c r="F3347" s="227">
        <v>0</v>
      </c>
      <c r="H3347" s="33"/>
    </row>
    <row r="3348" spans="2:8" s="1" customFormat="1" ht="16.899999999999999" customHeight="1">
      <c r="B3348" s="33"/>
      <c r="C3348" s="226" t="s">
        <v>1</v>
      </c>
      <c r="D3348" s="226" t="s">
        <v>3092</v>
      </c>
      <c r="E3348" s="18" t="s">
        <v>1</v>
      </c>
      <c r="F3348" s="227">
        <v>14.77</v>
      </c>
      <c r="H3348" s="33"/>
    </row>
    <row r="3349" spans="2:8" s="1" customFormat="1" ht="16.899999999999999" customHeight="1">
      <c r="B3349" s="33"/>
      <c r="C3349" s="226" t="s">
        <v>1</v>
      </c>
      <c r="D3349" s="226" t="s">
        <v>325</v>
      </c>
      <c r="E3349" s="18" t="s">
        <v>1</v>
      </c>
      <c r="F3349" s="227">
        <v>51.64</v>
      </c>
      <c r="H3349" s="33"/>
    </row>
    <row r="3350" spans="2:8" s="1" customFormat="1" ht="16.899999999999999" customHeight="1">
      <c r="B3350" s="33"/>
      <c r="C3350" s="222" t="s">
        <v>2342</v>
      </c>
      <c r="D3350" s="223" t="s">
        <v>1</v>
      </c>
      <c r="E3350" s="224" t="s">
        <v>1</v>
      </c>
      <c r="F3350" s="225">
        <v>1118.3399999999999</v>
      </c>
      <c r="H3350" s="33"/>
    </row>
    <row r="3351" spans="2:8" s="1" customFormat="1" ht="16.899999999999999" customHeight="1">
      <c r="B3351" s="33"/>
      <c r="C3351" s="226" t="s">
        <v>1</v>
      </c>
      <c r="D3351" s="226" t="s">
        <v>3087</v>
      </c>
      <c r="E3351" s="18" t="s">
        <v>1</v>
      </c>
      <c r="F3351" s="227">
        <v>0</v>
      </c>
      <c r="H3351" s="33"/>
    </row>
    <row r="3352" spans="2:8" s="1" customFormat="1" ht="16.899999999999999" customHeight="1">
      <c r="B3352" s="33"/>
      <c r="C3352" s="226" t="s">
        <v>1</v>
      </c>
      <c r="D3352" s="226" t="s">
        <v>3099</v>
      </c>
      <c r="E3352" s="18" t="s">
        <v>1</v>
      </c>
      <c r="F3352" s="227">
        <v>71.721000000000004</v>
      </c>
      <c r="H3352" s="33"/>
    </row>
    <row r="3353" spans="2:8" s="1" customFormat="1" ht="16.899999999999999" customHeight="1">
      <c r="B3353" s="33"/>
      <c r="C3353" s="226" t="s">
        <v>1</v>
      </c>
      <c r="D3353" s="226" t="s">
        <v>3100</v>
      </c>
      <c r="E3353" s="18" t="s">
        <v>1</v>
      </c>
      <c r="F3353" s="227">
        <v>0</v>
      </c>
      <c r="H3353" s="33"/>
    </row>
    <row r="3354" spans="2:8" s="1" customFormat="1" ht="16.899999999999999" customHeight="1">
      <c r="B3354" s="33"/>
      <c r="C3354" s="226" t="s">
        <v>1</v>
      </c>
      <c r="D3354" s="226" t="s">
        <v>3101</v>
      </c>
      <c r="E3354" s="18" t="s">
        <v>1</v>
      </c>
      <c r="F3354" s="227">
        <v>50.588000000000001</v>
      </c>
      <c r="H3354" s="33"/>
    </row>
    <row r="3355" spans="2:8" s="1" customFormat="1" ht="16.899999999999999" customHeight="1">
      <c r="B3355" s="33"/>
      <c r="C3355" s="226" t="s">
        <v>1</v>
      </c>
      <c r="D3355" s="226" t="s">
        <v>3102</v>
      </c>
      <c r="E3355" s="18" t="s">
        <v>1</v>
      </c>
      <c r="F3355" s="227">
        <v>0</v>
      </c>
      <c r="H3355" s="33"/>
    </row>
    <row r="3356" spans="2:8" s="1" customFormat="1" ht="16.899999999999999" customHeight="1">
      <c r="B3356" s="33"/>
      <c r="C3356" s="226" t="s">
        <v>1</v>
      </c>
      <c r="D3356" s="226" t="s">
        <v>3103</v>
      </c>
      <c r="E3356" s="18" t="s">
        <v>1</v>
      </c>
      <c r="F3356" s="227">
        <v>65.611000000000004</v>
      </c>
      <c r="H3356" s="33"/>
    </row>
    <row r="3357" spans="2:8" s="1" customFormat="1" ht="16.899999999999999" customHeight="1">
      <c r="B3357" s="33"/>
      <c r="C3357" s="226" t="s">
        <v>1</v>
      </c>
      <c r="D3357" s="226" t="s">
        <v>3104</v>
      </c>
      <c r="E3357" s="18" t="s">
        <v>1</v>
      </c>
      <c r="F3357" s="227">
        <v>0</v>
      </c>
      <c r="H3357" s="33"/>
    </row>
    <row r="3358" spans="2:8" s="1" customFormat="1" ht="16.899999999999999" customHeight="1">
      <c r="B3358" s="33"/>
      <c r="C3358" s="226" t="s">
        <v>1</v>
      </c>
      <c r="D3358" s="226" t="s">
        <v>3105</v>
      </c>
      <c r="E3358" s="18" t="s">
        <v>1</v>
      </c>
      <c r="F3358" s="227">
        <v>42.488</v>
      </c>
      <c r="H3358" s="33"/>
    </row>
    <row r="3359" spans="2:8" s="1" customFormat="1" ht="16.899999999999999" customHeight="1">
      <c r="B3359" s="33"/>
      <c r="C3359" s="226" t="s">
        <v>1</v>
      </c>
      <c r="D3359" s="226" t="s">
        <v>3106</v>
      </c>
      <c r="E3359" s="18" t="s">
        <v>1</v>
      </c>
      <c r="F3359" s="227">
        <v>0</v>
      </c>
      <c r="H3359" s="33"/>
    </row>
    <row r="3360" spans="2:8" s="1" customFormat="1" ht="16.899999999999999" customHeight="1">
      <c r="B3360" s="33"/>
      <c r="C3360" s="226" t="s">
        <v>1</v>
      </c>
      <c r="D3360" s="226" t="s">
        <v>3107</v>
      </c>
      <c r="E3360" s="18" t="s">
        <v>1</v>
      </c>
      <c r="F3360" s="227">
        <v>29.256</v>
      </c>
      <c r="H3360" s="33"/>
    </row>
    <row r="3361" spans="2:8" s="1" customFormat="1" ht="16.899999999999999" customHeight="1">
      <c r="B3361" s="33"/>
      <c r="C3361" s="226" t="s">
        <v>1</v>
      </c>
      <c r="D3361" s="226" t="s">
        <v>3108</v>
      </c>
      <c r="E3361" s="18" t="s">
        <v>1</v>
      </c>
      <c r="F3361" s="227">
        <v>0</v>
      </c>
      <c r="H3361" s="33"/>
    </row>
    <row r="3362" spans="2:8" s="1" customFormat="1" ht="16.899999999999999" customHeight="1">
      <c r="B3362" s="33"/>
      <c r="C3362" s="226" t="s">
        <v>1</v>
      </c>
      <c r="D3362" s="226" t="s">
        <v>3109</v>
      </c>
      <c r="E3362" s="18" t="s">
        <v>1</v>
      </c>
      <c r="F3362" s="227">
        <v>60.814</v>
      </c>
      <c r="H3362" s="33"/>
    </row>
    <row r="3363" spans="2:8" s="1" customFormat="1" ht="16.899999999999999" customHeight="1">
      <c r="B3363" s="33"/>
      <c r="C3363" s="226" t="s">
        <v>1</v>
      </c>
      <c r="D3363" s="226" t="s">
        <v>3110</v>
      </c>
      <c r="E3363" s="18" t="s">
        <v>1</v>
      </c>
      <c r="F3363" s="227">
        <v>0</v>
      </c>
      <c r="H3363" s="33"/>
    </row>
    <row r="3364" spans="2:8" s="1" customFormat="1" ht="16.899999999999999" customHeight="1">
      <c r="B3364" s="33"/>
      <c r="C3364" s="226" t="s">
        <v>1</v>
      </c>
      <c r="D3364" s="226" t="s">
        <v>3111</v>
      </c>
      <c r="E3364" s="18" t="s">
        <v>1</v>
      </c>
      <c r="F3364" s="227">
        <v>28.01</v>
      </c>
      <c r="H3364" s="33"/>
    </row>
    <row r="3365" spans="2:8" s="1" customFormat="1" ht="16.899999999999999" customHeight="1">
      <c r="B3365" s="33"/>
      <c r="C3365" s="226" t="s">
        <v>1</v>
      </c>
      <c r="D3365" s="226" t="s">
        <v>3112</v>
      </c>
      <c r="E3365" s="18" t="s">
        <v>1</v>
      </c>
      <c r="F3365" s="227">
        <v>0</v>
      </c>
      <c r="H3365" s="33"/>
    </row>
    <row r="3366" spans="2:8" s="1" customFormat="1" ht="16.899999999999999" customHeight="1">
      <c r="B3366" s="33"/>
      <c r="C3366" s="226" t="s">
        <v>1</v>
      </c>
      <c r="D3366" s="226" t="s">
        <v>3113</v>
      </c>
      <c r="E3366" s="18" t="s">
        <v>1</v>
      </c>
      <c r="F3366" s="227">
        <v>13.65</v>
      </c>
      <c r="H3366" s="33"/>
    </row>
    <row r="3367" spans="2:8" s="1" customFormat="1" ht="16.899999999999999" customHeight="1">
      <c r="B3367" s="33"/>
      <c r="C3367" s="226" t="s">
        <v>1</v>
      </c>
      <c r="D3367" s="226" t="s">
        <v>3114</v>
      </c>
      <c r="E3367" s="18" t="s">
        <v>1</v>
      </c>
      <c r="F3367" s="227">
        <v>0</v>
      </c>
      <c r="H3367" s="33"/>
    </row>
    <row r="3368" spans="2:8" s="1" customFormat="1" ht="16.899999999999999" customHeight="1">
      <c r="B3368" s="33"/>
      <c r="C3368" s="226" t="s">
        <v>1</v>
      </c>
      <c r="D3368" s="226" t="s">
        <v>3115</v>
      </c>
      <c r="E3368" s="18" t="s">
        <v>1</v>
      </c>
      <c r="F3368" s="227">
        <v>14.84</v>
      </c>
      <c r="H3368" s="33"/>
    </row>
    <row r="3369" spans="2:8" s="1" customFormat="1" ht="16.899999999999999" customHeight="1">
      <c r="B3369" s="33"/>
      <c r="C3369" s="226" t="s">
        <v>1</v>
      </c>
      <c r="D3369" s="226" t="s">
        <v>3116</v>
      </c>
      <c r="E3369" s="18" t="s">
        <v>1</v>
      </c>
      <c r="F3369" s="227">
        <v>0</v>
      </c>
      <c r="H3369" s="33"/>
    </row>
    <row r="3370" spans="2:8" s="1" customFormat="1" ht="16.899999999999999" customHeight="1">
      <c r="B3370" s="33"/>
      <c r="C3370" s="226" t="s">
        <v>1</v>
      </c>
      <c r="D3370" s="226" t="s">
        <v>3117</v>
      </c>
      <c r="E3370" s="18" t="s">
        <v>1</v>
      </c>
      <c r="F3370" s="227">
        <v>29.388000000000002</v>
      </c>
      <c r="H3370" s="33"/>
    </row>
    <row r="3371" spans="2:8" s="1" customFormat="1" ht="16.899999999999999" customHeight="1">
      <c r="B3371" s="33"/>
      <c r="C3371" s="226" t="s">
        <v>1</v>
      </c>
      <c r="D3371" s="226" t="s">
        <v>3118</v>
      </c>
      <c r="E3371" s="18" t="s">
        <v>1</v>
      </c>
      <c r="F3371" s="227">
        <v>0</v>
      </c>
      <c r="H3371" s="33"/>
    </row>
    <row r="3372" spans="2:8" s="1" customFormat="1" ht="16.899999999999999" customHeight="1">
      <c r="B3372" s="33"/>
      <c r="C3372" s="226" t="s">
        <v>1</v>
      </c>
      <c r="D3372" s="226" t="s">
        <v>3119</v>
      </c>
      <c r="E3372" s="18" t="s">
        <v>1</v>
      </c>
      <c r="F3372" s="227">
        <v>28.475000000000001</v>
      </c>
      <c r="H3372" s="33"/>
    </row>
    <row r="3373" spans="2:8" s="1" customFormat="1" ht="16.899999999999999" customHeight="1">
      <c r="B3373" s="33"/>
      <c r="C3373" s="226" t="s">
        <v>1</v>
      </c>
      <c r="D3373" s="226" t="s">
        <v>3089</v>
      </c>
      <c r="E3373" s="18" t="s">
        <v>1</v>
      </c>
      <c r="F3373" s="227">
        <v>0</v>
      </c>
      <c r="H3373" s="33"/>
    </row>
    <row r="3374" spans="2:8" s="1" customFormat="1" ht="16.899999999999999" customHeight="1">
      <c r="B3374" s="33"/>
      <c r="C3374" s="226" t="s">
        <v>1</v>
      </c>
      <c r="D3374" s="226" t="s">
        <v>3120</v>
      </c>
      <c r="E3374" s="18" t="s">
        <v>1</v>
      </c>
      <c r="F3374" s="227">
        <v>15.516</v>
      </c>
      <c r="H3374" s="33"/>
    </row>
    <row r="3375" spans="2:8" s="1" customFormat="1" ht="16.899999999999999" customHeight="1">
      <c r="B3375" s="33"/>
      <c r="C3375" s="226" t="s">
        <v>1</v>
      </c>
      <c r="D3375" s="226" t="s">
        <v>3121</v>
      </c>
      <c r="E3375" s="18" t="s">
        <v>1</v>
      </c>
      <c r="F3375" s="227">
        <v>0</v>
      </c>
      <c r="H3375" s="33"/>
    </row>
    <row r="3376" spans="2:8" s="1" customFormat="1" ht="16.899999999999999" customHeight="1">
      <c r="B3376" s="33"/>
      <c r="C3376" s="226" t="s">
        <v>1</v>
      </c>
      <c r="D3376" s="226" t="s">
        <v>2735</v>
      </c>
      <c r="E3376" s="18" t="s">
        <v>1</v>
      </c>
      <c r="F3376" s="227">
        <v>48.488999999999997</v>
      </c>
      <c r="H3376" s="33"/>
    </row>
    <row r="3377" spans="2:8" s="1" customFormat="1" ht="16.899999999999999" customHeight="1">
      <c r="B3377" s="33"/>
      <c r="C3377" s="226" t="s">
        <v>1</v>
      </c>
      <c r="D3377" s="226" t="s">
        <v>3122</v>
      </c>
      <c r="E3377" s="18" t="s">
        <v>1</v>
      </c>
      <c r="F3377" s="227">
        <v>0</v>
      </c>
      <c r="H3377" s="33"/>
    </row>
    <row r="3378" spans="2:8" s="1" customFormat="1" ht="16.899999999999999" customHeight="1">
      <c r="B3378" s="33"/>
      <c r="C3378" s="226" t="s">
        <v>1</v>
      </c>
      <c r="D3378" s="226" t="s">
        <v>3123</v>
      </c>
      <c r="E3378" s="18" t="s">
        <v>1</v>
      </c>
      <c r="F3378" s="227">
        <v>15.504</v>
      </c>
      <c r="H3378" s="33"/>
    </row>
    <row r="3379" spans="2:8" s="1" customFormat="1" ht="16.899999999999999" customHeight="1">
      <c r="B3379" s="33"/>
      <c r="C3379" s="226" t="s">
        <v>1</v>
      </c>
      <c r="D3379" s="226" t="s">
        <v>3124</v>
      </c>
      <c r="E3379" s="18" t="s">
        <v>1</v>
      </c>
      <c r="F3379" s="227">
        <v>0</v>
      </c>
      <c r="H3379" s="33"/>
    </row>
    <row r="3380" spans="2:8" s="1" customFormat="1" ht="16.899999999999999" customHeight="1">
      <c r="B3380" s="33"/>
      <c r="C3380" s="226" t="s">
        <v>1</v>
      </c>
      <c r="D3380" s="226" t="s">
        <v>3125</v>
      </c>
      <c r="E3380" s="18" t="s">
        <v>1</v>
      </c>
      <c r="F3380" s="227">
        <v>63.466999999999999</v>
      </c>
      <c r="H3380" s="33"/>
    </row>
    <row r="3381" spans="2:8" s="1" customFormat="1" ht="16.899999999999999" customHeight="1">
      <c r="B3381" s="33"/>
      <c r="C3381" s="226" t="s">
        <v>1</v>
      </c>
      <c r="D3381" s="226" t="s">
        <v>3126</v>
      </c>
      <c r="E3381" s="18" t="s">
        <v>1</v>
      </c>
      <c r="F3381" s="227">
        <v>0</v>
      </c>
      <c r="H3381" s="33"/>
    </row>
    <row r="3382" spans="2:8" s="1" customFormat="1" ht="16.899999999999999" customHeight="1">
      <c r="B3382" s="33"/>
      <c r="C3382" s="226" t="s">
        <v>1</v>
      </c>
      <c r="D3382" s="226" t="s">
        <v>3127</v>
      </c>
      <c r="E3382" s="18" t="s">
        <v>1</v>
      </c>
      <c r="F3382" s="227">
        <v>33.734000000000002</v>
      </c>
      <c r="H3382" s="33"/>
    </row>
    <row r="3383" spans="2:8" s="1" customFormat="1" ht="16.899999999999999" customHeight="1">
      <c r="B3383" s="33"/>
      <c r="C3383" s="226" t="s">
        <v>1</v>
      </c>
      <c r="D3383" s="226" t="s">
        <v>3128</v>
      </c>
      <c r="E3383" s="18" t="s">
        <v>1</v>
      </c>
      <c r="F3383" s="227">
        <v>0</v>
      </c>
      <c r="H3383" s="33"/>
    </row>
    <row r="3384" spans="2:8" s="1" customFormat="1" ht="16.899999999999999" customHeight="1">
      <c r="B3384" s="33"/>
      <c r="C3384" s="226" t="s">
        <v>1</v>
      </c>
      <c r="D3384" s="226" t="s">
        <v>3113</v>
      </c>
      <c r="E3384" s="18" t="s">
        <v>1</v>
      </c>
      <c r="F3384" s="227">
        <v>13.65</v>
      </c>
      <c r="H3384" s="33"/>
    </row>
    <row r="3385" spans="2:8" s="1" customFormat="1" ht="16.899999999999999" customHeight="1">
      <c r="B3385" s="33"/>
      <c r="C3385" s="226" t="s">
        <v>1</v>
      </c>
      <c r="D3385" s="226" t="s">
        <v>3129</v>
      </c>
      <c r="E3385" s="18" t="s">
        <v>1</v>
      </c>
      <c r="F3385" s="227">
        <v>0</v>
      </c>
      <c r="H3385" s="33"/>
    </row>
    <row r="3386" spans="2:8" s="1" customFormat="1" ht="16.899999999999999" customHeight="1">
      <c r="B3386" s="33"/>
      <c r="C3386" s="226" t="s">
        <v>1</v>
      </c>
      <c r="D3386" s="226" t="s">
        <v>3130</v>
      </c>
      <c r="E3386" s="18" t="s">
        <v>1</v>
      </c>
      <c r="F3386" s="227">
        <v>16.934000000000001</v>
      </c>
      <c r="H3386" s="33"/>
    </row>
    <row r="3387" spans="2:8" s="1" customFormat="1" ht="16.899999999999999" customHeight="1">
      <c r="B3387" s="33"/>
      <c r="C3387" s="226" t="s">
        <v>1</v>
      </c>
      <c r="D3387" s="226" t="s">
        <v>3091</v>
      </c>
      <c r="E3387" s="18" t="s">
        <v>1</v>
      </c>
      <c r="F3387" s="227">
        <v>0</v>
      </c>
      <c r="H3387" s="33"/>
    </row>
    <row r="3388" spans="2:8" s="1" customFormat="1" ht="16.899999999999999" customHeight="1">
      <c r="B3388" s="33"/>
      <c r="C3388" s="226" t="s">
        <v>1</v>
      </c>
      <c r="D3388" s="226" t="s">
        <v>3131</v>
      </c>
      <c r="E3388" s="18" t="s">
        <v>1</v>
      </c>
      <c r="F3388" s="227">
        <v>47.435000000000002</v>
      </c>
      <c r="H3388" s="33"/>
    </row>
    <row r="3389" spans="2:8" s="1" customFormat="1" ht="16.899999999999999" customHeight="1">
      <c r="B3389" s="33"/>
      <c r="C3389" s="226" t="s">
        <v>1</v>
      </c>
      <c r="D3389" s="226" t="s">
        <v>3132</v>
      </c>
      <c r="E3389" s="18" t="s">
        <v>1</v>
      </c>
      <c r="F3389" s="227">
        <v>0</v>
      </c>
      <c r="H3389" s="33"/>
    </row>
    <row r="3390" spans="2:8" s="1" customFormat="1" ht="16.899999999999999" customHeight="1">
      <c r="B3390" s="33"/>
      <c r="C3390" s="226" t="s">
        <v>1</v>
      </c>
      <c r="D3390" s="226" t="s">
        <v>3133</v>
      </c>
      <c r="E3390" s="18" t="s">
        <v>1</v>
      </c>
      <c r="F3390" s="227">
        <v>13.435</v>
      </c>
      <c r="H3390" s="33"/>
    </row>
    <row r="3391" spans="2:8" s="1" customFormat="1" ht="16.899999999999999" customHeight="1">
      <c r="B3391" s="33"/>
      <c r="C3391" s="226" t="s">
        <v>1</v>
      </c>
      <c r="D3391" s="226" t="s">
        <v>3134</v>
      </c>
      <c r="E3391" s="18" t="s">
        <v>1</v>
      </c>
      <c r="F3391" s="227">
        <v>0</v>
      </c>
      <c r="H3391" s="33"/>
    </row>
    <row r="3392" spans="2:8" s="1" customFormat="1" ht="16.899999999999999" customHeight="1">
      <c r="B3392" s="33"/>
      <c r="C3392" s="226" t="s">
        <v>1</v>
      </c>
      <c r="D3392" s="226" t="s">
        <v>3135</v>
      </c>
      <c r="E3392" s="18" t="s">
        <v>1</v>
      </c>
      <c r="F3392" s="227">
        <v>47.515000000000001</v>
      </c>
      <c r="H3392" s="33"/>
    </row>
    <row r="3393" spans="2:8" s="1" customFormat="1" ht="16.899999999999999" customHeight="1">
      <c r="B3393" s="33"/>
      <c r="C3393" s="226" t="s">
        <v>1</v>
      </c>
      <c r="D3393" s="226" t="s">
        <v>3136</v>
      </c>
      <c r="E3393" s="18" t="s">
        <v>1</v>
      </c>
      <c r="F3393" s="227">
        <v>0</v>
      </c>
      <c r="H3393" s="33"/>
    </row>
    <row r="3394" spans="2:8" s="1" customFormat="1" ht="16.899999999999999" customHeight="1">
      <c r="B3394" s="33"/>
      <c r="C3394" s="226" t="s">
        <v>1</v>
      </c>
      <c r="D3394" s="226" t="s">
        <v>3137</v>
      </c>
      <c r="E3394" s="18" t="s">
        <v>1</v>
      </c>
      <c r="F3394" s="227">
        <v>7.34</v>
      </c>
      <c r="H3394" s="33"/>
    </row>
    <row r="3395" spans="2:8" s="1" customFormat="1" ht="16.899999999999999" customHeight="1">
      <c r="B3395" s="33"/>
      <c r="C3395" s="226" t="s">
        <v>1</v>
      </c>
      <c r="D3395" s="226" t="s">
        <v>3138</v>
      </c>
      <c r="E3395" s="18" t="s">
        <v>1</v>
      </c>
      <c r="F3395" s="227">
        <v>0</v>
      </c>
      <c r="H3395" s="33"/>
    </row>
    <row r="3396" spans="2:8" s="1" customFormat="1" ht="16.899999999999999" customHeight="1">
      <c r="B3396" s="33"/>
      <c r="C3396" s="226" t="s">
        <v>1</v>
      </c>
      <c r="D3396" s="226" t="s">
        <v>3139</v>
      </c>
      <c r="E3396" s="18" t="s">
        <v>1</v>
      </c>
      <c r="F3396" s="227">
        <v>9.3350000000000009</v>
      </c>
      <c r="H3396" s="33"/>
    </row>
    <row r="3397" spans="2:8" s="1" customFormat="1" ht="16.899999999999999" customHeight="1">
      <c r="B3397" s="33"/>
      <c r="C3397" s="226" t="s">
        <v>1</v>
      </c>
      <c r="D3397" s="226" t="s">
        <v>3140</v>
      </c>
      <c r="E3397" s="18" t="s">
        <v>1</v>
      </c>
      <c r="F3397" s="227">
        <v>0</v>
      </c>
      <c r="H3397" s="33"/>
    </row>
    <row r="3398" spans="2:8" s="1" customFormat="1" ht="16.899999999999999" customHeight="1">
      <c r="B3398" s="33"/>
      <c r="C3398" s="226" t="s">
        <v>1</v>
      </c>
      <c r="D3398" s="226" t="s">
        <v>3141</v>
      </c>
      <c r="E3398" s="18" t="s">
        <v>1</v>
      </c>
      <c r="F3398" s="227">
        <v>23.419</v>
      </c>
      <c r="H3398" s="33"/>
    </row>
    <row r="3399" spans="2:8" s="1" customFormat="1" ht="16.899999999999999" customHeight="1">
      <c r="B3399" s="33"/>
      <c r="C3399" s="226" t="s">
        <v>1</v>
      </c>
      <c r="D3399" s="226" t="s">
        <v>3142</v>
      </c>
      <c r="E3399" s="18" t="s">
        <v>1</v>
      </c>
      <c r="F3399" s="227">
        <v>0</v>
      </c>
      <c r="H3399" s="33"/>
    </row>
    <row r="3400" spans="2:8" s="1" customFormat="1" ht="16.899999999999999" customHeight="1">
      <c r="B3400" s="33"/>
      <c r="C3400" s="226" t="s">
        <v>1</v>
      </c>
      <c r="D3400" s="226" t="s">
        <v>3135</v>
      </c>
      <c r="E3400" s="18" t="s">
        <v>1</v>
      </c>
      <c r="F3400" s="227">
        <v>47.515000000000001</v>
      </c>
      <c r="H3400" s="33"/>
    </row>
    <row r="3401" spans="2:8" s="1" customFormat="1" ht="16.899999999999999" customHeight="1">
      <c r="B3401" s="33"/>
      <c r="C3401" s="226" t="s">
        <v>1</v>
      </c>
      <c r="D3401" s="226" t="s">
        <v>3143</v>
      </c>
      <c r="E3401" s="18" t="s">
        <v>1</v>
      </c>
      <c r="F3401" s="227">
        <v>0</v>
      </c>
      <c r="H3401" s="33"/>
    </row>
    <row r="3402" spans="2:8" s="1" customFormat="1" ht="16.899999999999999" customHeight="1">
      <c r="B3402" s="33"/>
      <c r="C3402" s="226" t="s">
        <v>1</v>
      </c>
      <c r="D3402" s="226" t="s">
        <v>3137</v>
      </c>
      <c r="E3402" s="18" t="s">
        <v>1</v>
      </c>
      <c r="F3402" s="227">
        <v>7.34</v>
      </c>
      <c r="H3402" s="33"/>
    </row>
    <row r="3403" spans="2:8" s="1" customFormat="1" ht="16.899999999999999" customHeight="1">
      <c r="B3403" s="33"/>
      <c r="C3403" s="226" t="s">
        <v>1</v>
      </c>
      <c r="D3403" s="226" t="s">
        <v>3144</v>
      </c>
      <c r="E3403" s="18" t="s">
        <v>1</v>
      </c>
      <c r="F3403" s="227">
        <v>0</v>
      </c>
      <c r="H3403" s="33"/>
    </row>
    <row r="3404" spans="2:8" s="1" customFormat="1" ht="16.899999999999999" customHeight="1">
      <c r="B3404" s="33"/>
      <c r="C3404" s="226" t="s">
        <v>1</v>
      </c>
      <c r="D3404" s="226" t="s">
        <v>3139</v>
      </c>
      <c r="E3404" s="18" t="s">
        <v>1</v>
      </c>
      <c r="F3404" s="227">
        <v>9.3350000000000009</v>
      </c>
      <c r="H3404" s="33"/>
    </row>
    <row r="3405" spans="2:8" s="1" customFormat="1" ht="16.899999999999999" customHeight="1">
      <c r="B3405" s="33"/>
      <c r="C3405" s="226" t="s">
        <v>1</v>
      </c>
      <c r="D3405" s="226" t="s">
        <v>1</v>
      </c>
      <c r="E3405" s="18" t="s">
        <v>1</v>
      </c>
      <c r="F3405" s="227">
        <v>0</v>
      </c>
      <c r="H3405" s="33"/>
    </row>
    <row r="3406" spans="2:8" s="1" customFormat="1" ht="16.899999999999999" customHeight="1">
      <c r="B3406" s="33"/>
      <c r="C3406" s="226" t="s">
        <v>1</v>
      </c>
      <c r="D3406" s="226" t="s">
        <v>3145</v>
      </c>
      <c r="E3406" s="18" t="s">
        <v>1</v>
      </c>
      <c r="F3406" s="227">
        <v>0</v>
      </c>
      <c r="H3406" s="33"/>
    </row>
    <row r="3407" spans="2:8" s="1" customFormat="1" ht="16.899999999999999" customHeight="1">
      <c r="B3407" s="33"/>
      <c r="C3407" s="226" t="s">
        <v>1</v>
      </c>
      <c r="D3407" s="226" t="s">
        <v>3146</v>
      </c>
      <c r="E3407" s="18" t="s">
        <v>1</v>
      </c>
      <c r="F3407" s="227">
        <v>56.683</v>
      </c>
      <c r="H3407" s="33"/>
    </row>
    <row r="3408" spans="2:8" s="1" customFormat="1" ht="16.899999999999999" customHeight="1">
      <c r="B3408" s="33"/>
      <c r="C3408" s="226" t="s">
        <v>1</v>
      </c>
      <c r="D3408" s="226" t="s">
        <v>3147</v>
      </c>
      <c r="E3408" s="18" t="s">
        <v>1</v>
      </c>
      <c r="F3408" s="227">
        <v>0</v>
      </c>
      <c r="H3408" s="33"/>
    </row>
    <row r="3409" spans="2:8" s="1" customFormat="1" ht="16.899999999999999" customHeight="1">
      <c r="B3409" s="33"/>
      <c r="C3409" s="226" t="s">
        <v>1</v>
      </c>
      <c r="D3409" s="226" t="s">
        <v>3148</v>
      </c>
      <c r="E3409" s="18" t="s">
        <v>1</v>
      </c>
      <c r="F3409" s="227">
        <v>78.680999999999997</v>
      </c>
      <c r="H3409" s="33"/>
    </row>
    <row r="3410" spans="2:8" s="1" customFormat="1" ht="16.899999999999999" customHeight="1">
      <c r="B3410" s="33"/>
      <c r="C3410" s="226" t="s">
        <v>1</v>
      </c>
      <c r="D3410" s="226" t="s">
        <v>3149</v>
      </c>
      <c r="E3410" s="18" t="s">
        <v>1</v>
      </c>
      <c r="F3410" s="227">
        <v>0</v>
      </c>
      <c r="H3410" s="33"/>
    </row>
    <row r="3411" spans="2:8" s="1" customFormat="1" ht="16.899999999999999" customHeight="1">
      <c r="B3411" s="33"/>
      <c r="C3411" s="226" t="s">
        <v>1</v>
      </c>
      <c r="D3411" s="226" t="s">
        <v>3150</v>
      </c>
      <c r="E3411" s="18" t="s">
        <v>1</v>
      </c>
      <c r="F3411" s="227">
        <v>80.450999999999993</v>
      </c>
      <c r="H3411" s="33"/>
    </row>
    <row r="3412" spans="2:8" s="1" customFormat="1" ht="16.899999999999999" customHeight="1">
      <c r="B3412" s="33"/>
      <c r="C3412" s="226" t="s">
        <v>1</v>
      </c>
      <c r="D3412" s="226" t="s">
        <v>3151</v>
      </c>
      <c r="E3412" s="18" t="s">
        <v>1</v>
      </c>
      <c r="F3412" s="227">
        <v>0</v>
      </c>
      <c r="H3412" s="33"/>
    </row>
    <row r="3413" spans="2:8" s="1" customFormat="1" ht="16.899999999999999" customHeight="1">
      <c r="B3413" s="33"/>
      <c r="C3413" s="226" t="s">
        <v>1</v>
      </c>
      <c r="D3413" s="226" t="s">
        <v>3152</v>
      </c>
      <c r="E3413" s="18" t="s">
        <v>1</v>
      </c>
      <c r="F3413" s="227">
        <v>15.702999999999999</v>
      </c>
      <c r="H3413" s="33"/>
    </row>
    <row r="3414" spans="2:8" s="1" customFormat="1" ht="16.899999999999999" customHeight="1">
      <c r="B3414" s="33"/>
      <c r="C3414" s="226" t="s">
        <v>1</v>
      </c>
      <c r="D3414" s="226" t="s">
        <v>3153</v>
      </c>
      <c r="E3414" s="18" t="s">
        <v>1</v>
      </c>
      <c r="F3414" s="227">
        <v>0</v>
      </c>
      <c r="H3414" s="33"/>
    </row>
    <row r="3415" spans="2:8" s="1" customFormat="1" ht="16.899999999999999" customHeight="1">
      <c r="B3415" s="33"/>
      <c r="C3415" s="226" t="s">
        <v>1</v>
      </c>
      <c r="D3415" s="226" t="s">
        <v>3154</v>
      </c>
      <c r="E3415" s="18" t="s">
        <v>1</v>
      </c>
      <c r="F3415" s="227">
        <v>16.992999999999999</v>
      </c>
      <c r="H3415" s="33"/>
    </row>
    <row r="3416" spans="2:8" s="1" customFormat="1" ht="16.899999999999999" customHeight="1">
      <c r="B3416" s="33"/>
      <c r="C3416" s="226" t="s">
        <v>1</v>
      </c>
      <c r="D3416" s="226" t="s">
        <v>3155</v>
      </c>
      <c r="E3416" s="18" t="s">
        <v>1</v>
      </c>
      <c r="F3416" s="227">
        <v>0</v>
      </c>
      <c r="H3416" s="33"/>
    </row>
    <row r="3417" spans="2:8" s="1" customFormat="1" ht="16.899999999999999" customHeight="1">
      <c r="B3417" s="33"/>
      <c r="C3417" s="226" t="s">
        <v>1</v>
      </c>
      <c r="D3417" s="226" t="s">
        <v>3156</v>
      </c>
      <c r="E3417" s="18" t="s">
        <v>1</v>
      </c>
      <c r="F3417" s="227">
        <v>7.43</v>
      </c>
      <c r="H3417" s="33"/>
    </row>
    <row r="3418" spans="2:8" s="1" customFormat="1" ht="16.899999999999999" customHeight="1">
      <c r="B3418" s="33"/>
      <c r="C3418" s="226" t="s">
        <v>1</v>
      </c>
      <c r="D3418" s="226" t="s">
        <v>3157</v>
      </c>
      <c r="E3418" s="18" t="s">
        <v>1</v>
      </c>
      <c r="F3418" s="227">
        <v>0</v>
      </c>
      <c r="H3418" s="33"/>
    </row>
    <row r="3419" spans="2:8" s="1" customFormat="1" ht="16.899999999999999" customHeight="1">
      <c r="B3419" s="33"/>
      <c r="C3419" s="226" t="s">
        <v>1</v>
      </c>
      <c r="D3419" s="226" t="s">
        <v>3158</v>
      </c>
      <c r="E3419" s="18" t="s">
        <v>1</v>
      </c>
      <c r="F3419" s="227">
        <v>5.79</v>
      </c>
      <c r="H3419" s="33"/>
    </row>
    <row r="3420" spans="2:8" s="1" customFormat="1" ht="16.899999999999999" customHeight="1">
      <c r="B3420" s="33"/>
      <c r="C3420" s="226" t="s">
        <v>1</v>
      </c>
      <c r="D3420" s="226" t="s">
        <v>3159</v>
      </c>
      <c r="E3420" s="18" t="s">
        <v>1</v>
      </c>
      <c r="F3420" s="227">
        <v>0</v>
      </c>
      <c r="H3420" s="33"/>
    </row>
    <row r="3421" spans="2:8" s="1" customFormat="1" ht="16.899999999999999" customHeight="1">
      <c r="B3421" s="33"/>
      <c r="C3421" s="226" t="s">
        <v>1</v>
      </c>
      <c r="D3421" s="226" t="s">
        <v>3160</v>
      </c>
      <c r="E3421" s="18" t="s">
        <v>1</v>
      </c>
      <c r="F3421" s="227">
        <v>1.8049999999999999</v>
      </c>
      <c r="H3421" s="33"/>
    </row>
    <row r="3422" spans="2:8" s="1" customFormat="1" ht="16.899999999999999" customHeight="1">
      <c r="B3422" s="33"/>
      <c r="C3422" s="226" t="s">
        <v>1</v>
      </c>
      <c r="D3422" s="226" t="s">
        <v>325</v>
      </c>
      <c r="E3422" s="18" t="s">
        <v>1</v>
      </c>
      <c r="F3422" s="227">
        <v>1118.3399999999999</v>
      </c>
      <c r="H3422" s="33"/>
    </row>
    <row r="3423" spans="2:8" s="1" customFormat="1" ht="16.899999999999999" customHeight="1">
      <c r="B3423" s="33"/>
      <c r="C3423" s="222" t="s">
        <v>161</v>
      </c>
      <c r="D3423" s="223" t="s">
        <v>1</v>
      </c>
      <c r="E3423" s="224" t="s">
        <v>1</v>
      </c>
      <c r="F3423" s="225">
        <v>38.409999999999997</v>
      </c>
      <c r="H3423" s="33"/>
    </row>
    <row r="3424" spans="2:8" s="1" customFormat="1" ht="16.899999999999999" customHeight="1">
      <c r="B3424" s="33"/>
      <c r="C3424" s="226" t="s">
        <v>1</v>
      </c>
      <c r="D3424" s="226" t="s">
        <v>3104</v>
      </c>
      <c r="E3424" s="18" t="s">
        <v>1</v>
      </c>
      <c r="F3424" s="227">
        <v>0</v>
      </c>
      <c r="H3424" s="33"/>
    </row>
    <row r="3425" spans="2:8" s="1" customFormat="1" ht="16.899999999999999" customHeight="1">
      <c r="B3425" s="33"/>
      <c r="C3425" s="226" t="s">
        <v>1</v>
      </c>
      <c r="D3425" s="226" t="s">
        <v>3368</v>
      </c>
      <c r="E3425" s="18" t="s">
        <v>1</v>
      </c>
      <c r="F3425" s="227">
        <v>26.01</v>
      </c>
      <c r="H3425" s="33"/>
    </row>
    <row r="3426" spans="2:8" s="1" customFormat="1" ht="16.899999999999999" customHeight="1">
      <c r="B3426" s="33"/>
      <c r="C3426" s="226" t="s">
        <v>1</v>
      </c>
      <c r="D3426" s="226" t="s">
        <v>3106</v>
      </c>
      <c r="E3426" s="18" t="s">
        <v>1</v>
      </c>
      <c r="F3426" s="227">
        <v>0</v>
      </c>
      <c r="H3426" s="33"/>
    </row>
    <row r="3427" spans="2:8" s="1" customFormat="1" ht="16.899999999999999" customHeight="1">
      <c r="B3427" s="33"/>
      <c r="C3427" s="226" t="s">
        <v>1</v>
      </c>
      <c r="D3427" s="226" t="s">
        <v>3369</v>
      </c>
      <c r="E3427" s="18" t="s">
        <v>1</v>
      </c>
      <c r="F3427" s="227">
        <v>12.4</v>
      </c>
      <c r="H3427" s="33"/>
    </row>
    <row r="3428" spans="2:8" s="1" customFormat="1" ht="16.899999999999999" customHeight="1">
      <c r="B3428" s="33"/>
      <c r="C3428" s="226" t="s">
        <v>1</v>
      </c>
      <c r="D3428" s="226" t="s">
        <v>325</v>
      </c>
      <c r="E3428" s="18" t="s">
        <v>1</v>
      </c>
      <c r="F3428" s="227">
        <v>38.409999999999997</v>
      </c>
      <c r="H3428" s="33"/>
    </row>
    <row r="3429" spans="2:8" s="1" customFormat="1" ht="16.899999999999999" customHeight="1">
      <c r="B3429" s="33"/>
      <c r="C3429" s="222" t="s">
        <v>2382</v>
      </c>
      <c r="D3429" s="223" t="s">
        <v>1</v>
      </c>
      <c r="E3429" s="224" t="s">
        <v>1</v>
      </c>
      <c r="F3429" s="225">
        <v>34.17</v>
      </c>
      <c r="H3429" s="33"/>
    </row>
    <row r="3430" spans="2:8" s="1" customFormat="1" ht="16.899999999999999" customHeight="1">
      <c r="B3430" s="33"/>
      <c r="C3430" s="226" t="s">
        <v>1</v>
      </c>
      <c r="D3430" s="226" t="s">
        <v>3104</v>
      </c>
      <c r="E3430" s="18" t="s">
        <v>1</v>
      </c>
      <c r="F3430" s="227">
        <v>0</v>
      </c>
      <c r="H3430" s="33"/>
    </row>
    <row r="3431" spans="2:8" s="1" customFormat="1" ht="16.899999999999999" customHeight="1">
      <c r="B3431" s="33"/>
      <c r="C3431" s="226" t="s">
        <v>1</v>
      </c>
      <c r="D3431" s="226" t="s">
        <v>3737</v>
      </c>
      <c r="E3431" s="18" t="s">
        <v>1</v>
      </c>
      <c r="F3431" s="227">
        <v>20.55</v>
      </c>
      <c r="H3431" s="33"/>
    </row>
    <row r="3432" spans="2:8" s="1" customFormat="1" ht="16.899999999999999" customHeight="1">
      <c r="B3432" s="33"/>
      <c r="C3432" s="226" t="s">
        <v>1</v>
      </c>
      <c r="D3432" s="226" t="s">
        <v>3106</v>
      </c>
      <c r="E3432" s="18" t="s">
        <v>1</v>
      </c>
      <c r="F3432" s="227">
        <v>0</v>
      </c>
      <c r="H3432" s="33"/>
    </row>
    <row r="3433" spans="2:8" s="1" customFormat="1" ht="16.899999999999999" customHeight="1">
      <c r="B3433" s="33"/>
      <c r="C3433" s="226" t="s">
        <v>1</v>
      </c>
      <c r="D3433" s="226" t="s">
        <v>3738</v>
      </c>
      <c r="E3433" s="18" t="s">
        <v>1</v>
      </c>
      <c r="F3433" s="227">
        <v>13.62</v>
      </c>
      <c r="H3433" s="33"/>
    </row>
    <row r="3434" spans="2:8" s="1" customFormat="1" ht="16.899999999999999" customHeight="1">
      <c r="B3434" s="33"/>
      <c r="C3434" s="226" t="s">
        <v>1</v>
      </c>
      <c r="D3434" s="226" t="s">
        <v>325</v>
      </c>
      <c r="E3434" s="18" t="s">
        <v>1</v>
      </c>
      <c r="F3434" s="227">
        <v>34.17</v>
      </c>
      <c r="H3434" s="33"/>
    </row>
    <row r="3435" spans="2:8" s="1" customFormat="1" ht="16.899999999999999" customHeight="1">
      <c r="B3435" s="33"/>
      <c r="C3435" s="222" t="s">
        <v>2376</v>
      </c>
      <c r="D3435" s="223" t="s">
        <v>1</v>
      </c>
      <c r="E3435" s="224" t="s">
        <v>1</v>
      </c>
      <c r="F3435" s="225">
        <v>20.218</v>
      </c>
      <c r="H3435" s="33"/>
    </row>
    <row r="3436" spans="2:8" s="1" customFormat="1" ht="16.899999999999999" customHeight="1">
      <c r="B3436" s="33"/>
      <c r="C3436" s="226" t="s">
        <v>1</v>
      </c>
      <c r="D3436" s="226" t="s">
        <v>3118</v>
      </c>
      <c r="E3436" s="18" t="s">
        <v>1</v>
      </c>
      <c r="F3436" s="227">
        <v>0</v>
      </c>
      <c r="H3436" s="33"/>
    </row>
    <row r="3437" spans="2:8" s="1" customFormat="1" ht="16.899999999999999" customHeight="1">
      <c r="B3437" s="33"/>
      <c r="C3437" s="226" t="s">
        <v>1</v>
      </c>
      <c r="D3437" s="226" t="s">
        <v>3549</v>
      </c>
      <c r="E3437" s="18" t="s">
        <v>1</v>
      </c>
      <c r="F3437" s="227">
        <v>20.218</v>
      </c>
      <c r="H3437" s="33"/>
    </row>
    <row r="3438" spans="2:8" s="1" customFormat="1" ht="16.899999999999999" customHeight="1">
      <c r="B3438" s="33"/>
      <c r="C3438" s="222" t="s">
        <v>10900</v>
      </c>
      <c r="D3438" s="223" t="s">
        <v>1</v>
      </c>
      <c r="E3438" s="224" t="s">
        <v>1</v>
      </c>
      <c r="F3438" s="225">
        <v>15.28</v>
      </c>
      <c r="H3438" s="33"/>
    </row>
    <row r="3439" spans="2:8" s="1" customFormat="1" ht="16.899999999999999" customHeight="1">
      <c r="B3439" s="33"/>
      <c r="C3439" s="226" t="s">
        <v>1</v>
      </c>
      <c r="D3439" s="226" t="s">
        <v>3118</v>
      </c>
      <c r="E3439" s="18" t="s">
        <v>1</v>
      </c>
      <c r="F3439" s="227">
        <v>0</v>
      </c>
      <c r="H3439" s="33"/>
    </row>
    <row r="3440" spans="2:8" s="1" customFormat="1" ht="16.899999999999999" customHeight="1">
      <c r="B3440" s="33"/>
      <c r="C3440" s="226" t="s">
        <v>1</v>
      </c>
      <c r="D3440" s="226" t="s">
        <v>10901</v>
      </c>
      <c r="E3440" s="18" t="s">
        <v>1</v>
      </c>
      <c r="F3440" s="227">
        <v>15.28</v>
      </c>
      <c r="H3440" s="33"/>
    </row>
    <row r="3441" spans="2:8" s="1" customFormat="1" ht="16.899999999999999" customHeight="1">
      <c r="B3441" s="33"/>
      <c r="C3441" s="222" t="s">
        <v>10902</v>
      </c>
      <c r="D3441" s="223" t="s">
        <v>1</v>
      </c>
      <c r="E3441" s="224" t="s">
        <v>1</v>
      </c>
      <c r="F3441" s="225">
        <v>20.76</v>
      </c>
      <c r="H3441" s="33"/>
    </row>
    <row r="3442" spans="2:8" s="1" customFormat="1" ht="16.899999999999999" customHeight="1">
      <c r="B3442" s="33"/>
      <c r="C3442" s="226" t="s">
        <v>1</v>
      </c>
      <c r="D3442" s="226" t="s">
        <v>10903</v>
      </c>
      <c r="E3442" s="18" t="s">
        <v>1</v>
      </c>
      <c r="F3442" s="227">
        <v>0</v>
      </c>
      <c r="H3442" s="33"/>
    </row>
    <row r="3443" spans="2:8" s="1" customFormat="1" ht="16.899999999999999" customHeight="1">
      <c r="B3443" s="33"/>
      <c r="C3443" s="226" t="s">
        <v>1</v>
      </c>
      <c r="D3443" s="226" t="s">
        <v>10904</v>
      </c>
      <c r="E3443" s="18" t="s">
        <v>1</v>
      </c>
      <c r="F3443" s="227">
        <v>9.4600000000000009</v>
      </c>
      <c r="H3443" s="33"/>
    </row>
    <row r="3444" spans="2:8" s="1" customFormat="1" ht="16.899999999999999" customHeight="1">
      <c r="B3444" s="33"/>
      <c r="C3444" s="226" t="s">
        <v>1</v>
      </c>
      <c r="D3444" s="226" t="s">
        <v>10905</v>
      </c>
      <c r="E3444" s="18" t="s">
        <v>1</v>
      </c>
      <c r="F3444" s="227">
        <v>0</v>
      </c>
      <c r="H3444" s="33"/>
    </row>
    <row r="3445" spans="2:8" s="1" customFormat="1" ht="16.899999999999999" customHeight="1">
      <c r="B3445" s="33"/>
      <c r="C3445" s="226" t="s">
        <v>1</v>
      </c>
      <c r="D3445" s="226" t="s">
        <v>10906</v>
      </c>
      <c r="E3445" s="18" t="s">
        <v>1</v>
      </c>
      <c r="F3445" s="227">
        <v>5.53</v>
      </c>
      <c r="H3445" s="33"/>
    </row>
    <row r="3446" spans="2:8" s="1" customFormat="1" ht="16.899999999999999" customHeight="1">
      <c r="B3446" s="33"/>
      <c r="C3446" s="226" t="s">
        <v>1</v>
      </c>
      <c r="D3446" s="226" t="s">
        <v>10907</v>
      </c>
      <c r="E3446" s="18" t="s">
        <v>1</v>
      </c>
      <c r="F3446" s="227">
        <v>0</v>
      </c>
      <c r="H3446" s="33"/>
    </row>
    <row r="3447" spans="2:8" s="1" customFormat="1" ht="16.899999999999999" customHeight="1">
      <c r="B3447" s="33"/>
      <c r="C3447" s="226" t="s">
        <v>1</v>
      </c>
      <c r="D3447" s="226" t="s">
        <v>10908</v>
      </c>
      <c r="E3447" s="18" t="s">
        <v>1</v>
      </c>
      <c r="F3447" s="227">
        <v>5.77</v>
      </c>
      <c r="H3447" s="33"/>
    </row>
    <row r="3448" spans="2:8" s="1" customFormat="1" ht="16.899999999999999" customHeight="1">
      <c r="B3448" s="33"/>
      <c r="C3448" s="226" t="s">
        <v>1</v>
      </c>
      <c r="D3448" s="226" t="s">
        <v>325</v>
      </c>
      <c r="E3448" s="18" t="s">
        <v>1</v>
      </c>
      <c r="F3448" s="227">
        <v>20.76</v>
      </c>
      <c r="H3448" s="33"/>
    </row>
    <row r="3449" spans="2:8" s="1" customFormat="1" ht="16.899999999999999" customHeight="1">
      <c r="B3449" s="33"/>
      <c r="C3449" s="222" t="s">
        <v>2403</v>
      </c>
      <c r="D3449" s="223" t="s">
        <v>1</v>
      </c>
      <c r="E3449" s="224" t="s">
        <v>1</v>
      </c>
      <c r="F3449" s="225">
        <v>11.72</v>
      </c>
      <c r="H3449" s="33"/>
    </row>
    <row r="3450" spans="2:8" s="1" customFormat="1" ht="16.899999999999999" customHeight="1">
      <c r="B3450" s="33"/>
      <c r="C3450" s="226" t="s">
        <v>1</v>
      </c>
      <c r="D3450" s="226" t="s">
        <v>4330</v>
      </c>
      <c r="E3450" s="18" t="s">
        <v>1</v>
      </c>
      <c r="F3450" s="227">
        <v>0</v>
      </c>
      <c r="H3450" s="33"/>
    </row>
    <row r="3451" spans="2:8" s="1" customFormat="1" ht="16.899999999999999" customHeight="1">
      <c r="B3451" s="33"/>
      <c r="C3451" s="226" t="s">
        <v>1</v>
      </c>
      <c r="D3451" s="226" t="s">
        <v>4331</v>
      </c>
      <c r="E3451" s="18" t="s">
        <v>1</v>
      </c>
      <c r="F3451" s="227">
        <v>5.55</v>
      </c>
      <c r="H3451" s="33"/>
    </row>
    <row r="3452" spans="2:8" s="1" customFormat="1" ht="16.899999999999999" customHeight="1">
      <c r="B3452" s="33"/>
      <c r="C3452" s="226" t="s">
        <v>1</v>
      </c>
      <c r="D3452" s="226" t="s">
        <v>4332</v>
      </c>
      <c r="E3452" s="18" t="s">
        <v>1</v>
      </c>
      <c r="F3452" s="227">
        <v>1.68</v>
      </c>
      <c r="H3452" s="33"/>
    </row>
    <row r="3453" spans="2:8" s="1" customFormat="1" ht="16.899999999999999" customHeight="1">
      <c r="B3453" s="33"/>
      <c r="C3453" s="226" t="s">
        <v>1</v>
      </c>
      <c r="D3453" s="226" t="s">
        <v>4333</v>
      </c>
      <c r="E3453" s="18" t="s">
        <v>1</v>
      </c>
      <c r="F3453" s="227">
        <v>0</v>
      </c>
      <c r="H3453" s="33"/>
    </row>
    <row r="3454" spans="2:8" s="1" customFormat="1" ht="16.899999999999999" customHeight="1">
      <c r="B3454" s="33"/>
      <c r="C3454" s="226" t="s">
        <v>1</v>
      </c>
      <c r="D3454" s="226" t="s">
        <v>4334</v>
      </c>
      <c r="E3454" s="18" t="s">
        <v>1</v>
      </c>
      <c r="F3454" s="227">
        <v>3.35</v>
      </c>
      <c r="H3454" s="33"/>
    </row>
    <row r="3455" spans="2:8" s="1" customFormat="1" ht="16.899999999999999" customHeight="1">
      <c r="B3455" s="33"/>
      <c r="C3455" s="226" t="s">
        <v>1</v>
      </c>
      <c r="D3455" s="226" t="s">
        <v>4335</v>
      </c>
      <c r="E3455" s="18" t="s">
        <v>1</v>
      </c>
      <c r="F3455" s="227">
        <v>1.1399999999999999</v>
      </c>
      <c r="H3455" s="33"/>
    </row>
    <row r="3456" spans="2:8" s="1" customFormat="1" ht="16.899999999999999" customHeight="1">
      <c r="B3456" s="33"/>
      <c r="C3456" s="226" t="s">
        <v>1</v>
      </c>
      <c r="D3456" s="226" t="s">
        <v>325</v>
      </c>
      <c r="E3456" s="18" t="s">
        <v>1</v>
      </c>
      <c r="F3456" s="227">
        <v>11.72</v>
      </c>
      <c r="H3456" s="33"/>
    </row>
    <row r="3457" spans="2:8" s="1" customFormat="1" ht="16.899999999999999" customHeight="1">
      <c r="B3457" s="33"/>
      <c r="C3457" s="222" t="s">
        <v>2363</v>
      </c>
      <c r="D3457" s="223" t="s">
        <v>1</v>
      </c>
      <c r="E3457" s="224" t="s">
        <v>1</v>
      </c>
      <c r="F3457" s="225">
        <v>98.54</v>
      </c>
      <c r="H3457" s="33"/>
    </row>
    <row r="3458" spans="2:8" s="1" customFormat="1" ht="16.899999999999999" customHeight="1">
      <c r="B3458" s="33"/>
      <c r="C3458" s="226" t="s">
        <v>1</v>
      </c>
      <c r="D3458" s="226" t="s">
        <v>2531</v>
      </c>
      <c r="E3458" s="18" t="s">
        <v>1</v>
      </c>
      <c r="F3458" s="227">
        <v>0</v>
      </c>
      <c r="H3458" s="33"/>
    </row>
    <row r="3459" spans="2:8" s="1" customFormat="1" ht="16.899999999999999" customHeight="1">
      <c r="B3459" s="33"/>
      <c r="C3459" s="226" t="s">
        <v>1</v>
      </c>
      <c r="D3459" s="226" t="s">
        <v>2532</v>
      </c>
      <c r="E3459" s="18" t="s">
        <v>1</v>
      </c>
      <c r="F3459" s="227">
        <v>98.54</v>
      </c>
      <c r="H3459" s="33"/>
    </row>
    <row r="3460" spans="2:8" s="1" customFormat="1" ht="16.899999999999999" customHeight="1">
      <c r="B3460" s="33"/>
      <c r="C3460" s="222" t="s">
        <v>2416</v>
      </c>
      <c r="D3460" s="223" t="s">
        <v>1</v>
      </c>
      <c r="E3460" s="224" t="s">
        <v>1</v>
      </c>
      <c r="F3460" s="225">
        <v>2.56</v>
      </c>
      <c r="H3460" s="33"/>
    </row>
    <row r="3461" spans="2:8" s="1" customFormat="1" ht="16.899999999999999" customHeight="1">
      <c r="B3461" s="33"/>
      <c r="C3461" s="226" t="s">
        <v>1</v>
      </c>
      <c r="D3461" s="226" t="s">
        <v>2531</v>
      </c>
      <c r="E3461" s="18" t="s">
        <v>1</v>
      </c>
      <c r="F3461" s="227">
        <v>0</v>
      </c>
      <c r="H3461" s="33"/>
    </row>
    <row r="3462" spans="2:8" s="1" customFormat="1" ht="16.899999999999999" customHeight="1">
      <c r="B3462" s="33"/>
      <c r="C3462" s="226" t="s">
        <v>1</v>
      </c>
      <c r="D3462" s="226" t="s">
        <v>2534</v>
      </c>
      <c r="E3462" s="18" t="s">
        <v>1</v>
      </c>
      <c r="F3462" s="227">
        <v>2.56</v>
      </c>
      <c r="H3462" s="33"/>
    </row>
    <row r="3463" spans="2:8" s="1" customFormat="1" ht="16.899999999999999" customHeight="1">
      <c r="B3463" s="33"/>
      <c r="C3463" s="222" t="s">
        <v>169</v>
      </c>
      <c r="D3463" s="223" t="s">
        <v>1</v>
      </c>
      <c r="E3463" s="224" t="s">
        <v>1</v>
      </c>
      <c r="F3463" s="225">
        <v>176.922</v>
      </c>
      <c r="H3463" s="33"/>
    </row>
    <row r="3464" spans="2:8" s="1" customFormat="1" ht="16.899999999999999" customHeight="1">
      <c r="B3464" s="33"/>
      <c r="C3464" s="226" t="s">
        <v>1</v>
      </c>
      <c r="D3464" s="226" t="s">
        <v>3087</v>
      </c>
      <c r="E3464" s="18" t="s">
        <v>1</v>
      </c>
      <c r="F3464" s="227">
        <v>0</v>
      </c>
      <c r="H3464" s="33"/>
    </row>
    <row r="3465" spans="2:8" s="1" customFormat="1" ht="16.899999999999999" customHeight="1">
      <c r="B3465" s="33"/>
      <c r="C3465" s="226" t="s">
        <v>1</v>
      </c>
      <c r="D3465" s="226" t="s">
        <v>3088</v>
      </c>
      <c r="E3465" s="18" t="s">
        <v>1</v>
      </c>
      <c r="F3465" s="227">
        <v>33.130000000000003</v>
      </c>
      <c r="H3465" s="33"/>
    </row>
    <row r="3466" spans="2:8" s="1" customFormat="1" ht="16.899999999999999" customHeight="1">
      <c r="B3466" s="33"/>
      <c r="C3466" s="226" t="s">
        <v>1</v>
      </c>
      <c r="D3466" s="226" t="s">
        <v>3100</v>
      </c>
      <c r="E3466" s="18" t="s">
        <v>1</v>
      </c>
      <c r="F3466" s="227">
        <v>0</v>
      </c>
      <c r="H3466" s="33"/>
    </row>
    <row r="3467" spans="2:8" s="1" customFormat="1" ht="16.899999999999999" customHeight="1">
      <c r="B3467" s="33"/>
      <c r="C3467" s="226" t="s">
        <v>1</v>
      </c>
      <c r="D3467" s="226" t="s">
        <v>3371</v>
      </c>
      <c r="E3467" s="18" t="s">
        <v>1</v>
      </c>
      <c r="F3467" s="227">
        <v>25.53</v>
      </c>
      <c r="H3467" s="33"/>
    </row>
    <row r="3468" spans="2:8" s="1" customFormat="1" ht="16.899999999999999" customHeight="1">
      <c r="B3468" s="33"/>
      <c r="C3468" s="226" t="s">
        <v>1</v>
      </c>
      <c r="D3468" s="226" t="s">
        <v>3089</v>
      </c>
      <c r="E3468" s="18" t="s">
        <v>1</v>
      </c>
      <c r="F3468" s="227">
        <v>0</v>
      </c>
      <c r="H3468" s="33"/>
    </row>
    <row r="3469" spans="2:8" s="1" customFormat="1" ht="16.899999999999999" customHeight="1">
      <c r="B3469" s="33"/>
      <c r="C3469" s="226" t="s">
        <v>1</v>
      </c>
      <c r="D3469" s="226" t="s">
        <v>3090</v>
      </c>
      <c r="E3469" s="18" t="s">
        <v>1</v>
      </c>
      <c r="F3469" s="227">
        <v>3.74</v>
      </c>
      <c r="H3469" s="33"/>
    </row>
    <row r="3470" spans="2:8" s="1" customFormat="1" ht="16.899999999999999" customHeight="1">
      <c r="B3470" s="33"/>
      <c r="C3470" s="226" t="s">
        <v>1</v>
      </c>
      <c r="D3470" s="226" t="s">
        <v>3121</v>
      </c>
      <c r="E3470" s="18" t="s">
        <v>1</v>
      </c>
      <c r="F3470" s="227">
        <v>0</v>
      </c>
      <c r="H3470" s="33"/>
    </row>
    <row r="3471" spans="2:8" s="1" customFormat="1" ht="16.899999999999999" customHeight="1">
      <c r="B3471" s="33"/>
      <c r="C3471" s="226" t="s">
        <v>1</v>
      </c>
      <c r="D3471" s="226" t="s">
        <v>3372</v>
      </c>
      <c r="E3471" s="18" t="s">
        <v>1</v>
      </c>
      <c r="F3471" s="227">
        <v>70.760000000000005</v>
      </c>
      <c r="H3471" s="33"/>
    </row>
    <row r="3472" spans="2:8" s="1" customFormat="1" ht="16.899999999999999" customHeight="1">
      <c r="B3472" s="33"/>
      <c r="C3472" s="226" t="s">
        <v>1</v>
      </c>
      <c r="D3472" s="226" t="s">
        <v>3373</v>
      </c>
      <c r="E3472" s="18" t="s">
        <v>1</v>
      </c>
      <c r="F3472" s="227">
        <v>0</v>
      </c>
      <c r="H3472" s="33"/>
    </row>
    <row r="3473" spans="2:8" s="1" customFormat="1" ht="16.899999999999999" customHeight="1">
      <c r="B3473" s="33"/>
      <c r="C3473" s="226" t="s">
        <v>1</v>
      </c>
      <c r="D3473" s="226" t="s">
        <v>3374</v>
      </c>
      <c r="E3473" s="18" t="s">
        <v>1</v>
      </c>
      <c r="F3473" s="227">
        <v>26.89</v>
      </c>
      <c r="H3473" s="33"/>
    </row>
    <row r="3474" spans="2:8" s="1" customFormat="1" ht="16.899999999999999" customHeight="1">
      <c r="B3474" s="33"/>
      <c r="C3474" s="226" t="s">
        <v>1</v>
      </c>
      <c r="D3474" s="226" t="s">
        <v>3091</v>
      </c>
      <c r="E3474" s="18" t="s">
        <v>1</v>
      </c>
      <c r="F3474" s="227">
        <v>0</v>
      </c>
      <c r="H3474" s="33"/>
    </row>
    <row r="3475" spans="2:8" s="1" customFormat="1" ht="16.899999999999999" customHeight="1">
      <c r="B3475" s="33"/>
      <c r="C3475" s="226" t="s">
        <v>1</v>
      </c>
      <c r="D3475" s="226" t="s">
        <v>3092</v>
      </c>
      <c r="E3475" s="18" t="s">
        <v>1</v>
      </c>
      <c r="F3475" s="227">
        <v>14.77</v>
      </c>
      <c r="H3475" s="33"/>
    </row>
    <row r="3476" spans="2:8" s="1" customFormat="1" ht="16.899999999999999" customHeight="1">
      <c r="B3476" s="33"/>
      <c r="C3476" s="226" t="s">
        <v>1</v>
      </c>
      <c r="D3476" s="226" t="s">
        <v>3132</v>
      </c>
      <c r="E3476" s="18" t="s">
        <v>1</v>
      </c>
      <c r="F3476" s="227">
        <v>0</v>
      </c>
      <c r="H3476" s="33"/>
    </row>
    <row r="3477" spans="2:8" s="1" customFormat="1" ht="16.899999999999999" customHeight="1">
      <c r="B3477" s="33"/>
      <c r="C3477" s="226" t="s">
        <v>1</v>
      </c>
      <c r="D3477" s="226" t="s">
        <v>3200</v>
      </c>
      <c r="E3477" s="18" t="s">
        <v>1</v>
      </c>
      <c r="F3477" s="227">
        <v>2.1019999999999999</v>
      </c>
      <c r="H3477" s="33"/>
    </row>
    <row r="3478" spans="2:8" s="1" customFormat="1" ht="16.899999999999999" customHeight="1">
      <c r="B3478" s="33"/>
      <c r="C3478" s="226" t="s">
        <v>1</v>
      </c>
      <c r="D3478" s="226" t="s">
        <v>325</v>
      </c>
      <c r="E3478" s="18" t="s">
        <v>1</v>
      </c>
      <c r="F3478" s="227">
        <v>176.922</v>
      </c>
      <c r="H3478" s="33"/>
    </row>
    <row r="3479" spans="2:8" s="1" customFormat="1" ht="16.899999999999999" customHeight="1">
      <c r="B3479" s="33"/>
      <c r="C3479" s="222" t="s">
        <v>2384</v>
      </c>
      <c r="D3479" s="223" t="s">
        <v>1</v>
      </c>
      <c r="E3479" s="224" t="s">
        <v>1</v>
      </c>
      <c r="F3479" s="225">
        <v>136.41999999999999</v>
      </c>
      <c r="H3479" s="33"/>
    </row>
    <row r="3480" spans="2:8" s="1" customFormat="1" ht="16.899999999999999" customHeight="1">
      <c r="B3480" s="33"/>
      <c r="C3480" s="226" t="s">
        <v>1</v>
      </c>
      <c r="D3480" s="226" t="s">
        <v>3087</v>
      </c>
      <c r="E3480" s="18" t="s">
        <v>1</v>
      </c>
      <c r="F3480" s="227">
        <v>0</v>
      </c>
      <c r="H3480" s="33"/>
    </row>
    <row r="3481" spans="2:8" s="1" customFormat="1" ht="16.899999999999999" customHeight="1">
      <c r="B3481" s="33"/>
      <c r="C3481" s="226" t="s">
        <v>1</v>
      </c>
      <c r="D3481" s="226" t="s">
        <v>3740</v>
      </c>
      <c r="E3481" s="18" t="s">
        <v>1</v>
      </c>
      <c r="F3481" s="227">
        <v>28.39</v>
      </c>
      <c r="H3481" s="33"/>
    </row>
    <row r="3482" spans="2:8" s="1" customFormat="1" ht="16.899999999999999" customHeight="1">
      <c r="B3482" s="33"/>
      <c r="C3482" s="226" t="s">
        <v>1</v>
      </c>
      <c r="D3482" s="226" t="s">
        <v>3100</v>
      </c>
      <c r="E3482" s="18" t="s">
        <v>1</v>
      </c>
      <c r="F3482" s="227">
        <v>0</v>
      </c>
      <c r="H3482" s="33"/>
    </row>
    <row r="3483" spans="2:8" s="1" customFormat="1" ht="16.899999999999999" customHeight="1">
      <c r="B3483" s="33"/>
      <c r="C3483" s="226" t="s">
        <v>1</v>
      </c>
      <c r="D3483" s="226" t="s">
        <v>3741</v>
      </c>
      <c r="E3483" s="18" t="s">
        <v>1</v>
      </c>
      <c r="F3483" s="227">
        <v>21.92</v>
      </c>
      <c r="H3483" s="33"/>
    </row>
    <row r="3484" spans="2:8" s="1" customFormat="1" ht="16.899999999999999" customHeight="1">
      <c r="B3484" s="33"/>
      <c r="C3484" s="226" t="s">
        <v>1</v>
      </c>
      <c r="D3484" s="226" t="s">
        <v>3089</v>
      </c>
      <c r="E3484" s="18" t="s">
        <v>1</v>
      </c>
      <c r="F3484" s="227">
        <v>0</v>
      </c>
      <c r="H3484" s="33"/>
    </row>
    <row r="3485" spans="2:8" s="1" customFormat="1" ht="16.899999999999999" customHeight="1">
      <c r="B3485" s="33"/>
      <c r="C3485" s="226" t="s">
        <v>1</v>
      </c>
      <c r="D3485" s="226" t="s">
        <v>3742</v>
      </c>
      <c r="E3485" s="18" t="s">
        <v>1</v>
      </c>
      <c r="F3485" s="227">
        <v>7.72</v>
      </c>
      <c r="H3485" s="33"/>
    </row>
    <row r="3486" spans="2:8" s="1" customFormat="1" ht="16.899999999999999" customHeight="1">
      <c r="B3486" s="33"/>
      <c r="C3486" s="226" t="s">
        <v>1</v>
      </c>
      <c r="D3486" s="226" t="s">
        <v>3121</v>
      </c>
      <c r="E3486" s="18" t="s">
        <v>1</v>
      </c>
      <c r="F3486" s="227">
        <v>0</v>
      </c>
      <c r="H3486" s="33"/>
    </row>
    <row r="3487" spans="2:8" s="1" customFormat="1" ht="16.899999999999999" customHeight="1">
      <c r="B3487" s="33"/>
      <c r="C3487" s="226" t="s">
        <v>1</v>
      </c>
      <c r="D3487" s="226" t="s">
        <v>3743</v>
      </c>
      <c r="E3487" s="18" t="s">
        <v>1</v>
      </c>
      <c r="F3487" s="227">
        <v>35.93</v>
      </c>
      <c r="H3487" s="33"/>
    </row>
    <row r="3488" spans="2:8" s="1" customFormat="1" ht="16.899999999999999" customHeight="1">
      <c r="B3488" s="33"/>
      <c r="C3488" s="226" t="s">
        <v>1</v>
      </c>
      <c r="D3488" s="226" t="s">
        <v>3373</v>
      </c>
      <c r="E3488" s="18" t="s">
        <v>1</v>
      </c>
      <c r="F3488" s="227">
        <v>0</v>
      </c>
      <c r="H3488" s="33"/>
    </row>
    <row r="3489" spans="2:8" s="1" customFormat="1" ht="16.899999999999999" customHeight="1">
      <c r="B3489" s="33"/>
      <c r="C3489" s="226" t="s">
        <v>1</v>
      </c>
      <c r="D3489" s="226" t="s">
        <v>3744</v>
      </c>
      <c r="E3489" s="18" t="s">
        <v>1</v>
      </c>
      <c r="F3489" s="227">
        <v>23.36</v>
      </c>
      <c r="H3489" s="33"/>
    </row>
    <row r="3490" spans="2:8" s="1" customFormat="1" ht="16.899999999999999" customHeight="1">
      <c r="B3490" s="33"/>
      <c r="C3490" s="226" t="s">
        <v>1</v>
      </c>
      <c r="D3490" s="226" t="s">
        <v>3091</v>
      </c>
      <c r="E3490" s="18" t="s">
        <v>1</v>
      </c>
      <c r="F3490" s="227">
        <v>0</v>
      </c>
      <c r="H3490" s="33"/>
    </row>
    <row r="3491" spans="2:8" s="1" customFormat="1" ht="16.899999999999999" customHeight="1">
      <c r="B3491" s="33"/>
      <c r="C3491" s="226" t="s">
        <v>1</v>
      </c>
      <c r="D3491" s="226" t="s">
        <v>3745</v>
      </c>
      <c r="E3491" s="18" t="s">
        <v>1</v>
      </c>
      <c r="F3491" s="227">
        <v>17.899999999999999</v>
      </c>
      <c r="H3491" s="33"/>
    </row>
    <row r="3492" spans="2:8" s="1" customFormat="1" ht="16.899999999999999" customHeight="1">
      <c r="B3492" s="33"/>
      <c r="C3492" s="226" t="s">
        <v>1</v>
      </c>
      <c r="D3492" s="226" t="s">
        <v>3132</v>
      </c>
      <c r="E3492" s="18" t="s">
        <v>1</v>
      </c>
      <c r="F3492" s="227">
        <v>0</v>
      </c>
      <c r="H3492" s="33"/>
    </row>
    <row r="3493" spans="2:8" s="1" customFormat="1" ht="16.899999999999999" customHeight="1">
      <c r="B3493" s="33"/>
      <c r="C3493" s="226" t="s">
        <v>1</v>
      </c>
      <c r="D3493" s="226" t="s">
        <v>3746</v>
      </c>
      <c r="E3493" s="18" t="s">
        <v>1</v>
      </c>
      <c r="F3493" s="227">
        <v>1.2</v>
      </c>
      <c r="H3493" s="33"/>
    </row>
    <row r="3494" spans="2:8" s="1" customFormat="1" ht="16.899999999999999" customHeight="1">
      <c r="B3494" s="33"/>
      <c r="C3494" s="226" t="s">
        <v>1</v>
      </c>
      <c r="D3494" s="226" t="s">
        <v>325</v>
      </c>
      <c r="E3494" s="18" t="s">
        <v>1</v>
      </c>
      <c r="F3494" s="227">
        <v>136.41999999999999</v>
      </c>
      <c r="H3494" s="33"/>
    </row>
    <row r="3495" spans="2:8" s="1" customFormat="1" ht="16.899999999999999" customHeight="1">
      <c r="B3495" s="33"/>
      <c r="C3495" s="222" t="s">
        <v>167</v>
      </c>
      <c r="D3495" s="223" t="s">
        <v>1</v>
      </c>
      <c r="E3495" s="224" t="s">
        <v>1</v>
      </c>
      <c r="F3495" s="225">
        <v>21.52</v>
      </c>
      <c r="H3495" s="33"/>
    </row>
    <row r="3496" spans="2:8" s="1" customFormat="1" ht="16.899999999999999" customHeight="1">
      <c r="B3496" s="33"/>
      <c r="C3496" s="226" t="s">
        <v>1</v>
      </c>
      <c r="D3496" s="226" t="s">
        <v>3110</v>
      </c>
      <c r="E3496" s="18" t="s">
        <v>1</v>
      </c>
      <c r="F3496" s="227">
        <v>0</v>
      </c>
      <c r="H3496" s="33"/>
    </row>
    <row r="3497" spans="2:8" s="1" customFormat="1" ht="16.899999999999999" customHeight="1">
      <c r="B3497" s="33"/>
      <c r="C3497" s="226" t="s">
        <v>1</v>
      </c>
      <c r="D3497" s="226" t="s">
        <v>3376</v>
      </c>
      <c r="E3497" s="18" t="s">
        <v>1</v>
      </c>
      <c r="F3497" s="227">
        <v>5.73</v>
      </c>
      <c r="H3497" s="33"/>
    </row>
    <row r="3498" spans="2:8" s="1" customFormat="1" ht="16.899999999999999" customHeight="1">
      <c r="B3498" s="33"/>
      <c r="C3498" s="226" t="s">
        <v>1</v>
      </c>
      <c r="D3498" s="226" t="s">
        <v>3112</v>
      </c>
      <c r="E3498" s="18" t="s">
        <v>1</v>
      </c>
      <c r="F3498" s="227">
        <v>0</v>
      </c>
      <c r="H3498" s="33"/>
    </row>
    <row r="3499" spans="2:8" s="1" customFormat="1" ht="16.899999999999999" customHeight="1">
      <c r="B3499" s="33"/>
      <c r="C3499" s="226" t="s">
        <v>1</v>
      </c>
      <c r="D3499" s="226" t="s">
        <v>3377</v>
      </c>
      <c r="E3499" s="18" t="s">
        <v>1</v>
      </c>
      <c r="F3499" s="227">
        <v>1.83</v>
      </c>
      <c r="H3499" s="33"/>
    </row>
    <row r="3500" spans="2:8" s="1" customFormat="1" ht="16.899999999999999" customHeight="1">
      <c r="B3500" s="33"/>
      <c r="C3500" s="226" t="s">
        <v>1</v>
      </c>
      <c r="D3500" s="226" t="s">
        <v>3114</v>
      </c>
      <c r="E3500" s="18" t="s">
        <v>1</v>
      </c>
      <c r="F3500" s="227">
        <v>0</v>
      </c>
      <c r="H3500" s="33"/>
    </row>
    <row r="3501" spans="2:8" s="1" customFormat="1" ht="16.899999999999999" customHeight="1">
      <c r="B3501" s="33"/>
      <c r="C3501" s="226" t="s">
        <v>1</v>
      </c>
      <c r="D3501" s="226" t="s">
        <v>3378</v>
      </c>
      <c r="E3501" s="18" t="s">
        <v>1</v>
      </c>
      <c r="F3501" s="227">
        <v>4.9800000000000004</v>
      </c>
      <c r="H3501" s="33"/>
    </row>
    <row r="3502" spans="2:8" s="1" customFormat="1" ht="16.899999999999999" customHeight="1">
      <c r="B3502" s="33"/>
      <c r="C3502" s="226" t="s">
        <v>1</v>
      </c>
      <c r="D3502" s="226" t="s">
        <v>3116</v>
      </c>
      <c r="E3502" s="18" t="s">
        <v>1</v>
      </c>
      <c r="F3502" s="227">
        <v>0</v>
      </c>
      <c r="H3502" s="33"/>
    </row>
    <row r="3503" spans="2:8" s="1" customFormat="1" ht="16.899999999999999" customHeight="1">
      <c r="B3503" s="33"/>
      <c r="C3503" s="226" t="s">
        <v>1</v>
      </c>
      <c r="D3503" s="226" t="s">
        <v>3379</v>
      </c>
      <c r="E3503" s="18" t="s">
        <v>1</v>
      </c>
      <c r="F3503" s="227">
        <v>8.98</v>
      </c>
      <c r="H3503" s="33"/>
    </row>
    <row r="3504" spans="2:8" s="1" customFormat="1" ht="16.899999999999999" customHeight="1">
      <c r="B3504" s="33"/>
      <c r="C3504" s="226" t="s">
        <v>1</v>
      </c>
      <c r="D3504" s="226" t="s">
        <v>325</v>
      </c>
      <c r="E3504" s="18" t="s">
        <v>1</v>
      </c>
      <c r="F3504" s="227">
        <v>21.52</v>
      </c>
      <c r="H3504" s="33"/>
    </row>
    <row r="3505" spans="2:8" s="1" customFormat="1" ht="16.899999999999999" customHeight="1">
      <c r="B3505" s="33"/>
      <c r="C3505" s="222" t="s">
        <v>2386</v>
      </c>
      <c r="D3505" s="223" t="s">
        <v>1</v>
      </c>
      <c r="E3505" s="224" t="s">
        <v>1</v>
      </c>
      <c r="F3505" s="225">
        <v>36.549999999999997</v>
      </c>
      <c r="H3505" s="33"/>
    </row>
    <row r="3506" spans="2:8" s="1" customFormat="1" ht="16.899999999999999" customHeight="1">
      <c r="B3506" s="33"/>
      <c r="C3506" s="226" t="s">
        <v>1</v>
      </c>
      <c r="D3506" s="226" t="s">
        <v>3110</v>
      </c>
      <c r="E3506" s="18" t="s">
        <v>1</v>
      </c>
      <c r="F3506" s="227">
        <v>0</v>
      </c>
      <c r="H3506" s="33"/>
    </row>
    <row r="3507" spans="2:8" s="1" customFormat="1" ht="16.899999999999999" customHeight="1">
      <c r="B3507" s="33"/>
      <c r="C3507" s="226" t="s">
        <v>1</v>
      </c>
      <c r="D3507" s="226" t="s">
        <v>3748</v>
      </c>
      <c r="E3507" s="18" t="s">
        <v>1</v>
      </c>
      <c r="F3507" s="227">
        <v>11.3</v>
      </c>
      <c r="H3507" s="33"/>
    </row>
    <row r="3508" spans="2:8" s="1" customFormat="1" ht="16.899999999999999" customHeight="1">
      <c r="B3508" s="33"/>
      <c r="C3508" s="226" t="s">
        <v>1</v>
      </c>
      <c r="D3508" s="226" t="s">
        <v>3112</v>
      </c>
      <c r="E3508" s="18" t="s">
        <v>1</v>
      </c>
      <c r="F3508" s="227">
        <v>0</v>
      </c>
      <c r="H3508" s="33"/>
    </row>
    <row r="3509" spans="2:8" s="1" customFormat="1" ht="16.899999999999999" customHeight="1">
      <c r="B3509" s="33"/>
      <c r="C3509" s="226" t="s">
        <v>1</v>
      </c>
      <c r="D3509" s="226" t="s">
        <v>3749</v>
      </c>
      <c r="E3509" s="18" t="s">
        <v>1</v>
      </c>
      <c r="F3509" s="227">
        <v>5</v>
      </c>
      <c r="H3509" s="33"/>
    </row>
    <row r="3510" spans="2:8" s="1" customFormat="1" ht="16.899999999999999" customHeight="1">
      <c r="B3510" s="33"/>
      <c r="C3510" s="226" t="s">
        <v>1</v>
      </c>
      <c r="D3510" s="226" t="s">
        <v>3114</v>
      </c>
      <c r="E3510" s="18" t="s">
        <v>1</v>
      </c>
      <c r="F3510" s="227">
        <v>0</v>
      </c>
      <c r="H3510" s="33"/>
    </row>
    <row r="3511" spans="2:8" s="1" customFormat="1" ht="16.899999999999999" customHeight="1">
      <c r="B3511" s="33"/>
      <c r="C3511" s="226" t="s">
        <v>1</v>
      </c>
      <c r="D3511" s="226" t="s">
        <v>3750</v>
      </c>
      <c r="E3511" s="18" t="s">
        <v>1</v>
      </c>
      <c r="F3511" s="227">
        <v>7.46</v>
      </c>
      <c r="H3511" s="33"/>
    </row>
    <row r="3512" spans="2:8" s="1" customFormat="1" ht="16.899999999999999" customHeight="1">
      <c r="B3512" s="33"/>
      <c r="C3512" s="226" t="s">
        <v>1</v>
      </c>
      <c r="D3512" s="226" t="s">
        <v>3116</v>
      </c>
      <c r="E3512" s="18" t="s">
        <v>1</v>
      </c>
      <c r="F3512" s="227">
        <v>0</v>
      </c>
      <c r="H3512" s="33"/>
    </row>
    <row r="3513" spans="2:8" s="1" customFormat="1" ht="16.899999999999999" customHeight="1">
      <c r="B3513" s="33"/>
      <c r="C3513" s="226" t="s">
        <v>1</v>
      </c>
      <c r="D3513" s="226" t="s">
        <v>3751</v>
      </c>
      <c r="E3513" s="18" t="s">
        <v>1</v>
      </c>
      <c r="F3513" s="227">
        <v>12.79</v>
      </c>
      <c r="H3513" s="33"/>
    </row>
    <row r="3514" spans="2:8" s="1" customFormat="1" ht="16.899999999999999" customHeight="1">
      <c r="B3514" s="33"/>
      <c r="C3514" s="226" t="s">
        <v>1</v>
      </c>
      <c r="D3514" s="226" t="s">
        <v>325</v>
      </c>
      <c r="E3514" s="18" t="s">
        <v>1</v>
      </c>
      <c r="F3514" s="227">
        <v>36.549999999999997</v>
      </c>
      <c r="H3514" s="33"/>
    </row>
    <row r="3515" spans="2:8" s="1" customFormat="1" ht="16.899999999999999" customHeight="1">
      <c r="B3515" s="33"/>
      <c r="C3515" s="222" t="s">
        <v>2379</v>
      </c>
      <c r="D3515" s="223" t="s">
        <v>1</v>
      </c>
      <c r="E3515" s="224" t="s">
        <v>1</v>
      </c>
      <c r="F3515" s="225">
        <v>75.540000000000006</v>
      </c>
      <c r="H3515" s="33"/>
    </row>
    <row r="3516" spans="2:8" s="1" customFormat="1" ht="16.899999999999999" customHeight="1">
      <c r="B3516" s="33"/>
      <c r="C3516" s="226" t="s">
        <v>1</v>
      </c>
      <c r="D3516" s="226" t="s">
        <v>3124</v>
      </c>
      <c r="E3516" s="18" t="s">
        <v>1</v>
      </c>
      <c r="F3516" s="227">
        <v>0</v>
      </c>
      <c r="H3516" s="33"/>
    </row>
    <row r="3517" spans="2:8" s="1" customFormat="1" ht="16.899999999999999" customHeight="1">
      <c r="B3517" s="33"/>
      <c r="C3517" s="226" t="s">
        <v>1</v>
      </c>
      <c r="D3517" s="226" t="s">
        <v>3381</v>
      </c>
      <c r="E3517" s="18" t="s">
        <v>1</v>
      </c>
      <c r="F3517" s="227">
        <v>23.32</v>
      </c>
      <c r="H3517" s="33"/>
    </row>
    <row r="3518" spans="2:8" s="1" customFormat="1" ht="16.899999999999999" customHeight="1">
      <c r="B3518" s="33"/>
      <c r="C3518" s="226" t="s">
        <v>1</v>
      </c>
      <c r="D3518" s="226" t="s">
        <v>3126</v>
      </c>
      <c r="E3518" s="18" t="s">
        <v>1</v>
      </c>
      <c r="F3518" s="227">
        <v>0</v>
      </c>
      <c r="H3518" s="33"/>
    </row>
    <row r="3519" spans="2:8" s="1" customFormat="1" ht="16.899999999999999" customHeight="1">
      <c r="B3519" s="33"/>
      <c r="C3519" s="226" t="s">
        <v>1</v>
      </c>
      <c r="D3519" s="226" t="s">
        <v>3382</v>
      </c>
      <c r="E3519" s="18" t="s">
        <v>1</v>
      </c>
      <c r="F3519" s="227">
        <v>12.03</v>
      </c>
      <c r="H3519" s="33"/>
    </row>
    <row r="3520" spans="2:8" s="1" customFormat="1" ht="16.899999999999999" customHeight="1">
      <c r="B3520" s="33"/>
      <c r="C3520" s="226" t="s">
        <v>1</v>
      </c>
      <c r="D3520" s="226" t="s">
        <v>3128</v>
      </c>
      <c r="E3520" s="18" t="s">
        <v>1</v>
      </c>
      <c r="F3520" s="227">
        <v>0</v>
      </c>
      <c r="H3520" s="33"/>
    </row>
    <row r="3521" spans="2:8" s="1" customFormat="1" ht="16.899999999999999" customHeight="1">
      <c r="B3521" s="33"/>
      <c r="C3521" s="226" t="s">
        <v>1</v>
      </c>
      <c r="D3521" s="226" t="s">
        <v>3199</v>
      </c>
      <c r="E3521" s="18" t="s">
        <v>1</v>
      </c>
      <c r="F3521" s="227">
        <v>1.35</v>
      </c>
      <c r="H3521" s="33"/>
    </row>
    <row r="3522" spans="2:8" s="1" customFormat="1" ht="16.899999999999999" customHeight="1">
      <c r="B3522" s="33"/>
      <c r="C3522" s="226" t="s">
        <v>1</v>
      </c>
      <c r="D3522" s="226" t="s">
        <v>3134</v>
      </c>
      <c r="E3522" s="18" t="s">
        <v>1</v>
      </c>
      <c r="F3522" s="227">
        <v>0</v>
      </c>
      <c r="H3522" s="33"/>
    </row>
    <row r="3523" spans="2:8" s="1" customFormat="1" ht="16.899999999999999" customHeight="1">
      <c r="B3523" s="33"/>
      <c r="C3523" s="226" t="s">
        <v>1</v>
      </c>
      <c r="D3523" s="226" t="s">
        <v>3201</v>
      </c>
      <c r="E3523" s="18" t="s">
        <v>1</v>
      </c>
      <c r="F3523" s="227">
        <v>19.420000000000002</v>
      </c>
      <c r="H3523" s="33"/>
    </row>
    <row r="3524" spans="2:8" s="1" customFormat="1" ht="16.899999999999999" customHeight="1">
      <c r="B3524" s="33"/>
      <c r="C3524" s="226" t="s">
        <v>1</v>
      </c>
      <c r="D3524" s="226" t="s">
        <v>3142</v>
      </c>
      <c r="E3524" s="18" t="s">
        <v>1</v>
      </c>
      <c r="F3524" s="227">
        <v>0</v>
      </c>
      <c r="H3524" s="33"/>
    </row>
    <row r="3525" spans="2:8" s="1" customFormat="1" ht="16.899999999999999" customHeight="1">
      <c r="B3525" s="33"/>
      <c r="C3525" s="226" t="s">
        <v>1</v>
      </c>
      <c r="D3525" s="226" t="s">
        <v>3201</v>
      </c>
      <c r="E3525" s="18" t="s">
        <v>1</v>
      </c>
      <c r="F3525" s="227">
        <v>19.420000000000002</v>
      </c>
      <c r="H3525" s="33"/>
    </row>
    <row r="3526" spans="2:8" s="1" customFormat="1" ht="16.899999999999999" customHeight="1">
      <c r="B3526" s="33"/>
      <c r="C3526" s="226" t="s">
        <v>1</v>
      </c>
      <c r="D3526" s="226" t="s">
        <v>325</v>
      </c>
      <c r="E3526" s="18" t="s">
        <v>1</v>
      </c>
      <c r="F3526" s="227">
        <v>75.540000000000006</v>
      </c>
      <c r="H3526" s="33"/>
    </row>
    <row r="3527" spans="2:8" s="1" customFormat="1" ht="16.899999999999999" customHeight="1">
      <c r="B3527" s="33"/>
      <c r="C3527" s="222" t="s">
        <v>2388</v>
      </c>
      <c r="D3527" s="223" t="s">
        <v>1</v>
      </c>
      <c r="E3527" s="224" t="s">
        <v>1</v>
      </c>
      <c r="F3527" s="225">
        <v>85.31</v>
      </c>
      <c r="H3527" s="33"/>
    </row>
    <row r="3528" spans="2:8" s="1" customFormat="1" ht="16.899999999999999" customHeight="1">
      <c r="B3528" s="33"/>
      <c r="C3528" s="226" t="s">
        <v>1</v>
      </c>
      <c r="D3528" s="226" t="s">
        <v>3124</v>
      </c>
      <c r="E3528" s="18" t="s">
        <v>1</v>
      </c>
      <c r="F3528" s="227">
        <v>0</v>
      </c>
      <c r="H3528" s="33"/>
    </row>
    <row r="3529" spans="2:8" s="1" customFormat="1" ht="16.899999999999999" customHeight="1">
      <c r="B3529" s="33"/>
      <c r="C3529" s="226" t="s">
        <v>1</v>
      </c>
      <c r="D3529" s="226" t="s">
        <v>3753</v>
      </c>
      <c r="E3529" s="18" t="s">
        <v>1</v>
      </c>
      <c r="F3529" s="227">
        <v>26.28</v>
      </c>
      <c r="H3529" s="33"/>
    </row>
    <row r="3530" spans="2:8" s="1" customFormat="1" ht="16.899999999999999" customHeight="1">
      <c r="B3530" s="33"/>
      <c r="C3530" s="226" t="s">
        <v>1</v>
      </c>
      <c r="D3530" s="226" t="s">
        <v>3126</v>
      </c>
      <c r="E3530" s="18" t="s">
        <v>1</v>
      </c>
      <c r="F3530" s="227">
        <v>0</v>
      </c>
      <c r="H3530" s="33"/>
    </row>
    <row r="3531" spans="2:8" s="1" customFormat="1" ht="16.899999999999999" customHeight="1">
      <c r="B3531" s="33"/>
      <c r="C3531" s="226" t="s">
        <v>1</v>
      </c>
      <c r="D3531" s="226" t="s">
        <v>3754</v>
      </c>
      <c r="E3531" s="18" t="s">
        <v>1</v>
      </c>
      <c r="F3531" s="227">
        <v>13.83</v>
      </c>
      <c r="H3531" s="33"/>
    </row>
    <row r="3532" spans="2:8" s="1" customFormat="1" ht="16.899999999999999" customHeight="1">
      <c r="B3532" s="33"/>
      <c r="C3532" s="226" t="s">
        <v>1</v>
      </c>
      <c r="D3532" s="226" t="s">
        <v>3128</v>
      </c>
      <c r="E3532" s="18" t="s">
        <v>1</v>
      </c>
      <c r="F3532" s="227">
        <v>0</v>
      </c>
      <c r="H3532" s="33"/>
    </row>
    <row r="3533" spans="2:8" s="1" customFormat="1" ht="16.899999999999999" customHeight="1">
      <c r="B3533" s="33"/>
      <c r="C3533" s="226" t="s">
        <v>1</v>
      </c>
      <c r="D3533" s="226" t="s">
        <v>3749</v>
      </c>
      <c r="E3533" s="18" t="s">
        <v>1</v>
      </c>
      <c r="F3533" s="227">
        <v>5</v>
      </c>
      <c r="H3533" s="33"/>
    </row>
    <row r="3534" spans="2:8" s="1" customFormat="1" ht="16.899999999999999" customHeight="1">
      <c r="B3534" s="33"/>
      <c r="C3534" s="226" t="s">
        <v>1</v>
      </c>
      <c r="D3534" s="226" t="s">
        <v>3134</v>
      </c>
      <c r="E3534" s="18" t="s">
        <v>1</v>
      </c>
      <c r="F3534" s="227">
        <v>0</v>
      </c>
      <c r="H3534" s="33"/>
    </row>
    <row r="3535" spans="2:8" s="1" customFormat="1" ht="16.899999999999999" customHeight="1">
      <c r="B3535" s="33"/>
      <c r="C3535" s="226" t="s">
        <v>1</v>
      </c>
      <c r="D3535" s="226" t="s">
        <v>3755</v>
      </c>
      <c r="E3535" s="18" t="s">
        <v>1</v>
      </c>
      <c r="F3535" s="227">
        <v>20.100000000000001</v>
      </c>
      <c r="H3535" s="33"/>
    </row>
    <row r="3536" spans="2:8" s="1" customFormat="1" ht="16.899999999999999" customHeight="1">
      <c r="B3536" s="33"/>
      <c r="C3536" s="226" t="s">
        <v>1</v>
      </c>
      <c r="D3536" s="226" t="s">
        <v>3142</v>
      </c>
      <c r="E3536" s="18" t="s">
        <v>1</v>
      </c>
      <c r="F3536" s="227">
        <v>0</v>
      </c>
      <c r="H3536" s="33"/>
    </row>
    <row r="3537" spans="2:8" s="1" customFormat="1" ht="16.899999999999999" customHeight="1">
      <c r="B3537" s="33"/>
      <c r="C3537" s="226" t="s">
        <v>1</v>
      </c>
      <c r="D3537" s="226" t="s">
        <v>3755</v>
      </c>
      <c r="E3537" s="18" t="s">
        <v>1</v>
      </c>
      <c r="F3537" s="227">
        <v>20.100000000000001</v>
      </c>
      <c r="H3537" s="33"/>
    </row>
    <row r="3538" spans="2:8" s="1" customFormat="1" ht="16.899999999999999" customHeight="1">
      <c r="B3538" s="33"/>
      <c r="C3538" s="226" t="s">
        <v>1</v>
      </c>
      <c r="D3538" s="226" t="s">
        <v>325</v>
      </c>
      <c r="E3538" s="18" t="s">
        <v>1</v>
      </c>
      <c r="F3538" s="227">
        <v>85.31</v>
      </c>
      <c r="H3538" s="33"/>
    </row>
    <row r="3539" spans="2:8" s="1" customFormat="1" ht="16.899999999999999" customHeight="1">
      <c r="B3539" s="33"/>
      <c r="C3539" s="222" t="s">
        <v>171</v>
      </c>
      <c r="D3539" s="223" t="s">
        <v>1</v>
      </c>
      <c r="E3539" s="224" t="s">
        <v>1</v>
      </c>
      <c r="F3539" s="225">
        <v>26.03</v>
      </c>
      <c r="H3539" s="33"/>
    </row>
    <row r="3540" spans="2:8" s="1" customFormat="1" ht="16.899999999999999" customHeight="1">
      <c r="B3540" s="33"/>
      <c r="C3540" s="226" t="s">
        <v>1</v>
      </c>
      <c r="D3540" s="226" t="s">
        <v>3122</v>
      </c>
      <c r="E3540" s="18" t="s">
        <v>1</v>
      </c>
      <c r="F3540" s="227">
        <v>0</v>
      </c>
      <c r="H3540" s="33"/>
    </row>
    <row r="3541" spans="2:8" s="1" customFormat="1" ht="16.899999999999999" customHeight="1">
      <c r="B3541" s="33"/>
      <c r="C3541" s="226" t="s">
        <v>1</v>
      </c>
      <c r="D3541" s="226" t="s">
        <v>3384</v>
      </c>
      <c r="E3541" s="18" t="s">
        <v>1</v>
      </c>
      <c r="F3541" s="227">
        <v>4.45</v>
      </c>
      <c r="H3541" s="33"/>
    </row>
    <row r="3542" spans="2:8" s="1" customFormat="1" ht="16.899999999999999" customHeight="1">
      <c r="B3542" s="33"/>
      <c r="C3542" s="226" t="s">
        <v>1</v>
      </c>
      <c r="D3542" s="226" t="s">
        <v>3129</v>
      </c>
      <c r="E3542" s="18" t="s">
        <v>1</v>
      </c>
      <c r="F3542" s="227">
        <v>0</v>
      </c>
      <c r="H3542" s="33"/>
    </row>
    <row r="3543" spans="2:8" s="1" customFormat="1" ht="16.899999999999999" customHeight="1">
      <c r="B3543" s="33"/>
      <c r="C3543" s="226" t="s">
        <v>1</v>
      </c>
      <c r="D3543" s="226" t="s">
        <v>3385</v>
      </c>
      <c r="E3543" s="18" t="s">
        <v>1</v>
      </c>
      <c r="F3543" s="227">
        <v>5.23</v>
      </c>
      <c r="H3543" s="33"/>
    </row>
    <row r="3544" spans="2:8" s="1" customFormat="1" ht="16.899999999999999" customHeight="1">
      <c r="B3544" s="33"/>
      <c r="C3544" s="226" t="s">
        <v>1</v>
      </c>
      <c r="D3544" s="226" t="s">
        <v>3136</v>
      </c>
      <c r="E3544" s="18" t="s">
        <v>1</v>
      </c>
      <c r="F3544" s="227">
        <v>0</v>
      </c>
      <c r="H3544" s="33"/>
    </row>
    <row r="3545" spans="2:8" s="1" customFormat="1" ht="16.899999999999999" customHeight="1">
      <c r="B3545" s="33"/>
      <c r="C3545" s="226" t="s">
        <v>1</v>
      </c>
      <c r="D3545" s="226" t="s">
        <v>3202</v>
      </c>
      <c r="E3545" s="18" t="s">
        <v>1</v>
      </c>
      <c r="F3545" s="227">
        <v>1.94</v>
      </c>
      <c r="H3545" s="33"/>
    </row>
    <row r="3546" spans="2:8" s="1" customFormat="1" ht="16.899999999999999" customHeight="1">
      <c r="B3546" s="33"/>
      <c r="C3546" s="226" t="s">
        <v>1</v>
      </c>
      <c r="D3546" s="226" t="s">
        <v>3138</v>
      </c>
      <c r="E3546" s="18" t="s">
        <v>1</v>
      </c>
      <c r="F3546" s="227">
        <v>0</v>
      </c>
      <c r="H3546" s="33"/>
    </row>
    <row r="3547" spans="2:8" s="1" customFormat="1" ht="16.899999999999999" customHeight="1">
      <c r="B3547" s="33"/>
      <c r="C3547" s="226" t="s">
        <v>1</v>
      </c>
      <c r="D3547" s="226" t="s">
        <v>3386</v>
      </c>
      <c r="E3547" s="18" t="s">
        <v>1</v>
      </c>
      <c r="F3547" s="227">
        <v>3.5</v>
      </c>
      <c r="H3547" s="33"/>
    </row>
    <row r="3548" spans="2:8" s="1" customFormat="1" ht="16.899999999999999" customHeight="1">
      <c r="B3548" s="33"/>
      <c r="C3548" s="226" t="s">
        <v>1</v>
      </c>
      <c r="D3548" s="226" t="s">
        <v>3140</v>
      </c>
      <c r="E3548" s="18" t="s">
        <v>1</v>
      </c>
      <c r="F3548" s="227">
        <v>0</v>
      </c>
      <c r="H3548" s="33"/>
    </row>
    <row r="3549" spans="2:8" s="1" customFormat="1" ht="16.899999999999999" customHeight="1">
      <c r="B3549" s="33"/>
      <c r="C3549" s="226" t="s">
        <v>1</v>
      </c>
      <c r="D3549" s="226" t="s">
        <v>3203</v>
      </c>
      <c r="E3549" s="18" t="s">
        <v>1</v>
      </c>
      <c r="F3549" s="227">
        <v>5.47</v>
      </c>
      <c r="H3549" s="33"/>
    </row>
    <row r="3550" spans="2:8" s="1" customFormat="1" ht="16.899999999999999" customHeight="1">
      <c r="B3550" s="33"/>
      <c r="C3550" s="226" t="s">
        <v>1</v>
      </c>
      <c r="D3550" s="226" t="s">
        <v>3143</v>
      </c>
      <c r="E3550" s="18" t="s">
        <v>1</v>
      </c>
      <c r="F3550" s="227">
        <v>0</v>
      </c>
      <c r="H3550" s="33"/>
    </row>
    <row r="3551" spans="2:8" s="1" customFormat="1" ht="16.899999999999999" customHeight="1">
      <c r="B3551" s="33"/>
      <c r="C3551" s="226" t="s">
        <v>1</v>
      </c>
      <c r="D3551" s="226" t="s">
        <v>3202</v>
      </c>
      <c r="E3551" s="18" t="s">
        <v>1</v>
      </c>
      <c r="F3551" s="227">
        <v>1.94</v>
      </c>
      <c r="H3551" s="33"/>
    </row>
    <row r="3552" spans="2:8" s="1" customFormat="1" ht="16.899999999999999" customHeight="1">
      <c r="B3552" s="33"/>
      <c r="C3552" s="226" t="s">
        <v>1</v>
      </c>
      <c r="D3552" s="226" t="s">
        <v>3144</v>
      </c>
      <c r="E3552" s="18" t="s">
        <v>1</v>
      </c>
      <c r="F3552" s="227">
        <v>0</v>
      </c>
      <c r="H3552" s="33"/>
    </row>
    <row r="3553" spans="2:8" s="1" customFormat="1" ht="16.899999999999999" customHeight="1">
      <c r="B3553" s="33"/>
      <c r="C3553" s="226" t="s">
        <v>1</v>
      </c>
      <c r="D3553" s="226" t="s">
        <v>3386</v>
      </c>
      <c r="E3553" s="18" t="s">
        <v>1</v>
      </c>
      <c r="F3553" s="227">
        <v>3.5</v>
      </c>
      <c r="H3553" s="33"/>
    </row>
    <row r="3554" spans="2:8" s="1" customFormat="1" ht="16.899999999999999" customHeight="1">
      <c r="B3554" s="33"/>
      <c r="C3554" s="226" t="s">
        <v>1</v>
      </c>
      <c r="D3554" s="226" t="s">
        <v>325</v>
      </c>
      <c r="E3554" s="18" t="s">
        <v>1</v>
      </c>
      <c r="F3554" s="227">
        <v>26.03</v>
      </c>
      <c r="H3554" s="33"/>
    </row>
    <row r="3555" spans="2:8" s="1" customFormat="1" ht="16.899999999999999" customHeight="1">
      <c r="B3555" s="33"/>
      <c r="C3555" s="222" t="s">
        <v>2390</v>
      </c>
      <c r="D3555" s="223" t="s">
        <v>1</v>
      </c>
      <c r="E3555" s="224" t="s">
        <v>1</v>
      </c>
      <c r="F3555" s="225">
        <v>44.86</v>
      </c>
      <c r="H3555" s="33"/>
    </row>
    <row r="3556" spans="2:8" s="1" customFormat="1" ht="16.899999999999999" customHeight="1">
      <c r="B3556" s="33"/>
      <c r="C3556" s="226" t="s">
        <v>1</v>
      </c>
      <c r="D3556" s="226" t="s">
        <v>3122</v>
      </c>
      <c r="E3556" s="18" t="s">
        <v>1</v>
      </c>
      <c r="F3556" s="227">
        <v>0</v>
      </c>
      <c r="H3556" s="33"/>
    </row>
    <row r="3557" spans="2:8" s="1" customFormat="1" ht="16.899999999999999" customHeight="1">
      <c r="B3557" s="33"/>
      <c r="C3557" s="226" t="s">
        <v>1</v>
      </c>
      <c r="D3557" s="226" t="s">
        <v>3757</v>
      </c>
      <c r="E3557" s="18" t="s">
        <v>1</v>
      </c>
      <c r="F3557" s="227">
        <v>5.99</v>
      </c>
      <c r="H3557" s="33"/>
    </row>
    <row r="3558" spans="2:8" s="1" customFormat="1" ht="16.899999999999999" customHeight="1">
      <c r="B3558" s="33"/>
      <c r="C3558" s="226" t="s">
        <v>1</v>
      </c>
      <c r="D3558" s="226" t="s">
        <v>3129</v>
      </c>
      <c r="E3558" s="18" t="s">
        <v>1</v>
      </c>
      <c r="F3558" s="227">
        <v>0</v>
      </c>
      <c r="H3558" s="33"/>
    </row>
    <row r="3559" spans="2:8" s="1" customFormat="1" ht="16.899999999999999" customHeight="1">
      <c r="B3559" s="33"/>
      <c r="C3559" s="226" t="s">
        <v>1</v>
      </c>
      <c r="D3559" s="226" t="s">
        <v>3758</v>
      </c>
      <c r="E3559" s="18" t="s">
        <v>1</v>
      </c>
      <c r="F3559" s="227">
        <v>9.5500000000000007</v>
      </c>
      <c r="H3559" s="33"/>
    </row>
    <row r="3560" spans="2:8" s="1" customFormat="1" ht="16.899999999999999" customHeight="1">
      <c r="B3560" s="33"/>
      <c r="C3560" s="226" t="s">
        <v>1</v>
      </c>
      <c r="D3560" s="226" t="s">
        <v>3136</v>
      </c>
      <c r="E3560" s="18" t="s">
        <v>1</v>
      </c>
      <c r="F3560" s="227">
        <v>0</v>
      </c>
      <c r="H3560" s="33"/>
    </row>
    <row r="3561" spans="2:8" s="1" customFormat="1" ht="16.899999999999999" customHeight="1">
      <c r="B3561" s="33"/>
      <c r="C3561" s="226" t="s">
        <v>1</v>
      </c>
      <c r="D3561" s="226" t="s">
        <v>3759</v>
      </c>
      <c r="E3561" s="18" t="s">
        <v>1</v>
      </c>
      <c r="F3561" s="227">
        <v>3.63</v>
      </c>
      <c r="H3561" s="33"/>
    </row>
    <row r="3562" spans="2:8" s="1" customFormat="1" ht="16.899999999999999" customHeight="1">
      <c r="B3562" s="33"/>
      <c r="C3562" s="226" t="s">
        <v>1</v>
      </c>
      <c r="D3562" s="226" t="s">
        <v>3138</v>
      </c>
      <c r="E3562" s="18" t="s">
        <v>1</v>
      </c>
      <c r="F3562" s="227">
        <v>0</v>
      </c>
      <c r="H3562" s="33"/>
    </row>
    <row r="3563" spans="2:8" s="1" customFormat="1" ht="16.899999999999999" customHeight="1">
      <c r="B3563" s="33"/>
      <c r="C3563" s="226" t="s">
        <v>1</v>
      </c>
      <c r="D3563" s="226" t="s">
        <v>3760</v>
      </c>
      <c r="E3563" s="18" t="s">
        <v>1</v>
      </c>
      <c r="F3563" s="227">
        <v>6.75</v>
      </c>
      <c r="H3563" s="33"/>
    </row>
    <row r="3564" spans="2:8" s="1" customFormat="1" ht="16.899999999999999" customHeight="1">
      <c r="B3564" s="33"/>
      <c r="C3564" s="226" t="s">
        <v>1</v>
      </c>
      <c r="D3564" s="226" t="s">
        <v>3140</v>
      </c>
      <c r="E3564" s="18" t="s">
        <v>1</v>
      </c>
      <c r="F3564" s="227">
        <v>0</v>
      </c>
      <c r="H3564" s="33"/>
    </row>
    <row r="3565" spans="2:8" s="1" customFormat="1" ht="16.899999999999999" customHeight="1">
      <c r="B3565" s="33"/>
      <c r="C3565" s="226" t="s">
        <v>1</v>
      </c>
      <c r="D3565" s="226" t="s">
        <v>3761</v>
      </c>
      <c r="E3565" s="18" t="s">
        <v>1</v>
      </c>
      <c r="F3565" s="227">
        <v>8.56</v>
      </c>
      <c r="H3565" s="33"/>
    </row>
    <row r="3566" spans="2:8" s="1" customFormat="1" ht="16.899999999999999" customHeight="1">
      <c r="B3566" s="33"/>
      <c r="C3566" s="226" t="s">
        <v>1</v>
      </c>
      <c r="D3566" s="226" t="s">
        <v>3143</v>
      </c>
      <c r="E3566" s="18" t="s">
        <v>1</v>
      </c>
      <c r="F3566" s="227">
        <v>0</v>
      </c>
      <c r="H3566" s="33"/>
    </row>
    <row r="3567" spans="2:8" s="1" customFormat="1" ht="16.899999999999999" customHeight="1">
      <c r="B3567" s="33"/>
      <c r="C3567" s="226" t="s">
        <v>1</v>
      </c>
      <c r="D3567" s="226" t="s">
        <v>3759</v>
      </c>
      <c r="E3567" s="18" t="s">
        <v>1</v>
      </c>
      <c r="F3567" s="227">
        <v>3.63</v>
      </c>
      <c r="H3567" s="33"/>
    </row>
    <row r="3568" spans="2:8" s="1" customFormat="1" ht="16.899999999999999" customHeight="1">
      <c r="B3568" s="33"/>
      <c r="C3568" s="226" t="s">
        <v>1</v>
      </c>
      <c r="D3568" s="226" t="s">
        <v>3144</v>
      </c>
      <c r="E3568" s="18" t="s">
        <v>1</v>
      </c>
      <c r="F3568" s="227">
        <v>0</v>
      </c>
      <c r="H3568" s="33"/>
    </row>
    <row r="3569" spans="2:8" s="1" customFormat="1" ht="16.899999999999999" customHeight="1">
      <c r="B3569" s="33"/>
      <c r="C3569" s="226" t="s">
        <v>1</v>
      </c>
      <c r="D3569" s="226" t="s">
        <v>3760</v>
      </c>
      <c r="E3569" s="18" t="s">
        <v>1</v>
      </c>
      <c r="F3569" s="227">
        <v>6.75</v>
      </c>
      <c r="H3569" s="33"/>
    </row>
    <row r="3570" spans="2:8" s="1" customFormat="1" ht="16.899999999999999" customHeight="1">
      <c r="B3570" s="33"/>
      <c r="C3570" s="226" t="s">
        <v>1</v>
      </c>
      <c r="D3570" s="226" t="s">
        <v>325</v>
      </c>
      <c r="E3570" s="18" t="s">
        <v>1</v>
      </c>
      <c r="F3570" s="227">
        <v>44.86</v>
      </c>
      <c r="H3570" s="33"/>
    </row>
    <row r="3571" spans="2:8" s="1" customFormat="1" ht="16.899999999999999" customHeight="1">
      <c r="B3571" s="33"/>
      <c r="C3571" s="222" t="s">
        <v>180</v>
      </c>
      <c r="D3571" s="223" t="s">
        <v>1</v>
      </c>
      <c r="E3571" s="224" t="s">
        <v>1</v>
      </c>
      <c r="F3571" s="225">
        <v>52.58</v>
      </c>
      <c r="H3571" s="33"/>
    </row>
    <row r="3572" spans="2:8" s="1" customFormat="1" ht="16.899999999999999" customHeight="1">
      <c r="B3572" s="33"/>
      <c r="C3572" s="226" t="s">
        <v>1</v>
      </c>
      <c r="D3572" s="226" t="s">
        <v>3102</v>
      </c>
      <c r="E3572" s="18" t="s">
        <v>1</v>
      </c>
      <c r="F3572" s="227">
        <v>0</v>
      </c>
      <c r="H3572" s="33"/>
    </row>
    <row r="3573" spans="2:8" s="1" customFormat="1" ht="16.899999999999999" customHeight="1">
      <c r="B3573" s="33"/>
      <c r="C3573" s="226" t="s">
        <v>1</v>
      </c>
      <c r="D3573" s="226" t="s">
        <v>3388</v>
      </c>
      <c r="E3573" s="18" t="s">
        <v>1</v>
      </c>
      <c r="F3573" s="227">
        <v>25.24</v>
      </c>
      <c r="H3573" s="33"/>
    </row>
    <row r="3574" spans="2:8" s="1" customFormat="1" ht="16.899999999999999" customHeight="1">
      <c r="B3574" s="33"/>
      <c r="C3574" s="226" t="s">
        <v>1</v>
      </c>
      <c r="D3574" s="226" t="s">
        <v>3108</v>
      </c>
      <c r="E3574" s="18" t="s">
        <v>1</v>
      </c>
      <c r="F3574" s="227">
        <v>0</v>
      </c>
      <c r="H3574" s="33"/>
    </row>
    <row r="3575" spans="2:8" s="1" customFormat="1" ht="16.899999999999999" customHeight="1">
      <c r="B3575" s="33"/>
      <c r="C3575" s="226" t="s">
        <v>1</v>
      </c>
      <c r="D3575" s="226" t="s">
        <v>3389</v>
      </c>
      <c r="E3575" s="18" t="s">
        <v>1</v>
      </c>
      <c r="F3575" s="227">
        <v>27.34</v>
      </c>
      <c r="H3575" s="33"/>
    </row>
    <row r="3576" spans="2:8" s="1" customFormat="1" ht="16.899999999999999" customHeight="1">
      <c r="B3576" s="33"/>
      <c r="C3576" s="226" t="s">
        <v>1</v>
      </c>
      <c r="D3576" s="226" t="s">
        <v>325</v>
      </c>
      <c r="E3576" s="18" t="s">
        <v>1</v>
      </c>
      <c r="F3576" s="227">
        <v>52.58</v>
      </c>
      <c r="H3576" s="33"/>
    </row>
    <row r="3577" spans="2:8" s="1" customFormat="1" ht="16.899999999999999" customHeight="1">
      <c r="B3577" s="33"/>
      <c r="C3577" s="222" t="s">
        <v>2392</v>
      </c>
      <c r="D3577" s="223" t="s">
        <v>1</v>
      </c>
      <c r="E3577" s="224" t="s">
        <v>1</v>
      </c>
      <c r="F3577" s="225">
        <v>47.91</v>
      </c>
      <c r="H3577" s="33"/>
    </row>
    <row r="3578" spans="2:8" s="1" customFormat="1" ht="16.899999999999999" customHeight="1">
      <c r="B3578" s="33"/>
      <c r="C3578" s="226" t="s">
        <v>1</v>
      </c>
      <c r="D3578" s="226" t="s">
        <v>3102</v>
      </c>
      <c r="E3578" s="18" t="s">
        <v>1</v>
      </c>
      <c r="F3578" s="227">
        <v>0</v>
      </c>
      <c r="H3578" s="33"/>
    </row>
    <row r="3579" spans="2:8" s="1" customFormat="1" ht="16.899999999999999" customHeight="1">
      <c r="B3579" s="33"/>
      <c r="C3579" s="226" t="s">
        <v>1</v>
      </c>
      <c r="D3579" s="226" t="s">
        <v>3763</v>
      </c>
      <c r="E3579" s="18" t="s">
        <v>1</v>
      </c>
      <c r="F3579" s="227">
        <v>25.15</v>
      </c>
      <c r="H3579" s="33"/>
    </row>
    <row r="3580" spans="2:8" s="1" customFormat="1" ht="16.899999999999999" customHeight="1">
      <c r="B3580" s="33"/>
      <c r="C3580" s="226" t="s">
        <v>1</v>
      </c>
      <c r="D3580" s="226" t="s">
        <v>3108</v>
      </c>
      <c r="E3580" s="18" t="s">
        <v>1</v>
      </c>
      <c r="F3580" s="227">
        <v>0</v>
      </c>
      <c r="H3580" s="33"/>
    </row>
    <row r="3581" spans="2:8" s="1" customFormat="1" ht="16.899999999999999" customHeight="1">
      <c r="B3581" s="33"/>
      <c r="C3581" s="226" t="s">
        <v>1</v>
      </c>
      <c r="D3581" s="226" t="s">
        <v>3764</v>
      </c>
      <c r="E3581" s="18" t="s">
        <v>1</v>
      </c>
      <c r="F3581" s="227">
        <v>22.76</v>
      </c>
      <c r="H3581" s="33"/>
    </row>
    <row r="3582" spans="2:8" s="1" customFormat="1" ht="16.899999999999999" customHeight="1">
      <c r="B3582" s="33"/>
      <c r="C3582" s="226" t="s">
        <v>1</v>
      </c>
      <c r="D3582" s="226" t="s">
        <v>325</v>
      </c>
      <c r="E3582" s="18" t="s">
        <v>1</v>
      </c>
      <c r="F3582" s="227">
        <v>47.91</v>
      </c>
      <c r="H3582" s="33"/>
    </row>
    <row r="3583" spans="2:8" s="1" customFormat="1" ht="16.899999999999999" customHeight="1">
      <c r="B3583" s="33"/>
      <c r="C3583" s="222" t="s">
        <v>185</v>
      </c>
      <c r="D3583" s="223" t="s">
        <v>1</v>
      </c>
      <c r="E3583" s="224" t="s">
        <v>1</v>
      </c>
      <c r="F3583" s="225">
        <v>95.78</v>
      </c>
      <c r="H3583" s="33"/>
    </row>
    <row r="3584" spans="2:8" s="1" customFormat="1" ht="16.899999999999999" customHeight="1">
      <c r="B3584" s="33"/>
      <c r="C3584" s="226" t="s">
        <v>1</v>
      </c>
      <c r="D3584" s="226" t="s">
        <v>777</v>
      </c>
      <c r="E3584" s="18" t="s">
        <v>1</v>
      </c>
      <c r="F3584" s="227">
        <v>0</v>
      </c>
      <c r="H3584" s="33"/>
    </row>
    <row r="3585" spans="2:8" s="1" customFormat="1" ht="16.899999999999999" customHeight="1">
      <c r="B3585" s="33"/>
      <c r="C3585" s="226" t="s">
        <v>1</v>
      </c>
      <c r="D3585" s="226" t="s">
        <v>3550</v>
      </c>
      <c r="E3585" s="18" t="s">
        <v>1</v>
      </c>
      <c r="F3585" s="227">
        <v>36.89</v>
      </c>
      <c r="H3585" s="33"/>
    </row>
    <row r="3586" spans="2:8" s="1" customFormat="1" ht="16.899999999999999" customHeight="1">
      <c r="B3586" s="33"/>
      <c r="C3586" s="226" t="s">
        <v>1</v>
      </c>
      <c r="D3586" s="226" t="s">
        <v>3459</v>
      </c>
      <c r="E3586" s="18" t="s">
        <v>1</v>
      </c>
      <c r="F3586" s="227">
        <v>0</v>
      </c>
      <c r="H3586" s="33"/>
    </row>
    <row r="3587" spans="2:8" s="1" customFormat="1" ht="16.899999999999999" customHeight="1">
      <c r="B3587" s="33"/>
      <c r="C3587" s="226" t="s">
        <v>1</v>
      </c>
      <c r="D3587" s="226" t="s">
        <v>3551</v>
      </c>
      <c r="E3587" s="18" t="s">
        <v>1</v>
      </c>
      <c r="F3587" s="227">
        <v>14.16</v>
      </c>
      <c r="H3587" s="33"/>
    </row>
    <row r="3588" spans="2:8" s="1" customFormat="1" ht="16.899999999999999" customHeight="1">
      <c r="B3588" s="33"/>
      <c r="C3588" s="226" t="s">
        <v>1</v>
      </c>
      <c r="D3588" s="226" t="s">
        <v>3554</v>
      </c>
      <c r="E3588" s="18" t="s">
        <v>1</v>
      </c>
      <c r="F3588" s="227">
        <v>0</v>
      </c>
      <c r="H3588" s="33"/>
    </row>
    <row r="3589" spans="2:8" s="1" customFormat="1" ht="16.899999999999999" customHeight="1">
      <c r="B3589" s="33"/>
      <c r="C3589" s="226" t="s">
        <v>1</v>
      </c>
      <c r="D3589" s="226" t="s">
        <v>3555</v>
      </c>
      <c r="E3589" s="18" t="s">
        <v>1</v>
      </c>
      <c r="F3589" s="227">
        <v>14.28</v>
      </c>
      <c r="H3589" s="33"/>
    </row>
    <row r="3590" spans="2:8" s="1" customFormat="1" ht="16.899999999999999" customHeight="1">
      <c r="B3590" s="33"/>
      <c r="C3590" s="226" t="s">
        <v>1</v>
      </c>
      <c r="D3590" s="226" t="s">
        <v>3556</v>
      </c>
      <c r="E3590" s="18" t="s">
        <v>1</v>
      </c>
      <c r="F3590" s="227">
        <v>0</v>
      </c>
      <c r="H3590" s="33"/>
    </row>
    <row r="3591" spans="2:8" s="1" customFormat="1" ht="16.899999999999999" customHeight="1">
      <c r="B3591" s="33"/>
      <c r="C3591" s="226" t="s">
        <v>1</v>
      </c>
      <c r="D3591" s="226" t="s">
        <v>3557</v>
      </c>
      <c r="E3591" s="18" t="s">
        <v>1</v>
      </c>
      <c r="F3591" s="227">
        <v>16.079999999999998</v>
      </c>
      <c r="H3591" s="33"/>
    </row>
    <row r="3592" spans="2:8" s="1" customFormat="1" ht="16.899999999999999" customHeight="1">
      <c r="B3592" s="33"/>
      <c r="C3592" s="226" t="s">
        <v>1</v>
      </c>
      <c r="D3592" s="226" t="s">
        <v>3558</v>
      </c>
      <c r="E3592" s="18" t="s">
        <v>1</v>
      </c>
      <c r="F3592" s="227">
        <v>0</v>
      </c>
      <c r="H3592" s="33"/>
    </row>
    <row r="3593" spans="2:8" s="1" customFormat="1" ht="16.899999999999999" customHeight="1">
      <c r="B3593" s="33"/>
      <c r="C3593" s="226" t="s">
        <v>1</v>
      </c>
      <c r="D3593" s="226" t="s">
        <v>3559</v>
      </c>
      <c r="E3593" s="18" t="s">
        <v>1</v>
      </c>
      <c r="F3593" s="227">
        <v>14.37</v>
      </c>
      <c r="H3593" s="33"/>
    </row>
    <row r="3594" spans="2:8" s="1" customFormat="1" ht="16.899999999999999" customHeight="1">
      <c r="B3594" s="33"/>
      <c r="C3594" s="226" t="s">
        <v>1</v>
      </c>
      <c r="D3594" s="226" t="s">
        <v>325</v>
      </c>
      <c r="E3594" s="18" t="s">
        <v>1</v>
      </c>
      <c r="F3594" s="227">
        <v>95.78</v>
      </c>
      <c r="H3594" s="33"/>
    </row>
    <row r="3595" spans="2:8" s="1" customFormat="1" ht="16.899999999999999" customHeight="1">
      <c r="B3595" s="33"/>
      <c r="C3595" s="226" t="s">
        <v>1</v>
      </c>
      <c r="D3595" s="226" t="s">
        <v>325</v>
      </c>
      <c r="E3595" s="18" t="s">
        <v>1</v>
      </c>
      <c r="F3595" s="227">
        <v>150.19999999999999</v>
      </c>
      <c r="H3595" s="33"/>
    </row>
    <row r="3596" spans="2:8" s="1" customFormat="1" ht="16.899999999999999" customHeight="1">
      <c r="B3596" s="33"/>
      <c r="C3596" s="222" t="s">
        <v>2397</v>
      </c>
      <c r="D3596" s="223" t="s">
        <v>1</v>
      </c>
      <c r="E3596" s="224" t="s">
        <v>1</v>
      </c>
      <c r="F3596" s="225">
        <v>18.489999999999998</v>
      </c>
      <c r="H3596" s="33"/>
    </row>
    <row r="3597" spans="2:8" s="1" customFormat="1" ht="16.899999999999999" customHeight="1">
      <c r="B3597" s="33"/>
      <c r="C3597" s="226" t="s">
        <v>1</v>
      </c>
      <c r="D3597" s="226" t="s">
        <v>3155</v>
      </c>
      <c r="E3597" s="18" t="s">
        <v>1</v>
      </c>
      <c r="F3597" s="227">
        <v>0</v>
      </c>
      <c r="H3597" s="33"/>
    </row>
    <row r="3598" spans="2:8" s="1" customFormat="1" ht="16.899999999999999" customHeight="1">
      <c r="B3598" s="33"/>
      <c r="C3598" s="226" t="s">
        <v>1</v>
      </c>
      <c r="D3598" s="226" t="s">
        <v>3397</v>
      </c>
      <c r="E3598" s="18" t="s">
        <v>1</v>
      </c>
      <c r="F3598" s="227">
        <v>8.93</v>
      </c>
      <c r="H3598" s="33"/>
    </row>
    <row r="3599" spans="2:8" s="1" customFormat="1" ht="16.899999999999999" customHeight="1">
      <c r="B3599" s="33"/>
      <c r="C3599" s="226" t="s">
        <v>1</v>
      </c>
      <c r="D3599" s="226" t="s">
        <v>3157</v>
      </c>
      <c r="E3599" s="18" t="s">
        <v>1</v>
      </c>
      <c r="F3599" s="227">
        <v>0</v>
      </c>
      <c r="H3599" s="33"/>
    </row>
    <row r="3600" spans="2:8" s="1" customFormat="1" ht="16.899999999999999" customHeight="1">
      <c r="B3600" s="33"/>
      <c r="C3600" s="226" t="s">
        <v>1</v>
      </c>
      <c r="D3600" s="226" t="s">
        <v>3398</v>
      </c>
      <c r="E3600" s="18" t="s">
        <v>1</v>
      </c>
      <c r="F3600" s="227">
        <v>5.68</v>
      </c>
      <c r="H3600" s="33"/>
    </row>
    <row r="3601" spans="2:8" s="1" customFormat="1" ht="16.899999999999999" customHeight="1">
      <c r="B3601" s="33"/>
      <c r="C3601" s="226" t="s">
        <v>1</v>
      </c>
      <c r="D3601" s="226" t="s">
        <v>3159</v>
      </c>
      <c r="E3601" s="18" t="s">
        <v>1</v>
      </c>
      <c r="F3601" s="227">
        <v>0</v>
      </c>
      <c r="H3601" s="33"/>
    </row>
    <row r="3602" spans="2:8" s="1" customFormat="1" ht="16.899999999999999" customHeight="1">
      <c r="B3602" s="33"/>
      <c r="C3602" s="226" t="s">
        <v>1</v>
      </c>
      <c r="D3602" s="226" t="s">
        <v>3399</v>
      </c>
      <c r="E3602" s="18" t="s">
        <v>1</v>
      </c>
      <c r="F3602" s="227">
        <v>3.88</v>
      </c>
      <c r="H3602" s="33"/>
    </row>
    <row r="3603" spans="2:8" s="1" customFormat="1" ht="16.899999999999999" customHeight="1">
      <c r="B3603" s="33"/>
      <c r="C3603" s="226" t="s">
        <v>1</v>
      </c>
      <c r="D3603" s="226" t="s">
        <v>325</v>
      </c>
      <c r="E3603" s="18" t="s">
        <v>1</v>
      </c>
      <c r="F3603" s="227">
        <v>18.489999999999998</v>
      </c>
      <c r="H3603" s="33"/>
    </row>
    <row r="3604" spans="2:8" s="1" customFormat="1" ht="16.899999999999999" customHeight="1">
      <c r="B3604" s="33"/>
      <c r="C3604" s="222" t="s">
        <v>2401</v>
      </c>
      <c r="D3604" s="223" t="s">
        <v>1</v>
      </c>
      <c r="E3604" s="224" t="s">
        <v>1</v>
      </c>
      <c r="F3604" s="225">
        <v>26.47</v>
      </c>
      <c r="H3604" s="33"/>
    </row>
    <row r="3605" spans="2:8" s="1" customFormat="1" ht="16.899999999999999" customHeight="1">
      <c r="B3605" s="33"/>
      <c r="C3605" s="226" t="s">
        <v>1</v>
      </c>
      <c r="D3605" s="226" t="s">
        <v>3155</v>
      </c>
      <c r="E3605" s="18" t="s">
        <v>1</v>
      </c>
      <c r="F3605" s="227">
        <v>0</v>
      </c>
      <c r="H3605" s="33"/>
    </row>
    <row r="3606" spans="2:8" s="1" customFormat="1" ht="16.899999999999999" customHeight="1">
      <c r="B3606" s="33"/>
      <c r="C3606" s="226" t="s">
        <v>1</v>
      </c>
      <c r="D3606" s="226" t="s">
        <v>3772</v>
      </c>
      <c r="E3606" s="18" t="s">
        <v>1</v>
      </c>
      <c r="F3606" s="227">
        <v>10.58</v>
      </c>
      <c r="H3606" s="33"/>
    </row>
    <row r="3607" spans="2:8" s="1" customFormat="1" ht="16.899999999999999" customHeight="1">
      <c r="B3607" s="33"/>
      <c r="C3607" s="226" t="s">
        <v>1</v>
      </c>
      <c r="D3607" s="226" t="s">
        <v>3157</v>
      </c>
      <c r="E3607" s="18" t="s">
        <v>1</v>
      </c>
      <c r="F3607" s="227">
        <v>0</v>
      </c>
      <c r="H3607" s="33"/>
    </row>
    <row r="3608" spans="2:8" s="1" customFormat="1" ht="16.899999999999999" customHeight="1">
      <c r="B3608" s="33"/>
      <c r="C3608" s="226" t="s">
        <v>1</v>
      </c>
      <c r="D3608" s="226" t="s">
        <v>3773</v>
      </c>
      <c r="E3608" s="18" t="s">
        <v>1</v>
      </c>
      <c r="F3608" s="227">
        <v>8.84</v>
      </c>
      <c r="H3608" s="33"/>
    </row>
    <row r="3609" spans="2:8" s="1" customFormat="1" ht="16.899999999999999" customHeight="1">
      <c r="B3609" s="33"/>
      <c r="C3609" s="226" t="s">
        <v>1</v>
      </c>
      <c r="D3609" s="226" t="s">
        <v>3159</v>
      </c>
      <c r="E3609" s="18" t="s">
        <v>1</v>
      </c>
      <c r="F3609" s="227">
        <v>0</v>
      </c>
      <c r="H3609" s="33"/>
    </row>
    <row r="3610" spans="2:8" s="1" customFormat="1" ht="16.899999999999999" customHeight="1">
      <c r="B3610" s="33"/>
      <c r="C3610" s="226" t="s">
        <v>1</v>
      </c>
      <c r="D3610" s="226" t="s">
        <v>3774</v>
      </c>
      <c r="E3610" s="18" t="s">
        <v>1</v>
      </c>
      <c r="F3610" s="227">
        <v>7.05</v>
      </c>
      <c r="H3610" s="33"/>
    </row>
    <row r="3611" spans="2:8" s="1" customFormat="1" ht="16.899999999999999" customHeight="1">
      <c r="B3611" s="33"/>
      <c r="C3611" s="226" t="s">
        <v>1</v>
      </c>
      <c r="D3611" s="226" t="s">
        <v>325</v>
      </c>
      <c r="E3611" s="18" t="s">
        <v>1</v>
      </c>
      <c r="F3611" s="227">
        <v>26.47</v>
      </c>
      <c r="H3611" s="33"/>
    </row>
    <row r="3612" spans="2:8" s="1" customFormat="1" ht="16.899999999999999" customHeight="1">
      <c r="B3612" s="33"/>
      <c r="C3612" s="222" t="s">
        <v>344</v>
      </c>
      <c r="D3612" s="223" t="s">
        <v>1</v>
      </c>
      <c r="E3612" s="224" t="s">
        <v>1</v>
      </c>
      <c r="F3612" s="225">
        <v>0</v>
      </c>
      <c r="H3612" s="33"/>
    </row>
    <row r="3613" spans="2:8" s="1" customFormat="1" ht="16.899999999999999" customHeight="1">
      <c r="B3613" s="33"/>
      <c r="C3613" s="222" t="s">
        <v>199</v>
      </c>
      <c r="D3613" s="223" t="s">
        <v>2418</v>
      </c>
      <c r="E3613" s="224" t="s">
        <v>1</v>
      </c>
      <c r="F3613" s="225">
        <v>426.32799999999997</v>
      </c>
      <c r="H3613" s="33"/>
    </row>
    <row r="3614" spans="2:8" s="1" customFormat="1" ht="16.899999999999999" customHeight="1">
      <c r="B3614" s="33"/>
      <c r="C3614" s="226" t="s">
        <v>1</v>
      </c>
      <c r="D3614" s="226" t="s">
        <v>3087</v>
      </c>
      <c r="E3614" s="18" t="s">
        <v>1</v>
      </c>
      <c r="F3614" s="227">
        <v>0</v>
      </c>
      <c r="H3614" s="33"/>
    </row>
    <row r="3615" spans="2:8" s="1" customFormat="1" ht="16.899999999999999" customHeight="1">
      <c r="B3615" s="33"/>
      <c r="C3615" s="226" t="s">
        <v>1</v>
      </c>
      <c r="D3615" s="226" t="s">
        <v>3088</v>
      </c>
      <c r="E3615" s="18" t="s">
        <v>1</v>
      </c>
      <c r="F3615" s="227">
        <v>33.130000000000003</v>
      </c>
      <c r="H3615" s="33"/>
    </row>
    <row r="3616" spans="2:8" s="1" customFormat="1" ht="16.899999999999999" customHeight="1">
      <c r="B3616" s="33"/>
      <c r="C3616" s="226" t="s">
        <v>1</v>
      </c>
      <c r="D3616" s="226" t="s">
        <v>1</v>
      </c>
      <c r="E3616" s="18" t="s">
        <v>1</v>
      </c>
      <c r="F3616" s="227">
        <v>0</v>
      </c>
      <c r="H3616" s="33"/>
    </row>
    <row r="3617" spans="2:8" s="1" customFormat="1" ht="16.899999999999999" customHeight="1">
      <c r="B3617" s="33"/>
      <c r="C3617" s="226" t="s">
        <v>1</v>
      </c>
      <c r="D3617" s="226" t="s">
        <v>777</v>
      </c>
      <c r="E3617" s="18" t="s">
        <v>1</v>
      </c>
      <c r="F3617" s="227">
        <v>0</v>
      </c>
      <c r="H3617" s="33"/>
    </row>
    <row r="3618" spans="2:8" s="1" customFormat="1" ht="16.899999999999999" customHeight="1">
      <c r="B3618" s="33"/>
      <c r="C3618" s="226" t="s">
        <v>1</v>
      </c>
      <c r="D3618" s="226" t="s">
        <v>3588</v>
      </c>
      <c r="E3618" s="18" t="s">
        <v>1</v>
      </c>
      <c r="F3618" s="227">
        <v>38.061999999999998</v>
      </c>
      <c r="H3618" s="33"/>
    </row>
    <row r="3619" spans="2:8" s="1" customFormat="1" ht="16.899999999999999" customHeight="1">
      <c r="B3619" s="33"/>
      <c r="C3619" s="226" t="s">
        <v>1</v>
      </c>
      <c r="D3619" s="226" t="s">
        <v>3459</v>
      </c>
      <c r="E3619" s="18" t="s">
        <v>1</v>
      </c>
      <c r="F3619" s="227">
        <v>0</v>
      </c>
      <c r="H3619" s="33"/>
    </row>
    <row r="3620" spans="2:8" s="1" customFormat="1" ht="16.899999999999999" customHeight="1">
      <c r="B3620" s="33"/>
      <c r="C3620" s="226" t="s">
        <v>1</v>
      </c>
      <c r="D3620" s="226" t="s">
        <v>3551</v>
      </c>
      <c r="E3620" s="18" t="s">
        <v>1</v>
      </c>
      <c r="F3620" s="227">
        <v>14.16</v>
      </c>
      <c r="H3620" s="33"/>
    </row>
    <row r="3621" spans="2:8" s="1" customFormat="1" ht="16.899999999999999" customHeight="1">
      <c r="B3621" s="33"/>
      <c r="C3621" s="226" t="s">
        <v>1</v>
      </c>
      <c r="D3621" s="226" t="s">
        <v>3556</v>
      </c>
      <c r="E3621" s="18" t="s">
        <v>1</v>
      </c>
      <c r="F3621" s="227">
        <v>0</v>
      </c>
      <c r="H3621" s="33"/>
    </row>
    <row r="3622" spans="2:8" s="1" customFormat="1" ht="16.899999999999999" customHeight="1">
      <c r="B3622" s="33"/>
      <c r="C3622" s="226" t="s">
        <v>1</v>
      </c>
      <c r="D3622" s="226" t="s">
        <v>3557</v>
      </c>
      <c r="E3622" s="18" t="s">
        <v>1</v>
      </c>
      <c r="F3622" s="227">
        <v>16.079999999999998</v>
      </c>
      <c r="H3622" s="33"/>
    </row>
    <row r="3623" spans="2:8" s="1" customFormat="1" ht="16.899999999999999" customHeight="1">
      <c r="B3623" s="33"/>
      <c r="C3623" s="226" t="s">
        <v>1</v>
      </c>
      <c r="D3623" s="226" t="s">
        <v>3558</v>
      </c>
      <c r="E3623" s="18" t="s">
        <v>1</v>
      </c>
      <c r="F3623" s="227">
        <v>0</v>
      </c>
      <c r="H3623" s="33"/>
    </row>
    <row r="3624" spans="2:8" s="1" customFormat="1" ht="16.899999999999999" customHeight="1">
      <c r="B3624" s="33"/>
      <c r="C3624" s="226" t="s">
        <v>1</v>
      </c>
      <c r="D3624" s="226" t="s">
        <v>3559</v>
      </c>
      <c r="E3624" s="18" t="s">
        <v>1</v>
      </c>
      <c r="F3624" s="227">
        <v>14.37</v>
      </c>
      <c r="H3624" s="33"/>
    </row>
    <row r="3625" spans="2:8" s="1" customFormat="1" ht="16.899999999999999" customHeight="1">
      <c r="B3625" s="33"/>
      <c r="C3625" s="226" t="s">
        <v>1</v>
      </c>
      <c r="D3625" s="226" t="s">
        <v>3121</v>
      </c>
      <c r="E3625" s="18" t="s">
        <v>1</v>
      </c>
      <c r="F3625" s="227">
        <v>0</v>
      </c>
      <c r="H3625" s="33"/>
    </row>
    <row r="3626" spans="2:8" s="1" customFormat="1" ht="16.899999999999999" customHeight="1">
      <c r="B3626" s="33"/>
      <c r="C3626" s="226" t="s">
        <v>1</v>
      </c>
      <c r="D3626" s="226" t="s">
        <v>3590</v>
      </c>
      <c r="E3626" s="18" t="s">
        <v>1</v>
      </c>
      <c r="F3626" s="227">
        <v>28.196000000000002</v>
      </c>
      <c r="H3626" s="33"/>
    </row>
    <row r="3627" spans="2:8" s="1" customFormat="1" ht="16.899999999999999" customHeight="1">
      <c r="B3627" s="33"/>
      <c r="C3627" s="226" t="s">
        <v>1</v>
      </c>
      <c r="D3627" s="226" t="s">
        <v>1</v>
      </c>
      <c r="E3627" s="18" t="s">
        <v>1</v>
      </c>
      <c r="F3627" s="227">
        <v>0</v>
      </c>
      <c r="H3627" s="33"/>
    </row>
    <row r="3628" spans="2:8" s="1" customFormat="1" ht="16.899999999999999" customHeight="1">
      <c r="B3628" s="33"/>
      <c r="C3628" s="226" t="s">
        <v>1</v>
      </c>
      <c r="D3628" s="226" t="s">
        <v>3091</v>
      </c>
      <c r="E3628" s="18" t="s">
        <v>1</v>
      </c>
      <c r="F3628" s="227">
        <v>0</v>
      </c>
      <c r="H3628" s="33"/>
    </row>
    <row r="3629" spans="2:8" s="1" customFormat="1" ht="16.899999999999999" customHeight="1">
      <c r="B3629" s="33"/>
      <c r="C3629" s="226" t="s">
        <v>1</v>
      </c>
      <c r="D3629" s="226" t="s">
        <v>3092</v>
      </c>
      <c r="E3629" s="18" t="s">
        <v>1</v>
      </c>
      <c r="F3629" s="227">
        <v>14.77</v>
      </c>
      <c r="H3629" s="33"/>
    </row>
    <row r="3630" spans="2:8" s="1" customFormat="1" ht="16.899999999999999" customHeight="1">
      <c r="B3630" s="33"/>
      <c r="C3630" s="222" t="s">
        <v>205</v>
      </c>
      <c r="D3630" s="223" t="s">
        <v>2424</v>
      </c>
      <c r="E3630" s="224" t="s">
        <v>1</v>
      </c>
      <c r="F3630" s="225">
        <v>38.409999999999997</v>
      </c>
      <c r="H3630" s="33"/>
    </row>
    <row r="3631" spans="2:8" s="1" customFormat="1" ht="16.899999999999999" customHeight="1">
      <c r="B3631" s="33"/>
      <c r="C3631" s="226" t="s">
        <v>1</v>
      </c>
      <c r="D3631" s="226" t="s">
        <v>3104</v>
      </c>
      <c r="E3631" s="18" t="s">
        <v>1</v>
      </c>
      <c r="F3631" s="227">
        <v>0</v>
      </c>
      <c r="H3631" s="33"/>
    </row>
    <row r="3632" spans="2:8" s="1" customFormat="1" ht="16.899999999999999" customHeight="1">
      <c r="B3632" s="33"/>
      <c r="C3632" s="226" t="s">
        <v>1</v>
      </c>
      <c r="D3632" s="226" t="s">
        <v>3368</v>
      </c>
      <c r="E3632" s="18" t="s">
        <v>1</v>
      </c>
      <c r="F3632" s="227">
        <v>26.01</v>
      </c>
      <c r="H3632" s="33"/>
    </row>
    <row r="3633" spans="2:8" s="1" customFormat="1" ht="16.899999999999999" customHeight="1">
      <c r="B3633" s="33"/>
      <c r="C3633" s="226" t="s">
        <v>1</v>
      </c>
      <c r="D3633" s="226" t="s">
        <v>3106</v>
      </c>
      <c r="E3633" s="18" t="s">
        <v>1</v>
      </c>
      <c r="F3633" s="227">
        <v>0</v>
      </c>
      <c r="H3633" s="33"/>
    </row>
    <row r="3634" spans="2:8" s="1" customFormat="1" ht="16.899999999999999" customHeight="1">
      <c r="B3634" s="33"/>
      <c r="C3634" s="226" t="s">
        <v>1</v>
      </c>
      <c r="D3634" s="226" t="s">
        <v>3369</v>
      </c>
      <c r="E3634" s="18" t="s">
        <v>1</v>
      </c>
      <c r="F3634" s="227">
        <v>12.4</v>
      </c>
      <c r="H3634" s="33"/>
    </row>
    <row r="3635" spans="2:8" s="1" customFormat="1" ht="16.899999999999999" customHeight="1">
      <c r="B3635" s="33"/>
      <c r="C3635" s="226" t="s">
        <v>1</v>
      </c>
      <c r="D3635" s="226" t="s">
        <v>325</v>
      </c>
      <c r="E3635" s="18" t="s">
        <v>1</v>
      </c>
      <c r="F3635" s="227">
        <v>38.409999999999997</v>
      </c>
      <c r="H3635" s="33"/>
    </row>
    <row r="3636" spans="2:8" s="1" customFormat="1" ht="16.899999999999999" customHeight="1">
      <c r="B3636" s="33"/>
      <c r="C3636" s="222" t="s">
        <v>207</v>
      </c>
      <c r="D3636" s="223" t="s">
        <v>2425</v>
      </c>
      <c r="E3636" s="224" t="s">
        <v>1</v>
      </c>
      <c r="F3636" s="225">
        <v>78.11</v>
      </c>
      <c r="H3636" s="33"/>
    </row>
    <row r="3637" spans="2:8" s="1" customFormat="1" ht="16.899999999999999" customHeight="1">
      <c r="B3637" s="33"/>
      <c r="C3637" s="226" t="s">
        <v>1</v>
      </c>
      <c r="D3637" s="226" t="s">
        <v>3100</v>
      </c>
      <c r="E3637" s="18" t="s">
        <v>1</v>
      </c>
      <c r="F3637" s="227">
        <v>0</v>
      </c>
      <c r="H3637" s="33"/>
    </row>
    <row r="3638" spans="2:8" s="1" customFormat="1" ht="16.899999999999999" customHeight="1">
      <c r="B3638" s="33"/>
      <c r="C3638" s="226" t="s">
        <v>1</v>
      </c>
      <c r="D3638" s="226" t="s">
        <v>3371</v>
      </c>
      <c r="E3638" s="18" t="s">
        <v>1</v>
      </c>
      <c r="F3638" s="227">
        <v>25.53</v>
      </c>
      <c r="H3638" s="33"/>
    </row>
    <row r="3639" spans="2:8" s="1" customFormat="1" ht="16.899999999999999" customHeight="1">
      <c r="B3639" s="33"/>
      <c r="C3639" s="226" t="s">
        <v>1</v>
      </c>
      <c r="D3639" s="226" t="s">
        <v>3102</v>
      </c>
      <c r="E3639" s="18" t="s">
        <v>1</v>
      </c>
      <c r="F3639" s="227">
        <v>0</v>
      </c>
      <c r="H3639" s="33"/>
    </row>
    <row r="3640" spans="2:8" s="1" customFormat="1" ht="16.899999999999999" customHeight="1">
      <c r="B3640" s="33"/>
      <c r="C3640" s="226" t="s">
        <v>1</v>
      </c>
      <c r="D3640" s="226" t="s">
        <v>3388</v>
      </c>
      <c r="E3640" s="18" t="s">
        <v>1</v>
      </c>
      <c r="F3640" s="227">
        <v>25.24</v>
      </c>
      <c r="H3640" s="33"/>
    </row>
    <row r="3641" spans="2:8" s="1" customFormat="1" ht="16.899999999999999" customHeight="1">
      <c r="B3641" s="33"/>
      <c r="C3641" s="226" t="s">
        <v>1</v>
      </c>
      <c r="D3641" s="226" t="s">
        <v>3108</v>
      </c>
      <c r="E3641" s="18" t="s">
        <v>1</v>
      </c>
      <c r="F3641" s="227">
        <v>0</v>
      </c>
      <c r="H3641" s="33"/>
    </row>
    <row r="3642" spans="2:8" s="1" customFormat="1" ht="16.899999999999999" customHeight="1">
      <c r="B3642" s="33"/>
      <c r="C3642" s="226" t="s">
        <v>1</v>
      </c>
      <c r="D3642" s="226" t="s">
        <v>3389</v>
      </c>
      <c r="E3642" s="18" t="s">
        <v>1</v>
      </c>
      <c r="F3642" s="227">
        <v>27.34</v>
      </c>
      <c r="H3642" s="33"/>
    </row>
    <row r="3643" spans="2:8" s="1" customFormat="1" ht="16.899999999999999" customHeight="1">
      <c r="B3643" s="33"/>
      <c r="C3643" s="226" t="s">
        <v>1</v>
      </c>
      <c r="D3643" s="226" t="s">
        <v>325</v>
      </c>
      <c r="E3643" s="18" t="s">
        <v>1</v>
      </c>
      <c r="F3643" s="227">
        <v>78.11</v>
      </c>
      <c r="H3643" s="33"/>
    </row>
    <row r="3644" spans="2:8" s="1" customFormat="1" ht="16.899999999999999" customHeight="1">
      <c r="B3644" s="33"/>
      <c r="C3644" s="222" t="s">
        <v>201</v>
      </c>
      <c r="D3644" s="223" t="s">
        <v>2420</v>
      </c>
      <c r="E3644" s="224" t="s">
        <v>1</v>
      </c>
      <c r="F3644" s="225">
        <v>52.24</v>
      </c>
      <c r="H3644" s="33"/>
    </row>
    <row r="3645" spans="2:8" s="1" customFormat="1" ht="16.899999999999999" customHeight="1">
      <c r="B3645" s="33"/>
      <c r="C3645" s="226" t="s">
        <v>1</v>
      </c>
      <c r="D3645" s="226" t="s">
        <v>3110</v>
      </c>
      <c r="E3645" s="18" t="s">
        <v>1</v>
      </c>
      <c r="F3645" s="227">
        <v>0</v>
      </c>
      <c r="H3645" s="33"/>
    </row>
    <row r="3646" spans="2:8" s="1" customFormat="1" ht="16.899999999999999" customHeight="1">
      <c r="B3646" s="33"/>
      <c r="C3646" s="226" t="s">
        <v>1</v>
      </c>
      <c r="D3646" s="226" t="s">
        <v>3376</v>
      </c>
      <c r="E3646" s="18" t="s">
        <v>1</v>
      </c>
      <c r="F3646" s="227">
        <v>5.73</v>
      </c>
      <c r="H3646" s="33"/>
    </row>
    <row r="3647" spans="2:8" s="1" customFormat="1" ht="16.899999999999999" customHeight="1">
      <c r="B3647" s="33"/>
      <c r="C3647" s="226" t="s">
        <v>1</v>
      </c>
      <c r="D3647" s="226" t="s">
        <v>3112</v>
      </c>
      <c r="E3647" s="18" t="s">
        <v>1</v>
      </c>
      <c r="F3647" s="227">
        <v>0</v>
      </c>
      <c r="H3647" s="33"/>
    </row>
    <row r="3648" spans="2:8" s="1" customFormat="1" ht="16.899999999999999" customHeight="1">
      <c r="B3648" s="33"/>
      <c r="C3648" s="226" t="s">
        <v>1</v>
      </c>
      <c r="D3648" s="226" t="s">
        <v>3377</v>
      </c>
      <c r="E3648" s="18" t="s">
        <v>1</v>
      </c>
      <c r="F3648" s="227">
        <v>1.83</v>
      </c>
      <c r="H3648" s="33"/>
    </row>
    <row r="3649" spans="2:8" s="1" customFormat="1" ht="16.899999999999999" customHeight="1">
      <c r="B3649" s="33"/>
      <c r="C3649" s="226" t="s">
        <v>1</v>
      </c>
      <c r="D3649" s="226" t="s">
        <v>3114</v>
      </c>
      <c r="E3649" s="18" t="s">
        <v>1</v>
      </c>
      <c r="F3649" s="227">
        <v>0</v>
      </c>
      <c r="H3649" s="33"/>
    </row>
    <row r="3650" spans="2:8" s="1" customFormat="1" ht="16.899999999999999" customHeight="1">
      <c r="B3650" s="33"/>
      <c r="C3650" s="226" t="s">
        <v>1</v>
      </c>
      <c r="D3650" s="226" t="s">
        <v>3378</v>
      </c>
      <c r="E3650" s="18" t="s">
        <v>1</v>
      </c>
      <c r="F3650" s="227">
        <v>4.9800000000000004</v>
      </c>
      <c r="H3650" s="33"/>
    </row>
    <row r="3651" spans="2:8" s="1" customFormat="1" ht="16.899999999999999" customHeight="1">
      <c r="B3651" s="33"/>
      <c r="C3651" s="226" t="s">
        <v>1</v>
      </c>
      <c r="D3651" s="226" t="s">
        <v>3116</v>
      </c>
      <c r="E3651" s="18" t="s">
        <v>1</v>
      </c>
      <c r="F3651" s="227">
        <v>0</v>
      </c>
      <c r="H3651" s="33"/>
    </row>
    <row r="3652" spans="2:8" s="1" customFormat="1" ht="16.899999999999999" customHeight="1">
      <c r="B3652" s="33"/>
      <c r="C3652" s="226" t="s">
        <v>1</v>
      </c>
      <c r="D3652" s="226" t="s">
        <v>3379</v>
      </c>
      <c r="E3652" s="18" t="s">
        <v>1</v>
      </c>
      <c r="F3652" s="227">
        <v>8.98</v>
      </c>
      <c r="H3652" s="33"/>
    </row>
    <row r="3653" spans="2:8" s="1" customFormat="1" ht="16.899999999999999" customHeight="1">
      <c r="B3653" s="33"/>
      <c r="C3653" s="226" t="s">
        <v>1</v>
      </c>
      <c r="D3653" s="226" t="s">
        <v>3129</v>
      </c>
      <c r="E3653" s="18" t="s">
        <v>1</v>
      </c>
      <c r="F3653" s="227">
        <v>0</v>
      </c>
      <c r="H3653" s="33"/>
    </row>
    <row r="3654" spans="2:8" s="1" customFormat="1" ht="16.899999999999999" customHeight="1">
      <c r="B3654" s="33"/>
      <c r="C3654" s="226" t="s">
        <v>1</v>
      </c>
      <c r="D3654" s="226" t="s">
        <v>3385</v>
      </c>
      <c r="E3654" s="18" t="s">
        <v>1</v>
      </c>
      <c r="F3654" s="227">
        <v>5.23</v>
      </c>
      <c r="H3654" s="33"/>
    </row>
    <row r="3655" spans="2:8" s="1" customFormat="1" ht="16.899999999999999" customHeight="1">
      <c r="B3655" s="33"/>
      <c r="C3655" s="226" t="s">
        <v>1</v>
      </c>
      <c r="D3655" s="226" t="s">
        <v>3138</v>
      </c>
      <c r="E3655" s="18" t="s">
        <v>1</v>
      </c>
      <c r="F3655" s="227">
        <v>0</v>
      </c>
      <c r="H3655" s="33"/>
    </row>
    <row r="3656" spans="2:8" s="1" customFormat="1" ht="16.899999999999999" customHeight="1">
      <c r="B3656" s="33"/>
      <c r="C3656" s="226" t="s">
        <v>1</v>
      </c>
      <c r="D3656" s="226" t="s">
        <v>3386</v>
      </c>
      <c r="E3656" s="18" t="s">
        <v>1</v>
      </c>
      <c r="F3656" s="227">
        <v>3.5</v>
      </c>
      <c r="H3656" s="33"/>
    </row>
    <row r="3657" spans="2:8" s="1" customFormat="1" ht="16.899999999999999" customHeight="1">
      <c r="B3657" s="33"/>
      <c r="C3657" s="226" t="s">
        <v>1</v>
      </c>
      <c r="D3657" s="226" t="s">
        <v>3144</v>
      </c>
      <c r="E3657" s="18" t="s">
        <v>1</v>
      </c>
      <c r="F3657" s="227">
        <v>0</v>
      </c>
      <c r="H3657" s="33"/>
    </row>
    <row r="3658" spans="2:8" s="1" customFormat="1" ht="16.899999999999999" customHeight="1">
      <c r="B3658" s="33"/>
      <c r="C3658" s="226" t="s">
        <v>1</v>
      </c>
      <c r="D3658" s="226" t="s">
        <v>3386</v>
      </c>
      <c r="E3658" s="18" t="s">
        <v>1</v>
      </c>
      <c r="F3658" s="227">
        <v>3.5</v>
      </c>
      <c r="H3658" s="33"/>
    </row>
    <row r="3659" spans="2:8" s="1" customFormat="1" ht="16.899999999999999" customHeight="1">
      <c r="B3659" s="33"/>
      <c r="C3659" s="226" t="s">
        <v>1</v>
      </c>
      <c r="D3659" s="226" t="s">
        <v>3155</v>
      </c>
      <c r="E3659" s="18" t="s">
        <v>1</v>
      </c>
      <c r="F3659" s="227">
        <v>0</v>
      </c>
      <c r="H3659" s="33"/>
    </row>
    <row r="3660" spans="2:8" s="1" customFormat="1" ht="16.899999999999999" customHeight="1">
      <c r="B3660" s="33"/>
      <c r="C3660" s="226" t="s">
        <v>1</v>
      </c>
      <c r="D3660" s="226" t="s">
        <v>3397</v>
      </c>
      <c r="E3660" s="18" t="s">
        <v>1</v>
      </c>
      <c r="F3660" s="227">
        <v>8.93</v>
      </c>
      <c r="H3660" s="33"/>
    </row>
    <row r="3661" spans="2:8" s="1" customFormat="1" ht="16.899999999999999" customHeight="1">
      <c r="B3661" s="33"/>
      <c r="C3661" s="226" t="s">
        <v>1</v>
      </c>
      <c r="D3661" s="226" t="s">
        <v>3157</v>
      </c>
      <c r="E3661" s="18" t="s">
        <v>1</v>
      </c>
      <c r="F3661" s="227">
        <v>0</v>
      </c>
      <c r="H3661" s="33"/>
    </row>
    <row r="3662" spans="2:8" s="1" customFormat="1" ht="16.899999999999999" customHeight="1">
      <c r="B3662" s="33"/>
      <c r="C3662" s="226" t="s">
        <v>1</v>
      </c>
      <c r="D3662" s="226" t="s">
        <v>3398</v>
      </c>
      <c r="E3662" s="18" t="s">
        <v>1</v>
      </c>
      <c r="F3662" s="227">
        <v>5.68</v>
      </c>
      <c r="H3662" s="33"/>
    </row>
    <row r="3663" spans="2:8" s="1" customFormat="1" ht="16.899999999999999" customHeight="1">
      <c r="B3663" s="33"/>
      <c r="C3663" s="226" t="s">
        <v>1</v>
      </c>
      <c r="D3663" s="226" t="s">
        <v>3159</v>
      </c>
      <c r="E3663" s="18" t="s">
        <v>1</v>
      </c>
      <c r="F3663" s="227">
        <v>0</v>
      </c>
      <c r="H3663" s="33"/>
    </row>
    <row r="3664" spans="2:8" s="1" customFormat="1" ht="16.899999999999999" customHeight="1">
      <c r="B3664" s="33"/>
      <c r="C3664" s="226" t="s">
        <v>1</v>
      </c>
      <c r="D3664" s="226" t="s">
        <v>3399</v>
      </c>
      <c r="E3664" s="18" t="s">
        <v>1</v>
      </c>
      <c r="F3664" s="227">
        <v>3.88</v>
      </c>
      <c r="H3664" s="33"/>
    </row>
    <row r="3665" spans="2:8" s="1" customFormat="1" ht="16.899999999999999" customHeight="1">
      <c r="B3665" s="33"/>
      <c r="C3665" s="226" t="s">
        <v>1</v>
      </c>
      <c r="D3665" s="226" t="s">
        <v>325</v>
      </c>
      <c r="E3665" s="18" t="s">
        <v>1</v>
      </c>
      <c r="F3665" s="227">
        <v>52.24</v>
      </c>
      <c r="H3665" s="33"/>
    </row>
    <row r="3666" spans="2:8" s="1" customFormat="1" ht="16.899999999999999" customHeight="1">
      <c r="B3666" s="33"/>
      <c r="C3666" s="222" t="s">
        <v>2348</v>
      </c>
      <c r="D3666" s="223" t="s">
        <v>1</v>
      </c>
      <c r="E3666" s="224" t="s">
        <v>1</v>
      </c>
      <c r="F3666" s="225">
        <v>71.796000000000006</v>
      </c>
      <c r="H3666" s="33"/>
    </row>
    <row r="3667" spans="2:8" s="1" customFormat="1" ht="16.899999999999999" customHeight="1">
      <c r="B3667" s="33"/>
      <c r="C3667" s="226" t="s">
        <v>1</v>
      </c>
      <c r="D3667" s="226" t="s">
        <v>3897</v>
      </c>
      <c r="E3667" s="18" t="s">
        <v>1</v>
      </c>
      <c r="F3667" s="227">
        <v>9.3170000000000002</v>
      </c>
      <c r="H3667" s="33"/>
    </row>
    <row r="3668" spans="2:8" s="1" customFormat="1" ht="16.899999999999999" customHeight="1">
      <c r="B3668" s="33"/>
      <c r="C3668" s="226" t="s">
        <v>1</v>
      </c>
      <c r="D3668" s="226" t="s">
        <v>3898</v>
      </c>
      <c r="E3668" s="18" t="s">
        <v>1</v>
      </c>
      <c r="F3668" s="227">
        <v>7.3140000000000001</v>
      </c>
      <c r="H3668" s="33"/>
    </row>
    <row r="3669" spans="2:8" s="1" customFormat="1" ht="16.899999999999999" customHeight="1">
      <c r="B3669" s="33"/>
      <c r="C3669" s="226" t="s">
        <v>1</v>
      </c>
      <c r="D3669" s="226" t="s">
        <v>3899</v>
      </c>
      <c r="E3669" s="18" t="s">
        <v>1</v>
      </c>
      <c r="F3669" s="227">
        <v>1.958</v>
      </c>
      <c r="H3669" s="33"/>
    </row>
    <row r="3670" spans="2:8" s="1" customFormat="1" ht="16.899999999999999" customHeight="1">
      <c r="B3670" s="33"/>
      <c r="C3670" s="226" t="s">
        <v>1</v>
      </c>
      <c r="D3670" s="226" t="s">
        <v>3900</v>
      </c>
      <c r="E3670" s="18" t="s">
        <v>1</v>
      </c>
      <c r="F3670" s="227">
        <v>1.26</v>
      </c>
      <c r="H3670" s="33"/>
    </row>
    <row r="3671" spans="2:8" s="1" customFormat="1" ht="16.899999999999999" customHeight="1">
      <c r="B3671" s="33"/>
      <c r="C3671" s="226" t="s">
        <v>1</v>
      </c>
      <c r="D3671" s="226" t="s">
        <v>3901</v>
      </c>
      <c r="E3671" s="18" t="s">
        <v>1</v>
      </c>
      <c r="F3671" s="227">
        <v>7.9020000000000001</v>
      </c>
      <c r="H3671" s="33"/>
    </row>
    <row r="3672" spans="2:8" s="1" customFormat="1" ht="16.899999999999999" customHeight="1">
      <c r="B3672" s="33"/>
      <c r="C3672" s="226" t="s">
        <v>1</v>
      </c>
      <c r="D3672" s="226" t="s">
        <v>3902</v>
      </c>
      <c r="E3672" s="18" t="s">
        <v>1</v>
      </c>
      <c r="F3672" s="227">
        <v>13.673999999999999</v>
      </c>
      <c r="H3672" s="33"/>
    </row>
    <row r="3673" spans="2:8" s="1" customFormat="1" ht="16.899999999999999" customHeight="1">
      <c r="B3673" s="33"/>
      <c r="C3673" s="226" t="s">
        <v>1</v>
      </c>
      <c r="D3673" s="226" t="s">
        <v>541</v>
      </c>
      <c r="E3673" s="18" t="s">
        <v>1</v>
      </c>
      <c r="F3673" s="227">
        <v>0</v>
      </c>
      <c r="H3673" s="33"/>
    </row>
    <row r="3674" spans="2:8" s="1" customFormat="1" ht="16.899999999999999" customHeight="1">
      <c r="B3674" s="33"/>
      <c r="C3674" s="226" t="s">
        <v>1</v>
      </c>
      <c r="D3674" s="226" t="s">
        <v>3903</v>
      </c>
      <c r="E3674" s="18" t="s">
        <v>1</v>
      </c>
      <c r="F3674" s="227">
        <v>18.510000000000002</v>
      </c>
      <c r="H3674" s="33"/>
    </row>
    <row r="3675" spans="2:8" s="1" customFormat="1" ht="16.899999999999999" customHeight="1">
      <c r="B3675" s="33"/>
      <c r="C3675" s="226" t="s">
        <v>1</v>
      </c>
      <c r="D3675" s="226" t="s">
        <v>3904</v>
      </c>
      <c r="E3675" s="18" t="s">
        <v>1</v>
      </c>
      <c r="F3675" s="227">
        <v>7.8330000000000002</v>
      </c>
      <c r="H3675" s="33"/>
    </row>
    <row r="3676" spans="2:8" s="1" customFormat="1" ht="16.899999999999999" customHeight="1">
      <c r="B3676" s="33"/>
      <c r="C3676" s="226" t="s">
        <v>1</v>
      </c>
      <c r="D3676" s="226" t="s">
        <v>3905</v>
      </c>
      <c r="E3676" s="18" t="s">
        <v>1</v>
      </c>
      <c r="F3676" s="227">
        <v>4.0279999999999996</v>
      </c>
      <c r="H3676" s="33"/>
    </row>
    <row r="3677" spans="2:8" s="1" customFormat="1" ht="16.899999999999999" customHeight="1">
      <c r="B3677" s="33"/>
      <c r="C3677" s="226" t="s">
        <v>1</v>
      </c>
      <c r="D3677" s="226" t="s">
        <v>325</v>
      </c>
      <c r="E3677" s="18" t="s">
        <v>1</v>
      </c>
      <c r="F3677" s="227">
        <v>71.796000000000006</v>
      </c>
      <c r="H3677" s="33"/>
    </row>
    <row r="3678" spans="2:8" s="1" customFormat="1" ht="16.899999999999999" customHeight="1">
      <c r="B3678" s="33"/>
      <c r="C3678" s="222" t="s">
        <v>4560</v>
      </c>
      <c r="D3678" s="223" t="s">
        <v>1</v>
      </c>
      <c r="E3678" s="224" t="s">
        <v>1</v>
      </c>
      <c r="F3678" s="225">
        <v>220.286</v>
      </c>
      <c r="H3678" s="33"/>
    </row>
    <row r="3679" spans="2:8" s="1" customFormat="1" ht="16.899999999999999" customHeight="1">
      <c r="B3679" s="33"/>
      <c r="C3679" s="226" t="s">
        <v>1</v>
      </c>
      <c r="D3679" s="226" t="s">
        <v>4566</v>
      </c>
      <c r="E3679" s="18" t="s">
        <v>1</v>
      </c>
      <c r="F3679" s="227">
        <v>95.644999999999996</v>
      </c>
      <c r="H3679" s="33"/>
    </row>
    <row r="3680" spans="2:8" s="1" customFormat="1" ht="16.899999999999999" customHeight="1">
      <c r="B3680" s="33"/>
      <c r="C3680" s="226" t="s">
        <v>1</v>
      </c>
      <c r="D3680" s="226" t="s">
        <v>4567</v>
      </c>
      <c r="E3680" s="18" t="s">
        <v>1</v>
      </c>
      <c r="F3680" s="227">
        <v>124.64100000000001</v>
      </c>
      <c r="H3680" s="33"/>
    </row>
    <row r="3681" spans="2:8" s="1" customFormat="1" ht="16.899999999999999" customHeight="1">
      <c r="B3681" s="33"/>
      <c r="C3681" s="226" t="s">
        <v>1</v>
      </c>
      <c r="D3681" s="226" t="s">
        <v>325</v>
      </c>
      <c r="E3681" s="18" t="s">
        <v>1</v>
      </c>
      <c r="F3681" s="227">
        <v>220.286</v>
      </c>
      <c r="H3681" s="33"/>
    </row>
    <row r="3682" spans="2:8" s="1" customFormat="1" ht="16.899999999999999" customHeight="1">
      <c r="B3682" s="33"/>
      <c r="C3682" s="222" t="s">
        <v>257</v>
      </c>
      <c r="D3682" s="223" t="s">
        <v>1</v>
      </c>
      <c r="E3682" s="224" t="s">
        <v>1</v>
      </c>
      <c r="F3682" s="225">
        <v>119.117</v>
      </c>
      <c r="H3682" s="33"/>
    </row>
    <row r="3683" spans="2:8" s="1" customFormat="1" ht="16.899999999999999" customHeight="1">
      <c r="B3683" s="33"/>
      <c r="C3683" s="226" t="s">
        <v>1</v>
      </c>
      <c r="D3683" s="226" t="s">
        <v>2508</v>
      </c>
      <c r="E3683" s="18" t="s">
        <v>1</v>
      </c>
      <c r="F3683" s="227">
        <v>119.117</v>
      </c>
      <c r="H3683" s="33"/>
    </row>
    <row r="3684" spans="2:8" s="1" customFormat="1" ht="16.899999999999999" customHeight="1">
      <c r="B3684" s="33"/>
      <c r="C3684" s="222" t="s">
        <v>259</v>
      </c>
      <c r="D3684" s="223" t="s">
        <v>1</v>
      </c>
      <c r="E3684" s="224" t="s">
        <v>1</v>
      </c>
      <c r="F3684" s="225">
        <v>18</v>
      </c>
      <c r="H3684" s="33"/>
    </row>
    <row r="3685" spans="2:8" s="1" customFormat="1" ht="7.35" customHeight="1">
      <c r="B3685" s="45"/>
      <c r="C3685" s="46"/>
      <c r="D3685" s="46"/>
      <c r="E3685" s="46"/>
      <c r="F3685" s="46"/>
      <c r="G3685" s="46"/>
      <c r="H3685" s="33"/>
    </row>
    <row r="3686" spans="2:8" s="1" customFormat="1" ht="11.25"/>
  </sheetData>
  <sheetProtection algorithmName="SHA-512" hashValue="lPtJpPO/1ChPJ/yqfigqXG+LXxC2v4FA38Ub0l3LU93d96O7B8ulFBqchMuvUm4sZLkDSleGYCx2+dccVAIEKA==" saltValue="zc9YPFehH4djUYla7NVdCU01j6ma3D/EzVyiFqvUvTIlLo7cZdmw5jOX+Oe+aQsCKOV7O7X7aGgLo9nwauDGZA==" spinCount="100000" sheet="1" objects="1" scenarios="1" formatColumns="0" formatRows="0"/>
  <mergeCells count="2">
    <mergeCell ref="D5:F5"/>
    <mergeCell ref="D6:F6"/>
  </mergeCells>
  <pageMargins left="0.7" right="0.7" top="0.78740157499999996" bottom="0.78740157499999996" header="0.3" footer="0.3"/>
  <pageSetup paperSize="9" fitToHeight="0" orientation="portrait" blackAndWhite="1"/>
  <headerFooter>
    <oddFooter>&amp;CStrana &amp;P z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2:BM5105"/>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56" ht="36.950000000000003" customHeight="1">
      <c r="L2" s="256"/>
      <c r="M2" s="256"/>
      <c r="N2" s="256"/>
      <c r="O2" s="256"/>
      <c r="P2" s="256"/>
      <c r="Q2" s="256"/>
      <c r="R2" s="256"/>
      <c r="S2" s="256"/>
      <c r="T2" s="256"/>
      <c r="U2" s="256"/>
      <c r="V2" s="256"/>
      <c r="AT2" s="18" t="s">
        <v>92</v>
      </c>
      <c r="AZ2" s="94" t="s">
        <v>2342</v>
      </c>
      <c r="BA2" s="94" t="s">
        <v>1</v>
      </c>
      <c r="BB2" s="94" t="s">
        <v>1</v>
      </c>
      <c r="BC2" s="94" t="s">
        <v>2343</v>
      </c>
      <c r="BD2" s="94" t="s">
        <v>163</v>
      </c>
    </row>
    <row r="3" spans="2:56" ht="6.95" customHeight="1">
      <c r="B3" s="19"/>
      <c r="C3" s="20"/>
      <c r="D3" s="20"/>
      <c r="E3" s="20"/>
      <c r="F3" s="20"/>
      <c r="G3" s="20"/>
      <c r="H3" s="20"/>
      <c r="I3" s="20"/>
      <c r="J3" s="20"/>
      <c r="K3" s="20"/>
      <c r="L3" s="21"/>
      <c r="AT3" s="18" t="s">
        <v>84</v>
      </c>
      <c r="AZ3" s="94" t="s">
        <v>2344</v>
      </c>
      <c r="BA3" s="94" t="s">
        <v>1</v>
      </c>
      <c r="BB3" s="94" t="s">
        <v>1</v>
      </c>
      <c r="BC3" s="94" t="s">
        <v>2345</v>
      </c>
      <c r="BD3" s="94" t="s">
        <v>163</v>
      </c>
    </row>
    <row r="4" spans="2:56" ht="24.95" customHeight="1">
      <c r="B4" s="21"/>
      <c r="D4" s="22" t="s">
        <v>164</v>
      </c>
      <c r="L4" s="21"/>
      <c r="M4" s="95" t="s">
        <v>10</v>
      </c>
      <c r="AT4" s="18" t="s">
        <v>4</v>
      </c>
      <c r="AZ4" s="94" t="s">
        <v>2346</v>
      </c>
      <c r="BA4" s="94" t="s">
        <v>1</v>
      </c>
      <c r="BB4" s="94" t="s">
        <v>1</v>
      </c>
      <c r="BC4" s="94" t="s">
        <v>2347</v>
      </c>
      <c r="BD4" s="94" t="s">
        <v>163</v>
      </c>
    </row>
    <row r="5" spans="2:56" ht="6.95" customHeight="1">
      <c r="B5" s="21"/>
      <c r="L5" s="21"/>
      <c r="AZ5" s="94" t="s">
        <v>2348</v>
      </c>
      <c r="BA5" s="94" t="s">
        <v>1</v>
      </c>
      <c r="BB5" s="94" t="s">
        <v>1</v>
      </c>
      <c r="BC5" s="94" t="s">
        <v>2349</v>
      </c>
      <c r="BD5" s="94" t="s">
        <v>163</v>
      </c>
    </row>
    <row r="6" spans="2:56" ht="12" customHeight="1">
      <c r="B6" s="21"/>
      <c r="D6" s="28" t="s">
        <v>16</v>
      </c>
      <c r="L6" s="21"/>
      <c r="AZ6" s="94" t="s">
        <v>2350</v>
      </c>
      <c r="BA6" s="94" t="s">
        <v>2351</v>
      </c>
      <c r="BB6" s="94" t="s">
        <v>1</v>
      </c>
      <c r="BC6" s="94" t="s">
        <v>2352</v>
      </c>
      <c r="BD6" s="94" t="s">
        <v>163</v>
      </c>
    </row>
    <row r="7" spans="2:56" ht="16.5" customHeight="1">
      <c r="B7" s="21"/>
      <c r="E7" s="271" t="str">
        <f>'Rekapitulace stavby'!K6</f>
        <v>ZŠ Dědina - nástavba - REVIZE č. 2</v>
      </c>
      <c r="F7" s="272"/>
      <c r="G7" s="272"/>
      <c r="H7" s="272"/>
      <c r="L7" s="21"/>
      <c r="AZ7" s="94" t="s">
        <v>2353</v>
      </c>
      <c r="BA7" s="94" t="s">
        <v>2354</v>
      </c>
      <c r="BB7" s="94" t="s">
        <v>1</v>
      </c>
      <c r="BC7" s="94" t="s">
        <v>2355</v>
      </c>
      <c r="BD7" s="94" t="s">
        <v>163</v>
      </c>
    </row>
    <row r="8" spans="2:56" ht="12" customHeight="1">
      <c r="B8" s="21"/>
      <c r="D8" s="28" t="s">
        <v>173</v>
      </c>
      <c r="L8" s="21"/>
      <c r="AZ8" s="94" t="s">
        <v>2356</v>
      </c>
      <c r="BA8" s="94" t="s">
        <v>2357</v>
      </c>
      <c r="BB8" s="94" t="s">
        <v>1</v>
      </c>
      <c r="BC8" s="94" t="s">
        <v>352</v>
      </c>
      <c r="BD8" s="94" t="s">
        <v>163</v>
      </c>
    </row>
    <row r="9" spans="2:56" s="1" customFormat="1" ht="16.5" customHeight="1">
      <c r="B9" s="33"/>
      <c r="E9" s="271" t="s">
        <v>176</v>
      </c>
      <c r="F9" s="273"/>
      <c r="G9" s="273"/>
      <c r="H9" s="273"/>
      <c r="L9" s="33"/>
      <c r="AZ9" s="94" t="s">
        <v>2358</v>
      </c>
      <c r="BA9" s="94" t="s">
        <v>2359</v>
      </c>
      <c r="BB9" s="94" t="s">
        <v>1</v>
      </c>
      <c r="BC9" s="94" t="s">
        <v>2360</v>
      </c>
      <c r="BD9" s="94" t="s">
        <v>163</v>
      </c>
    </row>
    <row r="10" spans="2:56" s="1" customFormat="1" ht="12" customHeight="1">
      <c r="B10" s="33"/>
      <c r="D10" s="28" t="s">
        <v>179</v>
      </c>
      <c r="L10" s="33"/>
      <c r="AZ10" s="94" t="s">
        <v>236</v>
      </c>
      <c r="BA10" s="94" t="s">
        <v>1</v>
      </c>
      <c r="BB10" s="94" t="s">
        <v>1</v>
      </c>
      <c r="BC10" s="94" t="s">
        <v>2361</v>
      </c>
      <c r="BD10" s="94" t="s">
        <v>163</v>
      </c>
    </row>
    <row r="11" spans="2:56" s="1" customFormat="1" ht="16.5" customHeight="1">
      <c r="B11" s="33"/>
      <c r="E11" s="236" t="s">
        <v>2362</v>
      </c>
      <c r="F11" s="273"/>
      <c r="G11" s="273"/>
      <c r="H11" s="273"/>
      <c r="L11" s="33"/>
      <c r="AZ11" s="94" t="s">
        <v>2363</v>
      </c>
      <c r="BA11" s="94" t="s">
        <v>1</v>
      </c>
      <c r="BB11" s="94" t="s">
        <v>1</v>
      </c>
      <c r="BC11" s="94" t="s">
        <v>2364</v>
      </c>
      <c r="BD11" s="94" t="s">
        <v>163</v>
      </c>
    </row>
    <row r="12" spans="2:56" s="1" customFormat="1" ht="11.25">
      <c r="B12" s="33"/>
      <c r="L12" s="33"/>
      <c r="AZ12" s="94" t="s">
        <v>217</v>
      </c>
      <c r="BA12" s="94" t="s">
        <v>218</v>
      </c>
      <c r="BB12" s="94" t="s">
        <v>1</v>
      </c>
      <c r="BC12" s="94" t="s">
        <v>2365</v>
      </c>
      <c r="BD12" s="94" t="s">
        <v>163</v>
      </c>
    </row>
    <row r="13" spans="2:56" s="1" customFormat="1" ht="12" customHeight="1">
      <c r="B13" s="33"/>
      <c r="D13" s="28" t="s">
        <v>18</v>
      </c>
      <c r="F13" s="26" t="s">
        <v>1</v>
      </c>
      <c r="I13" s="28" t="s">
        <v>19</v>
      </c>
      <c r="J13" s="26" t="s">
        <v>1</v>
      </c>
      <c r="L13" s="33"/>
      <c r="AZ13" s="94" t="s">
        <v>2366</v>
      </c>
      <c r="BA13" s="94" t="s">
        <v>1</v>
      </c>
      <c r="BB13" s="94" t="s">
        <v>1</v>
      </c>
      <c r="BC13" s="94" t="s">
        <v>2367</v>
      </c>
      <c r="BD13" s="94" t="s">
        <v>163</v>
      </c>
    </row>
    <row r="14" spans="2:56" s="1" customFormat="1" ht="12" customHeight="1">
      <c r="B14" s="33"/>
      <c r="D14" s="28" t="s">
        <v>20</v>
      </c>
      <c r="F14" s="26" t="s">
        <v>21</v>
      </c>
      <c r="I14" s="28" t="s">
        <v>22</v>
      </c>
      <c r="J14" s="53" t="str">
        <f>'Rekapitulace stavby'!AN8</f>
        <v>15. 9. 2025</v>
      </c>
      <c r="L14" s="33"/>
      <c r="AZ14" s="94" t="s">
        <v>2368</v>
      </c>
      <c r="BA14" s="94" t="s">
        <v>2369</v>
      </c>
      <c r="BB14" s="94" t="s">
        <v>1</v>
      </c>
      <c r="BC14" s="94" t="s">
        <v>2370</v>
      </c>
      <c r="BD14" s="94" t="s">
        <v>84</v>
      </c>
    </row>
    <row r="15" spans="2:56" s="1" customFormat="1" ht="10.9" customHeight="1">
      <c r="B15" s="33"/>
      <c r="L15" s="33"/>
      <c r="AZ15" s="94" t="s">
        <v>257</v>
      </c>
      <c r="BA15" s="94" t="s">
        <v>1</v>
      </c>
      <c r="BB15" s="94" t="s">
        <v>1</v>
      </c>
      <c r="BC15" s="94" t="s">
        <v>2371</v>
      </c>
      <c r="BD15" s="94" t="s">
        <v>163</v>
      </c>
    </row>
    <row r="16" spans="2:56" s="1" customFormat="1" ht="12" customHeight="1">
      <c r="B16" s="33"/>
      <c r="D16" s="28" t="s">
        <v>24</v>
      </c>
      <c r="I16" s="28" t="s">
        <v>25</v>
      </c>
      <c r="J16" s="26" t="str">
        <f>IF('Rekapitulace stavby'!AN10="","",'Rekapitulace stavby'!AN10)</f>
        <v/>
      </c>
      <c r="L16" s="33"/>
      <c r="AZ16" s="94" t="s">
        <v>161</v>
      </c>
      <c r="BA16" s="94" t="s">
        <v>1</v>
      </c>
      <c r="BB16" s="94" t="s">
        <v>1</v>
      </c>
      <c r="BC16" s="94" t="s">
        <v>2372</v>
      </c>
      <c r="BD16" s="94" t="s">
        <v>163</v>
      </c>
    </row>
    <row r="17" spans="2:56" s="1" customFormat="1" ht="18" customHeight="1">
      <c r="B17" s="33"/>
      <c r="E17" s="26" t="str">
        <f>IF('Rekapitulace stavby'!E11="","",'Rekapitulace stavby'!E11)</f>
        <v xml:space="preserve"> </v>
      </c>
      <c r="I17" s="28" t="s">
        <v>27</v>
      </c>
      <c r="J17" s="26" t="str">
        <f>IF('Rekapitulace stavby'!AN11="","",'Rekapitulace stavby'!AN11)</f>
        <v/>
      </c>
      <c r="L17" s="33"/>
      <c r="AZ17" s="94" t="s">
        <v>169</v>
      </c>
      <c r="BA17" s="94" t="s">
        <v>1</v>
      </c>
      <c r="BB17" s="94" t="s">
        <v>1</v>
      </c>
      <c r="BC17" s="94" t="s">
        <v>2373</v>
      </c>
      <c r="BD17" s="94" t="s">
        <v>163</v>
      </c>
    </row>
    <row r="18" spans="2:56" s="1" customFormat="1" ht="6.95" customHeight="1">
      <c r="B18" s="33"/>
      <c r="L18" s="33"/>
      <c r="AZ18" s="94" t="s">
        <v>180</v>
      </c>
      <c r="BA18" s="94" t="s">
        <v>1</v>
      </c>
      <c r="BB18" s="94" t="s">
        <v>1</v>
      </c>
      <c r="BC18" s="94" t="s">
        <v>2374</v>
      </c>
      <c r="BD18" s="94" t="s">
        <v>163</v>
      </c>
    </row>
    <row r="19" spans="2:56" s="1" customFormat="1" ht="12" customHeight="1">
      <c r="B19" s="33"/>
      <c r="D19" s="28" t="s">
        <v>28</v>
      </c>
      <c r="I19" s="28" t="s">
        <v>25</v>
      </c>
      <c r="J19" s="29" t="str">
        <f>'Rekapitulace stavby'!AN13</f>
        <v>Vyplň údaj</v>
      </c>
      <c r="L19" s="33"/>
      <c r="AZ19" s="94" t="s">
        <v>167</v>
      </c>
      <c r="BA19" s="94" t="s">
        <v>1</v>
      </c>
      <c r="BB19" s="94" t="s">
        <v>1</v>
      </c>
      <c r="BC19" s="94" t="s">
        <v>2375</v>
      </c>
      <c r="BD19" s="94" t="s">
        <v>163</v>
      </c>
    </row>
    <row r="20" spans="2:56" s="1" customFormat="1" ht="18" customHeight="1">
      <c r="B20" s="33"/>
      <c r="E20" s="274" t="str">
        <f>'Rekapitulace stavby'!E14</f>
        <v>Vyplň údaj</v>
      </c>
      <c r="F20" s="255"/>
      <c r="G20" s="255"/>
      <c r="H20" s="255"/>
      <c r="I20" s="28" t="s">
        <v>27</v>
      </c>
      <c r="J20" s="29" t="str">
        <f>'Rekapitulace stavby'!AN14</f>
        <v>Vyplň údaj</v>
      </c>
      <c r="L20" s="33"/>
      <c r="AZ20" s="94" t="s">
        <v>2376</v>
      </c>
      <c r="BA20" s="94" t="s">
        <v>1</v>
      </c>
      <c r="BB20" s="94" t="s">
        <v>1</v>
      </c>
      <c r="BC20" s="94" t="s">
        <v>2377</v>
      </c>
      <c r="BD20" s="94" t="s">
        <v>163</v>
      </c>
    </row>
    <row r="21" spans="2:56" s="1" customFormat="1" ht="6.95" customHeight="1">
      <c r="B21" s="33"/>
      <c r="L21" s="33"/>
      <c r="AZ21" s="94" t="s">
        <v>185</v>
      </c>
      <c r="BA21" s="94" t="s">
        <v>1</v>
      </c>
      <c r="BB21" s="94" t="s">
        <v>1</v>
      </c>
      <c r="BC21" s="94" t="s">
        <v>2378</v>
      </c>
      <c r="BD21" s="94" t="s">
        <v>163</v>
      </c>
    </row>
    <row r="22" spans="2:56" s="1" customFormat="1" ht="12" customHeight="1">
      <c r="B22" s="33"/>
      <c r="D22" s="28" t="s">
        <v>30</v>
      </c>
      <c r="I22" s="28" t="s">
        <v>25</v>
      </c>
      <c r="J22" s="26" t="s">
        <v>1</v>
      </c>
      <c r="L22" s="33"/>
      <c r="AZ22" s="94" t="s">
        <v>2379</v>
      </c>
      <c r="BA22" s="94" t="s">
        <v>1</v>
      </c>
      <c r="BB22" s="94" t="s">
        <v>1</v>
      </c>
      <c r="BC22" s="94" t="s">
        <v>2380</v>
      </c>
      <c r="BD22" s="94" t="s">
        <v>163</v>
      </c>
    </row>
    <row r="23" spans="2:56" s="1" customFormat="1" ht="18" customHeight="1">
      <c r="B23" s="33"/>
      <c r="E23" s="26" t="s">
        <v>31</v>
      </c>
      <c r="I23" s="28" t="s">
        <v>27</v>
      </c>
      <c r="J23" s="26" t="s">
        <v>1</v>
      </c>
      <c r="L23" s="33"/>
      <c r="AZ23" s="94" t="s">
        <v>171</v>
      </c>
      <c r="BA23" s="94" t="s">
        <v>1</v>
      </c>
      <c r="BB23" s="94" t="s">
        <v>1</v>
      </c>
      <c r="BC23" s="94" t="s">
        <v>2381</v>
      </c>
      <c r="BD23" s="94" t="s">
        <v>163</v>
      </c>
    </row>
    <row r="24" spans="2:56" s="1" customFormat="1" ht="6.95" customHeight="1">
      <c r="B24" s="33"/>
      <c r="L24" s="33"/>
      <c r="AZ24" s="94" t="s">
        <v>2382</v>
      </c>
      <c r="BA24" s="94" t="s">
        <v>1</v>
      </c>
      <c r="BB24" s="94" t="s">
        <v>1</v>
      </c>
      <c r="BC24" s="94" t="s">
        <v>2383</v>
      </c>
      <c r="BD24" s="94" t="s">
        <v>163</v>
      </c>
    </row>
    <row r="25" spans="2:56" s="1" customFormat="1" ht="12" customHeight="1">
      <c r="B25" s="33"/>
      <c r="D25" s="28" t="s">
        <v>33</v>
      </c>
      <c r="I25" s="28" t="s">
        <v>25</v>
      </c>
      <c r="J25" s="26" t="str">
        <f>IF('Rekapitulace stavby'!AN19="","",'Rekapitulace stavby'!AN19)</f>
        <v/>
      </c>
      <c r="L25" s="33"/>
      <c r="AZ25" s="94" t="s">
        <v>2384</v>
      </c>
      <c r="BA25" s="94" t="s">
        <v>1</v>
      </c>
      <c r="BB25" s="94" t="s">
        <v>1</v>
      </c>
      <c r="BC25" s="94" t="s">
        <v>2385</v>
      </c>
      <c r="BD25" s="94" t="s">
        <v>163</v>
      </c>
    </row>
    <row r="26" spans="2:56" s="1" customFormat="1" ht="18" customHeight="1">
      <c r="B26" s="33"/>
      <c r="E26" s="26" t="str">
        <f>IF('Rekapitulace stavby'!E20="","",'Rekapitulace stavby'!E20)</f>
        <v xml:space="preserve"> </v>
      </c>
      <c r="I26" s="28" t="s">
        <v>27</v>
      </c>
      <c r="J26" s="26" t="str">
        <f>IF('Rekapitulace stavby'!AN20="","",'Rekapitulace stavby'!AN20)</f>
        <v/>
      </c>
      <c r="L26" s="33"/>
      <c r="AZ26" s="94" t="s">
        <v>2386</v>
      </c>
      <c r="BA26" s="94" t="s">
        <v>1</v>
      </c>
      <c r="BB26" s="94" t="s">
        <v>1</v>
      </c>
      <c r="BC26" s="94" t="s">
        <v>2387</v>
      </c>
      <c r="BD26" s="94" t="s">
        <v>163</v>
      </c>
    </row>
    <row r="27" spans="2:56" s="1" customFormat="1" ht="6.95" customHeight="1">
      <c r="B27" s="33"/>
      <c r="L27" s="33"/>
      <c r="AZ27" s="94" t="s">
        <v>2388</v>
      </c>
      <c r="BA27" s="94" t="s">
        <v>1</v>
      </c>
      <c r="BB27" s="94" t="s">
        <v>1</v>
      </c>
      <c r="BC27" s="94" t="s">
        <v>2389</v>
      </c>
      <c r="BD27" s="94" t="s">
        <v>163</v>
      </c>
    </row>
    <row r="28" spans="2:56" s="1" customFormat="1" ht="12" customHeight="1">
      <c r="B28" s="33"/>
      <c r="D28" s="28" t="s">
        <v>34</v>
      </c>
      <c r="L28" s="33"/>
      <c r="AZ28" s="94" t="s">
        <v>2390</v>
      </c>
      <c r="BA28" s="94" t="s">
        <v>1</v>
      </c>
      <c r="BB28" s="94" t="s">
        <v>1</v>
      </c>
      <c r="BC28" s="94" t="s">
        <v>2391</v>
      </c>
      <c r="BD28" s="94" t="s">
        <v>163</v>
      </c>
    </row>
    <row r="29" spans="2:56" s="7" customFormat="1" ht="16.5" customHeight="1">
      <c r="B29" s="96"/>
      <c r="E29" s="260" t="s">
        <v>1</v>
      </c>
      <c r="F29" s="260"/>
      <c r="G29" s="260"/>
      <c r="H29" s="260"/>
      <c r="L29" s="96"/>
      <c r="AZ29" s="97" t="s">
        <v>2392</v>
      </c>
      <c r="BA29" s="97" t="s">
        <v>1</v>
      </c>
      <c r="BB29" s="97" t="s">
        <v>1</v>
      </c>
      <c r="BC29" s="97" t="s">
        <v>2393</v>
      </c>
      <c r="BD29" s="97" t="s">
        <v>163</v>
      </c>
    </row>
    <row r="30" spans="2:56" s="1" customFormat="1" ht="6.95" customHeight="1">
      <c r="B30" s="33"/>
      <c r="L30" s="33"/>
      <c r="AZ30" s="94" t="s">
        <v>2394</v>
      </c>
      <c r="BA30" s="94" t="s">
        <v>1</v>
      </c>
      <c r="BB30" s="94" t="s">
        <v>1</v>
      </c>
      <c r="BC30" s="94" t="s">
        <v>2395</v>
      </c>
      <c r="BD30" s="94" t="s">
        <v>163</v>
      </c>
    </row>
    <row r="31" spans="2:56" s="1" customFormat="1" ht="6.95" customHeight="1">
      <c r="B31" s="33"/>
      <c r="D31" s="54"/>
      <c r="E31" s="54"/>
      <c r="F31" s="54"/>
      <c r="G31" s="54"/>
      <c r="H31" s="54"/>
      <c r="I31" s="54"/>
      <c r="J31" s="54"/>
      <c r="K31" s="54"/>
      <c r="L31" s="33"/>
      <c r="AZ31" s="94" t="s">
        <v>165</v>
      </c>
      <c r="BA31" s="94" t="s">
        <v>1</v>
      </c>
      <c r="BB31" s="94" t="s">
        <v>1</v>
      </c>
      <c r="BC31" s="94" t="s">
        <v>2396</v>
      </c>
      <c r="BD31" s="94" t="s">
        <v>163</v>
      </c>
    </row>
    <row r="32" spans="2:56" s="1" customFormat="1" ht="25.35" customHeight="1">
      <c r="B32" s="33"/>
      <c r="D32" s="98" t="s">
        <v>35</v>
      </c>
      <c r="J32" s="67">
        <f>ROUND(J153, 2)</f>
        <v>0</v>
      </c>
      <c r="L32" s="33"/>
      <c r="AZ32" s="94" t="s">
        <v>2397</v>
      </c>
      <c r="BA32" s="94" t="s">
        <v>1</v>
      </c>
      <c r="BB32" s="94" t="s">
        <v>1</v>
      </c>
      <c r="BC32" s="94" t="s">
        <v>2398</v>
      </c>
      <c r="BD32" s="94" t="s">
        <v>163</v>
      </c>
    </row>
    <row r="33" spans="2:56" s="1" customFormat="1" ht="6.95" customHeight="1">
      <c r="B33" s="33"/>
      <c r="D33" s="54"/>
      <c r="E33" s="54"/>
      <c r="F33" s="54"/>
      <c r="G33" s="54"/>
      <c r="H33" s="54"/>
      <c r="I33" s="54"/>
      <c r="J33" s="54"/>
      <c r="K33" s="54"/>
      <c r="L33" s="33"/>
      <c r="AZ33" s="94" t="s">
        <v>2399</v>
      </c>
      <c r="BA33" s="94" t="s">
        <v>1</v>
      </c>
      <c r="BB33" s="94" t="s">
        <v>1</v>
      </c>
      <c r="BC33" s="94" t="s">
        <v>2400</v>
      </c>
      <c r="BD33" s="94" t="s">
        <v>163</v>
      </c>
    </row>
    <row r="34" spans="2:56" s="1" customFormat="1" ht="14.45" customHeight="1">
      <c r="B34" s="33"/>
      <c r="F34" s="36" t="s">
        <v>37</v>
      </c>
      <c r="I34" s="36" t="s">
        <v>36</v>
      </c>
      <c r="J34" s="36" t="s">
        <v>38</v>
      </c>
      <c r="L34" s="33"/>
      <c r="AZ34" s="94" t="s">
        <v>2401</v>
      </c>
      <c r="BA34" s="94" t="s">
        <v>1</v>
      </c>
      <c r="BB34" s="94" t="s">
        <v>1</v>
      </c>
      <c r="BC34" s="94" t="s">
        <v>2402</v>
      </c>
      <c r="BD34" s="94" t="s">
        <v>163</v>
      </c>
    </row>
    <row r="35" spans="2:56" s="1" customFormat="1" ht="14.45" customHeight="1">
      <c r="B35" s="33"/>
      <c r="D35" s="56" t="s">
        <v>39</v>
      </c>
      <c r="E35" s="28" t="s">
        <v>40</v>
      </c>
      <c r="F35" s="87">
        <f>ROUND((SUM(BE153:BE5104)),  2)</f>
        <v>0</v>
      </c>
      <c r="I35" s="99">
        <v>0.21</v>
      </c>
      <c r="J35" s="87">
        <f>ROUND(((SUM(BE153:BE5104))*I35),  2)</f>
        <v>0</v>
      </c>
      <c r="L35" s="33"/>
      <c r="AZ35" s="94" t="s">
        <v>2403</v>
      </c>
      <c r="BA35" s="94" t="s">
        <v>1</v>
      </c>
      <c r="BB35" s="94" t="s">
        <v>1</v>
      </c>
      <c r="BC35" s="94" t="s">
        <v>2404</v>
      </c>
      <c r="BD35" s="94" t="s">
        <v>163</v>
      </c>
    </row>
    <row r="36" spans="2:56" s="1" customFormat="1" ht="14.45" customHeight="1">
      <c r="B36" s="33"/>
      <c r="E36" s="28" t="s">
        <v>41</v>
      </c>
      <c r="F36" s="87">
        <f>ROUND((SUM(BF153:BF5104)),  2)</f>
        <v>0</v>
      </c>
      <c r="I36" s="99">
        <v>0.12</v>
      </c>
      <c r="J36" s="87">
        <f>ROUND(((SUM(BF153:BF5104))*I36),  2)</f>
        <v>0</v>
      </c>
      <c r="L36" s="33"/>
      <c r="AZ36" s="94" t="s">
        <v>2405</v>
      </c>
      <c r="BA36" s="94" t="s">
        <v>1</v>
      </c>
      <c r="BB36" s="94" t="s">
        <v>1</v>
      </c>
      <c r="BC36" s="94" t="s">
        <v>2406</v>
      </c>
      <c r="BD36" s="94" t="s">
        <v>163</v>
      </c>
    </row>
    <row r="37" spans="2:56" s="1" customFormat="1" ht="14.45" hidden="1" customHeight="1">
      <c r="B37" s="33"/>
      <c r="E37" s="28" t="s">
        <v>42</v>
      </c>
      <c r="F37" s="87">
        <f>ROUND((SUM(BG153:BG5104)),  2)</f>
        <v>0</v>
      </c>
      <c r="I37" s="99">
        <v>0.21</v>
      </c>
      <c r="J37" s="87">
        <f>0</f>
        <v>0</v>
      </c>
      <c r="L37" s="33"/>
      <c r="AZ37" s="94" t="s">
        <v>2407</v>
      </c>
      <c r="BA37" s="94" t="s">
        <v>2408</v>
      </c>
      <c r="BB37" s="94" t="s">
        <v>1</v>
      </c>
      <c r="BC37" s="94" t="s">
        <v>2409</v>
      </c>
      <c r="BD37" s="94" t="s">
        <v>163</v>
      </c>
    </row>
    <row r="38" spans="2:56" s="1" customFormat="1" ht="14.45" hidden="1" customHeight="1">
      <c r="B38" s="33"/>
      <c r="E38" s="28" t="s">
        <v>43</v>
      </c>
      <c r="F38" s="87">
        <f>ROUND((SUM(BH153:BH5104)),  2)</f>
        <v>0</v>
      </c>
      <c r="I38" s="99">
        <v>0.12</v>
      </c>
      <c r="J38" s="87">
        <f>0</f>
        <v>0</v>
      </c>
      <c r="L38" s="33"/>
      <c r="AZ38" s="94" t="s">
        <v>2410</v>
      </c>
      <c r="BA38" s="94" t="s">
        <v>1</v>
      </c>
      <c r="BB38" s="94" t="s">
        <v>1</v>
      </c>
      <c r="BC38" s="94" t="s">
        <v>2411</v>
      </c>
      <c r="BD38" s="94" t="s">
        <v>163</v>
      </c>
    </row>
    <row r="39" spans="2:56" s="1" customFormat="1" ht="14.45" hidden="1" customHeight="1">
      <c r="B39" s="33"/>
      <c r="E39" s="28" t="s">
        <v>44</v>
      </c>
      <c r="F39" s="87">
        <f>ROUND((SUM(BI153:BI5104)),  2)</f>
        <v>0</v>
      </c>
      <c r="I39" s="99">
        <v>0</v>
      </c>
      <c r="J39" s="87">
        <f>0</f>
        <v>0</v>
      </c>
      <c r="L39" s="33"/>
      <c r="AZ39" s="94" t="s">
        <v>213</v>
      </c>
      <c r="BA39" s="94" t="s">
        <v>1</v>
      </c>
      <c r="BB39" s="94" t="s">
        <v>1</v>
      </c>
      <c r="BC39" s="94" t="s">
        <v>2412</v>
      </c>
      <c r="BD39" s="94" t="s">
        <v>163</v>
      </c>
    </row>
    <row r="40" spans="2:56" s="1" customFormat="1" ht="6.95" customHeight="1">
      <c r="B40" s="33"/>
      <c r="L40" s="33"/>
      <c r="AZ40" s="94" t="s">
        <v>259</v>
      </c>
      <c r="BA40" s="94" t="s">
        <v>1</v>
      </c>
      <c r="BB40" s="94" t="s">
        <v>1</v>
      </c>
      <c r="BC40" s="94" t="s">
        <v>433</v>
      </c>
      <c r="BD40" s="94" t="s">
        <v>84</v>
      </c>
    </row>
    <row r="41" spans="2:56" s="1" customFormat="1" ht="25.35" customHeight="1">
      <c r="B41" s="33"/>
      <c r="C41" s="100"/>
      <c r="D41" s="101" t="s">
        <v>45</v>
      </c>
      <c r="E41" s="58"/>
      <c r="F41" s="58"/>
      <c r="G41" s="102" t="s">
        <v>46</v>
      </c>
      <c r="H41" s="103" t="s">
        <v>47</v>
      </c>
      <c r="I41" s="58"/>
      <c r="J41" s="104">
        <f>SUM(J32:J39)</f>
        <v>0</v>
      </c>
      <c r="K41" s="105"/>
      <c r="L41" s="33"/>
      <c r="AZ41" s="94" t="s">
        <v>2413</v>
      </c>
      <c r="BA41" s="94" t="s">
        <v>2414</v>
      </c>
      <c r="BB41" s="94" t="s">
        <v>1</v>
      </c>
      <c r="BC41" s="94" t="s">
        <v>2415</v>
      </c>
      <c r="BD41" s="94" t="s">
        <v>163</v>
      </c>
    </row>
    <row r="42" spans="2:56" s="1" customFormat="1" ht="14.45" customHeight="1">
      <c r="B42" s="33"/>
      <c r="L42" s="33"/>
      <c r="AZ42" s="94" t="s">
        <v>2416</v>
      </c>
      <c r="BA42" s="94" t="s">
        <v>1</v>
      </c>
      <c r="BB42" s="94" t="s">
        <v>1</v>
      </c>
      <c r="BC42" s="94" t="s">
        <v>2417</v>
      </c>
      <c r="BD42" s="94" t="s">
        <v>163</v>
      </c>
    </row>
    <row r="43" spans="2:56" ht="14.45" customHeight="1">
      <c r="B43" s="21"/>
      <c r="L43" s="21"/>
      <c r="AZ43" s="94" t="s">
        <v>199</v>
      </c>
      <c r="BA43" s="94" t="s">
        <v>2418</v>
      </c>
      <c r="BB43" s="94" t="s">
        <v>1</v>
      </c>
      <c r="BC43" s="94" t="s">
        <v>2419</v>
      </c>
      <c r="BD43" s="94" t="s">
        <v>163</v>
      </c>
    </row>
    <row r="44" spans="2:56" ht="14.45" customHeight="1">
      <c r="B44" s="21"/>
      <c r="L44" s="21"/>
      <c r="AZ44" s="94" t="s">
        <v>201</v>
      </c>
      <c r="BA44" s="94" t="s">
        <v>2420</v>
      </c>
      <c r="BB44" s="94" t="s">
        <v>1</v>
      </c>
      <c r="BC44" s="94" t="s">
        <v>2421</v>
      </c>
      <c r="BD44" s="94" t="s">
        <v>163</v>
      </c>
    </row>
    <row r="45" spans="2:56" ht="14.45" customHeight="1">
      <c r="B45" s="21"/>
      <c r="L45" s="21"/>
      <c r="AZ45" s="94" t="s">
        <v>203</v>
      </c>
      <c r="BA45" s="94" t="s">
        <v>2422</v>
      </c>
      <c r="BB45" s="94" t="s">
        <v>1</v>
      </c>
      <c r="BC45" s="94" t="s">
        <v>2423</v>
      </c>
      <c r="BD45" s="94" t="s">
        <v>163</v>
      </c>
    </row>
    <row r="46" spans="2:56" ht="14.45" customHeight="1">
      <c r="B46" s="21"/>
      <c r="L46" s="21"/>
      <c r="AZ46" s="94" t="s">
        <v>205</v>
      </c>
      <c r="BA46" s="94" t="s">
        <v>2424</v>
      </c>
      <c r="BB46" s="94" t="s">
        <v>1</v>
      </c>
      <c r="BC46" s="94" t="s">
        <v>2372</v>
      </c>
      <c r="BD46" s="94" t="s">
        <v>163</v>
      </c>
    </row>
    <row r="47" spans="2:56" ht="14.45" customHeight="1">
      <c r="B47" s="21"/>
      <c r="L47" s="21"/>
      <c r="AZ47" s="94" t="s">
        <v>207</v>
      </c>
      <c r="BA47" s="94" t="s">
        <v>2425</v>
      </c>
      <c r="BB47" s="94" t="s">
        <v>1</v>
      </c>
      <c r="BC47" s="94" t="s">
        <v>2426</v>
      </c>
      <c r="BD47" s="94" t="s">
        <v>163</v>
      </c>
    </row>
    <row r="48" spans="2:56" ht="14.45" customHeight="1">
      <c r="B48" s="21"/>
      <c r="L48" s="21"/>
      <c r="AZ48" s="94" t="s">
        <v>209</v>
      </c>
      <c r="BA48" s="94" t="s">
        <v>2427</v>
      </c>
      <c r="BB48" s="94" t="s">
        <v>1</v>
      </c>
      <c r="BC48" s="94" t="s">
        <v>2428</v>
      </c>
      <c r="BD48" s="94" t="s">
        <v>163</v>
      </c>
    </row>
    <row r="49" spans="2:56" ht="14.45" customHeight="1">
      <c r="B49" s="21"/>
      <c r="L49" s="21"/>
      <c r="AZ49" s="94" t="s">
        <v>2429</v>
      </c>
      <c r="BA49" s="94" t="s">
        <v>2430</v>
      </c>
      <c r="BB49" s="94" t="s">
        <v>1</v>
      </c>
      <c r="BC49" s="94" t="s">
        <v>2431</v>
      </c>
      <c r="BD49" s="94" t="s">
        <v>163</v>
      </c>
    </row>
    <row r="50" spans="2:56" s="1" customFormat="1" ht="14.45" customHeight="1">
      <c r="B50" s="33"/>
      <c r="D50" s="42" t="s">
        <v>48</v>
      </c>
      <c r="E50" s="43"/>
      <c r="F50" s="43"/>
      <c r="G50" s="42" t="s">
        <v>49</v>
      </c>
      <c r="H50" s="43"/>
      <c r="I50" s="43"/>
      <c r="J50" s="43"/>
      <c r="K50" s="43"/>
      <c r="L50" s="33"/>
      <c r="AZ50" s="94" t="s">
        <v>2432</v>
      </c>
      <c r="BA50" s="94" t="s">
        <v>2433</v>
      </c>
      <c r="BB50" s="94" t="s">
        <v>1</v>
      </c>
      <c r="BC50" s="94" t="s">
        <v>2434</v>
      </c>
      <c r="BD50" s="94" t="s">
        <v>163</v>
      </c>
    </row>
    <row r="51" spans="2:56" ht="11.25">
      <c r="B51" s="21"/>
      <c r="L51" s="21"/>
      <c r="AZ51" s="94" t="s">
        <v>2435</v>
      </c>
      <c r="BA51" s="94" t="s">
        <v>2436</v>
      </c>
      <c r="BB51" s="94" t="s">
        <v>1</v>
      </c>
      <c r="BC51" s="94" t="s">
        <v>256</v>
      </c>
      <c r="BD51" s="94" t="s">
        <v>163</v>
      </c>
    </row>
    <row r="52" spans="2:56" ht="11.25">
      <c r="B52" s="21"/>
      <c r="L52" s="21"/>
      <c r="AZ52" s="94" t="s">
        <v>2437</v>
      </c>
      <c r="BA52" s="94" t="s">
        <v>2438</v>
      </c>
      <c r="BB52" s="94" t="s">
        <v>1</v>
      </c>
      <c r="BC52" s="94" t="s">
        <v>2439</v>
      </c>
      <c r="BD52" s="94" t="s">
        <v>163</v>
      </c>
    </row>
    <row r="53" spans="2:56" ht="11.25">
      <c r="B53" s="21"/>
      <c r="L53" s="21"/>
      <c r="AZ53" s="94" t="s">
        <v>2440</v>
      </c>
      <c r="BA53" s="94" t="s">
        <v>2441</v>
      </c>
      <c r="BB53" s="94" t="s">
        <v>1</v>
      </c>
      <c r="BC53" s="94" t="s">
        <v>2442</v>
      </c>
      <c r="BD53" s="94" t="s">
        <v>163</v>
      </c>
    </row>
    <row r="54" spans="2:56" ht="11.25">
      <c r="B54" s="21"/>
      <c r="L54" s="21"/>
      <c r="AZ54" s="94" t="s">
        <v>220</v>
      </c>
      <c r="BA54" s="94" t="s">
        <v>1</v>
      </c>
      <c r="BB54" s="94" t="s">
        <v>1</v>
      </c>
      <c r="BC54" s="94" t="s">
        <v>2443</v>
      </c>
      <c r="BD54" s="94" t="s">
        <v>163</v>
      </c>
    </row>
    <row r="55" spans="2:56" ht="11.25">
      <c r="B55" s="21"/>
      <c r="L55" s="21"/>
      <c r="AZ55" s="94" t="s">
        <v>222</v>
      </c>
      <c r="BA55" s="94" t="s">
        <v>1</v>
      </c>
      <c r="BB55" s="94" t="s">
        <v>1</v>
      </c>
      <c r="BC55" s="94" t="s">
        <v>2444</v>
      </c>
      <c r="BD55" s="94" t="s">
        <v>163</v>
      </c>
    </row>
    <row r="56" spans="2:56" ht="11.25">
      <c r="B56" s="21"/>
      <c r="L56" s="21"/>
      <c r="AZ56" s="94" t="s">
        <v>224</v>
      </c>
      <c r="BA56" s="94" t="s">
        <v>1</v>
      </c>
      <c r="BB56" s="94" t="s">
        <v>1</v>
      </c>
      <c r="BC56" s="94" t="s">
        <v>2445</v>
      </c>
      <c r="BD56" s="94" t="s">
        <v>163</v>
      </c>
    </row>
    <row r="57" spans="2:56" ht="11.25">
      <c r="B57" s="21"/>
      <c r="L57" s="21"/>
    </row>
    <row r="58" spans="2:56" ht="11.25">
      <c r="B58" s="21"/>
      <c r="L58" s="21"/>
    </row>
    <row r="59" spans="2:56" ht="11.25">
      <c r="B59" s="21"/>
      <c r="L59" s="21"/>
    </row>
    <row r="60" spans="2:56" ht="11.25">
      <c r="B60" s="21"/>
      <c r="L60" s="21"/>
    </row>
    <row r="61" spans="2:56" s="1" customFormat="1" ht="12.75">
      <c r="B61" s="33"/>
      <c r="D61" s="44" t="s">
        <v>50</v>
      </c>
      <c r="E61" s="35"/>
      <c r="F61" s="106" t="s">
        <v>51</v>
      </c>
      <c r="G61" s="44" t="s">
        <v>50</v>
      </c>
      <c r="H61" s="35"/>
      <c r="I61" s="35"/>
      <c r="J61" s="107" t="s">
        <v>51</v>
      </c>
      <c r="K61" s="35"/>
      <c r="L61" s="33"/>
    </row>
    <row r="62" spans="2:56" ht="11.25">
      <c r="B62" s="21"/>
      <c r="L62" s="21"/>
    </row>
    <row r="63" spans="2:56" ht="11.25">
      <c r="B63" s="21"/>
      <c r="L63" s="21"/>
    </row>
    <row r="64" spans="2:56" ht="11.25">
      <c r="B64" s="21"/>
      <c r="L64" s="21"/>
    </row>
    <row r="65" spans="2:12" s="1" customFormat="1" ht="12.75">
      <c r="B65" s="33"/>
      <c r="D65" s="42" t="s">
        <v>52</v>
      </c>
      <c r="E65" s="43"/>
      <c r="F65" s="43"/>
      <c r="G65" s="42" t="s">
        <v>53</v>
      </c>
      <c r="H65" s="43"/>
      <c r="I65" s="43"/>
      <c r="J65" s="43"/>
      <c r="K65" s="43"/>
      <c r="L65" s="33"/>
    </row>
    <row r="66" spans="2:12" ht="11.25">
      <c r="B66" s="21"/>
      <c r="L66" s="21"/>
    </row>
    <row r="67" spans="2:12" ht="11.25">
      <c r="B67" s="21"/>
      <c r="L67" s="21"/>
    </row>
    <row r="68" spans="2:12" ht="11.25">
      <c r="B68" s="21"/>
      <c r="L68" s="21"/>
    </row>
    <row r="69" spans="2:12" ht="11.25">
      <c r="B69" s="21"/>
      <c r="L69" s="21"/>
    </row>
    <row r="70" spans="2:12" ht="11.25">
      <c r="B70" s="21"/>
      <c r="L70" s="21"/>
    </row>
    <row r="71" spans="2:12" ht="11.25">
      <c r="B71" s="21"/>
      <c r="L71" s="21"/>
    </row>
    <row r="72" spans="2:12" ht="11.25">
      <c r="B72" s="21"/>
      <c r="L72" s="21"/>
    </row>
    <row r="73" spans="2:12" ht="11.25">
      <c r="B73" s="21"/>
      <c r="L73" s="21"/>
    </row>
    <row r="74" spans="2:12" ht="11.25">
      <c r="B74" s="21"/>
      <c r="L74" s="21"/>
    </row>
    <row r="75" spans="2:12" ht="11.25">
      <c r="B75" s="21"/>
      <c r="L75" s="21"/>
    </row>
    <row r="76" spans="2:12" s="1" customFormat="1" ht="12.75">
      <c r="B76" s="33"/>
      <c r="D76" s="44" t="s">
        <v>50</v>
      </c>
      <c r="E76" s="35"/>
      <c r="F76" s="106" t="s">
        <v>51</v>
      </c>
      <c r="G76" s="44" t="s">
        <v>50</v>
      </c>
      <c r="H76" s="35"/>
      <c r="I76" s="35"/>
      <c r="J76" s="107" t="s">
        <v>51</v>
      </c>
      <c r="K76" s="35"/>
      <c r="L76" s="33"/>
    </row>
    <row r="77" spans="2:12" s="1" customFormat="1" ht="14.45" customHeight="1">
      <c r="B77" s="45"/>
      <c r="C77" s="46"/>
      <c r="D77" s="46"/>
      <c r="E77" s="46"/>
      <c r="F77" s="46"/>
      <c r="G77" s="46"/>
      <c r="H77" s="46"/>
      <c r="I77" s="46"/>
      <c r="J77" s="46"/>
      <c r="K77" s="46"/>
      <c r="L77" s="33"/>
    </row>
    <row r="81" spans="2:12" s="1" customFormat="1" ht="6.95" customHeight="1">
      <c r="B81" s="47"/>
      <c r="C81" s="48"/>
      <c r="D81" s="48"/>
      <c r="E81" s="48"/>
      <c r="F81" s="48"/>
      <c r="G81" s="48"/>
      <c r="H81" s="48"/>
      <c r="I81" s="48"/>
      <c r="J81" s="48"/>
      <c r="K81" s="48"/>
      <c r="L81" s="33"/>
    </row>
    <row r="82" spans="2:12" s="1" customFormat="1" ht="24.95" customHeight="1">
      <c r="B82" s="33"/>
      <c r="C82" s="22" t="s">
        <v>260</v>
      </c>
      <c r="L82" s="33"/>
    </row>
    <row r="83" spans="2:12" s="1" customFormat="1" ht="6.95" customHeight="1">
      <c r="B83" s="33"/>
      <c r="L83" s="33"/>
    </row>
    <row r="84" spans="2:12" s="1" customFormat="1" ht="12" customHeight="1">
      <c r="B84" s="33"/>
      <c r="C84" s="28" t="s">
        <v>16</v>
      </c>
      <c r="L84" s="33"/>
    </row>
    <row r="85" spans="2:12" s="1" customFormat="1" ht="16.5" customHeight="1">
      <c r="B85" s="33"/>
      <c r="E85" s="271" t="str">
        <f>E7</f>
        <v>ZŠ Dědina - nástavba - REVIZE č. 2</v>
      </c>
      <c r="F85" s="272"/>
      <c r="G85" s="272"/>
      <c r="H85" s="272"/>
      <c r="L85" s="33"/>
    </row>
    <row r="86" spans="2:12" ht="12" customHeight="1">
      <c r="B86" s="21"/>
      <c r="C86" s="28" t="s">
        <v>173</v>
      </c>
      <c r="L86" s="21"/>
    </row>
    <row r="87" spans="2:12" s="1" customFormat="1" ht="16.5" customHeight="1">
      <c r="B87" s="33"/>
      <c r="E87" s="271" t="s">
        <v>176</v>
      </c>
      <c r="F87" s="273"/>
      <c r="G87" s="273"/>
      <c r="H87" s="273"/>
      <c r="L87" s="33"/>
    </row>
    <row r="88" spans="2:12" s="1" customFormat="1" ht="12" customHeight="1">
      <c r="B88" s="33"/>
      <c r="C88" s="28" t="s">
        <v>179</v>
      </c>
      <c r="L88" s="33"/>
    </row>
    <row r="89" spans="2:12" s="1" customFormat="1" ht="16.5" customHeight="1">
      <c r="B89" s="33"/>
      <c r="E89" s="236" t="str">
        <f>E11</f>
        <v>D.1.1.c - Architektonicko-stavební část - Pavilon C</v>
      </c>
      <c r="F89" s="273"/>
      <c r="G89" s="273"/>
      <c r="H89" s="273"/>
      <c r="L89" s="33"/>
    </row>
    <row r="90" spans="2:12" s="1" customFormat="1" ht="6.95" customHeight="1">
      <c r="B90" s="33"/>
      <c r="L90" s="33"/>
    </row>
    <row r="91" spans="2:12" s="1" customFormat="1" ht="12" customHeight="1">
      <c r="B91" s="33"/>
      <c r="C91" s="28" t="s">
        <v>20</v>
      </c>
      <c r="F91" s="26" t="str">
        <f>F14</f>
        <v>Žukovského 580, Praha 6</v>
      </c>
      <c r="I91" s="28" t="s">
        <v>22</v>
      </c>
      <c r="J91" s="53" t="str">
        <f>IF(J14="","",J14)</f>
        <v>15. 9. 2025</v>
      </c>
      <c r="L91" s="33"/>
    </row>
    <row r="92" spans="2:12" s="1" customFormat="1" ht="6.95" customHeight="1">
      <c r="B92" s="33"/>
      <c r="L92" s="33"/>
    </row>
    <row r="93" spans="2:12" s="1" customFormat="1" ht="15.2" customHeight="1">
      <c r="B93" s="33"/>
      <c r="C93" s="28" t="s">
        <v>24</v>
      </c>
      <c r="F93" s="26" t="str">
        <f>E17</f>
        <v xml:space="preserve"> </v>
      </c>
      <c r="I93" s="28" t="s">
        <v>30</v>
      </c>
      <c r="J93" s="31" t="str">
        <f>E23</f>
        <v>Digitronic CZ s.r.o.</v>
      </c>
      <c r="L93" s="33"/>
    </row>
    <row r="94" spans="2:12" s="1" customFormat="1" ht="15.2" customHeight="1">
      <c r="B94" s="33"/>
      <c r="C94" s="28" t="s">
        <v>28</v>
      </c>
      <c r="F94" s="26" t="str">
        <f>IF(E20="","",E20)</f>
        <v>Vyplň údaj</v>
      </c>
      <c r="I94" s="28" t="s">
        <v>33</v>
      </c>
      <c r="J94" s="31" t="str">
        <f>E26</f>
        <v xml:space="preserve"> </v>
      </c>
      <c r="L94" s="33"/>
    </row>
    <row r="95" spans="2:12" s="1" customFormat="1" ht="10.35" customHeight="1">
      <c r="B95" s="33"/>
      <c r="L95" s="33"/>
    </row>
    <row r="96" spans="2:12" s="1" customFormat="1" ht="29.25" customHeight="1">
      <c r="B96" s="33"/>
      <c r="C96" s="108" t="s">
        <v>261</v>
      </c>
      <c r="D96" s="100"/>
      <c r="E96" s="100"/>
      <c r="F96" s="100"/>
      <c r="G96" s="100"/>
      <c r="H96" s="100"/>
      <c r="I96" s="100"/>
      <c r="J96" s="109" t="s">
        <v>262</v>
      </c>
      <c r="K96" s="100"/>
      <c r="L96" s="33"/>
    </row>
    <row r="97" spans="2:47" s="1" customFormat="1" ht="10.35" customHeight="1">
      <c r="B97" s="33"/>
      <c r="L97" s="33"/>
    </row>
    <row r="98" spans="2:47" s="1" customFormat="1" ht="22.9" customHeight="1">
      <c r="B98" s="33"/>
      <c r="C98" s="110" t="s">
        <v>263</v>
      </c>
      <c r="J98" s="67">
        <f>J153</f>
        <v>0</v>
      </c>
      <c r="L98" s="33"/>
      <c r="AU98" s="18" t="s">
        <v>264</v>
      </c>
    </row>
    <row r="99" spans="2:47" s="8" customFormat="1" ht="24.95" customHeight="1">
      <c r="B99" s="111"/>
      <c r="D99" s="112" t="s">
        <v>265</v>
      </c>
      <c r="E99" s="113"/>
      <c r="F99" s="113"/>
      <c r="G99" s="113"/>
      <c r="H99" s="113"/>
      <c r="I99" s="113"/>
      <c r="J99" s="114">
        <f>J154</f>
        <v>0</v>
      </c>
      <c r="L99" s="111"/>
    </row>
    <row r="100" spans="2:47" s="9" customFormat="1" ht="19.899999999999999" customHeight="1">
      <c r="B100" s="115"/>
      <c r="D100" s="116" t="s">
        <v>266</v>
      </c>
      <c r="E100" s="117"/>
      <c r="F100" s="117"/>
      <c r="G100" s="117"/>
      <c r="H100" s="117"/>
      <c r="I100" s="117"/>
      <c r="J100" s="118">
        <f>J155</f>
        <v>0</v>
      </c>
      <c r="L100" s="115"/>
    </row>
    <row r="101" spans="2:47" s="9" customFormat="1" ht="19.899999999999999" customHeight="1">
      <c r="B101" s="115"/>
      <c r="D101" s="116" t="s">
        <v>267</v>
      </c>
      <c r="E101" s="117"/>
      <c r="F101" s="117"/>
      <c r="G101" s="117"/>
      <c r="H101" s="117"/>
      <c r="I101" s="117"/>
      <c r="J101" s="118">
        <f>J317</f>
        <v>0</v>
      </c>
      <c r="L101" s="115"/>
    </row>
    <row r="102" spans="2:47" s="9" customFormat="1" ht="19.899999999999999" customHeight="1">
      <c r="B102" s="115"/>
      <c r="D102" s="116" t="s">
        <v>268</v>
      </c>
      <c r="E102" s="117"/>
      <c r="F102" s="117"/>
      <c r="G102" s="117"/>
      <c r="H102" s="117"/>
      <c r="I102" s="117"/>
      <c r="J102" s="118">
        <f>J473</f>
        <v>0</v>
      </c>
      <c r="L102" s="115"/>
    </row>
    <row r="103" spans="2:47" s="9" customFormat="1" ht="14.85" customHeight="1">
      <c r="B103" s="115"/>
      <c r="D103" s="116" t="s">
        <v>2446</v>
      </c>
      <c r="E103" s="117"/>
      <c r="F103" s="117"/>
      <c r="G103" s="117"/>
      <c r="H103" s="117"/>
      <c r="I103" s="117"/>
      <c r="J103" s="118">
        <f>J478</f>
        <v>0</v>
      </c>
      <c r="L103" s="115"/>
    </row>
    <row r="104" spans="2:47" s="9" customFormat="1" ht="14.85" customHeight="1">
      <c r="B104" s="115"/>
      <c r="D104" s="116" t="s">
        <v>2447</v>
      </c>
      <c r="E104" s="117"/>
      <c r="F104" s="117"/>
      <c r="G104" s="117"/>
      <c r="H104" s="117"/>
      <c r="I104" s="117"/>
      <c r="J104" s="118">
        <f>J494</f>
        <v>0</v>
      </c>
      <c r="L104" s="115"/>
    </row>
    <row r="105" spans="2:47" s="9" customFormat="1" ht="19.899999999999999" customHeight="1">
      <c r="B105" s="115"/>
      <c r="D105" s="116" t="s">
        <v>269</v>
      </c>
      <c r="E105" s="117"/>
      <c r="F105" s="117"/>
      <c r="G105" s="117"/>
      <c r="H105" s="117"/>
      <c r="I105" s="117"/>
      <c r="J105" s="118">
        <f>J649</f>
        <v>0</v>
      </c>
      <c r="L105" s="115"/>
    </row>
    <row r="106" spans="2:47" s="9" customFormat="1" ht="14.85" customHeight="1">
      <c r="B106" s="115"/>
      <c r="D106" s="116" t="s">
        <v>270</v>
      </c>
      <c r="E106" s="117"/>
      <c r="F106" s="117"/>
      <c r="G106" s="117"/>
      <c r="H106" s="117"/>
      <c r="I106" s="117"/>
      <c r="J106" s="118">
        <f>J663</f>
        <v>0</v>
      </c>
      <c r="L106" s="115"/>
    </row>
    <row r="107" spans="2:47" s="9" customFormat="1" ht="14.85" customHeight="1">
      <c r="B107" s="115"/>
      <c r="D107" s="116" t="s">
        <v>2448</v>
      </c>
      <c r="E107" s="117"/>
      <c r="F107" s="117"/>
      <c r="G107" s="117"/>
      <c r="H107" s="117"/>
      <c r="I107" s="117"/>
      <c r="J107" s="118">
        <f>J864</f>
        <v>0</v>
      </c>
      <c r="L107" s="115"/>
    </row>
    <row r="108" spans="2:47" s="9" customFormat="1" ht="19.899999999999999" customHeight="1">
      <c r="B108" s="115"/>
      <c r="D108" s="116" t="s">
        <v>2449</v>
      </c>
      <c r="E108" s="117"/>
      <c r="F108" s="117"/>
      <c r="G108" s="117"/>
      <c r="H108" s="117"/>
      <c r="I108" s="117"/>
      <c r="J108" s="118">
        <f>J919</f>
        <v>0</v>
      </c>
      <c r="L108" s="115"/>
    </row>
    <row r="109" spans="2:47" s="9" customFormat="1" ht="19.899999999999999" customHeight="1">
      <c r="B109" s="115"/>
      <c r="D109" s="116" t="s">
        <v>2450</v>
      </c>
      <c r="E109" s="117"/>
      <c r="F109" s="117"/>
      <c r="G109" s="117"/>
      <c r="H109" s="117"/>
      <c r="I109" s="117"/>
      <c r="J109" s="118">
        <f>J977</f>
        <v>0</v>
      </c>
      <c r="L109" s="115"/>
    </row>
    <row r="110" spans="2:47" s="9" customFormat="1" ht="19.899999999999999" customHeight="1">
      <c r="B110" s="115"/>
      <c r="D110" s="116" t="s">
        <v>2451</v>
      </c>
      <c r="E110" s="117"/>
      <c r="F110" s="117"/>
      <c r="G110" s="117"/>
      <c r="H110" s="117"/>
      <c r="I110" s="117"/>
      <c r="J110" s="118">
        <f>J1162</f>
        <v>0</v>
      </c>
      <c r="L110" s="115"/>
    </row>
    <row r="111" spans="2:47" s="9" customFormat="1" ht="19.899999999999999" customHeight="1">
      <c r="B111" s="115"/>
      <c r="D111" s="116" t="s">
        <v>2452</v>
      </c>
      <c r="E111" s="117"/>
      <c r="F111" s="117"/>
      <c r="G111" s="117"/>
      <c r="H111" s="117"/>
      <c r="I111" s="117"/>
      <c r="J111" s="118">
        <f>J1600</f>
        <v>0</v>
      </c>
      <c r="L111" s="115"/>
    </row>
    <row r="112" spans="2:47" s="9" customFormat="1" ht="19.899999999999999" customHeight="1">
      <c r="B112" s="115"/>
      <c r="D112" s="116" t="s">
        <v>2453</v>
      </c>
      <c r="E112" s="117"/>
      <c r="F112" s="117"/>
      <c r="G112" s="117"/>
      <c r="H112" s="117"/>
      <c r="I112" s="117"/>
      <c r="J112" s="118">
        <f>J1783</f>
        <v>0</v>
      </c>
      <c r="L112" s="115"/>
    </row>
    <row r="113" spans="2:12" s="9" customFormat="1" ht="19.899999999999999" customHeight="1">
      <c r="B113" s="115"/>
      <c r="D113" s="116" t="s">
        <v>272</v>
      </c>
      <c r="E113" s="117"/>
      <c r="F113" s="117"/>
      <c r="G113" s="117"/>
      <c r="H113" s="117"/>
      <c r="I113" s="117"/>
      <c r="J113" s="118">
        <f>J1846</f>
        <v>0</v>
      </c>
      <c r="L113" s="115"/>
    </row>
    <row r="114" spans="2:12" s="9" customFormat="1" ht="19.899999999999999" customHeight="1">
      <c r="B114" s="115"/>
      <c r="D114" s="116" t="s">
        <v>273</v>
      </c>
      <c r="E114" s="117"/>
      <c r="F114" s="117"/>
      <c r="G114" s="117"/>
      <c r="H114" s="117"/>
      <c r="I114" s="117"/>
      <c r="J114" s="118">
        <f>J2248</f>
        <v>0</v>
      </c>
      <c r="L114" s="115"/>
    </row>
    <row r="115" spans="2:12" s="9" customFormat="1" ht="19.899999999999999" customHeight="1">
      <c r="B115" s="115"/>
      <c r="D115" s="116" t="s">
        <v>274</v>
      </c>
      <c r="E115" s="117"/>
      <c r="F115" s="117"/>
      <c r="G115" s="117"/>
      <c r="H115" s="117"/>
      <c r="I115" s="117"/>
      <c r="J115" s="118">
        <f>J2400</f>
        <v>0</v>
      </c>
      <c r="L115" s="115"/>
    </row>
    <row r="116" spans="2:12" s="9" customFormat="1" ht="19.899999999999999" customHeight="1">
      <c r="B116" s="115"/>
      <c r="D116" s="116" t="s">
        <v>275</v>
      </c>
      <c r="E116" s="117"/>
      <c r="F116" s="117"/>
      <c r="G116" s="117"/>
      <c r="H116" s="117"/>
      <c r="I116" s="117"/>
      <c r="J116" s="118">
        <f>J2429</f>
        <v>0</v>
      </c>
      <c r="L116" s="115"/>
    </row>
    <row r="117" spans="2:12" s="8" customFormat="1" ht="24.95" customHeight="1">
      <c r="B117" s="111"/>
      <c r="D117" s="112" t="s">
        <v>276</v>
      </c>
      <c r="E117" s="113"/>
      <c r="F117" s="113"/>
      <c r="G117" s="113"/>
      <c r="H117" s="113"/>
      <c r="I117" s="113"/>
      <c r="J117" s="114">
        <f>J2432</f>
        <v>0</v>
      </c>
      <c r="L117" s="111"/>
    </row>
    <row r="118" spans="2:12" s="9" customFormat="1" ht="19.899999999999999" customHeight="1">
      <c r="B118" s="115"/>
      <c r="D118" s="116" t="s">
        <v>277</v>
      </c>
      <c r="E118" s="117"/>
      <c r="F118" s="117"/>
      <c r="G118" s="117"/>
      <c r="H118" s="117"/>
      <c r="I118" s="117"/>
      <c r="J118" s="118">
        <f>J2433</f>
        <v>0</v>
      </c>
      <c r="L118" s="115"/>
    </row>
    <row r="119" spans="2:12" s="9" customFormat="1" ht="19.899999999999999" customHeight="1">
      <c r="B119" s="115"/>
      <c r="D119" s="116" t="s">
        <v>278</v>
      </c>
      <c r="E119" s="117"/>
      <c r="F119" s="117"/>
      <c r="G119" s="117"/>
      <c r="H119" s="117"/>
      <c r="I119" s="117"/>
      <c r="J119" s="118">
        <f>J2495</f>
        <v>0</v>
      </c>
      <c r="L119" s="115"/>
    </row>
    <row r="120" spans="2:12" s="9" customFormat="1" ht="19.899999999999999" customHeight="1">
      <c r="B120" s="115"/>
      <c r="D120" s="116" t="s">
        <v>279</v>
      </c>
      <c r="E120" s="117"/>
      <c r="F120" s="117"/>
      <c r="G120" s="117"/>
      <c r="H120" s="117"/>
      <c r="I120" s="117"/>
      <c r="J120" s="118">
        <f>J2575</f>
        <v>0</v>
      </c>
      <c r="L120" s="115"/>
    </row>
    <row r="121" spans="2:12" s="9" customFormat="1" ht="19.899999999999999" customHeight="1">
      <c r="B121" s="115"/>
      <c r="D121" s="116" t="s">
        <v>280</v>
      </c>
      <c r="E121" s="117"/>
      <c r="F121" s="117"/>
      <c r="G121" s="117"/>
      <c r="H121" s="117"/>
      <c r="I121" s="117"/>
      <c r="J121" s="118">
        <f>J3059</f>
        <v>0</v>
      </c>
      <c r="L121" s="115"/>
    </row>
    <row r="122" spans="2:12" s="9" customFormat="1" ht="19.899999999999999" customHeight="1">
      <c r="B122" s="115"/>
      <c r="D122" s="116" t="s">
        <v>281</v>
      </c>
      <c r="E122" s="117"/>
      <c r="F122" s="117"/>
      <c r="G122" s="117"/>
      <c r="H122" s="117"/>
      <c r="I122" s="117"/>
      <c r="J122" s="118">
        <f>J3134</f>
        <v>0</v>
      </c>
      <c r="L122" s="115"/>
    </row>
    <row r="123" spans="2:12" s="9" customFormat="1" ht="19.899999999999999" customHeight="1">
      <c r="B123" s="115"/>
      <c r="D123" s="116" t="s">
        <v>282</v>
      </c>
      <c r="E123" s="117"/>
      <c r="F123" s="117"/>
      <c r="G123" s="117"/>
      <c r="H123" s="117"/>
      <c r="I123" s="117"/>
      <c r="J123" s="118">
        <f>J3144</f>
        <v>0</v>
      </c>
      <c r="L123" s="115"/>
    </row>
    <row r="124" spans="2:12" s="9" customFormat="1" ht="19.899999999999999" customHeight="1">
      <c r="B124" s="115"/>
      <c r="D124" s="116" t="s">
        <v>283</v>
      </c>
      <c r="E124" s="117"/>
      <c r="F124" s="117"/>
      <c r="G124" s="117"/>
      <c r="H124" s="117"/>
      <c r="I124" s="117"/>
      <c r="J124" s="118">
        <f>J3323</f>
        <v>0</v>
      </c>
      <c r="L124" s="115"/>
    </row>
    <row r="125" spans="2:12" s="9" customFormat="1" ht="19.899999999999999" customHeight="1">
      <c r="B125" s="115"/>
      <c r="D125" s="116" t="s">
        <v>284</v>
      </c>
      <c r="E125" s="117"/>
      <c r="F125" s="117"/>
      <c r="G125" s="117"/>
      <c r="H125" s="117"/>
      <c r="I125" s="117"/>
      <c r="J125" s="118">
        <f>J3372</f>
        <v>0</v>
      </c>
      <c r="L125" s="115"/>
    </row>
    <row r="126" spans="2:12" s="9" customFormat="1" ht="19.899999999999999" customHeight="1">
      <c r="B126" s="115"/>
      <c r="D126" s="116" t="s">
        <v>285</v>
      </c>
      <c r="E126" s="117"/>
      <c r="F126" s="117"/>
      <c r="G126" s="117"/>
      <c r="H126" s="117"/>
      <c r="I126" s="117"/>
      <c r="J126" s="118">
        <f>J3488</f>
        <v>0</v>
      </c>
      <c r="L126" s="115"/>
    </row>
    <row r="127" spans="2:12" s="9" customFormat="1" ht="19.899999999999999" customHeight="1">
      <c r="B127" s="115"/>
      <c r="D127" s="116" t="s">
        <v>286</v>
      </c>
      <c r="E127" s="117"/>
      <c r="F127" s="117"/>
      <c r="G127" s="117"/>
      <c r="H127" s="117"/>
      <c r="I127" s="117"/>
      <c r="J127" s="118">
        <f>J3579</f>
        <v>0</v>
      </c>
      <c r="L127" s="115"/>
    </row>
    <row r="128" spans="2:12" s="9" customFormat="1" ht="19.899999999999999" customHeight="1">
      <c r="B128" s="115"/>
      <c r="D128" s="116" t="s">
        <v>2454</v>
      </c>
      <c r="E128" s="117"/>
      <c r="F128" s="117"/>
      <c r="G128" s="117"/>
      <c r="H128" s="117"/>
      <c r="I128" s="117"/>
      <c r="J128" s="118">
        <f>J3833</f>
        <v>0</v>
      </c>
      <c r="L128" s="115"/>
    </row>
    <row r="129" spans="2:12" s="9" customFormat="1" ht="19.899999999999999" customHeight="1">
      <c r="B129" s="115"/>
      <c r="D129" s="116" t="s">
        <v>287</v>
      </c>
      <c r="E129" s="117"/>
      <c r="F129" s="117"/>
      <c r="G129" s="117"/>
      <c r="H129" s="117"/>
      <c r="I129" s="117"/>
      <c r="J129" s="118">
        <f>J3857</f>
        <v>0</v>
      </c>
      <c r="L129" s="115"/>
    </row>
    <row r="130" spans="2:12" s="9" customFormat="1" ht="19.899999999999999" customHeight="1">
      <c r="B130" s="115"/>
      <c r="D130" s="116" t="s">
        <v>289</v>
      </c>
      <c r="E130" s="117"/>
      <c r="F130" s="117"/>
      <c r="G130" s="117"/>
      <c r="H130" s="117"/>
      <c r="I130" s="117"/>
      <c r="J130" s="118">
        <f>J4303</f>
        <v>0</v>
      </c>
      <c r="L130" s="115"/>
    </row>
    <row r="131" spans="2:12" s="9" customFormat="1" ht="19.899999999999999" customHeight="1">
      <c r="B131" s="115"/>
      <c r="D131" s="116" t="s">
        <v>2455</v>
      </c>
      <c r="E131" s="117"/>
      <c r="F131" s="117"/>
      <c r="G131" s="117"/>
      <c r="H131" s="117"/>
      <c r="I131" s="117"/>
      <c r="J131" s="118">
        <f>J4448</f>
        <v>0</v>
      </c>
      <c r="L131" s="115"/>
    </row>
    <row r="132" spans="2:12" s="1" customFormat="1" ht="21.75" customHeight="1">
      <c r="B132" s="33"/>
      <c r="L132" s="33"/>
    </row>
    <row r="133" spans="2:12" s="1" customFormat="1" ht="6.95" customHeight="1">
      <c r="B133" s="45"/>
      <c r="C133" s="46"/>
      <c r="D133" s="46"/>
      <c r="E133" s="46"/>
      <c r="F133" s="46"/>
      <c r="G133" s="46"/>
      <c r="H133" s="46"/>
      <c r="I133" s="46"/>
      <c r="J133" s="46"/>
      <c r="K133" s="46"/>
      <c r="L133" s="33"/>
    </row>
    <row r="137" spans="2:12" s="1" customFormat="1" ht="6.95" customHeight="1">
      <c r="B137" s="47"/>
      <c r="C137" s="48"/>
      <c r="D137" s="48"/>
      <c r="E137" s="48"/>
      <c r="F137" s="48"/>
      <c r="G137" s="48"/>
      <c r="H137" s="48"/>
      <c r="I137" s="48"/>
      <c r="J137" s="48"/>
      <c r="K137" s="48"/>
      <c r="L137" s="33"/>
    </row>
    <row r="138" spans="2:12" s="1" customFormat="1" ht="24.95" customHeight="1">
      <c r="B138" s="33"/>
      <c r="C138" s="22" t="s">
        <v>292</v>
      </c>
      <c r="L138" s="33"/>
    </row>
    <row r="139" spans="2:12" s="1" customFormat="1" ht="6.95" customHeight="1">
      <c r="B139" s="33"/>
      <c r="L139" s="33"/>
    </row>
    <row r="140" spans="2:12" s="1" customFormat="1" ht="12" customHeight="1">
      <c r="B140" s="33"/>
      <c r="C140" s="28" t="s">
        <v>16</v>
      </c>
      <c r="L140" s="33"/>
    </row>
    <row r="141" spans="2:12" s="1" customFormat="1" ht="16.5" customHeight="1">
      <c r="B141" s="33"/>
      <c r="E141" s="271" t="str">
        <f>E7</f>
        <v>ZŠ Dědina - nástavba - REVIZE č. 2</v>
      </c>
      <c r="F141" s="272"/>
      <c r="G141" s="272"/>
      <c r="H141" s="272"/>
      <c r="L141" s="33"/>
    </row>
    <row r="142" spans="2:12" ht="12" customHeight="1">
      <c r="B142" s="21"/>
      <c r="C142" s="28" t="s">
        <v>173</v>
      </c>
      <c r="L142" s="21"/>
    </row>
    <row r="143" spans="2:12" s="1" customFormat="1" ht="16.5" customHeight="1">
      <c r="B143" s="33"/>
      <c r="E143" s="271" t="s">
        <v>176</v>
      </c>
      <c r="F143" s="273"/>
      <c r="G143" s="273"/>
      <c r="H143" s="273"/>
      <c r="L143" s="33"/>
    </row>
    <row r="144" spans="2:12" s="1" customFormat="1" ht="12" customHeight="1">
      <c r="B144" s="33"/>
      <c r="C144" s="28" t="s">
        <v>179</v>
      </c>
      <c r="L144" s="33"/>
    </row>
    <row r="145" spans="2:65" s="1" customFormat="1" ht="16.5" customHeight="1">
      <c r="B145" s="33"/>
      <c r="E145" s="236" t="str">
        <f>E11</f>
        <v>D.1.1.c - Architektonicko-stavební část - Pavilon C</v>
      </c>
      <c r="F145" s="273"/>
      <c r="G145" s="273"/>
      <c r="H145" s="273"/>
      <c r="L145" s="33"/>
    </row>
    <row r="146" spans="2:65" s="1" customFormat="1" ht="6.95" customHeight="1">
      <c r="B146" s="33"/>
      <c r="L146" s="33"/>
    </row>
    <row r="147" spans="2:65" s="1" customFormat="1" ht="12" customHeight="1">
      <c r="B147" s="33"/>
      <c r="C147" s="28" t="s">
        <v>20</v>
      </c>
      <c r="F147" s="26" t="str">
        <f>F14</f>
        <v>Žukovského 580, Praha 6</v>
      </c>
      <c r="I147" s="28" t="s">
        <v>22</v>
      </c>
      <c r="J147" s="53" t="str">
        <f>IF(J14="","",J14)</f>
        <v>15. 9. 2025</v>
      </c>
      <c r="L147" s="33"/>
    </row>
    <row r="148" spans="2:65" s="1" customFormat="1" ht="6.95" customHeight="1">
      <c r="B148" s="33"/>
      <c r="L148" s="33"/>
    </row>
    <row r="149" spans="2:65" s="1" customFormat="1" ht="15.2" customHeight="1">
      <c r="B149" s="33"/>
      <c r="C149" s="28" t="s">
        <v>24</v>
      </c>
      <c r="F149" s="26" t="str">
        <f>E17</f>
        <v xml:space="preserve"> </v>
      </c>
      <c r="I149" s="28" t="s">
        <v>30</v>
      </c>
      <c r="J149" s="31" t="str">
        <f>E23</f>
        <v>Digitronic CZ s.r.o.</v>
      </c>
      <c r="L149" s="33"/>
    </row>
    <row r="150" spans="2:65" s="1" customFormat="1" ht="15.2" customHeight="1">
      <c r="B150" s="33"/>
      <c r="C150" s="28" t="s">
        <v>28</v>
      </c>
      <c r="F150" s="26" t="str">
        <f>IF(E20="","",E20)</f>
        <v>Vyplň údaj</v>
      </c>
      <c r="I150" s="28" t="s">
        <v>33</v>
      </c>
      <c r="J150" s="31" t="str">
        <f>E26</f>
        <v xml:space="preserve"> </v>
      </c>
      <c r="L150" s="33"/>
    </row>
    <row r="151" spans="2:65" s="1" customFormat="1" ht="10.35" customHeight="1">
      <c r="B151" s="33"/>
      <c r="L151" s="33"/>
    </row>
    <row r="152" spans="2:65" s="10" customFormat="1" ht="29.25" customHeight="1">
      <c r="B152" s="119"/>
      <c r="C152" s="120" t="s">
        <v>293</v>
      </c>
      <c r="D152" s="121" t="s">
        <v>60</v>
      </c>
      <c r="E152" s="121" t="s">
        <v>56</v>
      </c>
      <c r="F152" s="121" t="s">
        <v>57</v>
      </c>
      <c r="G152" s="121" t="s">
        <v>294</v>
      </c>
      <c r="H152" s="121" t="s">
        <v>295</v>
      </c>
      <c r="I152" s="121" t="s">
        <v>296</v>
      </c>
      <c r="J152" s="121" t="s">
        <v>262</v>
      </c>
      <c r="K152" s="122" t="s">
        <v>297</v>
      </c>
      <c r="L152" s="119"/>
      <c r="M152" s="60" t="s">
        <v>1</v>
      </c>
      <c r="N152" s="61" t="s">
        <v>39</v>
      </c>
      <c r="O152" s="61" t="s">
        <v>298</v>
      </c>
      <c r="P152" s="61" t="s">
        <v>299</v>
      </c>
      <c r="Q152" s="61" t="s">
        <v>300</v>
      </c>
      <c r="R152" s="61" t="s">
        <v>301</v>
      </c>
      <c r="S152" s="61" t="s">
        <v>302</v>
      </c>
      <c r="T152" s="62" t="s">
        <v>303</v>
      </c>
    </row>
    <row r="153" spans="2:65" s="1" customFormat="1" ht="22.9" customHeight="1">
      <c r="B153" s="33"/>
      <c r="C153" s="65" t="s">
        <v>304</v>
      </c>
      <c r="J153" s="123">
        <f>BK153</f>
        <v>0</v>
      </c>
      <c r="L153" s="33"/>
      <c r="M153" s="63"/>
      <c r="N153" s="54"/>
      <c r="O153" s="54"/>
      <c r="P153" s="124">
        <f>P154+P2432</f>
        <v>0</v>
      </c>
      <c r="Q153" s="54"/>
      <c r="R153" s="124">
        <f>R154+R2432</f>
        <v>1485.3375564326891</v>
      </c>
      <c r="S153" s="54"/>
      <c r="T153" s="125">
        <f>T154+T2432</f>
        <v>307.76138546999999</v>
      </c>
      <c r="AT153" s="18" t="s">
        <v>74</v>
      </c>
      <c r="AU153" s="18" t="s">
        <v>264</v>
      </c>
      <c r="BK153" s="126">
        <f>BK154+BK2432</f>
        <v>0</v>
      </c>
    </row>
    <row r="154" spans="2:65" s="11" customFormat="1" ht="25.9" customHeight="1">
      <c r="B154" s="127"/>
      <c r="D154" s="128" t="s">
        <v>74</v>
      </c>
      <c r="E154" s="129" t="s">
        <v>305</v>
      </c>
      <c r="F154" s="129" t="s">
        <v>306</v>
      </c>
      <c r="I154" s="130"/>
      <c r="J154" s="131">
        <f>BK154</f>
        <v>0</v>
      </c>
      <c r="L154" s="127"/>
      <c r="M154" s="132"/>
      <c r="P154" s="133">
        <f>P155+P317+P473+P649+P919+P977+P1162+P1600+P1783+P1846+P2248+P2400+P2429</f>
        <v>0</v>
      </c>
      <c r="R154" s="133">
        <f>R155+R317+R473+R649+R919+R977+R1162+R1600+R1783+R1846+R2248+R2400+R2429</f>
        <v>1391.6697132779432</v>
      </c>
      <c r="T154" s="134">
        <f>T155+T317+T473+T649+T919+T977+T1162+T1600+T1783+T1846+T2248+T2400+T2429</f>
        <v>291.75274059999998</v>
      </c>
      <c r="AR154" s="128" t="s">
        <v>82</v>
      </c>
      <c r="AT154" s="135" t="s">
        <v>74</v>
      </c>
      <c r="AU154" s="135" t="s">
        <v>75</v>
      </c>
      <c r="AY154" s="128" t="s">
        <v>307</v>
      </c>
      <c r="BK154" s="136">
        <f>BK155+BK317+BK473+BK649+BK919+BK977+BK1162+BK1600+BK1783+BK1846+BK2248+BK2400+BK2429</f>
        <v>0</v>
      </c>
    </row>
    <row r="155" spans="2:65" s="11" customFormat="1" ht="22.9" customHeight="1">
      <c r="B155" s="127"/>
      <c r="D155" s="128" t="s">
        <v>74</v>
      </c>
      <c r="E155" s="137" t="s">
        <v>82</v>
      </c>
      <c r="F155" s="137" t="s">
        <v>308</v>
      </c>
      <c r="I155" s="130"/>
      <c r="J155" s="138">
        <f>BK155</f>
        <v>0</v>
      </c>
      <c r="L155" s="127"/>
      <c r="M155" s="132"/>
      <c r="P155" s="133">
        <f>SUM(P156:P316)</f>
        <v>0</v>
      </c>
      <c r="R155" s="133">
        <f>SUM(R156:R316)</f>
        <v>3.1315200000000001E-2</v>
      </c>
      <c r="T155" s="134">
        <f>SUM(T156:T316)</f>
        <v>0</v>
      </c>
      <c r="AR155" s="128" t="s">
        <v>82</v>
      </c>
      <c r="AT155" s="135" t="s">
        <v>74</v>
      </c>
      <c r="AU155" s="135" t="s">
        <v>82</v>
      </c>
      <c r="AY155" s="128" t="s">
        <v>307</v>
      </c>
      <c r="BK155" s="136">
        <f>SUM(BK156:BK316)</f>
        <v>0</v>
      </c>
    </row>
    <row r="156" spans="2:65" s="1" customFormat="1" ht="33" customHeight="1">
      <c r="B156" s="33"/>
      <c r="C156" s="139" t="s">
        <v>82</v>
      </c>
      <c r="D156" s="139" t="s">
        <v>309</v>
      </c>
      <c r="E156" s="140" t="s">
        <v>2456</v>
      </c>
      <c r="F156" s="141" t="s">
        <v>2457</v>
      </c>
      <c r="G156" s="142" t="s">
        <v>337</v>
      </c>
      <c r="H156" s="143">
        <v>31.016999999999999</v>
      </c>
      <c r="I156" s="144"/>
      <c r="J156" s="145">
        <f>ROUND(I156*H156,2)</f>
        <v>0</v>
      </c>
      <c r="K156" s="141" t="s">
        <v>313</v>
      </c>
      <c r="L156" s="33"/>
      <c r="M156" s="146" t="s">
        <v>1</v>
      </c>
      <c r="N156" s="147" t="s">
        <v>40</v>
      </c>
      <c r="P156" s="148">
        <f>O156*H156</f>
        <v>0</v>
      </c>
      <c r="Q156" s="148">
        <v>0</v>
      </c>
      <c r="R156" s="148">
        <f>Q156*H156</f>
        <v>0</v>
      </c>
      <c r="S156" s="148">
        <v>0</v>
      </c>
      <c r="T156" s="149">
        <f>S156*H156</f>
        <v>0</v>
      </c>
      <c r="AR156" s="150" t="s">
        <v>314</v>
      </c>
      <c r="AT156" s="150" t="s">
        <v>309</v>
      </c>
      <c r="AU156" s="150" t="s">
        <v>84</v>
      </c>
      <c r="AY156" s="18" t="s">
        <v>307</v>
      </c>
      <c r="BE156" s="151">
        <f>IF(N156="základní",J156,0)</f>
        <v>0</v>
      </c>
      <c r="BF156" s="151">
        <f>IF(N156="snížená",J156,0)</f>
        <v>0</v>
      </c>
      <c r="BG156" s="151">
        <f>IF(N156="zákl. přenesená",J156,0)</f>
        <v>0</v>
      </c>
      <c r="BH156" s="151">
        <f>IF(N156="sníž. přenesená",J156,0)</f>
        <v>0</v>
      </c>
      <c r="BI156" s="151">
        <f>IF(N156="nulová",J156,0)</f>
        <v>0</v>
      </c>
      <c r="BJ156" s="18" t="s">
        <v>82</v>
      </c>
      <c r="BK156" s="151">
        <f>ROUND(I156*H156,2)</f>
        <v>0</v>
      </c>
      <c r="BL156" s="18" t="s">
        <v>314</v>
      </c>
      <c r="BM156" s="150" t="s">
        <v>2458</v>
      </c>
    </row>
    <row r="157" spans="2:65" s="1" customFormat="1" ht="19.5">
      <c r="B157" s="33"/>
      <c r="D157" s="152" t="s">
        <v>316</v>
      </c>
      <c r="F157" s="153" t="s">
        <v>2459</v>
      </c>
      <c r="I157" s="154"/>
      <c r="L157" s="33"/>
      <c r="M157" s="155"/>
      <c r="T157" s="57"/>
      <c r="AT157" s="18" t="s">
        <v>316</v>
      </c>
      <c r="AU157" s="18" t="s">
        <v>84</v>
      </c>
    </row>
    <row r="158" spans="2:65" s="12" customFormat="1" ht="11.25">
      <c r="B158" s="156"/>
      <c r="D158" s="152" t="s">
        <v>318</v>
      </c>
      <c r="E158" s="157" t="s">
        <v>1</v>
      </c>
      <c r="F158" s="158" t="s">
        <v>650</v>
      </c>
      <c r="H158" s="157" t="s">
        <v>1</v>
      </c>
      <c r="I158" s="159"/>
      <c r="L158" s="156"/>
      <c r="M158" s="160"/>
      <c r="T158" s="161"/>
      <c r="AT158" s="157" t="s">
        <v>318</v>
      </c>
      <c r="AU158" s="157" t="s">
        <v>84</v>
      </c>
      <c r="AV158" s="12" t="s">
        <v>82</v>
      </c>
      <c r="AW158" s="12" t="s">
        <v>32</v>
      </c>
      <c r="AX158" s="12" t="s">
        <v>75</v>
      </c>
      <c r="AY158" s="157" t="s">
        <v>307</v>
      </c>
    </row>
    <row r="159" spans="2:65" s="12" customFormat="1" ht="11.25">
      <c r="B159" s="156"/>
      <c r="D159" s="152" t="s">
        <v>318</v>
      </c>
      <c r="E159" s="157" t="s">
        <v>1</v>
      </c>
      <c r="F159" s="158" t="s">
        <v>2460</v>
      </c>
      <c r="H159" s="157" t="s">
        <v>1</v>
      </c>
      <c r="I159" s="159"/>
      <c r="L159" s="156"/>
      <c r="M159" s="160"/>
      <c r="T159" s="161"/>
      <c r="AT159" s="157" t="s">
        <v>318</v>
      </c>
      <c r="AU159" s="157" t="s">
        <v>84</v>
      </c>
      <c r="AV159" s="12" t="s">
        <v>82</v>
      </c>
      <c r="AW159" s="12" t="s">
        <v>32</v>
      </c>
      <c r="AX159" s="12" t="s">
        <v>75</v>
      </c>
      <c r="AY159" s="157" t="s">
        <v>307</v>
      </c>
    </row>
    <row r="160" spans="2:65" s="13" customFormat="1" ht="11.25">
      <c r="B160" s="162"/>
      <c r="D160" s="152" t="s">
        <v>318</v>
      </c>
      <c r="E160" s="163" t="s">
        <v>2368</v>
      </c>
      <c r="F160" s="164" t="s">
        <v>2461</v>
      </c>
      <c r="H160" s="165">
        <v>31.016999999999999</v>
      </c>
      <c r="I160" s="166"/>
      <c r="L160" s="162"/>
      <c r="M160" s="167"/>
      <c r="T160" s="168"/>
      <c r="AT160" s="163" t="s">
        <v>318</v>
      </c>
      <c r="AU160" s="163" t="s">
        <v>84</v>
      </c>
      <c r="AV160" s="13" t="s">
        <v>84</v>
      </c>
      <c r="AW160" s="13" t="s">
        <v>32</v>
      </c>
      <c r="AX160" s="13" t="s">
        <v>82</v>
      </c>
      <c r="AY160" s="163" t="s">
        <v>307</v>
      </c>
    </row>
    <row r="161" spans="2:65" s="1" customFormat="1" ht="24.2" customHeight="1">
      <c r="B161" s="33"/>
      <c r="C161" s="139" t="s">
        <v>84</v>
      </c>
      <c r="D161" s="139" t="s">
        <v>309</v>
      </c>
      <c r="E161" s="140" t="s">
        <v>2462</v>
      </c>
      <c r="F161" s="141" t="s">
        <v>2463</v>
      </c>
      <c r="G161" s="142" t="s">
        <v>337</v>
      </c>
      <c r="H161" s="143">
        <v>2.8450000000000002</v>
      </c>
      <c r="I161" s="144"/>
      <c r="J161" s="145">
        <f>ROUND(I161*H161,2)</f>
        <v>0</v>
      </c>
      <c r="K161" s="141" t="s">
        <v>502</v>
      </c>
      <c r="L161" s="33"/>
      <c r="M161" s="146" t="s">
        <v>1</v>
      </c>
      <c r="N161" s="147" t="s">
        <v>40</v>
      </c>
      <c r="P161" s="148">
        <f>O161*H161</f>
        <v>0</v>
      </c>
      <c r="Q161" s="148">
        <v>0</v>
      </c>
      <c r="R161" s="148">
        <f>Q161*H161</f>
        <v>0</v>
      </c>
      <c r="S161" s="148">
        <v>0</v>
      </c>
      <c r="T161" s="149">
        <f>S161*H161</f>
        <v>0</v>
      </c>
      <c r="AR161" s="150" t="s">
        <v>314</v>
      </c>
      <c r="AT161" s="150" t="s">
        <v>309</v>
      </c>
      <c r="AU161" s="150" t="s">
        <v>84</v>
      </c>
      <c r="AY161" s="18" t="s">
        <v>307</v>
      </c>
      <c r="BE161" s="151">
        <f>IF(N161="základní",J161,0)</f>
        <v>0</v>
      </c>
      <c r="BF161" s="151">
        <f>IF(N161="snížená",J161,0)</f>
        <v>0</v>
      </c>
      <c r="BG161" s="151">
        <f>IF(N161="zákl. přenesená",J161,0)</f>
        <v>0</v>
      </c>
      <c r="BH161" s="151">
        <f>IF(N161="sníž. přenesená",J161,0)</f>
        <v>0</v>
      </c>
      <c r="BI161" s="151">
        <f>IF(N161="nulová",J161,0)</f>
        <v>0</v>
      </c>
      <c r="BJ161" s="18" t="s">
        <v>82</v>
      </c>
      <c r="BK161" s="151">
        <f>ROUND(I161*H161,2)</f>
        <v>0</v>
      </c>
      <c r="BL161" s="18" t="s">
        <v>314</v>
      </c>
      <c r="BM161" s="150" t="s">
        <v>2464</v>
      </c>
    </row>
    <row r="162" spans="2:65" s="1" customFormat="1" ht="29.25">
      <c r="B162" s="33"/>
      <c r="D162" s="152" t="s">
        <v>316</v>
      </c>
      <c r="F162" s="153" t="s">
        <v>2465</v>
      </c>
      <c r="I162" s="154"/>
      <c r="L162" s="33"/>
      <c r="M162" s="155"/>
      <c r="T162" s="57"/>
      <c r="AT162" s="18" t="s">
        <v>316</v>
      </c>
      <c r="AU162" s="18" t="s">
        <v>84</v>
      </c>
    </row>
    <row r="163" spans="2:65" s="12" customFormat="1" ht="11.25">
      <c r="B163" s="156"/>
      <c r="D163" s="152" t="s">
        <v>318</v>
      </c>
      <c r="E163" s="157" t="s">
        <v>1</v>
      </c>
      <c r="F163" s="158" t="s">
        <v>2466</v>
      </c>
      <c r="H163" s="157" t="s">
        <v>1</v>
      </c>
      <c r="I163" s="159"/>
      <c r="L163" s="156"/>
      <c r="M163" s="160"/>
      <c r="T163" s="161"/>
      <c r="AT163" s="157" t="s">
        <v>318</v>
      </c>
      <c r="AU163" s="157" t="s">
        <v>84</v>
      </c>
      <c r="AV163" s="12" t="s">
        <v>82</v>
      </c>
      <c r="AW163" s="12" t="s">
        <v>32</v>
      </c>
      <c r="AX163" s="12" t="s">
        <v>75</v>
      </c>
      <c r="AY163" s="157" t="s">
        <v>307</v>
      </c>
    </row>
    <row r="164" spans="2:65" s="12" customFormat="1" ht="11.25">
      <c r="B164" s="156"/>
      <c r="D164" s="152" t="s">
        <v>318</v>
      </c>
      <c r="E164" s="157" t="s">
        <v>1</v>
      </c>
      <c r="F164" s="158" t="s">
        <v>2467</v>
      </c>
      <c r="H164" s="157" t="s">
        <v>1</v>
      </c>
      <c r="I164" s="159"/>
      <c r="L164" s="156"/>
      <c r="M164" s="160"/>
      <c r="T164" s="161"/>
      <c r="AT164" s="157" t="s">
        <v>318</v>
      </c>
      <c r="AU164" s="157" t="s">
        <v>84</v>
      </c>
      <c r="AV164" s="12" t="s">
        <v>82</v>
      </c>
      <c r="AW164" s="12" t="s">
        <v>32</v>
      </c>
      <c r="AX164" s="12" t="s">
        <v>75</v>
      </c>
      <c r="AY164" s="157" t="s">
        <v>307</v>
      </c>
    </row>
    <row r="165" spans="2:65" s="13" customFormat="1" ht="11.25">
      <c r="B165" s="162"/>
      <c r="D165" s="152" t="s">
        <v>318</v>
      </c>
      <c r="E165" s="163" t="s">
        <v>2468</v>
      </c>
      <c r="F165" s="164" t="s">
        <v>2469</v>
      </c>
      <c r="H165" s="165">
        <v>2.8450000000000002</v>
      </c>
      <c r="I165" s="166"/>
      <c r="L165" s="162"/>
      <c r="M165" s="167"/>
      <c r="T165" s="168"/>
      <c r="AT165" s="163" t="s">
        <v>318</v>
      </c>
      <c r="AU165" s="163" t="s">
        <v>84</v>
      </c>
      <c r="AV165" s="13" t="s">
        <v>84</v>
      </c>
      <c r="AW165" s="13" t="s">
        <v>32</v>
      </c>
      <c r="AX165" s="13" t="s">
        <v>82</v>
      </c>
      <c r="AY165" s="163" t="s">
        <v>307</v>
      </c>
    </row>
    <row r="166" spans="2:65" s="1" customFormat="1" ht="24.2" customHeight="1">
      <c r="B166" s="33"/>
      <c r="C166" s="139" t="s">
        <v>163</v>
      </c>
      <c r="D166" s="139" t="s">
        <v>309</v>
      </c>
      <c r="E166" s="140" t="s">
        <v>335</v>
      </c>
      <c r="F166" s="141" t="s">
        <v>336</v>
      </c>
      <c r="G166" s="142" t="s">
        <v>337</v>
      </c>
      <c r="H166" s="143">
        <v>39.073999999999998</v>
      </c>
      <c r="I166" s="144"/>
      <c r="J166" s="145">
        <f>ROUND(I166*H166,2)</f>
        <v>0</v>
      </c>
      <c r="K166" s="141" t="s">
        <v>313</v>
      </c>
      <c r="L166" s="33"/>
      <c r="M166" s="146" t="s">
        <v>1</v>
      </c>
      <c r="N166" s="147" t="s">
        <v>40</v>
      </c>
      <c r="P166" s="148">
        <f>O166*H166</f>
        <v>0</v>
      </c>
      <c r="Q166" s="148">
        <v>0</v>
      </c>
      <c r="R166" s="148">
        <f>Q166*H166</f>
        <v>0</v>
      </c>
      <c r="S166" s="148">
        <v>0</v>
      </c>
      <c r="T166" s="149">
        <f>S166*H166</f>
        <v>0</v>
      </c>
      <c r="AR166" s="150" t="s">
        <v>314</v>
      </c>
      <c r="AT166" s="150" t="s">
        <v>309</v>
      </c>
      <c r="AU166" s="150" t="s">
        <v>84</v>
      </c>
      <c r="AY166" s="18" t="s">
        <v>307</v>
      </c>
      <c r="BE166" s="151">
        <f>IF(N166="základní",J166,0)</f>
        <v>0</v>
      </c>
      <c r="BF166" s="151">
        <f>IF(N166="snížená",J166,0)</f>
        <v>0</v>
      </c>
      <c r="BG166" s="151">
        <f>IF(N166="zákl. přenesená",J166,0)</f>
        <v>0</v>
      </c>
      <c r="BH166" s="151">
        <f>IF(N166="sníž. přenesená",J166,0)</f>
        <v>0</v>
      </c>
      <c r="BI166" s="151">
        <f>IF(N166="nulová",J166,0)</f>
        <v>0</v>
      </c>
      <c r="BJ166" s="18" t="s">
        <v>82</v>
      </c>
      <c r="BK166" s="151">
        <f>ROUND(I166*H166,2)</f>
        <v>0</v>
      </c>
      <c r="BL166" s="18" t="s">
        <v>314</v>
      </c>
      <c r="BM166" s="150" t="s">
        <v>2470</v>
      </c>
    </row>
    <row r="167" spans="2:65" s="1" customFormat="1" ht="29.25">
      <c r="B167" s="33"/>
      <c r="D167" s="152" t="s">
        <v>316</v>
      </c>
      <c r="F167" s="153" t="s">
        <v>339</v>
      </c>
      <c r="I167" s="154"/>
      <c r="L167" s="33"/>
      <c r="M167" s="155"/>
      <c r="T167" s="57"/>
      <c r="AT167" s="18" t="s">
        <v>316</v>
      </c>
      <c r="AU167" s="18" t="s">
        <v>84</v>
      </c>
    </row>
    <row r="168" spans="2:65" s="12" customFormat="1" ht="11.25">
      <c r="B168" s="156"/>
      <c r="D168" s="152" t="s">
        <v>318</v>
      </c>
      <c r="E168" s="157" t="s">
        <v>1</v>
      </c>
      <c r="F168" s="158" t="s">
        <v>2471</v>
      </c>
      <c r="H168" s="157" t="s">
        <v>1</v>
      </c>
      <c r="I168" s="159"/>
      <c r="L168" s="156"/>
      <c r="M168" s="160"/>
      <c r="T168" s="161"/>
      <c r="AT168" s="157" t="s">
        <v>318</v>
      </c>
      <c r="AU168" s="157" t="s">
        <v>84</v>
      </c>
      <c r="AV168" s="12" t="s">
        <v>82</v>
      </c>
      <c r="AW168" s="12" t="s">
        <v>32</v>
      </c>
      <c r="AX168" s="12" t="s">
        <v>75</v>
      </c>
      <c r="AY168" s="157" t="s">
        <v>307</v>
      </c>
    </row>
    <row r="169" spans="2:65" s="12" customFormat="1" ht="11.25">
      <c r="B169" s="156"/>
      <c r="D169" s="152" t="s">
        <v>318</v>
      </c>
      <c r="E169" s="157" t="s">
        <v>1</v>
      </c>
      <c r="F169" s="158" t="s">
        <v>2472</v>
      </c>
      <c r="H169" s="157" t="s">
        <v>1</v>
      </c>
      <c r="I169" s="159"/>
      <c r="L169" s="156"/>
      <c r="M169" s="160"/>
      <c r="T169" s="161"/>
      <c r="AT169" s="157" t="s">
        <v>318</v>
      </c>
      <c r="AU169" s="157" t="s">
        <v>84</v>
      </c>
      <c r="AV169" s="12" t="s">
        <v>82</v>
      </c>
      <c r="AW169" s="12" t="s">
        <v>32</v>
      </c>
      <c r="AX169" s="12" t="s">
        <v>75</v>
      </c>
      <c r="AY169" s="157" t="s">
        <v>307</v>
      </c>
    </row>
    <row r="170" spans="2:65" s="13" customFormat="1" ht="11.25">
      <c r="B170" s="162"/>
      <c r="D170" s="152" t="s">
        <v>318</v>
      </c>
      <c r="E170" s="163" t="s">
        <v>1</v>
      </c>
      <c r="F170" s="164" t="s">
        <v>2473</v>
      </c>
      <c r="H170" s="165">
        <v>14.084</v>
      </c>
      <c r="I170" s="166"/>
      <c r="L170" s="162"/>
      <c r="M170" s="167"/>
      <c r="T170" s="168"/>
      <c r="AT170" s="163" t="s">
        <v>318</v>
      </c>
      <c r="AU170" s="163" t="s">
        <v>84</v>
      </c>
      <c r="AV170" s="13" t="s">
        <v>84</v>
      </c>
      <c r="AW170" s="13" t="s">
        <v>32</v>
      </c>
      <c r="AX170" s="13" t="s">
        <v>75</v>
      </c>
      <c r="AY170" s="163" t="s">
        <v>307</v>
      </c>
    </row>
    <row r="171" spans="2:65" s="12" customFormat="1" ht="11.25">
      <c r="B171" s="156"/>
      <c r="D171" s="152" t="s">
        <v>318</v>
      </c>
      <c r="E171" s="157" t="s">
        <v>1</v>
      </c>
      <c r="F171" s="158" t="s">
        <v>2474</v>
      </c>
      <c r="H171" s="157" t="s">
        <v>1</v>
      </c>
      <c r="I171" s="159"/>
      <c r="L171" s="156"/>
      <c r="M171" s="160"/>
      <c r="T171" s="161"/>
      <c r="AT171" s="157" t="s">
        <v>318</v>
      </c>
      <c r="AU171" s="157" t="s">
        <v>84</v>
      </c>
      <c r="AV171" s="12" t="s">
        <v>82</v>
      </c>
      <c r="AW171" s="12" t="s">
        <v>32</v>
      </c>
      <c r="AX171" s="12" t="s">
        <v>75</v>
      </c>
      <c r="AY171" s="157" t="s">
        <v>307</v>
      </c>
    </row>
    <row r="172" spans="2:65" s="13" customFormat="1" ht="11.25">
      <c r="B172" s="162"/>
      <c r="D172" s="152" t="s">
        <v>318</v>
      </c>
      <c r="E172" s="163" t="s">
        <v>1</v>
      </c>
      <c r="F172" s="164" t="s">
        <v>2475</v>
      </c>
      <c r="H172" s="165">
        <v>14.784000000000001</v>
      </c>
      <c r="I172" s="166"/>
      <c r="L172" s="162"/>
      <c r="M172" s="167"/>
      <c r="T172" s="168"/>
      <c r="AT172" s="163" t="s">
        <v>318</v>
      </c>
      <c r="AU172" s="163" t="s">
        <v>84</v>
      </c>
      <c r="AV172" s="13" t="s">
        <v>84</v>
      </c>
      <c r="AW172" s="13" t="s">
        <v>32</v>
      </c>
      <c r="AX172" s="13" t="s">
        <v>75</v>
      </c>
      <c r="AY172" s="163" t="s">
        <v>307</v>
      </c>
    </row>
    <row r="173" spans="2:65" s="12" customFormat="1" ht="11.25">
      <c r="B173" s="156"/>
      <c r="D173" s="152" t="s">
        <v>318</v>
      </c>
      <c r="E173" s="157" t="s">
        <v>1</v>
      </c>
      <c r="F173" s="158" t="s">
        <v>2476</v>
      </c>
      <c r="H173" s="157" t="s">
        <v>1</v>
      </c>
      <c r="I173" s="159"/>
      <c r="L173" s="156"/>
      <c r="M173" s="160"/>
      <c r="T173" s="161"/>
      <c r="AT173" s="157" t="s">
        <v>318</v>
      </c>
      <c r="AU173" s="157" t="s">
        <v>84</v>
      </c>
      <c r="AV173" s="12" t="s">
        <v>82</v>
      </c>
      <c r="AW173" s="12" t="s">
        <v>32</v>
      </c>
      <c r="AX173" s="12" t="s">
        <v>75</v>
      </c>
      <c r="AY173" s="157" t="s">
        <v>307</v>
      </c>
    </row>
    <row r="174" spans="2:65" s="13" customFormat="1" ht="11.25">
      <c r="B174" s="162"/>
      <c r="D174" s="152" t="s">
        <v>318</v>
      </c>
      <c r="E174" s="163" t="s">
        <v>1</v>
      </c>
      <c r="F174" s="164" t="s">
        <v>2477</v>
      </c>
      <c r="H174" s="165">
        <v>10.206</v>
      </c>
      <c r="I174" s="166"/>
      <c r="L174" s="162"/>
      <c r="M174" s="167"/>
      <c r="T174" s="168"/>
      <c r="AT174" s="163" t="s">
        <v>318</v>
      </c>
      <c r="AU174" s="163" t="s">
        <v>84</v>
      </c>
      <c r="AV174" s="13" t="s">
        <v>84</v>
      </c>
      <c r="AW174" s="13" t="s">
        <v>32</v>
      </c>
      <c r="AX174" s="13" t="s">
        <v>75</v>
      </c>
      <c r="AY174" s="163" t="s">
        <v>307</v>
      </c>
    </row>
    <row r="175" spans="2:65" s="14" customFormat="1" ht="11.25">
      <c r="B175" s="169"/>
      <c r="D175" s="152" t="s">
        <v>318</v>
      </c>
      <c r="E175" s="170" t="s">
        <v>1</v>
      </c>
      <c r="F175" s="171" t="s">
        <v>325</v>
      </c>
      <c r="H175" s="172">
        <v>39.073999999999998</v>
      </c>
      <c r="I175" s="173"/>
      <c r="L175" s="169"/>
      <c r="M175" s="174"/>
      <c r="T175" s="175"/>
      <c r="AT175" s="170" t="s">
        <v>318</v>
      </c>
      <c r="AU175" s="170" t="s">
        <v>84</v>
      </c>
      <c r="AV175" s="14" t="s">
        <v>314</v>
      </c>
      <c r="AW175" s="14" t="s">
        <v>32</v>
      </c>
      <c r="AX175" s="14" t="s">
        <v>82</v>
      </c>
      <c r="AY175" s="170" t="s">
        <v>307</v>
      </c>
    </row>
    <row r="176" spans="2:65" s="14" customFormat="1" ht="11.25">
      <c r="B176" s="169"/>
      <c r="D176" s="152" t="s">
        <v>318</v>
      </c>
      <c r="E176" s="170" t="s">
        <v>344</v>
      </c>
      <c r="F176" s="171" t="s">
        <v>325</v>
      </c>
      <c r="H176" s="172">
        <v>0</v>
      </c>
      <c r="I176" s="173"/>
      <c r="L176" s="169"/>
      <c r="M176" s="174"/>
      <c r="T176" s="175"/>
      <c r="AT176" s="170" t="s">
        <v>318</v>
      </c>
      <c r="AU176" s="170" t="s">
        <v>84</v>
      </c>
      <c r="AV176" s="14" t="s">
        <v>314</v>
      </c>
      <c r="AW176" s="14" t="s">
        <v>32</v>
      </c>
      <c r="AX176" s="14" t="s">
        <v>75</v>
      </c>
      <c r="AY176" s="170" t="s">
        <v>307</v>
      </c>
    </row>
    <row r="177" spans="2:65" s="1" customFormat="1" ht="33" customHeight="1">
      <c r="B177" s="33"/>
      <c r="C177" s="139" t="s">
        <v>314</v>
      </c>
      <c r="D177" s="139" t="s">
        <v>309</v>
      </c>
      <c r="E177" s="140" t="s">
        <v>2478</v>
      </c>
      <c r="F177" s="141" t="s">
        <v>2479</v>
      </c>
      <c r="G177" s="142" t="s">
        <v>337</v>
      </c>
      <c r="H177" s="143">
        <v>85.254999999999995</v>
      </c>
      <c r="I177" s="144"/>
      <c r="J177" s="145">
        <f>ROUND(I177*H177,2)</f>
        <v>0</v>
      </c>
      <c r="K177" s="141" t="s">
        <v>313</v>
      </c>
      <c r="L177" s="33"/>
      <c r="M177" s="146" t="s">
        <v>1</v>
      </c>
      <c r="N177" s="147" t="s">
        <v>40</v>
      </c>
      <c r="P177" s="148">
        <f>O177*H177</f>
        <v>0</v>
      </c>
      <c r="Q177" s="148">
        <v>0</v>
      </c>
      <c r="R177" s="148">
        <f>Q177*H177</f>
        <v>0</v>
      </c>
      <c r="S177" s="148">
        <v>0</v>
      </c>
      <c r="T177" s="149">
        <f>S177*H177</f>
        <v>0</v>
      </c>
      <c r="AR177" s="150" t="s">
        <v>314</v>
      </c>
      <c r="AT177" s="150" t="s">
        <v>309</v>
      </c>
      <c r="AU177" s="150" t="s">
        <v>84</v>
      </c>
      <c r="AY177" s="18" t="s">
        <v>307</v>
      </c>
      <c r="BE177" s="151">
        <f>IF(N177="základní",J177,0)</f>
        <v>0</v>
      </c>
      <c r="BF177" s="151">
        <f>IF(N177="snížená",J177,0)</f>
        <v>0</v>
      </c>
      <c r="BG177" s="151">
        <f>IF(N177="zákl. přenesená",J177,0)</f>
        <v>0</v>
      </c>
      <c r="BH177" s="151">
        <f>IF(N177="sníž. přenesená",J177,0)</f>
        <v>0</v>
      </c>
      <c r="BI177" s="151">
        <f>IF(N177="nulová",J177,0)</f>
        <v>0</v>
      </c>
      <c r="BJ177" s="18" t="s">
        <v>82</v>
      </c>
      <c r="BK177" s="151">
        <f>ROUND(I177*H177,2)</f>
        <v>0</v>
      </c>
      <c r="BL177" s="18" t="s">
        <v>314</v>
      </c>
      <c r="BM177" s="150" t="s">
        <v>2480</v>
      </c>
    </row>
    <row r="178" spans="2:65" s="1" customFormat="1" ht="29.25">
      <c r="B178" s="33"/>
      <c r="D178" s="152" t="s">
        <v>316</v>
      </c>
      <c r="F178" s="153" t="s">
        <v>2481</v>
      </c>
      <c r="I178" s="154"/>
      <c r="L178" s="33"/>
      <c r="M178" s="155"/>
      <c r="T178" s="57"/>
      <c r="AT178" s="18" t="s">
        <v>316</v>
      </c>
      <c r="AU178" s="18" t="s">
        <v>84</v>
      </c>
    </row>
    <row r="179" spans="2:65" s="12" customFormat="1" ht="11.25">
      <c r="B179" s="156"/>
      <c r="D179" s="152" t="s">
        <v>318</v>
      </c>
      <c r="E179" s="157" t="s">
        <v>1</v>
      </c>
      <c r="F179" s="158" t="s">
        <v>650</v>
      </c>
      <c r="H179" s="157" t="s">
        <v>1</v>
      </c>
      <c r="I179" s="159"/>
      <c r="L179" s="156"/>
      <c r="M179" s="160"/>
      <c r="T179" s="161"/>
      <c r="AT179" s="157" t="s">
        <v>318</v>
      </c>
      <c r="AU179" s="157" t="s">
        <v>84</v>
      </c>
      <c r="AV179" s="12" t="s">
        <v>82</v>
      </c>
      <c r="AW179" s="12" t="s">
        <v>32</v>
      </c>
      <c r="AX179" s="12" t="s">
        <v>75</v>
      </c>
      <c r="AY179" s="157" t="s">
        <v>307</v>
      </c>
    </row>
    <row r="180" spans="2:65" s="12" customFormat="1" ht="11.25">
      <c r="B180" s="156"/>
      <c r="D180" s="152" t="s">
        <v>318</v>
      </c>
      <c r="E180" s="157" t="s">
        <v>1</v>
      </c>
      <c r="F180" s="158" t="s">
        <v>2482</v>
      </c>
      <c r="H180" s="157" t="s">
        <v>1</v>
      </c>
      <c r="I180" s="159"/>
      <c r="L180" s="156"/>
      <c r="M180" s="160"/>
      <c r="T180" s="161"/>
      <c r="AT180" s="157" t="s">
        <v>318</v>
      </c>
      <c r="AU180" s="157" t="s">
        <v>84</v>
      </c>
      <c r="AV180" s="12" t="s">
        <v>82</v>
      </c>
      <c r="AW180" s="12" t="s">
        <v>32</v>
      </c>
      <c r="AX180" s="12" t="s">
        <v>75</v>
      </c>
      <c r="AY180" s="157" t="s">
        <v>307</v>
      </c>
    </row>
    <row r="181" spans="2:65" s="13" customFormat="1" ht="11.25">
      <c r="B181" s="162"/>
      <c r="D181" s="152" t="s">
        <v>318</v>
      </c>
      <c r="E181" s="163" t="s">
        <v>1</v>
      </c>
      <c r="F181" s="164" t="s">
        <v>2483</v>
      </c>
      <c r="H181" s="165">
        <v>13.244</v>
      </c>
      <c r="I181" s="166"/>
      <c r="L181" s="162"/>
      <c r="M181" s="167"/>
      <c r="T181" s="168"/>
      <c r="AT181" s="163" t="s">
        <v>318</v>
      </c>
      <c r="AU181" s="163" t="s">
        <v>84</v>
      </c>
      <c r="AV181" s="13" t="s">
        <v>84</v>
      </c>
      <c r="AW181" s="13" t="s">
        <v>32</v>
      </c>
      <c r="AX181" s="13" t="s">
        <v>75</v>
      </c>
      <c r="AY181" s="163" t="s">
        <v>307</v>
      </c>
    </row>
    <row r="182" spans="2:65" s="12" customFormat="1" ht="11.25">
      <c r="B182" s="156"/>
      <c r="D182" s="152" t="s">
        <v>318</v>
      </c>
      <c r="E182" s="157" t="s">
        <v>1</v>
      </c>
      <c r="F182" s="158" t="s">
        <v>2484</v>
      </c>
      <c r="H182" s="157" t="s">
        <v>1</v>
      </c>
      <c r="I182" s="159"/>
      <c r="L182" s="156"/>
      <c r="M182" s="160"/>
      <c r="T182" s="161"/>
      <c r="AT182" s="157" t="s">
        <v>318</v>
      </c>
      <c r="AU182" s="157" t="s">
        <v>84</v>
      </c>
      <c r="AV182" s="12" t="s">
        <v>82</v>
      </c>
      <c r="AW182" s="12" t="s">
        <v>32</v>
      </c>
      <c r="AX182" s="12" t="s">
        <v>75</v>
      </c>
      <c r="AY182" s="157" t="s">
        <v>307</v>
      </c>
    </row>
    <row r="183" spans="2:65" s="13" customFormat="1" ht="11.25">
      <c r="B183" s="162"/>
      <c r="D183" s="152" t="s">
        <v>318</v>
      </c>
      <c r="E183" s="163" t="s">
        <v>1</v>
      </c>
      <c r="F183" s="164" t="s">
        <v>2485</v>
      </c>
      <c r="H183" s="165">
        <v>23.484000000000002</v>
      </c>
      <c r="I183" s="166"/>
      <c r="L183" s="162"/>
      <c r="M183" s="167"/>
      <c r="T183" s="168"/>
      <c r="AT183" s="163" t="s">
        <v>318</v>
      </c>
      <c r="AU183" s="163" t="s">
        <v>84</v>
      </c>
      <c r="AV183" s="13" t="s">
        <v>84</v>
      </c>
      <c r="AW183" s="13" t="s">
        <v>32</v>
      </c>
      <c r="AX183" s="13" t="s">
        <v>75</v>
      </c>
      <c r="AY183" s="163" t="s">
        <v>307</v>
      </c>
    </row>
    <row r="184" spans="2:65" s="12" customFormat="1" ht="11.25">
      <c r="B184" s="156"/>
      <c r="D184" s="152" t="s">
        <v>318</v>
      </c>
      <c r="E184" s="157" t="s">
        <v>1</v>
      </c>
      <c r="F184" s="158" t="s">
        <v>2486</v>
      </c>
      <c r="H184" s="157" t="s">
        <v>1</v>
      </c>
      <c r="I184" s="159"/>
      <c r="L184" s="156"/>
      <c r="M184" s="160"/>
      <c r="T184" s="161"/>
      <c r="AT184" s="157" t="s">
        <v>318</v>
      </c>
      <c r="AU184" s="157" t="s">
        <v>84</v>
      </c>
      <c r="AV184" s="12" t="s">
        <v>82</v>
      </c>
      <c r="AW184" s="12" t="s">
        <v>32</v>
      </c>
      <c r="AX184" s="12" t="s">
        <v>75</v>
      </c>
      <c r="AY184" s="157" t="s">
        <v>307</v>
      </c>
    </row>
    <row r="185" spans="2:65" s="13" customFormat="1" ht="11.25">
      <c r="B185" s="162"/>
      <c r="D185" s="152" t="s">
        <v>318</v>
      </c>
      <c r="E185" s="163" t="s">
        <v>1</v>
      </c>
      <c r="F185" s="164" t="s">
        <v>2487</v>
      </c>
      <c r="H185" s="165">
        <v>3.6</v>
      </c>
      <c r="I185" s="166"/>
      <c r="L185" s="162"/>
      <c r="M185" s="167"/>
      <c r="T185" s="168"/>
      <c r="AT185" s="163" t="s">
        <v>318</v>
      </c>
      <c r="AU185" s="163" t="s">
        <v>84</v>
      </c>
      <c r="AV185" s="13" t="s">
        <v>84</v>
      </c>
      <c r="AW185" s="13" t="s">
        <v>32</v>
      </c>
      <c r="AX185" s="13" t="s">
        <v>75</v>
      </c>
      <c r="AY185" s="163" t="s">
        <v>307</v>
      </c>
    </row>
    <row r="186" spans="2:65" s="12" customFormat="1" ht="11.25">
      <c r="B186" s="156"/>
      <c r="D186" s="152" t="s">
        <v>318</v>
      </c>
      <c r="E186" s="157" t="s">
        <v>1</v>
      </c>
      <c r="F186" s="158" t="s">
        <v>2488</v>
      </c>
      <c r="H186" s="157" t="s">
        <v>1</v>
      </c>
      <c r="I186" s="159"/>
      <c r="L186" s="156"/>
      <c r="M186" s="160"/>
      <c r="T186" s="161"/>
      <c r="AT186" s="157" t="s">
        <v>318</v>
      </c>
      <c r="AU186" s="157" t="s">
        <v>84</v>
      </c>
      <c r="AV186" s="12" t="s">
        <v>82</v>
      </c>
      <c r="AW186" s="12" t="s">
        <v>32</v>
      </c>
      <c r="AX186" s="12" t="s">
        <v>75</v>
      </c>
      <c r="AY186" s="157" t="s">
        <v>307</v>
      </c>
    </row>
    <row r="187" spans="2:65" s="13" customFormat="1" ht="11.25">
      <c r="B187" s="162"/>
      <c r="D187" s="152" t="s">
        <v>318</v>
      </c>
      <c r="E187" s="163" t="s">
        <v>1</v>
      </c>
      <c r="F187" s="164" t="s">
        <v>2489</v>
      </c>
      <c r="H187" s="165">
        <v>30</v>
      </c>
      <c r="I187" s="166"/>
      <c r="L187" s="162"/>
      <c r="M187" s="167"/>
      <c r="T187" s="168"/>
      <c r="AT187" s="163" t="s">
        <v>318</v>
      </c>
      <c r="AU187" s="163" t="s">
        <v>84</v>
      </c>
      <c r="AV187" s="13" t="s">
        <v>84</v>
      </c>
      <c r="AW187" s="13" t="s">
        <v>32</v>
      </c>
      <c r="AX187" s="13" t="s">
        <v>75</v>
      </c>
      <c r="AY187" s="163" t="s">
        <v>307</v>
      </c>
    </row>
    <row r="188" spans="2:65" s="12" customFormat="1" ht="11.25">
      <c r="B188" s="156"/>
      <c r="D188" s="152" t="s">
        <v>318</v>
      </c>
      <c r="E188" s="157" t="s">
        <v>1</v>
      </c>
      <c r="F188" s="158" t="s">
        <v>2490</v>
      </c>
      <c r="H188" s="157" t="s">
        <v>1</v>
      </c>
      <c r="I188" s="159"/>
      <c r="L188" s="156"/>
      <c r="M188" s="160"/>
      <c r="T188" s="161"/>
      <c r="AT188" s="157" t="s">
        <v>318</v>
      </c>
      <c r="AU188" s="157" t="s">
        <v>84</v>
      </c>
      <c r="AV188" s="12" t="s">
        <v>82</v>
      </c>
      <c r="AW188" s="12" t="s">
        <v>32</v>
      </c>
      <c r="AX188" s="12" t="s">
        <v>75</v>
      </c>
      <c r="AY188" s="157" t="s">
        <v>307</v>
      </c>
    </row>
    <row r="189" spans="2:65" s="13" customFormat="1" ht="11.25">
      <c r="B189" s="162"/>
      <c r="D189" s="152" t="s">
        <v>318</v>
      </c>
      <c r="E189" s="163" t="s">
        <v>1</v>
      </c>
      <c r="F189" s="164" t="s">
        <v>2491</v>
      </c>
      <c r="H189" s="165">
        <v>1.175</v>
      </c>
      <c r="I189" s="166"/>
      <c r="L189" s="162"/>
      <c r="M189" s="167"/>
      <c r="T189" s="168"/>
      <c r="AT189" s="163" t="s">
        <v>318</v>
      </c>
      <c r="AU189" s="163" t="s">
        <v>84</v>
      </c>
      <c r="AV189" s="13" t="s">
        <v>84</v>
      </c>
      <c r="AW189" s="13" t="s">
        <v>32</v>
      </c>
      <c r="AX189" s="13" t="s">
        <v>75</v>
      </c>
      <c r="AY189" s="163" t="s">
        <v>307</v>
      </c>
    </row>
    <row r="190" spans="2:65" s="13" customFormat="1" ht="11.25">
      <c r="B190" s="162"/>
      <c r="D190" s="152" t="s">
        <v>318</v>
      </c>
      <c r="E190" s="163" t="s">
        <v>1</v>
      </c>
      <c r="F190" s="164" t="s">
        <v>2492</v>
      </c>
      <c r="H190" s="165">
        <v>0.91200000000000003</v>
      </c>
      <c r="I190" s="166"/>
      <c r="L190" s="162"/>
      <c r="M190" s="167"/>
      <c r="T190" s="168"/>
      <c r="AT190" s="163" t="s">
        <v>318</v>
      </c>
      <c r="AU190" s="163" t="s">
        <v>84</v>
      </c>
      <c r="AV190" s="13" t="s">
        <v>84</v>
      </c>
      <c r="AW190" s="13" t="s">
        <v>32</v>
      </c>
      <c r="AX190" s="13" t="s">
        <v>75</v>
      </c>
      <c r="AY190" s="163" t="s">
        <v>307</v>
      </c>
    </row>
    <row r="191" spans="2:65" s="12" customFormat="1" ht="11.25">
      <c r="B191" s="156"/>
      <c r="D191" s="152" t="s">
        <v>318</v>
      </c>
      <c r="E191" s="157" t="s">
        <v>1</v>
      </c>
      <c r="F191" s="158" t="s">
        <v>2493</v>
      </c>
      <c r="H191" s="157" t="s">
        <v>1</v>
      </c>
      <c r="I191" s="159"/>
      <c r="L191" s="156"/>
      <c r="M191" s="160"/>
      <c r="T191" s="161"/>
      <c r="AT191" s="157" t="s">
        <v>318</v>
      </c>
      <c r="AU191" s="157" t="s">
        <v>84</v>
      </c>
      <c r="AV191" s="12" t="s">
        <v>82</v>
      </c>
      <c r="AW191" s="12" t="s">
        <v>32</v>
      </c>
      <c r="AX191" s="12" t="s">
        <v>75</v>
      </c>
      <c r="AY191" s="157" t="s">
        <v>307</v>
      </c>
    </row>
    <row r="192" spans="2:65" s="13" customFormat="1" ht="11.25">
      <c r="B192" s="162"/>
      <c r="D192" s="152" t="s">
        <v>318</v>
      </c>
      <c r="E192" s="163" t="s">
        <v>1</v>
      </c>
      <c r="F192" s="164" t="s">
        <v>2494</v>
      </c>
      <c r="H192" s="165">
        <v>12.84</v>
      </c>
      <c r="I192" s="166"/>
      <c r="L192" s="162"/>
      <c r="M192" s="167"/>
      <c r="T192" s="168"/>
      <c r="AT192" s="163" t="s">
        <v>318</v>
      </c>
      <c r="AU192" s="163" t="s">
        <v>84</v>
      </c>
      <c r="AV192" s="13" t="s">
        <v>84</v>
      </c>
      <c r="AW192" s="13" t="s">
        <v>32</v>
      </c>
      <c r="AX192" s="13" t="s">
        <v>75</v>
      </c>
      <c r="AY192" s="163" t="s">
        <v>307</v>
      </c>
    </row>
    <row r="193" spans="2:65" s="14" customFormat="1" ht="11.25">
      <c r="B193" s="169"/>
      <c r="D193" s="152" t="s">
        <v>318</v>
      </c>
      <c r="E193" s="170" t="s">
        <v>2495</v>
      </c>
      <c r="F193" s="171" t="s">
        <v>325</v>
      </c>
      <c r="H193" s="172">
        <v>85.254999999999995</v>
      </c>
      <c r="I193" s="173"/>
      <c r="L193" s="169"/>
      <c r="M193" s="174"/>
      <c r="T193" s="175"/>
      <c r="AT193" s="170" t="s">
        <v>318</v>
      </c>
      <c r="AU193" s="170" t="s">
        <v>84</v>
      </c>
      <c r="AV193" s="14" t="s">
        <v>314</v>
      </c>
      <c r="AW193" s="14" t="s">
        <v>32</v>
      </c>
      <c r="AX193" s="14" t="s">
        <v>82</v>
      </c>
      <c r="AY193" s="170" t="s">
        <v>307</v>
      </c>
    </row>
    <row r="194" spans="2:65" s="1" customFormat="1" ht="21.75" customHeight="1">
      <c r="B194" s="33"/>
      <c r="C194" s="139" t="s">
        <v>345</v>
      </c>
      <c r="D194" s="139" t="s">
        <v>309</v>
      </c>
      <c r="E194" s="140" t="s">
        <v>2496</v>
      </c>
      <c r="F194" s="141" t="s">
        <v>2497</v>
      </c>
      <c r="G194" s="142" t="s">
        <v>312</v>
      </c>
      <c r="H194" s="143">
        <v>37.28</v>
      </c>
      <c r="I194" s="144"/>
      <c r="J194" s="145">
        <f>ROUND(I194*H194,2)</f>
        <v>0</v>
      </c>
      <c r="K194" s="141" t="s">
        <v>313</v>
      </c>
      <c r="L194" s="33"/>
      <c r="M194" s="146" t="s">
        <v>1</v>
      </c>
      <c r="N194" s="147" t="s">
        <v>40</v>
      </c>
      <c r="P194" s="148">
        <f>O194*H194</f>
        <v>0</v>
      </c>
      <c r="Q194" s="148">
        <v>8.4000000000000003E-4</v>
      </c>
      <c r="R194" s="148">
        <f>Q194*H194</f>
        <v>3.1315200000000001E-2</v>
      </c>
      <c r="S194" s="148">
        <v>0</v>
      </c>
      <c r="T194" s="149">
        <f>S194*H194</f>
        <v>0</v>
      </c>
      <c r="AR194" s="150" t="s">
        <v>314</v>
      </c>
      <c r="AT194" s="150" t="s">
        <v>309</v>
      </c>
      <c r="AU194" s="150" t="s">
        <v>84</v>
      </c>
      <c r="AY194" s="18" t="s">
        <v>307</v>
      </c>
      <c r="BE194" s="151">
        <f>IF(N194="základní",J194,0)</f>
        <v>0</v>
      </c>
      <c r="BF194" s="151">
        <f>IF(N194="snížená",J194,0)</f>
        <v>0</v>
      </c>
      <c r="BG194" s="151">
        <f>IF(N194="zákl. přenesená",J194,0)</f>
        <v>0</v>
      </c>
      <c r="BH194" s="151">
        <f>IF(N194="sníž. přenesená",J194,0)</f>
        <v>0</v>
      </c>
      <c r="BI194" s="151">
        <f>IF(N194="nulová",J194,0)</f>
        <v>0</v>
      </c>
      <c r="BJ194" s="18" t="s">
        <v>82</v>
      </c>
      <c r="BK194" s="151">
        <f>ROUND(I194*H194,2)</f>
        <v>0</v>
      </c>
      <c r="BL194" s="18" t="s">
        <v>314</v>
      </c>
      <c r="BM194" s="150" t="s">
        <v>2498</v>
      </c>
    </row>
    <row r="195" spans="2:65" s="1" customFormat="1" ht="19.5">
      <c r="B195" s="33"/>
      <c r="D195" s="152" t="s">
        <v>316</v>
      </c>
      <c r="F195" s="153" t="s">
        <v>2499</v>
      </c>
      <c r="I195" s="154"/>
      <c r="L195" s="33"/>
      <c r="M195" s="155"/>
      <c r="T195" s="57"/>
      <c r="AT195" s="18" t="s">
        <v>316</v>
      </c>
      <c r="AU195" s="18" t="s">
        <v>84</v>
      </c>
    </row>
    <row r="196" spans="2:65" s="12" customFormat="1" ht="11.25">
      <c r="B196" s="156"/>
      <c r="D196" s="152" t="s">
        <v>318</v>
      </c>
      <c r="E196" s="157" t="s">
        <v>1</v>
      </c>
      <c r="F196" s="158" t="s">
        <v>2474</v>
      </c>
      <c r="H196" s="157" t="s">
        <v>1</v>
      </c>
      <c r="I196" s="159"/>
      <c r="L196" s="156"/>
      <c r="M196" s="160"/>
      <c r="T196" s="161"/>
      <c r="AT196" s="157" t="s">
        <v>318</v>
      </c>
      <c r="AU196" s="157" t="s">
        <v>84</v>
      </c>
      <c r="AV196" s="12" t="s">
        <v>82</v>
      </c>
      <c r="AW196" s="12" t="s">
        <v>32</v>
      </c>
      <c r="AX196" s="12" t="s">
        <v>75</v>
      </c>
      <c r="AY196" s="157" t="s">
        <v>307</v>
      </c>
    </row>
    <row r="197" spans="2:65" s="13" customFormat="1" ht="11.25">
      <c r="B197" s="162"/>
      <c r="D197" s="152" t="s">
        <v>318</v>
      </c>
      <c r="E197" s="163" t="s">
        <v>1</v>
      </c>
      <c r="F197" s="164" t="s">
        <v>2500</v>
      </c>
      <c r="H197" s="165">
        <v>20</v>
      </c>
      <c r="I197" s="166"/>
      <c r="L197" s="162"/>
      <c r="M197" s="167"/>
      <c r="T197" s="168"/>
      <c r="AT197" s="163" t="s">
        <v>318</v>
      </c>
      <c r="AU197" s="163" t="s">
        <v>84</v>
      </c>
      <c r="AV197" s="13" t="s">
        <v>84</v>
      </c>
      <c r="AW197" s="13" t="s">
        <v>32</v>
      </c>
      <c r="AX197" s="13" t="s">
        <v>75</v>
      </c>
      <c r="AY197" s="163" t="s">
        <v>307</v>
      </c>
    </row>
    <row r="198" spans="2:65" s="12" customFormat="1" ht="11.25">
      <c r="B198" s="156"/>
      <c r="D198" s="152" t="s">
        <v>318</v>
      </c>
      <c r="E198" s="157" t="s">
        <v>1</v>
      </c>
      <c r="F198" s="158" t="s">
        <v>2476</v>
      </c>
      <c r="H198" s="157" t="s">
        <v>1</v>
      </c>
      <c r="I198" s="159"/>
      <c r="L198" s="156"/>
      <c r="M198" s="160"/>
      <c r="T198" s="161"/>
      <c r="AT198" s="157" t="s">
        <v>318</v>
      </c>
      <c r="AU198" s="157" t="s">
        <v>84</v>
      </c>
      <c r="AV198" s="12" t="s">
        <v>82</v>
      </c>
      <c r="AW198" s="12" t="s">
        <v>32</v>
      </c>
      <c r="AX198" s="12" t="s">
        <v>75</v>
      </c>
      <c r="AY198" s="157" t="s">
        <v>307</v>
      </c>
    </row>
    <row r="199" spans="2:65" s="13" customFormat="1" ht="11.25">
      <c r="B199" s="162"/>
      <c r="D199" s="152" t="s">
        <v>318</v>
      </c>
      <c r="E199" s="163" t="s">
        <v>1</v>
      </c>
      <c r="F199" s="164" t="s">
        <v>2501</v>
      </c>
      <c r="H199" s="165">
        <v>17.28</v>
      </c>
      <c r="I199" s="166"/>
      <c r="L199" s="162"/>
      <c r="M199" s="167"/>
      <c r="T199" s="168"/>
      <c r="AT199" s="163" t="s">
        <v>318</v>
      </c>
      <c r="AU199" s="163" t="s">
        <v>84</v>
      </c>
      <c r="AV199" s="13" t="s">
        <v>84</v>
      </c>
      <c r="AW199" s="13" t="s">
        <v>32</v>
      </c>
      <c r="AX199" s="13" t="s">
        <v>75</v>
      </c>
      <c r="AY199" s="163" t="s">
        <v>307</v>
      </c>
    </row>
    <row r="200" spans="2:65" s="14" customFormat="1" ht="11.25">
      <c r="B200" s="169"/>
      <c r="D200" s="152" t="s">
        <v>318</v>
      </c>
      <c r="E200" s="170" t="s">
        <v>1</v>
      </c>
      <c r="F200" s="171" t="s">
        <v>325</v>
      </c>
      <c r="H200" s="172">
        <v>37.28</v>
      </c>
      <c r="I200" s="173"/>
      <c r="L200" s="169"/>
      <c r="M200" s="174"/>
      <c r="T200" s="175"/>
      <c r="AT200" s="170" t="s">
        <v>318</v>
      </c>
      <c r="AU200" s="170" t="s">
        <v>84</v>
      </c>
      <c r="AV200" s="14" t="s">
        <v>314</v>
      </c>
      <c r="AW200" s="14" t="s">
        <v>32</v>
      </c>
      <c r="AX200" s="14" t="s">
        <v>82</v>
      </c>
      <c r="AY200" s="170" t="s">
        <v>307</v>
      </c>
    </row>
    <row r="201" spans="2:65" s="1" customFormat="1" ht="24.2" customHeight="1">
      <c r="B201" s="33"/>
      <c r="C201" s="139" t="s">
        <v>352</v>
      </c>
      <c r="D201" s="139" t="s">
        <v>309</v>
      </c>
      <c r="E201" s="140" t="s">
        <v>2502</v>
      </c>
      <c r="F201" s="141" t="s">
        <v>2503</v>
      </c>
      <c r="G201" s="142" t="s">
        <v>312</v>
      </c>
      <c r="H201" s="143">
        <v>37.28</v>
      </c>
      <c r="I201" s="144"/>
      <c r="J201" s="145">
        <f>ROUND(I201*H201,2)</f>
        <v>0</v>
      </c>
      <c r="K201" s="141" t="s">
        <v>313</v>
      </c>
      <c r="L201" s="33"/>
      <c r="M201" s="146" t="s">
        <v>1</v>
      </c>
      <c r="N201" s="147" t="s">
        <v>40</v>
      </c>
      <c r="P201" s="148">
        <f>O201*H201</f>
        <v>0</v>
      </c>
      <c r="Q201" s="148">
        <v>0</v>
      </c>
      <c r="R201" s="148">
        <f>Q201*H201</f>
        <v>0</v>
      </c>
      <c r="S201" s="148">
        <v>0</v>
      </c>
      <c r="T201" s="149">
        <f>S201*H201</f>
        <v>0</v>
      </c>
      <c r="AR201" s="150" t="s">
        <v>314</v>
      </c>
      <c r="AT201" s="150" t="s">
        <v>309</v>
      </c>
      <c r="AU201" s="150" t="s">
        <v>84</v>
      </c>
      <c r="AY201" s="18" t="s">
        <v>307</v>
      </c>
      <c r="BE201" s="151">
        <f>IF(N201="základní",J201,0)</f>
        <v>0</v>
      </c>
      <c r="BF201" s="151">
        <f>IF(N201="snížená",J201,0)</f>
        <v>0</v>
      </c>
      <c r="BG201" s="151">
        <f>IF(N201="zákl. přenesená",J201,0)</f>
        <v>0</v>
      </c>
      <c r="BH201" s="151">
        <f>IF(N201="sníž. přenesená",J201,0)</f>
        <v>0</v>
      </c>
      <c r="BI201" s="151">
        <f>IF(N201="nulová",J201,0)</f>
        <v>0</v>
      </c>
      <c r="BJ201" s="18" t="s">
        <v>82</v>
      </c>
      <c r="BK201" s="151">
        <f>ROUND(I201*H201,2)</f>
        <v>0</v>
      </c>
      <c r="BL201" s="18" t="s">
        <v>314</v>
      </c>
      <c r="BM201" s="150" t="s">
        <v>2504</v>
      </c>
    </row>
    <row r="202" spans="2:65" s="1" customFormat="1" ht="29.25">
      <c r="B202" s="33"/>
      <c r="D202" s="152" t="s">
        <v>316</v>
      </c>
      <c r="F202" s="153" t="s">
        <v>2505</v>
      </c>
      <c r="I202" s="154"/>
      <c r="L202" s="33"/>
      <c r="M202" s="155"/>
      <c r="T202" s="57"/>
      <c r="AT202" s="18" t="s">
        <v>316</v>
      </c>
      <c r="AU202" s="18" t="s">
        <v>84</v>
      </c>
    </row>
    <row r="203" spans="2:65" s="1" customFormat="1" ht="37.9" customHeight="1">
      <c r="B203" s="33"/>
      <c r="C203" s="139" t="s">
        <v>361</v>
      </c>
      <c r="D203" s="139" t="s">
        <v>309</v>
      </c>
      <c r="E203" s="140" t="s">
        <v>353</v>
      </c>
      <c r="F203" s="141" t="s">
        <v>354</v>
      </c>
      <c r="G203" s="142" t="s">
        <v>337</v>
      </c>
      <c r="H203" s="143">
        <v>119.318</v>
      </c>
      <c r="I203" s="144"/>
      <c r="J203" s="145">
        <f>ROUND(I203*H203,2)</f>
        <v>0</v>
      </c>
      <c r="K203" s="141" t="s">
        <v>313</v>
      </c>
      <c r="L203" s="33"/>
      <c r="M203" s="146" t="s">
        <v>1</v>
      </c>
      <c r="N203" s="147" t="s">
        <v>40</v>
      </c>
      <c r="P203" s="148">
        <f>O203*H203</f>
        <v>0</v>
      </c>
      <c r="Q203" s="148">
        <v>0</v>
      </c>
      <c r="R203" s="148">
        <f>Q203*H203</f>
        <v>0</v>
      </c>
      <c r="S203" s="148">
        <v>0</v>
      </c>
      <c r="T203" s="149">
        <f>S203*H203</f>
        <v>0</v>
      </c>
      <c r="AR203" s="150" t="s">
        <v>314</v>
      </c>
      <c r="AT203" s="150" t="s">
        <v>309</v>
      </c>
      <c r="AU203" s="150" t="s">
        <v>84</v>
      </c>
      <c r="AY203" s="18" t="s">
        <v>307</v>
      </c>
      <c r="BE203" s="151">
        <f>IF(N203="základní",J203,0)</f>
        <v>0</v>
      </c>
      <c r="BF203" s="151">
        <f>IF(N203="snížená",J203,0)</f>
        <v>0</v>
      </c>
      <c r="BG203" s="151">
        <f>IF(N203="zákl. přenesená",J203,0)</f>
        <v>0</v>
      </c>
      <c r="BH203" s="151">
        <f>IF(N203="sníž. přenesená",J203,0)</f>
        <v>0</v>
      </c>
      <c r="BI203" s="151">
        <f>IF(N203="nulová",J203,0)</f>
        <v>0</v>
      </c>
      <c r="BJ203" s="18" t="s">
        <v>82</v>
      </c>
      <c r="BK203" s="151">
        <f>ROUND(I203*H203,2)</f>
        <v>0</v>
      </c>
      <c r="BL203" s="18" t="s">
        <v>314</v>
      </c>
      <c r="BM203" s="150" t="s">
        <v>2506</v>
      </c>
    </row>
    <row r="204" spans="2:65" s="1" customFormat="1" ht="39">
      <c r="B204" s="33"/>
      <c r="D204" s="152" t="s">
        <v>316</v>
      </c>
      <c r="F204" s="153" t="s">
        <v>356</v>
      </c>
      <c r="I204" s="154"/>
      <c r="L204" s="33"/>
      <c r="M204" s="155"/>
      <c r="T204" s="57"/>
      <c r="AT204" s="18" t="s">
        <v>316</v>
      </c>
      <c r="AU204" s="18" t="s">
        <v>84</v>
      </c>
    </row>
    <row r="205" spans="2:65" s="1" customFormat="1" ht="19.5">
      <c r="B205" s="33"/>
      <c r="D205" s="152" t="s">
        <v>357</v>
      </c>
      <c r="F205" s="176" t="s">
        <v>358</v>
      </c>
      <c r="I205" s="154"/>
      <c r="L205" s="33"/>
      <c r="M205" s="155"/>
      <c r="T205" s="57"/>
      <c r="AT205" s="18" t="s">
        <v>357</v>
      </c>
      <c r="AU205" s="18" t="s">
        <v>84</v>
      </c>
    </row>
    <row r="206" spans="2:65" s="13" customFormat="1" ht="11.25">
      <c r="B206" s="162"/>
      <c r="D206" s="152" t="s">
        <v>318</v>
      </c>
      <c r="E206" s="163" t="s">
        <v>1</v>
      </c>
      <c r="F206" s="164" t="s">
        <v>359</v>
      </c>
      <c r="H206" s="165">
        <v>101.117</v>
      </c>
      <c r="I206" s="166"/>
      <c r="L206" s="162"/>
      <c r="M206" s="167"/>
      <c r="T206" s="168"/>
      <c r="AT206" s="163" t="s">
        <v>318</v>
      </c>
      <c r="AU206" s="163" t="s">
        <v>84</v>
      </c>
      <c r="AV206" s="13" t="s">
        <v>84</v>
      </c>
      <c r="AW206" s="13" t="s">
        <v>32</v>
      </c>
      <c r="AX206" s="13" t="s">
        <v>82</v>
      </c>
      <c r="AY206" s="163" t="s">
        <v>307</v>
      </c>
    </row>
    <row r="207" spans="2:65" s="1" customFormat="1" ht="11.25">
      <c r="B207" s="33"/>
      <c r="D207" s="152" t="s">
        <v>648</v>
      </c>
      <c r="F207" s="187" t="s">
        <v>2507</v>
      </c>
      <c r="L207" s="33"/>
      <c r="M207" s="155"/>
      <c r="T207" s="57"/>
      <c r="AU207" s="18" t="s">
        <v>84</v>
      </c>
    </row>
    <row r="208" spans="2:65" s="1" customFormat="1" ht="11.25">
      <c r="B208" s="33"/>
      <c r="D208" s="152" t="s">
        <v>648</v>
      </c>
      <c r="F208" s="188" t="s">
        <v>2508</v>
      </c>
      <c r="H208" s="189">
        <v>119.117</v>
      </c>
      <c r="L208" s="33"/>
      <c r="M208" s="155"/>
      <c r="T208" s="57"/>
      <c r="AU208" s="18" t="s">
        <v>84</v>
      </c>
    </row>
    <row r="209" spans="2:47" s="1" customFormat="1" ht="11.25">
      <c r="B209" s="33"/>
      <c r="D209" s="152" t="s">
        <v>648</v>
      </c>
      <c r="F209" s="193" t="s">
        <v>2509</v>
      </c>
      <c r="L209" s="33"/>
      <c r="M209" s="155"/>
      <c r="T209" s="57"/>
      <c r="AU209" s="18" t="s">
        <v>84</v>
      </c>
    </row>
    <row r="210" spans="2:47" s="1" customFormat="1" ht="11.25">
      <c r="B210" s="33"/>
      <c r="D210" s="152" t="s">
        <v>648</v>
      </c>
      <c r="F210" s="194" t="s">
        <v>650</v>
      </c>
      <c r="H210" s="189">
        <v>0</v>
      </c>
      <c r="L210" s="33"/>
      <c r="M210" s="155"/>
      <c r="T210" s="57"/>
      <c r="AU210" s="18" t="s">
        <v>84</v>
      </c>
    </row>
    <row r="211" spans="2:47" s="1" customFormat="1" ht="11.25">
      <c r="B211" s="33"/>
      <c r="D211" s="152" t="s">
        <v>648</v>
      </c>
      <c r="F211" s="194" t="s">
        <v>2482</v>
      </c>
      <c r="H211" s="189">
        <v>0</v>
      </c>
      <c r="L211" s="33"/>
      <c r="M211" s="155"/>
      <c r="T211" s="57"/>
      <c r="AU211" s="18" t="s">
        <v>84</v>
      </c>
    </row>
    <row r="212" spans="2:47" s="1" customFormat="1" ht="11.25">
      <c r="B212" s="33"/>
      <c r="D212" s="152" t="s">
        <v>648</v>
      </c>
      <c r="F212" s="194" t="s">
        <v>2483</v>
      </c>
      <c r="H212" s="189">
        <v>13.244</v>
      </c>
      <c r="L212" s="33"/>
      <c r="M212" s="155"/>
      <c r="T212" s="57"/>
      <c r="AU212" s="18" t="s">
        <v>84</v>
      </c>
    </row>
    <row r="213" spans="2:47" s="1" customFormat="1" ht="11.25">
      <c r="B213" s="33"/>
      <c r="D213" s="152" t="s">
        <v>648</v>
      </c>
      <c r="F213" s="194" t="s">
        <v>2484</v>
      </c>
      <c r="H213" s="189">
        <v>0</v>
      </c>
      <c r="L213" s="33"/>
      <c r="M213" s="155"/>
      <c r="T213" s="57"/>
      <c r="AU213" s="18" t="s">
        <v>84</v>
      </c>
    </row>
    <row r="214" spans="2:47" s="1" customFormat="1" ht="11.25">
      <c r="B214" s="33"/>
      <c r="D214" s="152" t="s">
        <v>648</v>
      </c>
      <c r="F214" s="194" t="s">
        <v>2485</v>
      </c>
      <c r="H214" s="189">
        <v>23.484000000000002</v>
      </c>
      <c r="L214" s="33"/>
      <c r="M214" s="155"/>
      <c r="T214" s="57"/>
      <c r="AU214" s="18" t="s">
        <v>84</v>
      </c>
    </row>
    <row r="215" spans="2:47" s="1" customFormat="1" ht="11.25">
      <c r="B215" s="33"/>
      <c r="D215" s="152" t="s">
        <v>648</v>
      </c>
      <c r="F215" s="194" t="s">
        <v>2486</v>
      </c>
      <c r="H215" s="189">
        <v>0</v>
      </c>
      <c r="L215" s="33"/>
      <c r="M215" s="155"/>
      <c r="T215" s="57"/>
      <c r="AU215" s="18" t="s">
        <v>84</v>
      </c>
    </row>
    <row r="216" spans="2:47" s="1" customFormat="1" ht="11.25">
      <c r="B216" s="33"/>
      <c r="D216" s="152" t="s">
        <v>648</v>
      </c>
      <c r="F216" s="194" t="s">
        <v>2487</v>
      </c>
      <c r="H216" s="189">
        <v>3.6</v>
      </c>
      <c r="L216" s="33"/>
      <c r="M216" s="155"/>
      <c r="T216" s="57"/>
      <c r="AU216" s="18" t="s">
        <v>84</v>
      </c>
    </row>
    <row r="217" spans="2:47" s="1" customFormat="1" ht="11.25">
      <c r="B217" s="33"/>
      <c r="D217" s="152" t="s">
        <v>648</v>
      </c>
      <c r="F217" s="194" t="s">
        <v>2488</v>
      </c>
      <c r="H217" s="189">
        <v>0</v>
      </c>
      <c r="L217" s="33"/>
      <c r="M217" s="155"/>
      <c r="T217" s="57"/>
      <c r="AU217" s="18" t="s">
        <v>84</v>
      </c>
    </row>
    <row r="218" spans="2:47" s="1" customFormat="1" ht="11.25">
      <c r="B218" s="33"/>
      <c r="D218" s="152" t="s">
        <v>648</v>
      </c>
      <c r="F218" s="194" t="s">
        <v>2489</v>
      </c>
      <c r="H218" s="189">
        <v>30</v>
      </c>
      <c r="L218" s="33"/>
      <c r="M218" s="155"/>
      <c r="T218" s="57"/>
      <c r="AU218" s="18" t="s">
        <v>84</v>
      </c>
    </row>
    <row r="219" spans="2:47" s="1" customFormat="1" ht="11.25">
      <c r="B219" s="33"/>
      <c r="D219" s="152" t="s">
        <v>648</v>
      </c>
      <c r="F219" s="194" t="s">
        <v>2490</v>
      </c>
      <c r="H219" s="189">
        <v>0</v>
      </c>
      <c r="L219" s="33"/>
      <c r="M219" s="155"/>
      <c r="T219" s="57"/>
      <c r="AU219" s="18" t="s">
        <v>84</v>
      </c>
    </row>
    <row r="220" spans="2:47" s="1" customFormat="1" ht="11.25">
      <c r="B220" s="33"/>
      <c r="D220" s="152" t="s">
        <v>648</v>
      </c>
      <c r="F220" s="194" t="s">
        <v>2491</v>
      </c>
      <c r="H220" s="189">
        <v>1.175</v>
      </c>
      <c r="L220" s="33"/>
      <c r="M220" s="155"/>
      <c r="T220" s="57"/>
      <c r="AU220" s="18" t="s">
        <v>84</v>
      </c>
    </row>
    <row r="221" spans="2:47" s="1" customFormat="1" ht="11.25">
      <c r="B221" s="33"/>
      <c r="D221" s="152" t="s">
        <v>648</v>
      </c>
      <c r="F221" s="194" t="s">
        <v>2492</v>
      </c>
      <c r="H221" s="189">
        <v>0.91200000000000003</v>
      </c>
      <c r="L221" s="33"/>
      <c r="M221" s="155"/>
      <c r="T221" s="57"/>
      <c r="AU221" s="18" t="s">
        <v>84</v>
      </c>
    </row>
    <row r="222" spans="2:47" s="1" customFormat="1" ht="11.25">
      <c r="B222" s="33"/>
      <c r="D222" s="152" t="s">
        <v>648</v>
      </c>
      <c r="F222" s="194" t="s">
        <v>2493</v>
      </c>
      <c r="H222" s="189">
        <v>0</v>
      </c>
      <c r="L222" s="33"/>
      <c r="M222" s="155"/>
      <c r="T222" s="57"/>
      <c r="AU222" s="18" t="s">
        <v>84</v>
      </c>
    </row>
    <row r="223" spans="2:47" s="1" customFormat="1" ht="11.25">
      <c r="B223" s="33"/>
      <c r="D223" s="152" t="s">
        <v>648</v>
      </c>
      <c r="F223" s="194" t="s">
        <v>2494</v>
      </c>
      <c r="H223" s="189">
        <v>12.84</v>
      </c>
      <c r="L223" s="33"/>
      <c r="M223" s="155"/>
      <c r="T223" s="57"/>
      <c r="AU223" s="18" t="s">
        <v>84</v>
      </c>
    </row>
    <row r="224" spans="2:47" s="1" customFormat="1" ht="11.25">
      <c r="B224" s="33"/>
      <c r="D224" s="152" t="s">
        <v>648</v>
      </c>
      <c r="F224" s="194" t="s">
        <v>1</v>
      </c>
      <c r="H224" s="189">
        <v>0</v>
      </c>
      <c r="L224" s="33"/>
      <c r="M224" s="155"/>
      <c r="T224" s="57"/>
      <c r="AU224" s="18" t="s">
        <v>84</v>
      </c>
    </row>
    <row r="225" spans="2:65" s="1" customFormat="1" ht="11.25">
      <c r="B225" s="33"/>
      <c r="D225" s="152" t="s">
        <v>648</v>
      </c>
      <c r="F225" s="194" t="s">
        <v>325</v>
      </c>
      <c r="H225" s="189">
        <v>85.254999999999995</v>
      </c>
      <c r="L225" s="33"/>
      <c r="M225" s="155"/>
      <c r="T225" s="57"/>
      <c r="AU225" s="18" t="s">
        <v>84</v>
      </c>
    </row>
    <row r="226" spans="2:65" s="1" customFormat="1" ht="11.25">
      <c r="B226" s="33"/>
      <c r="D226" s="152" t="s">
        <v>648</v>
      </c>
      <c r="F226" s="193" t="s">
        <v>2510</v>
      </c>
      <c r="L226" s="33"/>
      <c r="M226" s="155"/>
      <c r="T226" s="57"/>
      <c r="AU226" s="18" t="s">
        <v>84</v>
      </c>
    </row>
    <row r="227" spans="2:65" s="1" customFormat="1" ht="11.25">
      <c r="B227" s="33"/>
      <c r="D227" s="152" t="s">
        <v>648</v>
      </c>
      <c r="F227" s="194" t="s">
        <v>650</v>
      </c>
      <c r="H227" s="189">
        <v>0</v>
      </c>
      <c r="L227" s="33"/>
      <c r="M227" s="155"/>
      <c r="T227" s="57"/>
      <c r="AU227" s="18" t="s">
        <v>84</v>
      </c>
    </row>
    <row r="228" spans="2:65" s="1" customFormat="1" ht="11.25">
      <c r="B228" s="33"/>
      <c r="D228" s="152" t="s">
        <v>648</v>
      </c>
      <c r="F228" s="194" t="s">
        <v>2460</v>
      </c>
      <c r="H228" s="189">
        <v>0</v>
      </c>
      <c r="L228" s="33"/>
      <c r="M228" s="155"/>
      <c r="T228" s="57"/>
      <c r="AU228" s="18" t="s">
        <v>84</v>
      </c>
    </row>
    <row r="229" spans="2:65" s="1" customFormat="1" ht="11.25">
      <c r="B229" s="33"/>
      <c r="D229" s="152" t="s">
        <v>648</v>
      </c>
      <c r="F229" s="194" t="s">
        <v>2461</v>
      </c>
      <c r="H229" s="189">
        <v>31.016999999999999</v>
      </c>
      <c r="L229" s="33"/>
      <c r="M229" s="155"/>
      <c r="T229" s="57"/>
      <c r="AU229" s="18" t="s">
        <v>84</v>
      </c>
    </row>
    <row r="230" spans="2:65" s="1" customFormat="1" ht="11.25">
      <c r="B230" s="33"/>
      <c r="D230" s="152" t="s">
        <v>648</v>
      </c>
      <c r="F230" s="193" t="s">
        <v>2511</v>
      </c>
      <c r="L230" s="33"/>
      <c r="M230" s="155"/>
      <c r="T230" s="57"/>
      <c r="AU230" s="18" t="s">
        <v>84</v>
      </c>
    </row>
    <row r="231" spans="2:65" s="1" customFormat="1" ht="11.25">
      <c r="B231" s="33"/>
      <c r="D231" s="152" t="s">
        <v>648</v>
      </c>
      <c r="F231" s="194" t="s">
        <v>1</v>
      </c>
      <c r="H231" s="189">
        <v>0</v>
      </c>
      <c r="L231" s="33"/>
      <c r="M231" s="155"/>
      <c r="T231" s="57"/>
      <c r="AU231" s="18" t="s">
        <v>84</v>
      </c>
    </row>
    <row r="232" spans="2:65" s="1" customFormat="1" ht="11.25">
      <c r="B232" s="33"/>
      <c r="D232" s="152" t="s">
        <v>648</v>
      </c>
      <c r="F232" s="194" t="s">
        <v>325</v>
      </c>
      <c r="H232" s="189">
        <v>0</v>
      </c>
      <c r="L232" s="33"/>
      <c r="M232" s="155"/>
      <c r="T232" s="57"/>
      <c r="AU232" s="18" t="s">
        <v>84</v>
      </c>
    </row>
    <row r="233" spans="2:65" s="1" customFormat="1" ht="11.25">
      <c r="B233" s="33"/>
      <c r="D233" s="152" t="s">
        <v>648</v>
      </c>
      <c r="F233" s="193" t="s">
        <v>2512</v>
      </c>
      <c r="L233" s="33"/>
      <c r="M233" s="155"/>
      <c r="T233" s="57"/>
      <c r="AU233" s="18" t="s">
        <v>84</v>
      </c>
    </row>
    <row r="234" spans="2:65" s="1" customFormat="1" ht="11.25">
      <c r="B234" s="33"/>
      <c r="D234" s="152" t="s">
        <v>648</v>
      </c>
      <c r="F234" s="187" t="s">
        <v>2513</v>
      </c>
      <c r="L234" s="33"/>
      <c r="M234" s="155"/>
      <c r="T234" s="57"/>
      <c r="AU234" s="18" t="s">
        <v>84</v>
      </c>
    </row>
    <row r="235" spans="2:65" s="1" customFormat="1" ht="11.25">
      <c r="B235" s="33"/>
      <c r="D235" s="152" t="s">
        <v>648</v>
      </c>
      <c r="F235" s="188" t="s">
        <v>2488</v>
      </c>
      <c r="H235" s="189">
        <v>0</v>
      </c>
      <c r="L235" s="33"/>
      <c r="M235" s="155"/>
      <c r="T235" s="57"/>
      <c r="AU235" s="18" t="s">
        <v>84</v>
      </c>
    </row>
    <row r="236" spans="2:65" s="1" customFormat="1" ht="11.25">
      <c r="B236" s="33"/>
      <c r="D236" s="152" t="s">
        <v>648</v>
      </c>
      <c r="F236" s="188" t="s">
        <v>2514</v>
      </c>
      <c r="H236" s="189">
        <v>18</v>
      </c>
      <c r="L236" s="33"/>
      <c r="M236" s="155"/>
      <c r="T236" s="57"/>
      <c r="AU236" s="18" t="s">
        <v>84</v>
      </c>
    </row>
    <row r="237" spans="2:65" s="13" customFormat="1" ht="11.25">
      <c r="B237" s="162"/>
      <c r="D237" s="152" t="s">
        <v>318</v>
      </c>
      <c r="F237" s="164" t="s">
        <v>2515</v>
      </c>
      <c r="H237" s="165">
        <v>119.318</v>
      </c>
      <c r="I237" s="166"/>
      <c r="L237" s="162"/>
      <c r="M237" s="167"/>
      <c r="T237" s="168"/>
      <c r="AT237" s="163" t="s">
        <v>318</v>
      </c>
      <c r="AU237" s="163" t="s">
        <v>84</v>
      </c>
      <c r="AV237" s="13" t="s">
        <v>84</v>
      </c>
      <c r="AW237" s="13" t="s">
        <v>4</v>
      </c>
      <c r="AX237" s="13" t="s">
        <v>82</v>
      </c>
      <c r="AY237" s="163" t="s">
        <v>307</v>
      </c>
    </row>
    <row r="238" spans="2:65" s="1" customFormat="1" ht="16.5" customHeight="1">
      <c r="B238" s="33"/>
      <c r="C238" s="139" t="s">
        <v>369</v>
      </c>
      <c r="D238" s="139" t="s">
        <v>309</v>
      </c>
      <c r="E238" s="140" t="s">
        <v>370</v>
      </c>
      <c r="F238" s="141" t="s">
        <v>371</v>
      </c>
      <c r="G238" s="142" t="s">
        <v>337</v>
      </c>
      <c r="H238" s="143">
        <v>119.318</v>
      </c>
      <c r="I238" s="144"/>
      <c r="J238" s="145">
        <f>ROUND(I238*H238,2)</f>
        <v>0</v>
      </c>
      <c r="K238" s="141" t="s">
        <v>313</v>
      </c>
      <c r="L238" s="33"/>
      <c r="M238" s="146" t="s">
        <v>1</v>
      </c>
      <c r="N238" s="147" t="s">
        <v>40</v>
      </c>
      <c r="P238" s="148">
        <f>O238*H238</f>
        <v>0</v>
      </c>
      <c r="Q238" s="148">
        <v>0</v>
      </c>
      <c r="R238" s="148">
        <f>Q238*H238</f>
        <v>0</v>
      </c>
      <c r="S238" s="148">
        <v>0</v>
      </c>
      <c r="T238" s="149">
        <f>S238*H238</f>
        <v>0</v>
      </c>
      <c r="AR238" s="150" t="s">
        <v>314</v>
      </c>
      <c r="AT238" s="150" t="s">
        <v>309</v>
      </c>
      <c r="AU238" s="150" t="s">
        <v>84</v>
      </c>
      <c r="AY238" s="18" t="s">
        <v>307</v>
      </c>
      <c r="BE238" s="151">
        <f>IF(N238="základní",J238,0)</f>
        <v>0</v>
      </c>
      <c r="BF238" s="151">
        <f>IF(N238="snížená",J238,0)</f>
        <v>0</v>
      </c>
      <c r="BG238" s="151">
        <f>IF(N238="zákl. přenesená",J238,0)</f>
        <v>0</v>
      </c>
      <c r="BH238" s="151">
        <f>IF(N238="sníž. přenesená",J238,0)</f>
        <v>0</v>
      </c>
      <c r="BI238" s="151">
        <f>IF(N238="nulová",J238,0)</f>
        <v>0</v>
      </c>
      <c r="BJ238" s="18" t="s">
        <v>82</v>
      </c>
      <c r="BK238" s="151">
        <f>ROUND(I238*H238,2)</f>
        <v>0</v>
      </c>
      <c r="BL238" s="18" t="s">
        <v>314</v>
      </c>
      <c r="BM238" s="150" t="s">
        <v>2516</v>
      </c>
    </row>
    <row r="239" spans="2:65" s="1" customFormat="1" ht="19.5">
      <c r="B239" s="33"/>
      <c r="D239" s="152" t="s">
        <v>316</v>
      </c>
      <c r="F239" s="153" t="s">
        <v>373</v>
      </c>
      <c r="I239" s="154"/>
      <c r="L239" s="33"/>
      <c r="M239" s="155"/>
      <c r="T239" s="57"/>
      <c r="AT239" s="18" t="s">
        <v>316</v>
      </c>
      <c r="AU239" s="18" t="s">
        <v>84</v>
      </c>
    </row>
    <row r="240" spans="2:65" s="1" customFormat="1" ht="19.5">
      <c r="B240" s="33"/>
      <c r="D240" s="152" t="s">
        <v>357</v>
      </c>
      <c r="F240" s="176" t="s">
        <v>358</v>
      </c>
      <c r="I240" s="154"/>
      <c r="L240" s="33"/>
      <c r="M240" s="155"/>
      <c r="T240" s="57"/>
      <c r="AT240" s="18" t="s">
        <v>357</v>
      </c>
      <c r="AU240" s="18" t="s">
        <v>84</v>
      </c>
    </row>
    <row r="241" spans="2:51" s="13" customFormat="1" ht="11.25">
      <c r="B241" s="162"/>
      <c r="D241" s="152" t="s">
        <v>318</v>
      </c>
      <c r="E241" s="163" t="s">
        <v>1</v>
      </c>
      <c r="F241" s="164" t="s">
        <v>359</v>
      </c>
      <c r="H241" s="165">
        <v>101.117</v>
      </c>
      <c r="I241" s="166"/>
      <c r="L241" s="162"/>
      <c r="M241" s="167"/>
      <c r="T241" s="168"/>
      <c r="AT241" s="163" t="s">
        <v>318</v>
      </c>
      <c r="AU241" s="163" t="s">
        <v>84</v>
      </c>
      <c r="AV241" s="13" t="s">
        <v>84</v>
      </c>
      <c r="AW241" s="13" t="s">
        <v>32</v>
      </c>
      <c r="AX241" s="13" t="s">
        <v>82</v>
      </c>
      <c r="AY241" s="163" t="s">
        <v>307</v>
      </c>
    </row>
    <row r="242" spans="2:51" s="1" customFormat="1" ht="11.25">
      <c r="B242" s="33"/>
      <c r="D242" s="152" t="s">
        <v>648</v>
      </c>
      <c r="F242" s="187" t="s">
        <v>2507</v>
      </c>
      <c r="L242" s="33"/>
      <c r="M242" s="155"/>
      <c r="T242" s="57"/>
      <c r="AU242" s="18" t="s">
        <v>84</v>
      </c>
    </row>
    <row r="243" spans="2:51" s="1" customFormat="1" ht="11.25">
      <c r="B243" s="33"/>
      <c r="D243" s="152" t="s">
        <v>648</v>
      </c>
      <c r="F243" s="188" t="s">
        <v>2508</v>
      </c>
      <c r="H243" s="189">
        <v>119.117</v>
      </c>
      <c r="L243" s="33"/>
      <c r="M243" s="155"/>
      <c r="T243" s="57"/>
      <c r="AU243" s="18" t="s">
        <v>84</v>
      </c>
    </row>
    <row r="244" spans="2:51" s="1" customFormat="1" ht="11.25">
      <c r="B244" s="33"/>
      <c r="D244" s="152" t="s">
        <v>648</v>
      </c>
      <c r="F244" s="193" t="s">
        <v>2509</v>
      </c>
      <c r="L244" s="33"/>
      <c r="M244" s="155"/>
      <c r="T244" s="57"/>
      <c r="AU244" s="18" t="s">
        <v>84</v>
      </c>
    </row>
    <row r="245" spans="2:51" s="1" customFormat="1" ht="11.25">
      <c r="B245" s="33"/>
      <c r="D245" s="152" t="s">
        <v>648</v>
      </c>
      <c r="F245" s="194" t="s">
        <v>650</v>
      </c>
      <c r="H245" s="189">
        <v>0</v>
      </c>
      <c r="L245" s="33"/>
      <c r="M245" s="155"/>
      <c r="T245" s="57"/>
      <c r="AU245" s="18" t="s">
        <v>84</v>
      </c>
    </row>
    <row r="246" spans="2:51" s="1" customFormat="1" ht="11.25">
      <c r="B246" s="33"/>
      <c r="D246" s="152" t="s">
        <v>648</v>
      </c>
      <c r="F246" s="194" t="s">
        <v>2482</v>
      </c>
      <c r="H246" s="189">
        <v>0</v>
      </c>
      <c r="L246" s="33"/>
      <c r="M246" s="155"/>
      <c r="T246" s="57"/>
      <c r="AU246" s="18" t="s">
        <v>84</v>
      </c>
    </row>
    <row r="247" spans="2:51" s="1" customFormat="1" ht="11.25">
      <c r="B247" s="33"/>
      <c r="D247" s="152" t="s">
        <v>648</v>
      </c>
      <c r="F247" s="194" t="s">
        <v>2483</v>
      </c>
      <c r="H247" s="189">
        <v>13.244</v>
      </c>
      <c r="L247" s="33"/>
      <c r="M247" s="155"/>
      <c r="T247" s="57"/>
      <c r="AU247" s="18" t="s">
        <v>84</v>
      </c>
    </row>
    <row r="248" spans="2:51" s="1" customFormat="1" ht="11.25">
      <c r="B248" s="33"/>
      <c r="D248" s="152" t="s">
        <v>648</v>
      </c>
      <c r="F248" s="194" t="s">
        <v>2484</v>
      </c>
      <c r="H248" s="189">
        <v>0</v>
      </c>
      <c r="L248" s="33"/>
      <c r="M248" s="155"/>
      <c r="T248" s="57"/>
      <c r="AU248" s="18" t="s">
        <v>84</v>
      </c>
    </row>
    <row r="249" spans="2:51" s="1" customFormat="1" ht="11.25">
      <c r="B249" s="33"/>
      <c r="D249" s="152" t="s">
        <v>648</v>
      </c>
      <c r="F249" s="194" t="s">
        <v>2485</v>
      </c>
      <c r="H249" s="189">
        <v>23.484000000000002</v>
      </c>
      <c r="L249" s="33"/>
      <c r="M249" s="155"/>
      <c r="T249" s="57"/>
      <c r="AU249" s="18" t="s">
        <v>84</v>
      </c>
    </row>
    <row r="250" spans="2:51" s="1" customFormat="1" ht="11.25">
      <c r="B250" s="33"/>
      <c r="D250" s="152" t="s">
        <v>648</v>
      </c>
      <c r="F250" s="194" t="s">
        <v>2486</v>
      </c>
      <c r="H250" s="189">
        <v>0</v>
      </c>
      <c r="L250" s="33"/>
      <c r="M250" s="155"/>
      <c r="T250" s="57"/>
      <c r="AU250" s="18" t="s">
        <v>84</v>
      </c>
    </row>
    <row r="251" spans="2:51" s="1" customFormat="1" ht="11.25">
      <c r="B251" s="33"/>
      <c r="D251" s="152" t="s">
        <v>648</v>
      </c>
      <c r="F251" s="194" t="s">
        <v>2487</v>
      </c>
      <c r="H251" s="189">
        <v>3.6</v>
      </c>
      <c r="L251" s="33"/>
      <c r="M251" s="155"/>
      <c r="T251" s="57"/>
      <c r="AU251" s="18" t="s">
        <v>84</v>
      </c>
    </row>
    <row r="252" spans="2:51" s="1" customFormat="1" ht="11.25">
      <c r="B252" s="33"/>
      <c r="D252" s="152" t="s">
        <v>648</v>
      </c>
      <c r="F252" s="194" t="s">
        <v>2488</v>
      </c>
      <c r="H252" s="189">
        <v>0</v>
      </c>
      <c r="L252" s="33"/>
      <c r="M252" s="155"/>
      <c r="T252" s="57"/>
      <c r="AU252" s="18" t="s">
        <v>84</v>
      </c>
    </row>
    <row r="253" spans="2:51" s="1" customFormat="1" ht="11.25">
      <c r="B253" s="33"/>
      <c r="D253" s="152" t="s">
        <v>648</v>
      </c>
      <c r="F253" s="194" t="s">
        <v>2489</v>
      </c>
      <c r="H253" s="189">
        <v>30</v>
      </c>
      <c r="L253" s="33"/>
      <c r="M253" s="155"/>
      <c r="T253" s="57"/>
      <c r="AU253" s="18" t="s">
        <v>84</v>
      </c>
    </row>
    <row r="254" spans="2:51" s="1" customFormat="1" ht="11.25">
      <c r="B254" s="33"/>
      <c r="D254" s="152" t="s">
        <v>648</v>
      </c>
      <c r="F254" s="194" t="s">
        <v>2490</v>
      </c>
      <c r="H254" s="189">
        <v>0</v>
      </c>
      <c r="L254" s="33"/>
      <c r="M254" s="155"/>
      <c r="T254" s="57"/>
      <c r="AU254" s="18" t="s">
        <v>84</v>
      </c>
    </row>
    <row r="255" spans="2:51" s="1" customFormat="1" ht="11.25">
      <c r="B255" s="33"/>
      <c r="D255" s="152" t="s">
        <v>648</v>
      </c>
      <c r="F255" s="194" t="s">
        <v>2491</v>
      </c>
      <c r="H255" s="189">
        <v>1.175</v>
      </c>
      <c r="L255" s="33"/>
      <c r="M255" s="155"/>
      <c r="T255" s="57"/>
      <c r="AU255" s="18" t="s">
        <v>84</v>
      </c>
    </row>
    <row r="256" spans="2:51" s="1" customFormat="1" ht="11.25">
      <c r="B256" s="33"/>
      <c r="D256" s="152" t="s">
        <v>648</v>
      </c>
      <c r="F256" s="194" t="s">
        <v>2492</v>
      </c>
      <c r="H256" s="189">
        <v>0.91200000000000003</v>
      </c>
      <c r="L256" s="33"/>
      <c r="M256" s="155"/>
      <c r="T256" s="57"/>
      <c r="AU256" s="18" t="s">
        <v>84</v>
      </c>
    </row>
    <row r="257" spans="2:51" s="1" customFormat="1" ht="11.25">
      <c r="B257" s="33"/>
      <c r="D257" s="152" t="s">
        <v>648</v>
      </c>
      <c r="F257" s="194" t="s">
        <v>2493</v>
      </c>
      <c r="H257" s="189">
        <v>0</v>
      </c>
      <c r="L257" s="33"/>
      <c r="M257" s="155"/>
      <c r="T257" s="57"/>
      <c r="AU257" s="18" t="s">
        <v>84</v>
      </c>
    </row>
    <row r="258" spans="2:51" s="1" customFormat="1" ht="11.25">
      <c r="B258" s="33"/>
      <c r="D258" s="152" t="s">
        <v>648</v>
      </c>
      <c r="F258" s="194" t="s">
        <v>2494</v>
      </c>
      <c r="H258" s="189">
        <v>12.84</v>
      </c>
      <c r="L258" s="33"/>
      <c r="M258" s="155"/>
      <c r="T258" s="57"/>
      <c r="AU258" s="18" t="s">
        <v>84</v>
      </c>
    </row>
    <row r="259" spans="2:51" s="1" customFormat="1" ht="11.25">
      <c r="B259" s="33"/>
      <c r="D259" s="152" t="s">
        <v>648</v>
      </c>
      <c r="F259" s="194" t="s">
        <v>1</v>
      </c>
      <c r="H259" s="189">
        <v>0</v>
      </c>
      <c r="L259" s="33"/>
      <c r="M259" s="155"/>
      <c r="T259" s="57"/>
      <c r="AU259" s="18" t="s">
        <v>84</v>
      </c>
    </row>
    <row r="260" spans="2:51" s="1" customFormat="1" ht="11.25">
      <c r="B260" s="33"/>
      <c r="D260" s="152" t="s">
        <v>648</v>
      </c>
      <c r="F260" s="194" t="s">
        <v>325</v>
      </c>
      <c r="H260" s="189">
        <v>85.254999999999995</v>
      </c>
      <c r="L260" s="33"/>
      <c r="M260" s="155"/>
      <c r="T260" s="57"/>
      <c r="AU260" s="18" t="s">
        <v>84</v>
      </c>
    </row>
    <row r="261" spans="2:51" s="1" customFormat="1" ht="11.25">
      <c r="B261" s="33"/>
      <c r="D261" s="152" t="s">
        <v>648</v>
      </c>
      <c r="F261" s="193" t="s">
        <v>2510</v>
      </c>
      <c r="L261" s="33"/>
      <c r="M261" s="155"/>
      <c r="T261" s="57"/>
      <c r="AU261" s="18" t="s">
        <v>84</v>
      </c>
    </row>
    <row r="262" spans="2:51" s="1" customFormat="1" ht="11.25">
      <c r="B262" s="33"/>
      <c r="D262" s="152" t="s">
        <v>648</v>
      </c>
      <c r="F262" s="194" t="s">
        <v>650</v>
      </c>
      <c r="H262" s="189">
        <v>0</v>
      </c>
      <c r="L262" s="33"/>
      <c r="M262" s="155"/>
      <c r="T262" s="57"/>
      <c r="AU262" s="18" t="s">
        <v>84</v>
      </c>
    </row>
    <row r="263" spans="2:51" s="1" customFormat="1" ht="11.25">
      <c r="B263" s="33"/>
      <c r="D263" s="152" t="s">
        <v>648</v>
      </c>
      <c r="F263" s="194" t="s">
        <v>2460</v>
      </c>
      <c r="H263" s="189">
        <v>0</v>
      </c>
      <c r="L263" s="33"/>
      <c r="M263" s="155"/>
      <c r="T263" s="57"/>
      <c r="AU263" s="18" t="s">
        <v>84</v>
      </c>
    </row>
    <row r="264" spans="2:51" s="1" customFormat="1" ht="11.25">
      <c r="B264" s="33"/>
      <c r="D264" s="152" t="s">
        <v>648</v>
      </c>
      <c r="F264" s="194" t="s">
        <v>2461</v>
      </c>
      <c r="H264" s="189">
        <v>31.016999999999999</v>
      </c>
      <c r="L264" s="33"/>
      <c r="M264" s="155"/>
      <c r="T264" s="57"/>
      <c r="AU264" s="18" t="s">
        <v>84</v>
      </c>
    </row>
    <row r="265" spans="2:51" s="1" customFormat="1" ht="11.25">
      <c r="B265" s="33"/>
      <c r="D265" s="152" t="s">
        <v>648</v>
      </c>
      <c r="F265" s="193" t="s">
        <v>2511</v>
      </c>
      <c r="L265" s="33"/>
      <c r="M265" s="155"/>
      <c r="T265" s="57"/>
      <c r="AU265" s="18" t="s">
        <v>84</v>
      </c>
    </row>
    <row r="266" spans="2:51" s="1" customFormat="1" ht="11.25">
      <c r="B266" s="33"/>
      <c r="D266" s="152" t="s">
        <v>648</v>
      </c>
      <c r="F266" s="194" t="s">
        <v>1</v>
      </c>
      <c r="H266" s="189">
        <v>0</v>
      </c>
      <c r="L266" s="33"/>
      <c r="M266" s="155"/>
      <c r="T266" s="57"/>
      <c r="AU266" s="18" t="s">
        <v>84</v>
      </c>
    </row>
    <row r="267" spans="2:51" s="1" customFormat="1" ht="11.25">
      <c r="B267" s="33"/>
      <c r="D267" s="152" t="s">
        <v>648</v>
      </c>
      <c r="F267" s="194" t="s">
        <v>325</v>
      </c>
      <c r="H267" s="189">
        <v>0</v>
      </c>
      <c r="L267" s="33"/>
      <c r="M267" s="155"/>
      <c r="T267" s="57"/>
      <c r="AU267" s="18" t="s">
        <v>84</v>
      </c>
    </row>
    <row r="268" spans="2:51" s="1" customFormat="1" ht="11.25">
      <c r="B268" s="33"/>
      <c r="D268" s="152" t="s">
        <v>648</v>
      </c>
      <c r="F268" s="193" t="s">
        <v>2512</v>
      </c>
      <c r="L268" s="33"/>
      <c r="M268" s="155"/>
      <c r="T268" s="57"/>
      <c r="AU268" s="18" t="s">
        <v>84</v>
      </c>
    </row>
    <row r="269" spans="2:51" s="1" customFormat="1" ht="11.25">
      <c r="B269" s="33"/>
      <c r="D269" s="152" t="s">
        <v>648</v>
      </c>
      <c r="F269" s="187" t="s">
        <v>2513</v>
      </c>
      <c r="L269" s="33"/>
      <c r="M269" s="155"/>
      <c r="T269" s="57"/>
      <c r="AU269" s="18" t="s">
        <v>84</v>
      </c>
    </row>
    <row r="270" spans="2:51" s="1" customFormat="1" ht="11.25">
      <c r="B270" s="33"/>
      <c r="D270" s="152" t="s">
        <v>648</v>
      </c>
      <c r="F270" s="188" t="s">
        <v>2488</v>
      </c>
      <c r="H270" s="189">
        <v>0</v>
      </c>
      <c r="L270" s="33"/>
      <c r="M270" s="155"/>
      <c r="T270" s="57"/>
      <c r="AU270" s="18" t="s">
        <v>84</v>
      </c>
    </row>
    <row r="271" spans="2:51" s="1" customFormat="1" ht="11.25">
      <c r="B271" s="33"/>
      <c r="D271" s="152" t="s">
        <v>648</v>
      </c>
      <c r="F271" s="188" t="s">
        <v>2514</v>
      </c>
      <c r="H271" s="189">
        <v>18</v>
      </c>
      <c r="L271" s="33"/>
      <c r="M271" s="155"/>
      <c r="T271" s="57"/>
      <c r="AU271" s="18" t="s">
        <v>84</v>
      </c>
    </row>
    <row r="272" spans="2:51" s="13" customFormat="1" ht="11.25">
      <c r="B272" s="162"/>
      <c r="D272" s="152" t="s">
        <v>318</v>
      </c>
      <c r="F272" s="164" t="s">
        <v>2515</v>
      </c>
      <c r="H272" s="165">
        <v>119.318</v>
      </c>
      <c r="I272" s="166"/>
      <c r="L272" s="162"/>
      <c r="M272" s="167"/>
      <c r="T272" s="168"/>
      <c r="AT272" s="163" t="s">
        <v>318</v>
      </c>
      <c r="AU272" s="163" t="s">
        <v>84</v>
      </c>
      <c r="AV272" s="13" t="s">
        <v>84</v>
      </c>
      <c r="AW272" s="13" t="s">
        <v>4</v>
      </c>
      <c r="AX272" s="13" t="s">
        <v>82</v>
      </c>
      <c r="AY272" s="163" t="s">
        <v>307</v>
      </c>
    </row>
    <row r="273" spans="2:65" s="1" customFormat="1" ht="33" customHeight="1">
      <c r="B273" s="33"/>
      <c r="C273" s="139" t="s">
        <v>374</v>
      </c>
      <c r="D273" s="139" t="s">
        <v>309</v>
      </c>
      <c r="E273" s="140" t="s">
        <v>362</v>
      </c>
      <c r="F273" s="141" t="s">
        <v>363</v>
      </c>
      <c r="G273" s="142" t="s">
        <v>364</v>
      </c>
      <c r="H273" s="143">
        <v>182.011</v>
      </c>
      <c r="I273" s="144"/>
      <c r="J273" s="145">
        <f>ROUND(I273*H273,2)</f>
        <v>0</v>
      </c>
      <c r="K273" s="141" t="s">
        <v>313</v>
      </c>
      <c r="L273" s="33"/>
      <c r="M273" s="146" t="s">
        <v>1</v>
      </c>
      <c r="N273" s="147" t="s">
        <v>40</v>
      </c>
      <c r="P273" s="148">
        <f>O273*H273</f>
        <v>0</v>
      </c>
      <c r="Q273" s="148">
        <v>0</v>
      </c>
      <c r="R273" s="148">
        <f>Q273*H273</f>
        <v>0</v>
      </c>
      <c r="S273" s="148">
        <v>0</v>
      </c>
      <c r="T273" s="149">
        <f>S273*H273</f>
        <v>0</v>
      </c>
      <c r="AR273" s="150" t="s">
        <v>314</v>
      </c>
      <c r="AT273" s="150" t="s">
        <v>309</v>
      </c>
      <c r="AU273" s="150" t="s">
        <v>84</v>
      </c>
      <c r="AY273" s="18" t="s">
        <v>307</v>
      </c>
      <c r="BE273" s="151">
        <f>IF(N273="základní",J273,0)</f>
        <v>0</v>
      </c>
      <c r="BF273" s="151">
        <f>IF(N273="snížená",J273,0)</f>
        <v>0</v>
      </c>
      <c r="BG273" s="151">
        <f>IF(N273="zákl. přenesená",J273,0)</f>
        <v>0</v>
      </c>
      <c r="BH273" s="151">
        <f>IF(N273="sníž. přenesená",J273,0)</f>
        <v>0</v>
      </c>
      <c r="BI273" s="151">
        <f>IF(N273="nulová",J273,0)</f>
        <v>0</v>
      </c>
      <c r="BJ273" s="18" t="s">
        <v>82</v>
      </c>
      <c r="BK273" s="151">
        <f>ROUND(I273*H273,2)</f>
        <v>0</v>
      </c>
      <c r="BL273" s="18" t="s">
        <v>314</v>
      </c>
      <c r="BM273" s="150" t="s">
        <v>2517</v>
      </c>
    </row>
    <row r="274" spans="2:65" s="1" customFormat="1" ht="29.25">
      <c r="B274" s="33"/>
      <c r="D274" s="152" t="s">
        <v>316</v>
      </c>
      <c r="F274" s="153" t="s">
        <v>366</v>
      </c>
      <c r="I274" s="154"/>
      <c r="L274" s="33"/>
      <c r="M274" s="155"/>
      <c r="T274" s="57"/>
      <c r="AT274" s="18" t="s">
        <v>316</v>
      </c>
      <c r="AU274" s="18" t="s">
        <v>84</v>
      </c>
    </row>
    <row r="275" spans="2:65" s="1" customFormat="1" ht="29.25">
      <c r="B275" s="33"/>
      <c r="D275" s="152" t="s">
        <v>357</v>
      </c>
      <c r="F275" s="176" t="s">
        <v>367</v>
      </c>
      <c r="I275" s="154"/>
      <c r="L275" s="33"/>
      <c r="M275" s="155"/>
      <c r="T275" s="57"/>
      <c r="AT275" s="18" t="s">
        <v>357</v>
      </c>
      <c r="AU275" s="18" t="s">
        <v>84</v>
      </c>
    </row>
    <row r="276" spans="2:65" s="13" customFormat="1" ht="11.25">
      <c r="B276" s="162"/>
      <c r="D276" s="152" t="s">
        <v>318</v>
      </c>
      <c r="E276" s="163" t="s">
        <v>1</v>
      </c>
      <c r="F276" s="164" t="s">
        <v>359</v>
      </c>
      <c r="H276" s="165">
        <v>101.117</v>
      </c>
      <c r="I276" s="166"/>
      <c r="L276" s="162"/>
      <c r="M276" s="167"/>
      <c r="T276" s="168"/>
      <c r="AT276" s="163" t="s">
        <v>318</v>
      </c>
      <c r="AU276" s="163" t="s">
        <v>84</v>
      </c>
      <c r="AV276" s="13" t="s">
        <v>84</v>
      </c>
      <c r="AW276" s="13" t="s">
        <v>32</v>
      </c>
      <c r="AX276" s="13" t="s">
        <v>82</v>
      </c>
      <c r="AY276" s="163" t="s">
        <v>307</v>
      </c>
    </row>
    <row r="277" spans="2:65" s="1" customFormat="1" ht="11.25">
      <c r="B277" s="33"/>
      <c r="D277" s="152" t="s">
        <v>648</v>
      </c>
      <c r="F277" s="187" t="s">
        <v>2507</v>
      </c>
      <c r="L277" s="33"/>
      <c r="M277" s="155"/>
      <c r="T277" s="57"/>
      <c r="AU277" s="18" t="s">
        <v>84</v>
      </c>
    </row>
    <row r="278" spans="2:65" s="1" customFormat="1" ht="11.25">
      <c r="B278" s="33"/>
      <c r="D278" s="152" t="s">
        <v>648</v>
      </c>
      <c r="F278" s="188" t="s">
        <v>2508</v>
      </c>
      <c r="H278" s="189">
        <v>119.117</v>
      </c>
      <c r="L278" s="33"/>
      <c r="M278" s="155"/>
      <c r="T278" s="57"/>
      <c r="AU278" s="18" t="s">
        <v>84</v>
      </c>
    </row>
    <row r="279" spans="2:65" s="1" customFormat="1" ht="11.25">
      <c r="B279" s="33"/>
      <c r="D279" s="152" t="s">
        <v>648</v>
      </c>
      <c r="F279" s="193" t="s">
        <v>2509</v>
      </c>
      <c r="L279" s="33"/>
      <c r="M279" s="155"/>
      <c r="T279" s="57"/>
      <c r="AU279" s="18" t="s">
        <v>84</v>
      </c>
    </row>
    <row r="280" spans="2:65" s="1" customFormat="1" ht="11.25">
      <c r="B280" s="33"/>
      <c r="D280" s="152" t="s">
        <v>648</v>
      </c>
      <c r="F280" s="194" t="s">
        <v>650</v>
      </c>
      <c r="H280" s="189">
        <v>0</v>
      </c>
      <c r="L280" s="33"/>
      <c r="M280" s="155"/>
      <c r="T280" s="57"/>
      <c r="AU280" s="18" t="s">
        <v>84</v>
      </c>
    </row>
    <row r="281" spans="2:65" s="1" customFormat="1" ht="11.25">
      <c r="B281" s="33"/>
      <c r="D281" s="152" t="s">
        <v>648</v>
      </c>
      <c r="F281" s="194" t="s">
        <v>2482</v>
      </c>
      <c r="H281" s="189">
        <v>0</v>
      </c>
      <c r="L281" s="33"/>
      <c r="M281" s="155"/>
      <c r="T281" s="57"/>
      <c r="AU281" s="18" t="s">
        <v>84</v>
      </c>
    </row>
    <row r="282" spans="2:65" s="1" customFormat="1" ht="11.25">
      <c r="B282" s="33"/>
      <c r="D282" s="152" t="s">
        <v>648</v>
      </c>
      <c r="F282" s="194" t="s">
        <v>2483</v>
      </c>
      <c r="H282" s="189">
        <v>13.244</v>
      </c>
      <c r="L282" s="33"/>
      <c r="M282" s="155"/>
      <c r="T282" s="57"/>
      <c r="AU282" s="18" t="s">
        <v>84</v>
      </c>
    </row>
    <row r="283" spans="2:65" s="1" customFormat="1" ht="11.25">
      <c r="B283" s="33"/>
      <c r="D283" s="152" t="s">
        <v>648</v>
      </c>
      <c r="F283" s="194" t="s">
        <v>2484</v>
      </c>
      <c r="H283" s="189">
        <v>0</v>
      </c>
      <c r="L283" s="33"/>
      <c r="M283" s="155"/>
      <c r="T283" s="57"/>
      <c r="AU283" s="18" t="s">
        <v>84</v>
      </c>
    </row>
    <row r="284" spans="2:65" s="1" customFormat="1" ht="11.25">
      <c r="B284" s="33"/>
      <c r="D284" s="152" t="s">
        <v>648</v>
      </c>
      <c r="F284" s="194" t="s">
        <v>2485</v>
      </c>
      <c r="H284" s="189">
        <v>23.484000000000002</v>
      </c>
      <c r="L284" s="33"/>
      <c r="M284" s="155"/>
      <c r="T284" s="57"/>
      <c r="AU284" s="18" t="s">
        <v>84</v>
      </c>
    </row>
    <row r="285" spans="2:65" s="1" customFormat="1" ht="11.25">
      <c r="B285" s="33"/>
      <c r="D285" s="152" t="s">
        <v>648</v>
      </c>
      <c r="F285" s="194" t="s">
        <v>2486</v>
      </c>
      <c r="H285" s="189">
        <v>0</v>
      </c>
      <c r="L285" s="33"/>
      <c r="M285" s="155"/>
      <c r="T285" s="57"/>
      <c r="AU285" s="18" t="s">
        <v>84</v>
      </c>
    </row>
    <row r="286" spans="2:65" s="1" customFormat="1" ht="11.25">
      <c r="B286" s="33"/>
      <c r="D286" s="152" t="s">
        <v>648</v>
      </c>
      <c r="F286" s="194" t="s">
        <v>2487</v>
      </c>
      <c r="H286" s="189">
        <v>3.6</v>
      </c>
      <c r="L286" s="33"/>
      <c r="M286" s="155"/>
      <c r="T286" s="57"/>
      <c r="AU286" s="18" t="s">
        <v>84</v>
      </c>
    </row>
    <row r="287" spans="2:65" s="1" customFormat="1" ht="11.25">
      <c r="B287" s="33"/>
      <c r="D287" s="152" t="s">
        <v>648</v>
      </c>
      <c r="F287" s="194" t="s">
        <v>2488</v>
      </c>
      <c r="H287" s="189">
        <v>0</v>
      </c>
      <c r="L287" s="33"/>
      <c r="M287" s="155"/>
      <c r="T287" s="57"/>
      <c r="AU287" s="18" t="s">
        <v>84</v>
      </c>
    </row>
    <row r="288" spans="2:65" s="1" customFormat="1" ht="11.25">
      <c r="B288" s="33"/>
      <c r="D288" s="152" t="s">
        <v>648</v>
      </c>
      <c r="F288" s="194" t="s">
        <v>2489</v>
      </c>
      <c r="H288" s="189">
        <v>30</v>
      </c>
      <c r="L288" s="33"/>
      <c r="M288" s="155"/>
      <c r="T288" s="57"/>
      <c r="AU288" s="18" t="s">
        <v>84</v>
      </c>
    </row>
    <row r="289" spans="2:47" s="1" customFormat="1" ht="11.25">
      <c r="B289" s="33"/>
      <c r="D289" s="152" t="s">
        <v>648</v>
      </c>
      <c r="F289" s="194" t="s">
        <v>2490</v>
      </c>
      <c r="H289" s="189">
        <v>0</v>
      </c>
      <c r="L289" s="33"/>
      <c r="M289" s="155"/>
      <c r="T289" s="57"/>
      <c r="AU289" s="18" t="s">
        <v>84</v>
      </c>
    </row>
    <row r="290" spans="2:47" s="1" customFormat="1" ht="11.25">
      <c r="B290" s="33"/>
      <c r="D290" s="152" t="s">
        <v>648</v>
      </c>
      <c r="F290" s="194" t="s">
        <v>2491</v>
      </c>
      <c r="H290" s="189">
        <v>1.175</v>
      </c>
      <c r="L290" s="33"/>
      <c r="M290" s="155"/>
      <c r="T290" s="57"/>
      <c r="AU290" s="18" t="s">
        <v>84</v>
      </c>
    </row>
    <row r="291" spans="2:47" s="1" customFormat="1" ht="11.25">
      <c r="B291" s="33"/>
      <c r="D291" s="152" t="s">
        <v>648</v>
      </c>
      <c r="F291" s="194" t="s">
        <v>2492</v>
      </c>
      <c r="H291" s="189">
        <v>0.91200000000000003</v>
      </c>
      <c r="L291" s="33"/>
      <c r="M291" s="155"/>
      <c r="T291" s="57"/>
      <c r="AU291" s="18" t="s">
        <v>84</v>
      </c>
    </row>
    <row r="292" spans="2:47" s="1" customFormat="1" ht="11.25">
      <c r="B292" s="33"/>
      <c r="D292" s="152" t="s">
        <v>648</v>
      </c>
      <c r="F292" s="194" t="s">
        <v>2493</v>
      </c>
      <c r="H292" s="189">
        <v>0</v>
      </c>
      <c r="L292" s="33"/>
      <c r="M292" s="155"/>
      <c r="T292" s="57"/>
      <c r="AU292" s="18" t="s">
        <v>84</v>
      </c>
    </row>
    <row r="293" spans="2:47" s="1" customFormat="1" ht="11.25">
      <c r="B293" s="33"/>
      <c r="D293" s="152" t="s">
        <v>648</v>
      </c>
      <c r="F293" s="194" t="s">
        <v>2494</v>
      </c>
      <c r="H293" s="189">
        <v>12.84</v>
      </c>
      <c r="L293" s="33"/>
      <c r="M293" s="155"/>
      <c r="T293" s="57"/>
      <c r="AU293" s="18" t="s">
        <v>84</v>
      </c>
    </row>
    <row r="294" spans="2:47" s="1" customFormat="1" ht="11.25">
      <c r="B294" s="33"/>
      <c r="D294" s="152" t="s">
        <v>648</v>
      </c>
      <c r="F294" s="194" t="s">
        <v>1</v>
      </c>
      <c r="H294" s="189">
        <v>0</v>
      </c>
      <c r="L294" s="33"/>
      <c r="M294" s="155"/>
      <c r="T294" s="57"/>
      <c r="AU294" s="18" t="s">
        <v>84</v>
      </c>
    </row>
    <row r="295" spans="2:47" s="1" customFormat="1" ht="11.25">
      <c r="B295" s="33"/>
      <c r="D295" s="152" t="s">
        <v>648</v>
      </c>
      <c r="F295" s="194" t="s">
        <v>325</v>
      </c>
      <c r="H295" s="189">
        <v>85.254999999999995</v>
      </c>
      <c r="L295" s="33"/>
      <c r="M295" s="155"/>
      <c r="T295" s="57"/>
      <c r="AU295" s="18" t="s">
        <v>84</v>
      </c>
    </row>
    <row r="296" spans="2:47" s="1" customFormat="1" ht="11.25">
      <c r="B296" s="33"/>
      <c r="D296" s="152" t="s">
        <v>648</v>
      </c>
      <c r="F296" s="193" t="s">
        <v>2510</v>
      </c>
      <c r="L296" s="33"/>
      <c r="M296" s="155"/>
      <c r="T296" s="57"/>
      <c r="AU296" s="18" t="s">
        <v>84</v>
      </c>
    </row>
    <row r="297" spans="2:47" s="1" customFormat="1" ht="11.25">
      <c r="B297" s="33"/>
      <c r="D297" s="152" t="s">
        <v>648</v>
      </c>
      <c r="F297" s="194" t="s">
        <v>650</v>
      </c>
      <c r="H297" s="189">
        <v>0</v>
      </c>
      <c r="L297" s="33"/>
      <c r="M297" s="155"/>
      <c r="T297" s="57"/>
      <c r="AU297" s="18" t="s">
        <v>84</v>
      </c>
    </row>
    <row r="298" spans="2:47" s="1" customFormat="1" ht="11.25">
      <c r="B298" s="33"/>
      <c r="D298" s="152" t="s">
        <v>648</v>
      </c>
      <c r="F298" s="194" t="s">
        <v>2460</v>
      </c>
      <c r="H298" s="189">
        <v>0</v>
      </c>
      <c r="L298" s="33"/>
      <c r="M298" s="155"/>
      <c r="T298" s="57"/>
      <c r="AU298" s="18" t="s">
        <v>84</v>
      </c>
    </row>
    <row r="299" spans="2:47" s="1" customFormat="1" ht="11.25">
      <c r="B299" s="33"/>
      <c r="D299" s="152" t="s">
        <v>648</v>
      </c>
      <c r="F299" s="194" t="s">
        <v>2461</v>
      </c>
      <c r="H299" s="189">
        <v>31.016999999999999</v>
      </c>
      <c r="L299" s="33"/>
      <c r="M299" s="155"/>
      <c r="T299" s="57"/>
      <c r="AU299" s="18" t="s">
        <v>84</v>
      </c>
    </row>
    <row r="300" spans="2:47" s="1" customFormat="1" ht="11.25">
      <c r="B300" s="33"/>
      <c r="D300" s="152" t="s">
        <v>648</v>
      </c>
      <c r="F300" s="193" t="s">
        <v>2511</v>
      </c>
      <c r="L300" s="33"/>
      <c r="M300" s="155"/>
      <c r="T300" s="57"/>
      <c r="AU300" s="18" t="s">
        <v>84</v>
      </c>
    </row>
    <row r="301" spans="2:47" s="1" customFormat="1" ht="11.25">
      <c r="B301" s="33"/>
      <c r="D301" s="152" t="s">
        <v>648</v>
      </c>
      <c r="F301" s="194" t="s">
        <v>1</v>
      </c>
      <c r="H301" s="189">
        <v>0</v>
      </c>
      <c r="L301" s="33"/>
      <c r="M301" s="155"/>
      <c r="T301" s="57"/>
      <c r="AU301" s="18" t="s">
        <v>84</v>
      </c>
    </row>
    <row r="302" spans="2:47" s="1" customFormat="1" ht="11.25">
      <c r="B302" s="33"/>
      <c r="D302" s="152" t="s">
        <v>648</v>
      </c>
      <c r="F302" s="194" t="s">
        <v>325</v>
      </c>
      <c r="H302" s="189">
        <v>0</v>
      </c>
      <c r="L302" s="33"/>
      <c r="M302" s="155"/>
      <c r="T302" s="57"/>
      <c r="AU302" s="18" t="s">
        <v>84</v>
      </c>
    </row>
    <row r="303" spans="2:47" s="1" customFormat="1" ht="11.25">
      <c r="B303" s="33"/>
      <c r="D303" s="152" t="s">
        <v>648</v>
      </c>
      <c r="F303" s="193" t="s">
        <v>2512</v>
      </c>
      <c r="L303" s="33"/>
      <c r="M303" s="155"/>
      <c r="T303" s="57"/>
      <c r="AU303" s="18" t="s">
        <v>84</v>
      </c>
    </row>
    <row r="304" spans="2:47" s="1" customFormat="1" ht="11.25">
      <c r="B304" s="33"/>
      <c r="D304" s="152" t="s">
        <v>648</v>
      </c>
      <c r="F304" s="187" t="s">
        <v>2513</v>
      </c>
      <c r="L304" s="33"/>
      <c r="M304" s="155"/>
      <c r="T304" s="57"/>
      <c r="AU304" s="18" t="s">
        <v>84</v>
      </c>
    </row>
    <row r="305" spans="2:65" s="1" customFormat="1" ht="11.25">
      <c r="B305" s="33"/>
      <c r="D305" s="152" t="s">
        <v>648</v>
      </c>
      <c r="F305" s="188" t="s">
        <v>2488</v>
      </c>
      <c r="H305" s="189">
        <v>0</v>
      </c>
      <c r="L305" s="33"/>
      <c r="M305" s="155"/>
      <c r="T305" s="57"/>
      <c r="AU305" s="18" t="s">
        <v>84</v>
      </c>
    </row>
    <row r="306" spans="2:65" s="1" customFormat="1" ht="11.25">
      <c r="B306" s="33"/>
      <c r="D306" s="152" t="s">
        <v>648</v>
      </c>
      <c r="F306" s="188" t="s">
        <v>2514</v>
      </c>
      <c r="H306" s="189">
        <v>18</v>
      </c>
      <c r="L306" s="33"/>
      <c r="M306" s="155"/>
      <c r="T306" s="57"/>
      <c r="AU306" s="18" t="s">
        <v>84</v>
      </c>
    </row>
    <row r="307" spans="2:65" s="13" customFormat="1" ht="11.25">
      <c r="B307" s="162"/>
      <c r="D307" s="152" t="s">
        <v>318</v>
      </c>
      <c r="F307" s="164" t="s">
        <v>2518</v>
      </c>
      <c r="H307" s="165">
        <v>182.011</v>
      </c>
      <c r="I307" s="166"/>
      <c r="L307" s="162"/>
      <c r="M307" s="167"/>
      <c r="T307" s="168"/>
      <c r="AT307" s="163" t="s">
        <v>318</v>
      </c>
      <c r="AU307" s="163" t="s">
        <v>84</v>
      </c>
      <c r="AV307" s="13" t="s">
        <v>84</v>
      </c>
      <c r="AW307" s="13" t="s">
        <v>4</v>
      </c>
      <c r="AX307" s="13" t="s">
        <v>82</v>
      </c>
      <c r="AY307" s="163" t="s">
        <v>307</v>
      </c>
    </row>
    <row r="308" spans="2:65" s="1" customFormat="1" ht="24.2" customHeight="1">
      <c r="B308" s="33"/>
      <c r="C308" s="139" t="s">
        <v>380</v>
      </c>
      <c r="D308" s="139" t="s">
        <v>309</v>
      </c>
      <c r="E308" s="140" t="s">
        <v>2519</v>
      </c>
      <c r="F308" s="141" t="s">
        <v>2520</v>
      </c>
      <c r="G308" s="142" t="s">
        <v>337</v>
      </c>
      <c r="H308" s="143">
        <v>35.472000000000001</v>
      </c>
      <c r="I308" s="144"/>
      <c r="J308" s="145">
        <f>ROUND(I308*H308,2)</f>
        <v>0</v>
      </c>
      <c r="K308" s="141" t="s">
        <v>313</v>
      </c>
      <c r="L308" s="33"/>
      <c r="M308" s="146" t="s">
        <v>1</v>
      </c>
      <c r="N308" s="147" t="s">
        <v>40</v>
      </c>
      <c r="P308" s="148">
        <f>O308*H308</f>
        <v>0</v>
      </c>
      <c r="Q308" s="148">
        <v>0</v>
      </c>
      <c r="R308" s="148">
        <f>Q308*H308</f>
        <v>0</v>
      </c>
      <c r="S308" s="148">
        <v>0</v>
      </c>
      <c r="T308" s="149">
        <f>S308*H308</f>
        <v>0</v>
      </c>
      <c r="AR308" s="150" t="s">
        <v>314</v>
      </c>
      <c r="AT308" s="150" t="s">
        <v>309</v>
      </c>
      <c r="AU308" s="150" t="s">
        <v>84</v>
      </c>
      <c r="AY308" s="18" t="s">
        <v>307</v>
      </c>
      <c r="BE308" s="151">
        <f>IF(N308="základní",J308,0)</f>
        <v>0</v>
      </c>
      <c r="BF308" s="151">
        <f>IF(N308="snížená",J308,0)</f>
        <v>0</v>
      </c>
      <c r="BG308" s="151">
        <f>IF(N308="zákl. přenesená",J308,0)</f>
        <v>0</v>
      </c>
      <c r="BH308" s="151">
        <f>IF(N308="sníž. přenesená",J308,0)</f>
        <v>0</v>
      </c>
      <c r="BI308" s="151">
        <f>IF(N308="nulová",J308,0)</f>
        <v>0</v>
      </c>
      <c r="BJ308" s="18" t="s">
        <v>82</v>
      </c>
      <c r="BK308" s="151">
        <f>ROUND(I308*H308,2)</f>
        <v>0</v>
      </c>
      <c r="BL308" s="18" t="s">
        <v>314</v>
      </c>
      <c r="BM308" s="150" t="s">
        <v>2521</v>
      </c>
    </row>
    <row r="309" spans="2:65" s="1" customFormat="1" ht="29.25">
      <c r="B309" s="33"/>
      <c r="D309" s="152" t="s">
        <v>316</v>
      </c>
      <c r="F309" s="153" t="s">
        <v>2522</v>
      </c>
      <c r="I309" s="154"/>
      <c r="L309" s="33"/>
      <c r="M309" s="155"/>
      <c r="T309" s="57"/>
      <c r="AT309" s="18" t="s">
        <v>316</v>
      </c>
      <c r="AU309" s="18" t="s">
        <v>84</v>
      </c>
    </row>
    <row r="310" spans="2:65" s="12" customFormat="1" ht="11.25">
      <c r="B310" s="156"/>
      <c r="D310" s="152" t="s">
        <v>318</v>
      </c>
      <c r="E310" s="157" t="s">
        <v>1</v>
      </c>
      <c r="F310" s="158" t="s">
        <v>2488</v>
      </c>
      <c r="H310" s="157" t="s">
        <v>1</v>
      </c>
      <c r="I310" s="159"/>
      <c r="L310" s="156"/>
      <c r="M310" s="160"/>
      <c r="T310" s="161"/>
      <c r="AT310" s="157" t="s">
        <v>318</v>
      </c>
      <c r="AU310" s="157" t="s">
        <v>84</v>
      </c>
      <c r="AV310" s="12" t="s">
        <v>82</v>
      </c>
      <c r="AW310" s="12" t="s">
        <v>32</v>
      </c>
      <c r="AX310" s="12" t="s">
        <v>75</v>
      </c>
      <c r="AY310" s="157" t="s">
        <v>307</v>
      </c>
    </row>
    <row r="311" spans="2:65" s="13" customFormat="1" ht="11.25">
      <c r="B311" s="162"/>
      <c r="D311" s="152" t="s">
        <v>318</v>
      </c>
      <c r="E311" s="163" t="s">
        <v>259</v>
      </c>
      <c r="F311" s="164" t="s">
        <v>2514</v>
      </c>
      <c r="H311" s="165">
        <v>18</v>
      </c>
      <c r="I311" s="166"/>
      <c r="L311" s="162"/>
      <c r="M311" s="167"/>
      <c r="T311" s="168"/>
      <c r="AT311" s="163" t="s">
        <v>318</v>
      </c>
      <c r="AU311" s="163" t="s">
        <v>84</v>
      </c>
      <c r="AV311" s="13" t="s">
        <v>84</v>
      </c>
      <c r="AW311" s="13" t="s">
        <v>32</v>
      </c>
      <c r="AX311" s="13" t="s">
        <v>75</v>
      </c>
      <c r="AY311" s="163" t="s">
        <v>307</v>
      </c>
    </row>
    <row r="312" spans="2:65" s="12" customFormat="1" ht="11.25">
      <c r="B312" s="156"/>
      <c r="D312" s="152" t="s">
        <v>318</v>
      </c>
      <c r="E312" s="157" t="s">
        <v>1</v>
      </c>
      <c r="F312" s="158" t="s">
        <v>2474</v>
      </c>
      <c r="H312" s="157" t="s">
        <v>1</v>
      </c>
      <c r="I312" s="159"/>
      <c r="L312" s="156"/>
      <c r="M312" s="160"/>
      <c r="T312" s="161"/>
      <c r="AT312" s="157" t="s">
        <v>318</v>
      </c>
      <c r="AU312" s="157" t="s">
        <v>84</v>
      </c>
      <c r="AV312" s="12" t="s">
        <v>82</v>
      </c>
      <c r="AW312" s="12" t="s">
        <v>32</v>
      </c>
      <c r="AX312" s="12" t="s">
        <v>75</v>
      </c>
      <c r="AY312" s="157" t="s">
        <v>307</v>
      </c>
    </row>
    <row r="313" spans="2:65" s="13" customFormat="1" ht="11.25">
      <c r="B313" s="162"/>
      <c r="D313" s="152" t="s">
        <v>318</v>
      </c>
      <c r="E313" s="163" t="s">
        <v>1</v>
      </c>
      <c r="F313" s="164" t="s">
        <v>2523</v>
      </c>
      <c r="H313" s="165">
        <v>9.6959999999999997</v>
      </c>
      <c r="I313" s="166"/>
      <c r="L313" s="162"/>
      <c r="M313" s="167"/>
      <c r="T313" s="168"/>
      <c r="AT313" s="163" t="s">
        <v>318</v>
      </c>
      <c r="AU313" s="163" t="s">
        <v>84</v>
      </c>
      <c r="AV313" s="13" t="s">
        <v>84</v>
      </c>
      <c r="AW313" s="13" t="s">
        <v>32</v>
      </c>
      <c r="AX313" s="13" t="s">
        <v>75</v>
      </c>
      <c r="AY313" s="163" t="s">
        <v>307</v>
      </c>
    </row>
    <row r="314" spans="2:65" s="12" customFormat="1" ht="11.25">
      <c r="B314" s="156"/>
      <c r="D314" s="152" t="s">
        <v>318</v>
      </c>
      <c r="E314" s="157" t="s">
        <v>1</v>
      </c>
      <c r="F314" s="158" t="s">
        <v>2476</v>
      </c>
      <c r="H314" s="157" t="s">
        <v>1</v>
      </c>
      <c r="I314" s="159"/>
      <c r="L314" s="156"/>
      <c r="M314" s="160"/>
      <c r="T314" s="161"/>
      <c r="AT314" s="157" t="s">
        <v>318</v>
      </c>
      <c r="AU314" s="157" t="s">
        <v>84</v>
      </c>
      <c r="AV314" s="12" t="s">
        <v>82</v>
      </c>
      <c r="AW314" s="12" t="s">
        <v>32</v>
      </c>
      <c r="AX314" s="12" t="s">
        <v>75</v>
      </c>
      <c r="AY314" s="157" t="s">
        <v>307</v>
      </c>
    </row>
    <row r="315" spans="2:65" s="13" customFormat="1" ht="11.25">
      <c r="B315" s="162"/>
      <c r="D315" s="152" t="s">
        <v>318</v>
      </c>
      <c r="E315" s="163" t="s">
        <v>1</v>
      </c>
      <c r="F315" s="164" t="s">
        <v>2524</v>
      </c>
      <c r="H315" s="165">
        <v>7.7759999999999998</v>
      </c>
      <c r="I315" s="166"/>
      <c r="L315" s="162"/>
      <c r="M315" s="167"/>
      <c r="T315" s="168"/>
      <c r="AT315" s="163" t="s">
        <v>318</v>
      </c>
      <c r="AU315" s="163" t="s">
        <v>84</v>
      </c>
      <c r="AV315" s="13" t="s">
        <v>84</v>
      </c>
      <c r="AW315" s="13" t="s">
        <v>32</v>
      </c>
      <c r="AX315" s="13" t="s">
        <v>75</v>
      </c>
      <c r="AY315" s="163" t="s">
        <v>307</v>
      </c>
    </row>
    <row r="316" spans="2:65" s="14" customFormat="1" ht="11.25">
      <c r="B316" s="169"/>
      <c r="D316" s="152" t="s">
        <v>318</v>
      </c>
      <c r="E316" s="170" t="s">
        <v>1</v>
      </c>
      <c r="F316" s="171" t="s">
        <v>325</v>
      </c>
      <c r="H316" s="172">
        <v>35.472000000000001</v>
      </c>
      <c r="I316" s="173"/>
      <c r="L316" s="169"/>
      <c r="M316" s="174"/>
      <c r="T316" s="175"/>
      <c r="AT316" s="170" t="s">
        <v>318</v>
      </c>
      <c r="AU316" s="170" t="s">
        <v>84</v>
      </c>
      <c r="AV316" s="14" t="s">
        <v>314</v>
      </c>
      <c r="AW316" s="14" t="s">
        <v>32</v>
      </c>
      <c r="AX316" s="14" t="s">
        <v>82</v>
      </c>
      <c r="AY316" s="170" t="s">
        <v>307</v>
      </c>
    </row>
    <row r="317" spans="2:65" s="11" customFormat="1" ht="22.9" customHeight="1">
      <c r="B317" s="127"/>
      <c r="D317" s="128" t="s">
        <v>74</v>
      </c>
      <c r="E317" s="137" t="s">
        <v>84</v>
      </c>
      <c r="F317" s="137" t="s">
        <v>408</v>
      </c>
      <c r="I317" s="130"/>
      <c r="J317" s="138">
        <f>BK317</f>
        <v>0</v>
      </c>
      <c r="L317" s="127"/>
      <c r="M317" s="132"/>
      <c r="P317" s="133">
        <f>SUM(P318:P472)</f>
        <v>0</v>
      </c>
      <c r="R317" s="133">
        <f>SUM(R318:R472)</f>
        <v>474.09289629024283</v>
      </c>
      <c r="T317" s="134">
        <f>SUM(T318:T472)</f>
        <v>0</v>
      </c>
      <c r="AR317" s="128" t="s">
        <v>82</v>
      </c>
      <c r="AT317" s="135" t="s">
        <v>74</v>
      </c>
      <c r="AU317" s="135" t="s">
        <v>82</v>
      </c>
      <c r="AY317" s="128" t="s">
        <v>307</v>
      </c>
      <c r="BK317" s="136">
        <f>SUM(BK318:BK472)</f>
        <v>0</v>
      </c>
    </row>
    <row r="318" spans="2:65" s="1" customFormat="1" ht="24.2" customHeight="1">
      <c r="B318" s="33"/>
      <c r="C318" s="139" t="s">
        <v>385</v>
      </c>
      <c r="D318" s="139" t="s">
        <v>309</v>
      </c>
      <c r="E318" s="140" t="s">
        <v>2525</v>
      </c>
      <c r="F318" s="141" t="s">
        <v>2526</v>
      </c>
      <c r="G318" s="142" t="s">
        <v>312</v>
      </c>
      <c r="H318" s="143">
        <v>101.1</v>
      </c>
      <c r="I318" s="144"/>
      <c r="J318" s="145">
        <f>ROUND(I318*H318,2)</f>
        <v>0</v>
      </c>
      <c r="K318" s="141" t="s">
        <v>313</v>
      </c>
      <c r="L318" s="33"/>
      <c r="M318" s="146" t="s">
        <v>1</v>
      </c>
      <c r="N318" s="147" t="s">
        <v>40</v>
      </c>
      <c r="P318" s="148">
        <f>O318*H318</f>
        <v>0</v>
      </c>
      <c r="Q318" s="148">
        <v>1E-4</v>
      </c>
      <c r="R318" s="148">
        <f>Q318*H318</f>
        <v>1.0109999999999999E-2</v>
      </c>
      <c r="S318" s="148">
        <v>0</v>
      </c>
      <c r="T318" s="149">
        <f>S318*H318</f>
        <v>0</v>
      </c>
      <c r="AR318" s="150" t="s">
        <v>314</v>
      </c>
      <c r="AT318" s="150" t="s">
        <v>309</v>
      </c>
      <c r="AU318" s="150" t="s">
        <v>84</v>
      </c>
      <c r="AY318" s="18" t="s">
        <v>307</v>
      </c>
      <c r="BE318" s="151">
        <f>IF(N318="základní",J318,0)</f>
        <v>0</v>
      </c>
      <c r="BF318" s="151">
        <f>IF(N318="snížená",J318,0)</f>
        <v>0</v>
      </c>
      <c r="BG318" s="151">
        <f>IF(N318="zákl. přenesená",J318,0)</f>
        <v>0</v>
      </c>
      <c r="BH318" s="151">
        <f>IF(N318="sníž. přenesená",J318,0)</f>
        <v>0</v>
      </c>
      <c r="BI318" s="151">
        <f>IF(N318="nulová",J318,0)</f>
        <v>0</v>
      </c>
      <c r="BJ318" s="18" t="s">
        <v>82</v>
      </c>
      <c r="BK318" s="151">
        <f>ROUND(I318*H318,2)</f>
        <v>0</v>
      </c>
      <c r="BL318" s="18" t="s">
        <v>314</v>
      </c>
      <c r="BM318" s="150" t="s">
        <v>2527</v>
      </c>
    </row>
    <row r="319" spans="2:65" s="1" customFormat="1" ht="29.25">
      <c r="B319" s="33"/>
      <c r="D319" s="152" t="s">
        <v>316</v>
      </c>
      <c r="F319" s="153" t="s">
        <v>2528</v>
      </c>
      <c r="I319" s="154"/>
      <c r="L319" s="33"/>
      <c r="M319" s="155"/>
      <c r="T319" s="57"/>
      <c r="AT319" s="18" t="s">
        <v>316</v>
      </c>
      <c r="AU319" s="18" t="s">
        <v>84</v>
      </c>
    </row>
    <row r="320" spans="2:65" s="13" customFormat="1" ht="11.25">
      <c r="B320" s="162"/>
      <c r="D320" s="152" t="s">
        <v>318</v>
      </c>
      <c r="E320" s="163" t="s">
        <v>1</v>
      </c>
      <c r="F320" s="164" t="s">
        <v>2529</v>
      </c>
      <c r="H320" s="165">
        <v>101.1</v>
      </c>
      <c r="I320" s="166"/>
      <c r="L320" s="162"/>
      <c r="M320" s="167"/>
      <c r="T320" s="168"/>
      <c r="AT320" s="163" t="s">
        <v>318</v>
      </c>
      <c r="AU320" s="163" t="s">
        <v>84</v>
      </c>
      <c r="AV320" s="13" t="s">
        <v>84</v>
      </c>
      <c r="AW320" s="13" t="s">
        <v>32</v>
      </c>
      <c r="AX320" s="13" t="s">
        <v>82</v>
      </c>
      <c r="AY320" s="163" t="s">
        <v>307</v>
      </c>
    </row>
    <row r="321" spans="2:65" s="1" customFormat="1" ht="11.25">
      <c r="B321" s="33"/>
      <c r="D321" s="152" t="s">
        <v>648</v>
      </c>
      <c r="F321" s="187" t="s">
        <v>2530</v>
      </c>
      <c r="L321" s="33"/>
      <c r="M321" s="155"/>
      <c r="T321" s="57"/>
      <c r="AU321" s="18" t="s">
        <v>84</v>
      </c>
    </row>
    <row r="322" spans="2:65" s="1" customFormat="1" ht="11.25">
      <c r="B322" s="33"/>
      <c r="D322" s="152" t="s">
        <v>648</v>
      </c>
      <c r="F322" s="188" t="s">
        <v>2531</v>
      </c>
      <c r="H322" s="189">
        <v>0</v>
      </c>
      <c r="L322" s="33"/>
      <c r="M322" s="155"/>
      <c r="T322" s="57"/>
      <c r="AU322" s="18" t="s">
        <v>84</v>
      </c>
    </row>
    <row r="323" spans="2:65" s="1" customFormat="1" ht="11.25">
      <c r="B323" s="33"/>
      <c r="D323" s="152" t="s">
        <v>648</v>
      </c>
      <c r="F323" s="188" t="s">
        <v>2532</v>
      </c>
      <c r="H323" s="189">
        <v>98.54</v>
      </c>
      <c r="L323" s="33"/>
      <c r="M323" s="155"/>
      <c r="T323" s="57"/>
      <c r="AU323" s="18" t="s">
        <v>84</v>
      </c>
    </row>
    <row r="324" spans="2:65" s="1" customFormat="1" ht="11.25">
      <c r="B324" s="33"/>
      <c r="D324" s="152" t="s">
        <v>648</v>
      </c>
      <c r="F324" s="187" t="s">
        <v>2533</v>
      </c>
      <c r="L324" s="33"/>
      <c r="M324" s="155"/>
      <c r="T324" s="57"/>
      <c r="AU324" s="18" t="s">
        <v>84</v>
      </c>
    </row>
    <row r="325" spans="2:65" s="1" customFormat="1" ht="11.25">
      <c r="B325" s="33"/>
      <c r="D325" s="152" t="s">
        <v>648</v>
      </c>
      <c r="F325" s="188" t="s">
        <v>2531</v>
      </c>
      <c r="H325" s="189">
        <v>0</v>
      </c>
      <c r="L325" s="33"/>
      <c r="M325" s="155"/>
      <c r="T325" s="57"/>
      <c r="AU325" s="18" t="s">
        <v>84</v>
      </c>
    </row>
    <row r="326" spans="2:65" s="1" customFormat="1" ht="11.25">
      <c r="B326" s="33"/>
      <c r="D326" s="152" t="s">
        <v>648</v>
      </c>
      <c r="F326" s="188" t="s">
        <v>2534</v>
      </c>
      <c r="H326" s="189">
        <v>2.56</v>
      </c>
      <c r="L326" s="33"/>
      <c r="M326" s="155"/>
      <c r="T326" s="57"/>
      <c r="AU326" s="18" t="s">
        <v>84</v>
      </c>
    </row>
    <row r="327" spans="2:65" s="1" customFormat="1" ht="24.2" customHeight="1">
      <c r="B327" s="33"/>
      <c r="C327" s="177" t="s">
        <v>8</v>
      </c>
      <c r="D327" s="177" t="s">
        <v>390</v>
      </c>
      <c r="E327" s="178" t="s">
        <v>2535</v>
      </c>
      <c r="F327" s="179" t="s">
        <v>2536</v>
      </c>
      <c r="G327" s="180" t="s">
        <v>312</v>
      </c>
      <c r="H327" s="181">
        <v>119.753</v>
      </c>
      <c r="I327" s="182"/>
      <c r="J327" s="183">
        <f>ROUND(I327*H327,2)</f>
        <v>0</v>
      </c>
      <c r="K327" s="179" t="s">
        <v>313</v>
      </c>
      <c r="L327" s="184"/>
      <c r="M327" s="185" t="s">
        <v>1</v>
      </c>
      <c r="N327" s="186" t="s">
        <v>40</v>
      </c>
      <c r="P327" s="148">
        <f>O327*H327</f>
        <v>0</v>
      </c>
      <c r="Q327" s="148">
        <v>2.9999999999999997E-4</v>
      </c>
      <c r="R327" s="148">
        <f>Q327*H327</f>
        <v>3.5925899999999997E-2</v>
      </c>
      <c r="S327" s="148">
        <v>0</v>
      </c>
      <c r="T327" s="149">
        <f>S327*H327</f>
        <v>0</v>
      </c>
      <c r="AR327" s="150" t="s">
        <v>369</v>
      </c>
      <c r="AT327" s="150" t="s">
        <v>390</v>
      </c>
      <c r="AU327" s="150" t="s">
        <v>84</v>
      </c>
      <c r="AY327" s="18" t="s">
        <v>307</v>
      </c>
      <c r="BE327" s="151">
        <f>IF(N327="základní",J327,0)</f>
        <v>0</v>
      </c>
      <c r="BF327" s="151">
        <f>IF(N327="snížená",J327,0)</f>
        <v>0</v>
      </c>
      <c r="BG327" s="151">
        <f>IF(N327="zákl. přenesená",J327,0)</f>
        <v>0</v>
      </c>
      <c r="BH327" s="151">
        <f>IF(N327="sníž. přenesená",J327,0)</f>
        <v>0</v>
      </c>
      <c r="BI327" s="151">
        <f>IF(N327="nulová",J327,0)</f>
        <v>0</v>
      </c>
      <c r="BJ327" s="18" t="s">
        <v>82</v>
      </c>
      <c r="BK327" s="151">
        <f>ROUND(I327*H327,2)</f>
        <v>0</v>
      </c>
      <c r="BL327" s="18" t="s">
        <v>314</v>
      </c>
      <c r="BM327" s="150" t="s">
        <v>2537</v>
      </c>
    </row>
    <row r="328" spans="2:65" s="1" customFormat="1" ht="19.5">
      <c r="B328" s="33"/>
      <c r="D328" s="152" t="s">
        <v>316</v>
      </c>
      <c r="F328" s="153" t="s">
        <v>2536</v>
      </c>
      <c r="I328" s="154"/>
      <c r="L328" s="33"/>
      <c r="M328" s="155"/>
      <c r="T328" s="57"/>
      <c r="AT328" s="18" t="s">
        <v>316</v>
      </c>
      <c r="AU328" s="18" t="s">
        <v>84</v>
      </c>
    </row>
    <row r="329" spans="2:65" s="13" customFormat="1" ht="11.25">
      <c r="B329" s="162"/>
      <c r="D329" s="152" t="s">
        <v>318</v>
      </c>
      <c r="F329" s="164" t="s">
        <v>2538</v>
      </c>
      <c r="H329" s="165">
        <v>119.753</v>
      </c>
      <c r="I329" s="166"/>
      <c r="L329" s="162"/>
      <c r="M329" s="167"/>
      <c r="T329" s="168"/>
      <c r="AT329" s="163" t="s">
        <v>318</v>
      </c>
      <c r="AU329" s="163" t="s">
        <v>84</v>
      </c>
      <c r="AV329" s="13" t="s">
        <v>84</v>
      </c>
      <c r="AW329" s="13" t="s">
        <v>4</v>
      </c>
      <c r="AX329" s="13" t="s">
        <v>82</v>
      </c>
      <c r="AY329" s="163" t="s">
        <v>307</v>
      </c>
    </row>
    <row r="330" spans="2:65" s="1" customFormat="1" ht="24.2" customHeight="1">
      <c r="B330" s="33"/>
      <c r="C330" s="139" t="s">
        <v>395</v>
      </c>
      <c r="D330" s="139" t="s">
        <v>309</v>
      </c>
      <c r="E330" s="140" t="s">
        <v>410</v>
      </c>
      <c r="F330" s="141" t="s">
        <v>411</v>
      </c>
      <c r="G330" s="142" t="s">
        <v>337</v>
      </c>
      <c r="H330" s="143">
        <v>53.087000000000003</v>
      </c>
      <c r="I330" s="144"/>
      <c r="J330" s="145">
        <f>ROUND(I330*H330,2)</f>
        <v>0</v>
      </c>
      <c r="K330" s="141" t="s">
        <v>1</v>
      </c>
      <c r="L330" s="33"/>
      <c r="M330" s="146" t="s">
        <v>1</v>
      </c>
      <c r="N330" s="147" t="s">
        <v>40</v>
      </c>
      <c r="P330" s="148">
        <f>O330*H330</f>
        <v>0</v>
      </c>
      <c r="Q330" s="148">
        <v>2.16</v>
      </c>
      <c r="R330" s="148">
        <f>Q330*H330</f>
        <v>114.66792000000001</v>
      </c>
      <c r="S330" s="148">
        <v>0</v>
      </c>
      <c r="T330" s="149">
        <f>S330*H330</f>
        <v>0</v>
      </c>
      <c r="AR330" s="150" t="s">
        <v>314</v>
      </c>
      <c r="AT330" s="150" t="s">
        <v>309</v>
      </c>
      <c r="AU330" s="150" t="s">
        <v>84</v>
      </c>
      <c r="AY330" s="18" t="s">
        <v>307</v>
      </c>
      <c r="BE330" s="151">
        <f>IF(N330="základní",J330,0)</f>
        <v>0</v>
      </c>
      <c r="BF330" s="151">
        <f>IF(N330="snížená",J330,0)</f>
        <v>0</v>
      </c>
      <c r="BG330" s="151">
        <f>IF(N330="zákl. přenesená",J330,0)</f>
        <v>0</v>
      </c>
      <c r="BH330" s="151">
        <f>IF(N330="sníž. přenesená",J330,0)</f>
        <v>0</v>
      </c>
      <c r="BI330" s="151">
        <f>IF(N330="nulová",J330,0)</f>
        <v>0</v>
      </c>
      <c r="BJ330" s="18" t="s">
        <v>82</v>
      </c>
      <c r="BK330" s="151">
        <f>ROUND(I330*H330,2)</f>
        <v>0</v>
      </c>
      <c r="BL330" s="18" t="s">
        <v>314</v>
      </c>
      <c r="BM330" s="150" t="s">
        <v>2539</v>
      </c>
    </row>
    <row r="331" spans="2:65" s="1" customFormat="1" ht="19.5">
      <c r="B331" s="33"/>
      <c r="D331" s="152" t="s">
        <v>316</v>
      </c>
      <c r="F331" s="153" t="s">
        <v>413</v>
      </c>
      <c r="I331" s="154"/>
      <c r="L331" s="33"/>
      <c r="M331" s="155"/>
      <c r="T331" s="57"/>
      <c r="AT331" s="18" t="s">
        <v>316</v>
      </c>
      <c r="AU331" s="18" t="s">
        <v>84</v>
      </c>
    </row>
    <row r="332" spans="2:65" s="13" customFormat="1" ht="11.25">
      <c r="B332" s="162"/>
      <c r="D332" s="152" t="s">
        <v>318</v>
      </c>
      <c r="E332" s="163" t="s">
        <v>1</v>
      </c>
      <c r="F332" s="164" t="s">
        <v>2368</v>
      </c>
      <c r="H332" s="165">
        <v>31.016999999999999</v>
      </c>
      <c r="I332" s="166"/>
      <c r="L332" s="162"/>
      <c r="M332" s="167"/>
      <c r="T332" s="168"/>
      <c r="AT332" s="163" t="s">
        <v>318</v>
      </c>
      <c r="AU332" s="163" t="s">
        <v>84</v>
      </c>
      <c r="AV332" s="13" t="s">
        <v>84</v>
      </c>
      <c r="AW332" s="13" t="s">
        <v>32</v>
      </c>
      <c r="AX332" s="13" t="s">
        <v>75</v>
      </c>
      <c r="AY332" s="163" t="s">
        <v>307</v>
      </c>
    </row>
    <row r="333" spans="2:65" s="12" customFormat="1" ht="11.25">
      <c r="B333" s="156"/>
      <c r="D333" s="152" t="s">
        <v>318</v>
      </c>
      <c r="E333" s="157" t="s">
        <v>1</v>
      </c>
      <c r="F333" s="158" t="s">
        <v>2540</v>
      </c>
      <c r="H333" s="157" t="s">
        <v>1</v>
      </c>
      <c r="I333" s="159"/>
      <c r="L333" s="156"/>
      <c r="M333" s="160"/>
      <c r="T333" s="161"/>
      <c r="AT333" s="157" t="s">
        <v>318</v>
      </c>
      <c r="AU333" s="157" t="s">
        <v>84</v>
      </c>
      <c r="AV333" s="12" t="s">
        <v>82</v>
      </c>
      <c r="AW333" s="12" t="s">
        <v>32</v>
      </c>
      <c r="AX333" s="12" t="s">
        <v>75</v>
      </c>
      <c r="AY333" s="157" t="s">
        <v>307</v>
      </c>
    </row>
    <row r="334" spans="2:65" s="13" customFormat="1" ht="11.25">
      <c r="B334" s="162"/>
      <c r="D334" s="152" t="s">
        <v>318</v>
      </c>
      <c r="E334" s="163" t="s">
        <v>1</v>
      </c>
      <c r="F334" s="164" t="s">
        <v>2541</v>
      </c>
      <c r="H334" s="165">
        <v>21</v>
      </c>
      <c r="I334" s="166"/>
      <c r="L334" s="162"/>
      <c r="M334" s="167"/>
      <c r="T334" s="168"/>
      <c r="AT334" s="163" t="s">
        <v>318</v>
      </c>
      <c r="AU334" s="163" t="s">
        <v>84</v>
      </c>
      <c r="AV334" s="13" t="s">
        <v>84</v>
      </c>
      <c r="AW334" s="13" t="s">
        <v>32</v>
      </c>
      <c r="AX334" s="13" t="s">
        <v>75</v>
      </c>
      <c r="AY334" s="163" t="s">
        <v>307</v>
      </c>
    </row>
    <row r="335" spans="2:65" s="12" customFormat="1" ht="11.25">
      <c r="B335" s="156"/>
      <c r="D335" s="152" t="s">
        <v>318</v>
      </c>
      <c r="E335" s="157" t="s">
        <v>1</v>
      </c>
      <c r="F335" s="158" t="s">
        <v>2493</v>
      </c>
      <c r="H335" s="157" t="s">
        <v>1</v>
      </c>
      <c r="I335" s="159"/>
      <c r="L335" s="156"/>
      <c r="M335" s="160"/>
      <c r="T335" s="161"/>
      <c r="AT335" s="157" t="s">
        <v>318</v>
      </c>
      <c r="AU335" s="157" t="s">
        <v>84</v>
      </c>
      <c r="AV335" s="12" t="s">
        <v>82</v>
      </c>
      <c r="AW335" s="12" t="s">
        <v>32</v>
      </c>
      <c r="AX335" s="12" t="s">
        <v>75</v>
      </c>
      <c r="AY335" s="157" t="s">
        <v>307</v>
      </c>
    </row>
    <row r="336" spans="2:65" s="13" customFormat="1" ht="11.25">
      <c r="B336" s="162"/>
      <c r="D336" s="152" t="s">
        <v>318</v>
      </c>
      <c r="E336" s="163" t="s">
        <v>1</v>
      </c>
      <c r="F336" s="164" t="s">
        <v>2542</v>
      </c>
      <c r="H336" s="165">
        <v>1.07</v>
      </c>
      <c r="I336" s="166"/>
      <c r="L336" s="162"/>
      <c r="M336" s="167"/>
      <c r="T336" s="168"/>
      <c r="AT336" s="163" t="s">
        <v>318</v>
      </c>
      <c r="AU336" s="163" t="s">
        <v>84</v>
      </c>
      <c r="AV336" s="13" t="s">
        <v>84</v>
      </c>
      <c r="AW336" s="13" t="s">
        <v>32</v>
      </c>
      <c r="AX336" s="13" t="s">
        <v>75</v>
      </c>
      <c r="AY336" s="163" t="s">
        <v>307</v>
      </c>
    </row>
    <row r="337" spans="2:65" s="14" customFormat="1" ht="11.25">
      <c r="B337" s="169"/>
      <c r="D337" s="152" t="s">
        <v>318</v>
      </c>
      <c r="E337" s="170" t="s">
        <v>1</v>
      </c>
      <c r="F337" s="171" t="s">
        <v>325</v>
      </c>
      <c r="H337" s="172">
        <v>53.087000000000003</v>
      </c>
      <c r="I337" s="173"/>
      <c r="L337" s="169"/>
      <c r="M337" s="174"/>
      <c r="T337" s="175"/>
      <c r="AT337" s="170" t="s">
        <v>318</v>
      </c>
      <c r="AU337" s="170" t="s">
        <v>84</v>
      </c>
      <c r="AV337" s="14" t="s">
        <v>314</v>
      </c>
      <c r="AW337" s="14" t="s">
        <v>32</v>
      </c>
      <c r="AX337" s="14" t="s">
        <v>82</v>
      </c>
      <c r="AY337" s="170" t="s">
        <v>307</v>
      </c>
    </row>
    <row r="338" spans="2:65" s="1" customFormat="1" ht="11.25">
      <c r="B338" s="33"/>
      <c r="D338" s="152" t="s">
        <v>648</v>
      </c>
      <c r="F338" s="187" t="s">
        <v>2510</v>
      </c>
      <c r="L338" s="33"/>
      <c r="M338" s="155"/>
      <c r="T338" s="57"/>
      <c r="AU338" s="18" t="s">
        <v>84</v>
      </c>
    </row>
    <row r="339" spans="2:65" s="1" customFormat="1" ht="11.25">
      <c r="B339" s="33"/>
      <c r="D339" s="152" t="s">
        <v>648</v>
      </c>
      <c r="F339" s="188" t="s">
        <v>650</v>
      </c>
      <c r="H339" s="189">
        <v>0</v>
      </c>
      <c r="L339" s="33"/>
      <c r="M339" s="155"/>
      <c r="T339" s="57"/>
      <c r="AU339" s="18" t="s">
        <v>84</v>
      </c>
    </row>
    <row r="340" spans="2:65" s="1" customFormat="1" ht="11.25">
      <c r="B340" s="33"/>
      <c r="D340" s="152" t="s">
        <v>648</v>
      </c>
      <c r="F340" s="188" t="s">
        <v>2460</v>
      </c>
      <c r="H340" s="189">
        <v>0</v>
      </c>
      <c r="L340" s="33"/>
      <c r="M340" s="155"/>
      <c r="T340" s="57"/>
      <c r="AU340" s="18" t="s">
        <v>84</v>
      </c>
    </row>
    <row r="341" spans="2:65" s="1" customFormat="1" ht="11.25">
      <c r="B341" s="33"/>
      <c r="D341" s="152" t="s">
        <v>648</v>
      </c>
      <c r="F341" s="188" t="s">
        <v>2461</v>
      </c>
      <c r="H341" s="189">
        <v>31.016999999999999</v>
      </c>
      <c r="L341" s="33"/>
      <c r="M341" s="155"/>
      <c r="T341" s="57"/>
      <c r="AU341" s="18" t="s">
        <v>84</v>
      </c>
    </row>
    <row r="342" spans="2:65" s="1" customFormat="1" ht="24.2" customHeight="1">
      <c r="B342" s="33"/>
      <c r="C342" s="139" t="s">
        <v>402</v>
      </c>
      <c r="D342" s="139" t="s">
        <v>309</v>
      </c>
      <c r="E342" s="140" t="s">
        <v>418</v>
      </c>
      <c r="F342" s="141" t="s">
        <v>419</v>
      </c>
      <c r="G342" s="142" t="s">
        <v>337</v>
      </c>
      <c r="H342" s="143">
        <v>66.650999999999996</v>
      </c>
      <c r="I342" s="144"/>
      <c r="J342" s="145">
        <f>ROUND(I342*H342,2)</f>
        <v>0</v>
      </c>
      <c r="K342" s="141" t="s">
        <v>313</v>
      </c>
      <c r="L342" s="33"/>
      <c r="M342" s="146" t="s">
        <v>1</v>
      </c>
      <c r="N342" s="147" t="s">
        <v>40</v>
      </c>
      <c r="P342" s="148">
        <f>O342*H342</f>
        <v>0</v>
      </c>
      <c r="Q342" s="148">
        <v>2.5018722040000001</v>
      </c>
      <c r="R342" s="148">
        <f>Q342*H342</f>
        <v>166.752284268804</v>
      </c>
      <c r="S342" s="148">
        <v>0</v>
      </c>
      <c r="T342" s="149">
        <f>S342*H342</f>
        <v>0</v>
      </c>
      <c r="AR342" s="150" t="s">
        <v>314</v>
      </c>
      <c r="AT342" s="150" t="s">
        <v>309</v>
      </c>
      <c r="AU342" s="150" t="s">
        <v>84</v>
      </c>
      <c r="AY342" s="18" t="s">
        <v>307</v>
      </c>
      <c r="BE342" s="151">
        <f>IF(N342="základní",J342,0)</f>
        <v>0</v>
      </c>
      <c r="BF342" s="151">
        <f>IF(N342="snížená",J342,0)</f>
        <v>0</v>
      </c>
      <c r="BG342" s="151">
        <f>IF(N342="zákl. přenesená",J342,0)</f>
        <v>0</v>
      </c>
      <c r="BH342" s="151">
        <f>IF(N342="sníž. přenesená",J342,0)</f>
        <v>0</v>
      </c>
      <c r="BI342" s="151">
        <f>IF(N342="nulová",J342,0)</f>
        <v>0</v>
      </c>
      <c r="BJ342" s="18" t="s">
        <v>82</v>
      </c>
      <c r="BK342" s="151">
        <f>ROUND(I342*H342,2)</f>
        <v>0</v>
      </c>
      <c r="BL342" s="18" t="s">
        <v>314</v>
      </c>
      <c r="BM342" s="150" t="s">
        <v>2543</v>
      </c>
    </row>
    <row r="343" spans="2:65" s="1" customFormat="1" ht="19.5">
      <c r="B343" s="33"/>
      <c r="D343" s="152" t="s">
        <v>316</v>
      </c>
      <c r="F343" s="153" t="s">
        <v>421</v>
      </c>
      <c r="I343" s="154"/>
      <c r="L343" s="33"/>
      <c r="M343" s="155"/>
      <c r="T343" s="57"/>
      <c r="AT343" s="18" t="s">
        <v>316</v>
      </c>
      <c r="AU343" s="18" t="s">
        <v>84</v>
      </c>
    </row>
    <row r="344" spans="2:65" s="12" customFormat="1" ht="11.25">
      <c r="B344" s="156"/>
      <c r="D344" s="152" t="s">
        <v>318</v>
      </c>
      <c r="E344" s="157" t="s">
        <v>1</v>
      </c>
      <c r="F344" s="158" t="s">
        <v>2544</v>
      </c>
      <c r="H344" s="157" t="s">
        <v>1</v>
      </c>
      <c r="I344" s="159"/>
      <c r="L344" s="156"/>
      <c r="M344" s="160"/>
      <c r="T344" s="161"/>
      <c r="AT344" s="157" t="s">
        <v>318</v>
      </c>
      <c r="AU344" s="157" t="s">
        <v>84</v>
      </c>
      <c r="AV344" s="12" t="s">
        <v>82</v>
      </c>
      <c r="AW344" s="12" t="s">
        <v>32</v>
      </c>
      <c r="AX344" s="12" t="s">
        <v>75</v>
      </c>
      <c r="AY344" s="157" t="s">
        <v>307</v>
      </c>
    </row>
    <row r="345" spans="2:65" s="13" customFormat="1" ht="11.25">
      <c r="B345" s="162"/>
      <c r="D345" s="152" t="s">
        <v>318</v>
      </c>
      <c r="E345" s="163" t="s">
        <v>1</v>
      </c>
      <c r="F345" s="164" t="s">
        <v>2545</v>
      </c>
      <c r="H345" s="165">
        <v>52.850999999999999</v>
      </c>
      <c r="I345" s="166"/>
      <c r="L345" s="162"/>
      <c r="M345" s="167"/>
      <c r="T345" s="168"/>
      <c r="AT345" s="163" t="s">
        <v>318</v>
      </c>
      <c r="AU345" s="163" t="s">
        <v>84</v>
      </c>
      <c r="AV345" s="13" t="s">
        <v>84</v>
      </c>
      <c r="AW345" s="13" t="s">
        <v>32</v>
      </c>
      <c r="AX345" s="13" t="s">
        <v>75</v>
      </c>
      <c r="AY345" s="163" t="s">
        <v>307</v>
      </c>
    </row>
    <row r="346" spans="2:65" s="12" customFormat="1" ht="11.25">
      <c r="B346" s="156"/>
      <c r="D346" s="152" t="s">
        <v>318</v>
      </c>
      <c r="E346" s="157" t="s">
        <v>1</v>
      </c>
      <c r="F346" s="158" t="s">
        <v>2546</v>
      </c>
      <c r="H346" s="157" t="s">
        <v>1</v>
      </c>
      <c r="I346" s="159"/>
      <c r="L346" s="156"/>
      <c r="M346" s="160"/>
      <c r="T346" s="161"/>
      <c r="AT346" s="157" t="s">
        <v>318</v>
      </c>
      <c r="AU346" s="157" t="s">
        <v>84</v>
      </c>
      <c r="AV346" s="12" t="s">
        <v>82</v>
      </c>
      <c r="AW346" s="12" t="s">
        <v>32</v>
      </c>
      <c r="AX346" s="12" t="s">
        <v>75</v>
      </c>
      <c r="AY346" s="157" t="s">
        <v>307</v>
      </c>
    </row>
    <row r="347" spans="2:65" s="13" customFormat="1" ht="11.25">
      <c r="B347" s="162"/>
      <c r="D347" s="152" t="s">
        <v>318</v>
      </c>
      <c r="E347" s="163" t="s">
        <v>1</v>
      </c>
      <c r="F347" s="164" t="s">
        <v>2547</v>
      </c>
      <c r="H347" s="165">
        <v>10.5</v>
      </c>
      <c r="I347" s="166"/>
      <c r="L347" s="162"/>
      <c r="M347" s="167"/>
      <c r="T347" s="168"/>
      <c r="AT347" s="163" t="s">
        <v>318</v>
      </c>
      <c r="AU347" s="163" t="s">
        <v>84</v>
      </c>
      <c r="AV347" s="13" t="s">
        <v>84</v>
      </c>
      <c r="AW347" s="13" t="s">
        <v>32</v>
      </c>
      <c r="AX347" s="13" t="s">
        <v>75</v>
      </c>
      <c r="AY347" s="163" t="s">
        <v>307</v>
      </c>
    </row>
    <row r="348" spans="2:65" s="12" customFormat="1" ht="11.25">
      <c r="B348" s="156"/>
      <c r="D348" s="152" t="s">
        <v>318</v>
      </c>
      <c r="E348" s="157" t="s">
        <v>1</v>
      </c>
      <c r="F348" s="158" t="s">
        <v>2548</v>
      </c>
      <c r="H348" s="157" t="s">
        <v>1</v>
      </c>
      <c r="I348" s="159"/>
      <c r="L348" s="156"/>
      <c r="M348" s="160"/>
      <c r="T348" s="161"/>
      <c r="AT348" s="157" t="s">
        <v>318</v>
      </c>
      <c r="AU348" s="157" t="s">
        <v>84</v>
      </c>
      <c r="AV348" s="12" t="s">
        <v>82</v>
      </c>
      <c r="AW348" s="12" t="s">
        <v>32</v>
      </c>
      <c r="AX348" s="12" t="s">
        <v>75</v>
      </c>
      <c r="AY348" s="157" t="s">
        <v>307</v>
      </c>
    </row>
    <row r="349" spans="2:65" s="13" customFormat="1" ht="11.25">
      <c r="B349" s="162"/>
      <c r="D349" s="152" t="s">
        <v>318</v>
      </c>
      <c r="E349" s="163" t="s">
        <v>1</v>
      </c>
      <c r="F349" s="164" t="s">
        <v>2549</v>
      </c>
      <c r="H349" s="165">
        <v>3.3</v>
      </c>
      <c r="I349" s="166"/>
      <c r="L349" s="162"/>
      <c r="M349" s="167"/>
      <c r="T349" s="168"/>
      <c r="AT349" s="163" t="s">
        <v>318</v>
      </c>
      <c r="AU349" s="163" t="s">
        <v>84</v>
      </c>
      <c r="AV349" s="13" t="s">
        <v>84</v>
      </c>
      <c r="AW349" s="13" t="s">
        <v>32</v>
      </c>
      <c r="AX349" s="13" t="s">
        <v>75</v>
      </c>
      <c r="AY349" s="163" t="s">
        <v>307</v>
      </c>
    </row>
    <row r="350" spans="2:65" s="14" customFormat="1" ht="11.25">
      <c r="B350" s="169"/>
      <c r="D350" s="152" t="s">
        <v>318</v>
      </c>
      <c r="E350" s="170" t="s">
        <v>1</v>
      </c>
      <c r="F350" s="171" t="s">
        <v>325</v>
      </c>
      <c r="H350" s="172">
        <v>66.650999999999996</v>
      </c>
      <c r="I350" s="173"/>
      <c r="L350" s="169"/>
      <c r="M350" s="174"/>
      <c r="T350" s="175"/>
      <c r="AT350" s="170" t="s">
        <v>318</v>
      </c>
      <c r="AU350" s="170" t="s">
        <v>84</v>
      </c>
      <c r="AV350" s="14" t="s">
        <v>314</v>
      </c>
      <c r="AW350" s="14" t="s">
        <v>32</v>
      </c>
      <c r="AX350" s="14" t="s">
        <v>82</v>
      </c>
      <c r="AY350" s="170" t="s">
        <v>307</v>
      </c>
    </row>
    <row r="351" spans="2:65" s="1" customFormat="1" ht="16.5" customHeight="1">
      <c r="B351" s="33"/>
      <c r="C351" s="139" t="s">
        <v>409</v>
      </c>
      <c r="D351" s="139" t="s">
        <v>309</v>
      </c>
      <c r="E351" s="140" t="s">
        <v>427</v>
      </c>
      <c r="F351" s="141" t="s">
        <v>428</v>
      </c>
      <c r="G351" s="142" t="s">
        <v>312</v>
      </c>
      <c r="H351" s="143">
        <v>20.922999999999998</v>
      </c>
      <c r="I351" s="144"/>
      <c r="J351" s="145">
        <f>ROUND(I351*H351,2)</f>
        <v>0</v>
      </c>
      <c r="K351" s="141" t="s">
        <v>313</v>
      </c>
      <c r="L351" s="33"/>
      <c r="M351" s="146" t="s">
        <v>1</v>
      </c>
      <c r="N351" s="147" t="s">
        <v>40</v>
      </c>
      <c r="P351" s="148">
        <f>O351*H351</f>
        <v>0</v>
      </c>
      <c r="Q351" s="148">
        <v>2.944E-3</v>
      </c>
      <c r="R351" s="148">
        <f>Q351*H351</f>
        <v>6.1597311999999994E-2</v>
      </c>
      <c r="S351" s="148">
        <v>0</v>
      </c>
      <c r="T351" s="149">
        <f>S351*H351</f>
        <v>0</v>
      </c>
      <c r="AR351" s="150" t="s">
        <v>314</v>
      </c>
      <c r="AT351" s="150" t="s">
        <v>309</v>
      </c>
      <c r="AU351" s="150" t="s">
        <v>84</v>
      </c>
      <c r="AY351" s="18" t="s">
        <v>307</v>
      </c>
      <c r="BE351" s="151">
        <f>IF(N351="základní",J351,0)</f>
        <v>0</v>
      </c>
      <c r="BF351" s="151">
        <f>IF(N351="snížená",J351,0)</f>
        <v>0</v>
      </c>
      <c r="BG351" s="151">
        <f>IF(N351="zákl. přenesená",J351,0)</f>
        <v>0</v>
      </c>
      <c r="BH351" s="151">
        <f>IF(N351="sníž. přenesená",J351,0)</f>
        <v>0</v>
      </c>
      <c r="BI351" s="151">
        <f>IF(N351="nulová",J351,0)</f>
        <v>0</v>
      </c>
      <c r="BJ351" s="18" t="s">
        <v>82</v>
      </c>
      <c r="BK351" s="151">
        <f>ROUND(I351*H351,2)</f>
        <v>0</v>
      </c>
      <c r="BL351" s="18" t="s">
        <v>314</v>
      </c>
      <c r="BM351" s="150" t="s">
        <v>2550</v>
      </c>
    </row>
    <row r="352" spans="2:65" s="1" customFormat="1" ht="11.25">
      <c r="B352" s="33"/>
      <c r="D352" s="152" t="s">
        <v>316</v>
      </c>
      <c r="F352" s="153" t="s">
        <v>430</v>
      </c>
      <c r="I352" s="154"/>
      <c r="L352" s="33"/>
      <c r="M352" s="155"/>
      <c r="T352" s="57"/>
      <c r="AT352" s="18" t="s">
        <v>316</v>
      </c>
      <c r="AU352" s="18" t="s">
        <v>84</v>
      </c>
    </row>
    <row r="353" spans="2:65" s="12" customFormat="1" ht="11.25">
      <c r="B353" s="156"/>
      <c r="D353" s="152" t="s">
        <v>318</v>
      </c>
      <c r="E353" s="157" t="s">
        <v>1</v>
      </c>
      <c r="F353" s="158" t="s">
        <v>2551</v>
      </c>
      <c r="H353" s="157" t="s">
        <v>1</v>
      </c>
      <c r="I353" s="159"/>
      <c r="L353" s="156"/>
      <c r="M353" s="160"/>
      <c r="T353" s="161"/>
      <c r="AT353" s="157" t="s">
        <v>318</v>
      </c>
      <c r="AU353" s="157" t="s">
        <v>84</v>
      </c>
      <c r="AV353" s="12" t="s">
        <v>82</v>
      </c>
      <c r="AW353" s="12" t="s">
        <v>32</v>
      </c>
      <c r="AX353" s="12" t="s">
        <v>75</v>
      </c>
      <c r="AY353" s="157" t="s">
        <v>307</v>
      </c>
    </row>
    <row r="354" spans="2:65" s="13" customFormat="1" ht="11.25">
      <c r="B354" s="162"/>
      <c r="D354" s="152" t="s">
        <v>318</v>
      </c>
      <c r="E354" s="163" t="s">
        <v>1</v>
      </c>
      <c r="F354" s="164" t="s">
        <v>2552</v>
      </c>
      <c r="H354" s="165">
        <v>11.523</v>
      </c>
      <c r="I354" s="166"/>
      <c r="L354" s="162"/>
      <c r="M354" s="167"/>
      <c r="T354" s="168"/>
      <c r="AT354" s="163" t="s">
        <v>318</v>
      </c>
      <c r="AU354" s="163" t="s">
        <v>84</v>
      </c>
      <c r="AV354" s="13" t="s">
        <v>84</v>
      </c>
      <c r="AW354" s="13" t="s">
        <v>32</v>
      </c>
      <c r="AX354" s="13" t="s">
        <v>75</v>
      </c>
      <c r="AY354" s="163" t="s">
        <v>307</v>
      </c>
    </row>
    <row r="355" spans="2:65" s="12" customFormat="1" ht="11.25">
      <c r="B355" s="156"/>
      <c r="D355" s="152" t="s">
        <v>318</v>
      </c>
      <c r="E355" s="157" t="s">
        <v>1</v>
      </c>
      <c r="F355" s="158" t="s">
        <v>2553</v>
      </c>
      <c r="H355" s="157" t="s">
        <v>1</v>
      </c>
      <c r="I355" s="159"/>
      <c r="L355" s="156"/>
      <c r="M355" s="160"/>
      <c r="T355" s="161"/>
      <c r="AT355" s="157" t="s">
        <v>318</v>
      </c>
      <c r="AU355" s="157" t="s">
        <v>84</v>
      </c>
      <c r="AV355" s="12" t="s">
        <v>82</v>
      </c>
      <c r="AW355" s="12" t="s">
        <v>32</v>
      </c>
      <c r="AX355" s="12" t="s">
        <v>75</v>
      </c>
      <c r="AY355" s="157" t="s">
        <v>307</v>
      </c>
    </row>
    <row r="356" spans="2:65" s="13" customFormat="1" ht="11.25">
      <c r="B356" s="162"/>
      <c r="D356" s="152" t="s">
        <v>318</v>
      </c>
      <c r="E356" s="163" t="s">
        <v>1</v>
      </c>
      <c r="F356" s="164" t="s">
        <v>2554</v>
      </c>
      <c r="H356" s="165">
        <v>4.1500000000000004</v>
      </c>
      <c r="I356" s="166"/>
      <c r="L356" s="162"/>
      <c r="M356" s="167"/>
      <c r="T356" s="168"/>
      <c r="AT356" s="163" t="s">
        <v>318</v>
      </c>
      <c r="AU356" s="163" t="s">
        <v>84</v>
      </c>
      <c r="AV356" s="13" t="s">
        <v>84</v>
      </c>
      <c r="AW356" s="13" t="s">
        <v>32</v>
      </c>
      <c r="AX356" s="13" t="s">
        <v>75</v>
      </c>
      <c r="AY356" s="163" t="s">
        <v>307</v>
      </c>
    </row>
    <row r="357" spans="2:65" s="12" customFormat="1" ht="11.25">
      <c r="B357" s="156"/>
      <c r="D357" s="152" t="s">
        <v>318</v>
      </c>
      <c r="E357" s="157" t="s">
        <v>1</v>
      </c>
      <c r="F357" s="158" t="s">
        <v>2555</v>
      </c>
      <c r="H357" s="157" t="s">
        <v>1</v>
      </c>
      <c r="I357" s="159"/>
      <c r="L357" s="156"/>
      <c r="M357" s="160"/>
      <c r="T357" s="161"/>
      <c r="AT357" s="157" t="s">
        <v>318</v>
      </c>
      <c r="AU357" s="157" t="s">
        <v>84</v>
      </c>
      <c r="AV357" s="12" t="s">
        <v>82</v>
      </c>
      <c r="AW357" s="12" t="s">
        <v>32</v>
      </c>
      <c r="AX357" s="12" t="s">
        <v>75</v>
      </c>
      <c r="AY357" s="157" t="s">
        <v>307</v>
      </c>
    </row>
    <row r="358" spans="2:65" s="13" customFormat="1" ht="11.25">
      <c r="B358" s="162"/>
      <c r="D358" s="152" t="s">
        <v>318</v>
      </c>
      <c r="E358" s="163" t="s">
        <v>1</v>
      </c>
      <c r="F358" s="164" t="s">
        <v>2556</v>
      </c>
      <c r="H358" s="165">
        <v>5.25</v>
      </c>
      <c r="I358" s="166"/>
      <c r="L358" s="162"/>
      <c r="M358" s="167"/>
      <c r="T358" s="168"/>
      <c r="AT358" s="163" t="s">
        <v>318</v>
      </c>
      <c r="AU358" s="163" t="s">
        <v>84</v>
      </c>
      <c r="AV358" s="13" t="s">
        <v>84</v>
      </c>
      <c r="AW358" s="13" t="s">
        <v>32</v>
      </c>
      <c r="AX358" s="13" t="s">
        <v>75</v>
      </c>
      <c r="AY358" s="163" t="s">
        <v>307</v>
      </c>
    </row>
    <row r="359" spans="2:65" s="14" customFormat="1" ht="11.25">
      <c r="B359" s="169"/>
      <c r="D359" s="152" t="s">
        <v>318</v>
      </c>
      <c r="E359" s="170" t="s">
        <v>1</v>
      </c>
      <c r="F359" s="171" t="s">
        <v>325</v>
      </c>
      <c r="H359" s="172">
        <v>20.922999999999998</v>
      </c>
      <c r="I359" s="173"/>
      <c r="L359" s="169"/>
      <c r="M359" s="174"/>
      <c r="T359" s="175"/>
      <c r="AT359" s="170" t="s">
        <v>318</v>
      </c>
      <c r="AU359" s="170" t="s">
        <v>84</v>
      </c>
      <c r="AV359" s="14" t="s">
        <v>314</v>
      </c>
      <c r="AW359" s="14" t="s">
        <v>32</v>
      </c>
      <c r="AX359" s="14" t="s">
        <v>82</v>
      </c>
      <c r="AY359" s="170" t="s">
        <v>307</v>
      </c>
    </row>
    <row r="360" spans="2:65" s="1" customFormat="1" ht="16.5" customHeight="1">
      <c r="B360" s="33"/>
      <c r="C360" s="139" t="s">
        <v>417</v>
      </c>
      <c r="D360" s="139" t="s">
        <v>309</v>
      </c>
      <c r="E360" s="140" t="s">
        <v>434</v>
      </c>
      <c r="F360" s="141" t="s">
        <v>435</v>
      </c>
      <c r="G360" s="142" t="s">
        <v>312</v>
      </c>
      <c r="H360" s="143">
        <v>20.922999999999998</v>
      </c>
      <c r="I360" s="144"/>
      <c r="J360" s="145">
        <f>ROUND(I360*H360,2)</f>
        <v>0</v>
      </c>
      <c r="K360" s="141" t="s">
        <v>313</v>
      </c>
      <c r="L360" s="33"/>
      <c r="M360" s="146" t="s">
        <v>1</v>
      </c>
      <c r="N360" s="147" t="s">
        <v>40</v>
      </c>
      <c r="P360" s="148">
        <f>O360*H360</f>
        <v>0</v>
      </c>
      <c r="Q360" s="148">
        <v>0</v>
      </c>
      <c r="R360" s="148">
        <f>Q360*H360</f>
        <v>0</v>
      </c>
      <c r="S360" s="148">
        <v>0</v>
      </c>
      <c r="T360" s="149">
        <f>S360*H360</f>
        <v>0</v>
      </c>
      <c r="AR360" s="150" t="s">
        <v>314</v>
      </c>
      <c r="AT360" s="150" t="s">
        <v>309</v>
      </c>
      <c r="AU360" s="150" t="s">
        <v>84</v>
      </c>
      <c r="AY360" s="18" t="s">
        <v>307</v>
      </c>
      <c r="BE360" s="151">
        <f>IF(N360="základní",J360,0)</f>
        <v>0</v>
      </c>
      <c r="BF360" s="151">
        <f>IF(N360="snížená",J360,0)</f>
        <v>0</v>
      </c>
      <c r="BG360" s="151">
        <f>IF(N360="zákl. přenesená",J360,0)</f>
        <v>0</v>
      </c>
      <c r="BH360" s="151">
        <f>IF(N360="sníž. přenesená",J360,0)</f>
        <v>0</v>
      </c>
      <c r="BI360" s="151">
        <f>IF(N360="nulová",J360,0)</f>
        <v>0</v>
      </c>
      <c r="BJ360" s="18" t="s">
        <v>82</v>
      </c>
      <c r="BK360" s="151">
        <f>ROUND(I360*H360,2)</f>
        <v>0</v>
      </c>
      <c r="BL360" s="18" t="s">
        <v>314</v>
      </c>
      <c r="BM360" s="150" t="s">
        <v>2557</v>
      </c>
    </row>
    <row r="361" spans="2:65" s="1" customFormat="1" ht="11.25">
      <c r="B361" s="33"/>
      <c r="D361" s="152" t="s">
        <v>316</v>
      </c>
      <c r="F361" s="153" t="s">
        <v>437</v>
      </c>
      <c r="I361" s="154"/>
      <c r="L361" s="33"/>
      <c r="M361" s="155"/>
      <c r="T361" s="57"/>
      <c r="AT361" s="18" t="s">
        <v>316</v>
      </c>
      <c r="AU361" s="18" t="s">
        <v>84</v>
      </c>
    </row>
    <row r="362" spans="2:65" s="1" customFormat="1" ht="16.5" customHeight="1">
      <c r="B362" s="33"/>
      <c r="C362" s="139" t="s">
        <v>426</v>
      </c>
      <c r="D362" s="139" t="s">
        <v>309</v>
      </c>
      <c r="E362" s="140" t="s">
        <v>439</v>
      </c>
      <c r="F362" s="141" t="s">
        <v>440</v>
      </c>
      <c r="G362" s="142" t="s">
        <v>364</v>
      </c>
      <c r="H362" s="143">
        <v>5.1769999999999996</v>
      </c>
      <c r="I362" s="144"/>
      <c r="J362" s="145">
        <f>ROUND(I362*H362,2)</f>
        <v>0</v>
      </c>
      <c r="K362" s="141" t="s">
        <v>313</v>
      </c>
      <c r="L362" s="33"/>
      <c r="M362" s="146" t="s">
        <v>1</v>
      </c>
      <c r="N362" s="147" t="s">
        <v>40</v>
      </c>
      <c r="P362" s="148">
        <f>O362*H362</f>
        <v>0</v>
      </c>
      <c r="Q362" s="148">
        <v>1.0627727796999999</v>
      </c>
      <c r="R362" s="148">
        <f>Q362*H362</f>
        <v>5.5019746805068994</v>
      </c>
      <c r="S362" s="148">
        <v>0</v>
      </c>
      <c r="T362" s="149">
        <f>S362*H362</f>
        <v>0</v>
      </c>
      <c r="AR362" s="150" t="s">
        <v>314</v>
      </c>
      <c r="AT362" s="150" t="s">
        <v>309</v>
      </c>
      <c r="AU362" s="150" t="s">
        <v>84</v>
      </c>
      <c r="AY362" s="18" t="s">
        <v>307</v>
      </c>
      <c r="BE362" s="151">
        <f>IF(N362="základní",J362,0)</f>
        <v>0</v>
      </c>
      <c r="BF362" s="151">
        <f>IF(N362="snížená",J362,0)</f>
        <v>0</v>
      </c>
      <c r="BG362" s="151">
        <f>IF(N362="zákl. přenesená",J362,0)</f>
        <v>0</v>
      </c>
      <c r="BH362" s="151">
        <f>IF(N362="sníž. přenesená",J362,0)</f>
        <v>0</v>
      </c>
      <c r="BI362" s="151">
        <f>IF(N362="nulová",J362,0)</f>
        <v>0</v>
      </c>
      <c r="BJ362" s="18" t="s">
        <v>82</v>
      </c>
      <c r="BK362" s="151">
        <f>ROUND(I362*H362,2)</f>
        <v>0</v>
      </c>
      <c r="BL362" s="18" t="s">
        <v>314</v>
      </c>
      <c r="BM362" s="150" t="s">
        <v>2558</v>
      </c>
    </row>
    <row r="363" spans="2:65" s="1" customFormat="1" ht="11.25">
      <c r="B363" s="33"/>
      <c r="D363" s="152" t="s">
        <v>316</v>
      </c>
      <c r="F363" s="153" t="s">
        <v>442</v>
      </c>
      <c r="I363" s="154"/>
      <c r="L363" s="33"/>
      <c r="M363" s="155"/>
      <c r="T363" s="57"/>
      <c r="AT363" s="18" t="s">
        <v>316</v>
      </c>
      <c r="AU363" s="18" t="s">
        <v>84</v>
      </c>
    </row>
    <row r="364" spans="2:65" s="12" customFormat="1" ht="11.25">
      <c r="B364" s="156"/>
      <c r="D364" s="152" t="s">
        <v>318</v>
      </c>
      <c r="E364" s="157" t="s">
        <v>1</v>
      </c>
      <c r="F364" s="158" t="s">
        <v>443</v>
      </c>
      <c r="H364" s="157" t="s">
        <v>1</v>
      </c>
      <c r="I364" s="159"/>
      <c r="L364" s="156"/>
      <c r="M364" s="160"/>
      <c r="T364" s="161"/>
      <c r="AT364" s="157" t="s">
        <v>318</v>
      </c>
      <c r="AU364" s="157" t="s">
        <v>84</v>
      </c>
      <c r="AV364" s="12" t="s">
        <v>82</v>
      </c>
      <c r="AW364" s="12" t="s">
        <v>32</v>
      </c>
      <c r="AX364" s="12" t="s">
        <v>75</v>
      </c>
      <c r="AY364" s="157" t="s">
        <v>307</v>
      </c>
    </row>
    <row r="365" spans="2:65" s="13" customFormat="1" ht="11.25">
      <c r="B365" s="162"/>
      <c r="D365" s="152" t="s">
        <v>318</v>
      </c>
      <c r="E365" s="163" t="s">
        <v>1</v>
      </c>
      <c r="F365" s="164" t="s">
        <v>2559</v>
      </c>
      <c r="H365" s="165">
        <v>3.8050000000000002</v>
      </c>
      <c r="I365" s="166"/>
      <c r="L365" s="162"/>
      <c r="M365" s="167"/>
      <c r="T365" s="168"/>
      <c r="AT365" s="163" t="s">
        <v>318</v>
      </c>
      <c r="AU365" s="163" t="s">
        <v>84</v>
      </c>
      <c r="AV365" s="13" t="s">
        <v>84</v>
      </c>
      <c r="AW365" s="13" t="s">
        <v>32</v>
      </c>
      <c r="AX365" s="13" t="s">
        <v>75</v>
      </c>
      <c r="AY365" s="163" t="s">
        <v>307</v>
      </c>
    </row>
    <row r="366" spans="2:65" s="12" customFormat="1" ht="11.25">
      <c r="B366" s="156"/>
      <c r="D366" s="152" t="s">
        <v>318</v>
      </c>
      <c r="E366" s="157" t="s">
        <v>1</v>
      </c>
      <c r="F366" s="158" t="s">
        <v>2560</v>
      </c>
      <c r="H366" s="157" t="s">
        <v>1</v>
      </c>
      <c r="I366" s="159"/>
      <c r="L366" s="156"/>
      <c r="M366" s="160"/>
      <c r="T366" s="161"/>
      <c r="AT366" s="157" t="s">
        <v>318</v>
      </c>
      <c r="AU366" s="157" t="s">
        <v>84</v>
      </c>
      <c r="AV366" s="12" t="s">
        <v>82</v>
      </c>
      <c r="AW366" s="12" t="s">
        <v>32</v>
      </c>
      <c r="AX366" s="12" t="s">
        <v>75</v>
      </c>
      <c r="AY366" s="157" t="s">
        <v>307</v>
      </c>
    </row>
    <row r="367" spans="2:65" s="13" customFormat="1" ht="11.25">
      <c r="B367" s="162"/>
      <c r="D367" s="152" t="s">
        <v>318</v>
      </c>
      <c r="E367" s="163" t="s">
        <v>1</v>
      </c>
      <c r="F367" s="164" t="s">
        <v>2561</v>
      </c>
      <c r="H367" s="165">
        <v>1.1339999999999999</v>
      </c>
      <c r="I367" s="166"/>
      <c r="L367" s="162"/>
      <c r="M367" s="167"/>
      <c r="T367" s="168"/>
      <c r="AT367" s="163" t="s">
        <v>318</v>
      </c>
      <c r="AU367" s="163" t="s">
        <v>84</v>
      </c>
      <c r="AV367" s="13" t="s">
        <v>84</v>
      </c>
      <c r="AW367" s="13" t="s">
        <v>32</v>
      </c>
      <c r="AX367" s="13" t="s">
        <v>75</v>
      </c>
      <c r="AY367" s="163" t="s">
        <v>307</v>
      </c>
    </row>
    <row r="368" spans="2:65" s="12" customFormat="1" ht="11.25">
      <c r="B368" s="156"/>
      <c r="D368" s="152" t="s">
        <v>318</v>
      </c>
      <c r="E368" s="157" t="s">
        <v>1</v>
      </c>
      <c r="F368" s="158" t="s">
        <v>2555</v>
      </c>
      <c r="H368" s="157" t="s">
        <v>1</v>
      </c>
      <c r="I368" s="159"/>
      <c r="L368" s="156"/>
      <c r="M368" s="160"/>
      <c r="T368" s="161"/>
      <c r="AT368" s="157" t="s">
        <v>318</v>
      </c>
      <c r="AU368" s="157" t="s">
        <v>84</v>
      </c>
      <c r="AV368" s="12" t="s">
        <v>82</v>
      </c>
      <c r="AW368" s="12" t="s">
        <v>32</v>
      </c>
      <c r="AX368" s="12" t="s">
        <v>75</v>
      </c>
      <c r="AY368" s="157" t="s">
        <v>307</v>
      </c>
    </row>
    <row r="369" spans="2:65" s="13" customFormat="1" ht="11.25">
      <c r="B369" s="162"/>
      <c r="D369" s="152" t="s">
        <v>318</v>
      </c>
      <c r="E369" s="163" t="s">
        <v>1</v>
      </c>
      <c r="F369" s="164" t="s">
        <v>2562</v>
      </c>
      <c r="H369" s="165">
        <v>0.23799999999999999</v>
      </c>
      <c r="I369" s="166"/>
      <c r="L369" s="162"/>
      <c r="M369" s="167"/>
      <c r="T369" s="168"/>
      <c r="AT369" s="163" t="s">
        <v>318</v>
      </c>
      <c r="AU369" s="163" t="s">
        <v>84</v>
      </c>
      <c r="AV369" s="13" t="s">
        <v>84</v>
      </c>
      <c r="AW369" s="13" t="s">
        <v>32</v>
      </c>
      <c r="AX369" s="13" t="s">
        <v>75</v>
      </c>
      <c r="AY369" s="163" t="s">
        <v>307</v>
      </c>
    </row>
    <row r="370" spans="2:65" s="14" customFormat="1" ht="11.25">
      <c r="B370" s="169"/>
      <c r="D370" s="152" t="s">
        <v>318</v>
      </c>
      <c r="E370" s="170" t="s">
        <v>1</v>
      </c>
      <c r="F370" s="171" t="s">
        <v>325</v>
      </c>
      <c r="H370" s="172">
        <v>5.1769999999999996</v>
      </c>
      <c r="I370" s="173"/>
      <c r="L370" s="169"/>
      <c r="M370" s="174"/>
      <c r="T370" s="175"/>
      <c r="AT370" s="170" t="s">
        <v>318</v>
      </c>
      <c r="AU370" s="170" t="s">
        <v>84</v>
      </c>
      <c r="AV370" s="14" t="s">
        <v>314</v>
      </c>
      <c r="AW370" s="14" t="s">
        <v>32</v>
      </c>
      <c r="AX370" s="14" t="s">
        <v>82</v>
      </c>
      <c r="AY370" s="170" t="s">
        <v>307</v>
      </c>
    </row>
    <row r="371" spans="2:65" s="1" customFormat="1" ht="16.5" customHeight="1">
      <c r="B371" s="33"/>
      <c r="C371" s="139" t="s">
        <v>433</v>
      </c>
      <c r="D371" s="139" t="s">
        <v>309</v>
      </c>
      <c r="E371" s="140" t="s">
        <v>449</v>
      </c>
      <c r="F371" s="141" t="s">
        <v>450</v>
      </c>
      <c r="G371" s="142" t="s">
        <v>337</v>
      </c>
      <c r="H371" s="143">
        <v>50.999000000000002</v>
      </c>
      <c r="I371" s="144"/>
      <c r="J371" s="145">
        <f>ROUND(I371*H371,2)</f>
        <v>0</v>
      </c>
      <c r="K371" s="141" t="s">
        <v>313</v>
      </c>
      <c r="L371" s="33"/>
      <c r="M371" s="146" t="s">
        <v>1</v>
      </c>
      <c r="N371" s="147" t="s">
        <v>40</v>
      </c>
      <c r="P371" s="148">
        <f>O371*H371</f>
        <v>0</v>
      </c>
      <c r="Q371" s="148">
        <v>2.5018722040000001</v>
      </c>
      <c r="R371" s="148">
        <f>Q371*H371</f>
        <v>127.59298053179602</v>
      </c>
      <c r="S371" s="148">
        <v>0</v>
      </c>
      <c r="T371" s="149">
        <f>S371*H371</f>
        <v>0</v>
      </c>
      <c r="AR371" s="150" t="s">
        <v>314</v>
      </c>
      <c r="AT371" s="150" t="s">
        <v>309</v>
      </c>
      <c r="AU371" s="150" t="s">
        <v>84</v>
      </c>
      <c r="AY371" s="18" t="s">
        <v>307</v>
      </c>
      <c r="BE371" s="151">
        <f>IF(N371="základní",J371,0)</f>
        <v>0</v>
      </c>
      <c r="BF371" s="151">
        <f>IF(N371="snížená",J371,0)</f>
        <v>0</v>
      </c>
      <c r="BG371" s="151">
        <f>IF(N371="zákl. přenesená",J371,0)</f>
        <v>0</v>
      </c>
      <c r="BH371" s="151">
        <f>IF(N371="sníž. přenesená",J371,0)</f>
        <v>0</v>
      </c>
      <c r="BI371" s="151">
        <f>IF(N371="nulová",J371,0)</f>
        <v>0</v>
      </c>
      <c r="BJ371" s="18" t="s">
        <v>82</v>
      </c>
      <c r="BK371" s="151">
        <f>ROUND(I371*H371,2)</f>
        <v>0</v>
      </c>
      <c r="BL371" s="18" t="s">
        <v>314</v>
      </c>
      <c r="BM371" s="150" t="s">
        <v>2563</v>
      </c>
    </row>
    <row r="372" spans="2:65" s="1" customFormat="1" ht="19.5">
      <c r="B372" s="33"/>
      <c r="D372" s="152" t="s">
        <v>316</v>
      </c>
      <c r="F372" s="153" t="s">
        <v>452</v>
      </c>
      <c r="I372" s="154"/>
      <c r="L372" s="33"/>
      <c r="M372" s="155"/>
      <c r="T372" s="57"/>
      <c r="AT372" s="18" t="s">
        <v>316</v>
      </c>
      <c r="AU372" s="18" t="s">
        <v>84</v>
      </c>
    </row>
    <row r="373" spans="2:65" s="12" customFormat="1" ht="11.25">
      <c r="B373" s="156"/>
      <c r="D373" s="152" t="s">
        <v>318</v>
      </c>
      <c r="E373" s="157" t="s">
        <v>1</v>
      </c>
      <c r="F373" s="158" t="s">
        <v>650</v>
      </c>
      <c r="H373" s="157" t="s">
        <v>1</v>
      </c>
      <c r="I373" s="159"/>
      <c r="L373" s="156"/>
      <c r="M373" s="160"/>
      <c r="T373" s="161"/>
      <c r="AT373" s="157" t="s">
        <v>318</v>
      </c>
      <c r="AU373" s="157" t="s">
        <v>84</v>
      </c>
      <c r="AV373" s="12" t="s">
        <v>82</v>
      </c>
      <c r="AW373" s="12" t="s">
        <v>32</v>
      </c>
      <c r="AX373" s="12" t="s">
        <v>75</v>
      </c>
      <c r="AY373" s="157" t="s">
        <v>307</v>
      </c>
    </row>
    <row r="374" spans="2:65" s="12" customFormat="1" ht="11.25">
      <c r="B374" s="156"/>
      <c r="D374" s="152" t="s">
        <v>318</v>
      </c>
      <c r="E374" s="157" t="s">
        <v>1</v>
      </c>
      <c r="F374" s="158" t="s">
        <v>2482</v>
      </c>
      <c r="H374" s="157" t="s">
        <v>1</v>
      </c>
      <c r="I374" s="159"/>
      <c r="L374" s="156"/>
      <c r="M374" s="160"/>
      <c r="T374" s="161"/>
      <c r="AT374" s="157" t="s">
        <v>318</v>
      </c>
      <c r="AU374" s="157" t="s">
        <v>84</v>
      </c>
      <c r="AV374" s="12" t="s">
        <v>82</v>
      </c>
      <c r="AW374" s="12" t="s">
        <v>32</v>
      </c>
      <c r="AX374" s="12" t="s">
        <v>75</v>
      </c>
      <c r="AY374" s="157" t="s">
        <v>307</v>
      </c>
    </row>
    <row r="375" spans="2:65" s="13" customFormat="1" ht="11.25">
      <c r="B375" s="162"/>
      <c r="D375" s="152" t="s">
        <v>318</v>
      </c>
      <c r="E375" s="163" t="s">
        <v>1</v>
      </c>
      <c r="F375" s="164" t="s">
        <v>2483</v>
      </c>
      <c r="H375" s="165">
        <v>13.244</v>
      </c>
      <c r="I375" s="166"/>
      <c r="L375" s="162"/>
      <c r="M375" s="167"/>
      <c r="T375" s="168"/>
      <c r="AT375" s="163" t="s">
        <v>318</v>
      </c>
      <c r="AU375" s="163" t="s">
        <v>84</v>
      </c>
      <c r="AV375" s="13" t="s">
        <v>84</v>
      </c>
      <c r="AW375" s="13" t="s">
        <v>32</v>
      </c>
      <c r="AX375" s="13" t="s">
        <v>75</v>
      </c>
      <c r="AY375" s="163" t="s">
        <v>307</v>
      </c>
    </row>
    <row r="376" spans="2:65" s="12" customFormat="1" ht="11.25">
      <c r="B376" s="156"/>
      <c r="D376" s="152" t="s">
        <v>318</v>
      </c>
      <c r="E376" s="157" t="s">
        <v>1</v>
      </c>
      <c r="F376" s="158" t="s">
        <v>2484</v>
      </c>
      <c r="H376" s="157" t="s">
        <v>1</v>
      </c>
      <c r="I376" s="159"/>
      <c r="L376" s="156"/>
      <c r="M376" s="160"/>
      <c r="T376" s="161"/>
      <c r="AT376" s="157" t="s">
        <v>318</v>
      </c>
      <c r="AU376" s="157" t="s">
        <v>84</v>
      </c>
      <c r="AV376" s="12" t="s">
        <v>82</v>
      </c>
      <c r="AW376" s="12" t="s">
        <v>32</v>
      </c>
      <c r="AX376" s="12" t="s">
        <v>75</v>
      </c>
      <c r="AY376" s="157" t="s">
        <v>307</v>
      </c>
    </row>
    <row r="377" spans="2:65" s="13" customFormat="1" ht="11.25">
      <c r="B377" s="162"/>
      <c r="D377" s="152" t="s">
        <v>318</v>
      </c>
      <c r="E377" s="163" t="s">
        <v>1</v>
      </c>
      <c r="F377" s="164" t="s">
        <v>2485</v>
      </c>
      <c r="H377" s="165">
        <v>23.484000000000002</v>
      </c>
      <c r="I377" s="166"/>
      <c r="L377" s="162"/>
      <c r="M377" s="167"/>
      <c r="T377" s="168"/>
      <c r="AT377" s="163" t="s">
        <v>318</v>
      </c>
      <c r="AU377" s="163" t="s">
        <v>84</v>
      </c>
      <c r="AV377" s="13" t="s">
        <v>84</v>
      </c>
      <c r="AW377" s="13" t="s">
        <v>32</v>
      </c>
      <c r="AX377" s="13" t="s">
        <v>75</v>
      </c>
      <c r="AY377" s="163" t="s">
        <v>307</v>
      </c>
    </row>
    <row r="378" spans="2:65" s="12" customFormat="1" ht="11.25">
      <c r="B378" s="156"/>
      <c r="D378" s="152" t="s">
        <v>318</v>
      </c>
      <c r="E378" s="157" t="s">
        <v>1</v>
      </c>
      <c r="F378" s="158" t="s">
        <v>2486</v>
      </c>
      <c r="H378" s="157" t="s">
        <v>1</v>
      </c>
      <c r="I378" s="159"/>
      <c r="L378" s="156"/>
      <c r="M378" s="160"/>
      <c r="T378" s="161"/>
      <c r="AT378" s="157" t="s">
        <v>318</v>
      </c>
      <c r="AU378" s="157" t="s">
        <v>84</v>
      </c>
      <c r="AV378" s="12" t="s">
        <v>82</v>
      </c>
      <c r="AW378" s="12" t="s">
        <v>32</v>
      </c>
      <c r="AX378" s="12" t="s">
        <v>75</v>
      </c>
      <c r="AY378" s="157" t="s">
        <v>307</v>
      </c>
    </row>
    <row r="379" spans="2:65" s="13" customFormat="1" ht="11.25">
      <c r="B379" s="162"/>
      <c r="D379" s="152" t="s">
        <v>318</v>
      </c>
      <c r="E379" s="163" t="s">
        <v>1</v>
      </c>
      <c r="F379" s="164" t="s">
        <v>2487</v>
      </c>
      <c r="H379" s="165">
        <v>3.6</v>
      </c>
      <c r="I379" s="166"/>
      <c r="L379" s="162"/>
      <c r="M379" s="167"/>
      <c r="T379" s="168"/>
      <c r="AT379" s="163" t="s">
        <v>318</v>
      </c>
      <c r="AU379" s="163" t="s">
        <v>84</v>
      </c>
      <c r="AV379" s="13" t="s">
        <v>84</v>
      </c>
      <c r="AW379" s="13" t="s">
        <v>32</v>
      </c>
      <c r="AX379" s="13" t="s">
        <v>75</v>
      </c>
      <c r="AY379" s="163" t="s">
        <v>307</v>
      </c>
    </row>
    <row r="380" spans="2:65" s="12" customFormat="1" ht="11.25">
      <c r="B380" s="156"/>
      <c r="D380" s="152" t="s">
        <v>318</v>
      </c>
      <c r="E380" s="157" t="s">
        <v>1</v>
      </c>
      <c r="F380" s="158" t="s">
        <v>2564</v>
      </c>
      <c r="H380" s="157" t="s">
        <v>1</v>
      </c>
      <c r="I380" s="159"/>
      <c r="L380" s="156"/>
      <c r="M380" s="160"/>
      <c r="T380" s="161"/>
      <c r="AT380" s="157" t="s">
        <v>318</v>
      </c>
      <c r="AU380" s="157" t="s">
        <v>84</v>
      </c>
      <c r="AV380" s="12" t="s">
        <v>82</v>
      </c>
      <c r="AW380" s="12" t="s">
        <v>32</v>
      </c>
      <c r="AX380" s="12" t="s">
        <v>75</v>
      </c>
      <c r="AY380" s="157" t="s">
        <v>307</v>
      </c>
    </row>
    <row r="381" spans="2:65" s="13" customFormat="1" ht="11.25">
      <c r="B381" s="162"/>
      <c r="D381" s="152" t="s">
        <v>318</v>
      </c>
      <c r="E381" s="163" t="s">
        <v>1</v>
      </c>
      <c r="F381" s="164" t="s">
        <v>2565</v>
      </c>
      <c r="H381" s="165">
        <v>1.5</v>
      </c>
      <c r="I381" s="166"/>
      <c r="L381" s="162"/>
      <c r="M381" s="167"/>
      <c r="T381" s="168"/>
      <c r="AT381" s="163" t="s">
        <v>318</v>
      </c>
      <c r="AU381" s="163" t="s">
        <v>84</v>
      </c>
      <c r="AV381" s="13" t="s">
        <v>84</v>
      </c>
      <c r="AW381" s="13" t="s">
        <v>32</v>
      </c>
      <c r="AX381" s="13" t="s">
        <v>75</v>
      </c>
      <c r="AY381" s="163" t="s">
        <v>307</v>
      </c>
    </row>
    <row r="382" spans="2:65" s="12" customFormat="1" ht="11.25">
      <c r="B382" s="156"/>
      <c r="D382" s="152" t="s">
        <v>318</v>
      </c>
      <c r="E382" s="157" t="s">
        <v>1</v>
      </c>
      <c r="F382" s="158" t="s">
        <v>2566</v>
      </c>
      <c r="H382" s="157" t="s">
        <v>1</v>
      </c>
      <c r="I382" s="159"/>
      <c r="L382" s="156"/>
      <c r="M382" s="160"/>
      <c r="T382" s="161"/>
      <c r="AT382" s="157" t="s">
        <v>318</v>
      </c>
      <c r="AU382" s="157" t="s">
        <v>84</v>
      </c>
      <c r="AV382" s="12" t="s">
        <v>82</v>
      </c>
      <c r="AW382" s="12" t="s">
        <v>32</v>
      </c>
      <c r="AX382" s="12" t="s">
        <v>75</v>
      </c>
      <c r="AY382" s="157" t="s">
        <v>307</v>
      </c>
    </row>
    <row r="383" spans="2:65" s="13" customFormat="1" ht="11.25">
      <c r="B383" s="162"/>
      <c r="D383" s="152" t="s">
        <v>318</v>
      </c>
      <c r="E383" s="163" t="s">
        <v>1</v>
      </c>
      <c r="F383" s="164" t="s">
        <v>2567</v>
      </c>
      <c r="H383" s="165">
        <v>0.57799999999999996</v>
      </c>
      <c r="I383" s="166"/>
      <c r="L383" s="162"/>
      <c r="M383" s="167"/>
      <c r="T383" s="168"/>
      <c r="AT383" s="163" t="s">
        <v>318</v>
      </c>
      <c r="AU383" s="163" t="s">
        <v>84</v>
      </c>
      <c r="AV383" s="13" t="s">
        <v>84</v>
      </c>
      <c r="AW383" s="13" t="s">
        <v>32</v>
      </c>
      <c r="AX383" s="13" t="s">
        <v>75</v>
      </c>
      <c r="AY383" s="163" t="s">
        <v>307</v>
      </c>
    </row>
    <row r="384" spans="2:65" s="12" customFormat="1" ht="11.25">
      <c r="B384" s="156"/>
      <c r="D384" s="152" t="s">
        <v>318</v>
      </c>
      <c r="E384" s="157" t="s">
        <v>1</v>
      </c>
      <c r="F384" s="158" t="s">
        <v>2490</v>
      </c>
      <c r="H384" s="157" t="s">
        <v>1</v>
      </c>
      <c r="I384" s="159"/>
      <c r="L384" s="156"/>
      <c r="M384" s="160"/>
      <c r="T384" s="161"/>
      <c r="AT384" s="157" t="s">
        <v>318</v>
      </c>
      <c r="AU384" s="157" t="s">
        <v>84</v>
      </c>
      <c r="AV384" s="12" t="s">
        <v>82</v>
      </c>
      <c r="AW384" s="12" t="s">
        <v>32</v>
      </c>
      <c r="AX384" s="12" t="s">
        <v>75</v>
      </c>
      <c r="AY384" s="157" t="s">
        <v>307</v>
      </c>
    </row>
    <row r="385" spans="2:65" s="13" customFormat="1" ht="11.25">
      <c r="B385" s="162"/>
      <c r="D385" s="152" t="s">
        <v>318</v>
      </c>
      <c r="E385" s="163" t="s">
        <v>1</v>
      </c>
      <c r="F385" s="164" t="s">
        <v>2568</v>
      </c>
      <c r="H385" s="165">
        <v>0.308</v>
      </c>
      <c r="I385" s="166"/>
      <c r="L385" s="162"/>
      <c r="M385" s="167"/>
      <c r="T385" s="168"/>
      <c r="AT385" s="163" t="s">
        <v>318</v>
      </c>
      <c r="AU385" s="163" t="s">
        <v>84</v>
      </c>
      <c r="AV385" s="13" t="s">
        <v>84</v>
      </c>
      <c r="AW385" s="13" t="s">
        <v>32</v>
      </c>
      <c r="AX385" s="13" t="s">
        <v>75</v>
      </c>
      <c r="AY385" s="163" t="s">
        <v>307</v>
      </c>
    </row>
    <row r="386" spans="2:65" s="12" customFormat="1" ht="11.25">
      <c r="B386" s="156"/>
      <c r="D386" s="152" t="s">
        <v>318</v>
      </c>
      <c r="E386" s="157" t="s">
        <v>1</v>
      </c>
      <c r="F386" s="158" t="s">
        <v>2493</v>
      </c>
      <c r="H386" s="157" t="s">
        <v>1</v>
      </c>
      <c r="I386" s="159"/>
      <c r="L386" s="156"/>
      <c r="M386" s="160"/>
      <c r="T386" s="161"/>
      <c r="AT386" s="157" t="s">
        <v>318</v>
      </c>
      <c r="AU386" s="157" t="s">
        <v>84</v>
      </c>
      <c r="AV386" s="12" t="s">
        <v>82</v>
      </c>
      <c r="AW386" s="12" t="s">
        <v>32</v>
      </c>
      <c r="AX386" s="12" t="s">
        <v>75</v>
      </c>
      <c r="AY386" s="157" t="s">
        <v>307</v>
      </c>
    </row>
    <row r="387" spans="2:65" s="13" customFormat="1" ht="11.25">
      <c r="B387" s="162"/>
      <c r="D387" s="152" t="s">
        <v>318</v>
      </c>
      <c r="E387" s="163" t="s">
        <v>1</v>
      </c>
      <c r="F387" s="164" t="s">
        <v>2569</v>
      </c>
      <c r="H387" s="165">
        <v>7.0410000000000004</v>
      </c>
      <c r="I387" s="166"/>
      <c r="L387" s="162"/>
      <c r="M387" s="167"/>
      <c r="T387" s="168"/>
      <c r="AT387" s="163" t="s">
        <v>318</v>
      </c>
      <c r="AU387" s="163" t="s">
        <v>84</v>
      </c>
      <c r="AV387" s="13" t="s">
        <v>84</v>
      </c>
      <c r="AW387" s="13" t="s">
        <v>32</v>
      </c>
      <c r="AX387" s="13" t="s">
        <v>75</v>
      </c>
      <c r="AY387" s="163" t="s">
        <v>307</v>
      </c>
    </row>
    <row r="388" spans="2:65" s="14" customFormat="1" ht="11.25">
      <c r="B388" s="169"/>
      <c r="D388" s="152" t="s">
        <v>318</v>
      </c>
      <c r="E388" s="170" t="s">
        <v>1</v>
      </c>
      <c r="F388" s="171" t="s">
        <v>325</v>
      </c>
      <c r="H388" s="172">
        <v>49.755000000000003</v>
      </c>
      <c r="I388" s="173"/>
      <c r="L388" s="169"/>
      <c r="M388" s="174"/>
      <c r="T388" s="175"/>
      <c r="AT388" s="170" t="s">
        <v>318</v>
      </c>
      <c r="AU388" s="170" t="s">
        <v>84</v>
      </c>
      <c r="AV388" s="14" t="s">
        <v>314</v>
      </c>
      <c r="AW388" s="14" t="s">
        <v>32</v>
      </c>
      <c r="AX388" s="14" t="s">
        <v>82</v>
      </c>
      <c r="AY388" s="170" t="s">
        <v>307</v>
      </c>
    </row>
    <row r="389" spans="2:65" s="13" customFormat="1" ht="11.25">
      <c r="B389" s="162"/>
      <c r="D389" s="152" t="s">
        <v>318</v>
      </c>
      <c r="F389" s="164" t="s">
        <v>2570</v>
      </c>
      <c r="H389" s="165">
        <v>50.999000000000002</v>
      </c>
      <c r="I389" s="166"/>
      <c r="L389" s="162"/>
      <c r="M389" s="167"/>
      <c r="T389" s="168"/>
      <c r="AT389" s="163" t="s">
        <v>318</v>
      </c>
      <c r="AU389" s="163" t="s">
        <v>84</v>
      </c>
      <c r="AV389" s="13" t="s">
        <v>84</v>
      </c>
      <c r="AW389" s="13" t="s">
        <v>4</v>
      </c>
      <c r="AX389" s="13" t="s">
        <v>82</v>
      </c>
      <c r="AY389" s="163" t="s">
        <v>307</v>
      </c>
    </row>
    <row r="390" spans="2:65" s="1" customFormat="1" ht="24.2" customHeight="1">
      <c r="B390" s="33"/>
      <c r="C390" s="139" t="s">
        <v>438</v>
      </c>
      <c r="D390" s="139" t="s">
        <v>309</v>
      </c>
      <c r="E390" s="140" t="s">
        <v>2571</v>
      </c>
      <c r="F390" s="141" t="s">
        <v>2572</v>
      </c>
      <c r="G390" s="142" t="s">
        <v>337</v>
      </c>
      <c r="H390" s="143">
        <v>2.1389999999999998</v>
      </c>
      <c r="I390" s="144"/>
      <c r="J390" s="145">
        <f>ROUND(I390*H390,2)</f>
        <v>0</v>
      </c>
      <c r="K390" s="141" t="s">
        <v>313</v>
      </c>
      <c r="L390" s="33"/>
      <c r="M390" s="146" t="s">
        <v>1</v>
      </c>
      <c r="N390" s="147" t="s">
        <v>40</v>
      </c>
      <c r="P390" s="148">
        <f>O390*H390</f>
        <v>0</v>
      </c>
      <c r="Q390" s="148">
        <v>2.5018699999999998</v>
      </c>
      <c r="R390" s="148">
        <f>Q390*H390</f>
        <v>5.3514999299999992</v>
      </c>
      <c r="S390" s="148">
        <v>0</v>
      </c>
      <c r="T390" s="149">
        <f>S390*H390</f>
        <v>0</v>
      </c>
      <c r="AR390" s="150" t="s">
        <v>314</v>
      </c>
      <c r="AT390" s="150" t="s">
        <v>309</v>
      </c>
      <c r="AU390" s="150" t="s">
        <v>84</v>
      </c>
      <c r="AY390" s="18" t="s">
        <v>307</v>
      </c>
      <c r="BE390" s="151">
        <f>IF(N390="základní",J390,0)</f>
        <v>0</v>
      </c>
      <c r="BF390" s="151">
        <f>IF(N390="snížená",J390,0)</f>
        <v>0</v>
      </c>
      <c r="BG390" s="151">
        <f>IF(N390="zákl. přenesená",J390,0)</f>
        <v>0</v>
      </c>
      <c r="BH390" s="151">
        <f>IF(N390="sníž. přenesená",J390,0)</f>
        <v>0</v>
      </c>
      <c r="BI390" s="151">
        <f>IF(N390="nulová",J390,0)</f>
        <v>0</v>
      </c>
      <c r="BJ390" s="18" t="s">
        <v>82</v>
      </c>
      <c r="BK390" s="151">
        <f>ROUND(I390*H390,2)</f>
        <v>0</v>
      </c>
      <c r="BL390" s="18" t="s">
        <v>314</v>
      </c>
      <c r="BM390" s="150" t="s">
        <v>2573</v>
      </c>
    </row>
    <row r="391" spans="2:65" s="1" customFormat="1" ht="19.5">
      <c r="B391" s="33"/>
      <c r="D391" s="152" t="s">
        <v>316</v>
      </c>
      <c r="F391" s="153" t="s">
        <v>2574</v>
      </c>
      <c r="I391" s="154"/>
      <c r="L391" s="33"/>
      <c r="M391" s="155"/>
      <c r="T391" s="57"/>
      <c r="AT391" s="18" t="s">
        <v>316</v>
      </c>
      <c r="AU391" s="18" t="s">
        <v>84</v>
      </c>
    </row>
    <row r="392" spans="2:65" s="1" customFormat="1" ht="19.5">
      <c r="B392" s="33"/>
      <c r="D392" s="152" t="s">
        <v>357</v>
      </c>
      <c r="F392" s="176" t="s">
        <v>2575</v>
      </c>
      <c r="I392" s="154"/>
      <c r="L392" s="33"/>
      <c r="M392" s="155"/>
      <c r="T392" s="57"/>
      <c r="AT392" s="18" t="s">
        <v>357</v>
      </c>
      <c r="AU392" s="18" t="s">
        <v>84</v>
      </c>
    </row>
    <row r="393" spans="2:65" s="12" customFormat="1" ht="11.25">
      <c r="B393" s="156"/>
      <c r="D393" s="152" t="s">
        <v>318</v>
      </c>
      <c r="E393" s="157" t="s">
        <v>1</v>
      </c>
      <c r="F393" s="158" t="s">
        <v>2490</v>
      </c>
      <c r="H393" s="157" t="s">
        <v>1</v>
      </c>
      <c r="I393" s="159"/>
      <c r="L393" s="156"/>
      <c r="M393" s="160"/>
      <c r="T393" s="161"/>
      <c r="AT393" s="157" t="s">
        <v>318</v>
      </c>
      <c r="AU393" s="157" t="s">
        <v>84</v>
      </c>
      <c r="AV393" s="12" t="s">
        <v>82</v>
      </c>
      <c r="AW393" s="12" t="s">
        <v>32</v>
      </c>
      <c r="AX393" s="12" t="s">
        <v>75</v>
      </c>
      <c r="AY393" s="157" t="s">
        <v>307</v>
      </c>
    </row>
    <row r="394" spans="2:65" s="13" customFormat="1" ht="11.25">
      <c r="B394" s="162"/>
      <c r="D394" s="152" t="s">
        <v>318</v>
      </c>
      <c r="E394" s="163" t="s">
        <v>1</v>
      </c>
      <c r="F394" s="164" t="s">
        <v>2491</v>
      </c>
      <c r="H394" s="165">
        <v>1.175</v>
      </c>
      <c r="I394" s="166"/>
      <c r="L394" s="162"/>
      <c r="M394" s="167"/>
      <c r="T394" s="168"/>
      <c r="AT394" s="163" t="s">
        <v>318</v>
      </c>
      <c r="AU394" s="163" t="s">
        <v>84</v>
      </c>
      <c r="AV394" s="13" t="s">
        <v>84</v>
      </c>
      <c r="AW394" s="13" t="s">
        <v>32</v>
      </c>
      <c r="AX394" s="13" t="s">
        <v>75</v>
      </c>
      <c r="AY394" s="163" t="s">
        <v>307</v>
      </c>
    </row>
    <row r="395" spans="2:65" s="13" customFormat="1" ht="11.25">
      <c r="B395" s="162"/>
      <c r="D395" s="152" t="s">
        <v>318</v>
      </c>
      <c r="E395" s="163" t="s">
        <v>1</v>
      </c>
      <c r="F395" s="164" t="s">
        <v>2492</v>
      </c>
      <c r="H395" s="165">
        <v>0.91200000000000003</v>
      </c>
      <c r="I395" s="166"/>
      <c r="L395" s="162"/>
      <c r="M395" s="167"/>
      <c r="T395" s="168"/>
      <c r="AT395" s="163" t="s">
        <v>318</v>
      </c>
      <c r="AU395" s="163" t="s">
        <v>84</v>
      </c>
      <c r="AV395" s="13" t="s">
        <v>84</v>
      </c>
      <c r="AW395" s="13" t="s">
        <v>32</v>
      </c>
      <c r="AX395" s="13" t="s">
        <v>75</v>
      </c>
      <c r="AY395" s="163" t="s">
        <v>307</v>
      </c>
    </row>
    <row r="396" spans="2:65" s="14" customFormat="1" ht="11.25">
      <c r="B396" s="169"/>
      <c r="D396" s="152" t="s">
        <v>318</v>
      </c>
      <c r="E396" s="170" t="s">
        <v>1</v>
      </c>
      <c r="F396" s="171" t="s">
        <v>325</v>
      </c>
      <c r="H396" s="172">
        <v>2.0870000000000002</v>
      </c>
      <c r="I396" s="173"/>
      <c r="L396" s="169"/>
      <c r="M396" s="174"/>
      <c r="T396" s="175"/>
      <c r="AT396" s="170" t="s">
        <v>318</v>
      </c>
      <c r="AU396" s="170" t="s">
        <v>84</v>
      </c>
      <c r="AV396" s="14" t="s">
        <v>314</v>
      </c>
      <c r="AW396" s="14" t="s">
        <v>32</v>
      </c>
      <c r="AX396" s="14" t="s">
        <v>82</v>
      </c>
      <c r="AY396" s="170" t="s">
        <v>307</v>
      </c>
    </row>
    <row r="397" spans="2:65" s="13" customFormat="1" ht="11.25">
      <c r="B397" s="162"/>
      <c r="D397" s="152" t="s">
        <v>318</v>
      </c>
      <c r="F397" s="164" t="s">
        <v>2576</v>
      </c>
      <c r="H397" s="165">
        <v>2.1389999999999998</v>
      </c>
      <c r="I397" s="166"/>
      <c r="L397" s="162"/>
      <c r="M397" s="167"/>
      <c r="T397" s="168"/>
      <c r="AT397" s="163" t="s">
        <v>318</v>
      </c>
      <c r="AU397" s="163" t="s">
        <v>84</v>
      </c>
      <c r="AV397" s="13" t="s">
        <v>84</v>
      </c>
      <c r="AW397" s="13" t="s">
        <v>4</v>
      </c>
      <c r="AX397" s="13" t="s">
        <v>82</v>
      </c>
      <c r="AY397" s="163" t="s">
        <v>307</v>
      </c>
    </row>
    <row r="398" spans="2:65" s="1" customFormat="1" ht="16.5" customHeight="1">
      <c r="B398" s="33"/>
      <c r="C398" s="139" t="s">
        <v>448</v>
      </c>
      <c r="D398" s="139" t="s">
        <v>309</v>
      </c>
      <c r="E398" s="140" t="s">
        <v>454</v>
      </c>
      <c r="F398" s="141" t="s">
        <v>455</v>
      </c>
      <c r="G398" s="142" t="s">
        <v>312</v>
      </c>
      <c r="H398" s="143">
        <v>102.86</v>
      </c>
      <c r="I398" s="144"/>
      <c r="J398" s="145">
        <f>ROUND(I398*H398,2)</f>
        <v>0</v>
      </c>
      <c r="K398" s="141" t="s">
        <v>313</v>
      </c>
      <c r="L398" s="33"/>
      <c r="M398" s="146" t="s">
        <v>1</v>
      </c>
      <c r="N398" s="147" t="s">
        <v>40</v>
      </c>
      <c r="P398" s="148">
        <f>O398*H398</f>
        <v>0</v>
      </c>
      <c r="Q398" s="148">
        <v>2.6919000000000001E-3</v>
      </c>
      <c r="R398" s="148">
        <f>Q398*H398</f>
        <v>0.27688883400000003</v>
      </c>
      <c r="S398" s="148">
        <v>0</v>
      </c>
      <c r="T398" s="149">
        <f>S398*H398</f>
        <v>0</v>
      </c>
      <c r="AR398" s="150" t="s">
        <v>314</v>
      </c>
      <c r="AT398" s="150" t="s">
        <v>309</v>
      </c>
      <c r="AU398" s="150" t="s">
        <v>84</v>
      </c>
      <c r="AY398" s="18" t="s">
        <v>307</v>
      </c>
      <c r="BE398" s="151">
        <f>IF(N398="základní",J398,0)</f>
        <v>0</v>
      </c>
      <c r="BF398" s="151">
        <f>IF(N398="snížená",J398,0)</f>
        <v>0</v>
      </c>
      <c r="BG398" s="151">
        <f>IF(N398="zákl. přenesená",J398,0)</f>
        <v>0</v>
      </c>
      <c r="BH398" s="151">
        <f>IF(N398="sníž. přenesená",J398,0)</f>
        <v>0</v>
      </c>
      <c r="BI398" s="151">
        <f>IF(N398="nulová",J398,0)</f>
        <v>0</v>
      </c>
      <c r="BJ398" s="18" t="s">
        <v>82</v>
      </c>
      <c r="BK398" s="151">
        <f>ROUND(I398*H398,2)</f>
        <v>0</v>
      </c>
      <c r="BL398" s="18" t="s">
        <v>314</v>
      </c>
      <c r="BM398" s="150" t="s">
        <v>2577</v>
      </c>
    </row>
    <row r="399" spans="2:65" s="1" customFormat="1" ht="11.25">
      <c r="B399" s="33"/>
      <c r="D399" s="152" t="s">
        <v>316</v>
      </c>
      <c r="F399" s="153" t="s">
        <v>457</v>
      </c>
      <c r="I399" s="154"/>
      <c r="L399" s="33"/>
      <c r="M399" s="155"/>
      <c r="T399" s="57"/>
      <c r="AT399" s="18" t="s">
        <v>316</v>
      </c>
      <c r="AU399" s="18" t="s">
        <v>84</v>
      </c>
    </row>
    <row r="400" spans="2:65" s="12" customFormat="1" ht="11.25">
      <c r="B400" s="156"/>
      <c r="D400" s="152" t="s">
        <v>318</v>
      </c>
      <c r="E400" s="157" t="s">
        <v>1</v>
      </c>
      <c r="F400" s="158" t="s">
        <v>2578</v>
      </c>
      <c r="H400" s="157" t="s">
        <v>1</v>
      </c>
      <c r="I400" s="159"/>
      <c r="L400" s="156"/>
      <c r="M400" s="160"/>
      <c r="T400" s="161"/>
      <c r="AT400" s="157" t="s">
        <v>318</v>
      </c>
      <c r="AU400" s="157" t="s">
        <v>84</v>
      </c>
      <c r="AV400" s="12" t="s">
        <v>82</v>
      </c>
      <c r="AW400" s="12" t="s">
        <v>32</v>
      </c>
      <c r="AX400" s="12" t="s">
        <v>75</v>
      </c>
      <c r="AY400" s="157" t="s">
        <v>307</v>
      </c>
    </row>
    <row r="401" spans="2:65" s="13" customFormat="1" ht="11.25">
      <c r="B401" s="162"/>
      <c r="D401" s="152" t="s">
        <v>318</v>
      </c>
      <c r="E401" s="163" t="s">
        <v>1</v>
      </c>
      <c r="F401" s="164" t="s">
        <v>2579</v>
      </c>
      <c r="H401" s="165">
        <v>79.855999999999995</v>
      </c>
      <c r="I401" s="166"/>
      <c r="L401" s="162"/>
      <c r="M401" s="167"/>
      <c r="T401" s="168"/>
      <c r="AT401" s="163" t="s">
        <v>318</v>
      </c>
      <c r="AU401" s="163" t="s">
        <v>84</v>
      </c>
      <c r="AV401" s="13" t="s">
        <v>84</v>
      </c>
      <c r="AW401" s="13" t="s">
        <v>32</v>
      </c>
      <c r="AX401" s="13" t="s">
        <v>75</v>
      </c>
      <c r="AY401" s="163" t="s">
        <v>307</v>
      </c>
    </row>
    <row r="402" spans="2:65" s="12" customFormat="1" ht="11.25">
      <c r="B402" s="156"/>
      <c r="D402" s="152" t="s">
        <v>318</v>
      </c>
      <c r="E402" s="157" t="s">
        <v>1</v>
      </c>
      <c r="F402" s="158" t="s">
        <v>2564</v>
      </c>
      <c r="H402" s="157" t="s">
        <v>1</v>
      </c>
      <c r="I402" s="159"/>
      <c r="L402" s="156"/>
      <c r="M402" s="160"/>
      <c r="T402" s="161"/>
      <c r="AT402" s="157" t="s">
        <v>318</v>
      </c>
      <c r="AU402" s="157" t="s">
        <v>84</v>
      </c>
      <c r="AV402" s="12" t="s">
        <v>82</v>
      </c>
      <c r="AW402" s="12" t="s">
        <v>32</v>
      </c>
      <c r="AX402" s="12" t="s">
        <v>75</v>
      </c>
      <c r="AY402" s="157" t="s">
        <v>307</v>
      </c>
    </row>
    <row r="403" spans="2:65" s="13" customFormat="1" ht="11.25">
      <c r="B403" s="162"/>
      <c r="D403" s="152" t="s">
        <v>318</v>
      </c>
      <c r="E403" s="163" t="s">
        <v>1</v>
      </c>
      <c r="F403" s="164" t="s">
        <v>2580</v>
      </c>
      <c r="H403" s="165">
        <v>11</v>
      </c>
      <c r="I403" s="166"/>
      <c r="L403" s="162"/>
      <c r="M403" s="167"/>
      <c r="T403" s="168"/>
      <c r="AT403" s="163" t="s">
        <v>318</v>
      </c>
      <c r="AU403" s="163" t="s">
        <v>84</v>
      </c>
      <c r="AV403" s="13" t="s">
        <v>84</v>
      </c>
      <c r="AW403" s="13" t="s">
        <v>32</v>
      </c>
      <c r="AX403" s="13" t="s">
        <v>75</v>
      </c>
      <c r="AY403" s="163" t="s">
        <v>307</v>
      </c>
    </row>
    <row r="404" spans="2:65" s="12" customFormat="1" ht="11.25">
      <c r="B404" s="156"/>
      <c r="D404" s="152" t="s">
        <v>318</v>
      </c>
      <c r="E404" s="157" t="s">
        <v>1</v>
      </c>
      <c r="F404" s="158" t="s">
        <v>2566</v>
      </c>
      <c r="H404" s="157" t="s">
        <v>1</v>
      </c>
      <c r="I404" s="159"/>
      <c r="L404" s="156"/>
      <c r="M404" s="160"/>
      <c r="T404" s="161"/>
      <c r="AT404" s="157" t="s">
        <v>318</v>
      </c>
      <c r="AU404" s="157" t="s">
        <v>84</v>
      </c>
      <c r="AV404" s="12" t="s">
        <v>82</v>
      </c>
      <c r="AW404" s="12" t="s">
        <v>32</v>
      </c>
      <c r="AX404" s="12" t="s">
        <v>75</v>
      </c>
      <c r="AY404" s="157" t="s">
        <v>307</v>
      </c>
    </row>
    <row r="405" spans="2:65" s="13" customFormat="1" ht="11.25">
      <c r="B405" s="162"/>
      <c r="D405" s="152" t="s">
        <v>318</v>
      </c>
      <c r="E405" s="163" t="s">
        <v>1</v>
      </c>
      <c r="F405" s="164" t="s">
        <v>2581</v>
      </c>
      <c r="H405" s="165">
        <v>4.056</v>
      </c>
      <c r="I405" s="166"/>
      <c r="L405" s="162"/>
      <c r="M405" s="167"/>
      <c r="T405" s="168"/>
      <c r="AT405" s="163" t="s">
        <v>318</v>
      </c>
      <c r="AU405" s="163" t="s">
        <v>84</v>
      </c>
      <c r="AV405" s="13" t="s">
        <v>84</v>
      </c>
      <c r="AW405" s="13" t="s">
        <v>32</v>
      </c>
      <c r="AX405" s="13" t="s">
        <v>75</v>
      </c>
      <c r="AY405" s="163" t="s">
        <v>307</v>
      </c>
    </row>
    <row r="406" spans="2:65" s="12" customFormat="1" ht="11.25">
      <c r="B406" s="156"/>
      <c r="D406" s="152" t="s">
        <v>318</v>
      </c>
      <c r="E406" s="157" t="s">
        <v>1</v>
      </c>
      <c r="F406" s="158" t="s">
        <v>2490</v>
      </c>
      <c r="H406" s="157" t="s">
        <v>1</v>
      </c>
      <c r="I406" s="159"/>
      <c r="L406" s="156"/>
      <c r="M406" s="160"/>
      <c r="T406" s="161"/>
      <c r="AT406" s="157" t="s">
        <v>318</v>
      </c>
      <c r="AU406" s="157" t="s">
        <v>84</v>
      </c>
      <c r="AV406" s="12" t="s">
        <v>82</v>
      </c>
      <c r="AW406" s="12" t="s">
        <v>32</v>
      </c>
      <c r="AX406" s="12" t="s">
        <v>75</v>
      </c>
      <c r="AY406" s="157" t="s">
        <v>307</v>
      </c>
    </row>
    <row r="407" spans="2:65" s="13" customFormat="1" ht="22.5">
      <c r="B407" s="162"/>
      <c r="D407" s="152" t="s">
        <v>318</v>
      </c>
      <c r="E407" s="163" t="s">
        <v>1</v>
      </c>
      <c r="F407" s="164" t="s">
        <v>2582</v>
      </c>
      <c r="H407" s="165">
        <v>4.4279999999999999</v>
      </c>
      <c r="I407" s="166"/>
      <c r="L407" s="162"/>
      <c r="M407" s="167"/>
      <c r="T407" s="168"/>
      <c r="AT407" s="163" t="s">
        <v>318</v>
      </c>
      <c r="AU407" s="163" t="s">
        <v>84</v>
      </c>
      <c r="AV407" s="13" t="s">
        <v>84</v>
      </c>
      <c r="AW407" s="13" t="s">
        <v>32</v>
      </c>
      <c r="AX407" s="13" t="s">
        <v>75</v>
      </c>
      <c r="AY407" s="163" t="s">
        <v>307</v>
      </c>
    </row>
    <row r="408" spans="2:65" s="13" customFormat="1" ht="11.25">
      <c r="B408" s="162"/>
      <c r="D408" s="152" t="s">
        <v>318</v>
      </c>
      <c r="E408" s="163" t="s">
        <v>1</v>
      </c>
      <c r="F408" s="164" t="s">
        <v>2583</v>
      </c>
      <c r="H408" s="165">
        <v>3.52</v>
      </c>
      <c r="I408" s="166"/>
      <c r="L408" s="162"/>
      <c r="M408" s="167"/>
      <c r="T408" s="168"/>
      <c r="AT408" s="163" t="s">
        <v>318</v>
      </c>
      <c r="AU408" s="163" t="s">
        <v>84</v>
      </c>
      <c r="AV408" s="13" t="s">
        <v>84</v>
      </c>
      <c r="AW408" s="13" t="s">
        <v>32</v>
      </c>
      <c r="AX408" s="13" t="s">
        <v>75</v>
      </c>
      <c r="AY408" s="163" t="s">
        <v>307</v>
      </c>
    </row>
    <row r="409" spans="2:65" s="14" customFormat="1" ht="11.25">
      <c r="B409" s="169"/>
      <c r="D409" s="152" t="s">
        <v>318</v>
      </c>
      <c r="E409" s="170" t="s">
        <v>1</v>
      </c>
      <c r="F409" s="171" t="s">
        <v>325</v>
      </c>
      <c r="H409" s="172">
        <v>102.86</v>
      </c>
      <c r="I409" s="173"/>
      <c r="L409" s="169"/>
      <c r="M409" s="174"/>
      <c r="T409" s="175"/>
      <c r="AT409" s="170" t="s">
        <v>318</v>
      </c>
      <c r="AU409" s="170" t="s">
        <v>84</v>
      </c>
      <c r="AV409" s="14" t="s">
        <v>314</v>
      </c>
      <c r="AW409" s="14" t="s">
        <v>32</v>
      </c>
      <c r="AX409" s="14" t="s">
        <v>82</v>
      </c>
      <c r="AY409" s="170" t="s">
        <v>307</v>
      </c>
    </row>
    <row r="410" spans="2:65" s="1" customFormat="1" ht="16.5" customHeight="1">
      <c r="B410" s="33"/>
      <c r="C410" s="139" t="s">
        <v>7</v>
      </c>
      <c r="D410" s="139" t="s">
        <v>309</v>
      </c>
      <c r="E410" s="140" t="s">
        <v>460</v>
      </c>
      <c r="F410" s="141" t="s">
        <v>461</v>
      </c>
      <c r="G410" s="142" t="s">
        <v>312</v>
      </c>
      <c r="H410" s="143">
        <v>102.86</v>
      </c>
      <c r="I410" s="144"/>
      <c r="J410" s="145">
        <f>ROUND(I410*H410,2)</f>
        <v>0</v>
      </c>
      <c r="K410" s="141" t="s">
        <v>313</v>
      </c>
      <c r="L410" s="33"/>
      <c r="M410" s="146" t="s">
        <v>1</v>
      </c>
      <c r="N410" s="147" t="s">
        <v>40</v>
      </c>
      <c r="P410" s="148">
        <f>O410*H410</f>
        <v>0</v>
      </c>
      <c r="Q410" s="148">
        <v>0</v>
      </c>
      <c r="R410" s="148">
        <f>Q410*H410</f>
        <v>0</v>
      </c>
      <c r="S410" s="148">
        <v>0</v>
      </c>
      <c r="T410" s="149">
        <f>S410*H410</f>
        <v>0</v>
      </c>
      <c r="AR410" s="150" t="s">
        <v>314</v>
      </c>
      <c r="AT410" s="150" t="s">
        <v>309</v>
      </c>
      <c r="AU410" s="150" t="s">
        <v>84</v>
      </c>
      <c r="AY410" s="18" t="s">
        <v>307</v>
      </c>
      <c r="BE410" s="151">
        <f>IF(N410="základní",J410,0)</f>
        <v>0</v>
      </c>
      <c r="BF410" s="151">
        <f>IF(N410="snížená",J410,0)</f>
        <v>0</v>
      </c>
      <c r="BG410" s="151">
        <f>IF(N410="zákl. přenesená",J410,0)</f>
        <v>0</v>
      </c>
      <c r="BH410" s="151">
        <f>IF(N410="sníž. přenesená",J410,0)</f>
        <v>0</v>
      </c>
      <c r="BI410" s="151">
        <f>IF(N410="nulová",J410,0)</f>
        <v>0</v>
      </c>
      <c r="BJ410" s="18" t="s">
        <v>82</v>
      </c>
      <c r="BK410" s="151">
        <f>ROUND(I410*H410,2)</f>
        <v>0</v>
      </c>
      <c r="BL410" s="18" t="s">
        <v>314</v>
      </c>
      <c r="BM410" s="150" t="s">
        <v>2584</v>
      </c>
    </row>
    <row r="411" spans="2:65" s="1" customFormat="1" ht="11.25">
      <c r="B411" s="33"/>
      <c r="D411" s="152" t="s">
        <v>316</v>
      </c>
      <c r="F411" s="153" t="s">
        <v>463</v>
      </c>
      <c r="I411" s="154"/>
      <c r="L411" s="33"/>
      <c r="M411" s="155"/>
      <c r="T411" s="57"/>
      <c r="AT411" s="18" t="s">
        <v>316</v>
      </c>
      <c r="AU411" s="18" t="s">
        <v>84</v>
      </c>
    </row>
    <row r="412" spans="2:65" s="1" customFormat="1" ht="16.5" customHeight="1">
      <c r="B412" s="33"/>
      <c r="C412" s="139" t="s">
        <v>459</v>
      </c>
      <c r="D412" s="139" t="s">
        <v>309</v>
      </c>
      <c r="E412" s="140" t="s">
        <v>465</v>
      </c>
      <c r="F412" s="141" t="s">
        <v>466</v>
      </c>
      <c r="G412" s="142" t="s">
        <v>337</v>
      </c>
      <c r="H412" s="143">
        <v>1.5249999999999999</v>
      </c>
      <c r="I412" s="144"/>
      <c r="J412" s="145">
        <f>ROUND(I412*H412,2)</f>
        <v>0</v>
      </c>
      <c r="K412" s="141" t="s">
        <v>313</v>
      </c>
      <c r="L412" s="33"/>
      <c r="M412" s="146" t="s">
        <v>1</v>
      </c>
      <c r="N412" s="147" t="s">
        <v>40</v>
      </c>
      <c r="P412" s="148">
        <f>O412*H412</f>
        <v>0</v>
      </c>
      <c r="Q412" s="148">
        <v>2.3010199999999998</v>
      </c>
      <c r="R412" s="148">
        <f>Q412*H412</f>
        <v>3.5090554999999997</v>
      </c>
      <c r="S412" s="148">
        <v>0</v>
      </c>
      <c r="T412" s="149">
        <f>S412*H412</f>
        <v>0</v>
      </c>
      <c r="AR412" s="150" t="s">
        <v>314</v>
      </c>
      <c r="AT412" s="150" t="s">
        <v>309</v>
      </c>
      <c r="AU412" s="150" t="s">
        <v>84</v>
      </c>
      <c r="AY412" s="18" t="s">
        <v>307</v>
      </c>
      <c r="BE412" s="151">
        <f>IF(N412="základní",J412,0)</f>
        <v>0</v>
      </c>
      <c r="BF412" s="151">
        <f>IF(N412="snížená",J412,0)</f>
        <v>0</v>
      </c>
      <c r="BG412" s="151">
        <f>IF(N412="zákl. přenesená",J412,0)</f>
        <v>0</v>
      </c>
      <c r="BH412" s="151">
        <f>IF(N412="sníž. přenesená",J412,0)</f>
        <v>0</v>
      </c>
      <c r="BI412" s="151">
        <f>IF(N412="nulová",J412,0)</f>
        <v>0</v>
      </c>
      <c r="BJ412" s="18" t="s">
        <v>82</v>
      </c>
      <c r="BK412" s="151">
        <f>ROUND(I412*H412,2)</f>
        <v>0</v>
      </c>
      <c r="BL412" s="18" t="s">
        <v>314</v>
      </c>
      <c r="BM412" s="150" t="s">
        <v>2585</v>
      </c>
    </row>
    <row r="413" spans="2:65" s="1" customFormat="1" ht="19.5">
      <c r="B413" s="33"/>
      <c r="D413" s="152" t="s">
        <v>316</v>
      </c>
      <c r="F413" s="153" t="s">
        <v>468</v>
      </c>
      <c r="I413" s="154"/>
      <c r="L413" s="33"/>
      <c r="M413" s="155"/>
      <c r="T413" s="57"/>
      <c r="AT413" s="18" t="s">
        <v>316</v>
      </c>
      <c r="AU413" s="18" t="s">
        <v>84</v>
      </c>
    </row>
    <row r="414" spans="2:65" s="12" customFormat="1" ht="11.25">
      <c r="B414" s="156"/>
      <c r="D414" s="152" t="s">
        <v>318</v>
      </c>
      <c r="E414" s="157" t="s">
        <v>1</v>
      </c>
      <c r="F414" s="158" t="s">
        <v>2586</v>
      </c>
      <c r="H414" s="157" t="s">
        <v>1</v>
      </c>
      <c r="I414" s="159"/>
      <c r="L414" s="156"/>
      <c r="M414" s="160"/>
      <c r="T414" s="161"/>
      <c r="AT414" s="157" t="s">
        <v>318</v>
      </c>
      <c r="AU414" s="157" t="s">
        <v>84</v>
      </c>
      <c r="AV414" s="12" t="s">
        <v>82</v>
      </c>
      <c r="AW414" s="12" t="s">
        <v>32</v>
      </c>
      <c r="AX414" s="12" t="s">
        <v>75</v>
      </c>
      <c r="AY414" s="157" t="s">
        <v>307</v>
      </c>
    </row>
    <row r="415" spans="2:65" s="12" customFormat="1" ht="11.25">
      <c r="B415" s="156"/>
      <c r="D415" s="152" t="s">
        <v>318</v>
      </c>
      <c r="E415" s="157" t="s">
        <v>1</v>
      </c>
      <c r="F415" s="158" t="s">
        <v>2472</v>
      </c>
      <c r="H415" s="157" t="s">
        <v>1</v>
      </c>
      <c r="I415" s="159"/>
      <c r="L415" s="156"/>
      <c r="M415" s="160"/>
      <c r="T415" s="161"/>
      <c r="AT415" s="157" t="s">
        <v>318</v>
      </c>
      <c r="AU415" s="157" t="s">
        <v>84</v>
      </c>
      <c r="AV415" s="12" t="s">
        <v>82</v>
      </c>
      <c r="AW415" s="12" t="s">
        <v>32</v>
      </c>
      <c r="AX415" s="12" t="s">
        <v>75</v>
      </c>
      <c r="AY415" s="157" t="s">
        <v>307</v>
      </c>
    </row>
    <row r="416" spans="2:65" s="13" customFormat="1" ht="11.25">
      <c r="B416" s="162"/>
      <c r="D416" s="152" t="s">
        <v>318</v>
      </c>
      <c r="E416" s="163" t="s">
        <v>1</v>
      </c>
      <c r="F416" s="164" t="s">
        <v>2587</v>
      </c>
      <c r="H416" s="165">
        <v>1.452</v>
      </c>
      <c r="I416" s="166"/>
      <c r="L416" s="162"/>
      <c r="M416" s="167"/>
      <c r="T416" s="168"/>
      <c r="AT416" s="163" t="s">
        <v>318</v>
      </c>
      <c r="AU416" s="163" t="s">
        <v>84</v>
      </c>
      <c r="AV416" s="13" t="s">
        <v>84</v>
      </c>
      <c r="AW416" s="13" t="s">
        <v>32</v>
      </c>
      <c r="AX416" s="13" t="s">
        <v>82</v>
      </c>
      <c r="AY416" s="163" t="s">
        <v>307</v>
      </c>
    </row>
    <row r="417" spans="2:65" s="13" customFormat="1" ht="11.25">
      <c r="B417" s="162"/>
      <c r="D417" s="152" t="s">
        <v>318</v>
      </c>
      <c r="F417" s="164" t="s">
        <v>2588</v>
      </c>
      <c r="H417" s="165">
        <v>1.5249999999999999</v>
      </c>
      <c r="I417" s="166"/>
      <c r="L417" s="162"/>
      <c r="M417" s="167"/>
      <c r="T417" s="168"/>
      <c r="AT417" s="163" t="s">
        <v>318</v>
      </c>
      <c r="AU417" s="163" t="s">
        <v>84</v>
      </c>
      <c r="AV417" s="13" t="s">
        <v>84</v>
      </c>
      <c r="AW417" s="13" t="s">
        <v>4</v>
      </c>
      <c r="AX417" s="13" t="s">
        <v>82</v>
      </c>
      <c r="AY417" s="163" t="s">
        <v>307</v>
      </c>
    </row>
    <row r="418" spans="2:65" s="1" customFormat="1" ht="24.2" customHeight="1">
      <c r="B418" s="33"/>
      <c r="C418" s="139" t="s">
        <v>464</v>
      </c>
      <c r="D418" s="139" t="s">
        <v>309</v>
      </c>
      <c r="E418" s="140" t="s">
        <v>473</v>
      </c>
      <c r="F418" s="141" t="s">
        <v>474</v>
      </c>
      <c r="G418" s="142" t="s">
        <v>337</v>
      </c>
      <c r="H418" s="143">
        <v>12.584</v>
      </c>
      <c r="I418" s="144"/>
      <c r="J418" s="145">
        <f>ROUND(I418*H418,2)</f>
        <v>0</v>
      </c>
      <c r="K418" s="141" t="s">
        <v>313</v>
      </c>
      <c r="L418" s="33"/>
      <c r="M418" s="146" t="s">
        <v>1</v>
      </c>
      <c r="N418" s="147" t="s">
        <v>40</v>
      </c>
      <c r="P418" s="148">
        <f>O418*H418</f>
        <v>0</v>
      </c>
      <c r="Q418" s="148">
        <v>2.5018722040000001</v>
      </c>
      <c r="R418" s="148">
        <f>Q418*H418</f>
        <v>31.483559815136001</v>
      </c>
      <c r="S418" s="148">
        <v>0</v>
      </c>
      <c r="T418" s="149">
        <f>S418*H418</f>
        <v>0</v>
      </c>
      <c r="AR418" s="150" t="s">
        <v>314</v>
      </c>
      <c r="AT418" s="150" t="s">
        <v>309</v>
      </c>
      <c r="AU418" s="150" t="s">
        <v>84</v>
      </c>
      <c r="AY418" s="18" t="s">
        <v>307</v>
      </c>
      <c r="BE418" s="151">
        <f>IF(N418="základní",J418,0)</f>
        <v>0</v>
      </c>
      <c r="BF418" s="151">
        <f>IF(N418="snížená",J418,0)</f>
        <v>0</v>
      </c>
      <c r="BG418" s="151">
        <f>IF(N418="zákl. přenesená",J418,0)</f>
        <v>0</v>
      </c>
      <c r="BH418" s="151">
        <f>IF(N418="sníž. přenesená",J418,0)</f>
        <v>0</v>
      </c>
      <c r="BI418" s="151">
        <f>IF(N418="nulová",J418,0)</f>
        <v>0</v>
      </c>
      <c r="BJ418" s="18" t="s">
        <v>82</v>
      </c>
      <c r="BK418" s="151">
        <f>ROUND(I418*H418,2)</f>
        <v>0</v>
      </c>
      <c r="BL418" s="18" t="s">
        <v>314</v>
      </c>
      <c r="BM418" s="150" t="s">
        <v>2589</v>
      </c>
    </row>
    <row r="419" spans="2:65" s="1" customFormat="1" ht="19.5">
      <c r="B419" s="33"/>
      <c r="D419" s="152" t="s">
        <v>316</v>
      </c>
      <c r="F419" s="153" t="s">
        <v>476</v>
      </c>
      <c r="I419" s="154"/>
      <c r="L419" s="33"/>
      <c r="M419" s="155"/>
      <c r="T419" s="57"/>
      <c r="AT419" s="18" t="s">
        <v>316</v>
      </c>
      <c r="AU419" s="18" t="s">
        <v>84</v>
      </c>
    </row>
    <row r="420" spans="2:65" s="12" customFormat="1" ht="11.25">
      <c r="B420" s="156"/>
      <c r="D420" s="152" t="s">
        <v>318</v>
      </c>
      <c r="E420" s="157" t="s">
        <v>1</v>
      </c>
      <c r="F420" s="158" t="s">
        <v>2590</v>
      </c>
      <c r="H420" s="157" t="s">
        <v>1</v>
      </c>
      <c r="I420" s="159"/>
      <c r="L420" s="156"/>
      <c r="M420" s="160"/>
      <c r="T420" s="161"/>
      <c r="AT420" s="157" t="s">
        <v>318</v>
      </c>
      <c r="AU420" s="157" t="s">
        <v>84</v>
      </c>
      <c r="AV420" s="12" t="s">
        <v>82</v>
      </c>
      <c r="AW420" s="12" t="s">
        <v>32</v>
      </c>
      <c r="AX420" s="12" t="s">
        <v>75</v>
      </c>
      <c r="AY420" s="157" t="s">
        <v>307</v>
      </c>
    </row>
    <row r="421" spans="2:65" s="13" customFormat="1" ht="11.25">
      <c r="B421" s="162"/>
      <c r="D421" s="152" t="s">
        <v>318</v>
      </c>
      <c r="E421" s="163" t="s">
        <v>1</v>
      </c>
      <c r="F421" s="164" t="s">
        <v>2591</v>
      </c>
      <c r="H421" s="165">
        <v>8.7119999999999997</v>
      </c>
      <c r="I421" s="166"/>
      <c r="L421" s="162"/>
      <c r="M421" s="167"/>
      <c r="T421" s="168"/>
      <c r="AT421" s="163" t="s">
        <v>318</v>
      </c>
      <c r="AU421" s="163" t="s">
        <v>84</v>
      </c>
      <c r="AV421" s="13" t="s">
        <v>84</v>
      </c>
      <c r="AW421" s="13" t="s">
        <v>32</v>
      </c>
      <c r="AX421" s="13" t="s">
        <v>75</v>
      </c>
      <c r="AY421" s="163" t="s">
        <v>307</v>
      </c>
    </row>
    <row r="422" spans="2:65" s="12" customFormat="1" ht="11.25">
      <c r="B422" s="156"/>
      <c r="D422" s="152" t="s">
        <v>318</v>
      </c>
      <c r="E422" s="157" t="s">
        <v>1</v>
      </c>
      <c r="F422" s="158" t="s">
        <v>2466</v>
      </c>
      <c r="H422" s="157" t="s">
        <v>1</v>
      </c>
      <c r="I422" s="159"/>
      <c r="L422" s="156"/>
      <c r="M422" s="160"/>
      <c r="T422" s="161"/>
      <c r="AT422" s="157" t="s">
        <v>318</v>
      </c>
      <c r="AU422" s="157" t="s">
        <v>84</v>
      </c>
      <c r="AV422" s="12" t="s">
        <v>82</v>
      </c>
      <c r="AW422" s="12" t="s">
        <v>32</v>
      </c>
      <c r="AX422" s="12" t="s">
        <v>75</v>
      </c>
      <c r="AY422" s="157" t="s">
        <v>307</v>
      </c>
    </row>
    <row r="423" spans="2:65" s="12" customFormat="1" ht="11.25">
      <c r="B423" s="156"/>
      <c r="D423" s="152" t="s">
        <v>318</v>
      </c>
      <c r="E423" s="157" t="s">
        <v>1</v>
      </c>
      <c r="F423" s="158" t="s">
        <v>2592</v>
      </c>
      <c r="H423" s="157" t="s">
        <v>1</v>
      </c>
      <c r="I423" s="159"/>
      <c r="L423" s="156"/>
      <c r="M423" s="160"/>
      <c r="T423" s="161"/>
      <c r="AT423" s="157" t="s">
        <v>318</v>
      </c>
      <c r="AU423" s="157" t="s">
        <v>84</v>
      </c>
      <c r="AV423" s="12" t="s">
        <v>82</v>
      </c>
      <c r="AW423" s="12" t="s">
        <v>32</v>
      </c>
      <c r="AX423" s="12" t="s">
        <v>75</v>
      </c>
      <c r="AY423" s="157" t="s">
        <v>307</v>
      </c>
    </row>
    <row r="424" spans="2:65" s="13" customFormat="1" ht="11.25">
      <c r="B424" s="162"/>
      <c r="D424" s="152" t="s">
        <v>318</v>
      </c>
      <c r="E424" s="163" t="s">
        <v>1</v>
      </c>
      <c r="F424" s="164" t="s">
        <v>2593</v>
      </c>
      <c r="H424" s="165">
        <v>3.5649999999999999</v>
      </c>
      <c r="I424" s="166"/>
      <c r="L424" s="162"/>
      <c r="M424" s="167"/>
      <c r="T424" s="168"/>
      <c r="AT424" s="163" t="s">
        <v>318</v>
      </c>
      <c r="AU424" s="163" t="s">
        <v>84</v>
      </c>
      <c r="AV424" s="13" t="s">
        <v>84</v>
      </c>
      <c r="AW424" s="13" t="s">
        <v>32</v>
      </c>
      <c r="AX424" s="13" t="s">
        <v>75</v>
      </c>
      <c r="AY424" s="163" t="s">
        <v>307</v>
      </c>
    </row>
    <row r="425" spans="2:65" s="14" customFormat="1" ht="11.25">
      <c r="B425" s="169"/>
      <c r="D425" s="152" t="s">
        <v>318</v>
      </c>
      <c r="E425" s="170" t="s">
        <v>1</v>
      </c>
      <c r="F425" s="171" t="s">
        <v>325</v>
      </c>
      <c r="H425" s="172">
        <v>12.276999999999999</v>
      </c>
      <c r="I425" s="173"/>
      <c r="L425" s="169"/>
      <c r="M425" s="174"/>
      <c r="T425" s="175"/>
      <c r="AT425" s="170" t="s">
        <v>318</v>
      </c>
      <c r="AU425" s="170" t="s">
        <v>84</v>
      </c>
      <c r="AV425" s="14" t="s">
        <v>314</v>
      </c>
      <c r="AW425" s="14" t="s">
        <v>32</v>
      </c>
      <c r="AX425" s="14" t="s">
        <v>82</v>
      </c>
      <c r="AY425" s="170" t="s">
        <v>307</v>
      </c>
    </row>
    <row r="426" spans="2:65" s="13" customFormat="1" ht="11.25">
      <c r="B426" s="162"/>
      <c r="D426" s="152" t="s">
        <v>318</v>
      </c>
      <c r="F426" s="164" t="s">
        <v>2594</v>
      </c>
      <c r="H426" s="165">
        <v>12.584</v>
      </c>
      <c r="I426" s="166"/>
      <c r="L426" s="162"/>
      <c r="M426" s="167"/>
      <c r="T426" s="168"/>
      <c r="AT426" s="163" t="s">
        <v>318</v>
      </c>
      <c r="AU426" s="163" t="s">
        <v>84</v>
      </c>
      <c r="AV426" s="13" t="s">
        <v>84</v>
      </c>
      <c r="AW426" s="13" t="s">
        <v>4</v>
      </c>
      <c r="AX426" s="13" t="s">
        <v>82</v>
      </c>
      <c r="AY426" s="163" t="s">
        <v>307</v>
      </c>
    </row>
    <row r="427" spans="2:65" s="1" customFormat="1" ht="16.5" customHeight="1">
      <c r="B427" s="33"/>
      <c r="C427" s="139" t="s">
        <v>472</v>
      </c>
      <c r="D427" s="139" t="s">
        <v>309</v>
      </c>
      <c r="E427" s="140" t="s">
        <v>481</v>
      </c>
      <c r="F427" s="141" t="s">
        <v>482</v>
      </c>
      <c r="G427" s="142" t="s">
        <v>312</v>
      </c>
      <c r="H427" s="143">
        <v>38.840000000000003</v>
      </c>
      <c r="I427" s="144"/>
      <c r="J427" s="145">
        <f>ROUND(I427*H427,2)</f>
        <v>0</v>
      </c>
      <c r="K427" s="141" t="s">
        <v>313</v>
      </c>
      <c r="L427" s="33"/>
      <c r="M427" s="146" t="s">
        <v>1</v>
      </c>
      <c r="N427" s="147" t="s">
        <v>40</v>
      </c>
      <c r="P427" s="148">
        <f>O427*H427</f>
        <v>0</v>
      </c>
      <c r="Q427" s="148">
        <v>2.6369000000000002E-3</v>
      </c>
      <c r="R427" s="148">
        <f>Q427*H427</f>
        <v>0.10241719600000002</v>
      </c>
      <c r="S427" s="148">
        <v>0</v>
      </c>
      <c r="T427" s="149">
        <f>S427*H427</f>
        <v>0</v>
      </c>
      <c r="AR427" s="150" t="s">
        <v>314</v>
      </c>
      <c r="AT427" s="150" t="s">
        <v>309</v>
      </c>
      <c r="AU427" s="150" t="s">
        <v>84</v>
      </c>
      <c r="AY427" s="18" t="s">
        <v>307</v>
      </c>
      <c r="BE427" s="151">
        <f>IF(N427="základní",J427,0)</f>
        <v>0</v>
      </c>
      <c r="BF427" s="151">
        <f>IF(N427="snížená",J427,0)</f>
        <v>0</v>
      </c>
      <c r="BG427" s="151">
        <f>IF(N427="zákl. přenesená",J427,0)</f>
        <v>0</v>
      </c>
      <c r="BH427" s="151">
        <f>IF(N427="sníž. přenesená",J427,0)</f>
        <v>0</v>
      </c>
      <c r="BI427" s="151">
        <f>IF(N427="nulová",J427,0)</f>
        <v>0</v>
      </c>
      <c r="BJ427" s="18" t="s">
        <v>82</v>
      </c>
      <c r="BK427" s="151">
        <f>ROUND(I427*H427,2)</f>
        <v>0</v>
      </c>
      <c r="BL427" s="18" t="s">
        <v>314</v>
      </c>
      <c r="BM427" s="150" t="s">
        <v>2595</v>
      </c>
    </row>
    <row r="428" spans="2:65" s="1" customFormat="1" ht="11.25">
      <c r="B428" s="33"/>
      <c r="D428" s="152" t="s">
        <v>316</v>
      </c>
      <c r="F428" s="153" t="s">
        <v>484</v>
      </c>
      <c r="I428" s="154"/>
      <c r="L428" s="33"/>
      <c r="M428" s="155"/>
      <c r="T428" s="57"/>
      <c r="AT428" s="18" t="s">
        <v>316</v>
      </c>
      <c r="AU428" s="18" t="s">
        <v>84</v>
      </c>
    </row>
    <row r="429" spans="2:65" s="12" customFormat="1" ht="11.25">
      <c r="B429" s="156"/>
      <c r="D429" s="152" t="s">
        <v>318</v>
      </c>
      <c r="E429" s="157" t="s">
        <v>1</v>
      </c>
      <c r="F429" s="158" t="s">
        <v>2472</v>
      </c>
      <c r="H429" s="157" t="s">
        <v>1</v>
      </c>
      <c r="I429" s="159"/>
      <c r="L429" s="156"/>
      <c r="M429" s="160"/>
      <c r="T429" s="161"/>
      <c r="AT429" s="157" t="s">
        <v>318</v>
      </c>
      <c r="AU429" s="157" t="s">
        <v>84</v>
      </c>
      <c r="AV429" s="12" t="s">
        <v>82</v>
      </c>
      <c r="AW429" s="12" t="s">
        <v>32</v>
      </c>
      <c r="AX429" s="12" t="s">
        <v>75</v>
      </c>
      <c r="AY429" s="157" t="s">
        <v>307</v>
      </c>
    </row>
    <row r="430" spans="2:65" s="13" customFormat="1" ht="11.25">
      <c r="B430" s="162"/>
      <c r="D430" s="152" t="s">
        <v>318</v>
      </c>
      <c r="E430" s="163" t="s">
        <v>1</v>
      </c>
      <c r="F430" s="164" t="s">
        <v>2596</v>
      </c>
      <c r="H430" s="165">
        <v>15.84</v>
      </c>
      <c r="I430" s="166"/>
      <c r="L430" s="162"/>
      <c r="M430" s="167"/>
      <c r="T430" s="168"/>
      <c r="AT430" s="163" t="s">
        <v>318</v>
      </c>
      <c r="AU430" s="163" t="s">
        <v>84</v>
      </c>
      <c r="AV430" s="13" t="s">
        <v>84</v>
      </c>
      <c r="AW430" s="13" t="s">
        <v>32</v>
      </c>
      <c r="AX430" s="13" t="s">
        <v>75</v>
      </c>
      <c r="AY430" s="163" t="s">
        <v>307</v>
      </c>
    </row>
    <row r="431" spans="2:65" s="12" customFormat="1" ht="11.25">
      <c r="B431" s="156"/>
      <c r="D431" s="152" t="s">
        <v>318</v>
      </c>
      <c r="E431" s="157" t="s">
        <v>1</v>
      </c>
      <c r="F431" s="158" t="s">
        <v>2466</v>
      </c>
      <c r="H431" s="157" t="s">
        <v>1</v>
      </c>
      <c r="I431" s="159"/>
      <c r="L431" s="156"/>
      <c r="M431" s="160"/>
      <c r="T431" s="161"/>
      <c r="AT431" s="157" t="s">
        <v>318</v>
      </c>
      <c r="AU431" s="157" t="s">
        <v>84</v>
      </c>
      <c r="AV431" s="12" t="s">
        <v>82</v>
      </c>
      <c r="AW431" s="12" t="s">
        <v>32</v>
      </c>
      <c r="AX431" s="12" t="s">
        <v>75</v>
      </c>
      <c r="AY431" s="157" t="s">
        <v>307</v>
      </c>
    </row>
    <row r="432" spans="2:65" s="13" customFormat="1" ht="11.25">
      <c r="B432" s="162"/>
      <c r="D432" s="152" t="s">
        <v>318</v>
      </c>
      <c r="E432" s="163" t="s">
        <v>1</v>
      </c>
      <c r="F432" s="164" t="s">
        <v>2597</v>
      </c>
      <c r="H432" s="165">
        <v>23</v>
      </c>
      <c r="I432" s="166"/>
      <c r="L432" s="162"/>
      <c r="M432" s="167"/>
      <c r="T432" s="168"/>
      <c r="AT432" s="163" t="s">
        <v>318</v>
      </c>
      <c r="AU432" s="163" t="s">
        <v>84</v>
      </c>
      <c r="AV432" s="13" t="s">
        <v>84</v>
      </c>
      <c r="AW432" s="13" t="s">
        <v>32</v>
      </c>
      <c r="AX432" s="13" t="s">
        <v>75</v>
      </c>
      <c r="AY432" s="163" t="s">
        <v>307</v>
      </c>
    </row>
    <row r="433" spans="2:65" s="14" customFormat="1" ht="11.25">
      <c r="B433" s="169"/>
      <c r="D433" s="152" t="s">
        <v>318</v>
      </c>
      <c r="E433" s="170" t="s">
        <v>1</v>
      </c>
      <c r="F433" s="171" t="s">
        <v>325</v>
      </c>
      <c r="H433" s="172">
        <v>38.840000000000003</v>
      </c>
      <c r="I433" s="173"/>
      <c r="L433" s="169"/>
      <c r="M433" s="174"/>
      <c r="T433" s="175"/>
      <c r="AT433" s="170" t="s">
        <v>318</v>
      </c>
      <c r="AU433" s="170" t="s">
        <v>84</v>
      </c>
      <c r="AV433" s="14" t="s">
        <v>314</v>
      </c>
      <c r="AW433" s="14" t="s">
        <v>32</v>
      </c>
      <c r="AX433" s="14" t="s">
        <v>82</v>
      </c>
      <c r="AY433" s="170" t="s">
        <v>307</v>
      </c>
    </row>
    <row r="434" spans="2:65" s="1" customFormat="1" ht="16.5" customHeight="1">
      <c r="B434" s="33"/>
      <c r="C434" s="139" t="s">
        <v>480</v>
      </c>
      <c r="D434" s="139" t="s">
        <v>309</v>
      </c>
      <c r="E434" s="140" t="s">
        <v>489</v>
      </c>
      <c r="F434" s="141" t="s">
        <v>490</v>
      </c>
      <c r="G434" s="142" t="s">
        <v>312</v>
      </c>
      <c r="H434" s="143">
        <v>38.840000000000003</v>
      </c>
      <c r="I434" s="144"/>
      <c r="J434" s="145">
        <f>ROUND(I434*H434,2)</f>
        <v>0</v>
      </c>
      <c r="K434" s="141" t="s">
        <v>313</v>
      </c>
      <c r="L434" s="33"/>
      <c r="M434" s="146" t="s">
        <v>1</v>
      </c>
      <c r="N434" s="147" t="s">
        <v>40</v>
      </c>
      <c r="P434" s="148">
        <f>O434*H434</f>
        <v>0</v>
      </c>
      <c r="Q434" s="148">
        <v>0</v>
      </c>
      <c r="R434" s="148">
        <f>Q434*H434</f>
        <v>0</v>
      </c>
      <c r="S434" s="148">
        <v>0</v>
      </c>
      <c r="T434" s="149">
        <f>S434*H434</f>
        <v>0</v>
      </c>
      <c r="AR434" s="150" t="s">
        <v>314</v>
      </c>
      <c r="AT434" s="150" t="s">
        <v>309</v>
      </c>
      <c r="AU434" s="150" t="s">
        <v>84</v>
      </c>
      <c r="AY434" s="18" t="s">
        <v>307</v>
      </c>
      <c r="BE434" s="151">
        <f>IF(N434="základní",J434,0)</f>
        <v>0</v>
      </c>
      <c r="BF434" s="151">
        <f>IF(N434="snížená",J434,0)</f>
        <v>0</v>
      </c>
      <c r="BG434" s="151">
        <f>IF(N434="zákl. přenesená",J434,0)</f>
        <v>0</v>
      </c>
      <c r="BH434" s="151">
        <f>IF(N434="sníž. přenesená",J434,0)</f>
        <v>0</v>
      </c>
      <c r="BI434" s="151">
        <f>IF(N434="nulová",J434,0)</f>
        <v>0</v>
      </c>
      <c r="BJ434" s="18" t="s">
        <v>82</v>
      </c>
      <c r="BK434" s="151">
        <f>ROUND(I434*H434,2)</f>
        <v>0</v>
      </c>
      <c r="BL434" s="18" t="s">
        <v>314</v>
      </c>
      <c r="BM434" s="150" t="s">
        <v>2598</v>
      </c>
    </row>
    <row r="435" spans="2:65" s="1" customFormat="1" ht="11.25">
      <c r="B435" s="33"/>
      <c r="D435" s="152" t="s">
        <v>316</v>
      </c>
      <c r="F435" s="153" t="s">
        <v>492</v>
      </c>
      <c r="I435" s="154"/>
      <c r="L435" s="33"/>
      <c r="M435" s="155"/>
      <c r="T435" s="57"/>
      <c r="AT435" s="18" t="s">
        <v>316</v>
      </c>
      <c r="AU435" s="18" t="s">
        <v>84</v>
      </c>
    </row>
    <row r="436" spans="2:65" s="1" customFormat="1" ht="21.75" customHeight="1">
      <c r="B436" s="33"/>
      <c r="C436" s="139" t="s">
        <v>488</v>
      </c>
      <c r="D436" s="139" t="s">
        <v>309</v>
      </c>
      <c r="E436" s="140" t="s">
        <v>494</v>
      </c>
      <c r="F436" s="141" t="s">
        <v>495</v>
      </c>
      <c r="G436" s="142" t="s">
        <v>364</v>
      </c>
      <c r="H436" s="143">
        <v>1.24</v>
      </c>
      <c r="I436" s="144"/>
      <c r="J436" s="145">
        <f>ROUND(I436*H436,2)</f>
        <v>0</v>
      </c>
      <c r="K436" s="141" t="s">
        <v>313</v>
      </c>
      <c r="L436" s="33"/>
      <c r="M436" s="146" t="s">
        <v>1</v>
      </c>
      <c r="N436" s="147" t="s">
        <v>40</v>
      </c>
      <c r="P436" s="148">
        <f>O436*H436</f>
        <v>0</v>
      </c>
      <c r="Q436" s="148">
        <v>1.0606207999999999</v>
      </c>
      <c r="R436" s="148">
        <f>Q436*H436</f>
        <v>1.3151697919999998</v>
      </c>
      <c r="S436" s="148">
        <v>0</v>
      </c>
      <c r="T436" s="149">
        <f>S436*H436</f>
        <v>0</v>
      </c>
      <c r="AR436" s="150" t="s">
        <v>314</v>
      </c>
      <c r="AT436" s="150" t="s">
        <v>309</v>
      </c>
      <c r="AU436" s="150" t="s">
        <v>84</v>
      </c>
      <c r="AY436" s="18" t="s">
        <v>307</v>
      </c>
      <c r="BE436" s="151">
        <f>IF(N436="základní",J436,0)</f>
        <v>0</v>
      </c>
      <c r="BF436" s="151">
        <f>IF(N436="snížená",J436,0)</f>
        <v>0</v>
      </c>
      <c r="BG436" s="151">
        <f>IF(N436="zákl. přenesená",J436,0)</f>
        <v>0</v>
      </c>
      <c r="BH436" s="151">
        <f>IF(N436="sníž. přenesená",J436,0)</f>
        <v>0</v>
      </c>
      <c r="BI436" s="151">
        <f>IF(N436="nulová",J436,0)</f>
        <v>0</v>
      </c>
      <c r="BJ436" s="18" t="s">
        <v>82</v>
      </c>
      <c r="BK436" s="151">
        <f>ROUND(I436*H436,2)</f>
        <v>0</v>
      </c>
      <c r="BL436" s="18" t="s">
        <v>314</v>
      </c>
      <c r="BM436" s="150" t="s">
        <v>2599</v>
      </c>
    </row>
    <row r="437" spans="2:65" s="1" customFormat="1" ht="11.25">
      <c r="B437" s="33"/>
      <c r="D437" s="152" t="s">
        <v>316</v>
      </c>
      <c r="F437" s="153" t="s">
        <v>497</v>
      </c>
      <c r="I437" s="154"/>
      <c r="L437" s="33"/>
      <c r="M437" s="155"/>
      <c r="T437" s="57"/>
      <c r="AT437" s="18" t="s">
        <v>316</v>
      </c>
      <c r="AU437" s="18" t="s">
        <v>84</v>
      </c>
    </row>
    <row r="438" spans="2:65" s="12" customFormat="1" ht="11.25">
      <c r="B438" s="156"/>
      <c r="D438" s="152" t="s">
        <v>318</v>
      </c>
      <c r="E438" s="157" t="s">
        <v>1</v>
      </c>
      <c r="F438" s="158" t="s">
        <v>2600</v>
      </c>
      <c r="H438" s="157" t="s">
        <v>1</v>
      </c>
      <c r="I438" s="159"/>
      <c r="L438" s="156"/>
      <c r="M438" s="160"/>
      <c r="T438" s="161"/>
      <c r="AT438" s="157" t="s">
        <v>318</v>
      </c>
      <c r="AU438" s="157" t="s">
        <v>84</v>
      </c>
      <c r="AV438" s="12" t="s">
        <v>82</v>
      </c>
      <c r="AW438" s="12" t="s">
        <v>32</v>
      </c>
      <c r="AX438" s="12" t="s">
        <v>75</v>
      </c>
      <c r="AY438" s="157" t="s">
        <v>307</v>
      </c>
    </row>
    <row r="439" spans="2:65" s="13" customFormat="1" ht="11.25">
      <c r="B439" s="162"/>
      <c r="D439" s="152" t="s">
        <v>318</v>
      </c>
      <c r="E439" s="163" t="s">
        <v>1</v>
      </c>
      <c r="F439" s="164" t="s">
        <v>2601</v>
      </c>
      <c r="H439" s="165">
        <v>1.1919999999999999</v>
      </c>
      <c r="I439" s="166"/>
      <c r="L439" s="162"/>
      <c r="M439" s="167"/>
      <c r="T439" s="168"/>
      <c r="AT439" s="163" t="s">
        <v>318</v>
      </c>
      <c r="AU439" s="163" t="s">
        <v>84</v>
      </c>
      <c r="AV439" s="13" t="s">
        <v>84</v>
      </c>
      <c r="AW439" s="13" t="s">
        <v>32</v>
      </c>
      <c r="AX439" s="13" t="s">
        <v>75</v>
      </c>
      <c r="AY439" s="163" t="s">
        <v>307</v>
      </c>
    </row>
    <row r="440" spans="2:65" s="12" customFormat="1" ht="11.25">
      <c r="B440" s="156"/>
      <c r="D440" s="152" t="s">
        <v>318</v>
      </c>
      <c r="E440" s="157" t="s">
        <v>1</v>
      </c>
      <c r="F440" s="158" t="s">
        <v>2466</v>
      </c>
      <c r="H440" s="157" t="s">
        <v>1</v>
      </c>
      <c r="I440" s="159"/>
      <c r="L440" s="156"/>
      <c r="M440" s="160"/>
      <c r="T440" s="161"/>
      <c r="AT440" s="157" t="s">
        <v>318</v>
      </c>
      <c r="AU440" s="157" t="s">
        <v>84</v>
      </c>
      <c r="AV440" s="12" t="s">
        <v>82</v>
      </c>
      <c r="AW440" s="12" t="s">
        <v>32</v>
      </c>
      <c r="AX440" s="12" t="s">
        <v>75</v>
      </c>
      <c r="AY440" s="157" t="s">
        <v>307</v>
      </c>
    </row>
    <row r="441" spans="2:65" s="13" customFormat="1" ht="11.25">
      <c r="B441" s="162"/>
      <c r="D441" s="152" t="s">
        <v>318</v>
      </c>
      <c r="E441" s="163" t="s">
        <v>1</v>
      </c>
      <c r="F441" s="164" t="s">
        <v>2602</v>
      </c>
      <c r="H441" s="165">
        <v>4.8000000000000001E-2</v>
      </c>
      <c r="I441" s="166"/>
      <c r="L441" s="162"/>
      <c r="M441" s="167"/>
      <c r="T441" s="168"/>
      <c r="AT441" s="163" t="s">
        <v>318</v>
      </c>
      <c r="AU441" s="163" t="s">
        <v>84</v>
      </c>
      <c r="AV441" s="13" t="s">
        <v>84</v>
      </c>
      <c r="AW441" s="13" t="s">
        <v>32</v>
      </c>
      <c r="AX441" s="13" t="s">
        <v>75</v>
      </c>
      <c r="AY441" s="163" t="s">
        <v>307</v>
      </c>
    </row>
    <row r="442" spans="2:65" s="14" customFormat="1" ht="11.25">
      <c r="B442" s="169"/>
      <c r="D442" s="152" t="s">
        <v>318</v>
      </c>
      <c r="E442" s="170" t="s">
        <v>1</v>
      </c>
      <c r="F442" s="171" t="s">
        <v>325</v>
      </c>
      <c r="H442" s="172">
        <v>1.24</v>
      </c>
      <c r="I442" s="173"/>
      <c r="L442" s="169"/>
      <c r="M442" s="174"/>
      <c r="T442" s="175"/>
      <c r="AT442" s="170" t="s">
        <v>318</v>
      </c>
      <c r="AU442" s="170" t="s">
        <v>84</v>
      </c>
      <c r="AV442" s="14" t="s">
        <v>314</v>
      </c>
      <c r="AW442" s="14" t="s">
        <v>32</v>
      </c>
      <c r="AX442" s="14" t="s">
        <v>82</v>
      </c>
      <c r="AY442" s="170" t="s">
        <v>307</v>
      </c>
    </row>
    <row r="443" spans="2:65" s="1" customFormat="1" ht="16.5" customHeight="1">
      <c r="B443" s="33"/>
      <c r="C443" s="139" t="s">
        <v>493</v>
      </c>
      <c r="D443" s="139" t="s">
        <v>309</v>
      </c>
      <c r="E443" s="140" t="s">
        <v>500</v>
      </c>
      <c r="F443" s="141" t="s">
        <v>501</v>
      </c>
      <c r="G443" s="142" t="s">
        <v>364</v>
      </c>
      <c r="H443" s="143">
        <v>0.13500000000000001</v>
      </c>
      <c r="I443" s="144"/>
      <c r="J443" s="145">
        <f>ROUND(I443*H443,2)</f>
        <v>0</v>
      </c>
      <c r="K443" s="141" t="s">
        <v>502</v>
      </c>
      <c r="L443" s="33"/>
      <c r="M443" s="146" t="s">
        <v>1</v>
      </c>
      <c r="N443" s="147" t="s">
        <v>40</v>
      </c>
      <c r="P443" s="148">
        <f>O443*H443</f>
        <v>0</v>
      </c>
      <c r="Q443" s="148">
        <v>1.06277</v>
      </c>
      <c r="R443" s="148">
        <f>Q443*H443</f>
        <v>0.14347395000000002</v>
      </c>
      <c r="S443" s="148">
        <v>0</v>
      </c>
      <c r="T443" s="149">
        <f>S443*H443</f>
        <v>0</v>
      </c>
      <c r="AR443" s="150" t="s">
        <v>314</v>
      </c>
      <c r="AT443" s="150" t="s">
        <v>309</v>
      </c>
      <c r="AU443" s="150" t="s">
        <v>84</v>
      </c>
      <c r="AY443" s="18" t="s">
        <v>307</v>
      </c>
      <c r="BE443" s="151">
        <f>IF(N443="základní",J443,0)</f>
        <v>0</v>
      </c>
      <c r="BF443" s="151">
        <f>IF(N443="snížená",J443,0)</f>
        <v>0</v>
      </c>
      <c r="BG443" s="151">
        <f>IF(N443="zákl. přenesená",J443,0)</f>
        <v>0</v>
      </c>
      <c r="BH443" s="151">
        <f>IF(N443="sníž. přenesená",J443,0)</f>
        <v>0</v>
      </c>
      <c r="BI443" s="151">
        <f>IF(N443="nulová",J443,0)</f>
        <v>0</v>
      </c>
      <c r="BJ443" s="18" t="s">
        <v>82</v>
      </c>
      <c r="BK443" s="151">
        <f>ROUND(I443*H443,2)</f>
        <v>0</v>
      </c>
      <c r="BL443" s="18" t="s">
        <v>314</v>
      </c>
      <c r="BM443" s="150" t="s">
        <v>2603</v>
      </c>
    </row>
    <row r="444" spans="2:65" s="1" customFormat="1" ht="11.25">
      <c r="B444" s="33"/>
      <c r="D444" s="152" t="s">
        <v>316</v>
      </c>
      <c r="F444" s="153" t="s">
        <v>504</v>
      </c>
      <c r="I444" s="154"/>
      <c r="L444" s="33"/>
      <c r="M444" s="155"/>
      <c r="T444" s="57"/>
      <c r="AT444" s="18" t="s">
        <v>316</v>
      </c>
      <c r="AU444" s="18" t="s">
        <v>84</v>
      </c>
    </row>
    <row r="445" spans="2:65" s="12" customFormat="1" ht="11.25">
      <c r="B445" s="156"/>
      <c r="D445" s="152" t="s">
        <v>318</v>
      </c>
      <c r="E445" s="157" t="s">
        <v>1</v>
      </c>
      <c r="F445" s="158" t="s">
        <v>2600</v>
      </c>
      <c r="H445" s="157" t="s">
        <v>1</v>
      </c>
      <c r="I445" s="159"/>
      <c r="L445" s="156"/>
      <c r="M445" s="160"/>
      <c r="T445" s="161"/>
      <c r="AT445" s="157" t="s">
        <v>318</v>
      </c>
      <c r="AU445" s="157" t="s">
        <v>84</v>
      </c>
      <c r="AV445" s="12" t="s">
        <v>82</v>
      </c>
      <c r="AW445" s="12" t="s">
        <v>32</v>
      </c>
      <c r="AX445" s="12" t="s">
        <v>75</v>
      </c>
      <c r="AY445" s="157" t="s">
        <v>307</v>
      </c>
    </row>
    <row r="446" spans="2:65" s="13" customFormat="1" ht="11.25">
      <c r="B446" s="162"/>
      <c r="D446" s="152" t="s">
        <v>318</v>
      </c>
      <c r="E446" s="163" t="s">
        <v>1</v>
      </c>
      <c r="F446" s="164" t="s">
        <v>2604</v>
      </c>
      <c r="H446" s="165">
        <v>5.8999999999999997E-2</v>
      </c>
      <c r="I446" s="166"/>
      <c r="L446" s="162"/>
      <c r="M446" s="167"/>
      <c r="T446" s="168"/>
      <c r="AT446" s="163" t="s">
        <v>318</v>
      </c>
      <c r="AU446" s="163" t="s">
        <v>84</v>
      </c>
      <c r="AV446" s="13" t="s">
        <v>84</v>
      </c>
      <c r="AW446" s="13" t="s">
        <v>32</v>
      </c>
      <c r="AX446" s="13" t="s">
        <v>75</v>
      </c>
      <c r="AY446" s="163" t="s">
        <v>307</v>
      </c>
    </row>
    <row r="447" spans="2:65" s="12" customFormat="1" ht="11.25">
      <c r="B447" s="156"/>
      <c r="D447" s="152" t="s">
        <v>318</v>
      </c>
      <c r="E447" s="157" t="s">
        <v>1</v>
      </c>
      <c r="F447" s="158" t="s">
        <v>2466</v>
      </c>
      <c r="H447" s="157" t="s">
        <v>1</v>
      </c>
      <c r="I447" s="159"/>
      <c r="L447" s="156"/>
      <c r="M447" s="160"/>
      <c r="T447" s="161"/>
      <c r="AT447" s="157" t="s">
        <v>318</v>
      </c>
      <c r="AU447" s="157" t="s">
        <v>84</v>
      </c>
      <c r="AV447" s="12" t="s">
        <v>82</v>
      </c>
      <c r="AW447" s="12" t="s">
        <v>32</v>
      </c>
      <c r="AX447" s="12" t="s">
        <v>75</v>
      </c>
      <c r="AY447" s="157" t="s">
        <v>307</v>
      </c>
    </row>
    <row r="448" spans="2:65" s="13" customFormat="1" ht="11.25">
      <c r="B448" s="162"/>
      <c r="D448" s="152" t="s">
        <v>318</v>
      </c>
      <c r="E448" s="163" t="s">
        <v>1</v>
      </c>
      <c r="F448" s="164" t="s">
        <v>2605</v>
      </c>
      <c r="H448" s="165">
        <v>7.5999999999999998E-2</v>
      </c>
      <c r="I448" s="166"/>
      <c r="L448" s="162"/>
      <c r="M448" s="167"/>
      <c r="T448" s="168"/>
      <c r="AT448" s="163" t="s">
        <v>318</v>
      </c>
      <c r="AU448" s="163" t="s">
        <v>84</v>
      </c>
      <c r="AV448" s="13" t="s">
        <v>84</v>
      </c>
      <c r="AW448" s="13" t="s">
        <v>32</v>
      </c>
      <c r="AX448" s="13" t="s">
        <v>75</v>
      </c>
      <c r="AY448" s="163" t="s">
        <v>307</v>
      </c>
    </row>
    <row r="449" spans="2:65" s="14" customFormat="1" ht="11.25">
      <c r="B449" s="169"/>
      <c r="D449" s="152" t="s">
        <v>318</v>
      </c>
      <c r="E449" s="170" t="s">
        <v>1</v>
      </c>
      <c r="F449" s="171" t="s">
        <v>325</v>
      </c>
      <c r="H449" s="172">
        <v>0.13500000000000001</v>
      </c>
      <c r="I449" s="173"/>
      <c r="L449" s="169"/>
      <c r="M449" s="174"/>
      <c r="T449" s="175"/>
      <c r="AT449" s="170" t="s">
        <v>318</v>
      </c>
      <c r="AU449" s="170" t="s">
        <v>84</v>
      </c>
      <c r="AV449" s="14" t="s">
        <v>314</v>
      </c>
      <c r="AW449" s="14" t="s">
        <v>32</v>
      </c>
      <c r="AX449" s="14" t="s">
        <v>82</v>
      </c>
      <c r="AY449" s="170" t="s">
        <v>307</v>
      </c>
    </row>
    <row r="450" spans="2:65" s="1" customFormat="1" ht="33" customHeight="1">
      <c r="B450" s="33"/>
      <c r="C450" s="139" t="s">
        <v>499</v>
      </c>
      <c r="D450" s="139" t="s">
        <v>309</v>
      </c>
      <c r="E450" s="140" t="s">
        <v>2606</v>
      </c>
      <c r="F450" s="141" t="s">
        <v>2607</v>
      </c>
      <c r="G450" s="142" t="s">
        <v>312</v>
      </c>
      <c r="H450" s="143">
        <v>23.433</v>
      </c>
      <c r="I450" s="144"/>
      <c r="J450" s="145">
        <f>ROUND(I450*H450,2)</f>
        <v>0</v>
      </c>
      <c r="K450" s="141" t="s">
        <v>313</v>
      </c>
      <c r="L450" s="33"/>
      <c r="M450" s="146" t="s">
        <v>1</v>
      </c>
      <c r="N450" s="147" t="s">
        <v>40</v>
      </c>
      <c r="P450" s="148">
        <f>O450*H450</f>
        <v>0</v>
      </c>
      <c r="Q450" s="148">
        <v>0.47738000000000003</v>
      </c>
      <c r="R450" s="148">
        <f>Q450*H450</f>
        <v>11.186445540000001</v>
      </c>
      <c r="S450" s="148">
        <v>0</v>
      </c>
      <c r="T450" s="149">
        <f>S450*H450</f>
        <v>0</v>
      </c>
      <c r="AR450" s="150" t="s">
        <v>314</v>
      </c>
      <c r="AT450" s="150" t="s">
        <v>309</v>
      </c>
      <c r="AU450" s="150" t="s">
        <v>84</v>
      </c>
      <c r="AY450" s="18" t="s">
        <v>307</v>
      </c>
      <c r="BE450" s="151">
        <f>IF(N450="základní",J450,0)</f>
        <v>0</v>
      </c>
      <c r="BF450" s="151">
        <f>IF(N450="snížená",J450,0)</f>
        <v>0</v>
      </c>
      <c r="BG450" s="151">
        <f>IF(N450="zákl. přenesená",J450,0)</f>
        <v>0</v>
      </c>
      <c r="BH450" s="151">
        <f>IF(N450="sníž. přenesená",J450,0)</f>
        <v>0</v>
      </c>
      <c r="BI450" s="151">
        <f>IF(N450="nulová",J450,0)</f>
        <v>0</v>
      </c>
      <c r="BJ450" s="18" t="s">
        <v>82</v>
      </c>
      <c r="BK450" s="151">
        <f>ROUND(I450*H450,2)</f>
        <v>0</v>
      </c>
      <c r="BL450" s="18" t="s">
        <v>314</v>
      </c>
      <c r="BM450" s="150" t="s">
        <v>2608</v>
      </c>
    </row>
    <row r="451" spans="2:65" s="1" customFormat="1" ht="29.25">
      <c r="B451" s="33"/>
      <c r="D451" s="152" t="s">
        <v>316</v>
      </c>
      <c r="F451" s="153" t="s">
        <v>2609</v>
      </c>
      <c r="I451" s="154"/>
      <c r="L451" s="33"/>
      <c r="M451" s="155"/>
      <c r="T451" s="57"/>
      <c r="AT451" s="18" t="s">
        <v>316</v>
      </c>
      <c r="AU451" s="18" t="s">
        <v>84</v>
      </c>
    </row>
    <row r="452" spans="2:65" s="12" customFormat="1" ht="11.25">
      <c r="B452" s="156"/>
      <c r="D452" s="152" t="s">
        <v>318</v>
      </c>
      <c r="E452" s="157" t="s">
        <v>1</v>
      </c>
      <c r="F452" s="158" t="s">
        <v>2610</v>
      </c>
      <c r="H452" s="157" t="s">
        <v>1</v>
      </c>
      <c r="I452" s="159"/>
      <c r="L452" s="156"/>
      <c r="M452" s="160"/>
      <c r="T452" s="161"/>
      <c r="AT452" s="157" t="s">
        <v>318</v>
      </c>
      <c r="AU452" s="157" t="s">
        <v>84</v>
      </c>
      <c r="AV452" s="12" t="s">
        <v>82</v>
      </c>
      <c r="AW452" s="12" t="s">
        <v>32</v>
      </c>
      <c r="AX452" s="12" t="s">
        <v>75</v>
      </c>
      <c r="AY452" s="157" t="s">
        <v>307</v>
      </c>
    </row>
    <row r="453" spans="2:65" s="13" customFormat="1" ht="11.25">
      <c r="B453" s="162"/>
      <c r="D453" s="152" t="s">
        <v>318</v>
      </c>
      <c r="E453" s="163" t="s">
        <v>1</v>
      </c>
      <c r="F453" s="164" t="s">
        <v>2611</v>
      </c>
      <c r="H453" s="165">
        <v>23.433</v>
      </c>
      <c r="I453" s="166"/>
      <c r="L453" s="162"/>
      <c r="M453" s="167"/>
      <c r="T453" s="168"/>
      <c r="AT453" s="163" t="s">
        <v>318</v>
      </c>
      <c r="AU453" s="163" t="s">
        <v>84</v>
      </c>
      <c r="AV453" s="13" t="s">
        <v>84</v>
      </c>
      <c r="AW453" s="13" t="s">
        <v>32</v>
      </c>
      <c r="AX453" s="13" t="s">
        <v>82</v>
      </c>
      <c r="AY453" s="163" t="s">
        <v>307</v>
      </c>
    </row>
    <row r="454" spans="2:65" s="1" customFormat="1" ht="33" customHeight="1">
      <c r="B454" s="33"/>
      <c r="C454" s="139" t="s">
        <v>506</v>
      </c>
      <c r="D454" s="139" t="s">
        <v>309</v>
      </c>
      <c r="E454" s="140" t="s">
        <v>2612</v>
      </c>
      <c r="F454" s="141" t="s">
        <v>2613</v>
      </c>
      <c r="G454" s="142" t="s">
        <v>312</v>
      </c>
      <c r="H454" s="143">
        <v>5.6120000000000001</v>
      </c>
      <c r="I454" s="144"/>
      <c r="J454" s="145">
        <f>ROUND(I454*H454,2)</f>
        <v>0</v>
      </c>
      <c r="K454" s="141" t="s">
        <v>313</v>
      </c>
      <c r="L454" s="33"/>
      <c r="M454" s="146" t="s">
        <v>1</v>
      </c>
      <c r="N454" s="147" t="s">
        <v>40</v>
      </c>
      <c r="P454" s="148">
        <f>O454*H454</f>
        <v>0</v>
      </c>
      <c r="Q454" s="148">
        <v>0.58057000000000003</v>
      </c>
      <c r="R454" s="148">
        <f>Q454*H454</f>
        <v>3.2581588400000001</v>
      </c>
      <c r="S454" s="148">
        <v>0</v>
      </c>
      <c r="T454" s="149">
        <f>S454*H454</f>
        <v>0</v>
      </c>
      <c r="AR454" s="150" t="s">
        <v>314</v>
      </c>
      <c r="AT454" s="150" t="s">
        <v>309</v>
      </c>
      <c r="AU454" s="150" t="s">
        <v>84</v>
      </c>
      <c r="AY454" s="18" t="s">
        <v>307</v>
      </c>
      <c r="BE454" s="151">
        <f>IF(N454="základní",J454,0)</f>
        <v>0</v>
      </c>
      <c r="BF454" s="151">
        <f>IF(N454="snížená",J454,0)</f>
        <v>0</v>
      </c>
      <c r="BG454" s="151">
        <f>IF(N454="zákl. přenesená",J454,0)</f>
        <v>0</v>
      </c>
      <c r="BH454" s="151">
        <f>IF(N454="sníž. přenesená",J454,0)</f>
        <v>0</v>
      </c>
      <c r="BI454" s="151">
        <f>IF(N454="nulová",J454,0)</f>
        <v>0</v>
      </c>
      <c r="BJ454" s="18" t="s">
        <v>82</v>
      </c>
      <c r="BK454" s="151">
        <f>ROUND(I454*H454,2)</f>
        <v>0</v>
      </c>
      <c r="BL454" s="18" t="s">
        <v>314</v>
      </c>
      <c r="BM454" s="150" t="s">
        <v>2614</v>
      </c>
    </row>
    <row r="455" spans="2:65" s="1" customFormat="1" ht="29.25">
      <c r="B455" s="33"/>
      <c r="D455" s="152" t="s">
        <v>316</v>
      </c>
      <c r="F455" s="153" t="s">
        <v>2615</v>
      </c>
      <c r="I455" s="154"/>
      <c r="L455" s="33"/>
      <c r="M455" s="155"/>
      <c r="T455" s="57"/>
      <c r="AT455" s="18" t="s">
        <v>316</v>
      </c>
      <c r="AU455" s="18" t="s">
        <v>84</v>
      </c>
    </row>
    <row r="456" spans="2:65" s="12" customFormat="1" ht="11.25">
      <c r="B456" s="156"/>
      <c r="D456" s="152" t="s">
        <v>318</v>
      </c>
      <c r="E456" s="157" t="s">
        <v>1</v>
      </c>
      <c r="F456" s="158" t="s">
        <v>2616</v>
      </c>
      <c r="H456" s="157" t="s">
        <v>1</v>
      </c>
      <c r="I456" s="159"/>
      <c r="L456" s="156"/>
      <c r="M456" s="160"/>
      <c r="T456" s="161"/>
      <c r="AT456" s="157" t="s">
        <v>318</v>
      </c>
      <c r="AU456" s="157" t="s">
        <v>84</v>
      </c>
      <c r="AV456" s="12" t="s">
        <v>82</v>
      </c>
      <c r="AW456" s="12" t="s">
        <v>32</v>
      </c>
      <c r="AX456" s="12" t="s">
        <v>75</v>
      </c>
      <c r="AY456" s="157" t="s">
        <v>307</v>
      </c>
    </row>
    <row r="457" spans="2:65" s="13" customFormat="1" ht="11.25">
      <c r="B457" s="162"/>
      <c r="D457" s="152" t="s">
        <v>318</v>
      </c>
      <c r="E457" s="163" t="s">
        <v>1</v>
      </c>
      <c r="F457" s="164" t="s">
        <v>2617</v>
      </c>
      <c r="H457" s="165">
        <v>3.294</v>
      </c>
      <c r="I457" s="166"/>
      <c r="L457" s="162"/>
      <c r="M457" s="167"/>
      <c r="T457" s="168"/>
      <c r="AT457" s="163" t="s">
        <v>318</v>
      </c>
      <c r="AU457" s="163" t="s">
        <v>84</v>
      </c>
      <c r="AV457" s="13" t="s">
        <v>84</v>
      </c>
      <c r="AW457" s="13" t="s">
        <v>32</v>
      </c>
      <c r="AX457" s="13" t="s">
        <v>75</v>
      </c>
      <c r="AY457" s="163" t="s">
        <v>307</v>
      </c>
    </row>
    <row r="458" spans="2:65" s="13" customFormat="1" ht="11.25">
      <c r="B458" s="162"/>
      <c r="D458" s="152" t="s">
        <v>318</v>
      </c>
      <c r="E458" s="163" t="s">
        <v>1</v>
      </c>
      <c r="F458" s="164" t="s">
        <v>2618</v>
      </c>
      <c r="H458" s="165">
        <v>2.3180000000000001</v>
      </c>
      <c r="I458" s="166"/>
      <c r="L458" s="162"/>
      <c r="M458" s="167"/>
      <c r="T458" s="168"/>
      <c r="AT458" s="163" t="s">
        <v>318</v>
      </c>
      <c r="AU458" s="163" t="s">
        <v>84</v>
      </c>
      <c r="AV458" s="13" t="s">
        <v>84</v>
      </c>
      <c r="AW458" s="13" t="s">
        <v>32</v>
      </c>
      <c r="AX458" s="13" t="s">
        <v>75</v>
      </c>
      <c r="AY458" s="163" t="s">
        <v>307</v>
      </c>
    </row>
    <row r="459" spans="2:65" s="14" customFormat="1" ht="11.25">
      <c r="B459" s="169"/>
      <c r="D459" s="152" t="s">
        <v>318</v>
      </c>
      <c r="E459" s="170" t="s">
        <v>1</v>
      </c>
      <c r="F459" s="171" t="s">
        <v>325</v>
      </c>
      <c r="H459" s="172">
        <v>5.6120000000000001</v>
      </c>
      <c r="I459" s="173"/>
      <c r="L459" s="169"/>
      <c r="M459" s="174"/>
      <c r="T459" s="175"/>
      <c r="AT459" s="170" t="s">
        <v>318</v>
      </c>
      <c r="AU459" s="170" t="s">
        <v>84</v>
      </c>
      <c r="AV459" s="14" t="s">
        <v>314</v>
      </c>
      <c r="AW459" s="14" t="s">
        <v>32</v>
      </c>
      <c r="AX459" s="14" t="s">
        <v>82</v>
      </c>
      <c r="AY459" s="170" t="s">
        <v>307</v>
      </c>
    </row>
    <row r="460" spans="2:65" s="1" customFormat="1" ht="24.2" customHeight="1">
      <c r="B460" s="33"/>
      <c r="C460" s="139" t="s">
        <v>511</v>
      </c>
      <c r="D460" s="139" t="s">
        <v>309</v>
      </c>
      <c r="E460" s="140" t="s">
        <v>2619</v>
      </c>
      <c r="F460" s="141" t="s">
        <v>2620</v>
      </c>
      <c r="G460" s="142" t="s">
        <v>364</v>
      </c>
      <c r="H460" s="143">
        <v>0.24299999999999999</v>
      </c>
      <c r="I460" s="144"/>
      <c r="J460" s="145">
        <f>ROUND(I460*H460,2)</f>
        <v>0</v>
      </c>
      <c r="K460" s="141" t="s">
        <v>313</v>
      </c>
      <c r="L460" s="33"/>
      <c r="M460" s="146" t="s">
        <v>1</v>
      </c>
      <c r="N460" s="147" t="s">
        <v>40</v>
      </c>
      <c r="P460" s="148">
        <f>O460*H460</f>
        <v>0</v>
      </c>
      <c r="Q460" s="148">
        <v>1.0593999999999999</v>
      </c>
      <c r="R460" s="148">
        <f>Q460*H460</f>
        <v>0.25743419999999995</v>
      </c>
      <c r="S460" s="148">
        <v>0</v>
      </c>
      <c r="T460" s="149">
        <f>S460*H460</f>
        <v>0</v>
      </c>
      <c r="AR460" s="150" t="s">
        <v>314</v>
      </c>
      <c r="AT460" s="150" t="s">
        <v>309</v>
      </c>
      <c r="AU460" s="150" t="s">
        <v>84</v>
      </c>
      <c r="AY460" s="18" t="s">
        <v>307</v>
      </c>
      <c r="BE460" s="151">
        <f>IF(N460="základní",J460,0)</f>
        <v>0</v>
      </c>
      <c r="BF460" s="151">
        <f>IF(N460="snížená",J460,0)</f>
        <v>0</v>
      </c>
      <c r="BG460" s="151">
        <f>IF(N460="zákl. přenesená",J460,0)</f>
        <v>0</v>
      </c>
      <c r="BH460" s="151">
        <f>IF(N460="sníž. přenesená",J460,0)</f>
        <v>0</v>
      </c>
      <c r="BI460" s="151">
        <f>IF(N460="nulová",J460,0)</f>
        <v>0</v>
      </c>
      <c r="BJ460" s="18" t="s">
        <v>82</v>
      </c>
      <c r="BK460" s="151">
        <f>ROUND(I460*H460,2)</f>
        <v>0</v>
      </c>
      <c r="BL460" s="18" t="s">
        <v>314</v>
      </c>
      <c r="BM460" s="150" t="s">
        <v>2621</v>
      </c>
    </row>
    <row r="461" spans="2:65" s="1" customFormat="1" ht="29.25">
      <c r="B461" s="33"/>
      <c r="D461" s="152" t="s">
        <v>316</v>
      </c>
      <c r="F461" s="153" t="s">
        <v>2622</v>
      </c>
      <c r="I461" s="154"/>
      <c r="L461" s="33"/>
      <c r="M461" s="155"/>
      <c r="T461" s="57"/>
      <c r="AT461" s="18" t="s">
        <v>316</v>
      </c>
      <c r="AU461" s="18" t="s">
        <v>84</v>
      </c>
    </row>
    <row r="462" spans="2:65" s="12" customFormat="1" ht="11.25">
      <c r="B462" s="156"/>
      <c r="D462" s="152" t="s">
        <v>318</v>
      </c>
      <c r="E462" s="157" t="s">
        <v>1</v>
      </c>
      <c r="F462" s="158" t="s">
        <v>2616</v>
      </c>
      <c r="H462" s="157" t="s">
        <v>1</v>
      </c>
      <c r="I462" s="159"/>
      <c r="L462" s="156"/>
      <c r="M462" s="160"/>
      <c r="T462" s="161"/>
      <c r="AT462" s="157" t="s">
        <v>318</v>
      </c>
      <c r="AU462" s="157" t="s">
        <v>84</v>
      </c>
      <c r="AV462" s="12" t="s">
        <v>82</v>
      </c>
      <c r="AW462" s="12" t="s">
        <v>32</v>
      </c>
      <c r="AX462" s="12" t="s">
        <v>75</v>
      </c>
      <c r="AY462" s="157" t="s">
        <v>307</v>
      </c>
    </row>
    <row r="463" spans="2:65" s="13" customFormat="1" ht="11.25">
      <c r="B463" s="162"/>
      <c r="D463" s="152" t="s">
        <v>318</v>
      </c>
      <c r="E463" s="163" t="s">
        <v>1</v>
      </c>
      <c r="F463" s="164" t="s">
        <v>2623</v>
      </c>
      <c r="H463" s="165">
        <v>3.3000000000000002E-2</v>
      </c>
      <c r="I463" s="166"/>
      <c r="L463" s="162"/>
      <c r="M463" s="167"/>
      <c r="T463" s="168"/>
      <c r="AT463" s="163" t="s">
        <v>318</v>
      </c>
      <c r="AU463" s="163" t="s">
        <v>84</v>
      </c>
      <c r="AV463" s="13" t="s">
        <v>84</v>
      </c>
      <c r="AW463" s="13" t="s">
        <v>32</v>
      </c>
      <c r="AX463" s="13" t="s">
        <v>75</v>
      </c>
      <c r="AY463" s="163" t="s">
        <v>307</v>
      </c>
    </row>
    <row r="464" spans="2:65" s="13" customFormat="1" ht="11.25">
      <c r="B464" s="162"/>
      <c r="D464" s="152" t="s">
        <v>318</v>
      </c>
      <c r="E464" s="163" t="s">
        <v>1</v>
      </c>
      <c r="F464" s="164" t="s">
        <v>2624</v>
      </c>
      <c r="H464" s="165">
        <v>2.3E-2</v>
      </c>
      <c r="I464" s="166"/>
      <c r="L464" s="162"/>
      <c r="M464" s="167"/>
      <c r="T464" s="168"/>
      <c r="AT464" s="163" t="s">
        <v>318</v>
      </c>
      <c r="AU464" s="163" t="s">
        <v>84</v>
      </c>
      <c r="AV464" s="13" t="s">
        <v>84</v>
      </c>
      <c r="AW464" s="13" t="s">
        <v>32</v>
      </c>
      <c r="AX464" s="13" t="s">
        <v>75</v>
      </c>
      <c r="AY464" s="163" t="s">
        <v>307</v>
      </c>
    </row>
    <row r="465" spans="2:65" s="12" customFormat="1" ht="11.25">
      <c r="B465" s="156"/>
      <c r="D465" s="152" t="s">
        <v>318</v>
      </c>
      <c r="E465" s="157" t="s">
        <v>1</v>
      </c>
      <c r="F465" s="158" t="s">
        <v>2625</v>
      </c>
      <c r="H465" s="157" t="s">
        <v>1</v>
      </c>
      <c r="I465" s="159"/>
      <c r="L465" s="156"/>
      <c r="M465" s="160"/>
      <c r="T465" s="161"/>
      <c r="AT465" s="157" t="s">
        <v>318</v>
      </c>
      <c r="AU465" s="157" t="s">
        <v>84</v>
      </c>
      <c r="AV465" s="12" t="s">
        <v>82</v>
      </c>
      <c r="AW465" s="12" t="s">
        <v>32</v>
      </c>
      <c r="AX465" s="12" t="s">
        <v>75</v>
      </c>
      <c r="AY465" s="157" t="s">
        <v>307</v>
      </c>
    </row>
    <row r="466" spans="2:65" s="13" customFormat="1" ht="11.25">
      <c r="B466" s="162"/>
      <c r="D466" s="152" t="s">
        <v>318</v>
      </c>
      <c r="E466" s="163" t="s">
        <v>1</v>
      </c>
      <c r="F466" s="164" t="s">
        <v>2626</v>
      </c>
      <c r="H466" s="165">
        <v>0.187</v>
      </c>
      <c r="I466" s="166"/>
      <c r="L466" s="162"/>
      <c r="M466" s="167"/>
      <c r="T466" s="168"/>
      <c r="AT466" s="163" t="s">
        <v>318</v>
      </c>
      <c r="AU466" s="163" t="s">
        <v>84</v>
      </c>
      <c r="AV466" s="13" t="s">
        <v>84</v>
      </c>
      <c r="AW466" s="13" t="s">
        <v>32</v>
      </c>
      <c r="AX466" s="13" t="s">
        <v>75</v>
      </c>
      <c r="AY466" s="163" t="s">
        <v>307</v>
      </c>
    </row>
    <row r="467" spans="2:65" s="14" customFormat="1" ht="11.25">
      <c r="B467" s="169"/>
      <c r="D467" s="152" t="s">
        <v>318</v>
      </c>
      <c r="E467" s="170" t="s">
        <v>1</v>
      </c>
      <c r="F467" s="171" t="s">
        <v>325</v>
      </c>
      <c r="H467" s="172">
        <v>0.24299999999999999</v>
      </c>
      <c r="I467" s="173"/>
      <c r="L467" s="169"/>
      <c r="M467" s="174"/>
      <c r="T467" s="175"/>
      <c r="AT467" s="170" t="s">
        <v>318</v>
      </c>
      <c r="AU467" s="170" t="s">
        <v>84</v>
      </c>
      <c r="AV467" s="14" t="s">
        <v>314</v>
      </c>
      <c r="AW467" s="14" t="s">
        <v>32</v>
      </c>
      <c r="AX467" s="14" t="s">
        <v>82</v>
      </c>
      <c r="AY467" s="170" t="s">
        <v>307</v>
      </c>
    </row>
    <row r="468" spans="2:65" s="1" customFormat="1" ht="33" customHeight="1">
      <c r="B468" s="33"/>
      <c r="C468" s="139" t="s">
        <v>518</v>
      </c>
      <c r="D468" s="139" t="s">
        <v>309</v>
      </c>
      <c r="E468" s="140" t="s">
        <v>507</v>
      </c>
      <c r="F468" s="141" t="s">
        <v>2627</v>
      </c>
      <c r="G468" s="142" t="s">
        <v>398</v>
      </c>
      <c r="H468" s="143">
        <v>360</v>
      </c>
      <c r="I468" s="144"/>
      <c r="J468" s="145">
        <f>ROUND(I468*H468,2)</f>
        <v>0</v>
      </c>
      <c r="K468" s="141" t="s">
        <v>1</v>
      </c>
      <c r="L468" s="33"/>
      <c r="M468" s="146" t="s">
        <v>1</v>
      </c>
      <c r="N468" s="147" t="s">
        <v>40</v>
      </c>
      <c r="P468" s="148">
        <f>O468*H468</f>
        <v>0</v>
      </c>
      <c r="Q468" s="148">
        <v>7.0000000000000001E-3</v>
      </c>
      <c r="R468" s="148">
        <f>Q468*H468</f>
        <v>2.52</v>
      </c>
      <c r="S468" s="148">
        <v>0</v>
      </c>
      <c r="T468" s="149">
        <f>S468*H468</f>
        <v>0</v>
      </c>
      <c r="AR468" s="150" t="s">
        <v>314</v>
      </c>
      <c r="AT468" s="150" t="s">
        <v>309</v>
      </c>
      <c r="AU468" s="150" t="s">
        <v>84</v>
      </c>
      <c r="AY468" s="18" t="s">
        <v>307</v>
      </c>
      <c r="BE468" s="151">
        <f>IF(N468="základní",J468,0)</f>
        <v>0</v>
      </c>
      <c r="BF468" s="151">
        <f>IF(N468="snížená",J468,0)</f>
        <v>0</v>
      </c>
      <c r="BG468" s="151">
        <f>IF(N468="zákl. přenesená",J468,0)</f>
        <v>0</v>
      </c>
      <c r="BH468" s="151">
        <f>IF(N468="sníž. přenesená",J468,0)</f>
        <v>0</v>
      </c>
      <c r="BI468" s="151">
        <f>IF(N468="nulová",J468,0)</f>
        <v>0</v>
      </c>
      <c r="BJ468" s="18" t="s">
        <v>82</v>
      </c>
      <c r="BK468" s="151">
        <f>ROUND(I468*H468,2)</f>
        <v>0</v>
      </c>
      <c r="BL468" s="18" t="s">
        <v>314</v>
      </c>
      <c r="BM468" s="150" t="s">
        <v>2628</v>
      </c>
    </row>
    <row r="469" spans="2:65" s="1" customFormat="1" ht="19.5">
      <c r="B469" s="33"/>
      <c r="D469" s="152" t="s">
        <v>316</v>
      </c>
      <c r="F469" s="153" t="s">
        <v>2627</v>
      </c>
      <c r="I469" s="154"/>
      <c r="L469" s="33"/>
      <c r="M469" s="155"/>
      <c r="T469" s="57"/>
      <c r="AT469" s="18" t="s">
        <v>316</v>
      </c>
      <c r="AU469" s="18" t="s">
        <v>84</v>
      </c>
    </row>
    <row r="470" spans="2:65" s="13" customFormat="1" ht="11.25">
      <c r="B470" s="162"/>
      <c r="D470" s="152" t="s">
        <v>318</v>
      </c>
      <c r="E470" s="163" t="s">
        <v>1</v>
      </c>
      <c r="F470" s="164" t="s">
        <v>2629</v>
      </c>
      <c r="H470" s="165">
        <v>360</v>
      </c>
      <c r="I470" s="166"/>
      <c r="L470" s="162"/>
      <c r="M470" s="167"/>
      <c r="T470" s="168"/>
      <c r="AT470" s="163" t="s">
        <v>318</v>
      </c>
      <c r="AU470" s="163" t="s">
        <v>84</v>
      </c>
      <c r="AV470" s="13" t="s">
        <v>84</v>
      </c>
      <c r="AW470" s="13" t="s">
        <v>32</v>
      </c>
      <c r="AX470" s="13" t="s">
        <v>82</v>
      </c>
      <c r="AY470" s="163" t="s">
        <v>307</v>
      </c>
    </row>
    <row r="471" spans="2:65" s="1" customFormat="1" ht="16.5" customHeight="1">
      <c r="B471" s="33"/>
      <c r="C471" s="139" t="s">
        <v>524</v>
      </c>
      <c r="D471" s="139" t="s">
        <v>309</v>
      </c>
      <c r="E471" s="140" t="s">
        <v>512</v>
      </c>
      <c r="F471" s="141" t="s">
        <v>513</v>
      </c>
      <c r="G471" s="142" t="s">
        <v>514</v>
      </c>
      <c r="H471" s="143">
        <v>50</v>
      </c>
      <c r="I471" s="144"/>
      <c r="J471" s="145">
        <f>ROUND(I471*H471,2)</f>
        <v>0</v>
      </c>
      <c r="K471" s="141" t="s">
        <v>1</v>
      </c>
      <c r="L471" s="33"/>
      <c r="M471" s="146" t="s">
        <v>1</v>
      </c>
      <c r="N471" s="147" t="s">
        <v>40</v>
      </c>
      <c r="P471" s="148">
        <f>O471*H471</f>
        <v>0</v>
      </c>
      <c r="Q471" s="148">
        <v>1.32E-3</v>
      </c>
      <c r="R471" s="148">
        <f>Q471*H471</f>
        <v>6.6000000000000003E-2</v>
      </c>
      <c r="S471" s="148">
        <v>0</v>
      </c>
      <c r="T471" s="149">
        <f>S471*H471</f>
        <v>0</v>
      </c>
      <c r="AR471" s="150" t="s">
        <v>314</v>
      </c>
      <c r="AT471" s="150" t="s">
        <v>309</v>
      </c>
      <c r="AU471" s="150" t="s">
        <v>84</v>
      </c>
      <c r="AY471" s="18" t="s">
        <v>307</v>
      </c>
      <c r="BE471" s="151">
        <f>IF(N471="základní",J471,0)</f>
        <v>0</v>
      </c>
      <c r="BF471" s="151">
        <f>IF(N471="snížená",J471,0)</f>
        <v>0</v>
      </c>
      <c r="BG471" s="151">
        <f>IF(N471="zákl. přenesená",J471,0)</f>
        <v>0</v>
      </c>
      <c r="BH471" s="151">
        <f>IF(N471="sníž. přenesená",J471,0)</f>
        <v>0</v>
      </c>
      <c r="BI471" s="151">
        <f>IF(N471="nulová",J471,0)</f>
        <v>0</v>
      </c>
      <c r="BJ471" s="18" t="s">
        <v>82</v>
      </c>
      <c r="BK471" s="151">
        <f>ROUND(I471*H471,2)</f>
        <v>0</v>
      </c>
      <c r="BL471" s="18" t="s">
        <v>314</v>
      </c>
      <c r="BM471" s="150" t="s">
        <v>2630</v>
      </c>
    </row>
    <row r="472" spans="2:65" s="1" customFormat="1" ht="58.5">
      <c r="B472" s="33"/>
      <c r="D472" s="152" t="s">
        <v>316</v>
      </c>
      <c r="F472" s="153" t="s">
        <v>516</v>
      </c>
      <c r="I472" s="154"/>
      <c r="L472" s="33"/>
      <c r="M472" s="155"/>
      <c r="T472" s="57"/>
      <c r="AT472" s="18" t="s">
        <v>316</v>
      </c>
      <c r="AU472" s="18" t="s">
        <v>84</v>
      </c>
    </row>
    <row r="473" spans="2:65" s="11" customFormat="1" ht="22.9" customHeight="1">
      <c r="B473" s="127"/>
      <c r="D473" s="128" t="s">
        <v>74</v>
      </c>
      <c r="E473" s="137" t="s">
        <v>163</v>
      </c>
      <c r="F473" s="137" t="s">
        <v>517</v>
      </c>
      <c r="I473" s="130"/>
      <c r="J473" s="138">
        <f>BK473</f>
        <v>0</v>
      </c>
      <c r="L473" s="127"/>
      <c r="M473" s="132"/>
      <c r="P473" s="133">
        <f>P474+SUM(P475:P478)+P494</f>
        <v>0</v>
      </c>
      <c r="R473" s="133">
        <f>R474+SUM(R475:R478)+R494</f>
        <v>358.25321468070007</v>
      </c>
      <c r="T473" s="134">
        <f>T474+SUM(T475:T478)+T494</f>
        <v>0</v>
      </c>
      <c r="AR473" s="128" t="s">
        <v>82</v>
      </c>
      <c r="AT473" s="135" t="s">
        <v>74</v>
      </c>
      <c r="AU473" s="135" t="s">
        <v>82</v>
      </c>
      <c r="AY473" s="128" t="s">
        <v>307</v>
      </c>
      <c r="BK473" s="136">
        <f>BK474+SUM(BK475:BK478)+BK494</f>
        <v>0</v>
      </c>
    </row>
    <row r="474" spans="2:65" s="1" customFormat="1" ht="37.9" customHeight="1">
      <c r="B474" s="33"/>
      <c r="C474" s="139" t="s">
        <v>533</v>
      </c>
      <c r="D474" s="139" t="s">
        <v>309</v>
      </c>
      <c r="E474" s="140" t="s">
        <v>2631</v>
      </c>
      <c r="F474" s="141" t="s">
        <v>2632</v>
      </c>
      <c r="G474" s="142" t="s">
        <v>312</v>
      </c>
      <c r="H474" s="143">
        <v>2.0499999999999998</v>
      </c>
      <c r="I474" s="144"/>
      <c r="J474" s="145">
        <f>ROUND(I474*H474,2)</f>
        <v>0</v>
      </c>
      <c r="K474" s="141" t="s">
        <v>313</v>
      </c>
      <c r="L474" s="33"/>
      <c r="M474" s="146" t="s">
        <v>1</v>
      </c>
      <c r="N474" s="147" t="s">
        <v>40</v>
      </c>
      <c r="P474" s="148">
        <f>O474*H474</f>
        <v>0</v>
      </c>
      <c r="Q474" s="148">
        <v>9.7129999999999994E-2</v>
      </c>
      <c r="R474" s="148">
        <f>Q474*H474</f>
        <v>0.19911649999999997</v>
      </c>
      <c r="S474" s="148">
        <v>0</v>
      </c>
      <c r="T474" s="149">
        <f>S474*H474</f>
        <v>0</v>
      </c>
      <c r="AR474" s="150" t="s">
        <v>314</v>
      </c>
      <c r="AT474" s="150" t="s">
        <v>309</v>
      </c>
      <c r="AU474" s="150" t="s">
        <v>84</v>
      </c>
      <c r="AY474" s="18" t="s">
        <v>307</v>
      </c>
      <c r="BE474" s="151">
        <f>IF(N474="základní",J474,0)</f>
        <v>0</v>
      </c>
      <c r="BF474" s="151">
        <f>IF(N474="snížená",J474,0)</f>
        <v>0</v>
      </c>
      <c r="BG474" s="151">
        <f>IF(N474="zákl. přenesená",J474,0)</f>
        <v>0</v>
      </c>
      <c r="BH474" s="151">
        <f>IF(N474="sníž. přenesená",J474,0)</f>
        <v>0</v>
      </c>
      <c r="BI474" s="151">
        <f>IF(N474="nulová",J474,0)</f>
        <v>0</v>
      </c>
      <c r="BJ474" s="18" t="s">
        <v>82</v>
      </c>
      <c r="BK474" s="151">
        <f>ROUND(I474*H474,2)</f>
        <v>0</v>
      </c>
      <c r="BL474" s="18" t="s">
        <v>314</v>
      </c>
      <c r="BM474" s="150" t="s">
        <v>2633</v>
      </c>
    </row>
    <row r="475" spans="2:65" s="1" customFormat="1" ht="29.25">
      <c r="B475" s="33"/>
      <c r="D475" s="152" t="s">
        <v>316</v>
      </c>
      <c r="F475" s="153" t="s">
        <v>2634</v>
      </c>
      <c r="I475" s="154"/>
      <c r="L475" s="33"/>
      <c r="M475" s="155"/>
      <c r="T475" s="57"/>
      <c r="AT475" s="18" t="s">
        <v>316</v>
      </c>
      <c r="AU475" s="18" t="s">
        <v>84</v>
      </c>
    </row>
    <row r="476" spans="2:65" s="12" customFormat="1" ht="11.25">
      <c r="B476" s="156"/>
      <c r="D476" s="152" t="s">
        <v>318</v>
      </c>
      <c r="E476" s="157" t="s">
        <v>1</v>
      </c>
      <c r="F476" s="158" t="s">
        <v>2635</v>
      </c>
      <c r="H476" s="157" t="s">
        <v>1</v>
      </c>
      <c r="I476" s="159"/>
      <c r="L476" s="156"/>
      <c r="M476" s="160"/>
      <c r="T476" s="161"/>
      <c r="AT476" s="157" t="s">
        <v>318</v>
      </c>
      <c r="AU476" s="157" t="s">
        <v>84</v>
      </c>
      <c r="AV476" s="12" t="s">
        <v>82</v>
      </c>
      <c r="AW476" s="12" t="s">
        <v>32</v>
      </c>
      <c r="AX476" s="12" t="s">
        <v>75</v>
      </c>
      <c r="AY476" s="157" t="s">
        <v>307</v>
      </c>
    </row>
    <row r="477" spans="2:65" s="13" customFormat="1" ht="11.25">
      <c r="B477" s="162"/>
      <c r="D477" s="152" t="s">
        <v>318</v>
      </c>
      <c r="E477" s="163" t="s">
        <v>1</v>
      </c>
      <c r="F477" s="164" t="s">
        <v>2636</v>
      </c>
      <c r="H477" s="165">
        <v>2.0499999999999998</v>
      </c>
      <c r="I477" s="166"/>
      <c r="L477" s="162"/>
      <c r="M477" s="167"/>
      <c r="T477" s="168"/>
      <c r="AT477" s="163" t="s">
        <v>318</v>
      </c>
      <c r="AU477" s="163" t="s">
        <v>84</v>
      </c>
      <c r="AV477" s="13" t="s">
        <v>84</v>
      </c>
      <c r="AW477" s="13" t="s">
        <v>32</v>
      </c>
      <c r="AX477" s="13" t="s">
        <v>82</v>
      </c>
      <c r="AY477" s="163" t="s">
        <v>307</v>
      </c>
    </row>
    <row r="478" spans="2:65" s="11" customFormat="1" ht="20.85" customHeight="1">
      <c r="B478" s="127"/>
      <c r="D478" s="128" t="s">
        <v>74</v>
      </c>
      <c r="E478" s="137" t="s">
        <v>533</v>
      </c>
      <c r="F478" s="137" t="s">
        <v>2637</v>
      </c>
      <c r="I478" s="130"/>
      <c r="J478" s="138">
        <f>BK478</f>
        <v>0</v>
      </c>
      <c r="L478" s="127"/>
      <c r="M478" s="132"/>
      <c r="P478" s="133">
        <f>SUM(P479:P493)</f>
        <v>0</v>
      </c>
      <c r="R478" s="133">
        <f>SUM(R479:R493)</f>
        <v>38.900879999999994</v>
      </c>
      <c r="T478" s="134">
        <f>SUM(T479:T493)</f>
        <v>0</v>
      </c>
      <c r="AR478" s="128" t="s">
        <v>82</v>
      </c>
      <c r="AT478" s="135" t="s">
        <v>74</v>
      </c>
      <c r="AU478" s="135" t="s">
        <v>84</v>
      </c>
      <c r="AY478" s="128" t="s">
        <v>307</v>
      </c>
      <c r="BK478" s="136">
        <f>SUM(BK479:BK493)</f>
        <v>0</v>
      </c>
    </row>
    <row r="479" spans="2:65" s="1" customFormat="1" ht="24.2" customHeight="1">
      <c r="B479" s="33"/>
      <c r="C479" s="139" t="s">
        <v>560</v>
      </c>
      <c r="D479" s="139" t="s">
        <v>309</v>
      </c>
      <c r="E479" s="140" t="s">
        <v>2638</v>
      </c>
      <c r="F479" s="141" t="s">
        <v>2639</v>
      </c>
      <c r="G479" s="142" t="s">
        <v>405</v>
      </c>
      <c r="H479" s="143">
        <v>28</v>
      </c>
      <c r="I479" s="144"/>
      <c r="J479" s="145">
        <f>ROUND(I479*H479,2)</f>
        <v>0</v>
      </c>
      <c r="K479" s="141" t="s">
        <v>313</v>
      </c>
      <c r="L479" s="33"/>
      <c r="M479" s="146" t="s">
        <v>1</v>
      </c>
      <c r="N479" s="147" t="s">
        <v>40</v>
      </c>
      <c r="P479" s="148">
        <f>O479*H479</f>
        <v>0</v>
      </c>
      <c r="Q479" s="148">
        <v>2.6460000000000001E-2</v>
      </c>
      <c r="R479" s="148">
        <f>Q479*H479</f>
        <v>0.74087999999999998</v>
      </c>
      <c r="S479" s="148">
        <v>0</v>
      </c>
      <c r="T479" s="149">
        <f>S479*H479</f>
        <v>0</v>
      </c>
      <c r="AR479" s="150" t="s">
        <v>314</v>
      </c>
      <c r="AT479" s="150" t="s">
        <v>309</v>
      </c>
      <c r="AU479" s="150" t="s">
        <v>163</v>
      </c>
      <c r="AY479" s="18" t="s">
        <v>307</v>
      </c>
      <c r="BE479" s="151">
        <f>IF(N479="základní",J479,0)</f>
        <v>0</v>
      </c>
      <c r="BF479" s="151">
        <f>IF(N479="snížená",J479,0)</f>
        <v>0</v>
      </c>
      <c r="BG479" s="151">
        <f>IF(N479="zákl. přenesená",J479,0)</f>
        <v>0</v>
      </c>
      <c r="BH479" s="151">
        <f>IF(N479="sníž. přenesená",J479,0)</f>
        <v>0</v>
      </c>
      <c r="BI479" s="151">
        <f>IF(N479="nulová",J479,0)</f>
        <v>0</v>
      </c>
      <c r="BJ479" s="18" t="s">
        <v>82</v>
      </c>
      <c r="BK479" s="151">
        <f>ROUND(I479*H479,2)</f>
        <v>0</v>
      </c>
      <c r="BL479" s="18" t="s">
        <v>314</v>
      </c>
      <c r="BM479" s="150" t="s">
        <v>2640</v>
      </c>
    </row>
    <row r="480" spans="2:65" s="1" customFormat="1" ht="19.5">
      <c r="B480" s="33"/>
      <c r="D480" s="152" t="s">
        <v>316</v>
      </c>
      <c r="F480" s="153" t="s">
        <v>2641</v>
      </c>
      <c r="I480" s="154"/>
      <c r="L480" s="33"/>
      <c r="M480" s="155"/>
      <c r="T480" s="57"/>
      <c r="AT480" s="18" t="s">
        <v>316</v>
      </c>
      <c r="AU480" s="18" t="s">
        <v>163</v>
      </c>
    </row>
    <row r="481" spans="2:65" s="1" customFormat="1" ht="19.5">
      <c r="B481" s="33"/>
      <c r="D481" s="152" t="s">
        <v>357</v>
      </c>
      <c r="F481" s="176" t="s">
        <v>2642</v>
      </c>
      <c r="I481" s="154"/>
      <c r="L481" s="33"/>
      <c r="M481" s="155"/>
      <c r="T481" s="57"/>
      <c r="AT481" s="18" t="s">
        <v>357</v>
      </c>
      <c r="AU481" s="18" t="s">
        <v>163</v>
      </c>
    </row>
    <row r="482" spans="2:65" s="12" customFormat="1" ht="11.25">
      <c r="B482" s="156"/>
      <c r="D482" s="152" t="s">
        <v>318</v>
      </c>
      <c r="E482" s="157" t="s">
        <v>1</v>
      </c>
      <c r="F482" s="158" t="s">
        <v>2643</v>
      </c>
      <c r="H482" s="157" t="s">
        <v>1</v>
      </c>
      <c r="I482" s="159"/>
      <c r="L482" s="156"/>
      <c r="M482" s="160"/>
      <c r="T482" s="161"/>
      <c r="AT482" s="157" t="s">
        <v>318</v>
      </c>
      <c r="AU482" s="157" t="s">
        <v>163</v>
      </c>
      <c r="AV482" s="12" t="s">
        <v>82</v>
      </c>
      <c r="AW482" s="12" t="s">
        <v>32</v>
      </c>
      <c r="AX482" s="12" t="s">
        <v>75</v>
      </c>
      <c r="AY482" s="157" t="s">
        <v>307</v>
      </c>
    </row>
    <row r="483" spans="2:65" s="13" customFormat="1" ht="11.25">
      <c r="B483" s="162"/>
      <c r="D483" s="152" t="s">
        <v>318</v>
      </c>
      <c r="E483" s="163" t="s">
        <v>1</v>
      </c>
      <c r="F483" s="164" t="s">
        <v>8</v>
      </c>
      <c r="H483" s="165">
        <v>12</v>
      </c>
      <c r="I483" s="166"/>
      <c r="L483" s="162"/>
      <c r="M483" s="167"/>
      <c r="T483" s="168"/>
      <c r="AT483" s="163" t="s">
        <v>318</v>
      </c>
      <c r="AU483" s="163" t="s">
        <v>163</v>
      </c>
      <c r="AV483" s="13" t="s">
        <v>84</v>
      </c>
      <c r="AW483" s="13" t="s">
        <v>32</v>
      </c>
      <c r="AX483" s="13" t="s">
        <v>75</v>
      </c>
      <c r="AY483" s="163" t="s">
        <v>307</v>
      </c>
    </row>
    <row r="484" spans="2:65" s="12" customFormat="1" ht="11.25">
      <c r="B484" s="156"/>
      <c r="D484" s="152" t="s">
        <v>318</v>
      </c>
      <c r="E484" s="157" t="s">
        <v>1</v>
      </c>
      <c r="F484" s="158" t="s">
        <v>2644</v>
      </c>
      <c r="H484" s="157" t="s">
        <v>1</v>
      </c>
      <c r="I484" s="159"/>
      <c r="L484" s="156"/>
      <c r="M484" s="160"/>
      <c r="T484" s="161"/>
      <c r="AT484" s="157" t="s">
        <v>318</v>
      </c>
      <c r="AU484" s="157" t="s">
        <v>163</v>
      </c>
      <c r="AV484" s="12" t="s">
        <v>82</v>
      </c>
      <c r="AW484" s="12" t="s">
        <v>32</v>
      </c>
      <c r="AX484" s="12" t="s">
        <v>75</v>
      </c>
      <c r="AY484" s="157" t="s">
        <v>307</v>
      </c>
    </row>
    <row r="485" spans="2:65" s="13" customFormat="1" ht="11.25">
      <c r="B485" s="162"/>
      <c r="D485" s="152" t="s">
        <v>318</v>
      </c>
      <c r="E485" s="163" t="s">
        <v>1</v>
      </c>
      <c r="F485" s="164" t="s">
        <v>417</v>
      </c>
      <c r="H485" s="165">
        <v>16</v>
      </c>
      <c r="I485" s="166"/>
      <c r="L485" s="162"/>
      <c r="M485" s="167"/>
      <c r="T485" s="168"/>
      <c r="AT485" s="163" t="s">
        <v>318</v>
      </c>
      <c r="AU485" s="163" t="s">
        <v>163</v>
      </c>
      <c r="AV485" s="13" t="s">
        <v>84</v>
      </c>
      <c r="AW485" s="13" t="s">
        <v>32</v>
      </c>
      <c r="AX485" s="13" t="s">
        <v>75</v>
      </c>
      <c r="AY485" s="163" t="s">
        <v>307</v>
      </c>
    </row>
    <row r="486" spans="2:65" s="14" customFormat="1" ht="11.25">
      <c r="B486" s="169"/>
      <c r="D486" s="152" t="s">
        <v>318</v>
      </c>
      <c r="E486" s="170" t="s">
        <v>1</v>
      </c>
      <c r="F486" s="171" t="s">
        <v>325</v>
      </c>
      <c r="H486" s="172">
        <v>28</v>
      </c>
      <c r="I486" s="173"/>
      <c r="L486" s="169"/>
      <c r="M486" s="174"/>
      <c r="T486" s="175"/>
      <c r="AT486" s="170" t="s">
        <v>318</v>
      </c>
      <c r="AU486" s="170" t="s">
        <v>163</v>
      </c>
      <c r="AV486" s="14" t="s">
        <v>314</v>
      </c>
      <c r="AW486" s="14" t="s">
        <v>32</v>
      </c>
      <c r="AX486" s="14" t="s">
        <v>82</v>
      </c>
      <c r="AY486" s="170" t="s">
        <v>307</v>
      </c>
    </row>
    <row r="487" spans="2:65" s="1" customFormat="1" ht="24.2" customHeight="1">
      <c r="B487" s="33"/>
      <c r="C487" s="177" t="s">
        <v>571</v>
      </c>
      <c r="D487" s="177" t="s">
        <v>390</v>
      </c>
      <c r="E487" s="178" t="s">
        <v>2645</v>
      </c>
      <c r="F487" s="179" t="s">
        <v>2646</v>
      </c>
      <c r="G487" s="180" t="s">
        <v>337</v>
      </c>
      <c r="H487" s="181">
        <v>14.4</v>
      </c>
      <c r="I487" s="182"/>
      <c r="J487" s="183">
        <f>ROUND(I487*H487,2)</f>
        <v>0</v>
      </c>
      <c r="K487" s="179" t="s">
        <v>313</v>
      </c>
      <c r="L487" s="184"/>
      <c r="M487" s="185" t="s">
        <v>1</v>
      </c>
      <c r="N487" s="186" t="s">
        <v>40</v>
      </c>
      <c r="P487" s="148">
        <f>O487*H487</f>
        <v>0</v>
      </c>
      <c r="Q487" s="148">
        <v>2.65</v>
      </c>
      <c r="R487" s="148">
        <f>Q487*H487</f>
        <v>38.159999999999997</v>
      </c>
      <c r="S487" s="148">
        <v>0</v>
      </c>
      <c r="T487" s="149">
        <f>S487*H487</f>
        <v>0</v>
      </c>
      <c r="AR487" s="150" t="s">
        <v>369</v>
      </c>
      <c r="AT487" s="150" t="s">
        <v>390</v>
      </c>
      <c r="AU487" s="150" t="s">
        <v>163</v>
      </c>
      <c r="AY487" s="18" t="s">
        <v>307</v>
      </c>
      <c r="BE487" s="151">
        <f>IF(N487="základní",J487,0)</f>
        <v>0</v>
      </c>
      <c r="BF487" s="151">
        <f>IF(N487="snížená",J487,0)</f>
        <v>0</v>
      </c>
      <c r="BG487" s="151">
        <f>IF(N487="zákl. přenesená",J487,0)</f>
        <v>0</v>
      </c>
      <c r="BH487" s="151">
        <f>IF(N487="sníž. přenesená",J487,0)</f>
        <v>0</v>
      </c>
      <c r="BI487" s="151">
        <f>IF(N487="nulová",J487,0)</f>
        <v>0</v>
      </c>
      <c r="BJ487" s="18" t="s">
        <v>82</v>
      </c>
      <c r="BK487" s="151">
        <f>ROUND(I487*H487,2)</f>
        <v>0</v>
      </c>
      <c r="BL487" s="18" t="s">
        <v>314</v>
      </c>
      <c r="BM487" s="150" t="s">
        <v>2647</v>
      </c>
    </row>
    <row r="488" spans="2:65" s="1" customFormat="1" ht="11.25">
      <c r="B488" s="33"/>
      <c r="D488" s="152" t="s">
        <v>316</v>
      </c>
      <c r="F488" s="153" t="s">
        <v>2646</v>
      </c>
      <c r="I488" s="154"/>
      <c r="L488" s="33"/>
      <c r="M488" s="155"/>
      <c r="T488" s="57"/>
      <c r="AT488" s="18" t="s">
        <v>316</v>
      </c>
      <c r="AU488" s="18" t="s">
        <v>163</v>
      </c>
    </row>
    <row r="489" spans="2:65" s="12" customFormat="1" ht="11.25">
      <c r="B489" s="156"/>
      <c r="D489" s="152" t="s">
        <v>318</v>
      </c>
      <c r="E489" s="157" t="s">
        <v>1</v>
      </c>
      <c r="F489" s="158" t="s">
        <v>2643</v>
      </c>
      <c r="H489" s="157" t="s">
        <v>1</v>
      </c>
      <c r="I489" s="159"/>
      <c r="L489" s="156"/>
      <c r="M489" s="160"/>
      <c r="T489" s="161"/>
      <c r="AT489" s="157" t="s">
        <v>318</v>
      </c>
      <c r="AU489" s="157" t="s">
        <v>163</v>
      </c>
      <c r="AV489" s="12" t="s">
        <v>82</v>
      </c>
      <c r="AW489" s="12" t="s">
        <v>32</v>
      </c>
      <c r="AX489" s="12" t="s">
        <v>75</v>
      </c>
      <c r="AY489" s="157" t="s">
        <v>307</v>
      </c>
    </row>
    <row r="490" spans="2:65" s="13" customFormat="1" ht="11.25">
      <c r="B490" s="162"/>
      <c r="D490" s="152" t="s">
        <v>318</v>
      </c>
      <c r="E490" s="163" t="s">
        <v>1</v>
      </c>
      <c r="F490" s="164" t="s">
        <v>2648</v>
      </c>
      <c r="H490" s="165">
        <v>6.2</v>
      </c>
      <c r="I490" s="166"/>
      <c r="L490" s="162"/>
      <c r="M490" s="167"/>
      <c r="T490" s="168"/>
      <c r="AT490" s="163" t="s">
        <v>318</v>
      </c>
      <c r="AU490" s="163" t="s">
        <v>163</v>
      </c>
      <c r="AV490" s="13" t="s">
        <v>84</v>
      </c>
      <c r="AW490" s="13" t="s">
        <v>32</v>
      </c>
      <c r="AX490" s="13" t="s">
        <v>75</v>
      </c>
      <c r="AY490" s="163" t="s">
        <v>307</v>
      </c>
    </row>
    <row r="491" spans="2:65" s="12" customFormat="1" ht="11.25">
      <c r="B491" s="156"/>
      <c r="D491" s="152" t="s">
        <v>318</v>
      </c>
      <c r="E491" s="157" t="s">
        <v>1</v>
      </c>
      <c r="F491" s="158" t="s">
        <v>2644</v>
      </c>
      <c r="H491" s="157" t="s">
        <v>1</v>
      </c>
      <c r="I491" s="159"/>
      <c r="L491" s="156"/>
      <c r="M491" s="160"/>
      <c r="T491" s="161"/>
      <c r="AT491" s="157" t="s">
        <v>318</v>
      </c>
      <c r="AU491" s="157" t="s">
        <v>163</v>
      </c>
      <c r="AV491" s="12" t="s">
        <v>82</v>
      </c>
      <c r="AW491" s="12" t="s">
        <v>32</v>
      </c>
      <c r="AX491" s="12" t="s">
        <v>75</v>
      </c>
      <c r="AY491" s="157" t="s">
        <v>307</v>
      </c>
    </row>
    <row r="492" spans="2:65" s="13" customFormat="1" ht="11.25">
      <c r="B492" s="162"/>
      <c r="D492" s="152" t="s">
        <v>318</v>
      </c>
      <c r="E492" s="163" t="s">
        <v>1</v>
      </c>
      <c r="F492" s="164" t="s">
        <v>2649</v>
      </c>
      <c r="H492" s="165">
        <v>8.1999999999999993</v>
      </c>
      <c r="I492" s="166"/>
      <c r="L492" s="162"/>
      <c r="M492" s="167"/>
      <c r="T492" s="168"/>
      <c r="AT492" s="163" t="s">
        <v>318</v>
      </c>
      <c r="AU492" s="163" t="s">
        <v>163</v>
      </c>
      <c r="AV492" s="13" t="s">
        <v>84</v>
      </c>
      <c r="AW492" s="13" t="s">
        <v>32</v>
      </c>
      <c r="AX492" s="13" t="s">
        <v>75</v>
      </c>
      <c r="AY492" s="163" t="s">
        <v>307</v>
      </c>
    </row>
    <row r="493" spans="2:65" s="14" customFormat="1" ht="11.25">
      <c r="B493" s="169"/>
      <c r="D493" s="152" t="s">
        <v>318</v>
      </c>
      <c r="E493" s="170" t="s">
        <v>1</v>
      </c>
      <c r="F493" s="171" t="s">
        <v>325</v>
      </c>
      <c r="H493" s="172">
        <v>14.4</v>
      </c>
      <c r="I493" s="173"/>
      <c r="L493" s="169"/>
      <c r="M493" s="174"/>
      <c r="T493" s="175"/>
      <c r="AT493" s="170" t="s">
        <v>318</v>
      </c>
      <c r="AU493" s="170" t="s">
        <v>163</v>
      </c>
      <c r="AV493" s="14" t="s">
        <v>314</v>
      </c>
      <c r="AW493" s="14" t="s">
        <v>32</v>
      </c>
      <c r="AX493" s="14" t="s">
        <v>82</v>
      </c>
      <c r="AY493" s="170" t="s">
        <v>307</v>
      </c>
    </row>
    <row r="494" spans="2:65" s="11" customFormat="1" ht="20.85" customHeight="1">
      <c r="B494" s="127"/>
      <c r="D494" s="128" t="s">
        <v>74</v>
      </c>
      <c r="E494" s="137" t="s">
        <v>560</v>
      </c>
      <c r="F494" s="137" t="s">
        <v>2650</v>
      </c>
      <c r="I494" s="130"/>
      <c r="J494" s="138">
        <f>BK494</f>
        <v>0</v>
      </c>
      <c r="L494" s="127"/>
      <c r="M494" s="132"/>
      <c r="P494" s="133">
        <f>SUM(P495:P648)</f>
        <v>0</v>
      </c>
      <c r="R494" s="133">
        <f>SUM(R495:R648)</f>
        <v>319.15321818070009</v>
      </c>
      <c r="T494" s="134">
        <f>SUM(T495:T648)</f>
        <v>0</v>
      </c>
      <c r="AR494" s="128" t="s">
        <v>82</v>
      </c>
      <c r="AT494" s="135" t="s">
        <v>74</v>
      </c>
      <c r="AU494" s="135" t="s">
        <v>84</v>
      </c>
      <c r="AY494" s="128" t="s">
        <v>307</v>
      </c>
      <c r="BK494" s="136">
        <f>SUM(BK495:BK648)</f>
        <v>0</v>
      </c>
    </row>
    <row r="495" spans="2:65" s="1" customFormat="1" ht="33" customHeight="1">
      <c r="B495" s="33"/>
      <c r="C495" s="139" t="s">
        <v>576</v>
      </c>
      <c r="D495" s="139" t="s">
        <v>309</v>
      </c>
      <c r="E495" s="140" t="s">
        <v>2651</v>
      </c>
      <c r="F495" s="141" t="s">
        <v>2652</v>
      </c>
      <c r="G495" s="142" t="s">
        <v>405</v>
      </c>
      <c r="H495" s="143">
        <v>2</v>
      </c>
      <c r="I495" s="144"/>
      <c r="J495" s="145">
        <f>ROUND(I495*H495,2)</f>
        <v>0</v>
      </c>
      <c r="K495" s="141" t="s">
        <v>502</v>
      </c>
      <c r="L495" s="33"/>
      <c r="M495" s="146" t="s">
        <v>1</v>
      </c>
      <c r="N495" s="147" t="s">
        <v>40</v>
      </c>
      <c r="P495" s="148">
        <f>O495*H495</f>
        <v>0</v>
      </c>
      <c r="Q495" s="148">
        <v>7.3959999999999998E-2</v>
      </c>
      <c r="R495" s="148">
        <f>Q495*H495</f>
        <v>0.14792</v>
      </c>
      <c r="S495" s="148">
        <v>0</v>
      </c>
      <c r="T495" s="149">
        <f>S495*H495</f>
        <v>0</v>
      </c>
      <c r="AR495" s="150" t="s">
        <v>314</v>
      </c>
      <c r="AT495" s="150" t="s">
        <v>309</v>
      </c>
      <c r="AU495" s="150" t="s">
        <v>163</v>
      </c>
      <c r="AY495" s="18" t="s">
        <v>307</v>
      </c>
      <c r="BE495" s="151">
        <f>IF(N495="základní",J495,0)</f>
        <v>0</v>
      </c>
      <c r="BF495" s="151">
        <f>IF(N495="snížená",J495,0)</f>
        <v>0</v>
      </c>
      <c r="BG495" s="151">
        <f>IF(N495="zákl. přenesená",J495,0)</f>
        <v>0</v>
      </c>
      <c r="BH495" s="151">
        <f>IF(N495="sníž. přenesená",J495,0)</f>
        <v>0</v>
      </c>
      <c r="BI495" s="151">
        <f>IF(N495="nulová",J495,0)</f>
        <v>0</v>
      </c>
      <c r="BJ495" s="18" t="s">
        <v>82</v>
      </c>
      <c r="BK495" s="151">
        <f>ROUND(I495*H495,2)</f>
        <v>0</v>
      </c>
      <c r="BL495" s="18" t="s">
        <v>314</v>
      </c>
      <c r="BM495" s="150" t="s">
        <v>2653</v>
      </c>
    </row>
    <row r="496" spans="2:65" s="1" customFormat="1" ht="29.25">
      <c r="B496" s="33"/>
      <c r="D496" s="152" t="s">
        <v>316</v>
      </c>
      <c r="F496" s="153" t="s">
        <v>2654</v>
      </c>
      <c r="I496" s="154"/>
      <c r="L496" s="33"/>
      <c r="M496" s="155"/>
      <c r="T496" s="57"/>
      <c r="AT496" s="18" t="s">
        <v>316</v>
      </c>
      <c r="AU496" s="18" t="s">
        <v>163</v>
      </c>
    </row>
    <row r="497" spans="2:65" s="1" customFormat="1" ht="19.5">
      <c r="B497" s="33"/>
      <c r="D497" s="152" t="s">
        <v>357</v>
      </c>
      <c r="F497" s="176" t="s">
        <v>2642</v>
      </c>
      <c r="I497" s="154"/>
      <c r="L497" s="33"/>
      <c r="M497" s="155"/>
      <c r="T497" s="57"/>
      <c r="AT497" s="18" t="s">
        <v>357</v>
      </c>
      <c r="AU497" s="18" t="s">
        <v>163</v>
      </c>
    </row>
    <row r="498" spans="2:65" s="12" customFormat="1" ht="11.25">
      <c r="B498" s="156"/>
      <c r="D498" s="152" t="s">
        <v>318</v>
      </c>
      <c r="E498" s="157" t="s">
        <v>1</v>
      </c>
      <c r="F498" s="158" t="s">
        <v>2655</v>
      </c>
      <c r="H498" s="157" t="s">
        <v>1</v>
      </c>
      <c r="I498" s="159"/>
      <c r="L498" s="156"/>
      <c r="M498" s="160"/>
      <c r="T498" s="161"/>
      <c r="AT498" s="157" t="s">
        <v>318</v>
      </c>
      <c r="AU498" s="157" t="s">
        <v>163</v>
      </c>
      <c r="AV498" s="12" t="s">
        <v>82</v>
      </c>
      <c r="AW498" s="12" t="s">
        <v>32</v>
      </c>
      <c r="AX498" s="12" t="s">
        <v>75</v>
      </c>
      <c r="AY498" s="157" t="s">
        <v>307</v>
      </c>
    </row>
    <row r="499" spans="2:65" s="13" customFormat="1" ht="11.25">
      <c r="B499" s="162"/>
      <c r="D499" s="152" t="s">
        <v>318</v>
      </c>
      <c r="E499" s="163" t="s">
        <v>1</v>
      </c>
      <c r="F499" s="164" t="s">
        <v>82</v>
      </c>
      <c r="H499" s="165">
        <v>1</v>
      </c>
      <c r="I499" s="166"/>
      <c r="L499" s="162"/>
      <c r="M499" s="167"/>
      <c r="T499" s="168"/>
      <c r="AT499" s="163" t="s">
        <v>318</v>
      </c>
      <c r="AU499" s="163" t="s">
        <v>163</v>
      </c>
      <c r="AV499" s="13" t="s">
        <v>84</v>
      </c>
      <c r="AW499" s="13" t="s">
        <v>32</v>
      </c>
      <c r="AX499" s="13" t="s">
        <v>75</v>
      </c>
      <c r="AY499" s="163" t="s">
        <v>307</v>
      </c>
    </row>
    <row r="500" spans="2:65" s="12" customFormat="1" ht="11.25">
      <c r="B500" s="156"/>
      <c r="D500" s="152" t="s">
        <v>318</v>
      </c>
      <c r="E500" s="157" t="s">
        <v>1</v>
      </c>
      <c r="F500" s="158" t="s">
        <v>2656</v>
      </c>
      <c r="H500" s="157" t="s">
        <v>1</v>
      </c>
      <c r="I500" s="159"/>
      <c r="L500" s="156"/>
      <c r="M500" s="160"/>
      <c r="T500" s="161"/>
      <c r="AT500" s="157" t="s">
        <v>318</v>
      </c>
      <c r="AU500" s="157" t="s">
        <v>163</v>
      </c>
      <c r="AV500" s="12" t="s">
        <v>82</v>
      </c>
      <c r="AW500" s="12" t="s">
        <v>32</v>
      </c>
      <c r="AX500" s="12" t="s">
        <v>75</v>
      </c>
      <c r="AY500" s="157" t="s">
        <v>307</v>
      </c>
    </row>
    <row r="501" spans="2:65" s="13" customFormat="1" ht="11.25">
      <c r="B501" s="162"/>
      <c r="D501" s="152" t="s">
        <v>318</v>
      </c>
      <c r="E501" s="163" t="s">
        <v>1</v>
      </c>
      <c r="F501" s="164" t="s">
        <v>82</v>
      </c>
      <c r="H501" s="165">
        <v>1</v>
      </c>
      <c r="I501" s="166"/>
      <c r="L501" s="162"/>
      <c r="M501" s="167"/>
      <c r="T501" s="168"/>
      <c r="AT501" s="163" t="s">
        <v>318</v>
      </c>
      <c r="AU501" s="163" t="s">
        <v>163</v>
      </c>
      <c r="AV501" s="13" t="s">
        <v>84</v>
      </c>
      <c r="AW501" s="13" t="s">
        <v>32</v>
      </c>
      <c r="AX501" s="13" t="s">
        <v>75</v>
      </c>
      <c r="AY501" s="163" t="s">
        <v>307</v>
      </c>
    </row>
    <row r="502" spans="2:65" s="14" customFormat="1" ht="11.25">
      <c r="B502" s="169"/>
      <c r="D502" s="152" t="s">
        <v>318</v>
      </c>
      <c r="E502" s="170" t="s">
        <v>1</v>
      </c>
      <c r="F502" s="171" t="s">
        <v>325</v>
      </c>
      <c r="H502" s="172">
        <v>2</v>
      </c>
      <c r="I502" s="173"/>
      <c r="L502" s="169"/>
      <c r="M502" s="174"/>
      <c r="T502" s="175"/>
      <c r="AT502" s="170" t="s">
        <v>318</v>
      </c>
      <c r="AU502" s="170" t="s">
        <v>163</v>
      </c>
      <c r="AV502" s="14" t="s">
        <v>314</v>
      </c>
      <c r="AW502" s="14" t="s">
        <v>32</v>
      </c>
      <c r="AX502" s="14" t="s">
        <v>82</v>
      </c>
      <c r="AY502" s="170" t="s">
        <v>307</v>
      </c>
    </row>
    <row r="503" spans="2:65" s="1" customFormat="1" ht="33" customHeight="1">
      <c r="B503" s="33"/>
      <c r="C503" s="139" t="s">
        <v>581</v>
      </c>
      <c r="D503" s="139" t="s">
        <v>309</v>
      </c>
      <c r="E503" s="140" t="s">
        <v>2657</v>
      </c>
      <c r="F503" s="141" t="s">
        <v>2658</v>
      </c>
      <c r="G503" s="142" t="s">
        <v>405</v>
      </c>
      <c r="H503" s="143">
        <v>2</v>
      </c>
      <c r="I503" s="144"/>
      <c r="J503" s="145">
        <f>ROUND(I503*H503,2)</f>
        <v>0</v>
      </c>
      <c r="K503" s="141" t="s">
        <v>502</v>
      </c>
      <c r="L503" s="33"/>
      <c r="M503" s="146" t="s">
        <v>1</v>
      </c>
      <c r="N503" s="147" t="s">
        <v>40</v>
      </c>
      <c r="P503" s="148">
        <f>O503*H503</f>
        <v>0</v>
      </c>
      <c r="Q503" s="148">
        <v>0.11065999999999999</v>
      </c>
      <c r="R503" s="148">
        <f>Q503*H503</f>
        <v>0.22131999999999999</v>
      </c>
      <c r="S503" s="148">
        <v>0</v>
      </c>
      <c r="T503" s="149">
        <f>S503*H503</f>
        <v>0</v>
      </c>
      <c r="AR503" s="150" t="s">
        <v>314</v>
      </c>
      <c r="AT503" s="150" t="s">
        <v>309</v>
      </c>
      <c r="AU503" s="150" t="s">
        <v>163</v>
      </c>
      <c r="AY503" s="18" t="s">
        <v>307</v>
      </c>
      <c r="BE503" s="151">
        <f>IF(N503="základní",J503,0)</f>
        <v>0</v>
      </c>
      <c r="BF503" s="151">
        <f>IF(N503="snížená",J503,0)</f>
        <v>0</v>
      </c>
      <c r="BG503" s="151">
        <f>IF(N503="zákl. přenesená",J503,0)</f>
        <v>0</v>
      </c>
      <c r="BH503" s="151">
        <f>IF(N503="sníž. přenesená",J503,0)</f>
        <v>0</v>
      </c>
      <c r="BI503" s="151">
        <f>IF(N503="nulová",J503,0)</f>
        <v>0</v>
      </c>
      <c r="BJ503" s="18" t="s">
        <v>82</v>
      </c>
      <c r="BK503" s="151">
        <f>ROUND(I503*H503,2)</f>
        <v>0</v>
      </c>
      <c r="BL503" s="18" t="s">
        <v>314</v>
      </c>
      <c r="BM503" s="150" t="s">
        <v>2659</v>
      </c>
    </row>
    <row r="504" spans="2:65" s="1" customFormat="1" ht="29.25">
      <c r="B504" s="33"/>
      <c r="D504" s="152" t="s">
        <v>316</v>
      </c>
      <c r="F504" s="153" t="s">
        <v>2660</v>
      </c>
      <c r="I504" s="154"/>
      <c r="L504" s="33"/>
      <c r="M504" s="155"/>
      <c r="T504" s="57"/>
      <c r="AT504" s="18" t="s">
        <v>316</v>
      </c>
      <c r="AU504" s="18" t="s">
        <v>163</v>
      </c>
    </row>
    <row r="505" spans="2:65" s="1" customFormat="1" ht="19.5">
      <c r="B505" s="33"/>
      <c r="D505" s="152" t="s">
        <v>357</v>
      </c>
      <c r="F505" s="176" t="s">
        <v>2642</v>
      </c>
      <c r="I505" s="154"/>
      <c r="L505" s="33"/>
      <c r="M505" s="155"/>
      <c r="T505" s="57"/>
      <c r="AT505" s="18" t="s">
        <v>357</v>
      </c>
      <c r="AU505" s="18" t="s">
        <v>163</v>
      </c>
    </row>
    <row r="506" spans="2:65" s="12" customFormat="1" ht="11.25">
      <c r="B506" s="156"/>
      <c r="D506" s="152" t="s">
        <v>318</v>
      </c>
      <c r="E506" s="157" t="s">
        <v>1</v>
      </c>
      <c r="F506" s="158" t="s">
        <v>2661</v>
      </c>
      <c r="H506" s="157" t="s">
        <v>1</v>
      </c>
      <c r="I506" s="159"/>
      <c r="L506" s="156"/>
      <c r="M506" s="160"/>
      <c r="T506" s="161"/>
      <c r="AT506" s="157" t="s">
        <v>318</v>
      </c>
      <c r="AU506" s="157" t="s">
        <v>163</v>
      </c>
      <c r="AV506" s="12" t="s">
        <v>82</v>
      </c>
      <c r="AW506" s="12" t="s">
        <v>32</v>
      </c>
      <c r="AX506" s="12" t="s">
        <v>75</v>
      </c>
      <c r="AY506" s="157" t="s">
        <v>307</v>
      </c>
    </row>
    <row r="507" spans="2:65" s="13" customFormat="1" ht="11.25">
      <c r="B507" s="162"/>
      <c r="D507" s="152" t="s">
        <v>318</v>
      </c>
      <c r="E507" s="163" t="s">
        <v>1</v>
      </c>
      <c r="F507" s="164" t="s">
        <v>82</v>
      </c>
      <c r="H507" s="165">
        <v>1</v>
      </c>
      <c r="I507" s="166"/>
      <c r="L507" s="162"/>
      <c r="M507" s="167"/>
      <c r="T507" s="168"/>
      <c r="AT507" s="163" t="s">
        <v>318</v>
      </c>
      <c r="AU507" s="163" t="s">
        <v>163</v>
      </c>
      <c r="AV507" s="13" t="s">
        <v>84</v>
      </c>
      <c r="AW507" s="13" t="s">
        <v>32</v>
      </c>
      <c r="AX507" s="13" t="s">
        <v>75</v>
      </c>
      <c r="AY507" s="163" t="s">
        <v>307</v>
      </c>
    </row>
    <row r="508" spans="2:65" s="12" customFormat="1" ht="11.25">
      <c r="B508" s="156"/>
      <c r="D508" s="152" t="s">
        <v>318</v>
      </c>
      <c r="E508" s="157" t="s">
        <v>1</v>
      </c>
      <c r="F508" s="158" t="s">
        <v>2662</v>
      </c>
      <c r="H508" s="157" t="s">
        <v>1</v>
      </c>
      <c r="I508" s="159"/>
      <c r="L508" s="156"/>
      <c r="M508" s="160"/>
      <c r="T508" s="161"/>
      <c r="AT508" s="157" t="s">
        <v>318</v>
      </c>
      <c r="AU508" s="157" t="s">
        <v>163</v>
      </c>
      <c r="AV508" s="12" t="s">
        <v>82</v>
      </c>
      <c r="AW508" s="12" t="s">
        <v>32</v>
      </c>
      <c r="AX508" s="12" t="s">
        <v>75</v>
      </c>
      <c r="AY508" s="157" t="s">
        <v>307</v>
      </c>
    </row>
    <row r="509" spans="2:65" s="13" customFormat="1" ht="11.25">
      <c r="B509" s="162"/>
      <c r="D509" s="152" t="s">
        <v>318</v>
      </c>
      <c r="E509" s="163" t="s">
        <v>1</v>
      </c>
      <c r="F509" s="164" t="s">
        <v>82</v>
      </c>
      <c r="H509" s="165">
        <v>1</v>
      </c>
      <c r="I509" s="166"/>
      <c r="L509" s="162"/>
      <c r="M509" s="167"/>
      <c r="T509" s="168"/>
      <c r="AT509" s="163" t="s">
        <v>318</v>
      </c>
      <c r="AU509" s="163" t="s">
        <v>163</v>
      </c>
      <c r="AV509" s="13" t="s">
        <v>84</v>
      </c>
      <c r="AW509" s="13" t="s">
        <v>32</v>
      </c>
      <c r="AX509" s="13" t="s">
        <v>75</v>
      </c>
      <c r="AY509" s="163" t="s">
        <v>307</v>
      </c>
    </row>
    <row r="510" spans="2:65" s="14" customFormat="1" ht="11.25">
      <c r="B510" s="169"/>
      <c r="D510" s="152" t="s">
        <v>318</v>
      </c>
      <c r="E510" s="170" t="s">
        <v>1</v>
      </c>
      <c r="F510" s="171" t="s">
        <v>325</v>
      </c>
      <c r="H510" s="172">
        <v>2</v>
      </c>
      <c r="I510" s="173"/>
      <c r="L510" s="169"/>
      <c r="M510" s="174"/>
      <c r="T510" s="175"/>
      <c r="AT510" s="170" t="s">
        <v>318</v>
      </c>
      <c r="AU510" s="170" t="s">
        <v>163</v>
      </c>
      <c r="AV510" s="14" t="s">
        <v>314</v>
      </c>
      <c r="AW510" s="14" t="s">
        <v>32</v>
      </c>
      <c r="AX510" s="14" t="s">
        <v>82</v>
      </c>
      <c r="AY510" s="170" t="s">
        <v>307</v>
      </c>
    </row>
    <row r="511" spans="2:65" s="1" customFormat="1" ht="24.2" customHeight="1">
      <c r="B511" s="33"/>
      <c r="C511" s="177" t="s">
        <v>588</v>
      </c>
      <c r="D511" s="177" t="s">
        <v>390</v>
      </c>
      <c r="E511" s="178" t="s">
        <v>2663</v>
      </c>
      <c r="F511" s="179" t="s">
        <v>2664</v>
      </c>
      <c r="G511" s="180" t="s">
        <v>337</v>
      </c>
      <c r="H511" s="181">
        <v>2.2000000000000002</v>
      </c>
      <c r="I511" s="182"/>
      <c r="J511" s="183">
        <f>ROUND(I511*H511,2)</f>
        <v>0</v>
      </c>
      <c r="K511" s="179" t="s">
        <v>502</v>
      </c>
      <c r="L511" s="184"/>
      <c r="M511" s="185" t="s">
        <v>1</v>
      </c>
      <c r="N511" s="186" t="s">
        <v>40</v>
      </c>
      <c r="P511" s="148">
        <f>O511*H511</f>
        <v>0</v>
      </c>
      <c r="Q511" s="148">
        <v>2.62</v>
      </c>
      <c r="R511" s="148">
        <f>Q511*H511</f>
        <v>5.7640000000000011</v>
      </c>
      <c r="S511" s="148">
        <v>0</v>
      </c>
      <c r="T511" s="149">
        <f>S511*H511</f>
        <v>0</v>
      </c>
      <c r="AR511" s="150" t="s">
        <v>369</v>
      </c>
      <c r="AT511" s="150" t="s">
        <v>390</v>
      </c>
      <c r="AU511" s="150" t="s">
        <v>163</v>
      </c>
      <c r="AY511" s="18" t="s">
        <v>307</v>
      </c>
      <c r="BE511" s="151">
        <f>IF(N511="základní",J511,0)</f>
        <v>0</v>
      </c>
      <c r="BF511" s="151">
        <f>IF(N511="snížená",J511,0)</f>
        <v>0</v>
      </c>
      <c r="BG511" s="151">
        <f>IF(N511="zákl. přenesená",J511,0)</f>
        <v>0</v>
      </c>
      <c r="BH511" s="151">
        <f>IF(N511="sníž. přenesená",J511,0)</f>
        <v>0</v>
      </c>
      <c r="BI511" s="151">
        <f>IF(N511="nulová",J511,0)</f>
        <v>0</v>
      </c>
      <c r="BJ511" s="18" t="s">
        <v>82</v>
      </c>
      <c r="BK511" s="151">
        <f>ROUND(I511*H511,2)</f>
        <v>0</v>
      </c>
      <c r="BL511" s="18" t="s">
        <v>314</v>
      </c>
      <c r="BM511" s="150" t="s">
        <v>2665</v>
      </c>
    </row>
    <row r="512" spans="2:65" s="1" customFormat="1" ht="19.5">
      <c r="B512" s="33"/>
      <c r="D512" s="152" t="s">
        <v>316</v>
      </c>
      <c r="F512" s="153" t="s">
        <v>2664</v>
      </c>
      <c r="I512" s="154"/>
      <c r="L512" s="33"/>
      <c r="M512" s="155"/>
      <c r="T512" s="57"/>
      <c r="AT512" s="18" t="s">
        <v>316</v>
      </c>
      <c r="AU512" s="18" t="s">
        <v>163</v>
      </c>
    </row>
    <row r="513" spans="2:65" s="1" customFormat="1" ht="19.5">
      <c r="B513" s="33"/>
      <c r="D513" s="152" t="s">
        <v>357</v>
      </c>
      <c r="F513" s="176" t="s">
        <v>2642</v>
      </c>
      <c r="I513" s="154"/>
      <c r="L513" s="33"/>
      <c r="M513" s="155"/>
      <c r="T513" s="57"/>
      <c r="AT513" s="18" t="s">
        <v>357</v>
      </c>
      <c r="AU513" s="18" t="s">
        <v>163</v>
      </c>
    </row>
    <row r="514" spans="2:65" s="12" customFormat="1" ht="11.25">
      <c r="B514" s="156"/>
      <c r="D514" s="152" t="s">
        <v>318</v>
      </c>
      <c r="E514" s="157" t="s">
        <v>1</v>
      </c>
      <c r="F514" s="158" t="s">
        <v>2655</v>
      </c>
      <c r="H514" s="157" t="s">
        <v>1</v>
      </c>
      <c r="I514" s="159"/>
      <c r="L514" s="156"/>
      <c r="M514" s="160"/>
      <c r="T514" s="161"/>
      <c r="AT514" s="157" t="s">
        <v>318</v>
      </c>
      <c r="AU514" s="157" t="s">
        <v>163</v>
      </c>
      <c r="AV514" s="12" t="s">
        <v>82</v>
      </c>
      <c r="AW514" s="12" t="s">
        <v>32</v>
      </c>
      <c r="AX514" s="12" t="s">
        <v>75</v>
      </c>
      <c r="AY514" s="157" t="s">
        <v>307</v>
      </c>
    </row>
    <row r="515" spans="2:65" s="13" customFormat="1" ht="11.25">
      <c r="B515" s="162"/>
      <c r="D515" s="152" t="s">
        <v>318</v>
      </c>
      <c r="E515" s="163" t="s">
        <v>1</v>
      </c>
      <c r="F515" s="164" t="s">
        <v>2666</v>
      </c>
      <c r="H515" s="165">
        <v>0.4</v>
      </c>
      <c r="I515" s="166"/>
      <c r="L515" s="162"/>
      <c r="M515" s="167"/>
      <c r="T515" s="168"/>
      <c r="AT515" s="163" t="s">
        <v>318</v>
      </c>
      <c r="AU515" s="163" t="s">
        <v>163</v>
      </c>
      <c r="AV515" s="13" t="s">
        <v>84</v>
      </c>
      <c r="AW515" s="13" t="s">
        <v>32</v>
      </c>
      <c r="AX515" s="13" t="s">
        <v>75</v>
      </c>
      <c r="AY515" s="163" t="s">
        <v>307</v>
      </c>
    </row>
    <row r="516" spans="2:65" s="12" customFormat="1" ht="11.25">
      <c r="B516" s="156"/>
      <c r="D516" s="152" t="s">
        <v>318</v>
      </c>
      <c r="E516" s="157" t="s">
        <v>1</v>
      </c>
      <c r="F516" s="158" t="s">
        <v>2661</v>
      </c>
      <c r="H516" s="157" t="s">
        <v>1</v>
      </c>
      <c r="I516" s="159"/>
      <c r="L516" s="156"/>
      <c r="M516" s="160"/>
      <c r="T516" s="161"/>
      <c r="AT516" s="157" t="s">
        <v>318</v>
      </c>
      <c r="AU516" s="157" t="s">
        <v>163</v>
      </c>
      <c r="AV516" s="12" t="s">
        <v>82</v>
      </c>
      <c r="AW516" s="12" t="s">
        <v>32</v>
      </c>
      <c r="AX516" s="12" t="s">
        <v>75</v>
      </c>
      <c r="AY516" s="157" t="s">
        <v>307</v>
      </c>
    </row>
    <row r="517" spans="2:65" s="13" customFormat="1" ht="11.25">
      <c r="B517" s="162"/>
      <c r="D517" s="152" t="s">
        <v>318</v>
      </c>
      <c r="E517" s="163" t="s">
        <v>1</v>
      </c>
      <c r="F517" s="164" t="s">
        <v>2667</v>
      </c>
      <c r="H517" s="165">
        <v>0.7</v>
      </c>
      <c r="I517" s="166"/>
      <c r="L517" s="162"/>
      <c r="M517" s="167"/>
      <c r="T517" s="168"/>
      <c r="AT517" s="163" t="s">
        <v>318</v>
      </c>
      <c r="AU517" s="163" t="s">
        <v>163</v>
      </c>
      <c r="AV517" s="13" t="s">
        <v>84</v>
      </c>
      <c r="AW517" s="13" t="s">
        <v>32</v>
      </c>
      <c r="AX517" s="13" t="s">
        <v>75</v>
      </c>
      <c r="AY517" s="163" t="s">
        <v>307</v>
      </c>
    </row>
    <row r="518" spans="2:65" s="12" customFormat="1" ht="11.25">
      <c r="B518" s="156"/>
      <c r="D518" s="152" t="s">
        <v>318</v>
      </c>
      <c r="E518" s="157" t="s">
        <v>1</v>
      </c>
      <c r="F518" s="158" t="s">
        <v>2656</v>
      </c>
      <c r="H518" s="157" t="s">
        <v>1</v>
      </c>
      <c r="I518" s="159"/>
      <c r="L518" s="156"/>
      <c r="M518" s="160"/>
      <c r="T518" s="161"/>
      <c r="AT518" s="157" t="s">
        <v>318</v>
      </c>
      <c r="AU518" s="157" t="s">
        <v>163</v>
      </c>
      <c r="AV518" s="12" t="s">
        <v>82</v>
      </c>
      <c r="AW518" s="12" t="s">
        <v>32</v>
      </c>
      <c r="AX518" s="12" t="s">
        <v>75</v>
      </c>
      <c r="AY518" s="157" t="s">
        <v>307</v>
      </c>
    </row>
    <row r="519" spans="2:65" s="13" customFormat="1" ht="11.25">
      <c r="B519" s="162"/>
      <c r="D519" s="152" t="s">
        <v>318</v>
      </c>
      <c r="E519" s="163" t="s">
        <v>1</v>
      </c>
      <c r="F519" s="164" t="s">
        <v>2666</v>
      </c>
      <c r="H519" s="165">
        <v>0.4</v>
      </c>
      <c r="I519" s="166"/>
      <c r="L519" s="162"/>
      <c r="M519" s="167"/>
      <c r="T519" s="168"/>
      <c r="AT519" s="163" t="s">
        <v>318</v>
      </c>
      <c r="AU519" s="163" t="s">
        <v>163</v>
      </c>
      <c r="AV519" s="13" t="s">
        <v>84</v>
      </c>
      <c r="AW519" s="13" t="s">
        <v>32</v>
      </c>
      <c r="AX519" s="13" t="s">
        <v>75</v>
      </c>
      <c r="AY519" s="163" t="s">
        <v>307</v>
      </c>
    </row>
    <row r="520" spans="2:65" s="12" customFormat="1" ht="11.25">
      <c r="B520" s="156"/>
      <c r="D520" s="152" t="s">
        <v>318</v>
      </c>
      <c r="E520" s="157" t="s">
        <v>1</v>
      </c>
      <c r="F520" s="158" t="s">
        <v>2662</v>
      </c>
      <c r="H520" s="157" t="s">
        <v>1</v>
      </c>
      <c r="I520" s="159"/>
      <c r="L520" s="156"/>
      <c r="M520" s="160"/>
      <c r="T520" s="161"/>
      <c r="AT520" s="157" t="s">
        <v>318</v>
      </c>
      <c r="AU520" s="157" t="s">
        <v>163</v>
      </c>
      <c r="AV520" s="12" t="s">
        <v>82</v>
      </c>
      <c r="AW520" s="12" t="s">
        <v>32</v>
      </c>
      <c r="AX520" s="12" t="s">
        <v>75</v>
      </c>
      <c r="AY520" s="157" t="s">
        <v>307</v>
      </c>
    </row>
    <row r="521" spans="2:65" s="13" customFormat="1" ht="11.25">
      <c r="B521" s="162"/>
      <c r="D521" s="152" t="s">
        <v>318</v>
      </c>
      <c r="E521" s="163" t="s">
        <v>1</v>
      </c>
      <c r="F521" s="164" t="s">
        <v>2667</v>
      </c>
      <c r="H521" s="165">
        <v>0.7</v>
      </c>
      <c r="I521" s="166"/>
      <c r="L521" s="162"/>
      <c r="M521" s="167"/>
      <c r="T521" s="168"/>
      <c r="AT521" s="163" t="s">
        <v>318</v>
      </c>
      <c r="AU521" s="163" t="s">
        <v>163</v>
      </c>
      <c r="AV521" s="13" t="s">
        <v>84</v>
      </c>
      <c r="AW521" s="13" t="s">
        <v>32</v>
      </c>
      <c r="AX521" s="13" t="s">
        <v>75</v>
      </c>
      <c r="AY521" s="163" t="s">
        <v>307</v>
      </c>
    </row>
    <row r="522" spans="2:65" s="14" customFormat="1" ht="11.25">
      <c r="B522" s="169"/>
      <c r="D522" s="152" t="s">
        <v>318</v>
      </c>
      <c r="E522" s="170" t="s">
        <v>1</v>
      </c>
      <c r="F522" s="171" t="s">
        <v>325</v>
      </c>
      <c r="H522" s="172">
        <v>2.2000000000000002</v>
      </c>
      <c r="I522" s="173"/>
      <c r="L522" s="169"/>
      <c r="M522" s="174"/>
      <c r="T522" s="175"/>
      <c r="AT522" s="170" t="s">
        <v>318</v>
      </c>
      <c r="AU522" s="170" t="s">
        <v>163</v>
      </c>
      <c r="AV522" s="14" t="s">
        <v>314</v>
      </c>
      <c r="AW522" s="14" t="s">
        <v>32</v>
      </c>
      <c r="AX522" s="14" t="s">
        <v>82</v>
      </c>
      <c r="AY522" s="170" t="s">
        <v>307</v>
      </c>
    </row>
    <row r="523" spans="2:65" s="1" customFormat="1" ht="24.2" customHeight="1">
      <c r="B523" s="33"/>
      <c r="C523" s="177" t="s">
        <v>596</v>
      </c>
      <c r="D523" s="177" t="s">
        <v>390</v>
      </c>
      <c r="E523" s="178" t="s">
        <v>2668</v>
      </c>
      <c r="F523" s="179" t="s">
        <v>2669</v>
      </c>
      <c r="G523" s="180" t="s">
        <v>337</v>
      </c>
      <c r="H523" s="181">
        <v>1.7</v>
      </c>
      <c r="I523" s="182"/>
      <c r="J523" s="183">
        <f>ROUND(I523*H523,2)</f>
        <v>0</v>
      </c>
      <c r="K523" s="179" t="s">
        <v>502</v>
      </c>
      <c r="L523" s="184"/>
      <c r="M523" s="185" t="s">
        <v>1</v>
      </c>
      <c r="N523" s="186" t="s">
        <v>40</v>
      </c>
      <c r="P523" s="148">
        <f>O523*H523</f>
        <v>0</v>
      </c>
      <c r="Q523" s="148">
        <v>2.62</v>
      </c>
      <c r="R523" s="148">
        <f>Q523*H523</f>
        <v>4.4539999999999997</v>
      </c>
      <c r="S523" s="148">
        <v>0</v>
      </c>
      <c r="T523" s="149">
        <f>S523*H523</f>
        <v>0</v>
      </c>
      <c r="AR523" s="150" t="s">
        <v>369</v>
      </c>
      <c r="AT523" s="150" t="s">
        <v>390</v>
      </c>
      <c r="AU523" s="150" t="s">
        <v>163</v>
      </c>
      <c r="AY523" s="18" t="s">
        <v>307</v>
      </c>
      <c r="BE523" s="151">
        <f>IF(N523="základní",J523,0)</f>
        <v>0</v>
      </c>
      <c r="BF523" s="151">
        <f>IF(N523="snížená",J523,0)</f>
        <v>0</v>
      </c>
      <c r="BG523" s="151">
        <f>IF(N523="zákl. přenesená",J523,0)</f>
        <v>0</v>
      </c>
      <c r="BH523" s="151">
        <f>IF(N523="sníž. přenesená",J523,0)</f>
        <v>0</v>
      </c>
      <c r="BI523" s="151">
        <f>IF(N523="nulová",J523,0)</f>
        <v>0</v>
      </c>
      <c r="BJ523" s="18" t="s">
        <v>82</v>
      </c>
      <c r="BK523" s="151">
        <f>ROUND(I523*H523,2)</f>
        <v>0</v>
      </c>
      <c r="BL523" s="18" t="s">
        <v>314</v>
      </c>
      <c r="BM523" s="150" t="s">
        <v>2670</v>
      </c>
    </row>
    <row r="524" spans="2:65" s="1" customFormat="1" ht="19.5">
      <c r="B524" s="33"/>
      <c r="D524" s="152" t="s">
        <v>316</v>
      </c>
      <c r="F524" s="153" t="s">
        <v>2669</v>
      </c>
      <c r="I524" s="154"/>
      <c r="L524" s="33"/>
      <c r="M524" s="155"/>
      <c r="T524" s="57"/>
      <c r="AT524" s="18" t="s">
        <v>316</v>
      </c>
      <c r="AU524" s="18" t="s">
        <v>163</v>
      </c>
    </row>
    <row r="525" spans="2:65" s="1" customFormat="1" ht="19.5">
      <c r="B525" s="33"/>
      <c r="D525" s="152" t="s">
        <v>357</v>
      </c>
      <c r="F525" s="176" t="s">
        <v>2642</v>
      </c>
      <c r="I525" s="154"/>
      <c r="L525" s="33"/>
      <c r="M525" s="155"/>
      <c r="T525" s="57"/>
      <c r="AT525" s="18" t="s">
        <v>357</v>
      </c>
      <c r="AU525" s="18" t="s">
        <v>163</v>
      </c>
    </row>
    <row r="526" spans="2:65" s="12" customFormat="1" ht="11.25">
      <c r="B526" s="156"/>
      <c r="D526" s="152" t="s">
        <v>318</v>
      </c>
      <c r="E526" s="157" t="s">
        <v>1</v>
      </c>
      <c r="F526" s="158" t="s">
        <v>2661</v>
      </c>
      <c r="H526" s="157" t="s">
        <v>1</v>
      </c>
      <c r="I526" s="159"/>
      <c r="L526" s="156"/>
      <c r="M526" s="160"/>
      <c r="T526" s="161"/>
      <c r="AT526" s="157" t="s">
        <v>318</v>
      </c>
      <c r="AU526" s="157" t="s">
        <v>163</v>
      </c>
      <c r="AV526" s="12" t="s">
        <v>82</v>
      </c>
      <c r="AW526" s="12" t="s">
        <v>32</v>
      </c>
      <c r="AX526" s="12" t="s">
        <v>75</v>
      </c>
      <c r="AY526" s="157" t="s">
        <v>307</v>
      </c>
    </row>
    <row r="527" spans="2:65" s="13" customFormat="1" ht="11.25">
      <c r="B527" s="162"/>
      <c r="D527" s="152" t="s">
        <v>318</v>
      </c>
      <c r="E527" s="163" t="s">
        <v>1</v>
      </c>
      <c r="F527" s="164" t="s">
        <v>2671</v>
      </c>
      <c r="H527" s="165">
        <v>1.7</v>
      </c>
      <c r="I527" s="166"/>
      <c r="L527" s="162"/>
      <c r="M527" s="167"/>
      <c r="T527" s="168"/>
      <c r="AT527" s="163" t="s">
        <v>318</v>
      </c>
      <c r="AU527" s="163" t="s">
        <v>163</v>
      </c>
      <c r="AV527" s="13" t="s">
        <v>84</v>
      </c>
      <c r="AW527" s="13" t="s">
        <v>32</v>
      </c>
      <c r="AX527" s="13" t="s">
        <v>82</v>
      </c>
      <c r="AY527" s="163" t="s">
        <v>307</v>
      </c>
    </row>
    <row r="528" spans="2:65" s="1" customFormat="1" ht="24.2" customHeight="1">
      <c r="B528" s="33"/>
      <c r="C528" s="139" t="s">
        <v>603</v>
      </c>
      <c r="D528" s="139" t="s">
        <v>309</v>
      </c>
      <c r="E528" s="140" t="s">
        <v>2672</v>
      </c>
      <c r="F528" s="141" t="s">
        <v>2673</v>
      </c>
      <c r="G528" s="142" t="s">
        <v>312</v>
      </c>
      <c r="H528" s="143">
        <v>3.516</v>
      </c>
      <c r="I528" s="144"/>
      <c r="J528" s="145">
        <f>ROUND(I528*H528,2)</f>
        <v>0</v>
      </c>
      <c r="K528" s="141" t="s">
        <v>313</v>
      </c>
      <c r="L528" s="33"/>
      <c r="M528" s="146" t="s">
        <v>1</v>
      </c>
      <c r="N528" s="147" t="s">
        <v>40</v>
      </c>
      <c r="P528" s="148">
        <f>O528*H528</f>
        <v>0</v>
      </c>
      <c r="Q528" s="148">
        <v>0.17119999999999999</v>
      </c>
      <c r="R528" s="148">
        <f>Q528*H528</f>
        <v>0.60193920000000001</v>
      </c>
      <c r="S528" s="148">
        <v>0</v>
      </c>
      <c r="T528" s="149">
        <f>S528*H528</f>
        <v>0</v>
      </c>
      <c r="AR528" s="150" t="s">
        <v>314</v>
      </c>
      <c r="AT528" s="150" t="s">
        <v>309</v>
      </c>
      <c r="AU528" s="150" t="s">
        <v>163</v>
      </c>
      <c r="AY528" s="18" t="s">
        <v>307</v>
      </c>
      <c r="BE528" s="151">
        <f>IF(N528="základní",J528,0)</f>
        <v>0</v>
      </c>
      <c r="BF528" s="151">
        <f>IF(N528="snížená",J528,0)</f>
        <v>0</v>
      </c>
      <c r="BG528" s="151">
        <f>IF(N528="zákl. přenesená",J528,0)</f>
        <v>0</v>
      </c>
      <c r="BH528" s="151">
        <f>IF(N528="sníž. přenesená",J528,0)</f>
        <v>0</v>
      </c>
      <c r="BI528" s="151">
        <f>IF(N528="nulová",J528,0)</f>
        <v>0</v>
      </c>
      <c r="BJ528" s="18" t="s">
        <v>82</v>
      </c>
      <c r="BK528" s="151">
        <f>ROUND(I528*H528,2)</f>
        <v>0</v>
      </c>
      <c r="BL528" s="18" t="s">
        <v>314</v>
      </c>
      <c r="BM528" s="150" t="s">
        <v>2674</v>
      </c>
    </row>
    <row r="529" spans="2:65" s="1" customFormat="1" ht="19.5">
      <c r="B529" s="33"/>
      <c r="D529" s="152" t="s">
        <v>316</v>
      </c>
      <c r="F529" s="153" t="s">
        <v>2675</v>
      </c>
      <c r="I529" s="154"/>
      <c r="L529" s="33"/>
      <c r="M529" s="155"/>
      <c r="T529" s="57"/>
      <c r="AT529" s="18" t="s">
        <v>316</v>
      </c>
      <c r="AU529" s="18" t="s">
        <v>163</v>
      </c>
    </row>
    <row r="530" spans="2:65" s="13" customFormat="1" ht="11.25">
      <c r="B530" s="162"/>
      <c r="D530" s="152" t="s">
        <v>318</v>
      </c>
      <c r="E530" s="163" t="s">
        <v>1</v>
      </c>
      <c r="F530" s="164" t="s">
        <v>2676</v>
      </c>
      <c r="H530" s="165">
        <v>3.516</v>
      </c>
      <c r="I530" s="166"/>
      <c r="L530" s="162"/>
      <c r="M530" s="167"/>
      <c r="T530" s="168"/>
      <c r="AT530" s="163" t="s">
        <v>318</v>
      </c>
      <c r="AU530" s="163" t="s">
        <v>163</v>
      </c>
      <c r="AV530" s="13" t="s">
        <v>84</v>
      </c>
      <c r="AW530" s="13" t="s">
        <v>32</v>
      </c>
      <c r="AX530" s="13" t="s">
        <v>82</v>
      </c>
      <c r="AY530" s="163" t="s">
        <v>307</v>
      </c>
    </row>
    <row r="531" spans="2:65" s="1" customFormat="1" ht="24.2" customHeight="1">
      <c r="B531" s="33"/>
      <c r="C531" s="139" t="s">
        <v>586</v>
      </c>
      <c r="D531" s="139" t="s">
        <v>309</v>
      </c>
      <c r="E531" s="140" t="s">
        <v>2677</v>
      </c>
      <c r="F531" s="141" t="s">
        <v>2678</v>
      </c>
      <c r="G531" s="142" t="s">
        <v>312</v>
      </c>
      <c r="H531" s="143">
        <v>62.573999999999998</v>
      </c>
      <c r="I531" s="144"/>
      <c r="J531" s="145">
        <f>ROUND(I531*H531,2)</f>
        <v>0</v>
      </c>
      <c r="K531" s="141" t="s">
        <v>313</v>
      </c>
      <c r="L531" s="33"/>
      <c r="M531" s="146" t="s">
        <v>1</v>
      </c>
      <c r="N531" s="147" t="s">
        <v>40</v>
      </c>
      <c r="P531" s="148">
        <f>O531*H531</f>
        <v>0</v>
      </c>
      <c r="Q531" s="148">
        <v>0.22897999999999999</v>
      </c>
      <c r="R531" s="148">
        <f>Q531*H531</f>
        <v>14.328194519999998</v>
      </c>
      <c r="S531" s="148">
        <v>0</v>
      </c>
      <c r="T531" s="149">
        <f>S531*H531</f>
        <v>0</v>
      </c>
      <c r="AR531" s="150" t="s">
        <v>314</v>
      </c>
      <c r="AT531" s="150" t="s">
        <v>309</v>
      </c>
      <c r="AU531" s="150" t="s">
        <v>163</v>
      </c>
      <c r="AY531" s="18" t="s">
        <v>307</v>
      </c>
      <c r="BE531" s="151">
        <f>IF(N531="základní",J531,0)</f>
        <v>0</v>
      </c>
      <c r="BF531" s="151">
        <f>IF(N531="snížená",J531,0)</f>
        <v>0</v>
      </c>
      <c r="BG531" s="151">
        <f>IF(N531="zákl. přenesená",J531,0)</f>
        <v>0</v>
      </c>
      <c r="BH531" s="151">
        <f>IF(N531="sníž. přenesená",J531,0)</f>
        <v>0</v>
      </c>
      <c r="BI531" s="151">
        <f>IF(N531="nulová",J531,0)</f>
        <v>0</v>
      </c>
      <c r="BJ531" s="18" t="s">
        <v>82</v>
      </c>
      <c r="BK531" s="151">
        <f>ROUND(I531*H531,2)</f>
        <v>0</v>
      </c>
      <c r="BL531" s="18" t="s">
        <v>314</v>
      </c>
      <c r="BM531" s="150" t="s">
        <v>2679</v>
      </c>
    </row>
    <row r="532" spans="2:65" s="1" customFormat="1" ht="19.5">
      <c r="B532" s="33"/>
      <c r="D532" s="152" t="s">
        <v>316</v>
      </c>
      <c r="F532" s="153" t="s">
        <v>2680</v>
      </c>
      <c r="I532" s="154"/>
      <c r="L532" s="33"/>
      <c r="M532" s="155"/>
      <c r="T532" s="57"/>
      <c r="AT532" s="18" t="s">
        <v>316</v>
      </c>
      <c r="AU532" s="18" t="s">
        <v>163</v>
      </c>
    </row>
    <row r="533" spans="2:65" s="12" customFormat="1" ht="11.25">
      <c r="B533" s="156"/>
      <c r="D533" s="152" t="s">
        <v>318</v>
      </c>
      <c r="E533" s="157" t="s">
        <v>1</v>
      </c>
      <c r="F533" s="158" t="s">
        <v>541</v>
      </c>
      <c r="H533" s="157" t="s">
        <v>1</v>
      </c>
      <c r="I533" s="159"/>
      <c r="L533" s="156"/>
      <c r="M533" s="160"/>
      <c r="T533" s="161"/>
      <c r="AT533" s="157" t="s">
        <v>318</v>
      </c>
      <c r="AU533" s="157" t="s">
        <v>163</v>
      </c>
      <c r="AV533" s="12" t="s">
        <v>82</v>
      </c>
      <c r="AW533" s="12" t="s">
        <v>32</v>
      </c>
      <c r="AX533" s="12" t="s">
        <v>75</v>
      </c>
      <c r="AY533" s="157" t="s">
        <v>307</v>
      </c>
    </row>
    <row r="534" spans="2:65" s="13" customFormat="1" ht="22.5">
      <c r="B534" s="162"/>
      <c r="D534" s="152" t="s">
        <v>318</v>
      </c>
      <c r="E534" s="163" t="s">
        <v>1</v>
      </c>
      <c r="F534" s="164" t="s">
        <v>2681</v>
      </c>
      <c r="H534" s="165">
        <v>16.084</v>
      </c>
      <c r="I534" s="166"/>
      <c r="L534" s="162"/>
      <c r="M534" s="167"/>
      <c r="T534" s="168"/>
      <c r="AT534" s="163" t="s">
        <v>318</v>
      </c>
      <c r="AU534" s="163" t="s">
        <v>163</v>
      </c>
      <c r="AV534" s="13" t="s">
        <v>84</v>
      </c>
      <c r="AW534" s="13" t="s">
        <v>32</v>
      </c>
      <c r="AX534" s="13" t="s">
        <v>75</v>
      </c>
      <c r="AY534" s="163" t="s">
        <v>307</v>
      </c>
    </row>
    <row r="535" spans="2:65" s="13" customFormat="1" ht="11.25">
      <c r="B535" s="162"/>
      <c r="D535" s="152" t="s">
        <v>318</v>
      </c>
      <c r="E535" s="163" t="s">
        <v>1</v>
      </c>
      <c r="F535" s="164" t="s">
        <v>2682</v>
      </c>
      <c r="H535" s="165">
        <v>4.1399999999999997</v>
      </c>
      <c r="I535" s="166"/>
      <c r="L535" s="162"/>
      <c r="M535" s="167"/>
      <c r="T535" s="168"/>
      <c r="AT535" s="163" t="s">
        <v>318</v>
      </c>
      <c r="AU535" s="163" t="s">
        <v>163</v>
      </c>
      <c r="AV535" s="13" t="s">
        <v>84</v>
      </c>
      <c r="AW535" s="13" t="s">
        <v>32</v>
      </c>
      <c r="AX535" s="13" t="s">
        <v>75</v>
      </c>
      <c r="AY535" s="163" t="s">
        <v>307</v>
      </c>
    </row>
    <row r="536" spans="2:65" s="12" customFormat="1" ht="11.25">
      <c r="B536" s="156"/>
      <c r="D536" s="152" t="s">
        <v>318</v>
      </c>
      <c r="E536" s="157" t="s">
        <v>1</v>
      </c>
      <c r="F536" s="158" t="s">
        <v>2683</v>
      </c>
      <c r="H536" s="157" t="s">
        <v>1</v>
      </c>
      <c r="I536" s="159"/>
      <c r="L536" s="156"/>
      <c r="M536" s="160"/>
      <c r="T536" s="161"/>
      <c r="AT536" s="157" t="s">
        <v>318</v>
      </c>
      <c r="AU536" s="157" t="s">
        <v>163</v>
      </c>
      <c r="AV536" s="12" t="s">
        <v>82</v>
      </c>
      <c r="AW536" s="12" t="s">
        <v>32</v>
      </c>
      <c r="AX536" s="12" t="s">
        <v>75</v>
      </c>
      <c r="AY536" s="157" t="s">
        <v>307</v>
      </c>
    </row>
    <row r="537" spans="2:65" s="13" customFormat="1" ht="11.25">
      <c r="B537" s="162"/>
      <c r="D537" s="152" t="s">
        <v>318</v>
      </c>
      <c r="E537" s="163" t="s">
        <v>1</v>
      </c>
      <c r="F537" s="164" t="s">
        <v>2684</v>
      </c>
      <c r="H537" s="165">
        <v>42.35</v>
      </c>
      <c r="I537" s="166"/>
      <c r="L537" s="162"/>
      <c r="M537" s="167"/>
      <c r="T537" s="168"/>
      <c r="AT537" s="163" t="s">
        <v>318</v>
      </c>
      <c r="AU537" s="163" t="s">
        <v>163</v>
      </c>
      <c r="AV537" s="13" t="s">
        <v>84</v>
      </c>
      <c r="AW537" s="13" t="s">
        <v>32</v>
      </c>
      <c r="AX537" s="13" t="s">
        <v>75</v>
      </c>
      <c r="AY537" s="163" t="s">
        <v>307</v>
      </c>
    </row>
    <row r="538" spans="2:65" s="14" customFormat="1" ht="11.25">
      <c r="B538" s="169"/>
      <c r="D538" s="152" t="s">
        <v>318</v>
      </c>
      <c r="E538" s="170" t="s">
        <v>1</v>
      </c>
      <c r="F538" s="171" t="s">
        <v>325</v>
      </c>
      <c r="H538" s="172">
        <v>62.573999999999998</v>
      </c>
      <c r="I538" s="173"/>
      <c r="L538" s="169"/>
      <c r="M538" s="174"/>
      <c r="T538" s="175"/>
      <c r="AT538" s="170" t="s">
        <v>318</v>
      </c>
      <c r="AU538" s="170" t="s">
        <v>163</v>
      </c>
      <c r="AV538" s="14" t="s">
        <v>314</v>
      </c>
      <c r="AW538" s="14" t="s">
        <v>32</v>
      </c>
      <c r="AX538" s="14" t="s">
        <v>82</v>
      </c>
      <c r="AY538" s="170" t="s">
        <v>307</v>
      </c>
    </row>
    <row r="539" spans="2:65" s="1" customFormat="1" ht="24.2" customHeight="1">
      <c r="B539" s="33"/>
      <c r="C539" s="139" t="s">
        <v>615</v>
      </c>
      <c r="D539" s="139" t="s">
        <v>309</v>
      </c>
      <c r="E539" s="140" t="s">
        <v>2685</v>
      </c>
      <c r="F539" s="141" t="s">
        <v>2686</v>
      </c>
      <c r="G539" s="142" t="s">
        <v>312</v>
      </c>
      <c r="H539" s="143">
        <v>179.881</v>
      </c>
      <c r="I539" s="144"/>
      <c r="J539" s="145">
        <f>ROUND(I539*H539,2)</f>
        <v>0</v>
      </c>
      <c r="K539" s="141" t="s">
        <v>313</v>
      </c>
      <c r="L539" s="33"/>
      <c r="M539" s="146" t="s">
        <v>1</v>
      </c>
      <c r="N539" s="147" t="s">
        <v>40</v>
      </c>
      <c r="P539" s="148">
        <f>O539*H539</f>
        <v>0</v>
      </c>
      <c r="Q539" s="148">
        <v>0.26904800000000001</v>
      </c>
      <c r="R539" s="148">
        <f>Q539*H539</f>
        <v>48.396623288000001</v>
      </c>
      <c r="S539" s="148">
        <v>0</v>
      </c>
      <c r="T539" s="149">
        <f>S539*H539</f>
        <v>0</v>
      </c>
      <c r="AR539" s="150" t="s">
        <v>314</v>
      </c>
      <c r="AT539" s="150" t="s">
        <v>309</v>
      </c>
      <c r="AU539" s="150" t="s">
        <v>163</v>
      </c>
      <c r="AY539" s="18" t="s">
        <v>307</v>
      </c>
      <c r="BE539" s="151">
        <f>IF(N539="základní",J539,0)</f>
        <v>0</v>
      </c>
      <c r="BF539" s="151">
        <f>IF(N539="snížená",J539,0)</f>
        <v>0</v>
      </c>
      <c r="BG539" s="151">
        <f>IF(N539="zákl. přenesená",J539,0)</f>
        <v>0</v>
      </c>
      <c r="BH539" s="151">
        <f>IF(N539="sníž. přenesená",J539,0)</f>
        <v>0</v>
      </c>
      <c r="BI539" s="151">
        <f>IF(N539="nulová",J539,0)</f>
        <v>0</v>
      </c>
      <c r="BJ539" s="18" t="s">
        <v>82</v>
      </c>
      <c r="BK539" s="151">
        <f>ROUND(I539*H539,2)</f>
        <v>0</v>
      </c>
      <c r="BL539" s="18" t="s">
        <v>314</v>
      </c>
      <c r="BM539" s="150" t="s">
        <v>2687</v>
      </c>
    </row>
    <row r="540" spans="2:65" s="1" customFormat="1" ht="19.5">
      <c r="B540" s="33"/>
      <c r="D540" s="152" t="s">
        <v>316</v>
      </c>
      <c r="F540" s="153" t="s">
        <v>2688</v>
      </c>
      <c r="I540" s="154"/>
      <c r="L540" s="33"/>
      <c r="M540" s="155"/>
      <c r="T540" s="57"/>
      <c r="AT540" s="18" t="s">
        <v>316</v>
      </c>
      <c r="AU540" s="18" t="s">
        <v>163</v>
      </c>
    </row>
    <row r="541" spans="2:65" s="12" customFormat="1" ht="11.25">
      <c r="B541" s="156"/>
      <c r="D541" s="152" t="s">
        <v>318</v>
      </c>
      <c r="E541" s="157" t="s">
        <v>1</v>
      </c>
      <c r="F541" s="158" t="s">
        <v>2689</v>
      </c>
      <c r="H541" s="157" t="s">
        <v>1</v>
      </c>
      <c r="I541" s="159"/>
      <c r="L541" s="156"/>
      <c r="M541" s="160"/>
      <c r="T541" s="161"/>
      <c r="AT541" s="157" t="s">
        <v>318</v>
      </c>
      <c r="AU541" s="157" t="s">
        <v>163</v>
      </c>
      <c r="AV541" s="12" t="s">
        <v>82</v>
      </c>
      <c r="AW541" s="12" t="s">
        <v>32</v>
      </c>
      <c r="AX541" s="12" t="s">
        <v>75</v>
      </c>
      <c r="AY541" s="157" t="s">
        <v>307</v>
      </c>
    </row>
    <row r="542" spans="2:65" s="13" customFormat="1" ht="11.25">
      <c r="B542" s="162"/>
      <c r="D542" s="152" t="s">
        <v>318</v>
      </c>
      <c r="E542" s="163" t="s">
        <v>1</v>
      </c>
      <c r="F542" s="164" t="s">
        <v>2690</v>
      </c>
      <c r="H542" s="165">
        <v>13.103999999999999</v>
      </c>
      <c r="I542" s="166"/>
      <c r="L542" s="162"/>
      <c r="M542" s="167"/>
      <c r="T542" s="168"/>
      <c r="AT542" s="163" t="s">
        <v>318</v>
      </c>
      <c r="AU542" s="163" t="s">
        <v>163</v>
      </c>
      <c r="AV542" s="13" t="s">
        <v>84</v>
      </c>
      <c r="AW542" s="13" t="s">
        <v>32</v>
      </c>
      <c r="AX542" s="13" t="s">
        <v>75</v>
      </c>
      <c r="AY542" s="163" t="s">
        <v>307</v>
      </c>
    </row>
    <row r="543" spans="2:65" s="13" customFormat="1" ht="11.25">
      <c r="B543" s="162"/>
      <c r="D543" s="152" t="s">
        <v>318</v>
      </c>
      <c r="E543" s="163" t="s">
        <v>1</v>
      </c>
      <c r="F543" s="164" t="s">
        <v>2691</v>
      </c>
      <c r="H543" s="165">
        <v>120.24</v>
      </c>
      <c r="I543" s="166"/>
      <c r="L543" s="162"/>
      <c r="M543" s="167"/>
      <c r="T543" s="168"/>
      <c r="AT543" s="163" t="s">
        <v>318</v>
      </c>
      <c r="AU543" s="163" t="s">
        <v>163</v>
      </c>
      <c r="AV543" s="13" t="s">
        <v>84</v>
      </c>
      <c r="AW543" s="13" t="s">
        <v>32</v>
      </c>
      <c r="AX543" s="13" t="s">
        <v>75</v>
      </c>
      <c r="AY543" s="163" t="s">
        <v>307</v>
      </c>
    </row>
    <row r="544" spans="2:65" s="13" customFormat="1" ht="11.25">
      <c r="B544" s="162"/>
      <c r="D544" s="152" t="s">
        <v>318</v>
      </c>
      <c r="E544" s="163" t="s">
        <v>1</v>
      </c>
      <c r="F544" s="164" t="s">
        <v>2692</v>
      </c>
      <c r="H544" s="165">
        <v>14.048999999999999</v>
      </c>
      <c r="I544" s="166"/>
      <c r="L544" s="162"/>
      <c r="M544" s="167"/>
      <c r="T544" s="168"/>
      <c r="AT544" s="163" t="s">
        <v>318</v>
      </c>
      <c r="AU544" s="163" t="s">
        <v>163</v>
      </c>
      <c r="AV544" s="13" t="s">
        <v>84</v>
      </c>
      <c r="AW544" s="13" t="s">
        <v>32</v>
      </c>
      <c r="AX544" s="13" t="s">
        <v>75</v>
      </c>
      <c r="AY544" s="163" t="s">
        <v>307</v>
      </c>
    </row>
    <row r="545" spans="2:65" s="13" customFormat="1" ht="11.25">
      <c r="B545" s="162"/>
      <c r="D545" s="152" t="s">
        <v>318</v>
      </c>
      <c r="E545" s="163" t="s">
        <v>1</v>
      </c>
      <c r="F545" s="164" t="s">
        <v>2693</v>
      </c>
      <c r="H545" s="165">
        <v>12.348000000000001</v>
      </c>
      <c r="I545" s="166"/>
      <c r="L545" s="162"/>
      <c r="M545" s="167"/>
      <c r="T545" s="168"/>
      <c r="AT545" s="163" t="s">
        <v>318</v>
      </c>
      <c r="AU545" s="163" t="s">
        <v>163</v>
      </c>
      <c r="AV545" s="13" t="s">
        <v>84</v>
      </c>
      <c r="AW545" s="13" t="s">
        <v>32</v>
      </c>
      <c r="AX545" s="13" t="s">
        <v>75</v>
      </c>
      <c r="AY545" s="163" t="s">
        <v>307</v>
      </c>
    </row>
    <row r="546" spans="2:65" s="13" customFormat="1" ht="11.25">
      <c r="B546" s="162"/>
      <c r="D546" s="152" t="s">
        <v>318</v>
      </c>
      <c r="E546" s="163" t="s">
        <v>1</v>
      </c>
      <c r="F546" s="164" t="s">
        <v>2694</v>
      </c>
      <c r="H546" s="165">
        <v>20.14</v>
      </c>
      <c r="I546" s="166"/>
      <c r="L546" s="162"/>
      <c r="M546" s="167"/>
      <c r="T546" s="168"/>
      <c r="AT546" s="163" t="s">
        <v>318</v>
      </c>
      <c r="AU546" s="163" t="s">
        <v>163</v>
      </c>
      <c r="AV546" s="13" t="s">
        <v>84</v>
      </c>
      <c r="AW546" s="13" t="s">
        <v>32</v>
      </c>
      <c r="AX546" s="13" t="s">
        <v>75</v>
      </c>
      <c r="AY546" s="163" t="s">
        <v>307</v>
      </c>
    </row>
    <row r="547" spans="2:65" s="14" customFormat="1" ht="11.25">
      <c r="B547" s="169"/>
      <c r="D547" s="152" t="s">
        <v>318</v>
      </c>
      <c r="E547" s="170" t="s">
        <v>1</v>
      </c>
      <c r="F547" s="171" t="s">
        <v>325</v>
      </c>
      <c r="H547" s="172">
        <v>179.881</v>
      </c>
      <c r="I547" s="173"/>
      <c r="L547" s="169"/>
      <c r="M547" s="174"/>
      <c r="T547" s="175"/>
      <c r="AT547" s="170" t="s">
        <v>318</v>
      </c>
      <c r="AU547" s="170" t="s">
        <v>163</v>
      </c>
      <c r="AV547" s="14" t="s">
        <v>314</v>
      </c>
      <c r="AW547" s="14" t="s">
        <v>32</v>
      </c>
      <c r="AX547" s="14" t="s">
        <v>82</v>
      </c>
      <c r="AY547" s="170" t="s">
        <v>307</v>
      </c>
    </row>
    <row r="548" spans="2:65" s="1" customFormat="1" ht="24.2" customHeight="1">
      <c r="B548" s="33"/>
      <c r="C548" s="139" t="s">
        <v>621</v>
      </c>
      <c r="D548" s="139" t="s">
        <v>309</v>
      </c>
      <c r="E548" s="140" t="s">
        <v>2695</v>
      </c>
      <c r="F548" s="141" t="s">
        <v>2696</v>
      </c>
      <c r="G548" s="142" t="s">
        <v>312</v>
      </c>
      <c r="H548" s="143">
        <v>53.29</v>
      </c>
      <c r="I548" s="144"/>
      <c r="J548" s="145">
        <f>ROUND(I548*H548,2)</f>
        <v>0</v>
      </c>
      <c r="K548" s="141" t="s">
        <v>313</v>
      </c>
      <c r="L548" s="33"/>
      <c r="M548" s="146" t="s">
        <v>1</v>
      </c>
      <c r="N548" s="147" t="s">
        <v>40</v>
      </c>
      <c r="P548" s="148">
        <f>O548*H548</f>
        <v>0</v>
      </c>
      <c r="Q548" s="148">
        <v>0.30131200000000002</v>
      </c>
      <c r="R548" s="148">
        <f>Q548*H548</f>
        <v>16.056916480000002</v>
      </c>
      <c r="S548" s="148">
        <v>0</v>
      </c>
      <c r="T548" s="149">
        <f>S548*H548</f>
        <v>0</v>
      </c>
      <c r="AR548" s="150" t="s">
        <v>314</v>
      </c>
      <c r="AT548" s="150" t="s">
        <v>309</v>
      </c>
      <c r="AU548" s="150" t="s">
        <v>163</v>
      </c>
      <c r="AY548" s="18" t="s">
        <v>307</v>
      </c>
      <c r="BE548" s="151">
        <f>IF(N548="základní",J548,0)</f>
        <v>0</v>
      </c>
      <c r="BF548" s="151">
        <f>IF(N548="snížená",J548,0)</f>
        <v>0</v>
      </c>
      <c r="BG548" s="151">
        <f>IF(N548="zákl. přenesená",J548,0)</f>
        <v>0</v>
      </c>
      <c r="BH548" s="151">
        <f>IF(N548="sníž. přenesená",J548,0)</f>
        <v>0</v>
      </c>
      <c r="BI548" s="151">
        <f>IF(N548="nulová",J548,0)</f>
        <v>0</v>
      </c>
      <c r="BJ548" s="18" t="s">
        <v>82</v>
      </c>
      <c r="BK548" s="151">
        <f>ROUND(I548*H548,2)</f>
        <v>0</v>
      </c>
      <c r="BL548" s="18" t="s">
        <v>314</v>
      </c>
      <c r="BM548" s="150" t="s">
        <v>2697</v>
      </c>
    </row>
    <row r="549" spans="2:65" s="1" customFormat="1" ht="19.5">
      <c r="B549" s="33"/>
      <c r="D549" s="152" t="s">
        <v>316</v>
      </c>
      <c r="F549" s="153" t="s">
        <v>2698</v>
      </c>
      <c r="I549" s="154"/>
      <c r="L549" s="33"/>
      <c r="M549" s="155"/>
      <c r="T549" s="57"/>
      <c r="AT549" s="18" t="s">
        <v>316</v>
      </c>
      <c r="AU549" s="18" t="s">
        <v>163</v>
      </c>
    </row>
    <row r="550" spans="2:65" s="12" customFormat="1" ht="11.25">
      <c r="B550" s="156"/>
      <c r="D550" s="152" t="s">
        <v>318</v>
      </c>
      <c r="E550" s="157" t="s">
        <v>1</v>
      </c>
      <c r="F550" s="158" t="s">
        <v>2699</v>
      </c>
      <c r="H550" s="157" t="s">
        <v>1</v>
      </c>
      <c r="I550" s="159"/>
      <c r="L550" s="156"/>
      <c r="M550" s="160"/>
      <c r="T550" s="161"/>
      <c r="AT550" s="157" t="s">
        <v>318</v>
      </c>
      <c r="AU550" s="157" t="s">
        <v>163</v>
      </c>
      <c r="AV550" s="12" t="s">
        <v>82</v>
      </c>
      <c r="AW550" s="12" t="s">
        <v>32</v>
      </c>
      <c r="AX550" s="12" t="s">
        <v>75</v>
      </c>
      <c r="AY550" s="157" t="s">
        <v>307</v>
      </c>
    </row>
    <row r="551" spans="2:65" s="13" customFormat="1" ht="11.25">
      <c r="B551" s="162"/>
      <c r="D551" s="152" t="s">
        <v>318</v>
      </c>
      <c r="E551" s="163" t="s">
        <v>1</v>
      </c>
      <c r="F551" s="164" t="s">
        <v>2700</v>
      </c>
      <c r="H551" s="165">
        <v>45.180999999999997</v>
      </c>
      <c r="I551" s="166"/>
      <c r="L551" s="162"/>
      <c r="M551" s="167"/>
      <c r="T551" s="168"/>
      <c r="AT551" s="163" t="s">
        <v>318</v>
      </c>
      <c r="AU551" s="163" t="s">
        <v>163</v>
      </c>
      <c r="AV551" s="13" t="s">
        <v>84</v>
      </c>
      <c r="AW551" s="13" t="s">
        <v>32</v>
      </c>
      <c r="AX551" s="13" t="s">
        <v>75</v>
      </c>
      <c r="AY551" s="163" t="s">
        <v>307</v>
      </c>
    </row>
    <row r="552" spans="2:65" s="13" customFormat="1" ht="11.25">
      <c r="B552" s="162"/>
      <c r="D552" s="152" t="s">
        <v>318</v>
      </c>
      <c r="E552" s="163" t="s">
        <v>1</v>
      </c>
      <c r="F552" s="164" t="s">
        <v>2701</v>
      </c>
      <c r="H552" s="165">
        <v>-14.603</v>
      </c>
      <c r="I552" s="166"/>
      <c r="L552" s="162"/>
      <c r="M552" s="167"/>
      <c r="T552" s="168"/>
      <c r="AT552" s="163" t="s">
        <v>318</v>
      </c>
      <c r="AU552" s="163" t="s">
        <v>163</v>
      </c>
      <c r="AV552" s="13" t="s">
        <v>84</v>
      </c>
      <c r="AW552" s="13" t="s">
        <v>32</v>
      </c>
      <c r="AX552" s="13" t="s">
        <v>75</v>
      </c>
      <c r="AY552" s="163" t="s">
        <v>307</v>
      </c>
    </row>
    <row r="553" spans="2:65" s="13" customFormat="1" ht="11.25">
      <c r="B553" s="162"/>
      <c r="D553" s="152" t="s">
        <v>318</v>
      </c>
      <c r="E553" s="163" t="s">
        <v>1</v>
      </c>
      <c r="F553" s="164" t="s">
        <v>2702</v>
      </c>
      <c r="H553" s="165">
        <v>-3.4929999999999999</v>
      </c>
      <c r="I553" s="166"/>
      <c r="L553" s="162"/>
      <c r="M553" s="167"/>
      <c r="T553" s="168"/>
      <c r="AT553" s="163" t="s">
        <v>318</v>
      </c>
      <c r="AU553" s="163" t="s">
        <v>163</v>
      </c>
      <c r="AV553" s="13" t="s">
        <v>84</v>
      </c>
      <c r="AW553" s="13" t="s">
        <v>32</v>
      </c>
      <c r="AX553" s="13" t="s">
        <v>75</v>
      </c>
      <c r="AY553" s="163" t="s">
        <v>307</v>
      </c>
    </row>
    <row r="554" spans="2:65" s="13" customFormat="1" ht="11.25">
      <c r="B554" s="162"/>
      <c r="D554" s="152" t="s">
        <v>318</v>
      </c>
      <c r="E554" s="163" t="s">
        <v>1</v>
      </c>
      <c r="F554" s="164" t="s">
        <v>2703</v>
      </c>
      <c r="H554" s="165">
        <v>-3.0249999999999999</v>
      </c>
      <c r="I554" s="166"/>
      <c r="L554" s="162"/>
      <c r="M554" s="167"/>
      <c r="T554" s="168"/>
      <c r="AT554" s="163" t="s">
        <v>318</v>
      </c>
      <c r="AU554" s="163" t="s">
        <v>163</v>
      </c>
      <c r="AV554" s="13" t="s">
        <v>84</v>
      </c>
      <c r="AW554" s="13" t="s">
        <v>32</v>
      </c>
      <c r="AX554" s="13" t="s">
        <v>75</v>
      </c>
      <c r="AY554" s="163" t="s">
        <v>307</v>
      </c>
    </row>
    <row r="555" spans="2:65" s="13" customFormat="1" ht="11.25">
      <c r="B555" s="162"/>
      <c r="D555" s="152" t="s">
        <v>318</v>
      </c>
      <c r="E555" s="163" t="s">
        <v>1</v>
      </c>
      <c r="F555" s="164" t="s">
        <v>2704</v>
      </c>
      <c r="H555" s="165">
        <v>-4.5380000000000003</v>
      </c>
      <c r="I555" s="166"/>
      <c r="L555" s="162"/>
      <c r="M555" s="167"/>
      <c r="T555" s="168"/>
      <c r="AT555" s="163" t="s">
        <v>318</v>
      </c>
      <c r="AU555" s="163" t="s">
        <v>163</v>
      </c>
      <c r="AV555" s="13" t="s">
        <v>84</v>
      </c>
      <c r="AW555" s="13" t="s">
        <v>32</v>
      </c>
      <c r="AX555" s="13" t="s">
        <v>75</v>
      </c>
      <c r="AY555" s="163" t="s">
        <v>307</v>
      </c>
    </row>
    <row r="556" spans="2:65" s="12" customFormat="1" ht="11.25">
      <c r="B556" s="156"/>
      <c r="D556" s="152" t="s">
        <v>318</v>
      </c>
      <c r="E556" s="157" t="s">
        <v>1</v>
      </c>
      <c r="F556" s="158" t="s">
        <v>541</v>
      </c>
      <c r="H556" s="157" t="s">
        <v>1</v>
      </c>
      <c r="I556" s="159"/>
      <c r="L556" s="156"/>
      <c r="M556" s="160"/>
      <c r="T556" s="161"/>
      <c r="AT556" s="157" t="s">
        <v>318</v>
      </c>
      <c r="AU556" s="157" t="s">
        <v>163</v>
      </c>
      <c r="AV556" s="12" t="s">
        <v>82</v>
      </c>
      <c r="AW556" s="12" t="s">
        <v>32</v>
      </c>
      <c r="AX556" s="12" t="s">
        <v>75</v>
      </c>
      <c r="AY556" s="157" t="s">
        <v>307</v>
      </c>
    </row>
    <row r="557" spans="2:65" s="13" customFormat="1" ht="11.25">
      <c r="B557" s="162"/>
      <c r="D557" s="152" t="s">
        <v>318</v>
      </c>
      <c r="E557" s="163" t="s">
        <v>1</v>
      </c>
      <c r="F557" s="164" t="s">
        <v>2705</v>
      </c>
      <c r="H557" s="165">
        <v>15.44</v>
      </c>
      <c r="I557" s="166"/>
      <c r="L557" s="162"/>
      <c r="M557" s="167"/>
      <c r="T557" s="168"/>
      <c r="AT557" s="163" t="s">
        <v>318</v>
      </c>
      <c r="AU557" s="163" t="s">
        <v>163</v>
      </c>
      <c r="AV557" s="13" t="s">
        <v>84</v>
      </c>
      <c r="AW557" s="13" t="s">
        <v>32</v>
      </c>
      <c r="AX557" s="13" t="s">
        <v>75</v>
      </c>
      <c r="AY557" s="163" t="s">
        <v>307</v>
      </c>
    </row>
    <row r="558" spans="2:65" s="13" customFormat="1" ht="11.25">
      <c r="B558" s="162"/>
      <c r="D558" s="152" t="s">
        <v>318</v>
      </c>
      <c r="E558" s="163" t="s">
        <v>1</v>
      </c>
      <c r="F558" s="164" t="s">
        <v>2706</v>
      </c>
      <c r="H558" s="165">
        <v>14.49</v>
      </c>
      <c r="I558" s="166"/>
      <c r="L558" s="162"/>
      <c r="M558" s="167"/>
      <c r="T558" s="168"/>
      <c r="AT558" s="163" t="s">
        <v>318</v>
      </c>
      <c r="AU558" s="163" t="s">
        <v>163</v>
      </c>
      <c r="AV558" s="13" t="s">
        <v>84</v>
      </c>
      <c r="AW558" s="13" t="s">
        <v>32</v>
      </c>
      <c r="AX558" s="13" t="s">
        <v>75</v>
      </c>
      <c r="AY558" s="163" t="s">
        <v>307</v>
      </c>
    </row>
    <row r="559" spans="2:65" s="13" customFormat="1" ht="11.25">
      <c r="B559" s="162"/>
      <c r="D559" s="152" t="s">
        <v>318</v>
      </c>
      <c r="E559" s="163" t="s">
        <v>1</v>
      </c>
      <c r="F559" s="164" t="s">
        <v>2707</v>
      </c>
      <c r="H559" s="165">
        <v>3.8380000000000001</v>
      </c>
      <c r="I559" s="166"/>
      <c r="L559" s="162"/>
      <c r="M559" s="167"/>
      <c r="T559" s="168"/>
      <c r="AT559" s="163" t="s">
        <v>318</v>
      </c>
      <c r="AU559" s="163" t="s">
        <v>163</v>
      </c>
      <c r="AV559" s="13" t="s">
        <v>84</v>
      </c>
      <c r="AW559" s="13" t="s">
        <v>32</v>
      </c>
      <c r="AX559" s="13" t="s">
        <v>75</v>
      </c>
      <c r="AY559" s="163" t="s">
        <v>307</v>
      </c>
    </row>
    <row r="560" spans="2:65" s="14" customFormat="1" ht="11.25">
      <c r="B560" s="169"/>
      <c r="D560" s="152" t="s">
        <v>318</v>
      </c>
      <c r="E560" s="170" t="s">
        <v>1</v>
      </c>
      <c r="F560" s="171" t="s">
        <v>325</v>
      </c>
      <c r="H560" s="172">
        <v>53.29</v>
      </c>
      <c r="I560" s="173"/>
      <c r="L560" s="169"/>
      <c r="M560" s="174"/>
      <c r="T560" s="175"/>
      <c r="AT560" s="170" t="s">
        <v>318</v>
      </c>
      <c r="AU560" s="170" t="s">
        <v>163</v>
      </c>
      <c r="AV560" s="14" t="s">
        <v>314</v>
      </c>
      <c r="AW560" s="14" t="s">
        <v>32</v>
      </c>
      <c r="AX560" s="14" t="s">
        <v>82</v>
      </c>
      <c r="AY560" s="170" t="s">
        <v>307</v>
      </c>
    </row>
    <row r="561" spans="2:65" s="1" customFormat="1" ht="33" customHeight="1">
      <c r="B561" s="33"/>
      <c r="C561" s="139" t="s">
        <v>627</v>
      </c>
      <c r="D561" s="139" t="s">
        <v>309</v>
      </c>
      <c r="E561" s="140" t="s">
        <v>2708</v>
      </c>
      <c r="F561" s="141" t="s">
        <v>2709</v>
      </c>
      <c r="G561" s="142" t="s">
        <v>312</v>
      </c>
      <c r="H561" s="143">
        <v>261.76100000000002</v>
      </c>
      <c r="I561" s="144"/>
      <c r="J561" s="145">
        <f>ROUND(I561*H561,2)</f>
        <v>0</v>
      </c>
      <c r="K561" s="141" t="s">
        <v>313</v>
      </c>
      <c r="L561" s="33"/>
      <c r="M561" s="146" t="s">
        <v>1</v>
      </c>
      <c r="N561" s="147" t="s">
        <v>40</v>
      </c>
      <c r="P561" s="148">
        <f>O561*H561</f>
        <v>0</v>
      </c>
      <c r="Q561" s="148">
        <v>0.24865139999999999</v>
      </c>
      <c r="R561" s="148">
        <f>Q561*H561</f>
        <v>65.08723911540001</v>
      </c>
      <c r="S561" s="148">
        <v>0</v>
      </c>
      <c r="T561" s="149">
        <f>S561*H561</f>
        <v>0</v>
      </c>
      <c r="AR561" s="150" t="s">
        <v>314</v>
      </c>
      <c r="AT561" s="150" t="s">
        <v>309</v>
      </c>
      <c r="AU561" s="150" t="s">
        <v>163</v>
      </c>
      <c r="AY561" s="18" t="s">
        <v>307</v>
      </c>
      <c r="BE561" s="151">
        <f>IF(N561="základní",J561,0)</f>
        <v>0</v>
      </c>
      <c r="BF561" s="151">
        <f>IF(N561="snížená",J561,0)</f>
        <v>0</v>
      </c>
      <c r="BG561" s="151">
        <f>IF(N561="zákl. přenesená",J561,0)</f>
        <v>0</v>
      </c>
      <c r="BH561" s="151">
        <f>IF(N561="sníž. přenesená",J561,0)</f>
        <v>0</v>
      </c>
      <c r="BI561" s="151">
        <f>IF(N561="nulová",J561,0)</f>
        <v>0</v>
      </c>
      <c r="BJ561" s="18" t="s">
        <v>82</v>
      </c>
      <c r="BK561" s="151">
        <f>ROUND(I561*H561,2)</f>
        <v>0</v>
      </c>
      <c r="BL561" s="18" t="s">
        <v>314</v>
      </c>
      <c r="BM561" s="150" t="s">
        <v>2710</v>
      </c>
    </row>
    <row r="562" spans="2:65" s="1" customFormat="1" ht="29.25">
      <c r="B562" s="33"/>
      <c r="D562" s="152" t="s">
        <v>316</v>
      </c>
      <c r="F562" s="153" t="s">
        <v>2711</v>
      </c>
      <c r="I562" s="154"/>
      <c r="L562" s="33"/>
      <c r="M562" s="155"/>
      <c r="T562" s="57"/>
      <c r="AT562" s="18" t="s">
        <v>316</v>
      </c>
      <c r="AU562" s="18" t="s">
        <v>163</v>
      </c>
    </row>
    <row r="563" spans="2:65" s="13" customFormat="1" ht="11.25">
      <c r="B563" s="162"/>
      <c r="D563" s="152" t="s">
        <v>318</v>
      </c>
      <c r="E563" s="163" t="s">
        <v>1</v>
      </c>
      <c r="F563" s="164" t="s">
        <v>2712</v>
      </c>
      <c r="H563" s="165">
        <v>18.158000000000001</v>
      </c>
      <c r="I563" s="166"/>
      <c r="L563" s="162"/>
      <c r="M563" s="167"/>
      <c r="T563" s="168"/>
      <c r="AT563" s="163" t="s">
        <v>318</v>
      </c>
      <c r="AU563" s="163" t="s">
        <v>163</v>
      </c>
      <c r="AV563" s="13" t="s">
        <v>84</v>
      </c>
      <c r="AW563" s="13" t="s">
        <v>32</v>
      </c>
      <c r="AX563" s="13" t="s">
        <v>75</v>
      </c>
      <c r="AY563" s="163" t="s">
        <v>307</v>
      </c>
    </row>
    <row r="564" spans="2:65" s="13" customFormat="1" ht="11.25">
      <c r="B564" s="162"/>
      <c r="D564" s="152" t="s">
        <v>318</v>
      </c>
      <c r="E564" s="163" t="s">
        <v>1</v>
      </c>
      <c r="F564" s="164" t="s">
        <v>2713</v>
      </c>
      <c r="H564" s="165">
        <v>-4.3</v>
      </c>
      <c r="I564" s="166"/>
      <c r="L564" s="162"/>
      <c r="M564" s="167"/>
      <c r="T564" s="168"/>
      <c r="AT564" s="163" t="s">
        <v>318</v>
      </c>
      <c r="AU564" s="163" t="s">
        <v>163</v>
      </c>
      <c r="AV564" s="13" t="s">
        <v>84</v>
      </c>
      <c r="AW564" s="13" t="s">
        <v>32</v>
      </c>
      <c r="AX564" s="13" t="s">
        <v>75</v>
      </c>
      <c r="AY564" s="163" t="s">
        <v>307</v>
      </c>
    </row>
    <row r="565" spans="2:65" s="13" customFormat="1" ht="11.25">
      <c r="B565" s="162"/>
      <c r="D565" s="152" t="s">
        <v>318</v>
      </c>
      <c r="E565" s="163" t="s">
        <v>1</v>
      </c>
      <c r="F565" s="164" t="s">
        <v>2714</v>
      </c>
      <c r="H565" s="165">
        <v>55.204999999999998</v>
      </c>
      <c r="I565" s="166"/>
      <c r="L565" s="162"/>
      <c r="M565" s="167"/>
      <c r="T565" s="168"/>
      <c r="AT565" s="163" t="s">
        <v>318</v>
      </c>
      <c r="AU565" s="163" t="s">
        <v>163</v>
      </c>
      <c r="AV565" s="13" t="s">
        <v>84</v>
      </c>
      <c r="AW565" s="13" t="s">
        <v>32</v>
      </c>
      <c r="AX565" s="13" t="s">
        <v>75</v>
      </c>
      <c r="AY565" s="163" t="s">
        <v>307</v>
      </c>
    </row>
    <row r="566" spans="2:65" s="13" customFormat="1" ht="11.25">
      <c r="B566" s="162"/>
      <c r="D566" s="152" t="s">
        <v>318</v>
      </c>
      <c r="E566" s="163" t="s">
        <v>1</v>
      </c>
      <c r="F566" s="164" t="s">
        <v>2715</v>
      </c>
      <c r="H566" s="165">
        <v>6.63</v>
      </c>
      <c r="I566" s="166"/>
      <c r="L566" s="162"/>
      <c r="M566" s="167"/>
      <c r="T566" s="168"/>
      <c r="AT566" s="163" t="s">
        <v>318</v>
      </c>
      <c r="AU566" s="163" t="s">
        <v>163</v>
      </c>
      <c r="AV566" s="13" t="s">
        <v>84</v>
      </c>
      <c r="AW566" s="13" t="s">
        <v>32</v>
      </c>
      <c r="AX566" s="13" t="s">
        <v>75</v>
      </c>
      <c r="AY566" s="163" t="s">
        <v>307</v>
      </c>
    </row>
    <row r="567" spans="2:65" s="13" customFormat="1" ht="11.25">
      <c r="B567" s="162"/>
      <c r="D567" s="152" t="s">
        <v>318</v>
      </c>
      <c r="E567" s="163" t="s">
        <v>1</v>
      </c>
      <c r="F567" s="164" t="s">
        <v>2716</v>
      </c>
      <c r="H567" s="165">
        <v>4.3410000000000002</v>
      </c>
      <c r="I567" s="166"/>
      <c r="L567" s="162"/>
      <c r="M567" s="167"/>
      <c r="T567" s="168"/>
      <c r="AT567" s="163" t="s">
        <v>318</v>
      </c>
      <c r="AU567" s="163" t="s">
        <v>163</v>
      </c>
      <c r="AV567" s="13" t="s">
        <v>84</v>
      </c>
      <c r="AW567" s="13" t="s">
        <v>32</v>
      </c>
      <c r="AX567" s="13" t="s">
        <v>75</v>
      </c>
      <c r="AY567" s="163" t="s">
        <v>307</v>
      </c>
    </row>
    <row r="568" spans="2:65" s="13" customFormat="1" ht="11.25">
      <c r="B568" s="162"/>
      <c r="D568" s="152" t="s">
        <v>318</v>
      </c>
      <c r="E568" s="163" t="s">
        <v>1</v>
      </c>
      <c r="F568" s="164" t="s">
        <v>2717</v>
      </c>
      <c r="H568" s="165">
        <v>12.215999999999999</v>
      </c>
      <c r="I568" s="166"/>
      <c r="L568" s="162"/>
      <c r="M568" s="167"/>
      <c r="T568" s="168"/>
      <c r="AT568" s="163" t="s">
        <v>318</v>
      </c>
      <c r="AU568" s="163" t="s">
        <v>163</v>
      </c>
      <c r="AV568" s="13" t="s">
        <v>84</v>
      </c>
      <c r="AW568" s="13" t="s">
        <v>32</v>
      </c>
      <c r="AX568" s="13" t="s">
        <v>75</v>
      </c>
      <c r="AY568" s="163" t="s">
        <v>307</v>
      </c>
    </row>
    <row r="569" spans="2:65" s="13" customFormat="1" ht="11.25">
      <c r="B569" s="162"/>
      <c r="D569" s="152" t="s">
        <v>318</v>
      </c>
      <c r="E569" s="163" t="s">
        <v>1</v>
      </c>
      <c r="F569" s="164" t="s">
        <v>2718</v>
      </c>
      <c r="H569" s="165">
        <v>53.210999999999999</v>
      </c>
      <c r="I569" s="166"/>
      <c r="L569" s="162"/>
      <c r="M569" s="167"/>
      <c r="T569" s="168"/>
      <c r="AT569" s="163" t="s">
        <v>318</v>
      </c>
      <c r="AU569" s="163" t="s">
        <v>163</v>
      </c>
      <c r="AV569" s="13" t="s">
        <v>84</v>
      </c>
      <c r="AW569" s="13" t="s">
        <v>32</v>
      </c>
      <c r="AX569" s="13" t="s">
        <v>75</v>
      </c>
      <c r="AY569" s="163" t="s">
        <v>307</v>
      </c>
    </row>
    <row r="570" spans="2:65" s="13" customFormat="1" ht="11.25">
      <c r="B570" s="162"/>
      <c r="D570" s="152" t="s">
        <v>318</v>
      </c>
      <c r="E570" s="163" t="s">
        <v>1</v>
      </c>
      <c r="F570" s="164" t="s">
        <v>2719</v>
      </c>
      <c r="H570" s="165">
        <v>33.878999999999998</v>
      </c>
      <c r="I570" s="166"/>
      <c r="L570" s="162"/>
      <c r="M570" s="167"/>
      <c r="T570" s="168"/>
      <c r="AT570" s="163" t="s">
        <v>318</v>
      </c>
      <c r="AU570" s="163" t="s">
        <v>163</v>
      </c>
      <c r="AV570" s="13" t="s">
        <v>84</v>
      </c>
      <c r="AW570" s="13" t="s">
        <v>32</v>
      </c>
      <c r="AX570" s="13" t="s">
        <v>75</v>
      </c>
      <c r="AY570" s="163" t="s">
        <v>307</v>
      </c>
    </row>
    <row r="571" spans="2:65" s="13" customFormat="1" ht="11.25">
      <c r="B571" s="162"/>
      <c r="D571" s="152" t="s">
        <v>318</v>
      </c>
      <c r="E571" s="163" t="s">
        <v>1</v>
      </c>
      <c r="F571" s="164" t="s">
        <v>2720</v>
      </c>
      <c r="H571" s="165">
        <v>4.2930000000000001</v>
      </c>
      <c r="I571" s="166"/>
      <c r="L571" s="162"/>
      <c r="M571" s="167"/>
      <c r="T571" s="168"/>
      <c r="AT571" s="163" t="s">
        <v>318</v>
      </c>
      <c r="AU571" s="163" t="s">
        <v>163</v>
      </c>
      <c r="AV571" s="13" t="s">
        <v>84</v>
      </c>
      <c r="AW571" s="13" t="s">
        <v>32</v>
      </c>
      <c r="AX571" s="13" t="s">
        <v>75</v>
      </c>
      <c r="AY571" s="163" t="s">
        <v>307</v>
      </c>
    </row>
    <row r="572" spans="2:65" s="12" customFormat="1" ht="11.25">
      <c r="B572" s="156"/>
      <c r="D572" s="152" t="s">
        <v>318</v>
      </c>
      <c r="E572" s="157" t="s">
        <v>1</v>
      </c>
      <c r="F572" s="158" t="s">
        <v>2721</v>
      </c>
      <c r="H572" s="157" t="s">
        <v>1</v>
      </c>
      <c r="I572" s="159"/>
      <c r="L572" s="156"/>
      <c r="M572" s="160"/>
      <c r="T572" s="161"/>
      <c r="AT572" s="157" t="s">
        <v>318</v>
      </c>
      <c r="AU572" s="157" t="s">
        <v>163</v>
      </c>
      <c r="AV572" s="12" t="s">
        <v>82</v>
      </c>
      <c r="AW572" s="12" t="s">
        <v>32</v>
      </c>
      <c r="AX572" s="12" t="s">
        <v>75</v>
      </c>
      <c r="AY572" s="157" t="s">
        <v>307</v>
      </c>
    </row>
    <row r="573" spans="2:65" s="13" customFormat="1" ht="11.25">
      <c r="B573" s="162"/>
      <c r="D573" s="152" t="s">
        <v>318</v>
      </c>
      <c r="E573" s="163" t="s">
        <v>1</v>
      </c>
      <c r="F573" s="164" t="s">
        <v>2722</v>
      </c>
      <c r="H573" s="165">
        <v>-0.93799999999999994</v>
      </c>
      <c r="I573" s="166"/>
      <c r="L573" s="162"/>
      <c r="M573" s="167"/>
      <c r="T573" s="168"/>
      <c r="AT573" s="163" t="s">
        <v>318</v>
      </c>
      <c r="AU573" s="163" t="s">
        <v>163</v>
      </c>
      <c r="AV573" s="13" t="s">
        <v>84</v>
      </c>
      <c r="AW573" s="13" t="s">
        <v>32</v>
      </c>
      <c r="AX573" s="13" t="s">
        <v>75</v>
      </c>
      <c r="AY573" s="163" t="s">
        <v>307</v>
      </c>
    </row>
    <row r="574" spans="2:65" s="13" customFormat="1" ht="11.25">
      <c r="B574" s="162"/>
      <c r="D574" s="152" t="s">
        <v>318</v>
      </c>
      <c r="E574" s="163" t="s">
        <v>1</v>
      </c>
      <c r="F574" s="164" t="s">
        <v>2723</v>
      </c>
      <c r="H574" s="165">
        <v>-1.25</v>
      </c>
      <c r="I574" s="166"/>
      <c r="L574" s="162"/>
      <c r="M574" s="167"/>
      <c r="T574" s="168"/>
      <c r="AT574" s="163" t="s">
        <v>318</v>
      </c>
      <c r="AU574" s="163" t="s">
        <v>163</v>
      </c>
      <c r="AV574" s="13" t="s">
        <v>84</v>
      </c>
      <c r="AW574" s="13" t="s">
        <v>32</v>
      </c>
      <c r="AX574" s="13" t="s">
        <v>75</v>
      </c>
      <c r="AY574" s="163" t="s">
        <v>307</v>
      </c>
    </row>
    <row r="575" spans="2:65" s="12" customFormat="1" ht="11.25">
      <c r="B575" s="156"/>
      <c r="D575" s="152" t="s">
        <v>318</v>
      </c>
      <c r="E575" s="157" t="s">
        <v>1</v>
      </c>
      <c r="F575" s="158" t="s">
        <v>541</v>
      </c>
      <c r="H575" s="157" t="s">
        <v>1</v>
      </c>
      <c r="I575" s="159"/>
      <c r="L575" s="156"/>
      <c r="M575" s="160"/>
      <c r="T575" s="161"/>
      <c r="AT575" s="157" t="s">
        <v>318</v>
      </c>
      <c r="AU575" s="157" t="s">
        <v>163</v>
      </c>
      <c r="AV575" s="12" t="s">
        <v>82</v>
      </c>
      <c r="AW575" s="12" t="s">
        <v>32</v>
      </c>
      <c r="AX575" s="12" t="s">
        <v>75</v>
      </c>
      <c r="AY575" s="157" t="s">
        <v>307</v>
      </c>
    </row>
    <row r="576" spans="2:65" s="13" customFormat="1" ht="11.25">
      <c r="B576" s="162"/>
      <c r="D576" s="152" t="s">
        <v>318</v>
      </c>
      <c r="E576" s="163" t="s">
        <v>1</v>
      </c>
      <c r="F576" s="164" t="s">
        <v>2724</v>
      </c>
      <c r="H576" s="165">
        <v>39.17</v>
      </c>
      <c r="I576" s="166"/>
      <c r="L576" s="162"/>
      <c r="M576" s="167"/>
      <c r="T576" s="168"/>
      <c r="AT576" s="163" t="s">
        <v>318</v>
      </c>
      <c r="AU576" s="163" t="s">
        <v>163</v>
      </c>
      <c r="AV576" s="13" t="s">
        <v>84</v>
      </c>
      <c r="AW576" s="13" t="s">
        <v>32</v>
      </c>
      <c r="AX576" s="13" t="s">
        <v>75</v>
      </c>
      <c r="AY576" s="163" t="s">
        <v>307</v>
      </c>
    </row>
    <row r="577" spans="2:65" s="13" customFormat="1" ht="11.25">
      <c r="B577" s="162"/>
      <c r="D577" s="152" t="s">
        <v>318</v>
      </c>
      <c r="E577" s="163" t="s">
        <v>1</v>
      </c>
      <c r="F577" s="164" t="s">
        <v>2725</v>
      </c>
      <c r="H577" s="165">
        <v>42.396000000000001</v>
      </c>
      <c r="I577" s="166"/>
      <c r="L577" s="162"/>
      <c r="M577" s="167"/>
      <c r="T577" s="168"/>
      <c r="AT577" s="163" t="s">
        <v>318</v>
      </c>
      <c r="AU577" s="163" t="s">
        <v>163</v>
      </c>
      <c r="AV577" s="13" t="s">
        <v>84</v>
      </c>
      <c r="AW577" s="13" t="s">
        <v>32</v>
      </c>
      <c r="AX577" s="13" t="s">
        <v>75</v>
      </c>
      <c r="AY577" s="163" t="s">
        <v>307</v>
      </c>
    </row>
    <row r="578" spans="2:65" s="12" customFormat="1" ht="11.25">
      <c r="B578" s="156"/>
      <c r="D578" s="152" t="s">
        <v>318</v>
      </c>
      <c r="E578" s="157" t="s">
        <v>1</v>
      </c>
      <c r="F578" s="158" t="s">
        <v>2721</v>
      </c>
      <c r="H578" s="157" t="s">
        <v>1</v>
      </c>
      <c r="I578" s="159"/>
      <c r="L578" s="156"/>
      <c r="M578" s="160"/>
      <c r="T578" s="161"/>
      <c r="AT578" s="157" t="s">
        <v>318</v>
      </c>
      <c r="AU578" s="157" t="s">
        <v>163</v>
      </c>
      <c r="AV578" s="12" t="s">
        <v>82</v>
      </c>
      <c r="AW578" s="12" t="s">
        <v>32</v>
      </c>
      <c r="AX578" s="12" t="s">
        <v>75</v>
      </c>
      <c r="AY578" s="157" t="s">
        <v>307</v>
      </c>
    </row>
    <row r="579" spans="2:65" s="13" customFormat="1" ht="11.25">
      <c r="B579" s="162"/>
      <c r="D579" s="152" t="s">
        <v>318</v>
      </c>
      <c r="E579" s="163" t="s">
        <v>1</v>
      </c>
      <c r="F579" s="164" t="s">
        <v>2723</v>
      </c>
      <c r="H579" s="165">
        <v>-1.25</v>
      </c>
      <c r="I579" s="166"/>
      <c r="L579" s="162"/>
      <c r="M579" s="167"/>
      <c r="T579" s="168"/>
      <c r="AT579" s="163" t="s">
        <v>318</v>
      </c>
      <c r="AU579" s="163" t="s">
        <v>163</v>
      </c>
      <c r="AV579" s="13" t="s">
        <v>84</v>
      </c>
      <c r="AW579" s="13" t="s">
        <v>32</v>
      </c>
      <c r="AX579" s="13" t="s">
        <v>75</v>
      </c>
      <c r="AY579" s="163" t="s">
        <v>307</v>
      </c>
    </row>
    <row r="580" spans="2:65" s="14" customFormat="1" ht="11.25">
      <c r="B580" s="169"/>
      <c r="D580" s="152" t="s">
        <v>318</v>
      </c>
      <c r="E580" s="170" t="s">
        <v>1</v>
      </c>
      <c r="F580" s="171" t="s">
        <v>325</v>
      </c>
      <c r="H580" s="172">
        <v>261.76100000000002</v>
      </c>
      <c r="I580" s="173"/>
      <c r="L580" s="169"/>
      <c r="M580" s="174"/>
      <c r="T580" s="175"/>
      <c r="AT580" s="170" t="s">
        <v>318</v>
      </c>
      <c r="AU580" s="170" t="s">
        <v>163</v>
      </c>
      <c r="AV580" s="14" t="s">
        <v>314</v>
      </c>
      <c r="AW580" s="14" t="s">
        <v>32</v>
      </c>
      <c r="AX580" s="14" t="s">
        <v>82</v>
      </c>
      <c r="AY580" s="170" t="s">
        <v>307</v>
      </c>
    </row>
    <row r="581" spans="2:65" s="1" customFormat="1" ht="33" customHeight="1">
      <c r="B581" s="33"/>
      <c r="C581" s="139" t="s">
        <v>632</v>
      </c>
      <c r="D581" s="139" t="s">
        <v>309</v>
      </c>
      <c r="E581" s="140" t="s">
        <v>2726</v>
      </c>
      <c r="F581" s="141" t="s">
        <v>2727</v>
      </c>
      <c r="G581" s="142" t="s">
        <v>312</v>
      </c>
      <c r="H581" s="143">
        <v>178.17</v>
      </c>
      <c r="I581" s="144"/>
      <c r="J581" s="145">
        <f>ROUND(I581*H581,2)</f>
        <v>0</v>
      </c>
      <c r="K581" s="141" t="s">
        <v>313</v>
      </c>
      <c r="L581" s="33"/>
      <c r="M581" s="146" t="s">
        <v>1</v>
      </c>
      <c r="N581" s="147" t="s">
        <v>40</v>
      </c>
      <c r="P581" s="148">
        <f>O581*H581</f>
        <v>0</v>
      </c>
      <c r="Q581" s="148">
        <v>0.29712</v>
      </c>
      <c r="R581" s="148">
        <f>Q581*H581</f>
        <v>52.937870399999994</v>
      </c>
      <c r="S581" s="148">
        <v>0</v>
      </c>
      <c r="T581" s="149">
        <f>S581*H581</f>
        <v>0</v>
      </c>
      <c r="AR581" s="150" t="s">
        <v>314</v>
      </c>
      <c r="AT581" s="150" t="s">
        <v>309</v>
      </c>
      <c r="AU581" s="150" t="s">
        <v>163</v>
      </c>
      <c r="AY581" s="18" t="s">
        <v>307</v>
      </c>
      <c r="BE581" s="151">
        <f>IF(N581="základní",J581,0)</f>
        <v>0</v>
      </c>
      <c r="BF581" s="151">
        <f>IF(N581="snížená",J581,0)</f>
        <v>0</v>
      </c>
      <c r="BG581" s="151">
        <f>IF(N581="zákl. přenesená",J581,0)</f>
        <v>0</v>
      </c>
      <c r="BH581" s="151">
        <f>IF(N581="sníž. přenesená",J581,0)</f>
        <v>0</v>
      </c>
      <c r="BI581" s="151">
        <f>IF(N581="nulová",J581,0)</f>
        <v>0</v>
      </c>
      <c r="BJ581" s="18" t="s">
        <v>82</v>
      </c>
      <c r="BK581" s="151">
        <f>ROUND(I581*H581,2)</f>
        <v>0</v>
      </c>
      <c r="BL581" s="18" t="s">
        <v>314</v>
      </c>
      <c r="BM581" s="150" t="s">
        <v>2728</v>
      </c>
    </row>
    <row r="582" spans="2:65" s="1" customFormat="1" ht="29.25">
      <c r="B582" s="33"/>
      <c r="D582" s="152" t="s">
        <v>316</v>
      </c>
      <c r="F582" s="153" t="s">
        <v>2729</v>
      </c>
      <c r="I582" s="154"/>
      <c r="L582" s="33"/>
      <c r="M582" s="155"/>
      <c r="T582" s="57"/>
      <c r="AT582" s="18" t="s">
        <v>316</v>
      </c>
      <c r="AU582" s="18" t="s">
        <v>163</v>
      </c>
    </row>
    <row r="583" spans="2:65" s="13" customFormat="1" ht="11.25">
      <c r="B583" s="162"/>
      <c r="D583" s="152" t="s">
        <v>318</v>
      </c>
      <c r="E583" s="163" t="s">
        <v>1</v>
      </c>
      <c r="F583" s="164" t="s">
        <v>2730</v>
      </c>
      <c r="H583" s="165">
        <v>26.425999999999998</v>
      </c>
      <c r="I583" s="166"/>
      <c r="L583" s="162"/>
      <c r="M583" s="167"/>
      <c r="T583" s="168"/>
      <c r="AT583" s="163" t="s">
        <v>318</v>
      </c>
      <c r="AU583" s="163" t="s">
        <v>163</v>
      </c>
      <c r="AV583" s="13" t="s">
        <v>84</v>
      </c>
      <c r="AW583" s="13" t="s">
        <v>32</v>
      </c>
      <c r="AX583" s="13" t="s">
        <v>75</v>
      </c>
      <c r="AY583" s="163" t="s">
        <v>307</v>
      </c>
    </row>
    <row r="584" spans="2:65" s="13" customFormat="1" ht="11.25">
      <c r="B584" s="162"/>
      <c r="D584" s="152" t="s">
        <v>318</v>
      </c>
      <c r="E584" s="163" t="s">
        <v>1</v>
      </c>
      <c r="F584" s="164" t="s">
        <v>2731</v>
      </c>
      <c r="H584" s="165">
        <v>24.058</v>
      </c>
      <c r="I584" s="166"/>
      <c r="L584" s="162"/>
      <c r="M584" s="167"/>
      <c r="T584" s="168"/>
      <c r="AT584" s="163" t="s">
        <v>318</v>
      </c>
      <c r="AU584" s="163" t="s">
        <v>163</v>
      </c>
      <c r="AV584" s="13" t="s">
        <v>84</v>
      </c>
      <c r="AW584" s="13" t="s">
        <v>32</v>
      </c>
      <c r="AX584" s="13" t="s">
        <v>75</v>
      </c>
      <c r="AY584" s="163" t="s">
        <v>307</v>
      </c>
    </row>
    <row r="585" spans="2:65" s="13" customFormat="1" ht="11.25">
      <c r="B585" s="162"/>
      <c r="D585" s="152" t="s">
        <v>318</v>
      </c>
      <c r="E585" s="163" t="s">
        <v>1</v>
      </c>
      <c r="F585" s="164" t="s">
        <v>2732</v>
      </c>
      <c r="H585" s="165">
        <v>22.896000000000001</v>
      </c>
      <c r="I585" s="166"/>
      <c r="L585" s="162"/>
      <c r="M585" s="167"/>
      <c r="T585" s="168"/>
      <c r="AT585" s="163" t="s">
        <v>318</v>
      </c>
      <c r="AU585" s="163" t="s">
        <v>163</v>
      </c>
      <c r="AV585" s="13" t="s">
        <v>84</v>
      </c>
      <c r="AW585" s="13" t="s">
        <v>32</v>
      </c>
      <c r="AX585" s="13" t="s">
        <v>75</v>
      </c>
      <c r="AY585" s="163" t="s">
        <v>307</v>
      </c>
    </row>
    <row r="586" spans="2:65" s="13" customFormat="1" ht="11.25">
      <c r="B586" s="162"/>
      <c r="D586" s="152" t="s">
        <v>318</v>
      </c>
      <c r="E586" s="163" t="s">
        <v>1</v>
      </c>
      <c r="F586" s="164" t="s">
        <v>2733</v>
      </c>
      <c r="H586" s="165">
        <v>35.290999999999997</v>
      </c>
      <c r="I586" s="166"/>
      <c r="L586" s="162"/>
      <c r="M586" s="167"/>
      <c r="T586" s="168"/>
      <c r="AT586" s="163" t="s">
        <v>318</v>
      </c>
      <c r="AU586" s="163" t="s">
        <v>163</v>
      </c>
      <c r="AV586" s="13" t="s">
        <v>84</v>
      </c>
      <c r="AW586" s="13" t="s">
        <v>32</v>
      </c>
      <c r="AX586" s="13" t="s">
        <v>75</v>
      </c>
      <c r="AY586" s="163" t="s">
        <v>307</v>
      </c>
    </row>
    <row r="587" spans="2:65" s="13" customFormat="1" ht="11.25">
      <c r="B587" s="162"/>
      <c r="D587" s="152" t="s">
        <v>318</v>
      </c>
      <c r="E587" s="163" t="s">
        <v>1</v>
      </c>
      <c r="F587" s="164" t="s">
        <v>2734</v>
      </c>
      <c r="H587" s="165">
        <v>22.26</v>
      </c>
      <c r="I587" s="166"/>
      <c r="L587" s="162"/>
      <c r="M587" s="167"/>
      <c r="T587" s="168"/>
      <c r="AT587" s="163" t="s">
        <v>318</v>
      </c>
      <c r="AU587" s="163" t="s">
        <v>163</v>
      </c>
      <c r="AV587" s="13" t="s">
        <v>84</v>
      </c>
      <c r="AW587" s="13" t="s">
        <v>32</v>
      </c>
      <c r="AX587" s="13" t="s">
        <v>75</v>
      </c>
      <c r="AY587" s="163" t="s">
        <v>307</v>
      </c>
    </row>
    <row r="588" spans="2:65" s="13" customFormat="1" ht="11.25">
      <c r="B588" s="162"/>
      <c r="D588" s="152" t="s">
        <v>318</v>
      </c>
      <c r="E588" s="163" t="s">
        <v>1</v>
      </c>
      <c r="F588" s="164" t="s">
        <v>2735</v>
      </c>
      <c r="H588" s="165">
        <v>48.488999999999997</v>
      </c>
      <c r="I588" s="166"/>
      <c r="L588" s="162"/>
      <c r="M588" s="167"/>
      <c r="T588" s="168"/>
      <c r="AT588" s="163" t="s">
        <v>318</v>
      </c>
      <c r="AU588" s="163" t="s">
        <v>163</v>
      </c>
      <c r="AV588" s="13" t="s">
        <v>84</v>
      </c>
      <c r="AW588" s="13" t="s">
        <v>32</v>
      </c>
      <c r="AX588" s="13" t="s">
        <v>75</v>
      </c>
      <c r="AY588" s="163" t="s">
        <v>307</v>
      </c>
    </row>
    <row r="589" spans="2:65" s="12" customFormat="1" ht="11.25">
      <c r="B589" s="156"/>
      <c r="D589" s="152" t="s">
        <v>318</v>
      </c>
      <c r="E589" s="157" t="s">
        <v>1</v>
      </c>
      <c r="F589" s="158" t="s">
        <v>2721</v>
      </c>
      <c r="H589" s="157" t="s">
        <v>1</v>
      </c>
      <c r="I589" s="159"/>
      <c r="L589" s="156"/>
      <c r="M589" s="160"/>
      <c r="T589" s="161"/>
      <c r="AT589" s="157" t="s">
        <v>318</v>
      </c>
      <c r="AU589" s="157" t="s">
        <v>163</v>
      </c>
      <c r="AV589" s="12" t="s">
        <v>82</v>
      </c>
      <c r="AW589" s="12" t="s">
        <v>32</v>
      </c>
      <c r="AX589" s="12" t="s">
        <v>75</v>
      </c>
      <c r="AY589" s="157" t="s">
        <v>307</v>
      </c>
    </row>
    <row r="590" spans="2:65" s="13" customFormat="1" ht="11.25">
      <c r="B590" s="162"/>
      <c r="D590" s="152" t="s">
        <v>318</v>
      </c>
      <c r="E590" s="163" t="s">
        <v>1</v>
      </c>
      <c r="F590" s="164" t="s">
        <v>2723</v>
      </c>
      <c r="H590" s="165">
        <v>-1.25</v>
      </c>
      <c r="I590" s="166"/>
      <c r="L590" s="162"/>
      <c r="M590" s="167"/>
      <c r="T590" s="168"/>
      <c r="AT590" s="163" t="s">
        <v>318</v>
      </c>
      <c r="AU590" s="163" t="s">
        <v>163</v>
      </c>
      <c r="AV590" s="13" t="s">
        <v>84</v>
      </c>
      <c r="AW590" s="13" t="s">
        <v>32</v>
      </c>
      <c r="AX590" s="13" t="s">
        <v>75</v>
      </c>
      <c r="AY590" s="163" t="s">
        <v>307</v>
      </c>
    </row>
    <row r="591" spans="2:65" s="14" customFormat="1" ht="11.25">
      <c r="B591" s="169"/>
      <c r="D591" s="152" t="s">
        <v>318</v>
      </c>
      <c r="E591" s="170" t="s">
        <v>1</v>
      </c>
      <c r="F591" s="171" t="s">
        <v>325</v>
      </c>
      <c r="H591" s="172">
        <v>178.17</v>
      </c>
      <c r="I591" s="173"/>
      <c r="L591" s="169"/>
      <c r="M591" s="174"/>
      <c r="T591" s="175"/>
      <c r="AT591" s="170" t="s">
        <v>318</v>
      </c>
      <c r="AU591" s="170" t="s">
        <v>163</v>
      </c>
      <c r="AV591" s="14" t="s">
        <v>314</v>
      </c>
      <c r="AW591" s="14" t="s">
        <v>32</v>
      </c>
      <c r="AX591" s="14" t="s">
        <v>82</v>
      </c>
      <c r="AY591" s="170" t="s">
        <v>307</v>
      </c>
    </row>
    <row r="592" spans="2:65" s="1" customFormat="1" ht="33" customHeight="1">
      <c r="B592" s="33"/>
      <c r="C592" s="139" t="s">
        <v>637</v>
      </c>
      <c r="D592" s="139" t="s">
        <v>309</v>
      </c>
      <c r="E592" s="140" t="s">
        <v>2736</v>
      </c>
      <c r="F592" s="141" t="s">
        <v>2737</v>
      </c>
      <c r="G592" s="142" t="s">
        <v>312</v>
      </c>
      <c r="H592" s="143">
        <v>245.798</v>
      </c>
      <c r="I592" s="144"/>
      <c r="J592" s="145">
        <f>ROUND(I592*H592,2)</f>
        <v>0</v>
      </c>
      <c r="K592" s="141" t="s">
        <v>313</v>
      </c>
      <c r="L592" s="33"/>
      <c r="M592" s="146" t="s">
        <v>1</v>
      </c>
      <c r="N592" s="147" t="s">
        <v>40</v>
      </c>
      <c r="P592" s="148">
        <f>O592*H592</f>
        <v>0</v>
      </c>
      <c r="Q592" s="148">
        <v>0.34945999999999999</v>
      </c>
      <c r="R592" s="148">
        <f>Q592*H592</f>
        <v>85.896569079999992</v>
      </c>
      <c r="S592" s="148">
        <v>0</v>
      </c>
      <c r="T592" s="149">
        <f>S592*H592</f>
        <v>0</v>
      </c>
      <c r="AR592" s="150" t="s">
        <v>314</v>
      </c>
      <c r="AT592" s="150" t="s">
        <v>309</v>
      </c>
      <c r="AU592" s="150" t="s">
        <v>163</v>
      </c>
      <c r="AY592" s="18" t="s">
        <v>307</v>
      </c>
      <c r="BE592" s="151">
        <f>IF(N592="základní",J592,0)</f>
        <v>0</v>
      </c>
      <c r="BF592" s="151">
        <f>IF(N592="snížená",J592,0)</f>
        <v>0</v>
      </c>
      <c r="BG592" s="151">
        <f>IF(N592="zákl. přenesená",J592,0)</f>
        <v>0</v>
      </c>
      <c r="BH592" s="151">
        <f>IF(N592="sníž. přenesená",J592,0)</f>
        <v>0</v>
      </c>
      <c r="BI592" s="151">
        <f>IF(N592="nulová",J592,0)</f>
        <v>0</v>
      </c>
      <c r="BJ592" s="18" t="s">
        <v>82</v>
      </c>
      <c r="BK592" s="151">
        <f>ROUND(I592*H592,2)</f>
        <v>0</v>
      </c>
      <c r="BL592" s="18" t="s">
        <v>314</v>
      </c>
      <c r="BM592" s="150" t="s">
        <v>2738</v>
      </c>
    </row>
    <row r="593" spans="2:65" s="1" customFormat="1" ht="29.25">
      <c r="B593" s="33"/>
      <c r="D593" s="152" t="s">
        <v>316</v>
      </c>
      <c r="F593" s="153" t="s">
        <v>2739</v>
      </c>
      <c r="I593" s="154"/>
      <c r="L593" s="33"/>
      <c r="M593" s="155"/>
      <c r="T593" s="57"/>
      <c r="AT593" s="18" t="s">
        <v>316</v>
      </c>
      <c r="AU593" s="18" t="s">
        <v>163</v>
      </c>
    </row>
    <row r="594" spans="2:65" s="13" customFormat="1" ht="11.25">
      <c r="B594" s="162"/>
      <c r="D594" s="152" t="s">
        <v>318</v>
      </c>
      <c r="E594" s="163" t="s">
        <v>1</v>
      </c>
      <c r="F594" s="164" t="s">
        <v>2740</v>
      </c>
      <c r="H594" s="165">
        <v>12.148</v>
      </c>
      <c r="I594" s="166"/>
      <c r="L594" s="162"/>
      <c r="M594" s="167"/>
      <c r="T594" s="168"/>
      <c r="AT594" s="163" t="s">
        <v>318</v>
      </c>
      <c r="AU594" s="163" t="s">
        <v>163</v>
      </c>
      <c r="AV594" s="13" t="s">
        <v>84</v>
      </c>
      <c r="AW594" s="13" t="s">
        <v>32</v>
      </c>
      <c r="AX594" s="13" t="s">
        <v>75</v>
      </c>
      <c r="AY594" s="163" t="s">
        <v>307</v>
      </c>
    </row>
    <row r="595" spans="2:65" s="13" customFormat="1" ht="11.25">
      <c r="B595" s="162"/>
      <c r="D595" s="152" t="s">
        <v>318</v>
      </c>
      <c r="E595" s="163" t="s">
        <v>1</v>
      </c>
      <c r="F595" s="164" t="s">
        <v>2741</v>
      </c>
      <c r="H595" s="165">
        <v>23.960999999999999</v>
      </c>
      <c r="I595" s="166"/>
      <c r="L595" s="162"/>
      <c r="M595" s="167"/>
      <c r="T595" s="168"/>
      <c r="AT595" s="163" t="s">
        <v>318</v>
      </c>
      <c r="AU595" s="163" t="s">
        <v>163</v>
      </c>
      <c r="AV595" s="13" t="s">
        <v>84</v>
      </c>
      <c r="AW595" s="13" t="s">
        <v>32</v>
      </c>
      <c r="AX595" s="13" t="s">
        <v>75</v>
      </c>
      <c r="AY595" s="163" t="s">
        <v>307</v>
      </c>
    </row>
    <row r="596" spans="2:65" s="13" customFormat="1" ht="11.25">
      <c r="B596" s="162"/>
      <c r="D596" s="152" t="s">
        <v>318</v>
      </c>
      <c r="E596" s="163" t="s">
        <v>1</v>
      </c>
      <c r="F596" s="164" t="s">
        <v>2742</v>
      </c>
      <c r="H596" s="165">
        <v>10.367000000000001</v>
      </c>
      <c r="I596" s="166"/>
      <c r="L596" s="162"/>
      <c r="M596" s="167"/>
      <c r="T596" s="168"/>
      <c r="AT596" s="163" t="s">
        <v>318</v>
      </c>
      <c r="AU596" s="163" t="s">
        <v>163</v>
      </c>
      <c r="AV596" s="13" t="s">
        <v>84</v>
      </c>
      <c r="AW596" s="13" t="s">
        <v>32</v>
      </c>
      <c r="AX596" s="13" t="s">
        <v>75</v>
      </c>
      <c r="AY596" s="163" t="s">
        <v>307</v>
      </c>
    </row>
    <row r="597" spans="2:65" s="13" customFormat="1" ht="11.25">
      <c r="B597" s="162"/>
      <c r="D597" s="152" t="s">
        <v>318</v>
      </c>
      <c r="E597" s="163" t="s">
        <v>1</v>
      </c>
      <c r="F597" s="164" t="s">
        <v>2743</v>
      </c>
      <c r="H597" s="165">
        <v>21.178999999999998</v>
      </c>
      <c r="I597" s="166"/>
      <c r="L597" s="162"/>
      <c r="M597" s="167"/>
      <c r="T597" s="168"/>
      <c r="AT597" s="163" t="s">
        <v>318</v>
      </c>
      <c r="AU597" s="163" t="s">
        <v>163</v>
      </c>
      <c r="AV597" s="13" t="s">
        <v>84</v>
      </c>
      <c r="AW597" s="13" t="s">
        <v>32</v>
      </c>
      <c r="AX597" s="13" t="s">
        <v>75</v>
      </c>
      <c r="AY597" s="163" t="s">
        <v>307</v>
      </c>
    </row>
    <row r="598" spans="2:65" s="13" customFormat="1" ht="11.25">
      <c r="B598" s="162"/>
      <c r="D598" s="152" t="s">
        <v>318</v>
      </c>
      <c r="E598" s="163" t="s">
        <v>1</v>
      </c>
      <c r="F598" s="164" t="s">
        <v>2744</v>
      </c>
      <c r="H598" s="165">
        <v>9.8580000000000005</v>
      </c>
      <c r="I598" s="166"/>
      <c r="L598" s="162"/>
      <c r="M598" s="167"/>
      <c r="T598" s="168"/>
      <c r="AT598" s="163" t="s">
        <v>318</v>
      </c>
      <c r="AU598" s="163" t="s">
        <v>163</v>
      </c>
      <c r="AV598" s="13" t="s">
        <v>84</v>
      </c>
      <c r="AW598" s="13" t="s">
        <v>32</v>
      </c>
      <c r="AX598" s="13" t="s">
        <v>75</v>
      </c>
      <c r="AY598" s="163" t="s">
        <v>307</v>
      </c>
    </row>
    <row r="599" spans="2:65" s="13" customFormat="1" ht="11.25">
      <c r="B599" s="162"/>
      <c r="D599" s="152" t="s">
        <v>318</v>
      </c>
      <c r="E599" s="163" t="s">
        <v>1</v>
      </c>
      <c r="F599" s="164" t="s">
        <v>2745</v>
      </c>
      <c r="H599" s="165">
        <v>15.105</v>
      </c>
      <c r="I599" s="166"/>
      <c r="L599" s="162"/>
      <c r="M599" s="167"/>
      <c r="T599" s="168"/>
      <c r="AT599" s="163" t="s">
        <v>318</v>
      </c>
      <c r="AU599" s="163" t="s">
        <v>163</v>
      </c>
      <c r="AV599" s="13" t="s">
        <v>84</v>
      </c>
      <c r="AW599" s="13" t="s">
        <v>32</v>
      </c>
      <c r="AX599" s="13" t="s">
        <v>75</v>
      </c>
      <c r="AY599" s="163" t="s">
        <v>307</v>
      </c>
    </row>
    <row r="600" spans="2:65" s="12" customFormat="1" ht="11.25">
      <c r="B600" s="156"/>
      <c r="D600" s="152" t="s">
        <v>318</v>
      </c>
      <c r="E600" s="157" t="s">
        <v>1</v>
      </c>
      <c r="F600" s="158" t="s">
        <v>541</v>
      </c>
      <c r="H600" s="157" t="s">
        <v>1</v>
      </c>
      <c r="I600" s="159"/>
      <c r="L600" s="156"/>
      <c r="M600" s="160"/>
      <c r="T600" s="161"/>
      <c r="AT600" s="157" t="s">
        <v>318</v>
      </c>
      <c r="AU600" s="157" t="s">
        <v>163</v>
      </c>
      <c r="AV600" s="12" t="s">
        <v>82</v>
      </c>
      <c r="AW600" s="12" t="s">
        <v>32</v>
      </c>
      <c r="AX600" s="12" t="s">
        <v>75</v>
      </c>
      <c r="AY600" s="157" t="s">
        <v>307</v>
      </c>
    </row>
    <row r="601" spans="2:65" s="13" customFormat="1" ht="11.25">
      <c r="B601" s="162"/>
      <c r="D601" s="152" t="s">
        <v>318</v>
      </c>
      <c r="E601" s="163" t="s">
        <v>1</v>
      </c>
      <c r="F601" s="164" t="s">
        <v>2746</v>
      </c>
      <c r="H601" s="165">
        <v>100.74</v>
      </c>
      <c r="I601" s="166"/>
      <c r="L601" s="162"/>
      <c r="M601" s="167"/>
      <c r="T601" s="168"/>
      <c r="AT601" s="163" t="s">
        <v>318</v>
      </c>
      <c r="AU601" s="163" t="s">
        <v>163</v>
      </c>
      <c r="AV601" s="13" t="s">
        <v>84</v>
      </c>
      <c r="AW601" s="13" t="s">
        <v>32</v>
      </c>
      <c r="AX601" s="13" t="s">
        <v>75</v>
      </c>
      <c r="AY601" s="163" t="s">
        <v>307</v>
      </c>
    </row>
    <row r="602" spans="2:65" s="13" customFormat="1" ht="11.25">
      <c r="B602" s="162"/>
      <c r="D602" s="152" t="s">
        <v>318</v>
      </c>
      <c r="E602" s="163" t="s">
        <v>1</v>
      </c>
      <c r="F602" s="164" t="s">
        <v>2747</v>
      </c>
      <c r="H602" s="165">
        <v>52.44</v>
      </c>
      <c r="I602" s="166"/>
      <c r="L602" s="162"/>
      <c r="M602" s="167"/>
      <c r="T602" s="168"/>
      <c r="AT602" s="163" t="s">
        <v>318</v>
      </c>
      <c r="AU602" s="163" t="s">
        <v>163</v>
      </c>
      <c r="AV602" s="13" t="s">
        <v>84</v>
      </c>
      <c r="AW602" s="13" t="s">
        <v>32</v>
      </c>
      <c r="AX602" s="13" t="s">
        <v>75</v>
      </c>
      <c r="AY602" s="163" t="s">
        <v>307</v>
      </c>
    </row>
    <row r="603" spans="2:65" s="14" customFormat="1" ht="11.25">
      <c r="B603" s="169"/>
      <c r="D603" s="152" t="s">
        <v>318</v>
      </c>
      <c r="E603" s="170" t="s">
        <v>1</v>
      </c>
      <c r="F603" s="171" t="s">
        <v>325</v>
      </c>
      <c r="H603" s="172">
        <v>245.798</v>
      </c>
      <c r="I603" s="173"/>
      <c r="L603" s="169"/>
      <c r="M603" s="174"/>
      <c r="T603" s="175"/>
      <c r="AT603" s="170" t="s">
        <v>318</v>
      </c>
      <c r="AU603" s="170" t="s">
        <v>163</v>
      </c>
      <c r="AV603" s="14" t="s">
        <v>314</v>
      </c>
      <c r="AW603" s="14" t="s">
        <v>32</v>
      </c>
      <c r="AX603" s="14" t="s">
        <v>82</v>
      </c>
      <c r="AY603" s="170" t="s">
        <v>307</v>
      </c>
    </row>
    <row r="604" spans="2:65" s="1" customFormat="1" ht="21.75" customHeight="1">
      <c r="B604" s="33"/>
      <c r="C604" s="139" t="s">
        <v>653</v>
      </c>
      <c r="D604" s="139" t="s">
        <v>309</v>
      </c>
      <c r="E604" s="140" t="s">
        <v>2748</v>
      </c>
      <c r="F604" s="141" t="s">
        <v>2749</v>
      </c>
      <c r="G604" s="142" t="s">
        <v>405</v>
      </c>
      <c r="H604" s="143">
        <v>12</v>
      </c>
      <c r="I604" s="144"/>
      <c r="J604" s="145">
        <f>ROUND(I604*H604,2)</f>
        <v>0</v>
      </c>
      <c r="K604" s="141" t="s">
        <v>313</v>
      </c>
      <c r="L604" s="33"/>
      <c r="M604" s="146" t="s">
        <v>1</v>
      </c>
      <c r="N604" s="147" t="s">
        <v>40</v>
      </c>
      <c r="P604" s="148">
        <f>O604*H604</f>
        <v>0</v>
      </c>
      <c r="Q604" s="148">
        <v>2.2780000000000002E-2</v>
      </c>
      <c r="R604" s="148">
        <f>Q604*H604</f>
        <v>0.27336000000000005</v>
      </c>
      <c r="S604" s="148">
        <v>0</v>
      </c>
      <c r="T604" s="149">
        <f>S604*H604</f>
        <v>0</v>
      </c>
      <c r="AR604" s="150" t="s">
        <v>314</v>
      </c>
      <c r="AT604" s="150" t="s">
        <v>309</v>
      </c>
      <c r="AU604" s="150" t="s">
        <v>163</v>
      </c>
      <c r="AY604" s="18" t="s">
        <v>307</v>
      </c>
      <c r="BE604" s="151">
        <f>IF(N604="základní",J604,0)</f>
        <v>0</v>
      </c>
      <c r="BF604" s="151">
        <f>IF(N604="snížená",J604,0)</f>
        <v>0</v>
      </c>
      <c r="BG604" s="151">
        <f>IF(N604="zákl. přenesená",J604,0)</f>
        <v>0</v>
      </c>
      <c r="BH604" s="151">
        <f>IF(N604="sníž. přenesená",J604,0)</f>
        <v>0</v>
      </c>
      <c r="BI604" s="151">
        <f>IF(N604="nulová",J604,0)</f>
        <v>0</v>
      </c>
      <c r="BJ604" s="18" t="s">
        <v>82</v>
      </c>
      <c r="BK604" s="151">
        <f>ROUND(I604*H604,2)</f>
        <v>0</v>
      </c>
      <c r="BL604" s="18" t="s">
        <v>314</v>
      </c>
      <c r="BM604" s="150" t="s">
        <v>2750</v>
      </c>
    </row>
    <row r="605" spans="2:65" s="1" customFormat="1" ht="19.5">
      <c r="B605" s="33"/>
      <c r="D605" s="152" t="s">
        <v>316</v>
      </c>
      <c r="F605" s="153" t="s">
        <v>2751</v>
      </c>
      <c r="I605" s="154"/>
      <c r="L605" s="33"/>
      <c r="M605" s="155"/>
      <c r="T605" s="57"/>
      <c r="AT605" s="18" t="s">
        <v>316</v>
      </c>
      <c r="AU605" s="18" t="s">
        <v>163</v>
      </c>
    </row>
    <row r="606" spans="2:65" s="12" customFormat="1" ht="11.25">
      <c r="B606" s="156"/>
      <c r="D606" s="152" t="s">
        <v>318</v>
      </c>
      <c r="E606" s="157" t="s">
        <v>1</v>
      </c>
      <c r="F606" s="158" t="s">
        <v>2752</v>
      </c>
      <c r="H606" s="157" t="s">
        <v>1</v>
      </c>
      <c r="I606" s="159"/>
      <c r="L606" s="156"/>
      <c r="M606" s="160"/>
      <c r="T606" s="161"/>
      <c r="AT606" s="157" t="s">
        <v>318</v>
      </c>
      <c r="AU606" s="157" t="s">
        <v>163</v>
      </c>
      <c r="AV606" s="12" t="s">
        <v>82</v>
      </c>
      <c r="AW606" s="12" t="s">
        <v>32</v>
      </c>
      <c r="AX606" s="12" t="s">
        <v>75</v>
      </c>
      <c r="AY606" s="157" t="s">
        <v>307</v>
      </c>
    </row>
    <row r="607" spans="2:65" s="13" customFormat="1" ht="11.25">
      <c r="B607" s="162"/>
      <c r="D607" s="152" t="s">
        <v>318</v>
      </c>
      <c r="E607" s="163" t="s">
        <v>1</v>
      </c>
      <c r="F607" s="164" t="s">
        <v>84</v>
      </c>
      <c r="H607" s="165">
        <v>2</v>
      </c>
      <c r="I607" s="166"/>
      <c r="L607" s="162"/>
      <c r="M607" s="167"/>
      <c r="T607" s="168"/>
      <c r="AT607" s="163" t="s">
        <v>318</v>
      </c>
      <c r="AU607" s="163" t="s">
        <v>163</v>
      </c>
      <c r="AV607" s="13" t="s">
        <v>84</v>
      </c>
      <c r="AW607" s="13" t="s">
        <v>32</v>
      </c>
      <c r="AX607" s="13" t="s">
        <v>75</v>
      </c>
      <c r="AY607" s="163" t="s">
        <v>307</v>
      </c>
    </row>
    <row r="608" spans="2:65" s="12" customFormat="1" ht="11.25">
      <c r="B608" s="156"/>
      <c r="D608" s="152" t="s">
        <v>318</v>
      </c>
      <c r="E608" s="157" t="s">
        <v>1</v>
      </c>
      <c r="F608" s="158" t="s">
        <v>2753</v>
      </c>
      <c r="H608" s="157" t="s">
        <v>1</v>
      </c>
      <c r="I608" s="159"/>
      <c r="L608" s="156"/>
      <c r="M608" s="160"/>
      <c r="T608" s="161"/>
      <c r="AT608" s="157" t="s">
        <v>318</v>
      </c>
      <c r="AU608" s="157" t="s">
        <v>163</v>
      </c>
      <c r="AV608" s="12" t="s">
        <v>82</v>
      </c>
      <c r="AW608" s="12" t="s">
        <v>32</v>
      </c>
      <c r="AX608" s="12" t="s">
        <v>75</v>
      </c>
      <c r="AY608" s="157" t="s">
        <v>307</v>
      </c>
    </row>
    <row r="609" spans="2:65" s="13" customFormat="1" ht="11.25">
      <c r="B609" s="162"/>
      <c r="D609" s="152" t="s">
        <v>318</v>
      </c>
      <c r="E609" s="163" t="s">
        <v>1</v>
      </c>
      <c r="F609" s="164" t="s">
        <v>163</v>
      </c>
      <c r="H609" s="165">
        <v>3</v>
      </c>
      <c r="I609" s="166"/>
      <c r="L609" s="162"/>
      <c r="M609" s="167"/>
      <c r="T609" s="168"/>
      <c r="AT609" s="163" t="s">
        <v>318</v>
      </c>
      <c r="AU609" s="163" t="s">
        <v>163</v>
      </c>
      <c r="AV609" s="13" t="s">
        <v>84</v>
      </c>
      <c r="AW609" s="13" t="s">
        <v>32</v>
      </c>
      <c r="AX609" s="13" t="s">
        <v>75</v>
      </c>
      <c r="AY609" s="163" t="s">
        <v>307</v>
      </c>
    </row>
    <row r="610" spans="2:65" s="12" customFormat="1" ht="11.25">
      <c r="B610" s="156"/>
      <c r="D610" s="152" t="s">
        <v>318</v>
      </c>
      <c r="E610" s="157" t="s">
        <v>1</v>
      </c>
      <c r="F610" s="158" t="s">
        <v>2754</v>
      </c>
      <c r="H610" s="157" t="s">
        <v>1</v>
      </c>
      <c r="I610" s="159"/>
      <c r="L610" s="156"/>
      <c r="M610" s="160"/>
      <c r="T610" s="161"/>
      <c r="AT610" s="157" t="s">
        <v>318</v>
      </c>
      <c r="AU610" s="157" t="s">
        <v>163</v>
      </c>
      <c r="AV610" s="12" t="s">
        <v>82</v>
      </c>
      <c r="AW610" s="12" t="s">
        <v>32</v>
      </c>
      <c r="AX610" s="12" t="s">
        <v>75</v>
      </c>
      <c r="AY610" s="157" t="s">
        <v>307</v>
      </c>
    </row>
    <row r="611" spans="2:65" s="13" customFormat="1" ht="11.25">
      <c r="B611" s="162"/>
      <c r="D611" s="152" t="s">
        <v>318</v>
      </c>
      <c r="E611" s="163" t="s">
        <v>1</v>
      </c>
      <c r="F611" s="164" t="s">
        <v>361</v>
      </c>
      <c r="H611" s="165">
        <v>7</v>
      </c>
      <c r="I611" s="166"/>
      <c r="L611" s="162"/>
      <c r="M611" s="167"/>
      <c r="T611" s="168"/>
      <c r="AT611" s="163" t="s">
        <v>318</v>
      </c>
      <c r="AU611" s="163" t="s">
        <v>163</v>
      </c>
      <c r="AV611" s="13" t="s">
        <v>84</v>
      </c>
      <c r="AW611" s="13" t="s">
        <v>32</v>
      </c>
      <c r="AX611" s="13" t="s">
        <v>75</v>
      </c>
      <c r="AY611" s="163" t="s">
        <v>307</v>
      </c>
    </row>
    <row r="612" spans="2:65" s="14" customFormat="1" ht="11.25">
      <c r="B612" s="169"/>
      <c r="D612" s="152" t="s">
        <v>318</v>
      </c>
      <c r="E612" s="170" t="s">
        <v>1</v>
      </c>
      <c r="F612" s="171" t="s">
        <v>325</v>
      </c>
      <c r="H612" s="172">
        <v>12</v>
      </c>
      <c r="I612" s="173"/>
      <c r="L612" s="169"/>
      <c r="M612" s="174"/>
      <c r="T612" s="175"/>
      <c r="AT612" s="170" t="s">
        <v>318</v>
      </c>
      <c r="AU612" s="170" t="s">
        <v>163</v>
      </c>
      <c r="AV612" s="14" t="s">
        <v>314</v>
      </c>
      <c r="AW612" s="14" t="s">
        <v>32</v>
      </c>
      <c r="AX612" s="14" t="s">
        <v>82</v>
      </c>
      <c r="AY612" s="170" t="s">
        <v>307</v>
      </c>
    </row>
    <row r="613" spans="2:65" s="1" customFormat="1" ht="21.75" customHeight="1">
      <c r="B613" s="33"/>
      <c r="C613" s="139" t="s">
        <v>659</v>
      </c>
      <c r="D613" s="139" t="s">
        <v>309</v>
      </c>
      <c r="E613" s="140" t="s">
        <v>2755</v>
      </c>
      <c r="F613" s="141" t="s">
        <v>2756</v>
      </c>
      <c r="G613" s="142" t="s">
        <v>405</v>
      </c>
      <c r="H613" s="143">
        <v>37</v>
      </c>
      <c r="I613" s="144"/>
      <c r="J613" s="145">
        <f>ROUND(I613*H613,2)</f>
        <v>0</v>
      </c>
      <c r="K613" s="141" t="s">
        <v>313</v>
      </c>
      <c r="L613" s="33"/>
      <c r="M613" s="146" t="s">
        <v>1</v>
      </c>
      <c r="N613" s="147" t="s">
        <v>40</v>
      </c>
      <c r="P613" s="148">
        <f>O613*H613</f>
        <v>0</v>
      </c>
      <c r="Q613" s="148">
        <v>4.555E-2</v>
      </c>
      <c r="R613" s="148">
        <f>Q613*H613</f>
        <v>1.6853499999999999</v>
      </c>
      <c r="S613" s="148">
        <v>0</v>
      </c>
      <c r="T613" s="149">
        <f>S613*H613</f>
        <v>0</v>
      </c>
      <c r="AR613" s="150" t="s">
        <v>314</v>
      </c>
      <c r="AT613" s="150" t="s">
        <v>309</v>
      </c>
      <c r="AU613" s="150" t="s">
        <v>163</v>
      </c>
      <c r="AY613" s="18" t="s">
        <v>307</v>
      </c>
      <c r="BE613" s="151">
        <f>IF(N613="základní",J613,0)</f>
        <v>0</v>
      </c>
      <c r="BF613" s="151">
        <f>IF(N613="snížená",J613,0)</f>
        <v>0</v>
      </c>
      <c r="BG613" s="151">
        <f>IF(N613="zákl. přenesená",J613,0)</f>
        <v>0</v>
      </c>
      <c r="BH613" s="151">
        <f>IF(N613="sníž. přenesená",J613,0)</f>
        <v>0</v>
      </c>
      <c r="BI613" s="151">
        <f>IF(N613="nulová",J613,0)</f>
        <v>0</v>
      </c>
      <c r="BJ613" s="18" t="s">
        <v>82</v>
      </c>
      <c r="BK613" s="151">
        <f>ROUND(I613*H613,2)</f>
        <v>0</v>
      </c>
      <c r="BL613" s="18" t="s">
        <v>314</v>
      </c>
      <c r="BM613" s="150" t="s">
        <v>2757</v>
      </c>
    </row>
    <row r="614" spans="2:65" s="1" customFormat="1" ht="19.5">
      <c r="B614" s="33"/>
      <c r="D614" s="152" t="s">
        <v>316</v>
      </c>
      <c r="F614" s="153" t="s">
        <v>2758</v>
      </c>
      <c r="I614" s="154"/>
      <c r="L614" s="33"/>
      <c r="M614" s="155"/>
      <c r="T614" s="57"/>
      <c r="AT614" s="18" t="s">
        <v>316</v>
      </c>
      <c r="AU614" s="18" t="s">
        <v>163</v>
      </c>
    </row>
    <row r="615" spans="2:65" s="12" customFormat="1" ht="11.25">
      <c r="B615" s="156"/>
      <c r="D615" s="152" t="s">
        <v>318</v>
      </c>
      <c r="E615" s="157" t="s">
        <v>1</v>
      </c>
      <c r="F615" s="158" t="s">
        <v>529</v>
      </c>
      <c r="H615" s="157" t="s">
        <v>1</v>
      </c>
      <c r="I615" s="159"/>
      <c r="L615" s="156"/>
      <c r="M615" s="160"/>
      <c r="T615" s="161"/>
      <c r="AT615" s="157" t="s">
        <v>318</v>
      </c>
      <c r="AU615" s="157" t="s">
        <v>163</v>
      </c>
      <c r="AV615" s="12" t="s">
        <v>82</v>
      </c>
      <c r="AW615" s="12" t="s">
        <v>32</v>
      </c>
      <c r="AX615" s="12" t="s">
        <v>75</v>
      </c>
      <c r="AY615" s="157" t="s">
        <v>307</v>
      </c>
    </row>
    <row r="616" spans="2:65" s="13" customFormat="1" ht="11.25">
      <c r="B616" s="162"/>
      <c r="D616" s="152" t="s">
        <v>318</v>
      </c>
      <c r="E616" s="163" t="s">
        <v>1</v>
      </c>
      <c r="F616" s="164" t="s">
        <v>374</v>
      </c>
      <c r="H616" s="165">
        <v>9</v>
      </c>
      <c r="I616" s="166"/>
      <c r="L616" s="162"/>
      <c r="M616" s="167"/>
      <c r="T616" s="168"/>
      <c r="AT616" s="163" t="s">
        <v>318</v>
      </c>
      <c r="AU616" s="163" t="s">
        <v>163</v>
      </c>
      <c r="AV616" s="13" t="s">
        <v>84</v>
      </c>
      <c r="AW616" s="13" t="s">
        <v>32</v>
      </c>
      <c r="AX616" s="13" t="s">
        <v>75</v>
      </c>
      <c r="AY616" s="163" t="s">
        <v>307</v>
      </c>
    </row>
    <row r="617" spans="2:65" s="12" customFormat="1" ht="11.25">
      <c r="B617" s="156"/>
      <c r="D617" s="152" t="s">
        <v>318</v>
      </c>
      <c r="E617" s="157" t="s">
        <v>1</v>
      </c>
      <c r="F617" s="158" t="s">
        <v>530</v>
      </c>
      <c r="H617" s="157" t="s">
        <v>1</v>
      </c>
      <c r="I617" s="159"/>
      <c r="L617" s="156"/>
      <c r="M617" s="160"/>
      <c r="T617" s="161"/>
      <c r="AT617" s="157" t="s">
        <v>318</v>
      </c>
      <c r="AU617" s="157" t="s">
        <v>163</v>
      </c>
      <c r="AV617" s="12" t="s">
        <v>82</v>
      </c>
      <c r="AW617" s="12" t="s">
        <v>32</v>
      </c>
      <c r="AX617" s="12" t="s">
        <v>75</v>
      </c>
      <c r="AY617" s="157" t="s">
        <v>307</v>
      </c>
    </row>
    <row r="618" spans="2:65" s="13" customFormat="1" ht="11.25">
      <c r="B618" s="162"/>
      <c r="D618" s="152" t="s">
        <v>318</v>
      </c>
      <c r="E618" s="163" t="s">
        <v>1</v>
      </c>
      <c r="F618" s="164" t="s">
        <v>352</v>
      </c>
      <c r="H618" s="165">
        <v>6</v>
      </c>
      <c r="I618" s="166"/>
      <c r="L618" s="162"/>
      <c r="M618" s="167"/>
      <c r="T618" s="168"/>
      <c r="AT618" s="163" t="s">
        <v>318</v>
      </c>
      <c r="AU618" s="163" t="s">
        <v>163</v>
      </c>
      <c r="AV618" s="13" t="s">
        <v>84</v>
      </c>
      <c r="AW618" s="13" t="s">
        <v>32</v>
      </c>
      <c r="AX618" s="13" t="s">
        <v>75</v>
      </c>
      <c r="AY618" s="163" t="s">
        <v>307</v>
      </c>
    </row>
    <row r="619" spans="2:65" s="12" customFormat="1" ht="11.25">
      <c r="B619" s="156"/>
      <c r="D619" s="152" t="s">
        <v>318</v>
      </c>
      <c r="E619" s="157" t="s">
        <v>1</v>
      </c>
      <c r="F619" s="158" t="s">
        <v>531</v>
      </c>
      <c r="H619" s="157" t="s">
        <v>1</v>
      </c>
      <c r="I619" s="159"/>
      <c r="L619" s="156"/>
      <c r="M619" s="160"/>
      <c r="T619" s="161"/>
      <c r="AT619" s="157" t="s">
        <v>318</v>
      </c>
      <c r="AU619" s="157" t="s">
        <v>163</v>
      </c>
      <c r="AV619" s="12" t="s">
        <v>82</v>
      </c>
      <c r="AW619" s="12" t="s">
        <v>32</v>
      </c>
      <c r="AX619" s="12" t="s">
        <v>75</v>
      </c>
      <c r="AY619" s="157" t="s">
        <v>307</v>
      </c>
    </row>
    <row r="620" spans="2:65" s="13" customFormat="1" ht="11.25">
      <c r="B620" s="162"/>
      <c r="D620" s="152" t="s">
        <v>318</v>
      </c>
      <c r="E620" s="163" t="s">
        <v>1</v>
      </c>
      <c r="F620" s="164" t="s">
        <v>84</v>
      </c>
      <c r="H620" s="165">
        <v>2</v>
      </c>
      <c r="I620" s="166"/>
      <c r="L620" s="162"/>
      <c r="M620" s="167"/>
      <c r="T620" s="168"/>
      <c r="AT620" s="163" t="s">
        <v>318</v>
      </c>
      <c r="AU620" s="163" t="s">
        <v>163</v>
      </c>
      <c r="AV620" s="13" t="s">
        <v>84</v>
      </c>
      <c r="AW620" s="13" t="s">
        <v>32</v>
      </c>
      <c r="AX620" s="13" t="s">
        <v>75</v>
      </c>
      <c r="AY620" s="163" t="s">
        <v>307</v>
      </c>
    </row>
    <row r="621" spans="2:65" s="12" customFormat="1" ht="11.25">
      <c r="B621" s="156"/>
      <c r="D621" s="152" t="s">
        <v>318</v>
      </c>
      <c r="E621" s="157" t="s">
        <v>1</v>
      </c>
      <c r="F621" s="158" t="s">
        <v>532</v>
      </c>
      <c r="H621" s="157" t="s">
        <v>1</v>
      </c>
      <c r="I621" s="159"/>
      <c r="L621" s="156"/>
      <c r="M621" s="160"/>
      <c r="T621" s="161"/>
      <c r="AT621" s="157" t="s">
        <v>318</v>
      </c>
      <c r="AU621" s="157" t="s">
        <v>163</v>
      </c>
      <c r="AV621" s="12" t="s">
        <v>82</v>
      </c>
      <c r="AW621" s="12" t="s">
        <v>32</v>
      </c>
      <c r="AX621" s="12" t="s">
        <v>75</v>
      </c>
      <c r="AY621" s="157" t="s">
        <v>307</v>
      </c>
    </row>
    <row r="622" spans="2:65" s="13" customFormat="1" ht="11.25">
      <c r="B622" s="162"/>
      <c r="D622" s="152" t="s">
        <v>318</v>
      </c>
      <c r="E622" s="163" t="s">
        <v>1</v>
      </c>
      <c r="F622" s="164" t="s">
        <v>8</v>
      </c>
      <c r="H622" s="165">
        <v>12</v>
      </c>
      <c r="I622" s="166"/>
      <c r="L622" s="162"/>
      <c r="M622" s="167"/>
      <c r="T622" s="168"/>
      <c r="AT622" s="163" t="s">
        <v>318</v>
      </c>
      <c r="AU622" s="163" t="s">
        <v>163</v>
      </c>
      <c r="AV622" s="13" t="s">
        <v>84</v>
      </c>
      <c r="AW622" s="13" t="s">
        <v>32</v>
      </c>
      <c r="AX622" s="13" t="s">
        <v>75</v>
      </c>
      <c r="AY622" s="163" t="s">
        <v>307</v>
      </c>
    </row>
    <row r="623" spans="2:65" s="12" customFormat="1" ht="11.25">
      <c r="B623" s="156"/>
      <c r="D623" s="152" t="s">
        <v>318</v>
      </c>
      <c r="E623" s="157" t="s">
        <v>1</v>
      </c>
      <c r="F623" s="158" t="s">
        <v>2759</v>
      </c>
      <c r="H623" s="157" t="s">
        <v>1</v>
      </c>
      <c r="I623" s="159"/>
      <c r="L623" s="156"/>
      <c r="M623" s="160"/>
      <c r="T623" s="161"/>
      <c r="AT623" s="157" t="s">
        <v>318</v>
      </c>
      <c r="AU623" s="157" t="s">
        <v>163</v>
      </c>
      <c r="AV623" s="12" t="s">
        <v>82</v>
      </c>
      <c r="AW623" s="12" t="s">
        <v>32</v>
      </c>
      <c r="AX623" s="12" t="s">
        <v>75</v>
      </c>
      <c r="AY623" s="157" t="s">
        <v>307</v>
      </c>
    </row>
    <row r="624" spans="2:65" s="13" customFormat="1" ht="11.25">
      <c r="B624" s="162"/>
      <c r="D624" s="152" t="s">
        <v>318</v>
      </c>
      <c r="E624" s="163" t="s">
        <v>1</v>
      </c>
      <c r="F624" s="164" t="s">
        <v>369</v>
      </c>
      <c r="H624" s="165">
        <v>8</v>
      </c>
      <c r="I624" s="166"/>
      <c r="L624" s="162"/>
      <c r="M624" s="167"/>
      <c r="T624" s="168"/>
      <c r="AT624" s="163" t="s">
        <v>318</v>
      </c>
      <c r="AU624" s="163" t="s">
        <v>163</v>
      </c>
      <c r="AV624" s="13" t="s">
        <v>84</v>
      </c>
      <c r="AW624" s="13" t="s">
        <v>32</v>
      </c>
      <c r="AX624" s="13" t="s">
        <v>75</v>
      </c>
      <c r="AY624" s="163" t="s">
        <v>307</v>
      </c>
    </row>
    <row r="625" spans="2:65" s="14" customFormat="1" ht="11.25">
      <c r="B625" s="169"/>
      <c r="D625" s="152" t="s">
        <v>318</v>
      </c>
      <c r="E625" s="170" t="s">
        <v>1</v>
      </c>
      <c r="F625" s="171" t="s">
        <v>325</v>
      </c>
      <c r="H625" s="172">
        <v>37</v>
      </c>
      <c r="I625" s="173"/>
      <c r="L625" s="169"/>
      <c r="M625" s="174"/>
      <c r="T625" s="175"/>
      <c r="AT625" s="170" t="s">
        <v>318</v>
      </c>
      <c r="AU625" s="170" t="s">
        <v>163</v>
      </c>
      <c r="AV625" s="14" t="s">
        <v>314</v>
      </c>
      <c r="AW625" s="14" t="s">
        <v>32</v>
      </c>
      <c r="AX625" s="14" t="s">
        <v>82</v>
      </c>
      <c r="AY625" s="170" t="s">
        <v>307</v>
      </c>
    </row>
    <row r="626" spans="2:65" s="1" customFormat="1" ht="24.2" customHeight="1">
      <c r="B626" s="33"/>
      <c r="C626" s="139" t="s">
        <v>664</v>
      </c>
      <c r="D626" s="139" t="s">
        <v>309</v>
      </c>
      <c r="E626" s="140" t="s">
        <v>2760</v>
      </c>
      <c r="F626" s="141" t="s">
        <v>2761</v>
      </c>
      <c r="G626" s="142" t="s">
        <v>398</v>
      </c>
      <c r="H626" s="143">
        <v>17.5</v>
      </c>
      <c r="I626" s="144"/>
      <c r="J626" s="145">
        <f>ROUND(I626*H626,2)</f>
        <v>0</v>
      </c>
      <c r="K626" s="141" t="s">
        <v>313</v>
      </c>
      <c r="L626" s="33"/>
      <c r="M626" s="146" t="s">
        <v>1</v>
      </c>
      <c r="N626" s="147" t="s">
        <v>40</v>
      </c>
      <c r="P626" s="148">
        <f>O626*H626</f>
        <v>0</v>
      </c>
      <c r="Q626" s="148">
        <v>1.9000000000000001E-4</v>
      </c>
      <c r="R626" s="148">
        <f>Q626*H626</f>
        <v>3.3250000000000003E-3</v>
      </c>
      <c r="S626" s="148">
        <v>0</v>
      </c>
      <c r="T626" s="149">
        <f>S626*H626</f>
        <v>0</v>
      </c>
      <c r="AR626" s="150" t="s">
        <v>314</v>
      </c>
      <c r="AT626" s="150" t="s">
        <v>309</v>
      </c>
      <c r="AU626" s="150" t="s">
        <v>163</v>
      </c>
      <c r="AY626" s="18" t="s">
        <v>307</v>
      </c>
      <c r="BE626" s="151">
        <f>IF(N626="základní",J626,0)</f>
        <v>0</v>
      </c>
      <c r="BF626" s="151">
        <f>IF(N626="snížená",J626,0)</f>
        <v>0</v>
      </c>
      <c r="BG626" s="151">
        <f>IF(N626="zákl. přenesená",J626,0)</f>
        <v>0</v>
      </c>
      <c r="BH626" s="151">
        <f>IF(N626="sníž. přenesená",J626,0)</f>
        <v>0</v>
      </c>
      <c r="BI626" s="151">
        <f>IF(N626="nulová",J626,0)</f>
        <v>0</v>
      </c>
      <c r="BJ626" s="18" t="s">
        <v>82</v>
      </c>
      <c r="BK626" s="151">
        <f>ROUND(I626*H626,2)</f>
        <v>0</v>
      </c>
      <c r="BL626" s="18" t="s">
        <v>314</v>
      </c>
      <c r="BM626" s="150" t="s">
        <v>2762</v>
      </c>
    </row>
    <row r="627" spans="2:65" s="1" customFormat="1" ht="19.5">
      <c r="B627" s="33"/>
      <c r="D627" s="152" t="s">
        <v>316</v>
      </c>
      <c r="F627" s="153" t="s">
        <v>2763</v>
      </c>
      <c r="I627" s="154"/>
      <c r="L627" s="33"/>
      <c r="M627" s="155"/>
      <c r="T627" s="57"/>
      <c r="AT627" s="18" t="s">
        <v>316</v>
      </c>
      <c r="AU627" s="18" t="s">
        <v>163</v>
      </c>
    </row>
    <row r="628" spans="2:65" s="12" customFormat="1" ht="11.25">
      <c r="B628" s="156"/>
      <c r="D628" s="152" t="s">
        <v>318</v>
      </c>
      <c r="E628" s="157" t="s">
        <v>1</v>
      </c>
      <c r="F628" s="158" t="s">
        <v>529</v>
      </c>
      <c r="H628" s="157" t="s">
        <v>1</v>
      </c>
      <c r="I628" s="159"/>
      <c r="L628" s="156"/>
      <c r="M628" s="160"/>
      <c r="T628" s="161"/>
      <c r="AT628" s="157" t="s">
        <v>318</v>
      </c>
      <c r="AU628" s="157" t="s">
        <v>163</v>
      </c>
      <c r="AV628" s="12" t="s">
        <v>82</v>
      </c>
      <c r="AW628" s="12" t="s">
        <v>32</v>
      </c>
      <c r="AX628" s="12" t="s">
        <v>75</v>
      </c>
      <c r="AY628" s="157" t="s">
        <v>307</v>
      </c>
    </row>
    <row r="629" spans="2:65" s="13" customFormat="1" ht="11.25">
      <c r="B629" s="162"/>
      <c r="D629" s="152" t="s">
        <v>318</v>
      </c>
      <c r="E629" s="163" t="s">
        <v>1</v>
      </c>
      <c r="F629" s="164" t="s">
        <v>2764</v>
      </c>
      <c r="H629" s="165">
        <v>7.5</v>
      </c>
      <c r="I629" s="166"/>
      <c r="L629" s="162"/>
      <c r="M629" s="167"/>
      <c r="T629" s="168"/>
      <c r="AT629" s="163" t="s">
        <v>318</v>
      </c>
      <c r="AU629" s="163" t="s">
        <v>163</v>
      </c>
      <c r="AV629" s="13" t="s">
        <v>84</v>
      </c>
      <c r="AW629" s="13" t="s">
        <v>32</v>
      </c>
      <c r="AX629" s="13" t="s">
        <v>75</v>
      </c>
      <c r="AY629" s="163" t="s">
        <v>307</v>
      </c>
    </row>
    <row r="630" spans="2:65" s="12" customFormat="1" ht="11.25">
      <c r="B630" s="156"/>
      <c r="D630" s="152" t="s">
        <v>318</v>
      </c>
      <c r="E630" s="157" t="s">
        <v>1</v>
      </c>
      <c r="F630" s="158" t="s">
        <v>530</v>
      </c>
      <c r="H630" s="157" t="s">
        <v>1</v>
      </c>
      <c r="I630" s="159"/>
      <c r="L630" s="156"/>
      <c r="M630" s="160"/>
      <c r="T630" s="161"/>
      <c r="AT630" s="157" t="s">
        <v>318</v>
      </c>
      <c r="AU630" s="157" t="s">
        <v>163</v>
      </c>
      <c r="AV630" s="12" t="s">
        <v>82</v>
      </c>
      <c r="AW630" s="12" t="s">
        <v>32</v>
      </c>
      <c r="AX630" s="12" t="s">
        <v>75</v>
      </c>
      <c r="AY630" s="157" t="s">
        <v>307</v>
      </c>
    </row>
    <row r="631" spans="2:65" s="13" customFormat="1" ht="11.25">
      <c r="B631" s="162"/>
      <c r="D631" s="152" t="s">
        <v>318</v>
      </c>
      <c r="E631" s="163" t="s">
        <v>1</v>
      </c>
      <c r="F631" s="164" t="s">
        <v>2765</v>
      </c>
      <c r="H631" s="165">
        <v>3.75</v>
      </c>
      <c r="I631" s="166"/>
      <c r="L631" s="162"/>
      <c r="M631" s="167"/>
      <c r="T631" s="168"/>
      <c r="AT631" s="163" t="s">
        <v>318</v>
      </c>
      <c r="AU631" s="163" t="s">
        <v>163</v>
      </c>
      <c r="AV631" s="13" t="s">
        <v>84</v>
      </c>
      <c r="AW631" s="13" t="s">
        <v>32</v>
      </c>
      <c r="AX631" s="13" t="s">
        <v>75</v>
      </c>
      <c r="AY631" s="163" t="s">
        <v>307</v>
      </c>
    </row>
    <row r="632" spans="2:65" s="12" customFormat="1" ht="11.25">
      <c r="B632" s="156"/>
      <c r="D632" s="152" t="s">
        <v>318</v>
      </c>
      <c r="E632" s="157" t="s">
        <v>1</v>
      </c>
      <c r="F632" s="158" t="s">
        <v>531</v>
      </c>
      <c r="H632" s="157" t="s">
        <v>1</v>
      </c>
      <c r="I632" s="159"/>
      <c r="L632" s="156"/>
      <c r="M632" s="160"/>
      <c r="T632" s="161"/>
      <c r="AT632" s="157" t="s">
        <v>318</v>
      </c>
      <c r="AU632" s="157" t="s">
        <v>163</v>
      </c>
      <c r="AV632" s="12" t="s">
        <v>82</v>
      </c>
      <c r="AW632" s="12" t="s">
        <v>32</v>
      </c>
      <c r="AX632" s="12" t="s">
        <v>75</v>
      </c>
      <c r="AY632" s="157" t="s">
        <v>307</v>
      </c>
    </row>
    <row r="633" spans="2:65" s="13" customFormat="1" ht="11.25">
      <c r="B633" s="162"/>
      <c r="D633" s="152" t="s">
        <v>318</v>
      </c>
      <c r="E633" s="163" t="s">
        <v>1</v>
      </c>
      <c r="F633" s="164" t="s">
        <v>2766</v>
      </c>
      <c r="H633" s="165">
        <v>1.25</v>
      </c>
      <c r="I633" s="166"/>
      <c r="L633" s="162"/>
      <c r="M633" s="167"/>
      <c r="T633" s="168"/>
      <c r="AT633" s="163" t="s">
        <v>318</v>
      </c>
      <c r="AU633" s="163" t="s">
        <v>163</v>
      </c>
      <c r="AV633" s="13" t="s">
        <v>84</v>
      </c>
      <c r="AW633" s="13" t="s">
        <v>32</v>
      </c>
      <c r="AX633" s="13" t="s">
        <v>75</v>
      </c>
      <c r="AY633" s="163" t="s">
        <v>307</v>
      </c>
    </row>
    <row r="634" spans="2:65" s="12" customFormat="1" ht="11.25">
      <c r="B634" s="156"/>
      <c r="D634" s="152" t="s">
        <v>318</v>
      </c>
      <c r="E634" s="157" t="s">
        <v>1</v>
      </c>
      <c r="F634" s="158" t="s">
        <v>2759</v>
      </c>
      <c r="H634" s="157" t="s">
        <v>1</v>
      </c>
      <c r="I634" s="159"/>
      <c r="L634" s="156"/>
      <c r="M634" s="160"/>
      <c r="T634" s="161"/>
      <c r="AT634" s="157" t="s">
        <v>318</v>
      </c>
      <c r="AU634" s="157" t="s">
        <v>163</v>
      </c>
      <c r="AV634" s="12" t="s">
        <v>82</v>
      </c>
      <c r="AW634" s="12" t="s">
        <v>32</v>
      </c>
      <c r="AX634" s="12" t="s">
        <v>75</v>
      </c>
      <c r="AY634" s="157" t="s">
        <v>307</v>
      </c>
    </row>
    <row r="635" spans="2:65" s="13" customFormat="1" ht="11.25">
      <c r="B635" s="162"/>
      <c r="D635" s="152" t="s">
        <v>318</v>
      </c>
      <c r="E635" s="163" t="s">
        <v>1</v>
      </c>
      <c r="F635" s="164" t="s">
        <v>2767</v>
      </c>
      <c r="H635" s="165">
        <v>5</v>
      </c>
      <c r="I635" s="166"/>
      <c r="L635" s="162"/>
      <c r="M635" s="167"/>
      <c r="T635" s="168"/>
      <c r="AT635" s="163" t="s">
        <v>318</v>
      </c>
      <c r="AU635" s="163" t="s">
        <v>163</v>
      </c>
      <c r="AV635" s="13" t="s">
        <v>84</v>
      </c>
      <c r="AW635" s="13" t="s">
        <v>32</v>
      </c>
      <c r="AX635" s="13" t="s">
        <v>75</v>
      </c>
      <c r="AY635" s="163" t="s">
        <v>307</v>
      </c>
    </row>
    <row r="636" spans="2:65" s="14" customFormat="1" ht="11.25">
      <c r="B636" s="169"/>
      <c r="D636" s="152" t="s">
        <v>318</v>
      </c>
      <c r="E636" s="170" t="s">
        <v>1</v>
      </c>
      <c r="F636" s="171" t="s">
        <v>325</v>
      </c>
      <c r="H636" s="172">
        <v>17.5</v>
      </c>
      <c r="I636" s="173"/>
      <c r="L636" s="169"/>
      <c r="M636" s="174"/>
      <c r="T636" s="175"/>
      <c r="AT636" s="170" t="s">
        <v>318</v>
      </c>
      <c r="AU636" s="170" t="s">
        <v>163</v>
      </c>
      <c r="AV636" s="14" t="s">
        <v>314</v>
      </c>
      <c r="AW636" s="14" t="s">
        <v>32</v>
      </c>
      <c r="AX636" s="14" t="s">
        <v>82</v>
      </c>
      <c r="AY636" s="170" t="s">
        <v>307</v>
      </c>
    </row>
    <row r="637" spans="2:65" s="1" customFormat="1" ht="24.2" customHeight="1">
      <c r="B637" s="33"/>
      <c r="C637" s="139" t="s">
        <v>675</v>
      </c>
      <c r="D637" s="139" t="s">
        <v>309</v>
      </c>
      <c r="E637" s="140" t="s">
        <v>2768</v>
      </c>
      <c r="F637" s="141" t="s">
        <v>2769</v>
      </c>
      <c r="G637" s="142" t="s">
        <v>312</v>
      </c>
      <c r="H637" s="143">
        <v>4.2930000000000001</v>
      </c>
      <c r="I637" s="144"/>
      <c r="J637" s="145">
        <f>ROUND(I637*H637,2)</f>
        <v>0</v>
      </c>
      <c r="K637" s="141" t="s">
        <v>313</v>
      </c>
      <c r="L637" s="33"/>
      <c r="M637" s="146" t="s">
        <v>1</v>
      </c>
      <c r="N637" s="147" t="s">
        <v>40</v>
      </c>
      <c r="P637" s="148">
        <f>O637*H637</f>
        <v>0</v>
      </c>
      <c r="Q637" s="148">
        <v>0.12505530000000001</v>
      </c>
      <c r="R637" s="148">
        <f>Q637*H637</f>
        <v>0.53686240290000009</v>
      </c>
      <c r="S637" s="148">
        <v>0</v>
      </c>
      <c r="T637" s="149">
        <f>S637*H637</f>
        <v>0</v>
      </c>
      <c r="AR637" s="150" t="s">
        <v>314</v>
      </c>
      <c r="AT637" s="150" t="s">
        <v>309</v>
      </c>
      <c r="AU637" s="150" t="s">
        <v>163</v>
      </c>
      <c r="AY637" s="18" t="s">
        <v>307</v>
      </c>
      <c r="BE637" s="151">
        <f>IF(N637="základní",J637,0)</f>
        <v>0</v>
      </c>
      <c r="BF637" s="151">
        <f>IF(N637="snížená",J637,0)</f>
        <v>0</v>
      </c>
      <c r="BG637" s="151">
        <f>IF(N637="zákl. přenesená",J637,0)</f>
        <v>0</v>
      </c>
      <c r="BH637" s="151">
        <f>IF(N637="sníž. přenesená",J637,0)</f>
        <v>0</v>
      </c>
      <c r="BI637" s="151">
        <f>IF(N637="nulová",J637,0)</f>
        <v>0</v>
      </c>
      <c r="BJ637" s="18" t="s">
        <v>82</v>
      </c>
      <c r="BK637" s="151">
        <f>ROUND(I637*H637,2)</f>
        <v>0</v>
      </c>
      <c r="BL637" s="18" t="s">
        <v>314</v>
      </c>
      <c r="BM637" s="150" t="s">
        <v>2770</v>
      </c>
    </row>
    <row r="638" spans="2:65" s="1" customFormat="1" ht="29.25">
      <c r="B638" s="33"/>
      <c r="D638" s="152" t="s">
        <v>316</v>
      </c>
      <c r="F638" s="153" t="s">
        <v>2771</v>
      </c>
      <c r="I638" s="154"/>
      <c r="L638" s="33"/>
      <c r="M638" s="155"/>
      <c r="T638" s="57"/>
      <c r="AT638" s="18" t="s">
        <v>316</v>
      </c>
      <c r="AU638" s="18" t="s">
        <v>163</v>
      </c>
    </row>
    <row r="639" spans="2:65" s="13" customFormat="1" ht="11.25">
      <c r="B639" s="162"/>
      <c r="D639" s="152" t="s">
        <v>318</v>
      </c>
      <c r="E639" s="163" t="s">
        <v>1</v>
      </c>
      <c r="F639" s="164" t="s">
        <v>2720</v>
      </c>
      <c r="H639" s="165">
        <v>4.2930000000000001</v>
      </c>
      <c r="I639" s="166"/>
      <c r="L639" s="162"/>
      <c r="M639" s="167"/>
      <c r="T639" s="168"/>
      <c r="AT639" s="163" t="s">
        <v>318</v>
      </c>
      <c r="AU639" s="163" t="s">
        <v>163</v>
      </c>
      <c r="AV639" s="13" t="s">
        <v>84</v>
      </c>
      <c r="AW639" s="13" t="s">
        <v>32</v>
      </c>
      <c r="AX639" s="13" t="s">
        <v>82</v>
      </c>
      <c r="AY639" s="163" t="s">
        <v>307</v>
      </c>
    </row>
    <row r="640" spans="2:65" s="1" customFormat="1" ht="24.2" customHeight="1">
      <c r="B640" s="33"/>
      <c r="C640" s="139" t="s">
        <v>680</v>
      </c>
      <c r="D640" s="139" t="s">
        <v>309</v>
      </c>
      <c r="E640" s="140" t="s">
        <v>2772</v>
      </c>
      <c r="F640" s="141" t="s">
        <v>2773</v>
      </c>
      <c r="G640" s="142" t="s">
        <v>312</v>
      </c>
      <c r="H640" s="143">
        <v>157.16300000000001</v>
      </c>
      <c r="I640" s="144"/>
      <c r="J640" s="145">
        <f>ROUND(I640*H640,2)</f>
        <v>0</v>
      </c>
      <c r="K640" s="141" t="s">
        <v>313</v>
      </c>
      <c r="L640" s="33"/>
      <c r="M640" s="146" t="s">
        <v>1</v>
      </c>
      <c r="N640" s="147" t="s">
        <v>40</v>
      </c>
      <c r="P640" s="148">
        <f>O640*H640</f>
        <v>0</v>
      </c>
      <c r="Q640" s="148">
        <v>0.14482880000000001</v>
      </c>
      <c r="R640" s="148">
        <f>Q640*H640</f>
        <v>22.761728694400002</v>
      </c>
      <c r="S640" s="148">
        <v>0</v>
      </c>
      <c r="T640" s="149">
        <f>S640*H640</f>
        <v>0</v>
      </c>
      <c r="AR640" s="150" t="s">
        <v>314</v>
      </c>
      <c r="AT640" s="150" t="s">
        <v>309</v>
      </c>
      <c r="AU640" s="150" t="s">
        <v>163</v>
      </c>
      <c r="AY640" s="18" t="s">
        <v>307</v>
      </c>
      <c r="BE640" s="151">
        <f>IF(N640="základní",J640,0)</f>
        <v>0</v>
      </c>
      <c r="BF640" s="151">
        <f>IF(N640="snížená",J640,0)</f>
        <v>0</v>
      </c>
      <c r="BG640" s="151">
        <f>IF(N640="zákl. přenesená",J640,0)</f>
        <v>0</v>
      </c>
      <c r="BH640" s="151">
        <f>IF(N640="sníž. přenesená",J640,0)</f>
        <v>0</v>
      </c>
      <c r="BI640" s="151">
        <f>IF(N640="nulová",J640,0)</f>
        <v>0</v>
      </c>
      <c r="BJ640" s="18" t="s">
        <v>82</v>
      </c>
      <c r="BK640" s="151">
        <f>ROUND(I640*H640,2)</f>
        <v>0</v>
      </c>
      <c r="BL640" s="18" t="s">
        <v>314</v>
      </c>
      <c r="BM640" s="150" t="s">
        <v>2774</v>
      </c>
    </row>
    <row r="641" spans="2:65" s="1" customFormat="1" ht="29.25">
      <c r="B641" s="33"/>
      <c r="D641" s="152" t="s">
        <v>316</v>
      </c>
      <c r="F641" s="153" t="s">
        <v>2775</v>
      </c>
      <c r="I641" s="154"/>
      <c r="L641" s="33"/>
      <c r="M641" s="155"/>
      <c r="T641" s="57"/>
      <c r="AT641" s="18" t="s">
        <v>316</v>
      </c>
      <c r="AU641" s="18" t="s">
        <v>163</v>
      </c>
    </row>
    <row r="642" spans="2:65" s="13" customFormat="1" ht="11.25">
      <c r="B642" s="162"/>
      <c r="D642" s="152" t="s">
        <v>318</v>
      </c>
      <c r="E642" s="163" t="s">
        <v>1</v>
      </c>
      <c r="F642" s="164" t="s">
        <v>2776</v>
      </c>
      <c r="H642" s="165">
        <v>12.693</v>
      </c>
      <c r="I642" s="166"/>
      <c r="L642" s="162"/>
      <c r="M642" s="167"/>
      <c r="T642" s="168"/>
      <c r="AT642" s="163" t="s">
        <v>318</v>
      </c>
      <c r="AU642" s="163" t="s">
        <v>163</v>
      </c>
      <c r="AV642" s="13" t="s">
        <v>84</v>
      </c>
      <c r="AW642" s="13" t="s">
        <v>32</v>
      </c>
      <c r="AX642" s="13" t="s">
        <v>75</v>
      </c>
      <c r="AY642" s="163" t="s">
        <v>307</v>
      </c>
    </row>
    <row r="643" spans="2:65" s="13" customFormat="1" ht="22.5">
      <c r="B643" s="162"/>
      <c r="D643" s="152" t="s">
        <v>318</v>
      </c>
      <c r="E643" s="163" t="s">
        <v>1</v>
      </c>
      <c r="F643" s="164" t="s">
        <v>2777</v>
      </c>
      <c r="H643" s="165">
        <v>58.405999999999999</v>
      </c>
      <c r="I643" s="166"/>
      <c r="L643" s="162"/>
      <c r="M643" s="167"/>
      <c r="T643" s="168"/>
      <c r="AT643" s="163" t="s">
        <v>318</v>
      </c>
      <c r="AU643" s="163" t="s">
        <v>163</v>
      </c>
      <c r="AV643" s="13" t="s">
        <v>84</v>
      </c>
      <c r="AW643" s="13" t="s">
        <v>32</v>
      </c>
      <c r="AX643" s="13" t="s">
        <v>75</v>
      </c>
      <c r="AY643" s="163" t="s">
        <v>307</v>
      </c>
    </row>
    <row r="644" spans="2:65" s="13" customFormat="1" ht="11.25">
      <c r="B644" s="162"/>
      <c r="D644" s="152" t="s">
        <v>318</v>
      </c>
      <c r="E644" s="163" t="s">
        <v>1</v>
      </c>
      <c r="F644" s="164" t="s">
        <v>2778</v>
      </c>
      <c r="H644" s="165">
        <v>18.978999999999999</v>
      </c>
      <c r="I644" s="166"/>
      <c r="L644" s="162"/>
      <c r="M644" s="167"/>
      <c r="T644" s="168"/>
      <c r="AT644" s="163" t="s">
        <v>318</v>
      </c>
      <c r="AU644" s="163" t="s">
        <v>163</v>
      </c>
      <c r="AV644" s="13" t="s">
        <v>84</v>
      </c>
      <c r="AW644" s="13" t="s">
        <v>32</v>
      </c>
      <c r="AX644" s="13" t="s">
        <v>75</v>
      </c>
      <c r="AY644" s="163" t="s">
        <v>307</v>
      </c>
    </row>
    <row r="645" spans="2:65" s="13" customFormat="1" ht="22.5">
      <c r="B645" s="162"/>
      <c r="D645" s="152" t="s">
        <v>318</v>
      </c>
      <c r="E645" s="163" t="s">
        <v>1</v>
      </c>
      <c r="F645" s="164" t="s">
        <v>2779</v>
      </c>
      <c r="H645" s="165">
        <v>54.484999999999999</v>
      </c>
      <c r="I645" s="166"/>
      <c r="L645" s="162"/>
      <c r="M645" s="167"/>
      <c r="T645" s="168"/>
      <c r="AT645" s="163" t="s">
        <v>318</v>
      </c>
      <c r="AU645" s="163" t="s">
        <v>163</v>
      </c>
      <c r="AV645" s="13" t="s">
        <v>84</v>
      </c>
      <c r="AW645" s="13" t="s">
        <v>32</v>
      </c>
      <c r="AX645" s="13" t="s">
        <v>75</v>
      </c>
      <c r="AY645" s="163" t="s">
        <v>307</v>
      </c>
    </row>
    <row r="646" spans="2:65" s="12" customFormat="1" ht="11.25">
      <c r="B646" s="156"/>
      <c r="D646" s="152" t="s">
        <v>318</v>
      </c>
      <c r="E646" s="157" t="s">
        <v>1</v>
      </c>
      <c r="F646" s="158" t="s">
        <v>541</v>
      </c>
      <c r="H646" s="157" t="s">
        <v>1</v>
      </c>
      <c r="I646" s="159"/>
      <c r="L646" s="156"/>
      <c r="M646" s="160"/>
      <c r="T646" s="161"/>
      <c r="AT646" s="157" t="s">
        <v>318</v>
      </c>
      <c r="AU646" s="157" t="s">
        <v>163</v>
      </c>
      <c r="AV646" s="12" t="s">
        <v>82</v>
      </c>
      <c r="AW646" s="12" t="s">
        <v>32</v>
      </c>
      <c r="AX646" s="12" t="s">
        <v>75</v>
      </c>
      <c r="AY646" s="157" t="s">
        <v>307</v>
      </c>
    </row>
    <row r="647" spans="2:65" s="13" customFormat="1" ht="11.25">
      <c r="B647" s="162"/>
      <c r="D647" s="152" t="s">
        <v>318</v>
      </c>
      <c r="E647" s="163" t="s">
        <v>1</v>
      </c>
      <c r="F647" s="164" t="s">
        <v>2780</v>
      </c>
      <c r="H647" s="165">
        <v>12.6</v>
      </c>
      <c r="I647" s="166"/>
      <c r="L647" s="162"/>
      <c r="M647" s="167"/>
      <c r="T647" s="168"/>
      <c r="AT647" s="163" t="s">
        <v>318</v>
      </c>
      <c r="AU647" s="163" t="s">
        <v>163</v>
      </c>
      <c r="AV647" s="13" t="s">
        <v>84</v>
      </c>
      <c r="AW647" s="13" t="s">
        <v>32</v>
      </c>
      <c r="AX647" s="13" t="s">
        <v>75</v>
      </c>
      <c r="AY647" s="163" t="s">
        <v>307</v>
      </c>
    </row>
    <row r="648" spans="2:65" s="14" customFormat="1" ht="11.25">
      <c r="B648" s="169"/>
      <c r="D648" s="152" t="s">
        <v>318</v>
      </c>
      <c r="E648" s="170" t="s">
        <v>1</v>
      </c>
      <c r="F648" s="171" t="s">
        <v>325</v>
      </c>
      <c r="H648" s="172">
        <v>157.16300000000001</v>
      </c>
      <c r="I648" s="173"/>
      <c r="L648" s="169"/>
      <c r="M648" s="174"/>
      <c r="T648" s="175"/>
      <c r="AT648" s="170" t="s">
        <v>318</v>
      </c>
      <c r="AU648" s="170" t="s">
        <v>163</v>
      </c>
      <c r="AV648" s="14" t="s">
        <v>314</v>
      </c>
      <c r="AW648" s="14" t="s">
        <v>32</v>
      </c>
      <c r="AX648" s="14" t="s">
        <v>82</v>
      </c>
      <c r="AY648" s="170" t="s">
        <v>307</v>
      </c>
    </row>
    <row r="649" spans="2:65" s="11" customFormat="1" ht="22.9" customHeight="1">
      <c r="B649" s="127"/>
      <c r="D649" s="128" t="s">
        <v>74</v>
      </c>
      <c r="E649" s="137" t="s">
        <v>314</v>
      </c>
      <c r="F649" s="137" t="s">
        <v>559</v>
      </c>
      <c r="I649" s="130"/>
      <c r="J649" s="138">
        <f>BK649</f>
        <v>0</v>
      </c>
      <c r="L649" s="127"/>
      <c r="M649" s="132"/>
      <c r="P649" s="133">
        <f>P650+SUM(P651:P663)+P864</f>
        <v>0</v>
      </c>
      <c r="R649" s="133">
        <f>R650+SUM(R651:R663)+R864</f>
        <v>397.26139965699997</v>
      </c>
      <c r="T649" s="134">
        <f>T650+SUM(T651:T663)+T864</f>
        <v>0</v>
      </c>
      <c r="AR649" s="128" t="s">
        <v>82</v>
      </c>
      <c r="AT649" s="135" t="s">
        <v>74</v>
      </c>
      <c r="AU649" s="135" t="s">
        <v>82</v>
      </c>
      <c r="AY649" s="128" t="s">
        <v>307</v>
      </c>
      <c r="BK649" s="136">
        <f>BK650+SUM(BK651:BK663)+BK864</f>
        <v>0</v>
      </c>
    </row>
    <row r="650" spans="2:65" s="1" customFormat="1" ht="24.2" customHeight="1">
      <c r="B650" s="33"/>
      <c r="C650" s="139" t="s">
        <v>687</v>
      </c>
      <c r="D650" s="139" t="s">
        <v>309</v>
      </c>
      <c r="E650" s="140" t="s">
        <v>2781</v>
      </c>
      <c r="F650" s="141" t="s">
        <v>2782</v>
      </c>
      <c r="G650" s="142" t="s">
        <v>312</v>
      </c>
      <c r="H650" s="143">
        <v>178.2</v>
      </c>
      <c r="I650" s="144"/>
      <c r="J650" s="145">
        <f>ROUND(I650*H650,2)</f>
        <v>0</v>
      </c>
      <c r="K650" s="141" t="s">
        <v>313</v>
      </c>
      <c r="L650" s="33"/>
      <c r="M650" s="146" t="s">
        <v>1</v>
      </c>
      <c r="N650" s="147" t="s">
        <v>40</v>
      </c>
      <c r="P650" s="148">
        <f>O650*H650</f>
        <v>0</v>
      </c>
      <c r="Q650" s="148">
        <v>5.3261999999999997E-3</v>
      </c>
      <c r="R650" s="148">
        <f>Q650*H650</f>
        <v>0.94912883999999986</v>
      </c>
      <c r="S650" s="148">
        <v>0</v>
      </c>
      <c r="T650" s="149">
        <f>S650*H650</f>
        <v>0</v>
      </c>
      <c r="AR650" s="150" t="s">
        <v>314</v>
      </c>
      <c r="AT650" s="150" t="s">
        <v>309</v>
      </c>
      <c r="AU650" s="150" t="s">
        <v>84</v>
      </c>
      <c r="AY650" s="18" t="s">
        <v>307</v>
      </c>
      <c r="BE650" s="151">
        <f>IF(N650="základní",J650,0)</f>
        <v>0</v>
      </c>
      <c r="BF650" s="151">
        <f>IF(N650="snížená",J650,0)</f>
        <v>0</v>
      </c>
      <c r="BG650" s="151">
        <f>IF(N650="zákl. přenesená",J650,0)</f>
        <v>0</v>
      </c>
      <c r="BH650" s="151">
        <f>IF(N650="sníž. přenesená",J650,0)</f>
        <v>0</v>
      </c>
      <c r="BI650" s="151">
        <f>IF(N650="nulová",J650,0)</f>
        <v>0</v>
      </c>
      <c r="BJ650" s="18" t="s">
        <v>82</v>
      </c>
      <c r="BK650" s="151">
        <f>ROUND(I650*H650,2)</f>
        <v>0</v>
      </c>
      <c r="BL650" s="18" t="s">
        <v>314</v>
      </c>
      <c r="BM650" s="150" t="s">
        <v>2783</v>
      </c>
    </row>
    <row r="651" spans="2:65" s="1" customFormat="1" ht="19.5">
      <c r="B651" s="33"/>
      <c r="D651" s="152" t="s">
        <v>316</v>
      </c>
      <c r="F651" s="153" t="s">
        <v>2784</v>
      </c>
      <c r="I651" s="154"/>
      <c r="L651" s="33"/>
      <c r="M651" s="155"/>
      <c r="T651" s="57"/>
      <c r="AT651" s="18" t="s">
        <v>316</v>
      </c>
      <c r="AU651" s="18" t="s">
        <v>84</v>
      </c>
    </row>
    <row r="652" spans="2:65" s="12" customFormat="1" ht="11.25">
      <c r="B652" s="156"/>
      <c r="D652" s="152" t="s">
        <v>318</v>
      </c>
      <c r="E652" s="157" t="s">
        <v>1</v>
      </c>
      <c r="F652" s="158" t="s">
        <v>2785</v>
      </c>
      <c r="H652" s="157" t="s">
        <v>1</v>
      </c>
      <c r="I652" s="159"/>
      <c r="L652" s="156"/>
      <c r="M652" s="160"/>
      <c r="T652" s="161"/>
      <c r="AT652" s="157" t="s">
        <v>318</v>
      </c>
      <c r="AU652" s="157" t="s">
        <v>84</v>
      </c>
      <c r="AV652" s="12" t="s">
        <v>82</v>
      </c>
      <c r="AW652" s="12" t="s">
        <v>32</v>
      </c>
      <c r="AX652" s="12" t="s">
        <v>75</v>
      </c>
      <c r="AY652" s="157" t="s">
        <v>307</v>
      </c>
    </row>
    <row r="653" spans="2:65" s="13" customFormat="1" ht="11.25">
      <c r="B653" s="162"/>
      <c r="D653" s="152" t="s">
        <v>318</v>
      </c>
      <c r="E653" s="163" t="s">
        <v>1</v>
      </c>
      <c r="F653" s="164" t="s">
        <v>2786</v>
      </c>
      <c r="H653" s="165">
        <v>144</v>
      </c>
      <c r="I653" s="166"/>
      <c r="L653" s="162"/>
      <c r="M653" s="167"/>
      <c r="T653" s="168"/>
      <c r="AT653" s="163" t="s">
        <v>318</v>
      </c>
      <c r="AU653" s="163" t="s">
        <v>84</v>
      </c>
      <c r="AV653" s="13" t="s">
        <v>84</v>
      </c>
      <c r="AW653" s="13" t="s">
        <v>32</v>
      </c>
      <c r="AX653" s="13" t="s">
        <v>75</v>
      </c>
      <c r="AY653" s="163" t="s">
        <v>307</v>
      </c>
    </row>
    <row r="654" spans="2:65" s="12" customFormat="1" ht="11.25">
      <c r="B654" s="156"/>
      <c r="D654" s="152" t="s">
        <v>318</v>
      </c>
      <c r="E654" s="157" t="s">
        <v>1</v>
      </c>
      <c r="F654" s="158" t="s">
        <v>2787</v>
      </c>
      <c r="H654" s="157" t="s">
        <v>1</v>
      </c>
      <c r="I654" s="159"/>
      <c r="L654" s="156"/>
      <c r="M654" s="160"/>
      <c r="T654" s="161"/>
      <c r="AT654" s="157" t="s">
        <v>318</v>
      </c>
      <c r="AU654" s="157" t="s">
        <v>84</v>
      </c>
      <c r="AV654" s="12" t="s">
        <v>82</v>
      </c>
      <c r="AW654" s="12" t="s">
        <v>32</v>
      </c>
      <c r="AX654" s="12" t="s">
        <v>75</v>
      </c>
      <c r="AY654" s="157" t="s">
        <v>307</v>
      </c>
    </row>
    <row r="655" spans="2:65" s="13" customFormat="1" ht="11.25">
      <c r="B655" s="162"/>
      <c r="D655" s="152" t="s">
        <v>318</v>
      </c>
      <c r="E655" s="163" t="s">
        <v>1</v>
      </c>
      <c r="F655" s="164" t="s">
        <v>2788</v>
      </c>
      <c r="H655" s="165">
        <v>34.200000000000003</v>
      </c>
      <c r="I655" s="166"/>
      <c r="L655" s="162"/>
      <c r="M655" s="167"/>
      <c r="T655" s="168"/>
      <c r="AT655" s="163" t="s">
        <v>318</v>
      </c>
      <c r="AU655" s="163" t="s">
        <v>84</v>
      </c>
      <c r="AV655" s="13" t="s">
        <v>84</v>
      </c>
      <c r="AW655" s="13" t="s">
        <v>32</v>
      </c>
      <c r="AX655" s="13" t="s">
        <v>75</v>
      </c>
      <c r="AY655" s="163" t="s">
        <v>307</v>
      </c>
    </row>
    <row r="656" spans="2:65" s="14" customFormat="1" ht="11.25">
      <c r="B656" s="169"/>
      <c r="D656" s="152" t="s">
        <v>318</v>
      </c>
      <c r="E656" s="170" t="s">
        <v>1</v>
      </c>
      <c r="F656" s="171" t="s">
        <v>325</v>
      </c>
      <c r="H656" s="172">
        <v>178.2</v>
      </c>
      <c r="I656" s="173"/>
      <c r="L656" s="169"/>
      <c r="M656" s="174"/>
      <c r="T656" s="175"/>
      <c r="AT656" s="170" t="s">
        <v>318</v>
      </c>
      <c r="AU656" s="170" t="s">
        <v>84</v>
      </c>
      <c r="AV656" s="14" t="s">
        <v>314</v>
      </c>
      <c r="AW656" s="14" t="s">
        <v>32</v>
      </c>
      <c r="AX656" s="14" t="s">
        <v>82</v>
      </c>
      <c r="AY656" s="170" t="s">
        <v>307</v>
      </c>
    </row>
    <row r="657" spans="2:65" s="1" customFormat="1" ht="24.2" customHeight="1">
      <c r="B657" s="33"/>
      <c r="C657" s="139" t="s">
        <v>692</v>
      </c>
      <c r="D657" s="139" t="s">
        <v>309</v>
      </c>
      <c r="E657" s="140" t="s">
        <v>2789</v>
      </c>
      <c r="F657" s="141" t="s">
        <v>2790</v>
      </c>
      <c r="G657" s="142" t="s">
        <v>312</v>
      </c>
      <c r="H657" s="143">
        <v>178.2</v>
      </c>
      <c r="I657" s="144"/>
      <c r="J657" s="145">
        <f>ROUND(I657*H657,2)</f>
        <v>0</v>
      </c>
      <c r="K657" s="141" t="s">
        <v>313</v>
      </c>
      <c r="L657" s="33"/>
      <c r="M657" s="146" t="s">
        <v>1</v>
      </c>
      <c r="N657" s="147" t="s">
        <v>40</v>
      </c>
      <c r="P657" s="148">
        <f>O657*H657</f>
        <v>0</v>
      </c>
      <c r="Q657" s="148">
        <v>0</v>
      </c>
      <c r="R657" s="148">
        <f>Q657*H657</f>
        <v>0</v>
      </c>
      <c r="S657" s="148">
        <v>0</v>
      </c>
      <c r="T657" s="149">
        <f>S657*H657</f>
        <v>0</v>
      </c>
      <c r="AR657" s="150" t="s">
        <v>314</v>
      </c>
      <c r="AT657" s="150" t="s">
        <v>309</v>
      </c>
      <c r="AU657" s="150" t="s">
        <v>84</v>
      </c>
      <c r="AY657" s="18" t="s">
        <v>307</v>
      </c>
      <c r="BE657" s="151">
        <f>IF(N657="základní",J657,0)</f>
        <v>0</v>
      </c>
      <c r="BF657" s="151">
        <f>IF(N657="snížená",J657,0)</f>
        <v>0</v>
      </c>
      <c r="BG657" s="151">
        <f>IF(N657="zákl. přenesená",J657,0)</f>
        <v>0</v>
      </c>
      <c r="BH657" s="151">
        <f>IF(N657="sníž. přenesená",J657,0)</f>
        <v>0</v>
      </c>
      <c r="BI657" s="151">
        <f>IF(N657="nulová",J657,0)</f>
        <v>0</v>
      </c>
      <c r="BJ657" s="18" t="s">
        <v>82</v>
      </c>
      <c r="BK657" s="151">
        <f>ROUND(I657*H657,2)</f>
        <v>0</v>
      </c>
      <c r="BL657" s="18" t="s">
        <v>314</v>
      </c>
      <c r="BM657" s="150" t="s">
        <v>2791</v>
      </c>
    </row>
    <row r="658" spans="2:65" s="1" customFormat="1" ht="19.5">
      <c r="B658" s="33"/>
      <c r="D658" s="152" t="s">
        <v>316</v>
      </c>
      <c r="F658" s="153" t="s">
        <v>2792</v>
      </c>
      <c r="I658" s="154"/>
      <c r="L658" s="33"/>
      <c r="M658" s="155"/>
      <c r="T658" s="57"/>
      <c r="AT658" s="18" t="s">
        <v>316</v>
      </c>
      <c r="AU658" s="18" t="s">
        <v>84</v>
      </c>
    </row>
    <row r="659" spans="2:65" s="1" customFormat="1" ht="24.2" customHeight="1">
      <c r="B659" s="33"/>
      <c r="C659" s="139" t="s">
        <v>697</v>
      </c>
      <c r="D659" s="139" t="s">
        <v>309</v>
      </c>
      <c r="E659" s="140" t="s">
        <v>2793</v>
      </c>
      <c r="F659" s="141" t="s">
        <v>2794</v>
      </c>
      <c r="G659" s="142" t="s">
        <v>312</v>
      </c>
      <c r="H659" s="143">
        <v>178.2</v>
      </c>
      <c r="I659" s="144"/>
      <c r="J659" s="145">
        <f>ROUND(I659*H659,2)</f>
        <v>0</v>
      </c>
      <c r="K659" s="141" t="s">
        <v>313</v>
      </c>
      <c r="L659" s="33"/>
      <c r="M659" s="146" t="s">
        <v>1</v>
      </c>
      <c r="N659" s="147" t="s">
        <v>40</v>
      </c>
      <c r="P659" s="148">
        <f>O659*H659</f>
        <v>0</v>
      </c>
      <c r="Q659" s="148">
        <v>8.0555999999999998E-4</v>
      </c>
      <c r="R659" s="148">
        <f>Q659*H659</f>
        <v>0.14355079199999998</v>
      </c>
      <c r="S659" s="148">
        <v>0</v>
      </c>
      <c r="T659" s="149">
        <f>S659*H659</f>
        <v>0</v>
      </c>
      <c r="AR659" s="150" t="s">
        <v>314</v>
      </c>
      <c r="AT659" s="150" t="s">
        <v>309</v>
      </c>
      <c r="AU659" s="150" t="s">
        <v>84</v>
      </c>
      <c r="AY659" s="18" t="s">
        <v>307</v>
      </c>
      <c r="BE659" s="151">
        <f>IF(N659="základní",J659,0)</f>
        <v>0</v>
      </c>
      <c r="BF659" s="151">
        <f>IF(N659="snížená",J659,0)</f>
        <v>0</v>
      </c>
      <c r="BG659" s="151">
        <f>IF(N659="zákl. přenesená",J659,0)</f>
        <v>0</v>
      </c>
      <c r="BH659" s="151">
        <f>IF(N659="sníž. přenesená",J659,0)</f>
        <v>0</v>
      </c>
      <c r="BI659" s="151">
        <f>IF(N659="nulová",J659,0)</f>
        <v>0</v>
      </c>
      <c r="BJ659" s="18" t="s">
        <v>82</v>
      </c>
      <c r="BK659" s="151">
        <f>ROUND(I659*H659,2)</f>
        <v>0</v>
      </c>
      <c r="BL659" s="18" t="s">
        <v>314</v>
      </c>
      <c r="BM659" s="150" t="s">
        <v>2795</v>
      </c>
    </row>
    <row r="660" spans="2:65" s="1" customFormat="1" ht="19.5">
      <c r="B660" s="33"/>
      <c r="D660" s="152" t="s">
        <v>316</v>
      </c>
      <c r="F660" s="153" t="s">
        <v>2796</v>
      </c>
      <c r="I660" s="154"/>
      <c r="L660" s="33"/>
      <c r="M660" s="155"/>
      <c r="T660" s="57"/>
      <c r="AT660" s="18" t="s">
        <v>316</v>
      </c>
      <c r="AU660" s="18" t="s">
        <v>84</v>
      </c>
    </row>
    <row r="661" spans="2:65" s="1" customFormat="1" ht="24.2" customHeight="1">
      <c r="B661" s="33"/>
      <c r="C661" s="139" t="s">
        <v>702</v>
      </c>
      <c r="D661" s="139" t="s">
        <v>309</v>
      </c>
      <c r="E661" s="140" t="s">
        <v>2797</v>
      </c>
      <c r="F661" s="141" t="s">
        <v>2798</v>
      </c>
      <c r="G661" s="142" t="s">
        <v>312</v>
      </c>
      <c r="H661" s="143">
        <v>178.2</v>
      </c>
      <c r="I661" s="144"/>
      <c r="J661" s="145">
        <f>ROUND(I661*H661,2)</f>
        <v>0</v>
      </c>
      <c r="K661" s="141" t="s">
        <v>313</v>
      </c>
      <c r="L661" s="33"/>
      <c r="M661" s="146" t="s">
        <v>1</v>
      </c>
      <c r="N661" s="147" t="s">
        <v>40</v>
      </c>
      <c r="P661" s="148">
        <f>O661*H661</f>
        <v>0</v>
      </c>
      <c r="Q661" s="148">
        <v>0</v>
      </c>
      <c r="R661" s="148">
        <f>Q661*H661</f>
        <v>0</v>
      </c>
      <c r="S661" s="148">
        <v>0</v>
      </c>
      <c r="T661" s="149">
        <f>S661*H661</f>
        <v>0</v>
      </c>
      <c r="AR661" s="150" t="s">
        <v>314</v>
      </c>
      <c r="AT661" s="150" t="s">
        <v>309</v>
      </c>
      <c r="AU661" s="150" t="s">
        <v>84</v>
      </c>
      <c r="AY661" s="18" t="s">
        <v>307</v>
      </c>
      <c r="BE661" s="151">
        <f>IF(N661="základní",J661,0)</f>
        <v>0</v>
      </c>
      <c r="BF661" s="151">
        <f>IF(N661="snížená",J661,0)</f>
        <v>0</v>
      </c>
      <c r="BG661" s="151">
        <f>IF(N661="zákl. přenesená",J661,0)</f>
        <v>0</v>
      </c>
      <c r="BH661" s="151">
        <f>IF(N661="sníž. přenesená",J661,0)</f>
        <v>0</v>
      </c>
      <c r="BI661" s="151">
        <f>IF(N661="nulová",J661,0)</f>
        <v>0</v>
      </c>
      <c r="BJ661" s="18" t="s">
        <v>82</v>
      </c>
      <c r="BK661" s="151">
        <f>ROUND(I661*H661,2)</f>
        <v>0</v>
      </c>
      <c r="BL661" s="18" t="s">
        <v>314</v>
      </c>
      <c r="BM661" s="150" t="s">
        <v>2799</v>
      </c>
    </row>
    <row r="662" spans="2:65" s="1" customFormat="1" ht="19.5">
      <c r="B662" s="33"/>
      <c r="D662" s="152" t="s">
        <v>316</v>
      </c>
      <c r="F662" s="153" t="s">
        <v>2800</v>
      </c>
      <c r="I662" s="154"/>
      <c r="L662" s="33"/>
      <c r="M662" s="155"/>
      <c r="T662" s="57"/>
      <c r="AT662" s="18" t="s">
        <v>316</v>
      </c>
      <c r="AU662" s="18" t="s">
        <v>84</v>
      </c>
    </row>
    <row r="663" spans="2:65" s="11" customFormat="1" ht="20.85" customHeight="1">
      <c r="B663" s="127"/>
      <c r="D663" s="128" t="s">
        <v>74</v>
      </c>
      <c r="E663" s="137" t="s">
        <v>586</v>
      </c>
      <c r="F663" s="137" t="s">
        <v>587</v>
      </c>
      <c r="I663" s="130"/>
      <c r="J663" s="138">
        <f>BK663</f>
        <v>0</v>
      </c>
      <c r="L663" s="127"/>
      <c r="M663" s="132"/>
      <c r="P663" s="133">
        <f>SUM(P664:P863)</f>
        <v>0</v>
      </c>
      <c r="R663" s="133">
        <f>SUM(R664:R863)</f>
        <v>380.32121018499998</v>
      </c>
      <c r="T663" s="134">
        <f>SUM(T664:T863)</f>
        <v>0</v>
      </c>
      <c r="AR663" s="128" t="s">
        <v>82</v>
      </c>
      <c r="AT663" s="135" t="s">
        <v>74</v>
      </c>
      <c r="AU663" s="135" t="s">
        <v>84</v>
      </c>
      <c r="AY663" s="128" t="s">
        <v>307</v>
      </c>
      <c r="BK663" s="136">
        <f>SUM(BK664:BK863)</f>
        <v>0</v>
      </c>
    </row>
    <row r="664" spans="2:65" s="1" customFormat="1" ht="16.5" customHeight="1">
      <c r="B664" s="33"/>
      <c r="C664" s="139" t="s">
        <v>707</v>
      </c>
      <c r="D664" s="139" t="s">
        <v>309</v>
      </c>
      <c r="E664" s="140" t="s">
        <v>2801</v>
      </c>
      <c r="F664" s="141" t="s">
        <v>2802</v>
      </c>
      <c r="G664" s="142" t="s">
        <v>337</v>
      </c>
      <c r="H664" s="143">
        <v>7.1269999999999998</v>
      </c>
      <c r="I664" s="144"/>
      <c r="J664" s="145">
        <f>ROUND(I664*H664,2)</f>
        <v>0</v>
      </c>
      <c r="K664" s="141" t="s">
        <v>313</v>
      </c>
      <c r="L664" s="33"/>
      <c r="M664" s="146" t="s">
        <v>1</v>
      </c>
      <c r="N664" s="147" t="s">
        <v>40</v>
      </c>
      <c r="P664" s="148">
        <f>O664*H664</f>
        <v>0</v>
      </c>
      <c r="Q664" s="148">
        <v>2.5019749999999998</v>
      </c>
      <c r="R664" s="148">
        <f>Q664*H664</f>
        <v>17.831575824999998</v>
      </c>
      <c r="S664" s="148">
        <v>0</v>
      </c>
      <c r="T664" s="149">
        <f>S664*H664</f>
        <v>0</v>
      </c>
      <c r="AR664" s="150" t="s">
        <v>314</v>
      </c>
      <c r="AT664" s="150" t="s">
        <v>309</v>
      </c>
      <c r="AU664" s="150" t="s">
        <v>163</v>
      </c>
      <c r="AY664" s="18" t="s">
        <v>307</v>
      </c>
      <c r="BE664" s="151">
        <f>IF(N664="základní",J664,0)</f>
        <v>0</v>
      </c>
      <c r="BF664" s="151">
        <f>IF(N664="snížená",J664,0)</f>
        <v>0</v>
      </c>
      <c r="BG664" s="151">
        <f>IF(N664="zákl. přenesená",J664,0)</f>
        <v>0</v>
      </c>
      <c r="BH664" s="151">
        <f>IF(N664="sníž. přenesená",J664,0)</f>
        <v>0</v>
      </c>
      <c r="BI664" s="151">
        <f>IF(N664="nulová",J664,0)</f>
        <v>0</v>
      </c>
      <c r="BJ664" s="18" t="s">
        <v>82</v>
      </c>
      <c r="BK664" s="151">
        <f>ROUND(I664*H664,2)</f>
        <v>0</v>
      </c>
      <c r="BL664" s="18" t="s">
        <v>314</v>
      </c>
      <c r="BM664" s="150" t="s">
        <v>2803</v>
      </c>
    </row>
    <row r="665" spans="2:65" s="1" customFormat="1" ht="19.5">
      <c r="B665" s="33"/>
      <c r="D665" s="152" t="s">
        <v>316</v>
      </c>
      <c r="F665" s="153" t="s">
        <v>2804</v>
      </c>
      <c r="I665" s="154"/>
      <c r="L665" s="33"/>
      <c r="M665" s="155"/>
      <c r="T665" s="57"/>
      <c r="AT665" s="18" t="s">
        <v>316</v>
      </c>
      <c r="AU665" s="18" t="s">
        <v>163</v>
      </c>
    </row>
    <row r="666" spans="2:65" s="12" customFormat="1" ht="11.25">
      <c r="B666" s="156"/>
      <c r="D666" s="152" t="s">
        <v>318</v>
      </c>
      <c r="E666" s="157" t="s">
        <v>1</v>
      </c>
      <c r="F666" s="158" t="s">
        <v>2805</v>
      </c>
      <c r="H666" s="157" t="s">
        <v>1</v>
      </c>
      <c r="I666" s="159"/>
      <c r="L666" s="156"/>
      <c r="M666" s="160"/>
      <c r="T666" s="161"/>
      <c r="AT666" s="157" t="s">
        <v>318</v>
      </c>
      <c r="AU666" s="157" t="s">
        <v>163</v>
      </c>
      <c r="AV666" s="12" t="s">
        <v>82</v>
      </c>
      <c r="AW666" s="12" t="s">
        <v>32</v>
      </c>
      <c r="AX666" s="12" t="s">
        <v>75</v>
      </c>
      <c r="AY666" s="157" t="s">
        <v>307</v>
      </c>
    </row>
    <row r="667" spans="2:65" s="13" customFormat="1" ht="11.25">
      <c r="B667" s="162"/>
      <c r="D667" s="152" t="s">
        <v>318</v>
      </c>
      <c r="E667" s="163" t="s">
        <v>1</v>
      </c>
      <c r="F667" s="164" t="s">
        <v>2806</v>
      </c>
      <c r="H667" s="165">
        <v>2.0699999999999998</v>
      </c>
      <c r="I667" s="166"/>
      <c r="L667" s="162"/>
      <c r="M667" s="167"/>
      <c r="T667" s="168"/>
      <c r="AT667" s="163" t="s">
        <v>318</v>
      </c>
      <c r="AU667" s="163" t="s">
        <v>163</v>
      </c>
      <c r="AV667" s="13" t="s">
        <v>84</v>
      </c>
      <c r="AW667" s="13" t="s">
        <v>32</v>
      </c>
      <c r="AX667" s="13" t="s">
        <v>75</v>
      </c>
      <c r="AY667" s="163" t="s">
        <v>307</v>
      </c>
    </row>
    <row r="668" spans="2:65" s="12" customFormat="1" ht="11.25">
      <c r="B668" s="156"/>
      <c r="D668" s="152" t="s">
        <v>318</v>
      </c>
      <c r="E668" s="157" t="s">
        <v>1</v>
      </c>
      <c r="F668" s="158" t="s">
        <v>2807</v>
      </c>
      <c r="H668" s="157" t="s">
        <v>1</v>
      </c>
      <c r="I668" s="159"/>
      <c r="L668" s="156"/>
      <c r="M668" s="160"/>
      <c r="T668" s="161"/>
      <c r="AT668" s="157" t="s">
        <v>318</v>
      </c>
      <c r="AU668" s="157" t="s">
        <v>163</v>
      </c>
      <c r="AV668" s="12" t="s">
        <v>82</v>
      </c>
      <c r="AW668" s="12" t="s">
        <v>32</v>
      </c>
      <c r="AX668" s="12" t="s">
        <v>75</v>
      </c>
      <c r="AY668" s="157" t="s">
        <v>307</v>
      </c>
    </row>
    <row r="669" spans="2:65" s="13" customFormat="1" ht="11.25">
      <c r="B669" s="162"/>
      <c r="D669" s="152" t="s">
        <v>318</v>
      </c>
      <c r="E669" s="163" t="s">
        <v>1</v>
      </c>
      <c r="F669" s="164" t="s">
        <v>2808</v>
      </c>
      <c r="H669" s="165">
        <v>4.6740000000000004</v>
      </c>
      <c r="I669" s="166"/>
      <c r="L669" s="162"/>
      <c r="M669" s="167"/>
      <c r="T669" s="168"/>
      <c r="AT669" s="163" t="s">
        <v>318</v>
      </c>
      <c r="AU669" s="163" t="s">
        <v>163</v>
      </c>
      <c r="AV669" s="13" t="s">
        <v>84</v>
      </c>
      <c r="AW669" s="13" t="s">
        <v>32</v>
      </c>
      <c r="AX669" s="13" t="s">
        <v>75</v>
      </c>
      <c r="AY669" s="163" t="s">
        <v>307</v>
      </c>
    </row>
    <row r="670" spans="2:65" s="12" customFormat="1" ht="11.25">
      <c r="B670" s="156"/>
      <c r="D670" s="152" t="s">
        <v>318</v>
      </c>
      <c r="E670" s="157" t="s">
        <v>1</v>
      </c>
      <c r="F670" s="158" t="s">
        <v>2809</v>
      </c>
      <c r="H670" s="157" t="s">
        <v>1</v>
      </c>
      <c r="I670" s="159"/>
      <c r="L670" s="156"/>
      <c r="M670" s="160"/>
      <c r="T670" s="161"/>
      <c r="AT670" s="157" t="s">
        <v>318</v>
      </c>
      <c r="AU670" s="157" t="s">
        <v>163</v>
      </c>
      <c r="AV670" s="12" t="s">
        <v>82</v>
      </c>
      <c r="AW670" s="12" t="s">
        <v>32</v>
      </c>
      <c r="AX670" s="12" t="s">
        <v>75</v>
      </c>
      <c r="AY670" s="157" t="s">
        <v>307</v>
      </c>
    </row>
    <row r="671" spans="2:65" s="13" customFormat="1" ht="11.25">
      <c r="B671" s="162"/>
      <c r="D671" s="152" t="s">
        <v>318</v>
      </c>
      <c r="E671" s="163" t="s">
        <v>1</v>
      </c>
      <c r="F671" s="164" t="s">
        <v>2810</v>
      </c>
      <c r="H671" s="165">
        <v>0.38300000000000001</v>
      </c>
      <c r="I671" s="166"/>
      <c r="L671" s="162"/>
      <c r="M671" s="167"/>
      <c r="T671" s="168"/>
      <c r="AT671" s="163" t="s">
        <v>318</v>
      </c>
      <c r="AU671" s="163" t="s">
        <v>163</v>
      </c>
      <c r="AV671" s="13" t="s">
        <v>84</v>
      </c>
      <c r="AW671" s="13" t="s">
        <v>32</v>
      </c>
      <c r="AX671" s="13" t="s">
        <v>75</v>
      </c>
      <c r="AY671" s="163" t="s">
        <v>307</v>
      </c>
    </row>
    <row r="672" spans="2:65" s="14" customFormat="1" ht="11.25">
      <c r="B672" s="169"/>
      <c r="D672" s="152" t="s">
        <v>318</v>
      </c>
      <c r="E672" s="170" t="s">
        <v>1</v>
      </c>
      <c r="F672" s="171" t="s">
        <v>325</v>
      </c>
      <c r="H672" s="172">
        <v>7.1269999999999998</v>
      </c>
      <c r="I672" s="173"/>
      <c r="L672" s="169"/>
      <c r="M672" s="174"/>
      <c r="T672" s="175"/>
      <c r="AT672" s="170" t="s">
        <v>318</v>
      </c>
      <c r="AU672" s="170" t="s">
        <v>163</v>
      </c>
      <c r="AV672" s="14" t="s">
        <v>314</v>
      </c>
      <c r="AW672" s="14" t="s">
        <v>32</v>
      </c>
      <c r="AX672" s="14" t="s">
        <v>82</v>
      </c>
      <c r="AY672" s="170" t="s">
        <v>307</v>
      </c>
    </row>
    <row r="673" spans="2:65" s="1" customFormat="1" ht="16.5" customHeight="1">
      <c r="B673" s="33"/>
      <c r="C673" s="139" t="s">
        <v>712</v>
      </c>
      <c r="D673" s="139" t="s">
        <v>309</v>
      </c>
      <c r="E673" s="140" t="s">
        <v>609</v>
      </c>
      <c r="F673" s="141" t="s">
        <v>610</v>
      </c>
      <c r="G673" s="142" t="s">
        <v>312</v>
      </c>
      <c r="H673" s="143">
        <v>46.66</v>
      </c>
      <c r="I673" s="144"/>
      <c r="J673" s="145">
        <f>ROUND(I673*H673,2)</f>
        <v>0</v>
      </c>
      <c r="K673" s="141" t="s">
        <v>313</v>
      </c>
      <c r="L673" s="33"/>
      <c r="M673" s="146" t="s">
        <v>1</v>
      </c>
      <c r="N673" s="147" t="s">
        <v>40</v>
      </c>
      <c r="P673" s="148">
        <f>O673*H673</f>
        <v>0</v>
      </c>
      <c r="Q673" s="148">
        <v>1.11725E-2</v>
      </c>
      <c r="R673" s="148">
        <f>Q673*H673</f>
        <v>0.52130884999999993</v>
      </c>
      <c r="S673" s="148">
        <v>0</v>
      </c>
      <c r="T673" s="149">
        <f>S673*H673</f>
        <v>0</v>
      </c>
      <c r="AR673" s="150" t="s">
        <v>314</v>
      </c>
      <c r="AT673" s="150" t="s">
        <v>309</v>
      </c>
      <c r="AU673" s="150" t="s">
        <v>163</v>
      </c>
      <c r="AY673" s="18" t="s">
        <v>307</v>
      </c>
      <c r="BE673" s="151">
        <f>IF(N673="základní",J673,0)</f>
        <v>0</v>
      </c>
      <c r="BF673" s="151">
        <f>IF(N673="snížená",J673,0)</f>
        <v>0</v>
      </c>
      <c r="BG673" s="151">
        <f>IF(N673="zákl. přenesená",J673,0)</f>
        <v>0</v>
      </c>
      <c r="BH673" s="151">
        <f>IF(N673="sníž. přenesená",J673,0)</f>
        <v>0</v>
      </c>
      <c r="BI673" s="151">
        <f>IF(N673="nulová",J673,0)</f>
        <v>0</v>
      </c>
      <c r="BJ673" s="18" t="s">
        <v>82</v>
      </c>
      <c r="BK673" s="151">
        <f>ROUND(I673*H673,2)</f>
        <v>0</v>
      </c>
      <c r="BL673" s="18" t="s">
        <v>314</v>
      </c>
      <c r="BM673" s="150" t="s">
        <v>2811</v>
      </c>
    </row>
    <row r="674" spans="2:65" s="1" customFormat="1" ht="11.25">
      <c r="B674" s="33"/>
      <c r="D674" s="152" t="s">
        <v>316</v>
      </c>
      <c r="F674" s="153" t="s">
        <v>612</v>
      </c>
      <c r="I674" s="154"/>
      <c r="L674" s="33"/>
      <c r="M674" s="155"/>
      <c r="T674" s="57"/>
      <c r="AT674" s="18" t="s">
        <v>316</v>
      </c>
      <c r="AU674" s="18" t="s">
        <v>163</v>
      </c>
    </row>
    <row r="675" spans="2:65" s="12" customFormat="1" ht="11.25">
      <c r="B675" s="156"/>
      <c r="D675" s="152" t="s">
        <v>318</v>
      </c>
      <c r="E675" s="157" t="s">
        <v>1</v>
      </c>
      <c r="F675" s="158" t="s">
        <v>2805</v>
      </c>
      <c r="H675" s="157" t="s">
        <v>1</v>
      </c>
      <c r="I675" s="159"/>
      <c r="L675" s="156"/>
      <c r="M675" s="160"/>
      <c r="T675" s="161"/>
      <c r="AT675" s="157" t="s">
        <v>318</v>
      </c>
      <c r="AU675" s="157" t="s">
        <v>163</v>
      </c>
      <c r="AV675" s="12" t="s">
        <v>82</v>
      </c>
      <c r="AW675" s="12" t="s">
        <v>32</v>
      </c>
      <c r="AX675" s="12" t="s">
        <v>75</v>
      </c>
      <c r="AY675" s="157" t="s">
        <v>307</v>
      </c>
    </row>
    <row r="676" spans="2:65" s="13" customFormat="1" ht="11.25">
      <c r="B676" s="162"/>
      <c r="D676" s="152" t="s">
        <v>318</v>
      </c>
      <c r="E676" s="163" t="s">
        <v>1</v>
      </c>
      <c r="F676" s="164" t="s">
        <v>2812</v>
      </c>
      <c r="H676" s="165">
        <v>13.8</v>
      </c>
      <c r="I676" s="166"/>
      <c r="L676" s="162"/>
      <c r="M676" s="167"/>
      <c r="T676" s="168"/>
      <c r="AT676" s="163" t="s">
        <v>318</v>
      </c>
      <c r="AU676" s="163" t="s">
        <v>163</v>
      </c>
      <c r="AV676" s="13" t="s">
        <v>84</v>
      </c>
      <c r="AW676" s="13" t="s">
        <v>32</v>
      </c>
      <c r="AX676" s="13" t="s">
        <v>75</v>
      </c>
      <c r="AY676" s="163" t="s">
        <v>307</v>
      </c>
    </row>
    <row r="677" spans="2:65" s="12" customFormat="1" ht="11.25">
      <c r="B677" s="156"/>
      <c r="D677" s="152" t="s">
        <v>318</v>
      </c>
      <c r="E677" s="157" t="s">
        <v>1</v>
      </c>
      <c r="F677" s="158" t="s">
        <v>2813</v>
      </c>
      <c r="H677" s="157" t="s">
        <v>1</v>
      </c>
      <c r="I677" s="159"/>
      <c r="L677" s="156"/>
      <c r="M677" s="160"/>
      <c r="T677" s="161"/>
      <c r="AT677" s="157" t="s">
        <v>318</v>
      </c>
      <c r="AU677" s="157" t="s">
        <v>163</v>
      </c>
      <c r="AV677" s="12" t="s">
        <v>82</v>
      </c>
      <c r="AW677" s="12" t="s">
        <v>32</v>
      </c>
      <c r="AX677" s="12" t="s">
        <v>75</v>
      </c>
      <c r="AY677" s="157" t="s">
        <v>307</v>
      </c>
    </row>
    <row r="678" spans="2:65" s="13" customFormat="1" ht="11.25">
      <c r="B678" s="162"/>
      <c r="D678" s="152" t="s">
        <v>318</v>
      </c>
      <c r="E678" s="163" t="s">
        <v>1</v>
      </c>
      <c r="F678" s="164" t="s">
        <v>2814</v>
      </c>
      <c r="H678" s="165">
        <v>31.16</v>
      </c>
      <c r="I678" s="166"/>
      <c r="L678" s="162"/>
      <c r="M678" s="167"/>
      <c r="T678" s="168"/>
      <c r="AT678" s="163" t="s">
        <v>318</v>
      </c>
      <c r="AU678" s="163" t="s">
        <v>163</v>
      </c>
      <c r="AV678" s="13" t="s">
        <v>84</v>
      </c>
      <c r="AW678" s="13" t="s">
        <v>32</v>
      </c>
      <c r="AX678" s="13" t="s">
        <v>75</v>
      </c>
      <c r="AY678" s="163" t="s">
        <v>307</v>
      </c>
    </row>
    <row r="679" spans="2:65" s="12" customFormat="1" ht="11.25">
      <c r="B679" s="156"/>
      <c r="D679" s="152" t="s">
        <v>318</v>
      </c>
      <c r="E679" s="157" t="s">
        <v>1</v>
      </c>
      <c r="F679" s="158" t="s">
        <v>2809</v>
      </c>
      <c r="H679" s="157" t="s">
        <v>1</v>
      </c>
      <c r="I679" s="159"/>
      <c r="L679" s="156"/>
      <c r="M679" s="160"/>
      <c r="T679" s="161"/>
      <c r="AT679" s="157" t="s">
        <v>318</v>
      </c>
      <c r="AU679" s="157" t="s">
        <v>163</v>
      </c>
      <c r="AV679" s="12" t="s">
        <v>82</v>
      </c>
      <c r="AW679" s="12" t="s">
        <v>32</v>
      </c>
      <c r="AX679" s="12" t="s">
        <v>75</v>
      </c>
      <c r="AY679" s="157" t="s">
        <v>307</v>
      </c>
    </row>
    <row r="680" spans="2:65" s="13" customFormat="1" ht="11.25">
      <c r="B680" s="162"/>
      <c r="D680" s="152" t="s">
        <v>318</v>
      </c>
      <c r="E680" s="163" t="s">
        <v>1</v>
      </c>
      <c r="F680" s="164" t="s">
        <v>2815</v>
      </c>
      <c r="H680" s="165">
        <v>1.7</v>
      </c>
      <c r="I680" s="166"/>
      <c r="L680" s="162"/>
      <c r="M680" s="167"/>
      <c r="T680" s="168"/>
      <c r="AT680" s="163" t="s">
        <v>318</v>
      </c>
      <c r="AU680" s="163" t="s">
        <v>163</v>
      </c>
      <c r="AV680" s="13" t="s">
        <v>84</v>
      </c>
      <c r="AW680" s="13" t="s">
        <v>32</v>
      </c>
      <c r="AX680" s="13" t="s">
        <v>75</v>
      </c>
      <c r="AY680" s="163" t="s">
        <v>307</v>
      </c>
    </row>
    <row r="681" spans="2:65" s="14" customFormat="1" ht="11.25">
      <c r="B681" s="169"/>
      <c r="D681" s="152" t="s">
        <v>318</v>
      </c>
      <c r="E681" s="170" t="s">
        <v>1</v>
      </c>
      <c r="F681" s="171" t="s">
        <v>325</v>
      </c>
      <c r="H681" s="172">
        <v>46.66</v>
      </c>
      <c r="I681" s="173"/>
      <c r="L681" s="169"/>
      <c r="M681" s="174"/>
      <c r="T681" s="175"/>
      <c r="AT681" s="170" t="s">
        <v>318</v>
      </c>
      <c r="AU681" s="170" t="s">
        <v>163</v>
      </c>
      <c r="AV681" s="14" t="s">
        <v>314</v>
      </c>
      <c r="AW681" s="14" t="s">
        <v>32</v>
      </c>
      <c r="AX681" s="14" t="s">
        <v>82</v>
      </c>
      <c r="AY681" s="170" t="s">
        <v>307</v>
      </c>
    </row>
    <row r="682" spans="2:65" s="1" customFormat="1" ht="16.5" customHeight="1">
      <c r="B682" s="33"/>
      <c r="C682" s="139" t="s">
        <v>717</v>
      </c>
      <c r="D682" s="139" t="s">
        <v>309</v>
      </c>
      <c r="E682" s="140" t="s">
        <v>616</v>
      </c>
      <c r="F682" s="141" t="s">
        <v>617</v>
      </c>
      <c r="G682" s="142" t="s">
        <v>312</v>
      </c>
      <c r="H682" s="143">
        <v>46.66</v>
      </c>
      <c r="I682" s="144"/>
      <c r="J682" s="145">
        <f>ROUND(I682*H682,2)</f>
        <v>0</v>
      </c>
      <c r="K682" s="141" t="s">
        <v>313</v>
      </c>
      <c r="L682" s="33"/>
      <c r="M682" s="146" t="s">
        <v>1</v>
      </c>
      <c r="N682" s="147" t="s">
        <v>40</v>
      </c>
      <c r="P682" s="148">
        <f>O682*H682</f>
        <v>0</v>
      </c>
      <c r="Q682" s="148">
        <v>0</v>
      </c>
      <c r="R682" s="148">
        <f>Q682*H682</f>
        <v>0</v>
      </c>
      <c r="S682" s="148">
        <v>0</v>
      </c>
      <c r="T682" s="149">
        <f>S682*H682</f>
        <v>0</v>
      </c>
      <c r="AR682" s="150" t="s">
        <v>314</v>
      </c>
      <c r="AT682" s="150" t="s">
        <v>309</v>
      </c>
      <c r="AU682" s="150" t="s">
        <v>163</v>
      </c>
      <c r="AY682" s="18" t="s">
        <v>307</v>
      </c>
      <c r="BE682" s="151">
        <f>IF(N682="základní",J682,0)</f>
        <v>0</v>
      </c>
      <c r="BF682" s="151">
        <f>IF(N682="snížená",J682,0)</f>
        <v>0</v>
      </c>
      <c r="BG682" s="151">
        <f>IF(N682="zákl. přenesená",J682,0)</f>
        <v>0</v>
      </c>
      <c r="BH682" s="151">
        <f>IF(N682="sníž. přenesená",J682,0)</f>
        <v>0</v>
      </c>
      <c r="BI682" s="151">
        <f>IF(N682="nulová",J682,0)</f>
        <v>0</v>
      </c>
      <c r="BJ682" s="18" t="s">
        <v>82</v>
      </c>
      <c r="BK682" s="151">
        <f>ROUND(I682*H682,2)</f>
        <v>0</v>
      </c>
      <c r="BL682" s="18" t="s">
        <v>314</v>
      </c>
      <c r="BM682" s="150" t="s">
        <v>2816</v>
      </c>
    </row>
    <row r="683" spans="2:65" s="1" customFormat="1" ht="11.25">
      <c r="B683" s="33"/>
      <c r="D683" s="152" t="s">
        <v>316</v>
      </c>
      <c r="F683" s="153" t="s">
        <v>619</v>
      </c>
      <c r="I683" s="154"/>
      <c r="L683" s="33"/>
      <c r="M683" s="155"/>
      <c r="T683" s="57"/>
      <c r="AT683" s="18" t="s">
        <v>316</v>
      </c>
      <c r="AU683" s="18" t="s">
        <v>163</v>
      </c>
    </row>
    <row r="684" spans="2:65" s="1" customFormat="1" ht="24.2" customHeight="1">
      <c r="B684" s="33"/>
      <c r="C684" s="139" t="s">
        <v>722</v>
      </c>
      <c r="D684" s="139" t="s">
        <v>309</v>
      </c>
      <c r="E684" s="140" t="s">
        <v>2817</v>
      </c>
      <c r="F684" s="141" t="s">
        <v>2818</v>
      </c>
      <c r="G684" s="142" t="s">
        <v>364</v>
      </c>
      <c r="H684" s="143">
        <v>0.69499999999999995</v>
      </c>
      <c r="I684" s="144"/>
      <c r="J684" s="145">
        <f>ROUND(I684*H684,2)</f>
        <v>0</v>
      </c>
      <c r="K684" s="141" t="s">
        <v>313</v>
      </c>
      <c r="L684" s="33"/>
      <c r="M684" s="146" t="s">
        <v>1</v>
      </c>
      <c r="N684" s="147" t="s">
        <v>40</v>
      </c>
      <c r="P684" s="148">
        <f>O684*H684</f>
        <v>0</v>
      </c>
      <c r="Q684" s="148">
        <v>1.05291</v>
      </c>
      <c r="R684" s="148">
        <f>Q684*H684</f>
        <v>0.73177244999999991</v>
      </c>
      <c r="S684" s="148">
        <v>0</v>
      </c>
      <c r="T684" s="149">
        <f>S684*H684</f>
        <v>0</v>
      </c>
      <c r="AR684" s="150" t="s">
        <v>314</v>
      </c>
      <c r="AT684" s="150" t="s">
        <v>309</v>
      </c>
      <c r="AU684" s="150" t="s">
        <v>163</v>
      </c>
      <c r="AY684" s="18" t="s">
        <v>307</v>
      </c>
      <c r="BE684" s="151">
        <f>IF(N684="základní",J684,0)</f>
        <v>0</v>
      </c>
      <c r="BF684" s="151">
        <f>IF(N684="snížená",J684,0)</f>
        <v>0</v>
      </c>
      <c r="BG684" s="151">
        <f>IF(N684="zákl. přenesená",J684,0)</f>
        <v>0</v>
      </c>
      <c r="BH684" s="151">
        <f>IF(N684="sníž. přenesená",J684,0)</f>
        <v>0</v>
      </c>
      <c r="BI684" s="151">
        <f>IF(N684="nulová",J684,0)</f>
        <v>0</v>
      </c>
      <c r="BJ684" s="18" t="s">
        <v>82</v>
      </c>
      <c r="BK684" s="151">
        <f>ROUND(I684*H684,2)</f>
        <v>0</v>
      </c>
      <c r="BL684" s="18" t="s">
        <v>314</v>
      </c>
      <c r="BM684" s="150" t="s">
        <v>2819</v>
      </c>
    </row>
    <row r="685" spans="2:65" s="1" customFormat="1" ht="19.5">
      <c r="B685" s="33"/>
      <c r="D685" s="152" t="s">
        <v>316</v>
      </c>
      <c r="F685" s="153" t="s">
        <v>2820</v>
      </c>
      <c r="I685" s="154"/>
      <c r="L685" s="33"/>
      <c r="M685" s="155"/>
      <c r="T685" s="57"/>
      <c r="AT685" s="18" t="s">
        <v>316</v>
      </c>
      <c r="AU685" s="18" t="s">
        <v>163</v>
      </c>
    </row>
    <row r="686" spans="2:65" s="12" customFormat="1" ht="11.25">
      <c r="B686" s="156"/>
      <c r="D686" s="152" t="s">
        <v>318</v>
      </c>
      <c r="E686" s="157" t="s">
        <v>1</v>
      </c>
      <c r="F686" s="158" t="s">
        <v>2821</v>
      </c>
      <c r="H686" s="157" t="s">
        <v>1</v>
      </c>
      <c r="I686" s="159"/>
      <c r="L686" s="156"/>
      <c r="M686" s="160"/>
      <c r="T686" s="161"/>
      <c r="AT686" s="157" t="s">
        <v>318</v>
      </c>
      <c r="AU686" s="157" t="s">
        <v>163</v>
      </c>
      <c r="AV686" s="12" t="s">
        <v>82</v>
      </c>
      <c r="AW686" s="12" t="s">
        <v>32</v>
      </c>
      <c r="AX686" s="12" t="s">
        <v>75</v>
      </c>
      <c r="AY686" s="157" t="s">
        <v>307</v>
      </c>
    </row>
    <row r="687" spans="2:65" s="13" customFormat="1" ht="11.25">
      <c r="B687" s="162"/>
      <c r="D687" s="152" t="s">
        <v>318</v>
      </c>
      <c r="E687" s="163" t="s">
        <v>1</v>
      </c>
      <c r="F687" s="164" t="s">
        <v>2822</v>
      </c>
      <c r="H687" s="165">
        <v>0.61799999999999999</v>
      </c>
      <c r="I687" s="166"/>
      <c r="L687" s="162"/>
      <c r="M687" s="167"/>
      <c r="T687" s="168"/>
      <c r="AT687" s="163" t="s">
        <v>318</v>
      </c>
      <c r="AU687" s="163" t="s">
        <v>163</v>
      </c>
      <c r="AV687" s="13" t="s">
        <v>84</v>
      </c>
      <c r="AW687" s="13" t="s">
        <v>32</v>
      </c>
      <c r="AX687" s="13" t="s">
        <v>75</v>
      </c>
      <c r="AY687" s="163" t="s">
        <v>307</v>
      </c>
    </row>
    <row r="688" spans="2:65" s="12" customFormat="1" ht="11.25">
      <c r="B688" s="156"/>
      <c r="D688" s="152" t="s">
        <v>318</v>
      </c>
      <c r="E688" s="157" t="s">
        <v>1</v>
      </c>
      <c r="F688" s="158" t="s">
        <v>2809</v>
      </c>
      <c r="H688" s="157" t="s">
        <v>1</v>
      </c>
      <c r="I688" s="159"/>
      <c r="L688" s="156"/>
      <c r="M688" s="160"/>
      <c r="T688" s="161"/>
      <c r="AT688" s="157" t="s">
        <v>318</v>
      </c>
      <c r="AU688" s="157" t="s">
        <v>163</v>
      </c>
      <c r="AV688" s="12" t="s">
        <v>82</v>
      </c>
      <c r="AW688" s="12" t="s">
        <v>32</v>
      </c>
      <c r="AX688" s="12" t="s">
        <v>75</v>
      </c>
      <c r="AY688" s="157" t="s">
        <v>307</v>
      </c>
    </row>
    <row r="689" spans="2:65" s="13" customFormat="1" ht="11.25">
      <c r="B689" s="162"/>
      <c r="D689" s="152" t="s">
        <v>318</v>
      </c>
      <c r="E689" s="163" t="s">
        <v>1</v>
      </c>
      <c r="F689" s="164" t="s">
        <v>2823</v>
      </c>
      <c r="H689" s="165">
        <v>7.6999999999999999E-2</v>
      </c>
      <c r="I689" s="166"/>
      <c r="L689" s="162"/>
      <c r="M689" s="167"/>
      <c r="T689" s="168"/>
      <c r="AT689" s="163" t="s">
        <v>318</v>
      </c>
      <c r="AU689" s="163" t="s">
        <v>163</v>
      </c>
      <c r="AV689" s="13" t="s">
        <v>84</v>
      </c>
      <c r="AW689" s="13" t="s">
        <v>32</v>
      </c>
      <c r="AX689" s="13" t="s">
        <v>75</v>
      </c>
      <c r="AY689" s="163" t="s">
        <v>307</v>
      </c>
    </row>
    <row r="690" spans="2:65" s="14" customFormat="1" ht="11.25">
      <c r="B690" s="169"/>
      <c r="D690" s="152" t="s">
        <v>318</v>
      </c>
      <c r="E690" s="170" t="s">
        <v>1</v>
      </c>
      <c r="F690" s="171" t="s">
        <v>325</v>
      </c>
      <c r="H690" s="172">
        <v>0.69499999999999995</v>
      </c>
      <c r="I690" s="173"/>
      <c r="L690" s="169"/>
      <c r="M690" s="174"/>
      <c r="T690" s="175"/>
      <c r="AT690" s="170" t="s">
        <v>318</v>
      </c>
      <c r="AU690" s="170" t="s">
        <v>163</v>
      </c>
      <c r="AV690" s="14" t="s">
        <v>314</v>
      </c>
      <c r="AW690" s="14" t="s">
        <v>32</v>
      </c>
      <c r="AX690" s="14" t="s">
        <v>82</v>
      </c>
      <c r="AY690" s="170" t="s">
        <v>307</v>
      </c>
    </row>
    <row r="691" spans="2:65" s="1" customFormat="1" ht="24.2" customHeight="1">
      <c r="B691" s="33"/>
      <c r="C691" s="139" t="s">
        <v>736</v>
      </c>
      <c r="D691" s="139" t="s">
        <v>309</v>
      </c>
      <c r="E691" s="140" t="s">
        <v>2824</v>
      </c>
      <c r="F691" s="141" t="s">
        <v>2825</v>
      </c>
      <c r="G691" s="142" t="s">
        <v>405</v>
      </c>
      <c r="H691" s="143">
        <v>32</v>
      </c>
      <c r="I691" s="144"/>
      <c r="J691" s="145">
        <f>ROUND(I691*H691,2)</f>
        <v>0</v>
      </c>
      <c r="K691" s="141" t="s">
        <v>502</v>
      </c>
      <c r="L691" s="33"/>
      <c r="M691" s="146" t="s">
        <v>1</v>
      </c>
      <c r="N691" s="147" t="s">
        <v>40</v>
      </c>
      <c r="P691" s="148">
        <f>O691*H691</f>
        <v>0</v>
      </c>
      <c r="Q691" s="148">
        <v>0.10667</v>
      </c>
      <c r="R691" s="148">
        <f>Q691*H691</f>
        <v>3.41344</v>
      </c>
      <c r="S691" s="148">
        <v>0</v>
      </c>
      <c r="T691" s="149">
        <f>S691*H691</f>
        <v>0</v>
      </c>
      <c r="AR691" s="150" t="s">
        <v>314</v>
      </c>
      <c r="AT691" s="150" t="s">
        <v>309</v>
      </c>
      <c r="AU691" s="150" t="s">
        <v>163</v>
      </c>
      <c r="AY691" s="18" t="s">
        <v>307</v>
      </c>
      <c r="BE691" s="151">
        <f>IF(N691="základní",J691,0)</f>
        <v>0</v>
      </c>
      <c r="BF691" s="151">
        <f>IF(N691="snížená",J691,0)</f>
        <v>0</v>
      </c>
      <c r="BG691" s="151">
        <f>IF(N691="zákl. přenesená",J691,0)</f>
        <v>0</v>
      </c>
      <c r="BH691" s="151">
        <f>IF(N691="sníž. přenesená",J691,0)</f>
        <v>0</v>
      </c>
      <c r="BI691" s="151">
        <f>IF(N691="nulová",J691,0)</f>
        <v>0</v>
      </c>
      <c r="BJ691" s="18" t="s">
        <v>82</v>
      </c>
      <c r="BK691" s="151">
        <f>ROUND(I691*H691,2)</f>
        <v>0</v>
      </c>
      <c r="BL691" s="18" t="s">
        <v>314</v>
      </c>
      <c r="BM691" s="150" t="s">
        <v>2826</v>
      </c>
    </row>
    <row r="692" spans="2:65" s="1" customFormat="1" ht="19.5">
      <c r="B692" s="33"/>
      <c r="D692" s="152" t="s">
        <v>316</v>
      </c>
      <c r="F692" s="153" t="s">
        <v>2827</v>
      </c>
      <c r="I692" s="154"/>
      <c r="L692" s="33"/>
      <c r="M692" s="155"/>
      <c r="T692" s="57"/>
      <c r="AT692" s="18" t="s">
        <v>316</v>
      </c>
      <c r="AU692" s="18" t="s">
        <v>163</v>
      </c>
    </row>
    <row r="693" spans="2:65" s="1" customFormat="1" ht="19.5">
      <c r="B693" s="33"/>
      <c r="D693" s="152" t="s">
        <v>357</v>
      </c>
      <c r="F693" s="176" t="s">
        <v>2642</v>
      </c>
      <c r="I693" s="154"/>
      <c r="L693" s="33"/>
      <c r="M693" s="155"/>
      <c r="T693" s="57"/>
      <c r="AT693" s="18" t="s">
        <v>357</v>
      </c>
      <c r="AU693" s="18" t="s">
        <v>163</v>
      </c>
    </row>
    <row r="694" spans="2:65" s="12" customFormat="1" ht="11.25">
      <c r="B694" s="156"/>
      <c r="D694" s="152" t="s">
        <v>318</v>
      </c>
      <c r="E694" s="157" t="s">
        <v>1</v>
      </c>
      <c r="F694" s="158" t="s">
        <v>2828</v>
      </c>
      <c r="H694" s="157" t="s">
        <v>1</v>
      </c>
      <c r="I694" s="159"/>
      <c r="L694" s="156"/>
      <c r="M694" s="160"/>
      <c r="T694" s="161"/>
      <c r="AT694" s="157" t="s">
        <v>318</v>
      </c>
      <c r="AU694" s="157" t="s">
        <v>163</v>
      </c>
      <c r="AV694" s="12" t="s">
        <v>82</v>
      </c>
      <c r="AW694" s="12" t="s">
        <v>32</v>
      </c>
      <c r="AX694" s="12" t="s">
        <v>75</v>
      </c>
      <c r="AY694" s="157" t="s">
        <v>307</v>
      </c>
    </row>
    <row r="695" spans="2:65" s="13" customFormat="1" ht="11.25">
      <c r="B695" s="162"/>
      <c r="D695" s="152" t="s">
        <v>318</v>
      </c>
      <c r="E695" s="163" t="s">
        <v>1</v>
      </c>
      <c r="F695" s="164" t="s">
        <v>524</v>
      </c>
      <c r="H695" s="165">
        <v>32</v>
      </c>
      <c r="I695" s="166"/>
      <c r="L695" s="162"/>
      <c r="M695" s="167"/>
      <c r="T695" s="168"/>
      <c r="AT695" s="163" t="s">
        <v>318</v>
      </c>
      <c r="AU695" s="163" t="s">
        <v>163</v>
      </c>
      <c r="AV695" s="13" t="s">
        <v>84</v>
      </c>
      <c r="AW695" s="13" t="s">
        <v>32</v>
      </c>
      <c r="AX695" s="13" t="s">
        <v>82</v>
      </c>
      <c r="AY695" s="163" t="s">
        <v>307</v>
      </c>
    </row>
    <row r="696" spans="2:65" s="1" customFormat="1" ht="16.5" customHeight="1">
      <c r="B696" s="33"/>
      <c r="C696" s="177" t="s">
        <v>741</v>
      </c>
      <c r="D696" s="177" t="s">
        <v>390</v>
      </c>
      <c r="E696" s="178" t="s">
        <v>2829</v>
      </c>
      <c r="F696" s="179" t="s">
        <v>2830</v>
      </c>
      <c r="G696" s="180" t="s">
        <v>312</v>
      </c>
      <c r="H696" s="181">
        <v>460.24299999999999</v>
      </c>
      <c r="I696" s="182"/>
      <c r="J696" s="183">
        <f>ROUND(I696*H696,2)</f>
        <v>0</v>
      </c>
      <c r="K696" s="179" t="s">
        <v>1</v>
      </c>
      <c r="L696" s="184"/>
      <c r="M696" s="185" t="s">
        <v>1</v>
      </c>
      <c r="N696" s="186" t="s">
        <v>40</v>
      </c>
      <c r="P696" s="148">
        <f>O696*H696</f>
        <v>0</v>
      </c>
      <c r="Q696" s="148">
        <v>0.15</v>
      </c>
      <c r="R696" s="148">
        <f>Q696*H696</f>
        <v>69.036450000000002</v>
      </c>
      <c r="S696" s="148">
        <v>0</v>
      </c>
      <c r="T696" s="149">
        <f>S696*H696</f>
        <v>0</v>
      </c>
      <c r="AR696" s="150" t="s">
        <v>369</v>
      </c>
      <c r="AT696" s="150" t="s">
        <v>390</v>
      </c>
      <c r="AU696" s="150" t="s">
        <v>163</v>
      </c>
      <c r="AY696" s="18" t="s">
        <v>307</v>
      </c>
      <c r="BE696" s="151">
        <f>IF(N696="základní",J696,0)</f>
        <v>0</v>
      </c>
      <c r="BF696" s="151">
        <f>IF(N696="snížená",J696,0)</f>
        <v>0</v>
      </c>
      <c r="BG696" s="151">
        <f>IF(N696="zákl. přenesená",J696,0)</f>
        <v>0</v>
      </c>
      <c r="BH696" s="151">
        <f>IF(N696="sníž. přenesená",J696,0)</f>
        <v>0</v>
      </c>
      <c r="BI696" s="151">
        <f>IF(N696="nulová",J696,0)</f>
        <v>0</v>
      </c>
      <c r="BJ696" s="18" t="s">
        <v>82</v>
      </c>
      <c r="BK696" s="151">
        <f>ROUND(I696*H696,2)</f>
        <v>0</v>
      </c>
      <c r="BL696" s="18" t="s">
        <v>314</v>
      </c>
      <c r="BM696" s="150" t="s">
        <v>2831</v>
      </c>
    </row>
    <row r="697" spans="2:65" s="1" customFormat="1" ht="11.25">
      <c r="B697" s="33"/>
      <c r="D697" s="152" t="s">
        <v>316</v>
      </c>
      <c r="F697" s="153" t="s">
        <v>2830</v>
      </c>
      <c r="I697" s="154"/>
      <c r="L697" s="33"/>
      <c r="M697" s="155"/>
      <c r="T697" s="57"/>
      <c r="AT697" s="18" t="s">
        <v>316</v>
      </c>
      <c r="AU697" s="18" t="s">
        <v>163</v>
      </c>
    </row>
    <row r="698" spans="2:65" s="1" customFormat="1" ht="19.5">
      <c r="B698" s="33"/>
      <c r="D698" s="152" t="s">
        <v>357</v>
      </c>
      <c r="F698" s="176" t="s">
        <v>2642</v>
      </c>
      <c r="I698" s="154"/>
      <c r="L698" s="33"/>
      <c r="M698" s="155"/>
      <c r="T698" s="57"/>
      <c r="AT698" s="18" t="s">
        <v>357</v>
      </c>
      <c r="AU698" s="18" t="s">
        <v>163</v>
      </c>
    </row>
    <row r="699" spans="2:65" s="12" customFormat="1" ht="11.25">
      <c r="B699" s="156"/>
      <c r="D699" s="152" t="s">
        <v>318</v>
      </c>
      <c r="E699" s="157" t="s">
        <v>1</v>
      </c>
      <c r="F699" s="158" t="s">
        <v>2828</v>
      </c>
      <c r="H699" s="157" t="s">
        <v>1</v>
      </c>
      <c r="I699" s="159"/>
      <c r="L699" s="156"/>
      <c r="M699" s="160"/>
      <c r="T699" s="161"/>
      <c r="AT699" s="157" t="s">
        <v>318</v>
      </c>
      <c r="AU699" s="157" t="s">
        <v>163</v>
      </c>
      <c r="AV699" s="12" t="s">
        <v>82</v>
      </c>
      <c r="AW699" s="12" t="s">
        <v>32</v>
      </c>
      <c r="AX699" s="12" t="s">
        <v>75</v>
      </c>
      <c r="AY699" s="157" t="s">
        <v>307</v>
      </c>
    </row>
    <row r="700" spans="2:65" s="13" customFormat="1" ht="11.25">
      <c r="B700" s="162"/>
      <c r="D700" s="152" t="s">
        <v>318</v>
      </c>
      <c r="E700" s="163" t="s">
        <v>1</v>
      </c>
      <c r="F700" s="164" t="s">
        <v>2832</v>
      </c>
      <c r="H700" s="165">
        <v>58.304000000000002</v>
      </c>
      <c r="I700" s="166"/>
      <c r="L700" s="162"/>
      <c r="M700" s="167"/>
      <c r="T700" s="168"/>
      <c r="AT700" s="163" t="s">
        <v>318</v>
      </c>
      <c r="AU700" s="163" t="s">
        <v>163</v>
      </c>
      <c r="AV700" s="13" t="s">
        <v>84</v>
      </c>
      <c r="AW700" s="13" t="s">
        <v>32</v>
      </c>
      <c r="AX700" s="13" t="s">
        <v>75</v>
      </c>
      <c r="AY700" s="163" t="s">
        <v>307</v>
      </c>
    </row>
    <row r="701" spans="2:65" s="13" customFormat="1" ht="11.25">
      <c r="B701" s="162"/>
      <c r="D701" s="152" t="s">
        <v>318</v>
      </c>
      <c r="E701" s="163" t="s">
        <v>1</v>
      </c>
      <c r="F701" s="164" t="s">
        <v>2833</v>
      </c>
      <c r="H701" s="165">
        <v>7.4930000000000003</v>
      </c>
      <c r="I701" s="166"/>
      <c r="L701" s="162"/>
      <c r="M701" s="167"/>
      <c r="T701" s="168"/>
      <c r="AT701" s="163" t="s">
        <v>318</v>
      </c>
      <c r="AU701" s="163" t="s">
        <v>163</v>
      </c>
      <c r="AV701" s="13" t="s">
        <v>84</v>
      </c>
      <c r="AW701" s="13" t="s">
        <v>32</v>
      </c>
      <c r="AX701" s="13" t="s">
        <v>75</v>
      </c>
      <c r="AY701" s="163" t="s">
        <v>307</v>
      </c>
    </row>
    <row r="702" spans="2:65" s="13" customFormat="1" ht="11.25">
      <c r="B702" s="162"/>
      <c r="D702" s="152" t="s">
        <v>318</v>
      </c>
      <c r="E702" s="163" t="s">
        <v>1</v>
      </c>
      <c r="F702" s="164" t="s">
        <v>2834</v>
      </c>
      <c r="H702" s="165">
        <v>5.5060000000000002</v>
      </c>
      <c r="I702" s="166"/>
      <c r="L702" s="162"/>
      <c r="M702" s="167"/>
      <c r="T702" s="168"/>
      <c r="AT702" s="163" t="s">
        <v>318</v>
      </c>
      <c r="AU702" s="163" t="s">
        <v>163</v>
      </c>
      <c r="AV702" s="13" t="s">
        <v>84</v>
      </c>
      <c r="AW702" s="13" t="s">
        <v>32</v>
      </c>
      <c r="AX702" s="13" t="s">
        <v>75</v>
      </c>
      <c r="AY702" s="163" t="s">
        <v>307</v>
      </c>
    </row>
    <row r="703" spans="2:65" s="13" customFormat="1" ht="11.25">
      <c r="B703" s="162"/>
      <c r="D703" s="152" t="s">
        <v>318</v>
      </c>
      <c r="E703" s="163" t="s">
        <v>1</v>
      </c>
      <c r="F703" s="164" t="s">
        <v>2835</v>
      </c>
      <c r="H703" s="165">
        <v>6.7089999999999996</v>
      </c>
      <c r="I703" s="166"/>
      <c r="L703" s="162"/>
      <c r="M703" s="167"/>
      <c r="T703" s="168"/>
      <c r="AT703" s="163" t="s">
        <v>318</v>
      </c>
      <c r="AU703" s="163" t="s">
        <v>163</v>
      </c>
      <c r="AV703" s="13" t="s">
        <v>84</v>
      </c>
      <c r="AW703" s="13" t="s">
        <v>32</v>
      </c>
      <c r="AX703" s="13" t="s">
        <v>75</v>
      </c>
      <c r="AY703" s="163" t="s">
        <v>307</v>
      </c>
    </row>
    <row r="704" spans="2:65" s="13" customFormat="1" ht="11.25">
      <c r="B704" s="162"/>
      <c r="D704" s="152" t="s">
        <v>318</v>
      </c>
      <c r="E704" s="163" t="s">
        <v>1</v>
      </c>
      <c r="F704" s="164" t="s">
        <v>2836</v>
      </c>
      <c r="H704" s="165">
        <v>24.163</v>
      </c>
      <c r="I704" s="166"/>
      <c r="L704" s="162"/>
      <c r="M704" s="167"/>
      <c r="T704" s="168"/>
      <c r="AT704" s="163" t="s">
        <v>318</v>
      </c>
      <c r="AU704" s="163" t="s">
        <v>163</v>
      </c>
      <c r="AV704" s="13" t="s">
        <v>84</v>
      </c>
      <c r="AW704" s="13" t="s">
        <v>32</v>
      </c>
      <c r="AX704" s="13" t="s">
        <v>75</v>
      </c>
      <c r="AY704" s="163" t="s">
        <v>307</v>
      </c>
    </row>
    <row r="705" spans="2:51" s="13" customFormat="1" ht="11.25">
      <c r="B705" s="162"/>
      <c r="D705" s="152" t="s">
        <v>318</v>
      </c>
      <c r="E705" s="163" t="s">
        <v>1</v>
      </c>
      <c r="F705" s="164" t="s">
        <v>2837</v>
      </c>
      <c r="H705" s="165">
        <v>3.6230000000000002</v>
      </c>
      <c r="I705" s="166"/>
      <c r="L705" s="162"/>
      <c r="M705" s="167"/>
      <c r="T705" s="168"/>
      <c r="AT705" s="163" t="s">
        <v>318</v>
      </c>
      <c r="AU705" s="163" t="s">
        <v>163</v>
      </c>
      <c r="AV705" s="13" t="s">
        <v>84</v>
      </c>
      <c r="AW705" s="13" t="s">
        <v>32</v>
      </c>
      <c r="AX705" s="13" t="s">
        <v>75</v>
      </c>
      <c r="AY705" s="163" t="s">
        <v>307</v>
      </c>
    </row>
    <row r="706" spans="2:51" s="13" customFormat="1" ht="11.25">
      <c r="B706" s="162"/>
      <c r="D706" s="152" t="s">
        <v>318</v>
      </c>
      <c r="E706" s="163" t="s">
        <v>1</v>
      </c>
      <c r="F706" s="164" t="s">
        <v>2838</v>
      </c>
      <c r="H706" s="165">
        <v>3.2440000000000002</v>
      </c>
      <c r="I706" s="166"/>
      <c r="L706" s="162"/>
      <c r="M706" s="167"/>
      <c r="T706" s="168"/>
      <c r="AT706" s="163" t="s">
        <v>318</v>
      </c>
      <c r="AU706" s="163" t="s">
        <v>163</v>
      </c>
      <c r="AV706" s="13" t="s">
        <v>84</v>
      </c>
      <c r="AW706" s="13" t="s">
        <v>32</v>
      </c>
      <c r="AX706" s="13" t="s">
        <v>75</v>
      </c>
      <c r="AY706" s="163" t="s">
        <v>307</v>
      </c>
    </row>
    <row r="707" spans="2:51" s="13" customFormat="1" ht="11.25">
      <c r="B707" s="162"/>
      <c r="D707" s="152" t="s">
        <v>318</v>
      </c>
      <c r="E707" s="163" t="s">
        <v>1</v>
      </c>
      <c r="F707" s="164" t="s">
        <v>2839</v>
      </c>
      <c r="H707" s="165">
        <v>20.010000000000002</v>
      </c>
      <c r="I707" s="166"/>
      <c r="L707" s="162"/>
      <c r="M707" s="167"/>
      <c r="T707" s="168"/>
      <c r="AT707" s="163" t="s">
        <v>318</v>
      </c>
      <c r="AU707" s="163" t="s">
        <v>163</v>
      </c>
      <c r="AV707" s="13" t="s">
        <v>84</v>
      </c>
      <c r="AW707" s="13" t="s">
        <v>32</v>
      </c>
      <c r="AX707" s="13" t="s">
        <v>75</v>
      </c>
      <c r="AY707" s="163" t="s">
        <v>307</v>
      </c>
    </row>
    <row r="708" spans="2:51" s="13" customFormat="1" ht="11.25">
      <c r="B708" s="162"/>
      <c r="D708" s="152" t="s">
        <v>318</v>
      </c>
      <c r="E708" s="163" t="s">
        <v>1</v>
      </c>
      <c r="F708" s="164" t="s">
        <v>2840</v>
      </c>
      <c r="H708" s="165">
        <v>6.641</v>
      </c>
      <c r="I708" s="166"/>
      <c r="L708" s="162"/>
      <c r="M708" s="167"/>
      <c r="T708" s="168"/>
      <c r="AT708" s="163" t="s">
        <v>318</v>
      </c>
      <c r="AU708" s="163" t="s">
        <v>163</v>
      </c>
      <c r="AV708" s="13" t="s">
        <v>84</v>
      </c>
      <c r="AW708" s="13" t="s">
        <v>32</v>
      </c>
      <c r="AX708" s="13" t="s">
        <v>75</v>
      </c>
      <c r="AY708" s="163" t="s">
        <v>307</v>
      </c>
    </row>
    <row r="709" spans="2:51" s="13" customFormat="1" ht="11.25">
      <c r="B709" s="162"/>
      <c r="D709" s="152" t="s">
        <v>318</v>
      </c>
      <c r="E709" s="163" t="s">
        <v>1</v>
      </c>
      <c r="F709" s="164" t="s">
        <v>2841</v>
      </c>
      <c r="H709" s="165">
        <v>16.109000000000002</v>
      </c>
      <c r="I709" s="166"/>
      <c r="L709" s="162"/>
      <c r="M709" s="167"/>
      <c r="T709" s="168"/>
      <c r="AT709" s="163" t="s">
        <v>318</v>
      </c>
      <c r="AU709" s="163" t="s">
        <v>163</v>
      </c>
      <c r="AV709" s="13" t="s">
        <v>84</v>
      </c>
      <c r="AW709" s="13" t="s">
        <v>32</v>
      </c>
      <c r="AX709" s="13" t="s">
        <v>75</v>
      </c>
      <c r="AY709" s="163" t="s">
        <v>307</v>
      </c>
    </row>
    <row r="710" spans="2:51" s="13" customFormat="1" ht="11.25">
      <c r="B710" s="162"/>
      <c r="D710" s="152" t="s">
        <v>318</v>
      </c>
      <c r="E710" s="163" t="s">
        <v>1</v>
      </c>
      <c r="F710" s="164" t="s">
        <v>2838</v>
      </c>
      <c r="H710" s="165">
        <v>3.2440000000000002</v>
      </c>
      <c r="I710" s="166"/>
      <c r="L710" s="162"/>
      <c r="M710" s="167"/>
      <c r="T710" s="168"/>
      <c r="AT710" s="163" t="s">
        <v>318</v>
      </c>
      <c r="AU710" s="163" t="s">
        <v>163</v>
      </c>
      <c r="AV710" s="13" t="s">
        <v>84</v>
      </c>
      <c r="AW710" s="13" t="s">
        <v>32</v>
      </c>
      <c r="AX710" s="13" t="s">
        <v>75</v>
      </c>
      <c r="AY710" s="163" t="s">
        <v>307</v>
      </c>
    </row>
    <row r="711" spans="2:51" s="13" customFormat="1" ht="11.25">
      <c r="B711" s="162"/>
      <c r="D711" s="152" t="s">
        <v>318</v>
      </c>
      <c r="E711" s="163" t="s">
        <v>1</v>
      </c>
      <c r="F711" s="164" t="s">
        <v>2842</v>
      </c>
      <c r="H711" s="165">
        <v>8.1590000000000007</v>
      </c>
      <c r="I711" s="166"/>
      <c r="L711" s="162"/>
      <c r="M711" s="167"/>
      <c r="T711" s="168"/>
      <c r="AT711" s="163" t="s">
        <v>318</v>
      </c>
      <c r="AU711" s="163" t="s">
        <v>163</v>
      </c>
      <c r="AV711" s="13" t="s">
        <v>84</v>
      </c>
      <c r="AW711" s="13" t="s">
        <v>32</v>
      </c>
      <c r="AX711" s="13" t="s">
        <v>75</v>
      </c>
      <c r="AY711" s="163" t="s">
        <v>307</v>
      </c>
    </row>
    <row r="712" spans="2:51" s="13" customFormat="1" ht="11.25">
      <c r="B712" s="162"/>
      <c r="D712" s="152" t="s">
        <v>318</v>
      </c>
      <c r="E712" s="163" t="s">
        <v>1</v>
      </c>
      <c r="F712" s="164" t="s">
        <v>2843</v>
      </c>
      <c r="H712" s="165">
        <v>6.6740000000000004</v>
      </c>
      <c r="I712" s="166"/>
      <c r="L712" s="162"/>
      <c r="M712" s="167"/>
      <c r="T712" s="168"/>
      <c r="AT712" s="163" t="s">
        <v>318</v>
      </c>
      <c r="AU712" s="163" t="s">
        <v>163</v>
      </c>
      <c r="AV712" s="13" t="s">
        <v>84</v>
      </c>
      <c r="AW712" s="13" t="s">
        <v>32</v>
      </c>
      <c r="AX712" s="13" t="s">
        <v>75</v>
      </c>
      <c r="AY712" s="163" t="s">
        <v>307</v>
      </c>
    </row>
    <row r="713" spans="2:51" s="13" customFormat="1" ht="11.25">
      <c r="B713" s="162"/>
      <c r="D713" s="152" t="s">
        <v>318</v>
      </c>
      <c r="E713" s="163" t="s">
        <v>1</v>
      </c>
      <c r="F713" s="164" t="s">
        <v>2844</v>
      </c>
      <c r="H713" s="165">
        <v>3.9849999999999999</v>
      </c>
      <c r="I713" s="166"/>
      <c r="L713" s="162"/>
      <c r="M713" s="167"/>
      <c r="T713" s="168"/>
      <c r="AT713" s="163" t="s">
        <v>318</v>
      </c>
      <c r="AU713" s="163" t="s">
        <v>163</v>
      </c>
      <c r="AV713" s="13" t="s">
        <v>84</v>
      </c>
      <c r="AW713" s="13" t="s">
        <v>32</v>
      </c>
      <c r="AX713" s="13" t="s">
        <v>75</v>
      </c>
      <c r="AY713" s="163" t="s">
        <v>307</v>
      </c>
    </row>
    <row r="714" spans="2:51" s="13" customFormat="1" ht="11.25">
      <c r="B714" s="162"/>
      <c r="D714" s="152" t="s">
        <v>318</v>
      </c>
      <c r="E714" s="163" t="s">
        <v>1</v>
      </c>
      <c r="F714" s="164" t="s">
        <v>2845</v>
      </c>
      <c r="H714" s="165">
        <v>3.8210000000000002</v>
      </c>
      <c r="I714" s="166"/>
      <c r="L714" s="162"/>
      <c r="M714" s="167"/>
      <c r="T714" s="168"/>
      <c r="AT714" s="163" t="s">
        <v>318</v>
      </c>
      <c r="AU714" s="163" t="s">
        <v>163</v>
      </c>
      <c r="AV714" s="13" t="s">
        <v>84</v>
      </c>
      <c r="AW714" s="13" t="s">
        <v>32</v>
      </c>
      <c r="AX714" s="13" t="s">
        <v>75</v>
      </c>
      <c r="AY714" s="163" t="s">
        <v>307</v>
      </c>
    </row>
    <row r="715" spans="2:51" s="13" customFormat="1" ht="11.25">
      <c r="B715" s="162"/>
      <c r="D715" s="152" t="s">
        <v>318</v>
      </c>
      <c r="E715" s="163" t="s">
        <v>1</v>
      </c>
      <c r="F715" s="164" t="s">
        <v>2846</v>
      </c>
      <c r="H715" s="165">
        <v>3.2519999999999998</v>
      </c>
      <c r="I715" s="166"/>
      <c r="L715" s="162"/>
      <c r="M715" s="167"/>
      <c r="T715" s="168"/>
      <c r="AT715" s="163" t="s">
        <v>318</v>
      </c>
      <c r="AU715" s="163" t="s">
        <v>163</v>
      </c>
      <c r="AV715" s="13" t="s">
        <v>84</v>
      </c>
      <c r="AW715" s="13" t="s">
        <v>32</v>
      </c>
      <c r="AX715" s="13" t="s">
        <v>75</v>
      </c>
      <c r="AY715" s="163" t="s">
        <v>307</v>
      </c>
    </row>
    <row r="716" spans="2:51" s="13" customFormat="1" ht="11.25">
      <c r="B716" s="162"/>
      <c r="D716" s="152" t="s">
        <v>318</v>
      </c>
      <c r="E716" s="163" t="s">
        <v>1</v>
      </c>
      <c r="F716" s="164" t="s">
        <v>2847</v>
      </c>
      <c r="H716" s="165">
        <v>8.3290000000000006</v>
      </c>
      <c r="I716" s="166"/>
      <c r="L716" s="162"/>
      <c r="M716" s="167"/>
      <c r="T716" s="168"/>
      <c r="AT716" s="163" t="s">
        <v>318</v>
      </c>
      <c r="AU716" s="163" t="s">
        <v>163</v>
      </c>
      <c r="AV716" s="13" t="s">
        <v>84</v>
      </c>
      <c r="AW716" s="13" t="s">
        <v>32</v>
      </c>
      <c r="AX716" s="13" t="s">
        <v>75</v>
      </c>
      <c r="AY716" s="163" t="s">
        <v>307</v>
      </c>
    </row>
    <row r="717" spans="2:51" s="15" customFormat="1" ht="11.25">
      <c r="B717" s="195"/>
      <c r="D717" s="152" t="s">
        <v>318</v>
      </c>
      <c r="E717" s="196" t="s">
        <v>1</v>
      </c>
      <c r="F717" s="197" t="s">
        <v>2225</v>
      </c>
      <c r="H717" s="198">
        <v>189.26599999999999</v>
      </c>
      <c r="I717" s="199"/>
      <c r="L717" s="195"/>
      <c r="M717" s="200"/>
      <c r="T717" s="201"/>
      <c r="AT717" s="196" t="s">
        <v>318</v>
      </c>
      <c r="AU717" s="196" t="s">
        <v>163</v>
      </c>
      <c r="AV717" s="15" t="s">
        <v>163</v>
      </c>
      <c r="AW717" s="15" t="s">
        <v>32</v>
      </c>
      <c r="AX717" s="15" t="s">
        <v>75</v>
      </c>
      <c r="AY717" s="196" t="s">
        <v>307</v>
      </c>
    </row>
    <row r="718" spans="2:51" s="12" customFormat="1" ht="11.25">
      <c r="B718" s="156"/>
      <c r="D718" s="152" t="s">
        <v>318</v>
      </c>
      <c r="E718" s="157" t="s">
        <v>1</v>
      </c>
      <c r="F718" s="158" t="s">
        <v>2848</v>
      </c>
      <c r="H718" s="157" t="s">
        <v>1</v>
      </c>
      <c r="I718" s="159"/>
      <c r="L718" s="156"/>
      <c r="M718" s="160"/>
      <c r="T718" s="161"/>
      <c r="AT718" s="157" t="s">
        <v>318</v>
      </c>
      <c r="AU718" s="157" t="s">
        <v>163</v>
      </c>
      <c r="AV718" s="12" t="s">
        <v>82</v>
      </c>
      <c r="AW718" s="12" t="s">
        <v>32</v>
      </c>
      <c r="AX718" s="12" t="s">
        <v>75</v>
      </c>
      <c r="AY718" s="157" t="s">
        <v>307</v>
      </c>
    </row>
    <row r="719" spans="2:51" s="13" customFormat="1" ht="11.25">
      <c r="B719" s="162"/>
      <c r="D719" s="152" t="s">
        <v>318</v>
      </c>
      <c r="E719" s="163" t="s">
        <v>1</v>
      </c>
      <c r="F719" s="164" t="s">
        <v>2849</v>
      </c>
      <c r="H719" s="165">
        <v>16.491</v>
      </c>
      <c r="I719" s="166"/>
      <c r="L719" s="162"/>
      <c r="M719" s="167"/>
      <c r="T719" s="168"/>
      <c r="AT719" s="163" t="s">
        <v>318</v>
      </c>
      <c r="AU719" s="163" t="s">
        <v>163</v>
      </c>
      <c r="AV719" s="13" t="s">
        <v>84</v>
      </c>
      <c r="AW719" s="13" t="s">
        <v>32</v>
      </c>
      <c r="AX719" s="13" t="s">
        <v>75</v>
      </c>
      <c r="AY719" s="163" t="s">
        <v>307</v>
      </c>
    </row>
    <row r="720" spans="2:51" s="13" customFormat="1" ht="11.25">
      <c r="B720" s="162"/>
      <c r="D720" s="152" t="s">
        <v>318</v>
      </c>
      <c r="E720" s="163" t="s">
        <v>1</v>
      </c>
      <c r="F720" s="164" t="s">
        <v>2850</v>
      </c>
      <c r="H720" s="165">
        <v>4.7839999999999998</v>
      </c>
      <c r="I720" s="166"/>
      <c r="L720" s="162"/>
      <c r="M720" s="167"/>
      <c r="T720" s="168"/>
      <c r="AT720" s="163" t="s">
        <v>318</v>
      </c>
      <c r="AU720" s="163" t="s">
        <v>163</v>
      </c>
      <c r="AV720" s="13" t="s">
        <v>84</v>
      </c>
      <c r="AW720" s="13" t="s">
        <v>32</v>
      </c>
      <c r="AX720" s="13" t="s">
        <v>75</v>
      </c>
      <c r="AY720" s="163" t="s">
        <v>307</v>
      </c>
    </row>
    <row r="721" spans="2:51" s="13" customFormat="1" ht="11.25">
      <c r="B721" s="162"/>
      <c r="D721" s="152" t="s">
        <v>318</v>
      </c>
      <c r="E721" s="163" t="s">
        <v>1</v>
      </c>
      <c r="F721" s="164" t="s">
        <v>2851</v>
      </c>
      <c r="H721" s="165">
        <v>2.5760000000000001</v>
      </c>
      <c r="I721" s="166"/>
      <c r="L721" s="162"/>
      <c r="M721" s="167"/>
      <c r="T721" s="168"/>
      <c r="AT721" s="163" t="s">
        <v>318</v>
      </c>
      <c r="AU721" s="163" t="s">
        <v>163</v>
      </c>
      <c r="AV721" s="13" t="s">
        <v>84</v>
      </c>
      <c r="AW721" s="13" t="s">
        <v>32</v>
      </c>
      <c r="AX721" s="13" t="s">
        <v>75</v>
      </c>
      <c r="AY721" s="163" t="s">
        <v>307</v>
      </c>
    </row>
    <row r="722" spans="2:51" s="13" customFormat="1" ht="11.25">
      <c r="B722" s="162"/>
      <c r="D722" s="152" t="s">
        <v>318</v>
      </c>
      <c r="E722" s="163" t="s">
        <v>1</v>
      </c>
      <c r="F722" s="164" t="s">
        <v>2852</v>
      </c>
      <c r="H722" s="165">
        <v>15.012</v>
      </c>
      <c r="I722" s="166"/>
      <c r="L722" s="162"/>
      <c r="M722" s="167"/>
      <c r="T722" s="168"/>
      <c r="AT722" s="163" t="s">
        <v>318</v>
      </c>
      <c r="AU722" s="163" t="s">
        <v>163</v>
      </c>
      <c r="AV722" s="13" t="s">
        <v>84</v>
      </c>
      <c r="AW722" s="13" t="s">
        <v>32</v>
      </c>
      <c r="AX722" s="13" t="s">
        <v>75</v>
      </c>
      <c r="AY722" s="163" t="s">
        <v>307</v>
      </c>
    </row>
    <row r="723" spans="2:51" s="13" customFormat="1" ht="11.25">
      <c r="B723" s="162"/>
      <c r="D723" s="152" t="s">
        <v>318</v>
      </c>
      <c r="E723" s="163" t="s">
        <v>1</v>
      </c>
      <c r="F723" s="164" t="s">
        <v>2853</v>
      </c>
      <c r="H723" s="165">
        <v>8.6039999999999992</v>
      </c>
      <c r="I723" s="166"/>
      <c r="L723" s="162"/>
      <c r="M723" s="167"/>
      <c r="T723" s="168"/>
      <c r="AT723" s="163" t="s">
        <v>318</v>
      </c>
      <c r="AU723" s="163" t="s">
        <v>163</v>
      </c>
      <c r="AV723" s="13" t="s">
        <v>84</v>
      </c>
      <c r="AW723" s="13" t="s">
        <v>32</v>
      </c>
      <c r="AX723" s="13" t="s">
        <v>75</v>
      </c>
      <c r="AY723" s="163" t="s">
        <v>307</v>
      </c>
    </row>
    <row r="724" spans="2:51" s="13" customFormat="1" ht="11.25">
      <c r="B724" s="162"/>
      <c r="D724" s="152" t="s">
        <v>318</v>
      </c>
      <c r="E724" s="163" t="s">
        <v>1</v>
      </c>
      <c r="F724" s="164" t="s">
        <v>2853</v>
      </c>
      <c r="H724" s="165">
        <v>8.6039999999999992</v>
      </c>
      <c r="I724" s="166"/>
      <c r="L724" s="162"/>
      <c r="M724" s="167"/>
      <c r="T724" s="168"/>
      <c r="AT724" s="163" t="s">
        <v>318</v>
      </c>
      <c r="AU724" s="163" t="s">
        <v>163</v>
      </c>
      <c r="AV724" s="13" t="s">
        <v>84</v>
      </c>
      <c r="AW724" s="13" t="s">
        <v>32</v>
      </c>
      <c r="AX724" s="13" t="s">
        <v>75</v>
      </c>
      <c r="AY724" s="163" t="s">
        <v>307</v>
      </c>
    </row>
    <row r="725" spans="2:51" s="13" customFormat="1" ht="11.25">
      <c r="B725" s="162"/>
      <c r="D725" s="152" t="s">
        <v>318</v>
      </c>
      <c r="E725" s="163" t="s">
        <v>1</v>
      </c>
      <c r="F725" s="164" t="s">
        <v>2853</v>
      </c>
      <c r="H725" s="165">
        <v>8.6039999999999992</v>
      </c>
      <c r="I725" s="166"/>
      <c r="L725" s="162"/>
      <c r="M725" s="167"/>
      <c r="T725" s="168"/>
      <c r="AT725" s="163" t="s">
        <v>318</v>
      </c>
      <c r="AU725" s="163" t="s">
        <v>163</v>
      </c>
      <c r="AV725" s="13" t="s">
        <v>84</v>
      </c>
      <c r="AW725" s="13" t="s">
        <v>32</v>
      </c>
      <c r="AX725" s="13" t="s">
        <v>75</v>
      </c>
      <c r="AY725" s="163" t="s">
        <v>307</v>
      </c>
    </row>
    <row r="726" spans="2:51" s="13" customFormat="1" ht="11.25">
      <c r="B726" s="162"/>
      <c r="D726" s="152" t="s">
        <v>318</v>
      </c>
      <c r="E726" s="163" t="s">
        <v>1</v>
      </c>
      <c r="F726" s="164" t="s">
        <v>2853</v>
      </c>
      <c r="H726" s="165">
        <v>8.6039999999999992</v>
      </c>
      <c r="I726" s="166"/>
      <c r="L726" s="162"/>
      <c r="M726" s="167"/>
      <c r="T726" s="168"/>
      <c r="AT726" s="163" t="s">
        <v>318</v>
      </c>
      <c r="AU726" s="163" t="s">
        <v>163</v>
      </c>
      <c r="AV726" s="13" t="s">
        <v>84</v>
      </c>
      <c r="AW726" s="13" t="s">
        <v>32</v>
      </c>
      <c r="AX726" s="13" t="s">
        <v>75</v>
      </c>
      <c r="AY726" s="163" t="s">
        <v>307</v>
      </c>
    </row>
    <row r="727" spans="2:51" s="13" customFormat="1" ht="11.25">
      <c r="B727" s="162"/>
      <c r="D727" s="152" t="s">
        <v>318</v>
      </c>
      <c r="E727" s="163" t="s">
        <v>1</v>
      </c>
      <c r="F727" s="164" t="s">
        <v>2854</v>
      </c>
      <c r="H727" s="165">
        <v>3.758</v>
      </c>
      <c r="I727" s="166"/>
      <c r="L727" s="162"/>
      <c r="M727" s="167"/>
      <c r="T727" s="168"/>
      <c r="AT727" s="163" t="s">
        <v>318</v>
      </c>
      <c r="AU727" s="163" t="s">
        <v>163</v>
      </c>
      <c r="AV727" s="13" t="s">
        <v>84</v>
      </c>
      <c r="AW727" s="13" t="s">
        <v>32</v>
      </c>
      <c r="AX727" s="13" t="s">
        <v>75</v>
      </c>
      <c r="AY727" s="163" t="s">
        <v>307</v>
      </c>
    </row>
    <row r="728" spans="2:51" s="13" customFormat="1" ht="11.25">
      <c r="B728" s="162"/>
      <c r="D728" s="152" t="s">
        <v>318</v>
      </c>
      <c r="E728" s="163" t="s">
        <v>1</v>
      </c>
      <c r="F728" s="164" t="s">
        <v>2855</v>
      </c>
      <c r="H728" s="165">
        <v>6.4980000000000002</v>
      </c>
      <c r="I728" s="166"/>
      <c r="L728" s="162"/>
      <c r="M728" s="167"/>
      <c r="T728" s="168"/>
      <c r="AT728" s="163" t="s">
        <v>318</v>
      </c>
      <c r="AU728" s="163" t="s">
        <v>163</v>
      </c>
      <c r="AV728" s="13" t="s">
        <v>84</v>
      </c>
      <c r="AW728" s="13" t="s">
        <v>32</v>
      </c>
      <c r="AX728" s="13" t="s">
        <v>75</v>
      </c>
      <c r="AY728" s="163" t="s">
        <v>307</v>
      </c>
    </row>
    <row r="729" spans="2:51" s="13" customFormat="1" ht="11.25">
      <c r="B729" s="162"/>
      <c r="D729" s="152" t="s">
        <v>318</v>
      </c>
      <c r="E729" s="163" t="s">
        <v>1</v>
      </c>
      <c r="F729" s="164" t="s">
        <v>2853</v>
      </c>
      <c r="H729" s="165">
        <v>8.6039999999999992</v>
      </c>
      <c r="I729" s="166"/>
      <c r="L729" s="162"/>
      <c r="M729" s="167"/>
      <c r="T729" s="168"/>
      <c r="AT729" s="163" t="s">
        <v>318</v>
      </c>
      <c r="AU729" s="163" t="s">
        <v>163</v>
      </c>
      <c r="AV729" s="13" t="s">
        <v>84</v>
      </c>
      <c r="AW729" s="13" t="s">
        <v>32</v>
      </c>
      <c r="AX729" s="13" t="s">
        <v>75</v>
      </c>
      <c r="AY729" s="163" t="s">
        <v>307</v>
      </c>
    </row>
    <row r="730" spans="2:51" s="13" customFormat="1" ht="11.25">
      <c r="B730" s="162"/>
      <c r="D730" s="152" t="s">
        <v>318</v>
      </c>
      <c r="E730" s="163" t="s">
        <v>1</v>
      </c>
      <c r="F730" s="164" t="s">
        <v>2856</v>
      </c>
      <c r="H730" s="165">
        <v>14.946999999999999</v>
      </c>
      <c r="I730" s="166"/>
      <c r="L730" s="162"/>
      <c r="M730" s="167"/>
      <c r="T730" s="168"/>
      <c r="AT730" s="163" t="s">
        <v>318</v>
      </c>
      <c r="AU730" s="163" t="s">
        <v>163</v>
      </c>
      <c r="AV730" s="13" t="s">
        <v>84</v>
      </c>
      <c r="AW730" s="13" t="s">
        <v>32</v>
      </c>
      <c r="AX730" s="13" t="s">
        <v>75</v>
      </c>
      <c r="AY730" s="163" t="s">
        <v>307</v>
      </c>
    </row>
    <row r="731" spans="2:51" s="13" customFormat="1" ht="11.25">
      <c r="B731" s="162"/>
      <c r="D731" s="152" t="s">
        <v>318</v>
      </c>
      <c r="E731" s="163" t="s">
        <v>1</v>
      </c>
      <c r="F731" s="164" t="s">
        <v>2857</v>
      </c>
      <c r="H731" s="165">
        <v>11.942</v>
      </c>
      <c r="I731" s="166"/>
      <c r="L731" s="162"/>
      <c r="M731" s="167"/>
      <c r="T731" s="168"/>
      <c r="AT731" s="163" t="s">
        <v>318</v>
      </c>
      <c r="AU731" s="163" t="s">
        <v>163</v>
      </c>
      <c r="AV731" s="13" t="s">
        <v>84</v>
      </c>
      <c r="AW731" s="13" t="s">
        <v>32</v>
      </c>
      <c r="AX731" s="13" t="s">
        <v>75</v>
      </c>
      <c r="AY731" s="163" t="s">
        <v>307</v>
      </c>
    </row>
    <row r="732" spans="2:51" s="13" customFormat="1" ht="11.25">
      <c r="B732" s="162"/>
      <c r="D732" s="152" t="s">
        <v>318</v>
      </c>
      <c r="E732" s="163" t="s">
        <v>1</v>
      </c>
      <c r="F732" s="164" t="s">
        <v>2858</v>
      </c>
      <c r="H732" s="165">
        <v>47.765999999999998</v>
      </c>
      <c r="I732" s="166"/>
      <c r="L732" s="162"/>
      <c r="M732" s="167"/>
      <c r="T732" s="168"/>
      <c r="AT732" s="163" t="s">
        <v>318</v>
      </c>
      <c r="AU732" s="163" t="s">
        <v>163</v>
      </c>
      <c r="AV732" s="13" t="s">
        <v>84</v>
      </c>
      <c r="AW732" s="13" t="s">
        <v>32</v>
      </c>
      <c r="AX732" s="13" t="s">
        <v>75</v>
      </c>
      <c r="AY732" s="163" t="s">
        <v>307</v>
      </c>
    </row>
    <row r="733" spans="2:51" s="13" customFormat="1" ht="11.25">
      <c r="B733" s="162"/>
      <c r="D733" s="152" t="s">
        <v>318</v>
      </c>
      <c r="E733" s="163" t="s">
        <v>1</v>
      </c>
      <c r="F733" s="164" t="s">
        <v>2859</v>
      </c>
      <c r="H733" s="165">
        <v>9.2910000000000004</v>
      </c>
      <c r="I733" s="166"/>
      <c r="L733" s="162"/>
      <c r="M733" s="167"/>
      <c r="T733" s="168"/>
      <c r="AT733" s="163" t="s">
        <v>318</v>
      </c>
      <c r="AU733" s="163" t="s">
        <v>163</v>
      </c>
      <c r="AV733" s="13" t="s">
        <v>84</v>
      </c>
      <c r="AW733" s="13" t="s">
        <v>32</v>
      </c>
      <c r="AX733" s="13" t="s">
        <v>75</v>
      </c>
      <c r="AY733" s="163" t="s">
        <v>307</v>
      </c>
    </row>
    <row r="734" spans="2:51" s="13" customFormat="1" ht="11.25">
      <c r="B734" s="162"/>
      <c r="D734" s="152" t="s">
        <v>318</v>
      </c>
      <c r="E734" s="163" t="s">
        <v>1</v>
      </c>
      <c r="F734" s="164" t="s">
        <v>2860</v>
      </c>
      <c r="H734" s="165">
        <v>8.0370000000000008</v>
      </c>
      <c r="I734" s="166"/>
      <c r="L734" s="162"/>
      <c r="M734" s="167"/>
      <c r="T734" s="168"/>
      <c r="AT734" s="163" t="s">
        <v>318</v>
      </c>
      <c r="AU734" s="163" t="s">
        <v>163</v>
      </c>
      <c r="AV734" s="13" t="s">
        <v>84</v>
      </c>
      <c r="AW734" s="13" t="s">
        <v>32</v>
      </c>
      <c r="AX734" s="13" t="s">
        <v>75</v>
      </c>
      <c r="AY734" s="163" t="s">
        <v>307</v>
      </c>
    </row>
    <row r="735" spans="2:51" s="13" customFormat="1" ht="11.25">
      <c r="B735" s="162"/>
      <c r="D735" s="152" t="s">
        <v>318</v>
      </c>
      <c r="E735" s="163" t="s">
        <v>1</v>
      </c>
      <c r="F735" s="164" t="s">
        <v>2861</v>
      </c>
      <c r="H735" s="165">
        <v>12.483000000000001</v>
      </c>
      <c r="I735" s="166"/>
      <c r="L735" s="162"/>
      <c r="M735" s="167"/>
      <c r="T735" s="168"/>
      <c r="AT735" s="163" t="s">
        <v>318</v>
      </c>
      <c r="AU735" s="163" t="s">
        <v>163</v>
      </c>
      <c r="AV735" s="13" t="s">
        <v>84</v>
      </c>
      <c r="AW735" s="13" t="s">
        <v>32</v>
      </c>
      <c r="AX735" s="13" t="s">
        <v>75</v>
      </c>
      <c r="AY735" s="163" t="s">
        <v>307</v>
      </c>
    </row>
    <row r="736" spans="2:51" s="13" customFormat="1" ht="11.25">
      <c r="B736" s="162"/>
      <c r="D736" s="152" t="s">
        <v>318</v>
      </c>
      <c r="E736" s="163" t="s">
        <v>1</v>
      </c>
      <c r="F736" s="164" t="s">
        <v>2862</v>
      </c>
      <c r="H736" s="165">
        <v>13.03</v>
      </c>
      <c r="I736" s="166"/>
      <c r="L736" s="162"/>
      <c r="M736" s="167"/>
      <c r="T736" s="168"/>
      <c r="AT736" s="163" t="s">
        <v>318</v>
      </c>
      <c r="AU736" s="163" t="s">
        <v>163</v>
      </c>
      <c r="AV736" s="13" t="s">
        <v>84</v>
      </c>
      <c r="AW736" s="13" t="s">
        <v>32</v>
      </c>
      <c r="AX736" s="13" t="s">
        <v>75</v>
      </c>
      <c r="AY736" s="163" t="s">
        <v>307</v>
      </c>
    </row>
    <row r="737" spans="2:65" s="13" customFormat="1" ht="11.25">
      <c r="B737" s="162"/>
      <c r="D737" s="152" t="s">
        <v>318</v>
      </c>
      <c r="E737" s="163" t="s">
        <v>1</v>
      </c>
      <c r="F737" s="164" t="s">
        <v>2853</v>
      </c>
      <c r="H737" s="165">
        <v>8.6039999999999992</v>
      </c>
      <c r="I737" s="166"/>
      <c r="L737" s="162"/>
      <c r="M737" s="167"/>
      <c r="T737" s="168"/>
      <c r="AT737" s="163" t="s">
        <v>318</v>
      </c>
      <c r="AU737" s="163" t="s">
        <v>163</v>
      </c>
      <c r="AV737" s="13" t="s">
        <v>84</v>
      </c>
      <c r="AW737" s="13" t="s">
        <v>32</v>
      </c>
      <c r="AX737" s="13" t="s">
        <v>75</v>
      </c>
      <c r="AY737" s="163" t="s">
        <v>307</v>
      </c>
    </row>
    <row r="738" spans="2:65" s="13" customFormat="1" ht="11.25">
      <c r="B738" s="162"/>
      <c r="D738" s="152" t="s">
        <v>318</v>
      </c>
      <c r="E738" s="163" t="s">
        <v>1</v>
      </c>
      <c r="F738" s="164" t="s">
        <v>2863</v>
      </c>
      <c r="H738" s="165">
        <v>8.5860000000000003</v>
      </c>
      <c r="I738" s="166"/>
      <c r="L738" s="162"/>
      <c r="M738" s="167"/>
      <c r="T738" s="168"/>
      <c r="AT738" s="163" t="s">
        <v>318</v>
      </c>
      <c r="AU738" s="163" t="s">
        <v>163</v>
      </c>
      <c r="AV738" s="13" t="s">
        <v>84</v>
      </c>
      <c r="AW738" s="13" t="s">
        <v>32</v>
      </c>
      <c r="AX738" s="13" t="s">
        <v>75</v>
      </c>
      <c r="AY738" s="163" t="s">
        <v>307</v>
      </c>
    </row>
    <row r="739" spans="2:65" s="13" customFormat="1" ht="11.25">
      <c r="B739" s="162"/>
      <c r="D739" s="152" t="s">
        <v>318</v>
      </c>
      <c r="E739" s="163" t="s">
        <v>1</v>
      </c>
      <c r="F739" s="164" t="s">
        <v>2853</v>
      </c>
      <c r="H739" s="165">
        <v>8.6039999999999992</v>
      </c>
      <c r="I739" s="166"/>
      <c r="L739" s="162"/>
      <c r="M739" s="167"/>
      <c r="T739" s="168"/>
      <c r="AT739" s="163" t="s">
        <v>318</v>
      </c>
      <c r="AU739" s="163" t="s">
        <v>163</v>
      </c>
      <c r="AV739" s="13" t="s">
        <v>84</v>
      </c>
      <c r="AW739" s="13" t="s">
        <v>32</v>
      </c>
      <c r="AX739" s="13" t="s">
        <v>75</v>
      </c>
      <c r="AY739" s="163" t="s">
        <v>307</v>
      </c>
    </row>
    <row r="740" spans="2:65" s="13" customFormat="1" ht="11.25">
      <c r="B740" s="162"/>
      <c r="D740" s="152" t="s">
        <v>318</v>
      </c>
      <c r="E740" s="163" t="s">
        <v>1</v>
      </c>
      <c r="F740" s="164" t="s">
        <v>2853</v>
      </c>
      <c r="H740" s="165">
        <v>8.6039999999999992</v>
      </c>
      <c r="I740" s="166"/>
      <c r="L740" s="162"/>
      <c r="M740" s="167"/>
      <c r="T740" s="168"/>
      <c r="AT740" s="163" t="s">
        <v>318</v>
      </c>
      <c r="AU740" s="163" t="s">
        <v>163</v>
      </c>
      <c r="AV740" s="13" t="s">
        <v>84</v>
      </c>
      <c r="AW740" s="13" t="s">
        <v>32</v>
      </c>
      <c r="AX740" s="13" t="s">
        <v>75</v>
      </c>
      <c r="AY740" s="163" t="s">
        <v>307</v>
      </c>
    </row>
    <row r="741" spans="2:65" s="13" customFormat="1" ht="11.25">
      <c r="B741" s="162"/>
      <c r="D741" s="152" t="s">
        <v>318</v>
      </c>
      <c r="E741" s="163" t="s">
        <v>1</v>
      </c>
      <c r="F741" s="164" t="s">
        <v>2864</v>
      </c>
      <c r="H741" s="165">
        <v>3.78</v>
      </c>
      <c r="I741" s="166"/>
      <c r="L741" s="162"/>
      <c r="M741" s="167"/>
      <c r="T741" s="168"/>
      <c r="AT741" s="163" t="s">
        <v>318</v>
      </c>
      <c r="AU741" s="163" t="s">
        <v>163</v>
      </c>
      <c r="AV741" s="13" t="s">
        <v>84</v>
      </c>
      <c r="AW741" s="13" t="s">
        <v>32</v>
      </c>
      <c r="AX741" s="13" t="s">
        <v>75</v>
      </c>
      <c r="AY741" s="163" t="s">
        <v>307</v>
      </c>
    </row>
    <row r="742" spans="2:65" s="13" customFormat="1" ht="11.25">
      <c r="B742" s="162"/>
      <c r="D742" s="152" t="s">
        <v>318</v>
      </c>
      <c r="E742" s="163" t="s">
        <v>1</v>
      </c>
      <c r="F742" s="164" t="s">
        <v>2855</v>
      </c>
      <c r="H742" s="165">
        <v>6.4980000000000002</v>
      </c>
      <c r="I742" s="166"/>
      <c r="L742" s="162"/>
      <c r="M742" s="167"/>
      <c r="T742" s="168"/>
      <c r="AT742" s="163" t="s">
        <v>318</v>
      </c>
      <c r="AU742" s="163" t="s">
        <v>163</v>
      </c>
      <c r="AV742" s="13" t="s">
        <v>84</v>
      </c>
      <c r="AW742" s="13" t="s">
        <v>32</v>
      </c>
      <c r="AX742" s="13" t="s">
        <v>75</v>
      </c>
      <c r="AY742" s="163" t="s">
        <v>307</v>
      </c>
    </row>
    <row r="743" spans="2:65" s="13" customFormat="1" ht="11.25">
      <c r="B743" s="162"/>
      <c r="D743" s="152" t="s">
        <v>318</v>
      </c>
      <c r="E743" s="163" t="s">
        <v>1</v>
      </c>
      <c r="F743" s="164" t="s">
        <v>2853</v>
      </c>
      <c r="H743" s="165">
        <v>8.6039999999999992</v>
      </c>
      <c r="I743" s="166"/>
      <c r="L743" s="162"/>
      <c r="M743" s="167"/>
      <c r="T743" s="168"/>
      <c r="AT743" s="163" t="s">
        <v>318</v>
      </c>
      <c r="AU743" s="163" t="s">
        <v>163</v>
      </c>
      <c r="AV743" s="13" t="s">
        <v>84</v>
      </c>
      <c r="AW743" s="13" t="s">
        <v>32</v>
      </c>
      <c r="AX743" s="13" t="s">
        <v>75</v>
      </c>
      <c r="AY743" s="163" t="s">
        <v>307</v>
      </c>
    </row>
    <row r="744" spans="2:65" s="13" customFormat="1" ht="11.25">
      <c r="B744" s="162"/>
      <c r="D744" s="152" t="s">
        <v>318</v>
      </c>
      <c r="E744" s="163" t="s">
        <v>1</v>
      </c>
      <c r="F744" s="164" t="s">
        <v>2865</v>
      </c>
      <c r="H744" s="165">
        <v>3.0249999999999999</v>
      </c>
      <c r="I744" s="166"/>
      <c r="L744" s="162"/>
      <c r="M744" s="167"/>
      <c r="T744" s="168"/>
      <c r="AT744" s="163" t="s">
        <v>318</v>
      </c>
      <c r="AU744" s="163" t="s">
        <v>163</v>
      </c>
      <c r="AV744" s="13" t="s">
        <v>84</v>
      </c>
      <c r="AW744" s="13" t="s">
        <v>32</v>
      </c>
      <c r="AX744" s="13" t="s">
        <v>75</v>
      </c>
      <c r="AY744" s="163" t="s">
        <v>307</v>
      </c>
    </row>
    <row r="745" spans="2:65" s="13" customFormat="1" ht="11.25">
      <c r="B745" s="162"/>
      <c r="D745" s="152" t="s">
        <v>318</v>
      </c>
      <c r="E745" s="163" t="s">
        <v>1</v>
      </c>
      <c r="F745" s="164" t="s">
        <v>2866</v>
      </c>
      <c r="H745" s="165">
        <v>5.0369999999999999</v>
      </c>
      <c r="I745" s="166"/>
      <c r="L745" s="162"/>
      <c r="M745" s="167"/>
      <c r="T745" s="168"/>
      <c r="AT745" s="163" t="s">
        <v>318</v>
      </c>
      <c r="AU745" s="163" t="s">
        <v>163</v>
      </c>
      <c r="AV745" s="13" t="s">
        <v>84</v>
      </c>
      <c r="AW745" s="13" t="s">
        <v>32</v>
      </c>
      <c r="AX745" s="13" t="s">
        <v>75</v>
      </c>
      <c r="AY745" s="163" t="s">
        <v>307</v>
      </c>
    </row>
    <row r="746" spans="2:65" s="15" customFormat="1" ht="11.25">
      <c r="B746" s="195"/>
      <c r="D746" s="152" t="s">
        <v>318</v>
      </c>
      <c r="E746" s="196" t="s">
        <v>1</v>
      </c>
      <c r="F746" s="197" t="s">
        <v>2225</v>
      </c>
      <c r="H746" s="198">
        <v>270.97699999999998</v>
      </c>
      <c r="I746" s="199"/>
      <c r="L746" s="195"/>
      <c r="M746" s="200"/>
      <c r="T746" s="201"/>
      <c r="AT746" s="196" t="s">
        <v>318</v>
      </c>
      <c r="AU746" s="196" t="s">
        <v>163</v>
      </c>
      <c r="AV746" s="15" t="s">
        <v>163</v>
      </c>
      <c r="AW746" s="15" t="s">
        <v>32</v>
      </c>
      <c r="AX746" s="15" t="s">
        <v>75</v>
      </c>
      <c r="AY746" s="196" t="s">
        <v>307</v>
      </c>
    </row>
    <row r="747" spans="2:65" s="14" customFormat="1" ht="11.25">
      <c r="B747" s="169"/>
      <c r="D747" s="152" t="s">
        <v>318</v>
      </c>
      <c r="E747" s="170" t="s">
        <v>1</v>
      </c>
      <c r="F747" s="171" t="s">
        <v>325</v>
      </c>
      <c r="H747" s="172">
        <v>460.24299999999999</v>
      </c>
      <c r="I747" s="173"/>
      <c r="L747" s="169"/>
      <c r="M747" s="174"/>
      <c r="T747" s="175"/>
      <c r="AT747" s="170" t="s">
        <v>318</v>
      </c>
      <c r="AU747" s="170" t="s">
        <v>163</v>
      </c>
      <c r="AV747" s="14" t="s">
        <v>314</v>
      </c>
      <c r="AW747" s="14" t="s">
        <v>32</v>
      </c>
      <c r="AX747" s="14" t="s">
        <v>82</v>
      </c>
      <c r="AY747" s="170" t="s">
        <v>307</v>
      </c>
    </row>
    <row r="748" spans="2:65" s="1" customFormat="1" ht="24.2" customHeight="1">
      <c r="B748" s="33"/>
      <c r="C748" s="139" t="s">
        <v>752</v>
      </c>
      <c r="D748" s="139" t="s">
        <v>309</v>
      </c>
      <c r="E748" s="140" t="s">
        <v>2867</v>
      </c>
      <c r="F748" s="141" t="s">
        <v>2868</v>
      </c>
      <c r="G748" s="142" t="s">
        <v>312</v>
      </c>
      <c r="H748" s="143">
        <v>26.64</v>
      </c>
      <c r="I748" s="144"/>
      <c r="J748" s="145">
        <f>ROUND(I748*H748,2)</f>
        <v>0</v>
      </c>
      <c r="K748" s="141" t="s">
        <v>502</v>
      </c>
      <c r="L748" s="33"/>
      <c r="M748" s="146" t="s">
        <v>1</v>
      </c>
      <c r="N748" s="147" t="s">
        <v>40</v>
      </c>
      <c r="P748" s="148">
        <f>O748*H748</f>
        <v>0</v>
      </c>
      <c r="Q748" s="148">
        <v>6.0000000000000001E-3</v>
      </c>
      <c r="R748" s="148">
        <f>Q748*H748</f>
        <v>0.15984000000000001</v>
      </c>
      <c r="S748" s="148">
        <v>0</v>
      </c>
      <c r="T748" s="149">
        <f>S748*H748</f>
        <v>0</v>
      </c>
      <c r="AR748" s="150" t="s">
        <v>417</v>
      </c>
      <c r="AT748" s="150" t="s">
        <v>309</v>
      </c>
      <c r="AU748" s="150" t="s">
        <v>163</v>
      </c>
      <c r="AY748" s="18" t="s">
        <v>307</v>
      </c>
      <c r="BE748" s="151">
        <f>IF(N748="základní",J748,0)</f>
        <v>0</v>
      </c>
      <c r="BF748" s="151">
        <f>IF(N748="snížená",J748,0)</f>
        <v>0</v>
      </c>
      <c r="BG748" s="151">
        <f>IF(N748="zákl. přenesená",J748,0)</f>
        <v>0</v>
      </c>
      <c r="BH748" s="151">
        <f>IF(N748="sníž. přenesená",J748,0)</f>
        <v>0</v>
      </c>
      <c r="BI748" s="151">
        <f>IF(N748="nulová",J748,0)</f>
        <v>0</v>
      </c>
      <c r="BJ748" s="18" t="s">
        <v>82</v>
      </c>
      <c r="BK748" s="151">
        <f>ROUND(I748*H748,2)</f>
        <v>0</v>
      </c>
      <c r="BL748" s="18" t="s">
        <v>417</v>
      </c>
      <c r="BM748" s="150" t="s">
        <v>2869</v>
      </c>
    </row>
    <row r="749" spans="2:65" s="1" customFormat="1" ht="29.25">
      <c r="B749" s="33"/>
      <c r="D749" s="152" t="s">
        <v>316</v>
      </c>
      <c r="F749" s="153" t="s">
        <v>2870</v>
      </c>
      <c r="I749" s="154"/>
      <c r="L749" s="33"/>
      <c r="M749" s="155"/>
      <c r="T749" s="57"/>
      <c r="AT749" s="18" t="s">
        <v>316</v>
      </c>
      <c r="AU749" s="18" t="s">
        <v>163</v>
      </c>
    </row>
    <row r="750" spans="2:65" s="12" customFormat="1" ht="11.25">
      <c r="B750" s="156"/>
      <c r="D750" s="152" t="s">
        <v>318</v>
      </c>
      <c r="E750" s="157" t="s">
        <v>1</v>
      </c>
      <c r="F750" s="158" t="s">
        <v>2871</v>
      </c>
      <c r="H750" s="157" t="s">
        <v>1</v>
      </c>
      <c r="I750" s="159"/>
      <c r="L750" s="156"/>
      <c r="M750" s="160"/>
      <c r="T750" s="161"/>
      <c r="AT750" s="157" t="s">
        <v>318</v>
      </c>
      <c r="AU750" s="157" t="s">
        <v>163</v>
      </c>
      <c r="AV750" s="12" t="s">
        <v>82</v>
      </c>
      <c r="AW750" s="12" t="s">
        <v>32</v>
      </c>
      <c r="AX750" s="12" t="s">
        <v>75</v>
      </c>
      <c r="AY750" s="157" t="s">
        <v>307</v>
      </c>
    </row>
    <row r="751" spans="2:65" s="12" customFormat="1" ht="22.5">
      <c r="B751" s="156"/>
      <c r="D751" s="152" t="s">
        <v>318</v>
      </c>
      <c r="E751" s="157" t="s">
        <v>1</v>
      </c>
      <c r="F751" s="158" t="s">
        <v>2872</v>
      </c>
      <c r="H751" s="157" t="s">
        <v>1</v>
      </c>
      <c r="I751" s="159"/>
      <c r="L751" s="156"/>
      <c r="M751" s="160"/>
      <c r="T751" s="161"/>
      <c r="AT751" s="157" t="s">
        <v>318</v>
      </c>
      <c r="AU751" s="157" t="s">
        <v>163</v>
      </c>
      <c r="AV751" s="12" t="s">
        <v>82</v>
      </c>
      <c r="AW751" s="12" t="s">
        <v>32</v>
      </c>
      <c r="AX751" s="12" t="s">
        <v>75</v>
      </c>
      <c r="AY751" s="157" t="s">
        <v>307</v>
      </c>
    </row>
    <row r="752" spans="2:65" s="13" customFormat="1" ht="11.25">
      <c r="B752" s="162"/>
      <c r="D752" s="152" t="s">
        <v>318</v>
      </c>
      <c r="E752" s="163" t="s">
        <v>1</v>
      </c>
      <c r="F752" s="164" t="s">
        <v>2873</v>
      </c>
      <c r="H752" s="165">
        <v>26.64</v>
      </c>
      <c r="I752" s="166"/>
      <c r="L752" s="162"/>
      <c r="M752" s="167"/>
      <c r="T752" s="168"/>
      <c r="AT752" s="163" t="s">
        <v>318</v>
      </c>
      <c r="AU752" s="163" t="s">
        <v>163</v>
      </c>
      <c r="AV752" s="13" t="s">
        <v>84</v>
      </c>
      <c r="AW752" s="13" t="s">
        <v>32</v>
      </c>
      <c r="AX752" s="13" t="s">
        <v>82</v>
      </c>
      <c r="AY752" s="163" t="s">
        <v>307</v>
      </c>
    </row>
    <row r="753" spans="2:65" s="1" customFormat="1" ht="37.9" customHeight="1">
      <c r="B753" s="33"/>
      <c r="C753" s="177" t="s">
        <v>759</v>
      </c>
      <c r="D753" s="177" t="s">
        <v>390</v>
      </c>
      <c r="E753" s="178" t="s">
        <v>2874</v>
      </c>
      <c r="F753" s="179" t="s">
        <v>2875</v>
      </c>
      <c r="G753" s="180" t="s">
        <v>312</v>
      </c>
      <c r="H753" s="181">
        <v>26.64</v>
      </c>
      <c r="I753" s="182"/>
      <c r="J753" s="183">
        <f>ROUND(I753*H753,2)</f>
        <v>0</v>
      </c>
      <c r="K753" s="179" t="s">
        <v>1</v>
      </c>
      <c r="L753" s="184"/>
      <c r="M753" s="185" t="s">
        <v>1</v>
      </c>
      <c r="N753" s="186" t="s">
        <v>40</v>
      </c>
      <c r="P753" s="148">
        <f>O753*H753</f>
        <v>0</v>
      </c>
      <c r="Q753" s="148">
        <v>1E-3</v>
      </c>
      <c r="R753" s="148">
        <f>Q753*H753</f>
        <v>2.664E-2</v>
      </c>
      <c r="S753" s="148">
        <v>0</v>
      </c>
      <c r="T753" s="149">
        <f>S753*H753</f>
        <v>0</v>
      </c>
      <c r="AR753" s="150" t="s">
        <v>524</v>
      </c>
      <c r="AT753" s="150" t="s">
        <v>390</v>
      </c>
      <c r="AU753" s="150" t="s">
        <v>163</v>
      </c>
      <c r="AY753" s="18" t="s">
        <v>307</v>
      </c>
      <c r="BE753" s="151">
        <f>IF(N753="základní",J753,0)</f>
        <v>0</v>
      </c>
      <c r="BF753" s="151">
        <f>IF(N753="snížená",J753,0)</f>
        <v>0</v>
      </c>
      <c r="BG753" s="151">
        <f>IF(N753="zákl. přenesená",J753,0)</f>
        <v>0</v>
      </c>
      <c r="BH753" s="151">
        <f>IF(N753="sníž. přenesená",J753,0)</f>
        <v>0</v>
      </c>
      <c r="BI753" s="151">
        <f>IF(N753="nulová",J753,0)</f>
        <v>0</v>
      </c>
      <c r="BJ753" s="18" t="s">
        <v>82</v>
      </c>
      <c r="BK753" s="151">
        <f>ROUND(I753*H753,2)</f>
        <v>0</v>
      </c>
      <c r="BL753" s="18" t="s">
        <v>417</v>
      </c>
      <c r="BM753" s="150" t="s">
        <v>2876</v>
      </c>
    </row>
    <row r="754" spans="2:65" s="1" customFormat="1" ht="19.5">
      <c r="B754" s="33"/>
      <c r="D754" s="152" t="s">
        <v>316</v>
      </c>
      <c r="F754" s="153" t="s">
        <v>2875</v>
      </c>
      <c r="I754" s="154"/>
      <c r="L754" s="33"/>
      <c r="M754" s="155"/>
      <c r="T754" s="57"/>
      <c r="AT754" s="18" t="s">
        <v>316</v>
      </c>
      <c r="AU754" s="18" t="s">
        <v>163</v>
      </c>
    </row>
    <row r="755" spans="2:65" s="1" customFormat="1" ht="16.5" customHeight="1">
      <c r="B755" s="33"/>
      <c r="C755" s="139" t="s">
        <v>766</v>
      </c>
      <c r="D755" s="139" t="s">
        <v>309</v>
      </c>
      <c r="E755" s="140" t="s">
        <v>2877</v>
      </c>
      <c r="F755" s="141" t="s">
        <v>2878</v>
      </c>
      <c r="G755" s="142" t="s">
        <v>337</v>
      </c>
      <c r="H755" s="143">
        <v>77.34</v>
      </c>
      <c r="I755" s="144"/>
      <c r="J755" s="145">
        <f>ROUND(I755*H755,2)</f>
        <v>0</v>
      </c>
      <c r="K755" s="141" t="s">
        <v>502</v>
      </c>
      <c r="L755" s="33"/>
      <c r="M755" s="146" t="s">
        <v>1</v>
      </c>
      <c r="N755" s="147" t="s">
        <v>40</v>
      </c>
      <c r="P755" s="148">
        <f>O755*H755</f>
        <v>0</v>
      </c>
      <c r="Q755" s="148">
        <v>2.5020099999999998</v>
      </c>
      <c r="R755" s="148">
        <f>Q755*H755</f>
        <v>193.50545339999999</v>
      </c>
      <c r="S755" s="148">
        <v>0</v>
      </c>
      <c r="T755" s="149">
        <f>S755*H755</f>
        <v>0</v>
      </c>
      <c r="AR755" s="150" t="s">
        <v>314</v>
      </c>
      <c r="AT755" s="150" t="s">
        <v>309</v>
      </c>
      <c r="AU755" s="150" t="s">
        <v>163</v>
      </c>
      <c r="AY755" s="18" t="s">
        <v>307</v>
      </c>
      <c r="BE755" s="151">
        <f>IF(N755="základní",J755,0)</f>
        <v>0</v>
      </c>
      <c r="BF755" s="151">
        <f>IF(N755="snížená",J755,0)</f>
        <v>0</v>
      </c>
      <c r="BG755" s="151">
        <f>IF(N755="zákl. přenesená",J755,0)</f>
        <v>0</v>
      </c>
      <c r="BH755" s="151">
        <f>IF(N755="sníž. přenesená",J755,0)</f>
        <v>0</v>
      </c>
      <c r="BI755" s="151">
        <f>IF(N755="nulová",J755,0)</f>
        <v>0</v>
      </c>
      <c r="BJ755" s="18" t="s">
        <v>82</v>
      </c>
      <c r="BK755" s="151">
        <f>ROUND(I755*H755,2)</f>
        <v>0</v>
      </c>
      <c r="BL755" s="18" t="s">
        <v>314</v>
      </c>
      <c r="BM755" s="150" t="s">
        <v>2879</v>
      </c>
    </row>
    <row r="756" spans="2:65" s="1" customFormat="1" ht="29.25">
      <c r="B756" s="33"/>
      <c r="D756" s="152" t="s">
        <v>316</v>
      </c>
      <c r="F756" s="153" t="s">
        <v>2880</v>
      </c>
      <c r="I756" s="154"/>
      <c r="L756" s="33"/>
      <c r="M756" s="155"/>
      <c r="T756" s="57"/>
      <c r="AT756" s="18" t="s">
        <v>316</v>
      </c>
      <c r="AU756" s="18" t="s">
        <v>163</v>
      </c>
    </row>
    <row r="757" spans="2:65" s="12" customFormat="1" ht="11.25">
      <c r="B757" s="156"/>
      <c r="D757" s="152" t="s">
        <v>318</v>
      </c>
      <c r="E757" s="157" t="s">
        <v>1</v>
      </c>
      <c r="F757" s="158" t="s">
        <v>2881</v>
      </c>
      <c r="H757" s="157" t="s">
        <v>1</v>
      </c>
      <c r="I757" s="159"/>
      <c r="L757" s="156"/>
      <c r="M757" s="160"/>
      <c r="T757" s="161"/>
      <c r="AT757" s="157" t="s">
        <v>318</v>
      </c>
      <c r="AU757" s="157" t="s">
        <v>163</v>
      </c>
      <c r="AV757" s="12" t="s">
        <v>82</v>
      </c>
      <c r="AW757" s="12" t="s">
        <v>32</v>
      </c>
      <c r="AX757" s="12" t="s">
        <v>75</v>
      </c>
      <c r="AY757" s="157" t="s">
        <v>307</v>
      </c>
    </row>
    <row r="758" spans="2:65" s="12" customFormat="1" ht="11.25">
      <c r="B758" s="156"/>
      <c r="D758" s="152" t="s">
        <v>318</v>
      </c>
      <c r="E758" s="157" t="s">
        <v>1</v>
      </c>
      <c r="F758" s="158" t="s">
        <v>2882</v>
      </c>
      <c r="H758" s="157" t="s">
        <v>1</v>
      </c>
      <c r="I758" s="159"/>
      <c r="L758" s="156"/>
      <c r="M758" s="160"/>
      <c r="T758" s="161"/>
      <c r="AT758" s="157" t="s">
        <v>318</v>
      </c>
      <c r="AU758" s="157" t="s">
        <v>163</v>
      </c>
      <c r="AV758" s="12" t="s">
        <v>82</v>
      </c>
      <c r="AW758" s="12" t="s">
        <v>32</v>
      </c>
      <c r="AX758" s="12" t="s">
        <v>75</v>
      </c>
      <c r="AY758" s="157" t="s">
        <v>307</v>
      </c>
    </row>
    <row r="759" spans="2:65" s="13" customFormat="1" ht="11.25">
      <c r="B759" s="162"/>
      <c r="D759" s="152" t="s">
        <v>318</v>
      </c>
      <c r="E759" s="163" t="s">
        <v>1</v>
      </c>
      <c r="F759" s="164" t="s">
        <v>2883</v>
      </c>
      <c r="H759" s="165">
        <v>38</v>
      </c>
      <c r="I759" s="166"/>
      <c r="L759" s="162"/>
      <c r="M759" s="167"/>
      <c r="T759" s="168"/>
      <c r="AT759" s="163" t="s">
        <v>318</v>
      </c>
      <c r="AU759" s="163" t="s">
        <v>163</v>
      </c>
      <c r="AV759" s="13" t="s">
        <v>84</v>
      </c>
      <c r="AW759" s="13" t="s">
        <v>32</v>
      </c>
      <c r="AX759" s="13" t="s">
        <v>75</v>
      </c>
      <c r="AY759" s="163" t="s">
        <v>307</v>
      </c>
    </row>
    <row r="760" spans="2:65" s="12" customFormat="1" ht="11.25">
      <c r="B760" s="156"/>
      <c r="D760" s="152" t="s">
        <v>318</v>
      </c>
      <c r="E760" s="157" t="s">
        <v>1</v>
      </c>
      <c r="F760" s="158" t="s">
        <v>2884</v>
      </c>
      <c r="H760" s="157" t="s">
        <v>1</v>
      </c>
      <c r="I760" s="159"/>
      <c r="L760" s="156"/>
      <c r="M760" s="160"/>
      <c r="T760" s="161"/>
      <c r="AT760" s="157" t="s">
        <v>318</v>
      </c>
      <c r="AU760" s="157" t="s">
        <v>163</v>
      </c>
      <c r="AV760" s="12" t="s">
        <v>82</v>
      </c>
      <c r="AW760" s="12" t="s">
        <v>32</v>
      </c>
      <c r="AX760" s="12" t="s">
        <v>75</v>
      </c>
      <c r="AY760" s="157" t="s">
        <v>307</v>
      </c>
    </row>
    <row r="761" spans="2:65" s="13" customFormat="1" ht="11.25">
      <c r="B761" s="162"/>
      <c r="D761" s="152" t="s">
        <v>318</v>
      </c>
      <c r="E761" s="163" t="s">
        <v>1</v>
      </c>
      <c r="F761" s="164" t="s">
        <v>2885</v>
      </c>
      <c r="H761" s="165">
        <v>39.340000000000003</v>
      </c>
      <c r="I761" s="166"/>
      <c r="L761" s="162"/>
      <c r="M761" s="167"/>
      <c r="T761" s="168"/>
      <c r="AT761" s="163" t="s">
        <v>318</v>
      </c>
      <c r="AU761" s="163" t="s">
        <v>163</v>
      </c>
      <c r="AV761" s="13" t="s">
        <v>84</v>
      </c>
      <c r="AW761" s="13" t="s">
        <v>32</v>
      </c>
      <c r="AX761" s="13" t="s">
        <v>75</v>
      </c>
      <c r="AY761" s="163" t="s">
        <v>307</v>
      </c>
    </row>
    <row r="762" spans="2:65" s="14" customFormat="1" ht="11.25">
      <c r="B762" s="169"/>
      <c r="D762" s="152" t="s">
        <v>318</v>
      </c>
      <c r="E762" s="170" t="s">
        <v>1</v>
      </c>
      <c r="F762" s="171" t="s">
        <v>325</v>
      </c>
      <c r="H762" s="172">
        <v>77.34</v>
      </c>
      <c r="I762" s="173"/>
      <c r="L762" s="169"/>
      <c r="M762" s="174"/>
      <c r="T762" s="175"/>
      <c r="AT762" s="170" t="s">
        <v>318</v>
      </c>
      <c r="AU762" s="170" t="s">
        <v>163</v>
      </c>
      <c r="AV762" s="14" t="s">
        <v>314</v>
      </c>
      <c r="AW762" s="14" t="s">
        <v>32</v>
      </c>
      <c r="AX762" s="14" t="s">
        <v>82</v>
      </c>
      <c r="AY762" s="170" t="s">
        <v>307</v>
      </c>
    </row>
    <row r="763" spans="2:65" s="1" customFormat="1" ht="16.5" customHeight="1">
      <c r="B763" s="33"/>
      <c r="C763" s="139" t="s">
        <v>772</v>
      </c>
      <c r="D763" s="139" t="s">
        <v>309</v>
      </c>
      <c r="E763" s="140" t="s">
        <v>609</v>
      </c>
      <c r="F763" s="141" t="s">
        <v>610</v>
      </c>
      <c r="G763" s="142" t="s">
        <v>312</v>
      </c>
      <c r="H763" s="143">
        <v>8.4</v>
      </c>
      <c r="I763" s="144"/>
      <c r="J763" s="145">
        <f>ROUND(I763*H763,2)</f>
        <v>0</v>
      </c>
      <c r="K763" s="141" t="s">
        <v>313</v>
      </c>
      <c r="L763" s="33"/>
      <c r="M763" s="146" t="s">
        <v>1</v>
      </c>
      <c r="N763" s="147" t="s">
        <v>40</v>
      </c>
      <c r="P763" s="148">
        <f>O763*H763</f>
        <v>0</v>
      </c>
      <c r="Q763" s="148">
        <v>1.1169999999999999E-2</v>
      </c>
      <c r="R763" s="148">
        <f>Q763*H763</f>
        <v>9.3827999999999995E-2</v>
      </c>
      <c r="S763" s="148">
        <v>0</v>
      </c>
      <c r="T763" s="149">
        <f>S763*H763</f>
        <v>0</v>
      </c>
      <c r="AR763" s="150" t="s">
        <v>314</v>
      </c>
      <c r="AT763" s="150" t="s">
        <v>309</v>
      </c>
      <c r="AU763" s="150" t="s">
        <v>163</v>
      </c>
      <c r="AY763" s="18" t="s">
        <v>307</v>
      </c>
      <c r="BE763" s="151">
        <f>IF(N763="základní",J763,0)</f>
        <v>0</v>
      </c>
      <c r="BF763" s="151">
        <f>IF(N763="snížená",J763,0)</f>
        <v>0</v>
      </c>
      <c r="BG763" s="151">
        <f>IF(N763="zákl. přenesená",J763,0)</f>
        <v>0</v>
      </c>
      <c r="BH763" s="151">
        <f>IF(N763="sníž. přenesená",J763,0)</f>
        <v>0</v>
      </c>
      <c r="BI763" s="151">
        <f>IF(N763="nulová",J763,0)</f>
        <v>0</v>
      </c>
      <c r="BJ763" s="18" t="s">
        <v>82</v>
      </c>
      <c r="BK763" s="151">
        <f>ROUND(I763*H763,2)</f>
        <v>0</v>
      </c>
      <c r="BL763" s="18" t="s">
        <v>314</v>
      </c>
      <c r="BM763" s="150" t="s">
        <v>2886</v>
      </c>
    </row>
    <row r="764" spans="2:65" s="1" customFormat="1" ht="11.25">
      <c r="B764" s="33"/>
      <c r="D764" s="152" t="s">
        <v>316</v>
      </c>
      <c r="F764" s="153" t="s">
        <v>612</v>
      </c>
      <c r="I764" s="154"/>
      <c r="L764" s="33"/>
      <c r="M764" s="155"/>
      <c r="T764" s="57"/>
      <c r="AT764" s="18" t="s">
        <v>316</v>
      </c>
      <c r="AU764" s="18" t="s">
        <v>163</v>
      </c>
    </row>
    <row r="765" spans="2:65" s="12" customFormat="1" ht="11.25">
      <c r="B765" s="156"/>
      <c r="D765" s="152" t="s">
        <v>318</v>
      </c>
      <c r="E765" s="157" t="s">
        <v>1</v>
      </c>
      <c r="F765" s="158" t="s">
        <v>2887</v>
      </c>
      <c r="H765" s="157" t="s">
        <v>1</v>
      </c>
      <c r="I765" s="159"/>
      <c r="L765" s="156"/>
      <c r="M765" s="160"/>
      <c r="T765" s="161"/>
      <c r="AT765" s="157" t="s">
        <v>318</v>
      </c>
      <c r="AU765" s="157" t="s">
        <v>163</v>
      </c>
      <c r="AV765" s="12" t="s">
        <v>82</v>
      </c>
      <c r="AW765" s="12" t="s">
        <v>32</v>
      </c>
      <c r="AX765" s="12" t="s">
        <v>75</v>
      </c>
      <c r="AY765" s="157" t="s">
        <v>307</v>
      </c>
    </row>
    <row r="766" spans="2:65" s="12" customFormat="1" ht="11.25">
      <c r="B766" s="156"/>
      <c r="D766" s="152" t="s">
        <v>318</v>
      </c>
      <c r="E766" s="157" t="s">
        <v>1</v>
      </c>
      <c r="F766" s="158" t="s">
        <v>2884</v>
      </c>
      <c r="H766" s="157" t="s">
        <v>1</v>
      </c>
      <c r="I766" s="159"/>
      <c r="L766" s="156"/>
      <c r="M766" s="160"/>
      <c r="T766" s="161"/>
      <c r="AT766" s="157" t="s">
        <v>318</v>
      </c>
      <c r="AU766" s="157" t="s">
        <v>163</v>
      </c>
      <c r="AV766" s="12" t="s">
        <v>82</v>
      </c>
      <c r="AW766" s="12" t="s">
        <v>32</v>
      </c>
      <c r="AX766" s="12" t="s">
        <v>75</v>
      </c>
      <c r="AY766" s="157" t="s">
        <v>307</v>
      </c>
    </row>
    <row r="767" spans="2:65" s="13" customFormat="1" ht="11.25">
      <c r="B767" s="162"/>
      <c r="D767" s="152" t="s">
        <v>318</v>
      </c>
      <c r="E767" s="163" t="s">
        <v>1</v>
      </c>
      <c r="F767" s="164" t="s">
        <v>2888</v>
      </c>
      <c r="H767" s="165">
        <v>8.4</v>
      </c>
      <c r="I767" s="166"/>
      <c r="L767" s="162"/>
      <c r="M767" s="167"/>
      <c r="T767" s="168"/>
      <c r="AT767" s="163" t="s">
        <v>318</v>
      </c>
      <c r="AU767" s="163" t="s">
        <v>163</v>
      </c>
      <c r="AV767" s="13" t="s">
        <v>84</v>
      </c>
      <c r="AW767" s="13" t="s">
        <v>32</v>
      </c>
      <c r="AX767" s="13" t="s">
        <v>82</v>
      </c>
      <c r="AY767" s="163" t="s">
        <v>307</v>
      </c>
    </row>
    <row r="768" spans="2:65" s="1" customFormat="1" ht="16.5" customHeight="1">
      <c r="B768" s="33"/>
      <c r="C768" s="139" t="s">
        <v>783</v>
      </c>
      <c r="D768" s="139" t="s">
        <v>309</v>
      </c>
      <c r="E768" s="140" t="s">
        <v>616</v>
      </c>
      <c r="F768" s="141" t="s">
        <v>617</v>
      </c>
      <c r="G768" s="142" t="s">
        <v>312</v>
      </c>
      <c r="H768" s="143">
        <v>8.4</v>
      </c>
      <c r="I768" s="144"/>
      <c r="J768" s="145">
        <f>ROUND(I768*H768,2)</f>
        <v>0</v>
      </c>
      <c r="K768" s="141" t="s">
        <v>313</v>
      </c>
      <c r="L768" s="33"/>
      <c r="M768" s="146" t="s">
        <v>1</v>
      </c>
      <c r="N768" s="147" t="s">
        <v>40</v>
      </c>
      <c r="P768" s="148">
        <f>O768*H768</f>
        <v>0</v>
      </c>
      <c r="Q768" s="148">
        <v>0</v>
      </c>
      <c r="R768" s="148">
        <f>Q768*H768</f>
        <v>0</v>
      </c>
      <c r="S768" s="148">
        <v>0</v>
      </c>
      <c r="T768" s="149">
        <f>S768*H768</f>
        <v>0</v>
      </c>
      <c r="AR768" s="150" t="s">
        <v>314</v>
      </c>
      <c r="AT768" s="150" t="s">
        <v>309</v>
      </c>
      <c r="AU768" s="150" t="s">
        <v>163</v>
      </c>
      <c r="AY768" s="18" t="s">
        <v>307</v>
      </c>
      <c r="BE768" s="151">
        <f>IF(N768="základní",J768,0)</f>
        <v>0</v>
      </c>
      <c r="BF768" s="151">
        <f>IF(N768="snížená",J768,0)</f>
        <v>0</v>
      </c>
      <c r="BG768" s="151">
        <f>IF(N768="zákl. přenesená",J768,0)</f>
        <v>0</v>
      </c>
      <c r="BH768" s="151">
        <f>IF(N768="sníž. přenesená",J768,0)</f>
        <v>0</v>
      </c>
      <c r="BI768" s="151">
        <f>IF(N768="nulová",J768,0)</f>
        <v>0</v>
      </c>
      <c r="BJ768" s="18" t="s">
        <v>82</v>
      </c>
      <c r="BK768" s="151">
        <f>ROUND(I768*H768,2)</f>
        <v>0</v>
      </c>
      <c r="BL768" s="18" t="s">
        <v>314</v>
      </c>
      <c r="BM768" s="150" t="s">
        <v>2889</v>
      </c>
    </row>
    <row r="769" spans="2:65" s="1" customFormat="1" ht="11.25">
      <c r="B769" s="33"/>
      <c r="D769" s="152" t="s">
        <v>316</v>
      </c>
      <c r="F769" s="153" t="s">
        <v>619</v>
      </c>
      <c r="I769" s="154"/>
      <c r="L769" s="33"/>
      <c r="M769" s="155"/>
      <c r="T769" s="57"/>
      <c r="AT769" s="18" t="s">
        <v>316</v>
      </c>
      <c r="AU769" s="18" t="s">
        <v>163</v>
      </c>
    </row>
    <row r="770" spans="2:65" s="1" customFormat="1" ht="16.5" customHeight="1">
      <c r="B770" s="33"/>
      <c r="C770" s="139" t="s">
        <v>791</v>
      </c>
      <c r="D770" s="139" t="s">
        <v>309</v>
      </c>
      <c r="E770" s="140" t="s">
        <v>597</v>
      </c>
      <c r="F770" s="141" t="s">
        <v>598</v>
      </c>
      <c r="G770" s="142" t="s">
        <v>364</v>
      </c>
      <c r="H770" s="143">
        <v>3.1739999999999999</v>
      </c>
      <c r="I770" s="144"/>
      <c r="J770" s="145">
        <f>ROUND(I770*H770,2)</f>
        <v>0</v>
      </c>
      <c r="K770" s="141" t="s">
        <v>313</v>
      </c>
      <c r="L770" s="33"/>
      <c r="M770" s="146" t="s">
        <v>1</v>
      </c>
      <c r="N770" s="147" t="s">
        <v>40</v>
      </c>
      <c r="P770" s="148">
        <f>O770*H770</f>
        <v>0</v>
      </c>
      <c r="Q770" s="148">
        <v>1.05555</v>
      </c>
      <c r="R770" s="148">
        <f>Q770*H770</f>
        <v>3.3503156999999999</v>
      </c>
      <c r="S770" s="148">
        <v>0</v>
      </c>
      <c r="T770" s="149">
        <f>S770*H770</f>
        <v>0</v>
      </c>
      <c r="AR770" s="150" t="s">
        <v>314</v>
      </c>
      <c r="AT770" s="150" t="s">
        <v>309</v>
      </c>
      <c r="AU770" s="150" t="s">
        <v>163</v>
      </c>
      <c r="AY770" s="18" t="s">
        <v>307</v>
      </c>
      <c r="BE770" s="151">
        <f>IF(N770="základní",J770,0)</f>
        <v>0</v>
      </c>
      <c r="BF770" s="151">
        <f>IF(N770="snížená",J770,0)</f>
        <v>0</v>
      </c>
      <c r="BG770" s="151">
        <f>IF(N770="zákl. přenesená",J770,0)</f>
        <v>0</v>
      </c>
      <c r="BH770" s="151">
        <f>IF(N770="sníž. přenesená",J770,0)</f>
        <v>0</v>
      </c>
      <c r="BI770" s="151">
        <f>IF(N770="nulová",J770,0)</f>
        <v>0</v>
      </c>
      <c r="BJ770" s="18" t="s">
        <v>82</v>
      </c>
      <c r="BK770" s="151">
        <f>ROUND(I770*H770,2)</f>
        <v>0</v>
      </c>
      <c r="BL770" s="18" t="s">
        <v>314</v>
      </c>
      <c r="BM770" s="150" t="s">
        <v>2890</v>
      </c>
    </row>
    <row r="771" spans="2:65" s="1" customFormat="1" ht="48.75">
      <c r="B771" s="33"/>
      <c r="D771" s="152" t="s">
        <v>316</v>
      </c>
      <c r="F771" s="153" t="s">
        <v>600</v>
      </c>
      <c r="I771" s="154"/>
      <c r="L771" s="33"/>
      <c r="M771" s="155"/>
      <c r="T771" s="57"/>
      <c r="AT771" s="18" t="s">
        <v>316</v>
      </c>
      <c r="AU771" s="18" t="s">
        <v>163</v>
      </c>
    </row>
    <row r="772" spans="2:65" s="12" customFormat="1" ht="11.25">
      <c r="B772" s="156"/>
      <c r="D772" s="152" t="s">
        <v>318</v>
      </c>
      <c r="E772" s="157" t="s">
        <v>1</v>
      </c>
      <c r="F772" s="158" t="s">
        <v>2882</v>
      </c>
      <c r="H772" s="157" t="s">
        <v>1</v>
      </c>
      <c r="I772" s="159"/>
      <c r="L772" s="156"/>
      <c r="M772" s="160"/>
      <c r="T772" s="161"/>
      <c r="AT772" s="157" t="s">
        <v>318</v>
      </c>
      <c r="AU772" s="157" t="s">
        <v>163</v>
      </c>
      <c r="AV772" s="12" t="s">
        <v>82</v>
      </c>
      <c r="AW772" s="12" t="s">
        <v>32</v>
      </c>
      <c r="AX772" s="12" t="s">
        <v>75</v>
      </c>
      <c r="AY772" s="157" t="s">
        <v>307</v>
      </c>
    </row>
    <row r="773" spans="2:65" s="12" customFormat="1" ht="11.25">
      <c r="B773" s="156"/>
      <c r="D773" s="152" t="s">
        <v>318</v>
      </c>
      <c r="E773" s="157" t="s">
        <v>1</v>
      </c>
      <c r="F773" s="158" t="s">
        <v>2891</v>
      </c>
      <c r="H773" s="157" t="s">
        <v>1</v>
      </c>
      <c r="I773" s="159"/>
      <c r="L773" s="156"/>
      <c r="M773" s="160"/>
      <c r="T773" s="161"/>
      <c r="AT773" s="157" t="s">
        <v>318</v>
      </c>
      <c r="AU773" s="157" t="s">
        <v>163</v>
      </c>
      <c r="AV773" s="12" t="s">
        <v>82</v>
      </c>
      <c r="AW773" s="12" t="s">
        <v>32</v>
      </c>
      <c r="AX773" s="12" t="s">
        <v>75</v>
      </c>
      <c r="AY773" s="157" t="s">
        <v>307</v>
      </c>
    </row>
    <row r="774" spans="2:65" s="13" customFormat="1" ht="11.25">
      <c r="B774" s="162"/>
      <c r="D774" s="152" t="s">
        <v>318</v>
      </c>
      <c r="E774" s="163" t="s">
        <v>1</v>
      </c>
      <c r="F774" s="164" t="s">
        <v>2892</v>
      </c>
      <c r="H774" s="165">
        <v>0.114</v>
      </c>
      <c r="I774" s="166"/>
      <c r="L774" s="162"/>
      <c r="M774" s="167"/>
      <c r="T774" s="168"/>
      <c r="AT774" s="163" t="s">
        <v>318</v>
      </c>
      <c r="AU774" s="163" t="s">
        <v>163</v>
      </c>
      <c r="AV774" s="13" t="s">
        <v>84</v>
      </c>
      <c r="AW774" s="13" t="s">
        <v>32</v>
      </c>
      <c r="AX774" s="13" t="s">
        <v>75</v>
      </c>
      <c r="AY774" s="163" t="s">
        <v>307</v>
      </c>
    </row>
    <row r="775" spans="2:65" s="12" customFormat="1" ht="11.25">
      <c r="B775" s="156"/>
      <c r="D775" s="152" t="s">
        <v>318</v>
      </c>
      <c r="E775" s="157" t="s">
        <v>1</v>
      </c>
      <c r="F775" s="158" t="s">
        <v>2893</v>
      </c>
      <c r="H775" s="157" t="s">
        <v>1</v>
      </c>
      <c r="I775" s="159"/>
      <c r="L775" s="156"/>
      <c r="M775" s="160"/>
      <c r="T775" s="161"/>
      <c r="AT775" s="157" t="s">
        <v>318</v>
      </c>
      <c r="AU775" s="157" t="s">
        <v>163</v>
      </c>
      <c r="AV775" s="12" t="s">
        <v>82</v>
      </c>
      <c r="AW775" s="12" t="s">
        <v>32</v>
      </c>
      <c r="AX775" s="12" t="s">
        <v>75</v>
      </c>
      <c r="AY775" s="157" t="s">
        <v>307</v>
      </c>
    </row>
    <row r="776" spans="2:65" s="13" customFormat="1" ht="11.25">
      <c r="B776" s="162"/>
      <c r="D776" s="152" t="s">
        <v>318</v>
      </c>
      <c r="E776" s="163" t="s">
        <v>1</v>
      </c>
      <c r="F776" s="164" t="s">
        <v>2894</v>
      </c>
      <c r="H776" s="165">
        <v>1.0549999999999999</v>
      </c>
      <c r="I776" s="166"/>
      <c r="L776" s="162"/>
      <c r="M776" s="167"/>
      <c r="T776" s="168"/>
      <c r="AT776" s="163" t="s">
        <v>318</v>
      </c>
      <c r="AU776" s="163" t="s">
        <v>163</v>
      </c>
      <c r="AV776" s="13" t="s">
        <v>84</v>
      </c>
      <c r="AW776" s="13" t="s">
        <v>32</v>
      </c>
      <c r="AX776" s="13" t="s">
        <v>75</v>
      </c>
      <c r="AY776" s="163" t="s">
        <v>307</v>
      </c>
    </row>
    <row r="777" spans="2:65" s="12" customFormat="1" ht="11.25">
      <c r="B777" s="156"/>
      <c r="D777" s="152" t="s">
        <v>318</v>
      </c>
      <c r="E777" s="157" t="s">
        <v>1</v>
      </c>
      <c r="F777" s="158" t="s">
        <v>2884</v>
      </c>
      <c r="H777" s="157" t="s">
        <v>1</v>
      </c>
      <c r="I777" s="159"/>
      <c r="L777" s="156"/>
      <c r="M777" s="160"/>
      <c r="T777" s="161"/>
      <c r="AT777" s="157" t="s">
        <v>318</v>
      </c>
      <c r="AU777" s="157" t="s">
        <v>163</v>
      </c>
      <c r="AV777" s="12" t="s">
        <v>82</v>
      </c>
      <c r="AW777" s="12" t="s">
        <v>32</v>
      </c>
      <c r="AX777" s="12" t="s">
        <v>75</v>
      </c>
      <c r="AY777" s="157" t="s">
        <v>307</v>
      </c>
    </row>
    <row r="778" spans="2:65" s="12" customFormat="1" ht="11.25">
      <c r="B778" s="156"/>
      <c r="D778" s="152" t="s">
        <v>318</v>
      </c>
      <c r="E778" s="157" t="s">
        <v>1</v>
      </c>
      <c r="F778" s="158" t="s">
        <v>2891</v>
      </c>
      <c r="H778" s="157" t="s">
        <v>1</v>
      </c>
      <c r="I778" s="159"/>
      <c r="L778" s="156"/>
      <c r="M778" s="160"/>
      <c r="T778" s="161"/>
      <c r="AT778" s="157" t="s">
        <v>318</v>
      </c>
      <c r="AU778" s="157" t="s">
        <v>163</v>
      </c>
      <c r="AV778" s="12" t="s">
        <v>82</v>
      </c>
      <c r="AW778" s="12" t="s">
        <v>32</v>
      </c>
      <c r="AX778" s="12" t="s">
        <v>75</v>
      </c>
      <c r="AY778" s="157" t="s">
        <v>307</v>
      </c>
    </row>
    <row r="779" spans="2:65" s="13" customFormat="1" ht="11.25">
      <c r="B779" s="162"/>
      <c r="D779" s="152" t="s">
        <v>318</v>
      </c>
      <c r="E779" s="163" t="s">
        <v>1</v>
      </c>
      <c r="F779" s="164" t="s">
        <v>2895</v>
      </c>
      <c r="H779" s="165">
        <v>0.17899999999999999</v>
      </c>
      <c r="I779" s="166"/>
      <c r="L779" s="162"/>
      <c r="M779" s="167"/>
      <c r="T779" s="168"/>
      <c r="AT779" s="163" t="s">
        <v>318</v>
      </c>
      <c r="AU779" s="163" t="s">
        <v>163</v>
      </c>
      <c r="AV779" s="13" t="s">
        <v>84</v>
      </c>
      <c r="AW779" s="13" t="s">
        <v>32</v>
      </c>
      <c r="AX779" s="13" t="s">
        <v>75</v>
      </c>
      <c r="AY779" s="163" t="s">
        <v>307</v>
      </c>
    </row>
    <row r="780" spans="2:65" s="12" customFormat="1" ht="11.25">
      <c r="B780" s="156"/>
      <c r="D780" s="152" t="s">
        <v>318</v>
      </c>
      <c r="E780" s="157" t="s">
        <v>1</v>
      </c>
      <c r="F780" s="158" t="s">
        <v>2893</v>
      </c>
      <c r="H780" s="157" t="s">
        <v>1</v>
      </c>
      <c r="I780" s="159"/>
      <c r="L780" s="156"/>
      <c r="M780" s="160"/>
      <c r="T780" s="161"/>
      <c r="AT780" s="157" t="s">
        <v>318</v>
      </c>
      <c r="AU780" s="157" t="s">
        <v>163</v>
      </c>
      <c r="AV780" s="12" t="s">
        <v>82</v>
      </c>
      <c r="AW780" s="12" t="s">
        <v>32</v>
      </c>
      <c r="AX780" s="12" t="s">
        <v>75</v>
      </c>
      <c r="AY780" s="157" t="s">
        <v>307</v>
      </c>
    </row>
    <row r="781" spans="2:65" s="13" customFormat="1" ht="11.25">
      <c r="B781" s="162"/>
      <c r="D781" s="152" t="s">
        <v>318</v>
      </c>
      <c r="E781" s="163" t="s">
        <v>1</v>
      </c>
      <c r="F781" s="164" t="s">
        <v>2896</v>
      </c>
      <c r="H781" s="165">
        <v>1.8260000000000001</v>
      </c>
      <c r="I781" s="166"/>
      <c r="L781" s="162"/>
      <c r="M781" s="167"/>
      <c r="T781" s="168"/>
      <c r="AT781" s="163" t="s">
        <v>318</v>
      </c>
      <c r="AU781" s="163" t="s">
        <v>163</v>
      </c>
      <c r="AV781" s="13" t="s">
        <v>84</v>
      </c>
      <c r="AW781" s="13" t="s">
        <v>32</v>
      </c>
      <c r="AX781" s="13" t="s">
        <v>75</v>
      </c>
      <c r="AY781" s="163" t="s">
        <v>307</v>
      </c>
    </row>
    <row r="782" spans="2:65" s="14" customFormat="1" ht="11.25">
      <c r="B782" s="169"/>
      <c r="D782" s="152" t="s">
        <v>318</v>
      </c>
      <c r="E782" s="170" t="s">
        <v>1</v>
      </c>
      <c r="F782" s="171" t="s">
        <v>325</v>
      </c>
      <c r="H782" s="172">
        <v>3.1739999999999999</v>
      </c>
      <c r="I782" s="173"/>
      <c r="L782" s="169"/>
      <c r="M782" s="174"/>
      <c r="T782" s="175"/>
      <c r="AT782" s="170" t="s">
        <v>318</v>
      </c>
      <c r="AU782" s="170" t="s">
        <v>163</v>
      </c>
      <c r="AV782" s="14" t="s">
        <v>314</v>
      </c>
      <c r="AW782" s="14" t="s">
        <v>32</v>
      </c>
      <c r="AX782" s="14" t="s">
        <v>82</v>
      </c>
      <c r="AY782" s="170" t="s">
        <v>307</v>
      </c>
    </row>
    <row r="783" spans="2:65" s="1" customFormat="1" ht="16.5" customHeight="1">
      <c r="B783" s="33"/>
      <c r="C783" s="139" t="s">
        <v>797</v>
      </c>
      <c r="D783" s="139" t="s">
        <v>309</v>
      </c>
      <c r="E783" s="140" t="s">
        <v>604</v>
      </c>
      <c r="F783" s="141" t="s">
        <v>605</v>
      </c>
      <c r="G783" s="142" t="s">
        <v>364</v>
      </c>
      <c r="H783" s="143">
        <v>0.94799999999999995</v>
      </c>
      <c r="I783" s="144"/>
      <c r="J783" s="145">
        <f>ROUND(I783*H783,2)</f>
        <v>0</v>
      </c>
      <c r="K783" s="141" t="s">
        <v>502</v>
      </c>
      <c r="L783" s="33"/>
      <c r="M783" s="146" t="s">
        <v>1</v>
      </c>
      <c r="N783" s="147" t="s">
        <v>40</v>
      </c>
      <c r="P783" s="148">
        <f>O783*H783</f>
        <v>0</v>
      </c>
      <c r="Q783" s="148">
        <v>1.06277</v>
      </c>
      <c r="R783" s="148">
        <f>Q783*H783</f>
        <v>1.00750596</v>
      </c>
      <c r="S783" s="148">
        <v>0</v>
      </c>
      <c r="T783" s="149">
        <f>S783*H783</f>
        <v>0</v>
      </c>
      <c r="AR783" s="150" t="s">
        <v>314</v>
      </c>
      <c r="AT783" s="150" t="s">
        <v>309</v>
      </c>
      <c r="AU783" s="150" t="s">
        <v>163</v>
      </c>
      <c r="AY783" s="18" t="s">
        <v>307</v>
      </c>
      <c r="BE783" s="151">
        <f>IF(N783="základní",J783,0)</f>
        <v>0</v>
      </c>
      <c r="BF783" s="151">
        <f>IF(N783="snížená",J783,0)</f>
        <v>0</v>
      </c>
      <c r="BG783" s="151">
        <f>IF(N783="zákl. přenesená",J783,0)</f>
        <v>0</v>
      </c>
      <c r="BH783" s="151">
        <f>IF(N783="sníž. přenesená",J783,0)</f>
        <v>0</v>
      </c>
      <c r="BI783" s="151">
        <f>IF(N783="nulová",J783,0)</f>
        <v>0</v>
      </c>
      <c r="BJ783" s="18" t="s">
        <v>82</v>
      </c>
      <c r="BK783" s="151">
        <f>ROUND(I783*H783,2)</f>
        <v>0</v>
      </c>
      <c r="BL783" s="18" t="s">
        <v>314</v>
      </c>
      <c r="BM783" s="150" t="s">
        <v>2897</v>
      </c>
    </row>
    <row r="784" spans="2:65" s="1" customFormat="1" ht="48.75">
      <c r="B784" s="33"/>
      <c r="D784" s="152" t="s">
        <v>316</v>
      </c>
      <c r="F784" s="153" t="s">
        <v>607</v>
      </c>
      <c r="I784" s="154"/>
      <c r="L784" s="33"/>
      <c r="M784" s="155"/>
      <c r="T784" s="57"/>
      <c r="AT784" s="18" t="s">
        <v>316</v>
      </c>
      <c r="AU784" s="18" t="s">
        <v>163</v>
      </c>
    </row>
    <row r="785" spans="2:65" s="12" customFormat="1" ht="11.25">
      <c r="B785" s="156"/>
      <c r="D785" s="152" t="s">
        <v>318</v>
      </c>
      <c r="E785" s="157" t="s">
        <v>1</v>
      </c>
      <c r="F785" s="158" t="s">
        <v>2882</v>
      </c>
      <c r="H785" s="157" t="s">
        <v>1</v>
      </c>
      <c r="I785" s="159"/>
      <c r="L785" s="156"/>
      <c r="M785" s="160"/>
      <c r="T785" s="161"/>
      <c r="AT785" s="157" t="s">
        <v>318</v>
      </c>
      <c r="AU785" s="157" t="s">
        <v>163</v>
      </c>
      <c r="AV785" s="12" t="s">
        <v>82</v>
      </c>
      <c r="AW785" s="12" t="s">
        <v>32</v>
      </c>
      <c r="AX785" s="12" t="s">
        <v>75</v>
      </c>
      <c r="AY785" s="157" t="s">
        <v>307</v>
      </c>
    </row>
    <row r="786" spans="2:65" s="12" customFormat="1" ht="11.25">
      <c r="B786" s="156"/>
      <c r="D786" s="152" t="s">
        <v>318</v>
      </c>
      <c r="E786" s="157" t="s">
        <v>1</v>
      </c>
      <c r="F786" s="158" t="s">
        <v>2891</v>
      </c>
      <c r="H786" s="157" t="s">
        <v>1</v>
      </c>
      <c r="I786" s="159"/>
      <c r="L786" s="156"/>
      <c r="M786" s="160"/>
      <c r="T786" s="161"/>
      <c r="AT786" s="157" t="s">
        <v>318</v>
      </c>
      <c r="AU786" s="157" t="s">
        <v>163</v>
      </c>
      <c r="AV786" s="12" t="s">
        <v>82</v>
      </c>
      <c r="AW786" s="12" t="s">
        <v>32</v>
      </c>
      <c r="AX786" s="12" t="s">
        <v>75</v>
      </c>
      <c r="AY786" s="157" t="s">
        <v>307</v>
      </c>
    </row>
    <row r="787" spans="2:65" s="13" customFormat="1" ht="11.25">
      <c r="B787" s="162"/>
      <c r="D787" s="152" t="s">
        <v>318</v>
      </c>
      <c r="E787" s="163" t="s">
        <v>1</v>
      </c>
      <c r="F787" s="164" t="s">
        <v>2898</v>
      </c>
      <c r="H787" s="165">
        <v>0.121</v>
      </c>
      <c r="I787" s="166"/>
      <c r="L787" s="162"/>
      <c r="M787" s="167"/>
      <c r="T787" s="168"/>
      <c r="AT787" s="163" t="s">
        <v>318</v>
      </c>
      <c r="AU787" s="163" t="s">
        <v>163</v>
      </c>
      <c r="AV787" s="13" t="s">
        <v>84</v>
      </c>
      <c r="AW787" s="13" t="s">
        <v>32</v>
      </c>
      <c r="AX787" s="13" t="s">
        <v>75</v>
      </c>
      <c r="AY787" s="163" t="s">
        <v>307</v>
      </c>
    </row>
    <row r="788" spans="2:65" s="12" customFormat="1" ht="11.25">
      <c r="B788" s="156"/>
      <c r="D788" s="152" t="s">
        <v>318</v>
      </c>
      <c r="E788" s="157" t="s">
        <v>1</v>
      </c>
      <c r="F788" s="158" t="s">
        <v>2893</v>
      </c>
      <c r="H788" s="157" t="s">
        <v>1</v>
      </c>
      <c r="I788" s="159"/>
      <c r="L788" s="156"/>
      <c r="M788" s="160"/>
      <c r="T788" s="161"/>
      <c r="AT788" s="157" t="s">
        <v>318</v>
      </c>
      <c r="AU788" s="157" t="s">
        <v>163</v>
      </c>
      <c r="AV788" s="12" t="s">
        <v>82</v>
      </c>
      <c r="AW788" s="12" t="s">
        <v>32</v>
      </c>
      <c r="AX788" s="12" t="s">
        <v>75</v>
      </c>
      <c r="AY788" s="157" t="s">
        <v>307</v>
      </c>
    </row>
    <row r="789" spans="2:65" s="13" customFormat="1" ht="11.25">
      <c r="B789" s="162"/>
      <c r="D789" s="152" t="s">
        <v>318</v>
      </c>
      <c r="E789" s="163" t="s">
        <v>1</v>
      </c>
      <c r="F789" s="164" t="s">
        <v>2899</v>
      </c>
      <c r="H789" s="165">
        <v>0.247</v>
      </c>
      <c r="I789" s="166"/>
      <c r="L789" s="162"/>
      <c r="M789" s="167"/>
      <c r="T789" s="168"/>
      <c r="AT789" s="163" t="s">
        <v>318</v>
      </c>
      <c r="AU789" s="163" t="s">
        <v>163</v>
      </c>
      <c r="AV789" s="13" t="s">
        <v>84</v>
      </c>
      <c r="AW789" s="13" t="s">
        <v>32</v>
      </c>
      <c r="AX789" s="13" t="s">
        <v>75</v>
      </c>
      <c r="AY789" s="163" t="s">
        <v>307</v>
      </c>
    </row>
    <row r="790" spans="2:65" s="12" customFormat="1" ht="11.25">
      <c r="B790" s="156"/>
      <c r="D790" s="152" t="s">
        <v>318</v>
      </c>
      <c r="E790" s="157" t="s">
        <v>1</v>
      </c>
      <c r="F790" s="158" t="s">
        <v>2884</v>
      </c>
      <c r="H790" s="157" t="s">
        <v>1</v>
      </c>
      <c r="I790" s="159"/>
      <c r="L790" s="156"/>
      <c r="M790" s="160"/>
      <c r="T790" s="161"/>
      <c r="AT790" s="157" t="s">
        <v>318</v>
      </c>
      <c r="AU790" s="157" t="s">
        <v>163</v>
      </c>
      <c r="AV790" s="12" t="s">
        <v>82</v>
      </c>
      <c r="AW790" s="12" t="s">
        <v>32</v>
      </c>
      <c r="AX790" s="12" t="s">
        <v>75</v>
      </c>
      <c r="AY790" s="157" t="s">
        <v>307</v>
      </c>
    </row>
    <row r="791" spans="2:65" s="12" customFormat="1" ht="11.25">
      <c r="B791" s="156"/>
      <c r="D791" s="152" t="s">
        <v>318</v>
      </c>
      <c r="E791" s="157" t="s">
        <v>1</v>
      </c>
      <c r="F791" s="158" t="s">
        <v>2891</v>
      </c>
      <c r="H791" s="157" t="s">
        <v>1</v>
      </c>
      <c r="I791" s="159"/>
      <c r="L791" s="156"/>
      <c r="M791" s="160"/>
      <c r="T791" s="161"/>
      <c r="AT791" s="157" t="s">
        <v>318</v>
      </c>
      <c r="AU791" s="157" t="s">
        <v>163</v>
      </c>
      <c r="AV791" s="12" t="s">
        <v>82</v>
      </c>
      <c r="AW791" s="12" t="s">
        <v>32</v>
      </c>
      <c r="AX791" s="12" t="s">
        <v>75</v>
      </c>
      <c r="AY791" s="157" t="s">
        <v>307</v>
      </c>
    </row>
    <row r="792" spans="2:65" s="13" customFormat="1" ht="11.25">
      <c r="B792" s="162"/>
      <c r="D792" s="152" t="s">
        <v>318</v>
      </c>
      <c r="E792" s="163" t="s">
        <v>1</v>
      </c>
      <c r="F792" s="164" t="s">
        <v>2900</v>
      </c>
      <c r="H792" s="165">
        <v>0.20499999999999999</v>
      </c>
      <c r="I792" s="166"/>
      <c r="L792" s="162"/>
      <c r="M792" s="167"/>
      <c r="T792" s="168"/>
      <c r="AT792" s="163" t="s">
        <v>318</v>
      </c>
      <c r="AU792" s="163" t="s">
        <v>163</v>
      </c>
      <c r="AV792" s="13" t="s">
        <v>84</v>
      </c>
      <c r="AW792" s="13" t="s">
        <v>32</v>
      </c>
      <c r="AX792" s="13" t="s">
        <v>75</v>
      </c>
      <c r="AY792" s="163" t="s">
        <v>307</v>
      </c>
    </row>
    <row r="793" spans="2:65" s="12" customFormat="1" ht="11.25">
      <c r="B793" s="156"/>
      <c r="D793" s="152" t="s">
        <v>318</v>
      </c>
      <c r="E793" s="157" t="s">
        <v>1</v>
      </c>
      <c r="F793" s="158" t="s">
        <v>2893</v>
      </c>
      <c r="H793" s="157" t="s">
        <v>1</v>
      </c>
      <c r="I793" s="159"/>
      <c r="L793" s="156"/>
      <c r="M793" s="160"/>
      <c r="T793" s="161"/>
      <c r="AT793" s="157" t="s">
        <v>318</v>
      </c>
      <c r="AU793" s="157" t="s">
        <v>163</v>
      </c>
      <c r="AV793" s="12" t="s">
        <v>82</v>
      </c>
      <c r="AW793" s="12" t="s">
        <v>32</v>
      </c>
      <c r="AX793" s="12" t="s">
        <v>75</v>
      </c>
      <c r="AY793" s="157" t="s">
        <v>307</v>
      </c>
    </row>
    <row r="794" spans="2:65" s="13" customFormat="1" ht="11.25">
      <c r="B794" s="162"/>
      <c r="D794" s="152" t="s">
        <v>318</v>
      </c>
      <c r="E794" s="163" t="s">
        <v>1</v>
      </c>
      <c r="F794" s="164" t="s">
        <v>2901</v>
      </c>
      <c r="H794" s="165">
        <v>0.375</v>
      </c>
      <c r="I794" s="166"/>
      <c r="L794" s="162"/>
      <c r="M794" s="167"/>
      <c r="T794" s="168"/>
      <c r="AT794" s="163" t="s">
        <v>318</v>
      </c>
      <c r="AU794" s="163" t="s">
        <v>163</v>
      </c>
      <c r="AV794" s="13" t="s">
        <v>84</v>
      </c>
      <c r="AW794" s="13" t="s">
        <v>32</v>
      </c>
      <c r="AX794" s="13" t="s">
        <v>75</v>
      </c>
      <c r="AY794" s="163" t="s">
        <v>307</v>
      </c>
    </row>
    <row r="795" spans="2:65" s="14" customFormat="1" ht="11.25">
      <c r="B795" s="169"/>
      <c r="D795" s="152" t="s">
        <v>318</v>
      </c>
      <c r="E795" s="170" t="s">
        <v>1</v>
      </c>
      <c r="F795" s="171" t="s">
        <v>325</v>
      </c>
      <c r="H795" s="172">
        <v>0.94799999999999995</v>
      </c>
      <c r="I795" s="173"/>
      <c r="L795" s="169"/>
      <c r="M795" s="174"/>
      <c r="T795" s="175"/>
      <c r="AT795" s="170" t="s">
        <v>318</v>
      </c>
      <c r="AU795" s="170" t="s">
        <v>163</v>
      </c>
      <c r="AV795" s="14" t="s">
        <v>314</v>
      </c>
      <c r="AW795" s="14" t="s">
        <v>32</v>
      </c>
      <c r="AX795" s="14" t="s">
        <v>82</v>
      </c>
      <c r="AY795" s="170" t="s">
        <v>307</v>
      </c>
    </row>
    <row r="796" spans="2:65" s="1" customFormat="1" ht="33" customHeight="1">
      <c r="B796" s="33"/>
      <c r="C796" s="139" t="s">
        <v>806</v>
      </c>
      <c r="D796" s="139" t="s">
        <v>309</v>
      </c>
      <c r="E796" s="140" t="s">
        <v>2902</v>
      </c>
      <c r="F796" s="141" t="s">
        <v>2903</v>
      </c>
      <c r="G796" s="142" t="s">
        <v>398</v>
      </c>
      <c r="H796" s="143">
        <v>310.5</v>
      </c>
      <c r="I796" s="144"/>
      <c r="J796" s="145">
        <f>ROUND(I796*H796,2)</f>
        <v>0</v>
      </c>
      <c r="K796" s="141" t="s">
        <v>313</v>
      </c>
      <c r="L796" s="33"/>
      <c r="M796" s="146" t="s">
        <v>1</v>
      </c>
      <c r="N796" s="147" t="s">
        <v>40</v>
      </c>
      <c r="P796" s="148">
        <f>O796*H796</f>
        <v>0</v>
      </c>
      <c r="Q796" s="148">
        <v>2.3619999999999999E-2</v>
      </c>
      <c r="R796" s="148">
        <f>Q796*H796</f>
        <v>7.3340099999999993</v>
      </c>
      <c r="S796" s="148">
        <v>0</v>
      </c>
      <c r="T796" s="149">
        <f>S796*H796</f>
        <v>0</v>
      </c>
      <c r="AR796" s="150" t="s">
        <v>314</v>
      </c>
      <c r="AT796" s="150" t="s">
        <v>309</v>
      </c>
      <c r="AU796" s="150" t="s">
        <v>163</v>
      </c>
      <c r="AY796" s="18" t="s">
        <v>307</v>
      </c>
      <c r="BE796" s="151">
        <f>IF(N796="základní",J796,0)</f>
        <v>0</v>
      </c>
      <c r="BF796" s="151">
        <f>IF(N796="snížená",J796,0)</f>
        <v>0</v>
      </c>
      <c r="BG796" s="151">
        <f>IF(N796="zákl. přenesená",J796,0)</f>
        <v>0</v>
      </c>
      <c r="BH796" s="151">
        <f>IF(N796="sníž. přenesená",J796,0)</f>
        <v>0</v>
      </c>
      <c r="BI796" s="151">
        <f>IF(N796="nulová",J796,0)</f>
        <v>0</v>
      </c>
      <c r="BJ796" s="18" t="s">
        <v>82</v>
      </c>
      <c r="BK796" s="151">
        <f>ROUND(I796*H796,2)</f>
        <v>0</v>
      </c>
      <c r="BL796" s="18" t="s">
        <v>314</v>
      </c>
      <c r="BM796" s="150" t="s">
        <v>2904</v>
      </c>
    </row>
    <row r="797" spans="2:65" s="1" customFormat="1" ht="29.25">
      <c r="B797" s="33"/>
      <c r="D797" s="152" t="s">
        <v>316</v>
      </c>
      <c r="F797" s="153" t="s">
        <v>2905</v>
      </c>
      <c r="I797" s="154"/>
      <c r="L797" s="33"/>
      <c r="M797" s="155"/>
      <c r="T797" s="57"/>
      <c r="AT797" s="18" t="s">
        <v>316</v>
      </c>
      <c r="AU797" s="18" t="s">
        <v>163</v>
      </c>
    </row>
    <row r="798" spans="2:65" s="12" customFormat="1" ht="11.25">
      <c r="B798" s="156"/>
      <c r="D798" s="152" t="s">
        <v>318</v>
      </c>
      <c r="E798" s="157" t="s">
        <v>1</v>
      </c>
      <c r="F798" s="158" t="s">
        <v>2906</v>
      </c>
      <c r="H798" s="157" t="s">
        <v>1</v>
      </c>
      <c r="I798" s="159"/>
      <c r="L798" s="156"/>
      <c r="M798" s="160"/>
      <c r="T798" s="161"/>
      <c r="AT798" s="157" t="s">
        <v>318</v>
      </c>
      <c r="AU798" s="157" t="s">
        <v>163</v>
      </c>
      <c r="AV798" s="12" t="s">
        <v>82</v>
      </c>
      <c r="AW798" s="12" t="s">
        <v>32</v>
      </c>
      <c r="AX798" s="12" t="s">
        <v>75</v>
      </c>
      <c r="AY798" s="157" t="s">
        <v>307</v>
      </c>
    </row>
    <row r="799" spans="2:65" s="12" customFormat="1" ht="11.25">
      <c r="B799" s="156"/>
      <c r="D799" s="152" t="s">
        <v>318</v>
      </c>
      <c r="E799" s="157" t="s">
        <v>1</v>
      </c>
      <c r="F799" s="158" t="s">
        <v>2882</v>
      </c>
      <c r="H799" s="157" t="s">
        <v>1</v>
      </c>
      <c r="I799" s="159"/>
      <c r="L799" s="156"/>
      <c r="M799" s="160"/>
      <c r="T799" s="161"/>
      <c r="AT799" s="157" t="s">
        <v>318</v>
      </c>
      <c r="AU799" s="157" t="s">
        <v>163</v>
      </c>
      <c r="AV799" s="12" t="s">
        <v>82</v>
      </c>
      <c r="AW799" s="12" t="s">
        <v>32</v>
      </c>
      <c r="AX799" s="12" t="s">
        <v>75</v>
      </c>
      <c r="AY799" s="157" t="s">
        <v>307</v>
      </c>
    </row>
    <row r="800" spans="2:65" s="13" customFormat="1" ht="11.25">
      <c r="B800" s="162"/>
      <c r="D800" s="152" t="s">
        <v>318</v>
      </c>
      <c r="E800" s="163" t="s">
        <v>1</v>
      </c>
      <c r="F800" s="164" t="s">
        <v>2907</v>
      </c>
      <c r="H800" s="165">
        <v>76.8</v>
      </c>
      <c r="I800" s="166"/>
      <c r="L800" s="162"/>
      <c r="M800" s="167"/>
      <c r="T800" s="168"/>
      <c r="AT800" s="163" t="s">
        <v>318</v>
      </c>
      <c r="AU800" s="163" t="s">
        <v>163</v>
      </c>
      <c r="AV800" s="13" t="s">
        <v>84</v>
      </c>
      <c r="AW800" s="13" t="s">
        <v>32</v>
      </c>
      <c r="AX800" s="13" t="s">
        <v>75</v>
      </c>
      <c r="AY800" s="163" t="s">
        <v>307</v>
      </c>
    </row>
    <row r="801" spans="2:65" s="12" customFormat="1" ht="11.25">
      <c r="B801" s="156"/>
      <c r="D801" s="152" t="s">
        <v>318</v>
      </c>
      <c r="E801" s="157" t="s">
        <v>1</v>
      </c>
      <c r="F801" s="158" t="s">
        <v>2884</v>
      </c>
      <c r="H801" s="157" t="s">
        <v>1</v>
      </c>
      <c r="I801" s="159"/>
      <c r="L801" s="156"/>
      <c r="M801" s="160"/>
      <c r="T801" s="161"/>
      <c r="AT801" s="157" t="s">
        <v>318</v>
      </c>
      <c r="AU801" s="157" t="s">
        <v>163</v>
      </c>
      <c r="AV801" s="12" t="s">
        <v>82</v>
      </c>
      <c r="AW801" s="12" t="s">
        <v>32</v>
      </c>
      <c r="AX801" s="12" t="s">
        <v>75</v>
      </c>
      <c r="AY801" s="157" t="s">
        <v>307</v>
      </c>
    </row>
    <row r="802" spans="2:65" s="13" customFormat="1" ht="11.25">
      <c r="B802" s="162"/>
      <c r="D802" s="152" t="s">
        <v>318</v>
      </c>
      <c r="E802" s="163" t="s">
        <v>1</v>
      </c>
      <c r="F802" s="164" t="s">
        <v>2908</v>
      </c>
      <c r="H802" s="165">
        <v>115.2</v>
      </c>
      <c r="I802" s="166"/>
      <c r="L802" s="162"/>
      <c r="M802" s="167"/>
      <c r="T802" s="168"/>
      <c r="AT802" s="163" t="s">
        <v>318</v>
      </c>
      <c r="AU802" s="163" t="s">
        <v>163</v>
      </c>
      <c r="AV802" s="13" t="s">
        <v>84</v>
      </c>
      <c r="AW802" s="13" t="s">
        <v>32</v>
      </c>
      <c r="AX802" s="13" t="s">
        <v>75</v>
      </c>
      <c r="AY802" s="163" t="s">
        <v>307</v>
      </c>
    </row>
    <row r="803" spans="2:65" s="12" customFormat="1" ht="11.25">
      <c r="B803" s="156"/>
      <c r="D803" s="152" t="s">
        <v>318</v>
      </c>
      <c r="E803" s="157" t="s">
        <v>1</v>
      </c>
      <c r="F803" s="158" t="s">
        <v>2909</v>
      </c>
      <c r="H803" s="157" t="s">
        <v>1</v>
      </c>
      <c r="I803" s="159"/>
      <c r="L803" s="156"/>
      <c r="M803" s="160"/>
      <c r="T803" s="161"/>
      <c r="AT803" s="157" t="s">
        <v>318</v>
      </c>
      <c r="AU803" s="157" t="s">
        <v>163</v>
      </c>
      <c r="AV803" s="12" t="s">
        <v>82</v>
      </c>
      <c r="AW803" s="12" t="s">
        <v>32</v>
      </c>
      <c r="AX803" s="12" t="s">
        <v>75</v>
      </c>
      <c r="AY803" s="157" t="s">
        <v>307</v>
      </c>
    </row>
    <row r="804" spans="2:65" s="12" customFormat="1" ht="11.25">
      <c r="B804" s="156"/>
      <c r="D804" s="152" t="s">
        <v>318</v>
      </c>
      <c r="E804" s="157" t="s">
        <v>1</v>
      </c>
      <c r="F804" s="158" t="s">
        <v>2882</v>
      </c>
      <c r="H804" s="157" t="s">
        <v>1</v>
      </c>
      <c r="I804" s="159"/>
      <c r="L804" s="156"/>
      <c r="M804" s="160"/>
      <c r="T804" s="161"/>
      <c r="AT804" s="157" t="s">
        <v>318</v>
      </c>
      <c r="AU804" s="157" t="s">
        <v>163</v>
      </c>
      <c r="AV804" s="12" t="s">
        <v>82</v>
      </c>
      <c r="AW804" s="12" t="s">
        <v>32</v>
      </c>
      <c r="AX804" s="12" t="s">
        <v>75</v>
      </c>
      <c r="AY804" s="157" t="s">
        <v>307</v>
      </c>
    </row>
    <row r="805" spans="2:65" s="13" customFormat="1" ht="11.25">
      <c r="B805" s="162"/>
      <c r="D805" s="152" t="s">
        <v>318</v>
      </c>
      <c r="E805" s="163" t="s">
        <v>1</v>
      </c>
      <c r="F805" s="164" t="s">
        <v>2910</v>
      </c>
      <c r="H805" s="165">
        <v>46.5</v>
      </c>
      <c r="I805" s="166"/>
      <c r="L805" s="162"/>
      <c r="M805" s="167"/>
      <c r="T805" s="168"/>
      <c r="AT805" s="163" t="s">
        <v>318</v>
      </c>
      <c r="AU805" s="163" t="s">
        <v>163</v>
      </c>
      <c r="AV805" s="13" t="s">
        <v>84</v>
      </c>
      <c r="AW805" s="13" t="s">
        <v>32</v>
      </c>
      <c r="AX805" s="13" t="s">
        <v>75</v>
      </c>
      <c r="AY805" s="163" t="s">
        <v>307</v>
      </c>
    </row>
    <row r="806" spans="2:65" s="12" customFormat="1" ht="11.25">
      <c r="B806" s="156"/>
      <c r="D806" s="152" t="s">
        <v>318</v>
      </c>
      <c r="E806" s="157" t="s">
        <v>1</v>
      </c>
      <c r="F806" s="158" t="s">
        <v>2884</v>
      </c>
      <c r="H806" s="157" t="s">
        <v>1</v>
      </c>
      <c r="I806" s="159"/>
      <c r="L806" s="156"/>
      <c r="M806" s="160"/>
      <c r="T806" s="161"/>
      <c r="AT806" s="157" t="s">
        <v>318</v>
      </c>
      <c r="AU806" s="157" t="s">
        <v>163</v>
      </c>
      <c r="AV806" s="12" t="s">
        <v>82</v>
      </c>
      <c r="AW806" s="12" t="s">
        <v>32</v>
      </c>
      <c r="AX806" s="12" t="s">
        <v>75</v>
      </c>
      <c r="AY806" s="157" t="s">
        <v>307</v>
      </c>
    </row>
    <row r="807" spans="2:65" s="13" customFormat="1" ht="11.25">
      <c r="B807" s="162"/>
      <c r="D807" s="152" t="s">
        <v>318</v>
      </c>
      <c r="E807" s="163" t="s">
        <v>1</v>
      </c>
      <c r="F807" s="164" t="s">
        <v>2911</v>
      </c>
      <c r="H807" s="165">
        <v>72</v>
      </c>
      <c r="I807" s="166"/>
      <c r="L807" s="162"/>
      <c r="M807" s="167"/>
      <c r="T807" s="168"/>
      <c r="AT807" s="163" t="s">
        <v>318</v>
      </c>
      <c r="AU807" s="163" t="s">
        <v>163</v>
      </c>
      <c r="AV807" s="13" t="s">
        <v>84</v>
      </c>
      <c r="AW807" s="13" t="s">
        <v>32</v>
      </c>
      <c r="AX807" s="13" t="s">
        <v>75</v>
      </c>
      <c r="AY807" s="163" t="s">
        <v>307</v>
      </c>
    </row>
    <row r="808" spans="2:65" s="14" customFormat="1" ht="11.25">
      <c r="B808" s="169"/>
      <c r="D808" s="152" t="s">
        <v>318</v>
      </c>
      <c r="E808" s="170" t="s">
        <v>1</v>
      </c>
      <c r="F808" s="171" t="s">
        <v>325</v>
      </c>
      <c r="H808" s="172">
        <v>310.5</v>
      </c>
      <c r="I808" s="173"/>
      <c r="L808" s="169"/>
      <c r="M808" s="174"/>
      <c r="T808" s="175"/>
      <c r="AT808" s="170" t="s">
        <v>318</v>
      </c>
      <c r="AU808" s="170" t="s">
        <v>163</v>
      </c>
      <c r="AV808" s="14" t="s">
        <v>314</v>
      </c>
      <c r="AW808" s="14" t="s">
        <v>32</v>
      </c>
      <c r="AX808" s="14" t="s">
        <v>82</v>
      </c>
      <c r="AY808" s="170" t="s">
        <v>307</v>
      </c>
    </row>
    <row r="809" spans="2:65" s="1" customFormat="1" ht="24.2" customHeight="1">
      <c r="B809" s="33"/>
      <c r="C809" s="139" t="s">
        <v>813</v>
      </c>
      <c r="D809" s="139" t="s">
        <v>309</v>
      </c>
      <c r="E809" s="140" t="s">
        <v>2912</v>
      </c>
      <c r="F809" s="141" t="s">
        <v>2913</v>
      </c>
      <c r="G809" s="142" t="s">
        <v>405</v>
      </c>
      <c r="H809" s="143">
        <v>9</v>
      </c>
      <c r="I809" s="144"/>
      <c r="J809" s="145">
        <f>ROUND(I809*H809,2)</f>
        <v>0</v>
      </c>
      <c r="K809" s="141" t="s">
        <v>1</v>
      </c>
      <c r="L809" s="33"/>
      <c r="M809" s="146" t="s">
        <v>1</v>
      </c>
      <c r="N809" s="147" t="s">
        <v>40</v>
      </c>
      <c r="P809" s="148">
        <f>O809*H809</f>
        <v>0</v>
      </c>
      <c r="Q809" s="148">
        <v>3.6240000000000001E-2</v>
      </c>
      <c r="R809" s="148">
        <f>Q809*H809</f>
        <v>0.32616000000000001</v>
      </c>
      <c r="S809" s="148">
        <v>0</v>
      </c>
      <c r="T809" s="149">
        <f>S809*H809</f>
        <v>0</v>
      </c>
      <c r="AR809" s="150" t="s">
        <v>314</v>
      </c>
      <c r="AT809" s="150" t="s">
        <v>309</v>
      </c>
      <c r="AU809" s="150" t="s">
        <v>163</v>
      </c>
      <c r="AY809" s="18" t="s">
        <v>307</v>
      </c>
      <c r="BE809" s="151">
        <f>IF(N809="základní",J809,0)</f>
        <v>0</v>
      </c>
      <c r="BF809" s="151">
        <f>IF(N809="snížená",J809,0)</f>
        <v>0</v>
      </c>
      <c r="BG809" s="151">
        <f>IF(N809="zákl. přenesená",J809,0)</f>
        <v>0</v>
      </c>
      <c r="BH809" s="151">
        <f>IF(N809="sníž. přenesená",J809,0)</f>
        <v>0</v>
      </c>
      <c r="BI809" s="151">
        <f>IF(N809="nulová",J809,0)</f>
        <v>0</v>
      </c>
      <c r="BJ809" s="18" t="s">
        <v>82</v>
      </c>
      <c r="BK809" s="151">
        <f>ROUND(I809*H809,2)</f>
        <v>0</v>
      </c>
      <c r="BL809" s="18" t="s">
        <v>314</v>
      </c>
      <c r="BM809" s="150" t="s">
        <v>2914</v>
      </c>
    </row>
    <row r="810" spans="2:65" s="1" customFormat="1" ht="19.5">
      <c r="B810" s="33"/>
      <c r="D810" s="152" t="s">
        <v>316</v>
      </c>
      <c r="F810" s="153" t="s">
        <v>2913</v>
      </c>
      <c r="I810" s="154"/>
      <c r="L810" s="33"/>
      <c r="M810" s="155"/>
      <c r="T810" s="57"/>
      <c r="AT810" s="18" t="s">
        <v>316</v>
      </c>
      <c r="AU810" s="18" t="s">
        <v>163</v>
      </c>
    </row>
    <row r="811" spans="2:65" s="12" customFormat="1" ht="11.25">
      <c r="B811" s="156"/>
      <c r="D811" s="152" t="s">
        <v>318</v>
      </c>
      <c r="E811" s="157" t="s">
        <v>1</v>
      </c>
      <c r="F811" s="158" t="s">
        <v>2915</v>
      </c>
      <c r="H811" s="157" t="s">
        <v>1</v>
      </c>
      <c r="I811" s="159"/>
      <c r="L811" s="156"/>
      <c r="M811" s="160"/>
      <c r="T811" s="161"/>
      <c r="AT811" s="157" t="s">
        <v>318</v>
      </c>
      <c r="AU811" s="157" t="s">
        <v>163</v>
      </c>
      <c r="AV811" s="12" t="s">
        <v>82</v>
      </c>
      <c r="AW811" s="12" t="s">
        <v>32</v>
      </c>
      <c r="AX811" s="12" t="s">
        <v>75</v>
      </c>
      <c r="AY811" s="157" t="s">
        <v>307</v>
      </c>
    </row>
    <row r="812" spans="2:65" s="13" customFormat="1" ht="11.25">
      <c r="B812" s="162"/>
      <c r="D812" s="152" t="s">
        <v>318</v>
      </c>
      <c r="E812" s="163" t="s">
        <v>1</v>
      </c>
      <c r="F812" s="164" t="s">
        <v>163</v>
      </c>
      <c r="H812" s="165">
        <v>3</v>
      </c>
      <c r="I812" s="166"/>
      <c r="L812" s="162"/>
      <c r="M812" s="167"/>
      <c r="T812" s="168"/>
      <c r="AT812" s="163" t="s">
        <v>318</v>
      </c>
      <c r="AU812" s="163" t="s">
        <v>163</v>
      </c>
      <c r="AV812" s="13" t="s">
        <v>84</v>
      </c>
      <c r="AW812" s="13" t="s">
        <v>32</v>
      </c>
      <c r="AX812" s="13" t="s">
        <v>75</v>
      </c>
      <c r="AY812" s="163" t="s">
        <v>307</v>
      </c>
    </row>
    <row r="813" spans="2:65" s="12" customFormat="1" ht="11.25">
      <c r="B813" s="156"/>
      <c r="D813" s="152" t="s">
        <v>318</v>
      </c>
      <c r="E813" s="157" t="s">
        <v>1</v>
      </c>
      <c r="F813" s="158" t="s">
        <v>2916</v>
      </c>
      <c r="H813" s="157" t="s">
        <v>1</v>
      </c>
      <c r="I813" s="159"/>
      <c r="L813" s="156"/>
      <c r="M813" s="160"/>
      <c r="T813" s="161"/>
      <c r="AT813" s="157" t="s">
        <v>318</v>
      </c>
      <c r="AU813" s="157" t="s">
        <v>163</v>
      </c>
      <c r="AV813" s="12" t="s">
        <v>82</v>
      </c>
      <c r="AW813" s="12" t="s">
        <v>32</v>
      </c>
      <c r="AX813" s="12" t="s">
        <v>75</v>
      </c>
      <c r="AY813" s="157" t="s">
        <v>307</v>
      </c>
    </row>
    <row r="814" spans="2:65" s="13" customFormat="1" ht="11.25">
      <c r="B814" s="162"/>
      <c r="D814" s="152" t="s">
        <v>318</v>
      </c>
      <c r="E814" s="163" t="s">
        <v>1</v>
      </c>
      <c r="F814" s="164" t="s">
        <v>352</v>
      </c>
      <c r="H814" s="165">
        <v>6</v>
      </c>
      <c r="I814" s="166"/>
      <c r="L814" s="162"/>
      <c r="M814" s="167"/>
      <c r="T814" s="168"/>
      <c r="AT814" s="163" t="s">
        <v>318</v>
      </c>
      <c r="AU814" s="163" t="s">
        <v>163</v>
      </c>
      <c r="AV814" s="13" t="s">
        <v>84</v>
      </c>
      <c r="AW814" s="13" t="s">
        <v>32</v>
      </c>
      <c r="AX814" s="13" t="s">
        <v>75</v>
      </c>
      <c r="AY814" s="163" t="s">
        <v>307</v>
      </c>
    </row>
    <row r="815" spans="2:65" s="14" customFormat="1" ht="11.25">
      <c r="B815" s="169"/>
      <c r="D815" s="152" t="s">
        <v>318</v>
      </c>
      <c r="E815" s="170" t="s">
        <v>1</v>
      </c>
      <c r="F815" s="171" t="s">
        <v>325</v>
      </c>
      <c r="H815" s="172">
        <v>9</v>
      </c>
      <c r="I815" s="173"/>
      <c r="L815" s="169"/>
      <c r="M815" s="174"/>
      <c r="T815" s="175"/>
      <c r="AT815" s="170" t="s">
        <v>318</v>
      </c>
      <c r="AU815" s="170" t="s">
        <v>163</v>
      </c>
      <c r="AV815" s="14" t="s">
        <v>314</v>
      </c>
      <c r="AW815" s="14" t="s">
        <v>32</v>
      </c>
      <c r="AX815" s="14" t="s">
        <v>82</v>
      </c>
      <c r="AY815" s="170" t="s">
        <v>307</v>
      </c>
    </row>
    <row r="816" spans="2:65" s="1" customFormat="1" ht="16.5" customHeight="1">
      <c r="B816" s="33"/>
      <c r="C816" s="177" t="s">
        <v>819</v>
      </c>
      <c r="D816" s="177" t="s">
        <v>390</v>
      </c>
      <c r="E816" s="178" t="s">
        <v>2917</v>
      </c>
      <c r="F816" s="179" t="s">
        <v>2918</v>
      </c>
      <c r="G816" s="180" t="s">
        <v>337</v>
      </c>
      <c r="H816" s="181">
        <v>11</v>
      </c>
      <c r="I816" s="182"/>
      <c r="J816" s="183">
        <f>ROUND(I816*H816,2)</f>
        <v>0</v>
      </c>
      <c r="K816" s="179" t="s">
        <v>1</v>
      </c>
      <c r="L816" s="184"/>
      <c r="M816" s="185" t="s">
        <v>1</v>
      </c>
      <c r="N816" s="186" t="s">
        <v>40</v>
      </c>
      <c r="P816" s="148">
        <f>O816*H816</f>
        <v>0</v>
      </c>
      <c r="Q816" s="148">
        <v>2.65</v>
      </c>
      <c r="R816" s="148">
        <f>Q816*H816</f>
        <v>29.15</v>
      </c>
      <c r="S816" s="148">
        <v>0</v>
      </c>
      <c r="T816" s="149">
        <f>S816*H816</f>
        <v>0</v>
      </c>
      <c r="AR816" s="150" t="s">
        <v>369</v>
      </c>
      <c r="AT816" s="150" t="s">
        <v>390</v>
      </c>
      <c r="AU816" s="150" t="s">
        <v>163</v>
      </c>
      <c r="AY816" s="18" t="s">
        <v>307</v>
      </c>
      <c r="BE816" s="151">
        <f>IF(N816="základní",J816,0)</f>
        <v>0</v>
      </c>
      <c r="BF816" s="151">
        <f>IF(N816="snížená",J816,0)</f>
        <v>0</v>
      </c>
      <c r="BG816" s="151">
        <f>IF(N816="zákl. přenesená",J816,0)</f>
        <v>0</v>
      </c>
      <c r="BH816" s="151">
        <f>IF(N816="sníž. přenesená",J816,0)</f>
        <v>0</v>
      </c>
      <c r="BI816" s="151">
        <f>IF(N816="nulová",J816,0)</f>
        <v>0</v>
      </c>
      <c r="BJ816" s="18" t="s">
        <v>82</v>
      </c>
      <c r="BK816" s="151">
        <f>ROUND(I816*H816,2)</f>
        <v>0</v>
      </c>
      <c r="BL816" s="18" t="s">
        <v>314</v>
      </c>
      <c r="BM816" s="150" t="s">
        <v>2919</v>
      </c>
    </row>
    <row r="817" spans="2:65" s="1" customFormat="1" ht="11.25">
      <c r="B817" s="33"/>
      <c r="D817" s="152" t="s">
        <v>316</v>
      </c>
      <c r="F817" s="153" t="s">
        <v>2918</v>
      </c>
      <c r="I817" s="154"/>
      <c r="L817" s="33"/>
      <c r="M817" s="155"/>
      <c r="T817" s="57"/>
      <c r="AT817" s="18" t="s">
        <v>316</v>
      </c>
      <c r="AU817" s="18" t="s">
        <v>163</v>
      </c>
    </row>
    <row r="818" spans="2:65" s="12" customFormat="1" ht="11.25">
      <c r="B818" s="156"/>
      <c r="D818" s="152" t="s">
        <v>318</v>
      </c>
      <c r="E818" s="157" t="s">
        <v>1</v>
      </c>
      <c r="F818" s="158" t="s">
        <v>2915</v>
      </c>
      <c r="H818" s="157" t="s">
        <v>1</v>
      </c>
      <c r="I818" s="159"/>
      <c r="L818" s="156"/>
      <c r="M818" s="160"/>
      <c r="T818" s="161"/>
      <c r="AT818" s="157" t="s">
        <v>318</v>
      </c>
      <c r="AU818" s="157" t="s">
        <v>163</v>
      </c>
      <c r="AV818" s="12" t="s">
        <v>82</v>
      </c>
      <c r="AW818" s="12" t="s">
        <v>32</v>
      </c>
      <c r="AX818" s="12" t="s">
        <v>75</v>
      </c>
      <c r="AY818" s="157" t="s">
        <v>307</v>
      </c>
    </row>
    <row r="819" spans="2:65" s="13" customFormat="1" ht="11.25">
      <c r="B819" s="162"/>
      <c r="D819" s="152" t="s">
        <v>318</v>
      </c>
      <c r="E819" s="163" t="s">
        <v>1</v>
      </c>
      <c r="F819" s="164" t="s">
        <v>2920</v>
      </c>
      <c r="H819" s="165">
        <v>4.0999999999999996</v>
      </c>
      <c r="I819" s="166"/>
      <c r="L819" s="162"/>
      <c r="M819" s="167"/>
      <c r="T819" s="168"/>
      <c r="AT819" s="163" t="s">
        <v>318</v>
      </c>
      <c r="AU819" s="163" t="s">
        <v>163</v>
      </c>
      <c r="AV819" s="13" t="s">
        <v>84</v>
      </c>
      <c r="AW819" s="13" t="s">
        <v>32</v>
      </c>
      <c r="AX819" s="13" t="s">
        <v>75</v>
      </c>
      <c r="AY819" s="163" t="s">
        <v>307</v>
      </c>
    </row>
    <row r="820" spans="2:65" s="12" customFormat="1" ht="11.25">
      <c r="B820" s="156"/>
      <c r="D820" s="152" t="s">
        <v>318</v>
      </c>
      <c r="E820" s="157" t="s">
        <v>1</v>
      </c>
      <c r="F820" s="158" t="s">
        <v>2916</v>
      </c>
      <c r="H820" s="157" t="s">
        <v>1</v>
      </c>
      <c r="I820" s="159"/>
      <c r="L820" s="156"/>
      <c r="M820" s="160"/>
      <c r="T820" s="161"/>
      <c r="AT820" s="157" t="s">
        <v>318</v>
      </c>
      <c r="AU820" s="157" t="s">
        <v>163</v>
      </c>
      <c r="AV820" s="12" t="s">
        <v>82</v>
      </c>
      <c r="AW820" s="12" t="s">
        <v>32</v>
      </c>
      <c r="AX820" s="12" t="s">
        <v>75</v>
      </c>
      <c r="AY820" s="157" t="s">
        <v>307</v>
      </c>
    </row>
    <row r="821" spans="2:65" s="13" customFormat="1" ht="11.25">
      <c r="B821" s="162"/>
      <c r="D821" s="152" t="s">
        <v>318</v>
      </c>
      <c r="E821" s="163" t="s">
        <v>1</v>
      </c>
      <c r="F821" s="164" t="s">
        <v>2921</v>
      </c>
      <c r="H821" s="165">
        <v>6.9</v>
      </c>
      <c r="I821" s="166"/>
      <c r="L821" s="162"/>
      <c r="M821" s="167"/>
      <c r="T821" s="168"/>
      <c r="AT821" s="163" t="s">
        <v>318</v>
      </c>
      <c r="AU821" s="163" t="s">
        <v>163</v>
      </c>
      <c r="AV821" s="13" t="s">
        <v>84</v>
      </c>
      <c r="AW821" s="13" t="s">
        <v>32</v>
      </c>
      <c r="AX821" s="13" t="s">
        <v>75</v>
      </c>
      <c r="AY821" s="163" t="s">
        <v>307</v>
      </c>
    </row>
    <row r="822" spans="2:65" s="14" customFormat="1" ht="11.25">
      <c r="B822" s="169"/>
      <c r="D822" s="152" t="s">
        <v>318</v>
      </c>
      <c r="E822" s="170" t="s">
        <v>1</v>
      </c>
      <c r="F822" s="171" t="s">
        <v>325</v>
      </c>
      <c r="H822" s="172">
        <v>11</v>
      </c>
      <c r="I822" s="173"/>
      <c r="L822" s="169"/>
      <c r="M822" s="174"/>
      <c r="T822" s="175"/>
      <c r="AT822" s="170" t="s">
        <v>318</v>
      </c>
      <c r="AU822" s="170" t="s">
        <v>163</v>
      </c>
      <c r="AV822" s="14" t="s">
        <v>314</v>
      </c>
      <c r="AW822" s="14" t="s">
        <v>32</v>
      </c>
      <c r="AX822" s="14" t="s">
        <v>82</v>
      </c>
      <c r="AY822" s="170" t="s">
        <v>307</v>
      </c>
    </row>
    <row r="823" spans="2:65" s="1" customFormat="1" ht="24.2" customHeight="1">
      <c r="B823" s="33"/>
      <c r="C823" s="139" t="s">
        <v>824</v>
      </c>
      <c r="D823" s="139" t="s">
        <v>309</v>
      </c>
      <c r="E823" s="140" t="s">
        <v>2922</v>
      </c>
      <c r="F823" s="141" t="s">
        <v>2923</v>
      </c>
      <c r="G823" s="142" t="s">
        <v>405</v>
      </c>
      <c r="H823" s="143">
        <v>19</v>
      </c>
      <c r="I823" s="144"/>
      <c r="J823" s="145">
        <f>ROUND(I823*H823,2)</f>
        <v>0</v>
      </c>
      <c r="K823" s="141" t="s">
        <v>1</v>
      </c>
      <c r="L823" s="33"/>
      <c r="M823" s="146" t="s">
        <v>1</v>
      </c>
      <c r="N823" s="147" t="s">
        <v>40</v>
      </c>
      <c r="P823" s="148">
        <f>O823*H823</f>
        <v>0</v>
      </c>
      <c r="Q823" s="148">
        <v>3.6240000000000001E-2</v>
      </c>
      <c r="R823" s="148">
        <f>Q823*H823</f>
        <v>0.68856000000000006</v>
      </c>
      <c r="S823" s="148">
        <v>0</v>
      </c>
      <c r="T823" s="149">
        <f>S823*H823</f>
        <v>0</v>
      </c>
      <c r="AR823" s="150" t="s">
        <v>314</v>
      </c>
      <c r="AT823" s="150" t="s">
        <v>309</v>
      </c>
      <c r="AU823" s="150" t="s">
        <v>163</v>
      </c>
      <c r="AY823" s="18" t="s">
        <v>307</v>
      </c>
      <c r="BE823" s="151">
        <f>IF(N823="základní",J823,0)</f>
        <v>0</v>
      </c>
      <c r="BF823" s="151">
        <f>IF(N823="snížená",J823,0)</f>
        <v>0</v>
      </c>
      <c r="BG823" s="151">
        <f>IF(N823="zákl. přenesená",J823,0)</f>
        <v>0</v>
      </c>
      <c r="BH823" s="151">
        <f>IF(N823="sníž. přenesená",J823,0)</f>
        <v>0</v>
      </c>
      <c r="BI823" s="151">
        <f>IF(N823="nulová",J823,0)</f>
        <v>0</v>
      </c>
      <c r="BJ823" s="18" t="s">
        <v>82</v>
      </c>
      <c r="BK823" s="151">
        <f>ROUND(I823*H823,2)</f>
        <v>0</v>
      </c>
      <c r="BL823" s="18" t="s">
        <v>314</v>
      </c>
      <c r="BM823" s="150" t="s">
        <v>2924</v>
      </c>
    </row>
    <row r="824" spans="2:65" s="1" customFormat="1" ht="19.5">
      <c r="B824" s="33"/>
      <c r="D824" s="152" t="s">
        <v>316</v>
      </c>
      <c r="F824" s="153" t="s">
        <v>2923</v>
      </c>
      <c r="I824" s="154"/>
      <c r="L824" s="33"/>
      <c r="M824" s="155"/>
      <c r="T824" s="57"/>
      <c r="AT824" s="18" t="s">
        <v>316</v>
      </c>
      <c r="AU824" s="18" t="s">
        <v>163</v>
      </c>
    </row>
    <row r="825" spans="2:65" s="12" customFormat="1" ht="11.25">
      <c r="B825" s="156"/>
      <c r="D825" s="152" t="s">
        <v>318</v>
      </c>
      <c r="E825" s="157" t="s">
        <v>1</v>
      </c>
      <c r="F825" s="158" t="s">
        <v>2925</v>
      </c>
      <c r="H825" s="157" t="s">
        <v>1</v>
      </c>
      <c r="I825" s="159"/>
      <c r="L825" s="156"/>
      <c r="M825" s="160"/>
      <c r="T825" s="161"/>
      <c r="AT825" s="157" t="s">
        <v>318</v>
      </c>
      <c r="AU825" s="157" t="s">
        <v>163</v>
      </c>
      <c r="AV825" s="12" t="s">
        <v>82</v>
      </c>
      <c r="AW825" s="12" t="s">
        <v>32</v>
      </c>
      <c r="AX825" s="12" t="s">
        <v>75</v>
      </c>
      <c r="AY825" s="157" t="s">
        <v>307</v>
      </c>
    </row>
    <row r="826" spans="2:65" s="13" customFormat="1" ht="11.25">
      <c r="B826" s="162"/>
      <c r="D826" s="152" t="s">
        <v>318</v>
      </c>
      <c r="E826" s="163" t="s">
        <v>1</v>
      </c>
      <c r="F826" s="164" t="s">
        <v>361</v>
      </c>
      <c r="H826" s="165">
        <v>7</v>
      </c>
      <c r="I826" s="166"/>
      <c r="L826" s="162"/>
      <c r="M826" s="167"/>
      <c r="T826" s="168"/>
      <c r="AT826" s="163" t="s">
        <v>318</v>
      </c>
      <c r="AU826" s="163" t="s">
        <v>163</v>
      </c>
      <c r="AV826" s="13" t="s">
        <v>84</v>
      </c>
      <c r="AW826" s="13" t="s">
        <v>32</v>
      </c>
      <c r="AX826" s="13" t="s">
        <v>75</v>
      </c>
      <c r="AY826" s="163" t="s">
        <v>307</v>
      </c>
    </row>
    <row r="827" spans="2:65" s="12" customFormat="1" ht="11.25">
      <c r="B827" s="156"/>
      <c r="D827" s="152" t="s">
        <v>318</v>
      </c>
      <c r="E827" s="157" t="s">
        <v>1</v>
      </c>
      <c r="F827" s="158" t="s">
        <v>2926</v>
      </c>
      <c r="H827" s="157" t="s">
        <v>1</v>
      </c>
      <c r="I827" s="159"/>
      <c r="L827" s="156"/>
      <c r="M827" s="160"/>
      <c r="T827" s="161"/>
      <c r="AT827" s="157" t="s">
        <v>318</v>
      </c>
      <c r="AU827" s="157" t="s">
        <v>163</v>
      </c>
      <c r="AV827" s="12" t="s">
        <v>82</v>
      </c>
      <c r="AW827" s="12" t="s">
        <v>32</v>
      </c>
      <c r="AX827" s="12" t="s">
        <v>75</v>
      </c>
      <c r="AY827" s="157" t="s">
        <v>307</v>
      </c>
    </row>
    <row r="828" spans="2:65" s="13" customFormat="1" ht="11.25">
      <c r="B828" s="162"/>
      <c r="D828" s="152" t="s">
        <v>318</v>
      </c>
      <c r="E828" s="163" t="s">
        <v>1</v>
      </c>
      <c r="F828" s="164" t="s">
        <v>8</v>
      </c>
      <c r="H828" s="165">
        <v>12</v>
      </c>
      <c r="I828" s="166"/>
      <c r="L828" s="162"/>
      <c r="M828" s="167"/>
      <c r="T828" s="168"/>
      <c r="AT828" s="163" t="s">
        <v>318</v>
      </c>
      <c r="AU828" s="163" t="s">
        <v>163</v>
      </c>
      <c r="AV828" s="13" t="s">
        <v>84</v>
      </c>
      <c r="AW828" s="13" t="s">
        <v>32</v>
      </c>
      <c r="AX828" s="13" t="s">
        <v>75</v>
      </c>
      <c r="AY828" s="163" t="s">
        <v>307</v>
      </c>
    </row>
    <row r="829" spans="2:65" s="14" customFormat="1" ht="11.25">
      <c r="B829" s="169"/>
      <c r="D829" s="152" t="s">
        <v>318</v>
      </c>
      <c r="E829" s="170" t="s">
        <v>1</v>
      </c>
      <c r="F829" s="171" t="s">
        <v>325</v>
      </c>
      <c r="H829" s="172">
        <v>19</v>
      </c>
      <c r="I829" s="173"/>
      <c r="L829" s="169"/>
      <c r="M829" s="174"/>
      <c r="T829" s="175"/>
      <c r="AT829" s="170" t="s">
        <v>318</v>
      </c>
      <c r="AU829" s="170" t="s">
        <v>163</v>
      </c>
      <c r="AV829" s="14" t="s">
        <v>314</v>
      </c>
      <c r="AW829" s="14" t="s">
        <v>32</v>
      </c>
      <c r="AX829" s="14" t="s">
        <v>82</v>
      </c>
      <c r="AY829" s="170" t="s">
        <v>307</v>
      </c>
    </row>
    <row r="830" spans="2:65" s="1" customFormat="1" ht="16.5" customHeight="1">
      <c r="B830" s="33"/>
      <c r="C830" s="177" t="s">
        <v>831</v>
      </c>
      <c r="D830" s="177" t="s">
        <v>390</v>
      </c>
      <c r="E830" s="178" t="s">
        <v>2927</v>
      </c>
      <c r="F830" s="179" t="s">
        <v>2928</v>
      </c>
      <c r="G830" s="180" t="s">
        <v>337</v>
      </c>
      <c r="H830" s="181">
        <v>14.6</v>
      </c>
      <c r="I830" s="182"/>
      <c r="J830" s="183">
        <f>ROUND(I830*H830,2)</f>
        <v>0</v>
      </c>
      <c r="K830" s="179" t="s">
        <v>1</v>
      </c>
      <c r="L830" s="184"/>
      <c r="M830" s="185" t="s">
        <v>1</v>
      </c>
      <c r="N830" s="186" t="s">
        <v>40</v>
      </c>
      <c r="P830" s="148">
        <f>O830*H830</f>
        <v>0</v>
      </c>
      <c r="Q830" s="148">
        <v>2.65</v>
      </c>
      <c r="R830" s="148">
        <f>Q830*H830</f>
        <v>38.69</v>
      </c>
      <c r="S830" s="148">
        <v>0</v>
      </c>
      <c r="T830" s="149">
        <f>S830*H830</f>
        <v>0</v>
      </c>
      <c r="AR830" s="150" t="s">
        <v>369</v>
      </c>
      <c r="AT830" s="150" t="s">
        <v>390</v>
      </c>
      <c r="AU830" s="150" t="s">
        <v>163</v>
      </c>
      <c r="AY830" s="18" t="s">
        <v>307</v>
      </c>
      <c r="BE830" s="151">
        <f>IF(N830="základní",J830,0)</f>
        <v>0</v>
      </c>
      <c r="BF830" s="151">
        <f>IF(N830="snížená",J830,0)</f>
        <v>0</v>
      </c>
      <c r="BG830" s="151">
        <f>IF(N830="zákl. přenesená",J830,0)</f>
        <v>0</v>
      </c>
      <c r="BH830" s="151">
        <f>IF(N830="sníž. přenesená",J830,0)</f>
        <v>0</v>
      </c>
      <c r="BI830" s="151">
        <f>IF(N830="nulová",J830,0)</f>
        <v>0</v>
      </c>
      <c r="BJ830" s="18" t="s">
        <v>82</v>
      </c>
      <c r="BK830" s="151">
        <f>ROUND(I830*H830,2)</f>
        <v>0</v>
      </c>
      <c r="BL830" s="18" t="s">
        <v>314</v>
      </c>
      <c r="BM830" s="150" t="s">
        <v>2929</v>
      </c>
    </row>
    <row r="831" spans="2:65" s="1" customFormat="1" ht="11.25">
      <c r="B831" s="33"/>
      <c r="D831" s="152" t="s">
        <v>316</v>
      </c>
      <c r="F831" s="153" t="s">
        <v>2928</v>
      </c>
      <c r="I831" s="154"/>
      <c r="L831" s="33"/>
      <c r="M831" s="155"/>
      <c r="T831" s="57"/>
      <c r="AT831" s="18" t="s">
        <v>316</v>
      </c>
      <c r="AU831" s="18" t="s">
        <v>163</v>
      </c>
    </row>
    <row r="832" spans="2:65" s="12" customFormat="1" ht="11.25">
      <c r="B832" s="156"/>
      <c r="D832" s="152" t="s">
        <v>318</v>
      </c>
      <c r="E832" s="157" t="s">
        <v>1</v>
      </c>
      <c r="F832" s="158" t="s">
        <v>2925</v>
      </c>
      <c r="H832" s="157" t="s">
        <v>1</v>
      </c>
      <c r="I832" s="159"/>
      <c r="L832" s="156"/>
      <c r="M832" s="160"/>
      <c r="T832" s="161"/>
      <c r="AT832" s="157" t="s">
        <v>318</v>
      </c>
      <c r="AU832" s="157" t="s">
        <v>163</v>
      </c>
      <c r="AV832" s="12" t="s">
        <v>82</v>
      </c>
      <c r="AW832" s="12" t="s">
        <v>32</v>
      </c>
      <c r="AX832" s="12" t="s">
        <v>75</v>
      </c>
      <c r="AY832" s="157" t="s">
        <v>307</v>
      </c>
    </row>
    <row r="833" spans="2:65" s="13" customFormat="1" ht="11.25">
      <c r="B833" s="162"/>
      <c r="D833" s="152" t="s">
        <v>318</v>
      </c>
      <c r="E833" s="163" t="s">
        <v>1</v>
      </c>
      <c r="F833" s="164" t="s">
        <v>2930</v>
      </c>
      <c r="H833" s="165">
        <v>7</v>
      </c>
      <c r="I833" s="166"/>
      <c r="L833" s="162"/>
      <c r="M833" s="167"/>
      <c r="T833" s="168"/>
      <c r="AT833" s="163" t="s">
        <v>318</v>
      </c>
      <c r="AU833" s="163" t="s">
        <v>163</v>
      </c>
      <c r="AV833" s="13" t="s">
        <v>84</v>
      </c>
      <c r="AW833" s="13" t="s">
        <v>32</v>
      </c>
      <c r="AX833" s="13" t="s">
        <v>75</v>
      </c>
      <c r="AY833" s="163" t="s">
        <v>307</v>
      </c>
    </row>
    <row r="834" spans="2:65" s="12" customFormat="1" ht="11.25">
      <c r="B834" s="156"/>
      <c r="D834" s="152" t="s">
        <v>318</v>
      </c>
      <c r="E834" s="157" t="s">
        <v>1</v>
      </c>
      <c r="F834" s="158" t="s">
        <v>2926</v>
      </c>
      <c r="H834" s="157" t="s">
        <v>1</v>
      </c>
      <c r="I834" s="159"/>
      <c r="L834" s="156"/>
      <c r="M834" s="160"/>
      <c r="T834" s="161"/>
      <c r="AT834" s="157" t="s">
        <v>318</v>
      </c>
      <c r="AU834" s="157" t="s">
        <v>163</v>
      </c>
      <c r="AV834" s="12" t="s">
        <v>82</v>
      </c>
      <c r="AW834" s="12" t="s">
        <v>32</v>
      </c>
      <c r="AX834" s="12" t="s">
        <v>75</v>
      </c>
      <c r="AY834" s="157" t="s">
        <v>307</v>
      </c>
    </row>
    <row r="835" spans="2:65" s="13" customFormat="1" ht="11.25">
      <c r="B835" s="162"/>
      <c r="D835" s="152" t="s">
        <v>318</v>
      </c>
      <c r="E835" s="163" t="s">
        <v>1</v>
      </c>
      <c r="F835" s="164" t="s">
        <v>2931</v>
      </c>
      <c r="H835" s="165">
        <v>7.6</v>
      </c>
      <c r="I835" s="166"/>
      <c r="L835" s="162"/>
      <c r="M835" s="167"/>
      <c r="T835" s="168"/>
      <c r="AT835" s="163" t="s">
        <v>318</v>
      </c>
      <c r="AU835" s="163" t="s">
        <v>163</v>
      </c>
      <c r="AV835" s="13" t="s">
        <v>84</v>
      </c>
      <c r="AW835" s="13" t="s">
        <v>32</v>
      </c>
      <c r="AX835" s="13" t="s">
        <v>75</v>
      </c>
      <c r="AY835" s="163" t="s">
        <v>307</v>
      </c>
    </row>
    <row r="836" spans="2:65" s="14" customFormat="1" ht="11.25">
      <c r="B836" s="169"/>
      <c r="D836" s="152" t="s">
        <v>318</v>
      </c>
      <c r="E836" s="170" t="s">
        <v>1</v>
      </c>
      <c r="F836" s="171" t="s">
        <v>325</v>
      </c>
      <c r="H836" s="172">
        <v>14.6</v>
      </c>
      <c r="I836" s="173"/>
      <c r="L836" s="169"/>
      <c r="M836" s="174"/>
      <c r="T836" s="175"/>
      <c r="AT836" s="170" t="s">
        <v>318</v>
      </c>
      <c r="AU836" s="170" t="s">
        <v>163</v>
      </c>
      <c r="AV836" s="14" t="s">
        <v>314</v>
      </c>
      <c r="AW836" s="14" t="s">
        <v>32</v>
      </c>
      <c r="AX836" s="14" t="s">
        <v>82</v>
      </c>
      <c r="AY836" s="170" t="s">
        <v>307</v>
      </c>
    </row>
    <row r="837" spans="2:65" s="1" customFormat="1" ht="24.2" customHeight="1">
      <c r="B837" s="33"/>
      <c r="C837" s="139" t="s">
        <v>837</v>
      </c>
      <c r="D837" s="139" t="s">
        <v>309</v>
      </c>
      <c r="E837" s="140" t="s">
        <v>2932</v>
      </c>
      <c r="F837" s="141" t="s">
        <v>2933</v>
      </c>
      <c r="G837" s="142" t="s">
        <v>405</v>
      </c>
      <c r="H837" s="143">
        <v>2</v>
      </c>
      <c r="I837" s="144"/>
      <c r="J837" s="145">
        <f>ROUND(I837*H837,2)</f>
        <v>0</v>
      </c>
      <c r="K837" s="141" t="s">
        <v>502</v>
      </c>
      <c r="L837" s="33"/>
      <c r="M837" s="146" t="s">
        <v>1</v>
      </c>
      <c r="N837" s="147" t="s">
        <v>40</v>
      </c>
      <c r="P837" s="148">
        <f>O837*H837</f>
        <v>0</v>
      </c>
      <c r="Q837" s="148">
        <v>0.14749999999999999</v>
      </c>
      <c r="R837" s="148">
        <f>Q837*H837</f>
        <v>0.29499999999999998</v>
      </c>
      <c r="S837" s="148">
        <v>0</v>
      </c>
      <c r="T837" s="149">
        <f>S837*H837</f>
        <v>0</v>
      </c>
      <c r="AR837" s="150" t="s">
        <v>314</v>
      </c>
      <c r="AT837" s="150" t="s">
        <v>309</v>
      </c>
      <c r="AU837" s="150" t="s">
        <v>163</v>
      </c>
      <c r="AY837" s="18" t="s">
        <v>307</v>
      </c>
      <c r="BE837" s="151">
        <f>IF(N837="základní",J837,0)</f>
        <v>0</v>
      </c>
      <c r="BF837" s="151">
        <f>IF(N837="snížená",J837,0)</f>
        <v>0</v>
      </c>
      <c r="BG837" s="151">
        <f>IF(N837="zákl. přenesená",J837,0)</f>
        <v>0</v>
      </c>
      <c r="BH837" s="151">
        <f>IF(N837="sníž. přenesená",J837,0)</f>
        <v>0</v>
      </c>
      <c r="BI837" s="151">
        <f>IF(N837="nulová",J837,0)</f>
        <v>0</v>
      </c>
      <c r="BJ837" s="18" t="s">
        <v>82</v>
      </c>
      <c r="BK837" s="151">
        <f>ROUND(I837*H837,2)</f>
        <v>0</v>
      </c>
      <c r="BL837" s="18" t="s">
        <v>314</v>
      </c>
      <c r="BM837" s="150" t="s">
        <v>2934</v>
      </c>
    </row>
    <row r="838" spans="2:65" s="1" customFormat="1" ht="19.5">
      <c r="B838" s="33"/>
      <c r="D838" s="152" t="s">
        <v>316</v>
      </c>
      <c r="F838" s="153" t="s">
        <v>2935</v>
      </c>
      <c r="I838" s="154"/>
      <c r="L838" s="33"/>
      <c r="M838" s="155"/>
      <c r="T838" s="57"/>
      <c r="AT838" s="18" t="s">
        <v>316</v>
      </c>
      <c r="AU838" s="18" t="s">
        <v>163</v>
      </c>
    </row>
    <row r="839" spans="2:65" s="12" customFormat="1" ht="11.25">
      <c r="B839" s="156"/>
      <c r="D839" s="152" t="s">
        <v>318</v>
      </c>
      <c r="E839" s="157" t="s">
        <v>1</v>
      </c>
      <c r="F839" s="158" t="s">
        <v>2936</v>
      </c>
      <c r="H839" s="157" t="s">
        <v>1</v>
      </c>
      <c r="I839" s="159"/>
      <c r="L839" s="156"/>
      <c r="M839" s="160"/>
      <c r="T839" s="161"/>
      <c r="AT839" s="157" t="s">
        <v>318</v>
      </c>
      <c r="AU839" s="157" t="s">
        <v>163</v>
      </c>
      <c r="AV839" s="12" t="s">
        <v>82</v>
      </c>
      <c r="AW839" s="12" t="s">
        <v>32</v>
      </c>
      <c r="AX839" s="12" t="s">
        <v>75</v>
      </c>
      <c r="AY839" s="157" t="s">
        <v>307</v>
      </c>
    </row>
    <row r="840" spans="2:65" s="13" customFormat="1" ht="11.25">
      <c r="B840" s="162"/>
      <c r="D840" s="152" t="s">
        <v>318</v>
      </c>
      <c r="E840" s="163" t="s">
        <v>1</v>
      </c>
      <c r="F840" s="164" t="s">
        <v>82</v>
      </c>
      <c r="H840" s="165">
        <v>1</v>
      </c>
      <c r="I840" s="166"/>
      <c r="L840" s="162"/>
      <c r="M840" s="167"/>
      <c r="T840" s="168"/>
      <c r="AT840" s="163" t="s">
        <v>318</v>
      </c>
      <c r="AU840" s="163" t="s">
        <v>163</v>
      </c>
      <c r="AV840" s="13" t="s">
        <v>84</v>
      </c>
      <c r="AW840" s="13" t="s">
        <v>32</v>
      </c>
      <c r="AX840" s="13" t="s">
        <v>75</v>
      </c>
      <c r="AY840" s="163" t="s">
        <v>307</v>
      </c>
    </row>
    <row r="841" spans="2:65" s="12" customFormat="1" ht="11.25">
      <c r="B841" s="156"/>
      <c r="D841" s="152" t="s">
        <v>318</v>
      </c>
      <c r="E841" s="157" t="s">
        <v>1</v>
      </c>
      <c r="F841" s="158" t="s">
        <v>2937</v>
      </c>
      <c r="H841" s="157" t="s">
        <v>1</v>
      </c>
      <c r="I841" s="159"/>
      <c r="L841" s="156"/>
      <c r="M841" s="160"/>
      <c r="T841" s="161"/>
      <c r="AT841" s="157" t="s">
        <v>318</v>
      </c>
      <c r="AU841" s="157" t="s">
        <v>163</v>
      </c>
      <c r="AV841" s="12" t="s">
        <v>82</v>
      </c>
      <c r="AW841" s="12" t="s">
        <v>32</v>
      </c>
      <c r="AX841" s="12" t="s">
        <v>75</v>
      </c>
      <c r="AY841" s="157" t="s">
        <v>307</v>
      </c>
    </row>
    <row r="842" spans="2:65" s="13" customFormat="1" ht="11.25">
      <c r="B842" s="162"/>
      <c r="D842" s="152" t="s">
        <v>318</v>
      </c>
      <c r="E842" s="163" t="s">
        <v>1</v>
      </c>
      <c r="F842" s="164" t="s">
        <v>82</v>
      </c>
      <c r="H842" s="165">
        <v>1</v>
      </c>
      <c r="I842" s="166"/>
      <c r="L842" s="162"/>
      <c r="M842" s="167"/>
      <c r="T842" s="168"/>
      <c r="AT842" s="163" t="s">
        <v>318</v>
      </c>
      <c r="AU842" s="163" t="s">
        <v>163</v>
      </c>
      <c r="AV842" s="13" t="s">
        <v>84</v>
      </c>
      <c r="AW842" s="13" t="s">
        <v>32</v>
      </c>
      <c r="AX842" s="13" t="s">
        <v>75</v>
      </c>
      <c r="AY842" s="163" t="s">
        <v>307</v>
      </c>
    </row>
    <row r="843" spans="2:65" s="14" customFormat="1" ht="11.25">
      <c r="B843" s="169"/>
      <c r="D843" s="152" t="s">
        <v>318</v>
      </c>
      <c r="E843" s="170" t="s">
        <v>1</v>
      </c>
      <c r="F843" s="171" t="s">
        <v>325</v>
      </c>
      <c r="H843" s="172">
        <v>2</v>
      </c>
      <c r="I843" s="173"/>
      <c r="L843" s="169"/>
      <c r="M843" s="174"/>
      <c r="T843" s="175"/>
      <c r="AT843" s="170" t="s">
        <v>318</v>
      </c>
      <c r="AU843" s="170" t="s">
        <v>163</v>
      </c>
      <c r="AV843" s="14" t="s">
        <v>314</v>
      </c>
      <c r="AW843" s="14" t="s">
        <v>32</v>
      </c>
      <c r="AX843" s="14" t="s">
        <v>82</v>
      </c>
      <c r="AY843" s="170" t="s">
        <v>307</v>
      </c>
    </row>
    <row r="844" spans="2:65" s="1" customFormat="1" ht="24.2" customHeight="1">
      <c r="B844" s="33"/>
      <c r="C844" s="139" t="s">
        <v>845</v>
      </c>
      <c r="D844" s="139" t="s">
        <v>309</v>
      </c>
      <c r="E844" s="140" t="s">
        <v>2938</v>
      </c>
      <c r="F844" s="141" t="s">
        <v>2939</v>
      </c>
      <c r="G844" s="142" t="s">
        <v>405</v>
      </c>
      <c r="H844" s="143">
        <v>5</v>
      </c>
      <c r="I844" s="144"/>
      <c r="J844" s="145">
        <f>ROUND(I844*H844,2)</f>
        <v>0</v>
      </c>
      <c r="K844" s="141" t="s">
        <v>502</v>
      </c>
      <c r="L844" s="33"/>
      <c r="M844" s="146" t="s">
        <v>1</v>
      </c>
      <c r="N844" s="147" t="s">
        <v>40</v>
      </c>
      <c r="P844" s="148">
        <f>O844*H844</f>
        <v>0</v>
      </c>
      <c r="Q844" s="148">
        <v>0.17021</v>
      </c>
      <c r="R844" s="148">
        <f>Q844*H844</f>
        <v>0.85104999999999997</v>
      </c>
      <c r="S844" s="148">
        <v>0</v>
      </c>
      <c r="T844" s="149">
        <f>S844*H844</f>
        <v>0</v>
      </c>
      <c r="AR844" s="150" t="s">
        <v>314</v>
      </c>
      <c r="AT844" s="150" t="s">
        <v>309</v>
      </c>
      <c r="AU844" s="150" t="s">
        <v>163</v>
      </c>
      <c r="AY844" s="18" t="s">
        <v>307</v>
      </c>
      <c r="BE844" s="151">
        <f>IF(N844="základní",J844,0)</f>
        <v>0</v>
      </c>
      <c r="BF844" s="151">
        <f>IF(N844="snížená",J844,0)</f>
        <v>0</v>
      </c>
      <c r="BG844" s="151">
        <f>IF(N844="zákl. přenesená",J844,0)</f>
        <v>0</v>
      </c>
      <c r="BH844" s="151">
        <f>IF(N844="sníž. přenesená",J844,0)</f>
        <v>0</v>
      </c>
      <c r="BI844" s="151">
        <f>IF(N844="nulová",J844,0)</f>
        <v>0</v>
      </c>
      <c r="BJ844" s="18" t="s">
        <v>82</v>
      </c>
      <c r="BK844" s="151">
        <f>ROUND(I844*H844,2)</f>
        <v>0</v>
      </c>
      <c r="BL844" s="18" t="s">
        <v>314</v>
      </c>
      <c r="BM844" s="150" t="s">
        <v>2940</v>
      </c>
    </row>
    <row r="845" spans="2:65" s="1" customFormat="1" ht="19.5">
      <c r="B845" s="33"/>
      <c r="D845" s="152" t="s">
        <v>316</v>
      </c>
      <c r="F845" s="153" t="s">
        <v>2941</v>
      </c>
      <c r="I845" s="154"/>
      <c r="L845" s="33"/>
      <c r="M845" s="155"/>
      <c r="T845" s="57"/>
      <c r="AT845" s="18" t="s">
        <v>316</v>
      </c>
      <c r="AU845" s="18" t="s">
        <v>163</v>
      </c>
    </row>
    <row r="846" spans="2:65" s="12" customFormat="1" ht="11.25">
      <c r="B846" s="156"/>
      <c r="D846" s="152" t="s">
        <v>318</v>
      </c>
      <c r="E846" s="157" t="s">
        <v>1</v>
      </c>
      <c r="F846" s="158" t="s">
        <v>2942</v>
      </c>
      <c r="H846" s="157" t="s">
        <v>1</v>
      </c>
      <c r="I846" s="159"/>
      <c r="L846" s="156"/>
      <c r="M846" s="160"/>
      <c r="T846" s="161"/>
      <c r="AT846" s="157" t="s">
        <v>318</v>
      </c>
      <c r="AU846" s="157" t="s">
        <v>163</v>
      </c>
      <c r="AV846" s="12" t="s">
        <v>82</v>
      </c>
      <c r="AW846" s="12" t="s">
        <v>32</v>
      </c>
      <c r="AX846" s="12" t="s">
        <v>75</v>
      </c>
      <c r="AY846" s="157" t="s">
        <v>307</v>
      </c>
    </row>
    <row r="847" spans="2:65" s="13" customFormat="1" ht="11.25">
      <c r="B847" s="162"/>
      <c r="D847" s="152" t="s">
        <v>318</v>
      </c>
      <c r="E847" s="163" t="s">
        <v>1</v>
      </c>
      <c r="F847" s="164" t="s">
        <v>345</v>
      </c>
      <c r="H847" s="165">
        <v>5</v>
      </c>
      <c r="I847" s="166"/>
      <c r="L847" s="162"/>
      <c r="M847" s="167"/>
      <c r="T847" s="168"/>
      <c r="AT847" s="163" t="s">
        <v>318</v>
      </c>
      <c r="AU847" s="163" t="s">
        <v>163</v>
      </c>
      <c r="AV847" s="13" t="s">
        <v>84</v>
      </c>
      <c r="AW847" s="13" t="s">
        <v>32</v>
      </c>
      <c r="AX847" s="13" t="s">
        <v>82</v>
      </c>
      <c r="AY847" s="163" t="s">
        <v>307</v>
      </c>
    </row>
    <row r="848" spans="2:65" s="1" customFormat="1" ht="16.5" customHeight="1">
      <c r="B848" s="33"/>
      <c r="C848" s="177" t="s">
        <v>852</v>
      </c>
      <c r="D848" s="177" t="s">
        <v>390</v>
      </c>
      <c r="E848" s="178" t="s">
        <v>2943</v>
      </c>
      <c r="F848" s="179" t="s">
        <v>2944</v>
      </c>
      <c r="G848" s="180" t="s">
        <v>398</v>
      </c>
      <c r="H848" s="181">
        <v>27.9</v>
      </c>
      <c r="I848" s="182"/>
      <c r="J848" s="183">
        <f>ROUND(I848*H848,2)</f>
        <v>0</v>
      </c>
      <c r="K848" s="179" t="s">
        <v>1</v>
      </c>
      <c r="L848" s="184"/>
      <c r="M848" s="185" t="s">
        <v>1</v>
      </c>
      <c r="N848" s="186" t="s">
        <v>40</v>
      </c>
      <c r="P848" s="148">
        <f>O848*H848</f>
        <v>0</v>
      </c>
      <c r="Q848" s="148">
        <v>0.41299999999999998</v>
      </c>
      <c r="R848" s="148">
        <f>Q848*H848</f>
        <v>11.522699999999999</v>
      </c>
      <c r="S848" s="148">
        <v>0</v>
      </c>
      <c r="T848" s="149">
        <f>S848*H848</f>
        <v>0</v>
      </c>
      <c r="AR848" s="150" t="s">
        <v>369</v>
      </c>
      <c r="AT848" s="150" t="s">
        <v>390</v>
      </c>
      <c r="AU848" s="150" t="s">
        <v>163</v>
      </c>
      <c r="AY848" s="18" t="s">
        <v>307</v>
      </c>
      <c r="BE848" s="151">
        <f>IF(N848="základní",J848,0)</f>
        <v>0</v>
      </c>
      <c r="BF848" s="151">
        <f>IF(N848="snížená",J848,0)</f>
        <v>0</v>
      </c>
      <c r="BG848" s="151">
        <f>IF(N848="zákl. přenesená",J848,0)</f>
        <v>0</v>
      </c>
      <c r="BH848" s="151">
        <f>IF(N848="sníž. přenesená",J848,0)</f>
        <v>0</v>
      </c>
      <c r="BI848" s="151">
        <f>IF(N848="nulová",J848,0)</f>
        <v>0</v>
      </c>
      <c r="BJ848" s="18" t="s">
        <v>82</v>
      </c>
      <c r="BK848" s="151">
        <f>ROUND(I848*H848,2)</f>
        <v>0</v>
      </c>
      <c r="BL848" s="18" t="s">
        <v>314</v>
      </c>
      <c r="BM848" s="150" t="s">
        <v>2945</v>
      </c>
    </row>
    <row r="849" spans="2:65" s="1" customFormat="1" ht="11.25">
      <c r="B849" s="33"/>
      <c r="D849" s="152" t="s">
        <v>316</v>
      </c>
      <c r="F849" s="153" t="s">
        <v>2944</v>
      </c>
      <c r="I849" s="154"/>
      <c r="L849" s="33"/>
      <c r="M849" s="155"/>
      <c r="T849" s="57"/>
      <c r="AT849" s="18" t="s">
        <v>316</v>
      </c>
      <c r="AU849" s="18" t="s">
        <v>163</v>
      </c>
    </row>
    <row r="850" spans="2:65" s="12" customFormat="1" ht="11.25">
      <c r="B850" s="156"/>
      <c r="D850" s="152" t="s">
        <v>318</v>
      </c>
      <c r="E850" s="157" t="s">
        <v>1</v>
      </c>
      <c r="F850" s="158" t="s">
        <v>2942</v>
      </c>
      <c r="H850" s="157" t="s">
        <v>1</v>
      </c>
      <c r="I850" s="159"/>
      <c r="L850" s="156"/>
      <c r="M850" s="160"/>
      <c r="T850" s="161"/>
      <c r="AT850" s="157" t="s">
        <v>318</v>
      </c>
      <c r="AU850" s="157" t="s">
        <v>163</v>
      </c>
      <c r="AV850" s="12" t="s">
        <v>82</v>
      </c>
      <c r="AW850" s="12" t="s">
        <v>32</v>
      </c>
      <c r="AX850" s="12" t="s">
        <v>75</v>
      </c>
      <c r="AY850" s="157" t="s">
        <v>307</v>
      </c>
    </row>
    <row r="851" spans="2:65" s="13" customFormat="1" ht="11.25">
      <c r="B851" s="162"/>
      <c r="D851" s="152" t="s">
        <v>318</v>
      </c>
      <c r="E851" s="163" t="s">
        <v>1</v>
      </c>
      <c r="F851" s="164" t="s">
        <v>2946</v>
      </c>
      <c r="H851" s="165">
        <v>27.9</v>
      </c>
      <c r="I851" s="166"/>
      <c r="L851" s="162"/>
      <c r="M851" s="167"/>
      <c r="T851" s="168"/>
      <c r="AT851" s="163" t="s">
        <v>318</v>
      </c>
      <c r="AU851" s="163" t="s">
        <v>163</v>
      </c>
      <c r="AV851" s="13" t="s">
        <v>84</v>
      </c>
      <c r="AW851" s="13" t="s">
        <v>32</v>
      </c>
      <c r="AX851" s="13" t="s">
        <v>82</v>
      </c>
      <c r="AY851" s="163" t="s">
        <v>307</v>
      </c>
    </row>
    <row r="852" spans="2:65" s="12" customFormat="1" ht="11.25">
      <c r="B852" s="156"/>
      <c r="D852" s="152" t="s">
        <v>318</v>
      </c>
      <c r="E852" s="157" t="s">
        <v>1</v>
      </c>
      <c r="F852" s="158" t="s">
        <v>2936</v>
      </c>
      <c r="H852" s="157" t="s">
        <v>1</v>
      </c>
      <c r="I852" s="159"/>
      <c r="L852" s="156"/>
      <c r="M852" s="160"/>
      <c r="T852" s="161"/>
      <c r="AT852" s="157" t="s">
        <v>318</v>
      </c>
      <c r="AU852" s="157" t="s">
        <v>163</v>
      </c>
      <c r="AV852" s="12" t="s">
        <v>82</v>
      </c>
      <c r="AW852" s="12" t="s">
        <v>32</v>
      </c>
      <c r="AX852" s="12" t="s">
        <v>75</v>
      </c>
      <c r="AY852" s="157" t="s">
        <v>307</v>
      </c>
    </row>
    <row r="853" spans="2:65" s="13" customFormat="1" ht="11.25">
      <c r="B853" s="162"/>
      <c r="D853" s="152" t="s">
        <v>318</v>
      </c>
      <c r="E853" s="163" t="s">
        <v>1</v>
      </c>
      <c r="F853" s="164" t="s">
        <v>82</v>
      </c>
      <c r="H853" s="165">
        <v>1</v>
      </c>
      <c r="I853" s="166"/>
      <c r="L853" s="162"/>
      <c r="M853" s="167"/>
      <c r="T853" s="168"/>
      <c r="AT853" s="163" t="s">
        <v>318</v>
      </c>
      <c r="AU853" s="163" t="s">
        <v>163</v>
      </c>
      <c r="AV853" s="13" t="s">
        <v>84</v>
      </c>
      <c r="AW853" s="13" t="s">
        <v>32</v>
      </c>
      <c r="AX853" s="13" t="s">
        <v>75</v>
      </c>
      <c r="AY853" s="163" t="s">
        <v>307</v>
      </c>
    </row>
    <row r="854" spans="2:65" s="12" customFormat="1" ht="11.25">
      <c r="B854" s="156"/>
      <c r="D854" s="152" t="s">
        <v>318</v>
      </c>
      <c r="E854" s="157" t="s">
        <v>1</v>
      </c>
      <c r="F854" s="158" t="s">
        <v>2937</v>
      </c>
      <c r="H854" s="157" t="s">
        <v>1</v>
      </c>
      <c r="I854" s="159"/>
      <c r="L854" s="156"/>
      <c r="M854" s="160"/>
      <c r="T854" s="161"/>
      <c r="AT854" s="157" t="s">
        <v>318</v>
      </c>
      <c r="AU854" s="157" t="s">
        <v>163</v>
      </c>
      <c r="AV854" s="12" t="s">
        <v>82</v>
      </c>
      <c r="AW854" s="12" t="s">
        <v>32</v>
      </c>
      <c r="AX854" s="12" t="s">
        <v>75</v>
      </c>
      <c r="AY854" s="157" t="s">
        <v>307</v>
      </c>
    </row>
    <row r="855" spans="2:65" s="13" customFormat="1" ht="11.25">
      <c r="B855" s="162"/>
      <c r="D855" s="152" t="s">
        <v>318</v>
      </c>
      <c r="E855" s="163" t="s">
        <v>1</v>
      </c>
      <c r="F855" s="164" t="s">
        <v>82</v>
      </c>
      <c r="H855" s="165">
        <v>1</v>
      </c>
      <c r="I855" s="166"/>
      <c r="L855" s="162"/>
      <c r="M855" s="167"/>
      <c r="T855" s="168"/>
      <c r="AT855" s="163" t="s">
        <v>318</v>
      </c>
      <c r="AU855" s="163" t="s">
        <v>163</v>
      </c>
      <c r="AV855" s="13" t="s">
        <v>84</v>
      </c>
      <c r="AW855" s="13" t="s">
        <v>32</v>
      </c>
      <c r="AX855" s="13" t="s">
        <v>75</v>
      </c>
      <c r="AY855" s="163" t="s">
        <v>307</v>
      </c>
    </row>
    <row r="856" spans="2:65" s="1" customFormat="1" ht="16.5" customHeight="1">
      <c r="B856" s="33"/>
      <c r="C856" s="177" t="s">
        <v>860</v>
      </c>
      <c r="D856" s="177" t="s">
        <v>390</v>
      </c>
      <c r="E856" s="178" t="s">
        <v>2947</v>
      </c>
      <c r="F856" s="179" t="s">
        <v>2948</v>
      </c>
      <c r="G856" s="180" t="s">
        <v>398</v>
      </c>
      <c r="H856" s="181">
        <v>5.58</v>
      </c>
      <c r="I856" s="182"/>
      <c r="J856" s="183">
        <f>ROUND(I856*H856,2)</f>
        <v>0</v>
      </c>
      <c r="K856" s="179" t="s">
        <v>1</v>
      </c>
      <c r="L856" s="184"/>
      <c r="M856" s="185" t="s">
        <v>1</v>
      </c>
      <c r="N856" s="186" t="s">
        <v>40</v>
      </c>
      <c r="P856" s="148">
        <f>O856*H856</f>
        <v>0</v>
      </c>
      <c r="Q856" s="148">
        <v>0.21</v>
      </c>
      <c r="R856" s="148">
        <f>Q856*H856</f>
        <v>1.1718</v>
      </c>
      <c r="S856" s="148">
        <v>0</v>
      </c>
      <c r="T856" s="149">
        <f>S856*H856</f>
        <v>0</v>
      </c>
      <c r="AR856" s="150" t="s">
        <v>369</v>
      </c>
      <c r="AT856" s="150" t="s">
        <v>390</v>
      </c>
      <c r="AU856" s="150" t="s">
        <v>163</v>
      </c>
      <c r="AY856" s="18" t="s">
        <v>307</v>
      </c>
      <c r="BE856" s="151">
        <f>IF(N856="základní",J856,0)</f>
        <v>0</v>
      </c>
      <c r="BF856" s="151">
        <f>IF(N856="snížená",J856,0)</f>
        <v>0</v>
      </c>
      <c r="BG856" s="151">
        <f>IF(N856="zákl. přenesená",J856,0)</f>
        <v>0</v>
      </c>
      <c r="BH856" s="151">
        <f>IF(N856="sníž. přenesená",J856,0)</f>
        <v>0</v>
      </c>
      <c r="BI856" s="151">
        <f>IF(N856="nulová",J856,0)</f>
        <v>0</v>
      </c>
      <c r="BJ856" s="18" t="s">
        <v>82</v>
      </c>
      <c r="BK856" s="151">
        <f>ROUND(I856*H856,2)</f>
        <v>0</v>
      </c>
      <c r="BL856" s="18" t="s">
        <v>314</v>
      </c>
      <c r="BM856" s="150" t="s">
        <v>2949</v>
      </c>
    </row>
    <row r="857" spans="2:65" s="1" customFormat="1" ht="11.25">
      <c r="B857" s="33"/>
      <c r="D857" s="152" t="s">
        <v>316</v>
      </c>
      <c r="F857" s="153" t="s">
        <v>2948</v>
      </c>
      <c r="I857" s="154"/>
      <c r="L857" s="33"/>
      <c r="M857" s="155"/>
      <c r="T857" s="57"/>
      <c r="AT857" s="18" t="s">
        <v>316</v>
      </c>
      <c r="AU857" s="18" t="s">
        <v>163</v>
      </c>
    </row>
    <row r="858" spans="2:65" s="12" customFormat="1" ht="11.25">
      <c r="B858" s="156"/>
      <c r="D858" s="152" t="s">
        <v>318</v>
      </c>
      <c r="E858" s="157" t="s">
        <v>1</v>
      </c>
      <c r="F858" s="158" t="s">
        <v>2936</v>
      </c>
      <c r="H858" s="157" t="s">
        <v>1</v>
      </c>
      <c r="I858" s="159"/>
      <c r="L858" s="156"/>
      <c r="M858" s="160"/>
      <c r="T858" s="161"/>
      <c r="AT858" s="157" t="s">
        <v>318</v>
      </c>
      <c r="AU858" s="157" t="s">
        <v>163</v>
      </c>
      <c r="AV858" s="12" t="s">
        <v>82</v>
      </c>
      <c r="AW858" s="12" t="s">
        <v>32</v>
      </c>
      <c r="AX858" s="12" t="s">
        <v>75</v>
      </c>
      <c r="AY858" s="157" t="s">
        <v>307</v>
      </c>
    </row>
    <row r="859" spans="2:65" s="13" customFormat="1" ht="11.25">
      <c r="B859" s="162"/>
      <c r="D859" s="152" t="s">
        <v>318</v>
      </c>
      <c r="E859" s="163" t="s">
        <v>1</v>
      </c>
      <c r="F859" s="164" t="s">
        <v>2950</v>
      </c>
      <c r="H859" s="165">
        <v>5.58</v>
      </c>
      <c r="I859" s="166"/>
      <c r="L859" s="162"/>
      <c r="M859" s="167"/>
      <c r="T859" s="168"/>
      <c r="AT859" s="163" t="s">
        <v>318</v>
      </c>
      <c r="AU859" s="163" t="s">
        <v>163</v>
      </c>
      <c r="AV859" s="13" t="s">
        <v>84</v>
      </c>
      <c r="AW859" s="13" t="s">
        <v>32</v>
      </c>
      <c r="AX859" s="13" t="s">
        <v>82</v>
      </c>
      <c r="AY859" s="163" t="s">
        <v>307</v>
      </c>
    </row>
    <row r="860" spans="2:65" s="1" customFormat="1" ht="16.5" customHeight="1">
      <c r="B860" s="33"/>
      <c r="C860" s="177" t="s">
        <v>867</v>
      </c>
      <c r="D860" s="177" t="s">
        <v>390</v>
      </c>
      <c r="E860" s="178" t="s">
        <v>2951</v>
      </c>
      <c r="F860" s="179" t="s">
        <v>2952</v>
      </c>
      <c r="G860" s="180" t="s">
        <v>398</v>
      </c>
      <c r="H860" s="181">
        <v>5.58</v>
      </c>
      <c r="I860" s="182"/>
      <c r="J860" s="183">
        <f>ROUND(I860*H860,2)</f>
        <v>0</v>
      </c>
      <c r="K860" s="179" t="s">
        <v>1</v>
      </c>
      <c r="L860" s="184"/>
      <c r="M860" s="185" t="s">
        <v>1</v>
      </c>
      <c r="N860" s="186" t="s">
        <v>40</v>
      </c>
      <c r="P860" s="148">
        <f>O860*H860</f>
        <v>0</v>
      </c>
      <c r="Q860" s="148">
        <v>0.11</v>
      </c>
      <c r="R860" s="148">
        <f>Q860*H860</f>
        <v>0.61380000000000001</v>
      </c>
      <c r="S860" s="148">
        <v>0</v>
      </c>
      <c r="T860" s="149">
        <f>S860*H860</f>
        <v>0</v>
      </c>
      <c r="AR860" s="150" t="s">
        <v>369</v>
      </c>
      <c r="AT860" s="150" t="s">
        <v>390</v>
      </c>
      <c r="AU860" s="150" t="s">
        <v>163</v>
      </c>
      <c r="AY860" s="18" t="s">
        <v>307</v>
      </c>
      <c r="BE860" s="151">
        <f>IF(N860="základní",J860,0)</f>
        <v>0</v>
      </c>
      <c r="BF860" s="151">
        <f>IF(N860="snížená",J860,0)</f>
        <v>0</v>
      </c>
      <c r="BG860" s="151">
        <f>IF(N860="zákl. přenesená",J860,0)</f>
        <v>0</v>
      </c>
      <c r="BH860" s="151">
        <f>IF(N860="sníž. přenesená",J860,0)</f>
        <v>0</v>
      </c>
      <c r="BI860" s="151">
        <f>IF(N860="nulová",J860,0)</f>
        <v>0</v>
      </c>
      <c r="BJ860" s="18" t="s">
        <v>82</v>
      </c>
      <c r="BK860" s="151">
        <f>ROUND(I860*H860,2)</f>
        <v>0</v>
      </c>
      <c r="BL860" s="18" t="s">
        <v>314</v>
      </c>
      <c r="BM860" s="150" t="s">
        <v>2953</v>
      </c>
    </row>
    <row r="861" spans="2:65" s="1" customFormat="1" ht="11.25">
      <c r="B861" s="33"/>
      <c r="D861" s="152" t="s">
        <v>316</v>
      </c>
      <c r="F861" s="153" t="s">
        <v>2952</v>
      </c>
      <c r="I861" s="154"/>
      <c r="L861" s="33"/>
      <c r="M861" s="155"/>
      <c r="T861" s="57"/>
      <c r="AT861" s="18" t="s">
        <v>316</v>
      </c>
      <c r="AU861" s="18" t="s">
        <v>163</v>
      </c>
    </row>
    <row r="862" spans="2:65" s="12" customFormat="1" ht="11.25">
      <c r="B862" s="156"/>
      <c r="D862" s="152" t="s">
        <v>318</v>
      </c>
      <c r="E862" s="157" t="s">
        <v>1</v>
      </c>
      <c r="F862" s="158" t="s">
        <v>2937</v>
      </c>
      <c r="H862" s="157" t="s">
        <v>1</v>
      </c>
      <c r="I862" s="159"/>
      <c r="L862" s="156"/>
      <c r="M862" s="160"/>
      <c r="T862" s="161"/>
      <c r="AT862" s="157" t="s">
        <v>318</v>
      </c>
      <c r="AU862" s="157" t="s">
        <v>163</v>
      </c>
      <c r="AV862" s="12" t="s">
        <v>82</v>
      </c>
      <c r="AW862" s="12" t="s">
        <v>32</v>
      </c>
      <c r="AX862" s="12" t="s">
        <v>75</v>
      </c>
      <c r="AY862" s="157" t="s">
        <v>307</v>
      </c>
    </row>
    <row r="863" spans="2:65" s="13" customFormat="1" ht="11.25">
      <c r="B863" s="162"/>
      <c r="D863" s="152" t="s">
        <v>318</v>
      </c>
      <c r="E863" s="163" t="s">
        <v>1</v>
      </c>
      <c r="F863" s="164" t="s">
        <v>2950</v>
      </c>
      <c r="H863" s="165">
        <v>5.58</v>
      </c>
      <c r="I863" s="166"/>
      <c r="L863" s="162"/>
      <c r="M863" s="167"/>
      <c r="T863" s="168"/>
      <c r="AT863" s="163" t="s">
        <v>318</v>
      </c>
      <c r="AU863" s="163" t="s">
        <v>163</v>
      </c>
      <c r="AV863" s="13" t="s">
        <v>84</v>
      </c>
      <c r="AW863" s="13" t="s">
        <v>32</v>
      </c>
      <c r="AX863" s="13" t="s">
        <v>82</v>
      </c>
      <c r="AY863" s="163" t="s">
        <v>307</v>
      </c>
    </row>
    <row r="864" spans="2:65" s="11" customFormat="1" ht="20.85" customHeight="1">
      <c r="B864" s="127"/>
      <c r="D864" s="128" t="s">
        <v>74</v>
      </c>
      <c r="E864" s="137" t="s">
        <v>621</v>
      </c>
      <c r="F864" s="137" t="s">
        <v>2954</v>
      </c>
      <c r="I864" s="130"/>
      <c r="J864" s="138">
        <f>BK864</f>
        <v>0</v>
      </c>
      <c r="L864" s="127"/>
      <c r="M864" s="132"/>
      <c r="P864" s="133">
        <f>SUM(P865:P918)</f>
        <v>0</v>
      </c>
      <c r="R864" s="133">
        <f>SUM(R865:R918)</f>
        <v>15.847509839999999</v>
      </c>
      <c r="T864" s="134">
        <f>SUM(T865:T918)</f>
        <v>0</v>
      </c>
      <c r="AR864" s="128" t="s">
        <v>82</v>
      </c>
      <c r="AT864" s="135" t="s">
        <v>74</v>
      </c>
      <c r="AU864" s="135" t="s">
        <v>84</v>
      </c>
      <c r="AY864" s="128" t="s">
        <v>307</v>
      </c>
      <c r="BK864" s="136">
        <f>SUM(BK865:BK918)</f>
        <v>0</v>
      </c>
    </row>
    <row r="865" spans="2:65" s="1" customFormat="1" ht="24.2" customHeight="1">
      <c r="B865" s="33"/>
      <c r="C865" s="139" t="s">
        <v>875</v>
      </c>
      <c r="D865" s="139" t="s">
        <v>309</v>
      </c>
      <c r="E865" s="140" t="s">
        <v>2955</v>
      </c>
      <c r="F865" s="141" t="s">
        <v>2956</v>
      </c>
      <c r="G865" s="142" t="s">
        <v>405</v>
      </c>
      <c r="H865" s="143">
        <v>1</v>
      </c>
      <c r="I865" s="144"/>
      <c r="J865" s="145">
        <f>ROUND(I865*H865,2)</f>
        <v>0</v>
      </c>
      <c r="K865" s="141" t="s">
        <v>313</v>
      </c>
      <c r="L865" s="33"/>
      <c r="M865" s="146" t="s">
        <v>1</v>
      </c>
      <c r="N865" s="147" t="s">
        <v>40</v>
      </c>
      <c r="P865" s="148">
        <f>O865*H865</f>
        <v>0</v>
      </c>
      <c r="Q865" s="148">
        <v>5.0549999999999998E-2</v>
      </c>
      <c r="R865" s="148">
        <f>Q865*H865</f>
        <v>5.0549999999999998E-2</v>
      </c>
      <c r="S865" s="148">
        <v>0</v>
      </c>
      <c r="T865" s="149">
        <f>S865*H865</f>
        <v>0</v>
      </c>
      <c r="AR865" s="150" t="s">
        <v>314</v>
      </c>
      <c r="AT865" s="150" t="s">
        <v>309</v>
      </c>
      <c r="AU865" s="150" t="s">
        <v>163</v>
      </c>
      <c r="AY865" s="18" t="s">
        <v>307</v>
      </c>
      <c r="BE865" s="151">
        <f>IF(N865="základní",J865,0)</f>
        <v>0</v>
      </c>
      <c r="BF865" s="151">
        <f>IF(N865="snížená",J865,0)</f>
        <v>0</v>
      </c>
      <c r="BG865" s="151">
        <f>IF(N865="zákl. přenesená",J865,0)</f>
        <v>0</v>
      </c>
      <c r="BH865" s="151">
        <f>IF(N865="sníž. přenesená",J865,0)</f>
        <v>0</v>
      </c>
      <c r="BI865" s="151">
        <f>IF(N865="nulová",J865,0)</f>
        <v>0</v>
      </c>
      <c r="BJ865" s="18" t="s">
        <v>82</v>
      </c>
      <c r="BK865" s="151">
        <f>ROUND(I865*H865,2)</f>
        <v>0</v>
      </c>
      <c r="BL865" s="18" t="s">
        <v>314</v>
      </c>
      <c r="BM865" s="150" t="s">
        <v>2957</v>
      </c>
    </row>
    <row r="866" spans="2:65" s="1" customFormat="1" ht="19.5">
      <c r="B866" s="33"/>
      <c r="D866" s="152" t="s">
        <v>316</v>
      </c>
      <c r="F866" s="153" t="s">
        <v>2958</v>
      </c>
      <c r="I866" s="154"/>
      <c r="L866" s="33"/>
      <c r="M866" s="155"/>
      <c r="T866" s="57"/>
      <c r="AT866" s="18" t="s">
        <v>316</v>
      </c>
      <c r="AU866" s="18" t="s">
        <v>163</v>
      </c>
    </row>
    <row r="867" spans="2:65" s="1" customFormat="1" ht="19.5">
      <c r="B867" s="33"/>
      <c r="D867" s="152" t="s">
        <v>357</v>
      </c>
      <c r="F867" s="176" t="s">
        <v>2642</v>
      </c>
      <c r="I867" s="154"/>
      <c r="L867" s="33"/>
      <c r="M867" s="155"/>
      <c r="T867" s="57"/>
      <c r="AT867" s="18" t="s">
        <v>357</v>
      </c>
      <c r="AU867" s="18" t="s">
        <v>163</v>
      </c>
    </row>
    <row r="868" spans="2:65" s="1" customFormat="1" ht="24.2" customHeight="1">
      <c r="B868" s="33"/>
      <c r="C868" s="177" t="s">
        <v>881</v>
      </c>
      <c r="D868" s="177" t="s">
        <v>390</v>
      </c>
      <c r="E868" s="178" t="s">
        <v>2959</v>
      </c>
      <c r="F868" s="179" t="s">
        <v>2960</v>
      </c>
      <c r="G868" s="180" t="s">
        <v>337</v>
      </c>
      <c r="H868" s="181">
        <v>0.8</v>
      </c>
      <c r="I868" s="182"/>
      <c r="J868" s="183">
        <f>ROUND(I868*H868,2)</f>
        <v>0</v>
      </c>
      <c r="K868" s="179" t="s">
        <v>313</v>
      </c>
      <c r="L868" s="184"/>
      <c r="M868" s="185" t="s">
        <v>1</v>
      </c>
      <c r="N868" s="186" t="s">
        <v>40</v>
      </c>
      <c r="P868" s="148">
        <f>O868*H868</f>
        <v>0</v>
      </c>
      <c r="Q868" s="148">
        <v>2.6</v>
      </c>
      <c r="R868" s="148">
        <f>Q868*H868</f>
        <v>2.08</v>
      </c>
      <c r="S868" s="148">
        <v>0</v>
      </c>
      <c r="T868" s="149">
        <f>S868*H868</f>
        <v>0</v>
      </c>
      <c r="AR868" s="150" t="s">
        <v>369</v>
      </c>
      <c r="AT868" s="150" t="s">
        <v>390</v>
      </c>
      <c r="AU868" s="150" t="s">
        <v>163</v>
      </c>
      <c r="AY868" s="18" t="s">
        <v>307</v>
      </c>
      <c r="BE868" s="151">
        <f>IF(N868="základní",J868,0)</f>
        <v>0</v>
      </c>
      <c r="BF868" s="151">
        <f>IF(N868="snížená",J868,0)</f>
        <v>0</v>
      </c>
      <c r="BG868" s="151">
        <f>IF(N868="zákl. přenesená",J868,0)</f>
        <v>0</v>
      </c>
      <c r="BH868" s="151">
        <f>IF(N868="sníž. přenesená",J868,0)</f>
        <v>0</v>
      </c>
      <c r="BI868" s="151">
        <f>IF(N868="nulová",J868,0)</f>
        <v>0</v>
      </c>
      <c r="BJ868" s="18" t="s">
        <v>82</v>
      </c>
      <c r="BK868" s="151">
        <f>ROUND(I868*H868,2)</f>
        <v>0</v>
      </c>
      <c r="BL868" s="18" t="s">
        <v>314</v>
      </c>
      <c r="BM868" s="150" t="s">
        <v>2961</v>
      </c>
    </row>
    <row r="869" spans="2:65" s="1" customFormat="1" ht="11.25">
      <c r="B869" s="33"/>
      <c r="D869" s="152" t="s">
        <v>316</v>
      </c>
      <c r="F869" s="153" t="s">
        <v>2960</v>
      </c>
      <c r="I869" s="154"/>
      <c r="L869" s="33"/>
      <c r="M869" s="155"/>
      <c r="T869" s="57"/>
      <c r="AT869" s="18" t="s">
        <v>316</v>
      </c>
      <c r="AU869" s="18" t="s">
        <v>163</v>
      </c>
    </row>
    <row r="870" spans="2:65" s="1" customFormat="1" ht="19.5">
      <c r="B870" s="33"/>
      <c r="D870" s="152" t="s">
        <v>357</v>
      </c>
      <c r="F870" s="176" t="s">
        <v>2642</v>
      </c>
      <c r="I870" s="154"/>
      <c r="L870" s="33"/>
      <c r="M870" s="155"/>
      <c r="T870" s="57"/>
      <c r="AT870" s="18" t="s">
        <v>357</v>
      </c>
      <c r="AU870" s="18" t="s">
        <v>163</v>
      </c>
    </row>
    <row r="871" spans="2:65" s="1" customFormat="1" ht="33" customHeight="1">
      <c r="B871" s="33"/>
      <c r="C871" s="139" t="s">
        <v>887</v>
      </c>
      <c r="D871" s="139" t="s">
        <v>309</v>
      </c>
      <c r="E871" s="140" t="s">
        <v>2962</v>
      </c>
      <c r="F871" s="141" t="s">
        <v>2963</v>
      </c>
      <c r="G871" s="142" t="s">
        <v>405</v>
      </c>
      <c r="H871" s="143">
        <v>2</v>
      </c>
      <c r="I871" s="144"/>
      <c r="J871" s="145">
        <f>ROUND(I871*H871,2)</f>
        <v>0</v>
      </c>
      <c r="K871" s="141" t="s">
        <v>313</v>
      </c>
      <c r="L871" s="33"/>
      <c r="M871" s="146" t="s">
        <v>1</v>
      </c>
      <c r="N871" s="147" t="s">
        <v>40</v>
      </c>
      <c r="P871" s="148">
        <f>O871*H871</f>
        <v>0</v>
      </c>
      <c r="Q871" s="148">
        <v>8.516E-2</v>
      </c>
      <c r="R871" s="148">
        <f>Q871*H871</f>
        <v>0.17032</v>
      </c>
      <c r="S871" s="148">
        <v>0</v>
      </c>
      <c r="T871" s="149">
        <f>S871*H871</f>
        <v>0</v>
      </c>
      <c r="AR871" s="150" t="s">
        <v>314</v>
      </c>
      <c r="AT871" s="150" t="s">
        <v>309</v>
      </c>
      <c r="AU871" s="150" t="s">
        <v>163</v>
      </c>
      <c r="AY871" s="18" t="s">
        <v>307</v>
      </c>
      <c r="BE871" s="151">
        <f>IF(N871="základní",J871,0)</f>
        <v>0</v>
      </c>
      <c r="BF871" s="151">
        <f>IF(N871="snížená",J871,0)</f>
        <v>0</v>
      </c>
      <c r="BG871" s="151">
        <f>IF(N871="zákl. přenesená",J871,0)</f>
        <v>0</v>
      </c>
      <c r="BH871" s="151">
        <f>IF(N871="sníž. přenesená",J871,0)</f>
        <v>0</v>
      </c>
      <c r="BI871" s="151">
        <f>IF(N871="nulová",J871,0)</f>
        <v>0</v>
      </c>
      <c r="BJ871" s="18" t="s">
        <v>82</v>
      </c>
      <c r="BK871" s="151">
        <f>ROUND(I871*H871,2)</f>
        <v>0</v>
      </c>
      <c r="BL871" s="18" t="s">
        <v>314</v>
      </c>
      <c r="BM871" s="150" t="s">
        <v>2964</v>
      </c>
    </row>
    <row r="872" spans="2:65" s="1" customFormat="1" ht="19.5">
      <c r="B872" s="33"/>
      <c r="D872" s="152" t="s">
        <v>316</v>
      </c>
      <c r="F872" s="153" t="s">
        <v>2965</v>
      </c>
      <c r="I872" s="154"/>
      <c r="L872" s="33"/>
      <c r="M872" s="155"/>
      <c r="T872" s="57"/>
      <c r="AT872" s="18" t="s">
        <v>316</v>
      </c>
      <c r="AU872" s="18" t="s">
        <v>163</v>
      </c>
    </row>
    <row r="873" spans="2:65" s="1" customFormat="1" ht="19.5">
      <c r="B873" s="33"/>
      <c r="D873" s="152" t="s">
        <v>357</v>
      </c>
      <c r="F873" s="176" t="s">
        <v>2642</v>
      </c>
      <c r="I873" s="154"/>
      <c r="L873" s="33"/>
      <c r="M873" s="155"/>
      <c r="T873" s="57"/>
      <c r="AT873" s="18" t="s">
        <v>357</v>
      </c>
      <c r="AU873" s="18" t="s">
        <v>163</v>
      </c>
    </row>
    <row r="874" spans="2:65" s="1" customFormat="1" ht="24.2" customHeight="1">
      <c r="B874" s="33"/>
      <c r="C874" s="177" t="s">
        <v>893</v>
      </c>
      <c r="D874" s="177" t="s">
        <v>390</v>
      </c>
      <c r="E874" s="178" t="s">
        <v>2966</v>
      </c>
      <c r="F874" s="179" t="s">
        <v>2967</v>
      </c>
      <c r="G874" s="180" t="s">
        <v>337</v>
      </c>
      <c r="H874" s="181">
        <v>2</v>
      </c>
      <c r="I874" s="182"/>
      <c r="J874" s="183">
        <f>ROUND(I874*H874,2)</f>
        <v>0</v>
      </c>
      <c r="K874" s="179" t="s">
        <v>313</v>
      </c>
      <c r="L874" s="184"/>
      <c r="M874" s="185" t="s">
        <v>1</v>
      </c>
      <c r="N874" s="186" t="s">
        <v>40</v>
      </c>
      <c r="P874" s="148">
        <f>O874*H874</f>
        <v>0</v>
      </c>
      <c r="Q874" s="148">
        <v>2.57</v>
      </c>
      <c r="R874" s="148">
        <f>Q874*H874</f>
        <v>5.14</v>
      </c>
      <c r="S874" s="148">
        <v>0</v>
      </c>
      <c r="T874" s="149">
        <f>S874*H874</f>
        <v>0</v>
      </c>
      <c r="AR874" s="150" t="s">
        <v>369</v>
      </c>
      <c r="AT874" s="150" t="s">
        <v>390</v>
      </c>
      <c r="AU874" s="150" t="s">
        <v>163</v>
      </c>
      <c r="AY874" s="18" t="s">
        <v>307</v>
      </c>
      <c r="BE874" s="151">
        <f>IF(N874="základní",J874,0)</f>
        <v>0</v>
      </c>
      <c r="BF874" s="151">
        <f>IF(N874="snížená",J874,0)</f>
        <v>0</v>
      </c>
      <c r="BG874" s="151">
        <f>IF(N874="zákl. přenesená",J874,0)</f>
        <v>0</v>
      </c>
      <c r="BH874" s="151">
        <f>IF(N874="sníž. přenesená",J874,0)</f>
        <v>0</v>
      </c>
      <c r="BI874" s="151">
        <f>IF(N874="nulová",J874,0)</f>
        <v>0</v>
      </c>
      <c r="BJ874" s="18" t="s">
        <v>82</v>
      </c>
      <c r="BK874" s="151">
        <f>ROUND(I874*H874,2)</f>
        <v>0</v>
      </c>
      <c r="BL874" s="18" t="s">
        <v>314</v>
      </c>
      <c r="BM874" s="150" t="s">
        <v>2968</v>
      </c>
    </row>
    <row r="875" spans="2:65" s="1" customFormat="1" ht="19.5">
      <c r="B875" s="33"/>
      <c r="D875" s="152" t="s">
        <v>316</v>
      </c>
      <c r="F875" s="153" t="s">
        <v>2967</v>
      </c>
      <c r="I875" s="154"/>
      <c r="L875" s="33"/>
      <c r="M875" s="155"/>
      <c r="T875" s="57"/>
      <c r="AT875" s="18" t="s">
        <v>316</v>
      </c>
      <c r="AU875" s="18" t="s">
        <v>163</v>
      </c>
    </row>
    <row r="876" spans="2:65" s="1" customFormat="1" ht="19.5">
      <c r="B876" s="33"/>
      <c r="D876" s="152" t="s">
        <v>357</v>
      </c>
      <c r="F876" s="176" t="s">
        <v>2642</v>
      </c>
      <c r="I876" s="154"/>
      <c r="L876" s="33"/>
      <c r="M876" s="155"/>
      <c r="T876" s="57"/>
      <c r="AT876" s="18" t="s">
        <v>357</v>
      </c>
      <c r="AU876" s="18" t="s">
        <v>163</v>
      </c>
    </row>
    <row r="877" spans="2:65" s="13" customFormat="1" ht="11.25">
      <c r="B877" s="162"/>
      <c r="D877" s="152" t="s">
        <v>318</v>
      </c>
      <c r="E877" s="163" t="s">
        <v>1</v>
      </c>
      <c r="F877" s="164" t="s">
        <v>2969</v>
      </c>
      <c r="H877" s="165">
        <v>2</v>
      </c>
      <c r="I877" s="166"/>
      <c r="L877" s="162"/>
      <c r="M877" s="167"/>
      <c r="T877" s="168"/>
      <c r="AT877" s="163" t="s">
        <v>318</v>
      </c>
      <c r="AU877" s="163" t="s">
        <v>163</v>
      </c>
      <c r="AV877" s="13" t="s">
        <v>84</v>
      </c>
      <c r="AW877" s="13" t="s">
        <v>32</v>
      </c>
      <c r="AX877" s="13" t="s">
        <v>82</v>
      </c>
      <c r="AY877" s="163" t="s">
        <v>307</v>
      </c>
    </row>
    <row r="878" spans="2:65" s="1" customFormat="1" ht="24.2" customHeight="1">
      <c r="B878" s="33"/>
      <c r="C878" s="139" t="s">
        <v>899</v>
      </c>
      <c r="D878" s="139" t="s">
        <v>309</v>
      </c>
      <c r="E878" s="140" t="s">
        <v>2970</v>
      </c>
      <c r="F878" s="141" t="s">
        <v>2971</v>
      </c>
      <c r="G878" s="142" t="s">
        <v>405</v>
      </c>
      <c r="H878" s="143">
        <v>2</v>
      </c>
      <c r="I878" s="144"/>
      <c r="J878" s="145">
        <f>ROUND(I878*H878,2)</f>
        <v>0</v>
      </c>
      <c r="K878" s="141" t="s">
        <v>313</v>
      </c>
      <c r="L878" s="33"/>
      <c r="M878" s="146" t="s">
        <v>1</v>
      </c>
      <c r="N878" s="147" t="s">
        <v>40</v>
      </c>
      <c r="P878" s="148">
        <f>O878*H878</f>
        <v>0</v>
      </c>
      <c r="Q878" s="148">
        <v>1.8E-3</v>
      </c>
      <c r="R878" s="148">
        <f>Q878*H878</f>
        <v>3.5999999999999999E-3</v>
      </c>
      <c r="S878" s="148">
        <v>0</v>
      </c>
      <c r="T878" s="149">
        <f>S878*H878</f>
        <v>0</v>
      </c>
      <c r="AR878" s="150" t="s">
        <v>314</v>
      </c>
      <c r="AT878" s="150" t="s">
        <v>309</v>
      </c>
      <c r="AU878" s="150" t="s">
        <v>163</v>
      </c>
      <c r="AY878" s="18" t="s">
        <v>307</v>
      </c>
      <c r="BE878" s="151">
        <f>IF(N878="základní",J878,0)</f>
        <v>0</v>
      </c>
      <c r="BF878" s="151">
        <f>IF(N878="snížená",J878,0)</f>
        <v>0</v>
      </c>
      <c r="BG878" s="151">
        <f>IF(N878="zákl. přenesená",J878,0)</f>
        <v>0</v>
      </c>
      <c r="BH878" s="151">
        <f>IF(N878="sníž. přenesená",J878,0)</f>
        <v>0</v>
      </c>
      <c r="BI878" s="151">
        <f>IF(N878="nulová",J878,0)</f>
        <v>0</v>
      </c>
      <c r="BJ878" s="18" t="s">
        <v>82</v>
      </c>
      <c r="BK878" s="151">
        <f>ROUND(I878*H878,2)</f>
        <v>0</v>
      </c>
      <c r="BL878" s="18" t="s">
        <v>314</v>
      </c>
      <c r="BM878" s="150" t="s">
        <v>2972</v>
      </c>
    </row>
    <row r="879" spans="2:65" s="1" customFormat="1" ht="19.5">
      <c r="B879" s="33"/>
      <c r="D879" s="152" t="s">
        <v>316</v>
      </c>
      <c r="F879" s="153" t="s">
        <v>2973</v>
      </c>
      <c r="I879" s="154"/>
      <c r="L879" s="33"/>
      <c r="M879" s="155"/>
      <c r="T879" s="57"/>
      <c r="AT879" s="18" t="s">
        <v>316</v>
      </c>
      <c r="AU879" s="18" t="s">
        <v>163</v>
      </c>
    </row>
    <row r="880" spans="2:65" s="1" customFormat="1" ht="24.2" customHeight="1">
      <c r="B880" s="33"/>
      <c r="C880" s="139" t="s">
        <v>903</v>
      </c>
      <c r="D880" s="139" t="s">
        <v>309</v>
      </c>
      <c r="E880" s="140" t="s">
        <v>2974</v>
      </c>
      <c r="F880" s="141" t="s">
        <v>2975</v>
      </c>
      <c r="G880" s="142" t="s">
        <v>405</v>
      </c>
      <c r="H880" s="143">
        <v>2</v>
      </c>
      <c r="I880" s="144"/>
      <c r="J880" s="145">
        <f>ROUND(I880*H880,2)</f>
        <v>0</v>
      </c>
      <c r="K880" s="141" t="s">
        <v>313</v>
      </c>
      <c r="L880" s="33"/>
      <c r="M880" s="146" t="s">
        <v>1</v>
      </c>
      <c r="N880" s="147" t="s">
        <v>40</v>
      </c>
      <c r="P880" s="148">
        <f>O880*H880</f>
        <v>0</v>
      </c>
      <c r="Q880" s="148">
        <v>8.0000000000000004E-4</v>
      </c>
      <c r="R880" s="148">
        <f>Q880*H880</f>
        <v>1.6000000000000001E-3</v>
      </c>
      <c r="S880" s="148">
        <v>0</v>
      </c>
      <c r="T880" s="149">
        <f>S880*H880</f>
        <v>0</v>
      </c>
      <c r="AR880" s="150" t="s">
        <v>314</v>
      </c>
      <c r="AT880" s="150" t="s">
        <v>309</v>
      </c>
      <c r="AU880" s="150" t="s">
        <v>163</v>
      </c>
      <c r="AY880" s="18" t="s">
        <v>307</v>
      </c>
      <c r="BE880" s="151">
        <f>IF(N880="základní",J880,0)</f>
        <v>0</v>
      </c>
      <c r="BF880" s="151">
        <f>IF(N880="snížená",J880,0)</f>
        <v>0</v>
      </c>
      <c r="BG880" s="151">
        <f>IF(N880="zákl. přenesená",J880,0)</f>
        <v>0</v>
      </c>
      <c r="BH880" s="151">
        <f>IF(N880="sníž. přenesená",J880,0)</f>
        <v>0</v>
      </c>
      <c r="BI880" s="151">
        <f>IF(N880="nulová",J880,0)</f>
        <v>0</v>
      </c>
      <c r="BJ880" s="18" t="s">
        <v>82</v>
      </c>
      <c r="BK880" s="151">
        <f>ROUND(I880*H880,2)</f>
        <v>0</v>
      </c>
      <c r="BL880" s="18" t="s">
        <v>314</v>
      </c>
      <c r="BM880" s="150" t="s">
        <v>2976</v>
      </c>
    </row>
    <row r="881" spans="2:65" s="1" customFormat="1" ht="19.5">
      <c r="B881" s="33"/>
      <c r="D881" s="152" t="s">
        <v>316</v>
      </c>
      <c r="F881" s="153" t="s">
        <v>2977</v>
      </c>
      <c r="I881" s="154"/>
      <c r="L881" s="33"/>
      <c r="M881" s="155"/>
      <c r="T881" s="57"/>
      <c r="AT881" s="18" t="s">
        <v>316</v>
      </c>
      <c r="AU881" s="18" t="s">
        <v>163</v>
      </c>
    </row>
    <row r="882" spans="2:65" s="1" customFormat="1" ht="24.2" customHeight="1">
      <c r="B882" s="33"/>
      <c r="C882" s="139" t="s">
        <v>918</v>
      </c>
      <c r="D882" s="139" t="s">
        <v>309</v>
      </c>
      <c r="E882" s="140" t="s">
        <v>2978</v>
      </c>
      <c r="F882" s="141" t="s">
        <v>2979</v>
      </c>
      <c r="G882" s="142" t="s">
        <v>405</v>
      </c>
      <c r="H882" s="143">
        <v>10</v>
      </c>
      <c r="I882" s="144"/>
      <c r="J882" s="145">
        <f>ROUND(I882*H882,2)</f>
        <v>0</v>
      </c>
      <c r="K882" s="141" t="s">
        <v>313</v>
      </c>
      <c r="L882" s="33"/>
      <c r="M882" s="146" t="s">
        <v>1</v>
      </c>
      <c r="N882" s="147" t="s">
        <v>40</v>
      </c>
      <c r="P882" s="148">
        <f>O882*H882</f>
        <v>0</v>
      </c>
      <c r="Q882" s="148">
        <v>1.4999999999999999E-4</v>
      </c>
      <c r="R882" s="148">
        <f>Q882*H882</f>
        <v>1.4999999999999998E-3</v>
      </c>
      <c r="S882" s="148">
        <v>0</v>
      </c>
      <c r="T882" s="149">
        <f>S882*H882</f>
        <v>0</v>
      </c>
      <c r="AR882" s="150" t="s">
        <v>314</v>
      </c>
      <c r="AT882" s="150" t="s">
        <v>309</v>
      </c>
      <c r="AU882" s="150" t="s">
        <v>163</v>
      </c>
      <c r="AY882" s="18" t="s">
        <v>307</v>
      </c>
      <c r="BE882" s="151">
        <f>IF(N882="základní",J882,0)</f>
        <v>0</v>
      </c>
      <c r="BF882" s="151">
        <f>IF(N882="snížená",J882,0)</f>
        <v>0</v>
      </c>
      <c r="BG882" s="151">
        <f>IF(N882="zákl. přenesená",J882,0)</f>
        <v>0</v>
      </c>
      <c r="BH882" s="151">
        <f>IF(N882="sníž. přenesená",J882,0)</f>
        <v>0</v>
      </c>
      <c r="BI882" s="151">
        <f>IF(N882="nulová",J882,0)</f>
        <v>0</v>
      </c>
      <c r="BJ882" s="18" t="s">
        <v>82</v>
      </c>
      <c r="BK882" s="151">
        <f>ROUND(I882*H882,2)</f>
        <v>0</v>
      </c>
      <c r="BL882" s="18" t="s">
        <v>314</v>
      </c>
      <c r="BM882" s="150" t="s">
        <v>2980</v>
      </c>
    </row>
    <row r="883" spans="2:65" s="1" customFormat="1" ht="19.5">
      <c r="B883" s="33"/>
      <c r="D883" s="152" t="s">
        <v>316</v>
      </c>
      <c r="F883" s="153" t="s">
        <v>2981</v>
      </c>
      <c r="I883" s="154"/>
      <c r="L883" s="33"/>
      <c r="M883" s="155"/>
      <c r="T883" s="57"/>
      <c r="AT883" s="18" t="s">
        <v>316</v>
      </c>
      <c r="AU883" s="18" t="s">
        <v>163</v>
      </c>
    </row>
    <row r="884" spans="2:65" s="1" customFormat="1" ht="21.75" customHeight="1">
      <c r="B884" s="33"/>
      <c r="C884" s="139" t="s">
        <v>930</v>
      </c>
      <c r="D884" s="139" t="s">
        <v>309</v>
      </c>
      <c r="E884" s="140" t="s">
        <v>2982</v>
      </c>
      <c r="F884" s="141" t="s">
        <v>2983</v>
      </c>
      <c r="G884" s="142" t="s">
        <v>337</v>
      </c>
      <c r="H884" s="143">
        <v>3.22</v>
      </c>
      <c r="I884" s="144"/>
      <c r="J884" s="145">
        <f>ROUND(I884*H884,2)</f>
        <v>0</v>
      </c>
      <c r="K884" s="141" t="s">
        <v>313</v>
      </c>
      <c r="L884" s="33"/>
      <c r="M884" s="146" t="s">
        <v>1</v>
      </c>
      <c r="N884" s="147" t="s">
        <v>40</v>
      </c>
      <c r="P884" s="148">
        <f>O884*H884</f>
        <v>0</v>
      </c>
      <c r="Q884" s="148">
        <v>2.5019499999999999</v>
      </c>
      <c r="R884" s="148">
        <f>Q884*H884</f>
        <v>8.056279</v>
      </c>
      <c r="S884" s="148">
        <v>0</v>
      </c>
      <c r="T884" s="149">
        <f>S884*H884</f>
        <v>0</v>
      </c>
      <c r="AR884" s="150" t="s">
        <v>314</v>
      </c>
      <c r="AT884" s="150" t="s">
        <v>309</v>
      </c>
      <c r="AU884" s="150" t="s">
        <v>163</v>
      </c>
      <c r="AY884" s="18" t="s">
        <v>307</v>
      </c>
      <c r="BE884" s="151">
        <f>IF(N884="základní",J884,0)</f>
        <v>0</v>
      </c>
      <c r="BF884" s="151">
        <f>IF(N884="snížená",J884,0)</f>
        <v>0</v>
      </c>
      <c r="BG884" s="151">
        <f>IF(N884="zákl. přenesená",J884,0)</f>
        <v>0</v>
      </c>
      <c r="BH884" s="151">
        <f>IF(N884="sníž. přenesená",J884,0)</f>
        <v>0</v>
      </c>
      <c r="BI884" s="151">
        <f>IF(N884="nulová",J884,0)</f>
        <v>0</v>
      </c>
      <c r="BJ884" s="18" t="s">
        <v>82</v>
      </c>
      <c r="BK884" s="151">
        <f>ROUND(I884*H884,2)</f>
        <v>0</v>
      </c>
      <c r="BL884" s="18" t="s">
        <v>314</v>
      </c>
      <c r="BM884" s="150" t="s">
        <v>2984</v>
      </c>
    </row>
    <row r="885" spans="2:65" s="1" customFormat="1" ht="19.5">
      <c r="B885" s="33"/>
      <c r="D885" s="152" t="s">
        <v>316</v>
      </c>
      <c r="F885" s="153" t="s">
        <v>2985</v>
      </c>
      <c r="I885" s="154"/>
      <c r="L885" s="33"/>
      <c r="M885" s="155"/>
      <c r="T885" s="57"/>
      <c r="AT885" s="18" t="s">
        <v>316</v>
      </c>
      <c r="AU885" s="18" t="s">
        <v>163</v>
      </c>
    </row>
    <row r="886" spans="2:65" s="12" customFormat="1" ht="11.25">
      <c r="B886" s="156"/>
      <c r="D886" s="152" t="s">
        <v>318</v>
      </c>
      <c r="E886" s="157" t="s">
        <v>1</v>
      </c>
      <c r="F886" s="158" t="s">
        <v>2986</v>
      </c>
      <c r="H886" s="157" t="s">
        <v>1</v>
      </c>
      <c r="I886" s="159"/>
      <c r="L886" s="156"/>
      <c r="M886" s="160"/>
      <c r="T886" s="161"/>
      <c r="AT886" s="157" t="s">
        <v>318</v>
      </c>
      <c r="AU886" s="157" t="s">
        <v>163</v>
      </c>
      <c r="AV886" s="12" t="s">
        <v>82</v>
      </c>
      <c r="AW886" s="12" t="s">
        <v>32</v>
      </c>
      <c r="AX886" s="12" t="s">
        <v>75</v>
      </c>
      <c r="AY886" s="157" t="s">
        <v>307</v>
      </c>
    </row>
    <row r="887" spans="2:65" s="13" customFormat="1" ht="11.25">
      <c r="B887" s="162"/>
      <c r="D887" s="152" t="s">
        <v>318</v>
      </c>
      <c r="E887" s="163" t="s">
        <v>1</v>
      </c>
      <c r="F887" s="164" t="s">
        <v>2987</v>
      </c>
      <c r="H887" s="165">
        <v>1.26</v>
      </c>
      <c r="I887" s="166"/>
      <c r="L887" s="162"/>
      <c r="M887" s="167"/>
      <c r="T887" s="168"/>
      <c r="AT887" s="163" t="s">
        <v>318</v>
      </c>
      <c r="AU887" s="163" t="s">
        <v>163</v>
      </c>
      <c r="AV887" s="13" t="s">
        <v>84</v>
      </c>
      <c r="AW887" s="13" t="s">
        <v>32</v>
      </c>
      <c r="AX887" s="13" t="s">
        <v>75</v>
      </c>
      <c r="AY887" s="163" t="s">
        <v>307</v>
      </c>
    </row>
    <row r="888" spans="2:65" s="12" customFormat="1" ht="11.25">
      <c r="B888" s="156"/>
      <c r="D888" s="152" t="s">
        <v>318</v>
      </c>
      <c r="E888" s="157" t="s">
        <v>1</v>
      </c>
      <c r="F888" s="158" t="s">
        <v>2988</v>
      </c>
      <c r="H888" s="157" t="s">
        <v>1</v>
      </c>
      <c r="I888" s="159"/>
      <c r="L888" s="156"/>
      <c r="M888" s="160"/>
      <c r="T888" s="161"/>
      <c r="AT888" s="157" t="s">
        <v>318</v>
      </c>
      <c r="AU888" s="157" t="s">
        <v>163</v>
      </c>
      <c r="AV888" s="12" t="s">
        <v>82</v>
      </c>
      <c r="AW888" s="12" t="s">
        <v>32</v>
      </c>
      <c r="AX888" s="12" t="s">
        <v>75</v>
      </c>
      <c r="AY888" s="157" t="s">
        <v>307</v>
      </c>
    </row>
    <row r="889" spans="2:65" s="13" customFormat="1" ht="11.25">
      <c r="B889" s="162"/>
      <c r="D889" s="152" t="s">
        <v>318</v>
      </c>
      <c r="E889" s="163" t="s">
        <v>1</v>
      </c>
      <c r="F889" s="164" t="s">
        <v>2989</v>
      </c>
      <c r="H889" s="165">
        <v>1.96</v>
      </c>
      <c r="I889" s="166"/>
      <c r="L889" s="162"/>
      <c r="M889" s="167"/>
      <c r="T889" s="168"/>
      <c r="AT889" s="163" t="s">
        <v>318</v>
      </c>
      <c r="AU889" s="163" t="s">
        <v>163</v>
      </c>
      <c r="AV889" s="13" t="s">
        <v>84</v>
      </c>
      <c r="AW889" s="13" t="s">
        <v>32</v>
      </c>
      <c r="AX889" s="13" t="s">
        <v>75</v>
      </c>
      <c r="AY889" s="163" t="s">
        <v>307</v>
      </c>
    </row>
    <row r="890" spans="2:65" s="14" customFormat="1" ht="11.25">
      <c r="B890" s="169"/>
      <c r="D890" s="152" t="s">
        <v>318</v>
      </c>
      <c r="E890" s="170" t="s">
        <v>1</v>
      </c>
      <c r="F890" s="171" t="s">
        <v>325</v>
      </c>
      <c r="H890" s="172">
        <v>3.22</v>
      </c>
      <c r="I890" s="173"/>
      <c r="L890" s="169"/>
      <c r="M890" s="174"/>
      <c r="T890" s="175"/>
      <c r="AT890" s="170" t="s">
        <v>318</v>
      </c>
      <c r="AU890" s="170" t="s">
        <v>163</v>
      </c>
      <c r="AV890" s="14" t="s">
        <v>314</v>
      </c>
      <c r="AW890" s="14" t="s">
        <v>32</v>
      </c>
      <c r="AX890" s="14" t="s">
        <v>82</v>
      </c>
      <c r="AY890" s="170" t="s">
        <v>307</v>
      </c>
    </row>
    <row r="891" spans="2:65" s="1" customFormat="1" ht="24.2" customHeight="1">
      <c r="B891" s="33"/>
      <c r="C891" s="139" t="s">
        <v>939</v>
      </c>
      <c r="D891" s="139" t="s">
        <v>309</v>
      </c>
      <c r="E891" s="140" t="s">
        <v>2990</v>
      </c>
      <c r="F891" s="141" t="s">
        <v>2991</v>
      </c>
      <c r="G891" s="142" t="s">
        <v>364</v>
      </c>
      <c r="H891" s="143">
        <v>0.14199999999999999</v>
      </c>
      <c r="I891" s="144"/>
      <c r="J891" s="145">
        <f>ROUND(I891*H891,2)</f>
        <v>0</v>
      </c>
      <c r="K891" s="141" t="s">
        <v>313</v>
      </c>
      <c r="L891" s="33"/>
      <c r="M891" s="146" t="s">
        <v>1</v>
      </c>
      <c r="N891" s="147" t="s">
        <v>40</v>
      </c>
      <c r="P891" s="148">
        <f>O891*H891</f>
        <v>0</v>
      </c>
      <c r="Q891" s="148">
        <v>1.0492699999999999</v>
      </c>
      <c r="R891" s="148">
        <f>Q891*H891</f>
        <v>0.14899633999999998</v>
      </c>
      <c r="S891" s="148">
        <v>0</v>
      </c>
      <c r="T891" s="149">
        <f>S891*H891</f>
        <v>0</v>
      </c>
      <c r="AR891" s="150" t="s">
        <v>314</v>
      </c>
      <c r="AT891" s="150" t="s">
        <v>309</v>
      </c>
      <c r="AU891" s="150" t="s">
        <v>163</v>
      </c>
      <c r="AY891" s="18" t="s">
        <v>307</v>
      </c>
      <c r="BE891" s="151">
        <f>IF(N891="základní",J891,0)</f>
        <v>0</v>
      </c>
      <c r="BF891" s="151">
        <f>IF(N891="snížená",J891,0)</f>
        <v>0</v>
      </c>
      <c r="BG891" s="151">
        <f>IF(N891="zákl. přenesená",J891,0)</f>
        <v>0</v>
      </c>
      <c r="BH891" s="151">
        <f>IF(N891="sníž. přenesená",J891,0)</f>
        <v>0</v>
      </c>
      <c r="BI891" s="151">
        <f>IF(N891="nulová",J891,0)</f>
        <v>0</v>
      </c>
      <c r="BJ891" s="18" t="s">
        <v>82</v>
      </c>
      <c r="BK891" s="151">
        <f>ROUND(I891*H891,2)</f>
        <v>0</v>
      </c>
      <c r="BL891" s="18" t="s">
        <v>314</v>
      </c>
      <c r="BM891" s="150" t="s">
        <v>2992</v>
      </c>
    </row>
    <row r="892" spans="2:65" s="1" customFormat="1" ht="19.5">
      <c r="B892" s="33"/>
      <c r="D892" s="152" t="s">
        <v>316</v>
      </c>
      <c r="F892" s="153" t="s">
        <v>2993</v>
      </c>
      <c r="I892" s="154"/>
      <c r="L892" s="33"/>
      <c r="M892" s="155"/>
      <c r="T892" s="57"/>
      <c r="AT892" s="18" t="s">
        <v>316</v>
      </c>
      <c r="AU892" s="18" t="s">
        <v>163</v>
      </c>
    </row>
    <row r="893" spans="2:65" s="12" customFormat="1" ht="11.25">
      <c r="B893" s="156"/>
      <c r="D893" s="152" t="s">
        <v>318</v>
      </c>
      <c r="E893" s="157" t="s">
        <v>1</v>
      </c>
      <c r="F893" s="158" t="s">
        <v>2986</v>
      </c>
      <c r="H893" s="157" t="s">
        <v>1</v>
      </c>
      <c r="I893" s="159"/>
      <c r="L893" s="156"/>
      <c r="M893" s="160"/>
      <c r="T893" s="161"/>
      <c r="AT893" s="157" t="s">
        <v>318</v>
      </c>
      <c r="AU893" s="157" t="s">
        <v>163</v>
      </c>
      <c r="AV893" s="12" t="s">
        <v>82</v>
      </c>
      <c r="AW893" s="12" t="s">
        <v>32</v>
      </c>
      <c r="AX893" s="12" t="s">
        <v>75</v>
      </c>
      <c r="AY893" s="157" t="s">
        <v>307</v>
      </c>
    </row>
    <row r="894" spans="2:65" s="12" customFormat="1" ht="11.25">
      <c r="B894" s="156"/>
      <c r="D894" s="152" t="s">
        <v>318</v>
      </c>
      <c r="E894" s="157" t="s">
        <v>1</v>
      </c>
      <c r="F894" s="158" t="s">
        <v>2988</v>
      </c>
      <c r="H894" s="157" t="s">
        <v>1</v>
      </c>
      <c r="I894" s="159"/>
      <c r="L894" s="156"/>
      <c r="M894" s="160"/>
      <c r="T894" s="161"/>
      <c r="AT894" s="157" t="s">
        <v>318</v>
      </c>
      <c r="AU894" s="157" t="s">
        <v>163</v>
      </c>
      <c r="AV894" s="12" t="s">
        <v>82</v>
      </c>
      <c r="AW894" s="12" t="s">
        <v>32</v>
      </c>
      <c r="AX894" s="12" t="s">
        <v>75</v>
      </c>
      <c r="AY894" s="157" t="s">
        <v>307</v>
      </c>
    </row>
    <row r="895" spans="2:65" s="13" customFormat="1" ht="11.25">
      <c r="B895" s="162"/>
      <c r="D895" s="152" t="s">
        <v>318</v>
      </c>
      <c r="E895" s="163" t="s">
        <v>1</v>
      </c>
      <c r="F895" s="164" t="s">
        <v>2994</v>
      </c>
      <c r="H895" s="165">
        <v>0.14199999999999999</v>
      </c>
      <c r="I895" s="166"/>
      <c r="L895" s="162"/>
      <c r="M895" s="167"/>
      <c r="T895" s="168"/>
      <c r="AT895" s="163" t="s">
        <v>318</v>
      </c>
      <c r="AU895" s="163" t="s">
        <v>163</v>
      </c>
      <c r="AV895" s="13" t="s">
        <v>84</v>
      </c>
      <c r="AW895" s="13" t="s">
        <v>32</v>
      </c>
      <c r="AX895" s="13" t="s">
        <v>82</v>
      </c>
      <c r="AY895" s="163" t="s">
        <v>307</v>
      </c>
    </row>
    <row r="896" spans="2:65" s="1" customFormat="1" ht="24.2" customHeight="1">
      <c r="B896" s="33"/>
      <c r="C896" s="139" t="s">
        <v>946</v>
      </c>
      <c r="D896" s="139" t="s">
        <v>309</v>
      </c>
      <c r="E896" s="140" t="s">
        <v>2995</v>
      </c>
      <c r="F896" s="141" t="s">
        <v>2996</v>
      </c>
      <c r="G896" s="142" t="s">
        <v>364</v>
      </c>
      <c r="H896" s="143">
        <v>0.01</v>
      </c>
      <c r="I896" s="144"/>
      <c r="J896" s="145">
        <f>ROUND(I896*H896,2)</f>
        <v>0</v>
      </c>
      <c r="K896" s="141" t="s">
        <v>313</v>
      </c>
      <c r="L896" s="33"/>
      <c r="M896" s="146" t="s">
        <v>1</v>
      </c>
      <c r="N896" s="147" t="s">
        <v>40</v>
      </c>
      <c r="P896" s="148">
        <f>O896*H896</f>
        <v>0</v>
      </c>
      <c r="Q896" s="148">
        <v>1.06277</v>
      </c>
      <c r="R896" s="148">
        <f>Q896*H896</f>
        <v>1.06277E-2</v>
      </c>
      <c r="S896" s="148">
        <v>0</v>
      </c>
      <c r="T896" s="149">
        <f>S896*H896</f>
        <v>0</v>
      </c>
      <c r="AR896" s="150" t="s">
        <v>314</v>
      </c>
      <c r="AT896" s="150" t="s">
        <v>309</v>
      </c>
      <c r="AU896" s="150" t="s">
        <v>163</v>
      </c>
      <c r="AY896" s="18" t="s">
        <v>307</v>
      </c>
      <c r="BE896" s="151">
        <f>IF(N896="základní",J896,0)</f>
        <v>0</v>
      </c>
      <c r="BF896" s="151">
        <f>IF(N896="snížená",J896,0)</f>
        <v>0</v>
      </c>
      <c r="BG896" s="151">
        <f>IF(N896="zákl. přenesená",J896,0)</f>
        <v>0</v>
      </c>
      <c r="BH896" s="151">
        <f>IF(N896="sníž. přenesená",J896,0)</f>
        <v>0</v>
      </c>
      <c r="BI896" s="151">
        <f>IF(N896="nulová",J896,0)</f>
        <v>0</v>
      </c>
      <c r="BJ896" s="18" t="s">
        <v>82</v>
      </c>
      <c r="BK896" s="151">
        <f>ROUND(I896*H896,2)</f>
        <v>0</v>
      </c>
      <c r="BL896" s="18" t="s">
        <v>314</v>
      </c>
      <c r="BM896" s="150" t="s">
        <v>2997</v>
      </c>
    </row>
    <row r="897" spans="2:65" s="1" customFormat="1" ht="19.5">
      <c r="B897" s="33"/>
      <c r="D897" s="152" t="s">
        <v>316</v>
      </c>
      <c r="F897" s="153" t="s">
        <v>2998</v>
      </c>
      <c r="I897" s="154"/>
      <c r="L897" s="33"/>
      <c r="M897" s="155"/>
      <c r="T897" s="57"/>
      <c r="AT897" s="18" t="s">
        <v>316</v>
      </c>
      <c r="AU897" s="18" t="s">
        <v>163</v>
      </c>
    </row>
    <row r="898" spans="2:65" s="12" customFormat="1" ht="11.25">
      <c r="B898" s="156"/>
      <c r="D898" s="152" t="s">
        <v>318</v>
      </c>
      <c r="E898" s="157" t="s">
        <v>1</v>
      </c>
      <c r="F898" s="158" t="s">
        <v>2986</v>
      </c>
      <c r="H898" s="157" t="s">
        <v>1</v>
      </c>
      <c r="I898" s="159"/>
      <c r="L898" s="156"/>
      <c r="M898" s="160"/>
      <c r="T898" s="161"/>
      <c r="AT898" s="157" t="s">
        <v>318</v>
      </c>
      <c r="AU898" s="157" t="s">
        <v>163</v>
      </c>
      <c r="AV898" s="12" t="s">
        <v>82</v>
      </c>
      <c r="AW898" s="12" t="s">
        <v>32</v>
      </c>
      <c r="AX898" s="12" t="s">
        <v>75</v>
      </c>
      <c r="AY898" s="157" t="s">
        <v>307</v>
      </c>
    </row>
    <row r="899" spans="2:65" s="12" customFormat="1" ht="11.25">
      <c r="B899" s="156"/>
      <c r="D899" s="152" t="s">
        <v>318</v>
      </c>
      <c r="E899" s="157" t="s">
        <v>1</v>
      </c>
      <c r="F899" s="158" t="s">
        <v>2988</v>
      </c>
      <c r="H899" s="157" t="s">
        <v>1</v>
      </c>
      <c r="I899" s="159"/>
      <c r="L899" s="156"/>
      <c r="M899" s="160"/>
      <c r="T899" s="161"/>
      <c r="AT899" s="157" t="s">
        <v>318</v>
      </c>
      <c r="AU899" s="157" t="s">
        <v>163</v>
      </c>
      <c r="AV899" s="12" t="s">
        <v>82</v>
      </c>
      <c r="AW899" s="12" t="s">
        <v>32</v>
      </c>
      <c r="AX899" s="12" t="s">
        <v>75</v>
      </c>
      <c r="AY899" s="157" t="s">
        <v>307</v>
      </c>
    </row>
    <row r="900" spans="2:65" s="13" customFormat="1" ht="11.25">
      <c r="B900" s="162"/>
      <c r="D900" s="152" t="s">
        <v>318</v>
      </c>
      <c r="E900" s="163" t="s">
        <v>1</v>
      </c>
      <c r="F900" s="164" t="s">
        <v>2999</v>
      </c>
      <c r="H900" s="165">
        <v>0.01</v>
      </c>
      <c r="I900" s="166"/>
      <c r="L900" s="162"/>
      <c r="M900" s="167"/>
      <c r="T900" s="168"/>
      <c r="AT900" s="163" t="s">
        <v>318</v>
      </c>
      <c r="AU900" s="163" t="s">
        <v>163</v>
      </c>
      <c r="AV900" s="13" t="s">
        <v>84</v>
      </c>
      <c r="AW900" s="13" t="s">
        <v>32</v>
      </c>
      <c r="AX900" s="13" t="s">
        <v>82</v>
      </c>
      <c r="AY900" s="163" t="s">
        <v>307</v>
      </c>
    </row>
    <row r="901" spans="2:65" s="1" customFormat="1" ht="24.2" customHeight="1">
      <c r="B901" s="33"/>
      <c r="C901" s="139" t="s">
        <v>951</v>
      </c>
      <c r="D901" s="139" t="s">
        <v>309</v>
      </c>
      <c r="E901" s="140" t="s">
        <v>3000</v>
      </c>
      <c r="F901" s="141" t="s">
        <v>3001</v>
      </c>
      <c r="G901" s="142" t="s">
        <v>312</v>
      </c>
      <c r="H901" s="143">
        <v>11.96</v>
      </c>
      <c r="I901" s="144"/>
      <c r="J901" s="145">
        <f>ROUND(I901*H901,2)</f>
        <v>0</v>
      </c>
      <c r="K901" s="141" t="s">
        <v>313</v>
      </c>
      <c r="L901" s="33"/>
      <c r="M901" s="146" t="s">
        <v>1</v>
      </c>
      <c r="N901" s="147" t="s">
        <v>40</v>
      </c>
      <c r="P901" s="148">
        <f>O901*H901</f>
        <v>0</v>
      </c>
      <c r="Q901" s="148">
        <v>1.2959999999999999E-2</v>
      </c>
      <c r="R901" s="148">
        <f>Q901*H901</f>
        <v>0.15500159999999999</v>
      </c>
      <c r="S901" s="148">
        <v>0</v>
      </c>
      <c r="T901" s="149">
        <f>S901*H901</f>
        <v>0</v>
      </c>
      <c r="AR901" s="150" t="s">
        <v>314</v>
      </c>
      <c r="AT901" s="150" t="s">
        <v>309</v>
      </c>
      <c r="AU901" s="150" t="s">
        <v>163</v>
      </c>
      <c r="AY901" s="18" t="s">
        <v>307</v>
      </c>
      <c r="BE901" s="151">
        <f>IF(N901="základní",J901,0)</f>
        <v>0</v>
      </c>
      <c r="BF901" s="151">
        <f>IF(N901="snížená",J901,0)</f>
        <v>0</v>
      </c>
      <c r="BG901" s="151">
        <f>IF(N901="zákl. přenesená",J901,0)</f>
        <v>0</v>
      </c>
      <c r="BH901" s="151">
        <f>IF(N901="sníž. přenesená",J901,0)</f>
        <v>0</v>
      </c>
      <c r="BI901" s="151">
        <f>IF(N901="nulová",J901,0)</f>
        <v>0</v>
      </c>
      <c r="BJ901" s="18" t="s">
        <v>82</v>
      </c>
      <c r="BK901" s="151">
        <f>ROUND(I901*H901,2)</f>
        <v>0</v>
      </c>
      <c r="BL901" s="18" t="s">
        <v>314</v>
      </c>
      <c r="BM901" s="150" t="s">
        <v>3002</v>
      </c>
    </row>
    <row r="902" spans="2:65" s="1" customFormat="1" ht="19.5">
      <c r="B902" s="33"/>
      <c r="D902" s="152" t="s">
        <v>316</v>
      </c>
      <c r="F902" s="153" t="s">
        <v>3003</v>
      </c>
      <c r="I902" s="154"/>
      <c r="L902" s="33"/>
      <c r="M902" s="155"/>
      <c r="T902" s="57"/>
      <c r="AT902" s="18" t="s">
        <v>316</v>
      </c>
      <c r="AU902" s="18" t="s">
        <v>163</v>
      </c>
    </row>
    <row r="903" spans="2:65" s="12" customFormat="1" ht="11.25">
      <c r="B903" s="156"/>
      <c r="D903" s="152" t="s">
        <v>318</v>
      </c>
      <c r="E903" s="157" t="s">
        <v>1</v>
      </c>
      <c r="F903" s="158" t="s">
        <v>2986</v>
      </c>
      <c r="H903" s="157" t="s">
        <v>1</v>
      </c>
      <c r="I903" s="159"/>
      <c r="L903" s="156"/>
      <c r="M903" s="160"/>
      <c r="T903" s="161"/>
      <c r="AT903" s="157" t="s">
        <v>318</v>
      </c>
      <c r="AU903" s="157" t="s">
        <v>163</v>
      </c>
      <c r="AV903" s="12" t="s">
        <v>82</v>
      </c>
      <c r="AW903" s="12" t="s">
        <v>32</v>
      </c>
      <c r="AX903" s="12" t="s">
        <v>75</v>
      </c>
      <c r="AY903" s="157" t="s">
        <v>307</v>
      </c>
    </row>
    <row r="904" spans="2:65" s="13" customFormat="1" ht="11.25">
      <c r="B904" s="162"/>
      <c r="D904" s="152" t="s">
        <v>318</v>
      </c>
      <c r="E904" s="163" t="s">
        <v>1</v>
      </c>
      <c r="F904" s="164" t="s">
        <v>3004</v>
      </c>
      <c r="H904" s="165">
        <v>4.68</v>
      </c>
      <c r="I904" s="166"/>
      <c r="L904" s="162"/>
      <c r="M904" s="167"/>
      <c r="T904" s="168"/>
      <c r="AT904" s="163" t="s">
        <v>318</v>
      </c>
      <c r="AU904" s="163" t="s">
        <v>163</v>
      </c>
      <c r="AV904" s="13" t="s">
        <v>84</v>
      </c>
      <c r="AW904" s="13" t="s">
        <v>32</v>
      </c>
      <c r="AX904" s="13" t="s">
        <v>75</v>
      </c>
      <c r="AY904" s="163" t="s">
        <v>307</v>
      </c>
    </row>
    <row r="905" spans="2:65" s="12" customFormat="1" ht="11.25">
      <c r="B905" s="156"/>
      <c r="D905" s="152" t="s">
        <v>318</v>
      </c>
      <c r="E905" s="157" t="s">
        <v>1</v>
      </c>
      <c r="F905" s="158" t="s">
        <v>2988</v>
      </c>
      <c r="H905" s="157" t="s">
        <v>1</v>
      </c>
      <c r="I905" s="159"/>
      <c r="L905" s="156"/>
      <c r="M905" s="160"/>
      <c r="T905" s="161"/>
      <c r="AT905" s="157" t="s">
        <v>318</v>
      </c>
      <c r="AU905" s="157" t="s">
        <v>163</v>
      </c>
      <c r="AV905" s="12" t="s">
        <v>82</v>
      </c>
      <c r="AW905" s="12" t="s">
        <v>32</v>
      </c>
      <c r="AX905" s="12" t="s">
        <v>75</v>
      </c>
      <c r="AY905" s="157" t="s">
        <v>307</v>
      </c>
    </row>
    <row r="906" spans="2:65" s="13" customFormat="1" ht="11.25">
      <c r="B906" s="162"/>
      <c r="D906" s="152" t="s">
        <v>318</v>
      </c>
      <c r="E906" s="163" t="s">
        <v>1</v>
      </c>
      <c r="F906" s="164" t="s">
        <v>3005</v>
      </c>
      <c r="H906" s="165">
        <v>7.28</v>
      </c>
      <c r="I906" s="166"/>
      <c r="L906" s="162"/>
      <c r="M906" s="167"/>
      <c r="T906" s="168"/>
      <c r="AT906" s="163" t="s">
        <v>318</v>
      </c>
      <c r="AU906" s="163" t="s">
        <v>163</v>
      </c>
      <c r="AV906" s="13" t="s">
        <v>84</v>
      </c>
      <c r="AW906" s="13" t="s">
        <v>32</v>
      </c>
      <c r="AX906" s="13" t="s">
        <v>75</v>
      </c>
      <c r="AY906" s="163" t="s">
        <v>307</v>
      </c>
    </row>
    <row r="907" spans="2:65" s="14" customFormat="1" ht="11.25">
      <c r="B907" s="169"/>
      <c r="D907" s="152" t="s">
        <v>318</v>
      </c>
      <c r="E907" s="170" t="s">
        <v>1</v>
      </c>
      <c r="F907" s="171" t="s">
        <v>325</v>
      </c>
      <c r="H907" s="172">
        <v>11.96</v>
      </c>
      <c r="I907" s="173"/>
      <c r="L907" s="169"/>
      <c r="M907" s="174"/>
      <c r="T907" s="175"/>
      <c r="AT907" s="170" t="s">
        <v>318</v>
      </c>
      <c r="AU907" s="170" t="s">
        <v>163</v>
      </c>
      <c r="AV907" s="14" t="s">
        <v>314</v>
      </c>
      <c r="AW907" s="14" t="s">
        <v>32</v>
      </c>
      <c r="AX907" s="14" t="s">
        <v>82</v>
      </c>
      <c r="AY907" s="170" t="s">
        <v>307</v>
      </c>
    </row>
    <row r="908" spans="2:65" s="1" customFormat="1" ht="24.2" customHeight="1">
      <c r="B908" s="33"/>
      <c r="C908" s="139" t="s">
        <v>956</v>
      </c>
      <c r="D908" s="139" t="s">
        <v>309</v>
      </c>
      <c r="E908" s="140" t="s">
        <v>3006</v>
      </c>
      <c r="F908" s="141" t="s">
        <v>3007</v>
      </c>
      <c r="G908" s="142" t="s">
        <v>312</v>
      </c>
      <c r="H908" s="143">
        <v>11.96</v>
      </c>
      <c r="I908" s="144"/>
      <c r="J908" s="145">
        <f>ROUND(I908*H908,2)</f>
        <v>0</v>
      </c>
      <c r="K908" s="141" t="s">
        <v>313</v>
      </c>
      <c r="L908" s="33"/>
      <c r="M908" s="146" t="s">
        <v>1</v>
      </c>
      <c r="N908" s="147" t="s">
        <v>40</v>
      </c>
      <c r="P908" s="148">
        <f>O908*H908</f>
        <v>0</v>
      </c>
      <c r="Q908" s="148">
        <v>0</v>
      </c>
      <c r="R908" s="148">
        <f>Q908*H908</f>
        <v>0</v>
      </c>
      <c r="S908" s="148">
        <v>0</v>
      </c>
      <c r="T908" s="149">
        <f>S908*H908</f>
        <v>0</v>
      </c>
      <c r="AR908" s="150" t="s">
        <v>314</v>
      </c>
      <c r="AT908" s="150" t="s">
        <v>309</v>
      </c>
      <c r="AU908" s="150" t="s">
        <v>163</v>
      </c>
      <c r="AY908" s="18" t="s">
        <v>307</v>
      </c>
      <c r="BE908" s="151">
        <f>IF(N908="základní",J908,0)</f>
        <v>0</v>
      </c>
      <c r="BF908" s="151">
        <f>IF(N908="snížená",J908,0)</f>
        <v>0</v>
      </c>
      <c r="BG908" s="151">
        <f>IF(N908="zákl. přenesená",J908,0)</f>
        <v>0</v>
      </c>
      <c r="BH908" s="151">
        <f>IF(N908="sníž. přenesená",J908,0)</f>
        <v>0</v>
      </c>
      <c r="BI908" s="151">
        <f>IF(N908="nulová",J908,0)</f>
        <v>0</v>
      </c>
      <c r="BJ908" s="18" t="s">
        <v>82</v>
      </c>
      <c r="BK908" s="151">
        <f>ROUND(I908*H908,2)</f>
        <v>0</v>
      </c>
      <c r="BL908" s="18" t="s">
        <v>314</v>
      </c>
      <c r="BM908" s="150" t="s">
        <v>3008</v>
      </c>
    </row>
    <row r="909" spans="2:65" s="1" customFormat="1" ht="19.5">
      <c r="B909" s="33"/>
      <c r="D909" s="152" t="s">
        <v>316</v>
      </c>
      <c r="F909" s="153" t="s">
        <v>3009</v>
      </c>
      <c r="I909" s="154"/>
      <c r="L909" s="33"/>
      <c r="M909" s="155"/>
      <c r="T909" s="57"/>
      <c r="AT909" s="18" t="s">
        <v>316</v>
      </c>
      <c r="AU909" s="18" t="s">
        <v>163</v>
      </c>
    </row>
    <row r="910" spans="2:65" s="1" customFormat="1" ht="24.2" customHeight="1">
      <c r="B910" s="33"/>
      <c r="C910" s="139" t="s">
        <v>961</v>
      </c>
      <c r="D910" s="139" t="s">
        <v>309</v>
      </c>
      <c r="E910" s="140" t="s">
        <v>3010</v>
      </c>
      <c r="F910" s="141" t="s">
        <v>3011</v>
      </c>
      <c r="G910" s="142" t="s">
        <v>312</v>
      </c>
      <c r="H910" s="143">
        <v>2.76</v>
      </c>
      <c r="I910" s="144"/>
      <c r="J910" s="145">
        <f>ROUND(I910*H910,2)</f>
        <v>0</v>
      </c>
      <c r="K910" s="141" t="s">
        <v>313</v>
      </c>
      <c r="L910" s="33"/>
      <c r="M910" s="146" t="s">
        <v>1</v>
      </c>
      <c r="N910" s="147" t="s">
        <v>40</v>
      </c>
      <c r="P910" s="148">
        <f>O910*H910</f>
        <v>0</v>
      </c>
      <c r="Q910" s="148">
        <v>1.052E-2</v>
      </c>
      <c r="R910" s="148">
        <f>Q910*H910</f>
        <v>2.9035199999999997E-2</v>
      </c>
      <c r="S910" s="148">
        <v>0</v>
      </c>
      <c r="T910" s="149">
        <f>S910*H910</f>
        <v>0</v>
      </c>
      <c r="AR910" s="150" t="s">
        <v>314</v>
      </c>
      <c r="AT910" s="150" t="s">
        <v>309</v>
      </c>
      <c r="AU910" s="150" t="s">
        <v>163</v>
      </c>
      <c r="AY910" s="18" t="s">
        <v>307</v>
      </c>
      <c r="BE910" s="151">
        <f>IF(N910="základní",J910,0)</f>
        <v>0</v>
      </c>
      <c r="BF910" s="151">
        <f>IF(N910="snížená",J910,0)</f>
        <v>0</v>
      </c>
      <c r="BG910" s="151">
        <f>IF(N910="zákl. přenesená",J910,0)</f>
        <v>0</v>
      </c>
      <c r="BH910" s="151">
        <f>IF(N910="sníž. přenesená",J910,0)</f>
        <v>0</v>
      </c>
      <c r="BI910" s="151">
        <f>IF(N910="nulová",J910,0)</f>
        <v>0</v>
      </c>
      <c r="BJ910" s="18" t="s">
        <v>82</v>
      </c>
      <c r="BK910" s="151">
        <f>ROUND(I910*H910,2)</f>
        <v>0</v>
      </c>
      <c r="BL910" s="18" t="s">
        <v>314</v>
      </c>
      <c r="BM910" s="150" t="s">
        <v>3012</v>
      </c>
    </row>
    <row r="911" spans="2:65" s="1" customFormat="1" ht="19.5">
      <c r="B911" s="33"/>
      <c r="D911" s="152" t="s">
        <v>316</v>
      </c>
      <c r="F911" s="153" t="s">
        <v>3013</v>
      </c>
      <c r="I911" s="154"/>
      <c r="L911" s="33"/>
      <c r="M911" s="155"/>
      <c r="T911" s="57"/>
      <c r="AT911" s="18" t="s">
        <v>316</v>
      </c>
      <c r="AU911" s="18" t="s">
        <v>163</v>
      </c>
    </row>
    <row r="912" spans="2:65" s="12" customFormat="1" ht="11.25">
      <c r="B912" s="156"/>
      <c r="D912" s="152" t="s">
        <v>318</v>
      </c>
      <c r="E912" s="157" t="s">
        <v>1</v>
      </c>
      <c r="F912" s="158" t="s">
        <v>2986</v>
      </c>
      <c r="H912" s="157" t="s">
        <v>1</v>
      </c>
      <c r="I912" s="159"/>
      <c r="L912" s="156"/>
      <c r="M912" s="160"/>
      <c r="T912" s="161"/>
      <c r="AT912" s="157" t="s">
        <v>318</v>
      </c>
      <c r="AU912" s="157" t="s">
        <v>163</v>
      </c>
      <c r="AV912" s="12" t="s">
        <v>82</v>
      </c>
      <c r="AW912" s="12" t="s">
        <v>32</v>
      </c>
      <c r="AX912" s="12" t="s">
        <v>75</v>
      </c>
      <c r="AY912" s="157" t="s">
        <v>307</v>
      </c>
    </row>
    <row r="913" spans="2:65" s="13" customFormat="1" ht="11.25">
      <c r="B913" s="162"/>
      <c r="D913" s="152" t="s">
        <v>318</v>
      </c>
      <c r="E913" s="163" t="s">
        <v>1</v>
      </c>
      <c r="F913" s="164" t="s">
        <v>3014</v>
      </c>
      <c r="H913" s="165">
        <v>1.08</v>
      </c>
      <c r="I913" s="166"/>
      <c r="L913" s="162"/>
      <c r="M913" s="167"/>
      <c r="T913" s="168"/>
      <c r="AT913" s="163" t="s">
        <v>318</v>
      </c>
      <c r="AU913" s="163" t="s">
        <v>163</v>
      </c>
      <c r="AV913" s="13" t="s">
        <v>84</v>
      </c>
      <c r="AW913" s="13" t="s">
        <v>32</v>
      </c>
      <c r="AX913" s="13" t="s">
        <v>75</v>
      </c>
      <c r="AY913" s="163" t="s">
        <v>307</v>
      </c>
    </row>
    <row r="914" spans="2:65" s="12" customFormat="1" ht="11.25">
      <c r="B914" s="156"/>
      <c r="D914" s="152" t="s">
        <v>318</v>
      </c>
      <c r="E914" s="157" t="s">
        <v>1</v>
      </c>
      <c r="F914" s="158" t="s">
        <v>2988</v>
      </c>
      <c r="H914" s="157" t="s">
        <v>1</v>
      </c>
      <c r="I914" s="159"/>
      <c r="L914" s="156"/>
      <c r="M914" s="160"/>
      <c r="T914" s="161"/>
      <c r="AT914" s="157" t="s">
        <v>318</v>
      </c>
      <c r="AU914" s="157" t="s">
        <v>163</v>
      </c>
      <c r="AV914" s="12" t="s">
        <v>82</v>
      </c>
      <c r="AW914" s="12" t="s">
        <v>32</v>
      </c>
      <c r="AX914" s="12" t="s">
        <v>75</v>
      </c>
      <c r="AY914" s="157" t="s">
        <v>307</v>
      </c>
    </row>
    <row r="915" spans="2:65" s="13" customFormat="1" ht="11.25">
      <c r="B915" s="162"/>
      <c r="D915" s="152" t="s">
        <v>318</v>
      </c>
      <c r="E915" s="163" t="s">
        <v>1</v>
      </c>
      <c r="F915" s="164" t="s">
        <v>3015</v>
      </c>
      <c r="H915" s="165">
        <v>1.68</v>
      </c>
      <c r="I915" s="166"/>
      <c r="L915" s="162"/>
      <c r="M915" s="167"/>
      <c r="T915" s="168"/>
      <c r="AT915" s="163" t="s">
        <v>318</v>
      </c>
      <c r="AU915" s="163" t="s">
        <v>163</v>
      </c>
      <c r="AV915" s="13" t="s">
        <v>84</v>
      </c>
      <c r="AW915" s="13" t="s">
        <v>32</v>
      </c>
      <c r="AX915" s="13" t="s">
        <v>75</v>
      </c>
      <c r="AY915" s="163" t="s">
        <v>307</v>
      </c>
    </row>
    <row r="916" spans="2:65" s="14" customFormat="1" ht="11.25">
      <c r="B916" s="169"/>
      <c r="D916" s="152" t="s">
        <v>318</v>
      </c>
      <c r="E916" s="170" t="s">
        <v>1</v>
      </c>
      <c r="F916" s="171" t="s">
        <v>325</v>
      </c>
      <c r="H916" s="172">
        <v>2.76</v>
      </c>
      <c r="I916" s="173"/>
      <c r="L916" s="169"/>
      <c r="M916" s="174"/>
      <c r="T916" s="175"/>
      <c r="AT916" s="170" t="s">
        <v>318</v>
      </c>
      <c r="AU916" s="170" t="s">
        <v>163</v>
      </c>
      <c r="AV916" s="14" t="s">
        <v>314</v>
      </c>
      <c r="AW916" s="14" t="s">
        <v>32</v>
      </c>
      <c r="AX916" s="14" t="s">
        <v>82</v>
      </c>
      <c r="AY916" s="170" t="s">
        <v>307</v>
      </c>
    </row>
    <row r="917" spans="2:65" s="1" customFormat="1" ht="24.2" customHeight="1">
      <c r="B917" s="33"/>
      <c r="C917" s="139" t="s">
        <v>966</v>
      </c>
      <c r="D917" s="139" t="s">
        <v>309</v>
      </c>
      <c r="E917" s="140" t="s">
        <v>3016</v>
      </c>
      <c r="F917" s="141" t="s">
        <v>3017</v>
      </c>
      <c r="G917" s="142" t="s">
        <v>312</v>
      </c>
      <c r="H917" s="143">
        <v>2.76</v>
      </c>
      <c r="I917" s="144"/>
      <c r="J917" s="145">
        <f>ROUND(I917*H917,2)</f>
        <v>0</v>
      </c>
      <c r="K917" s="141" t="s">
        <v>313</v>
      </c>
      <c r="L917" s="33"/>
      <c r="M917" s="146" t="s">
        <v>1</v>
      </c>
      <c r="N917" s="147" t="s">
        <v>40</v>
      </c>
      <c r="P917" s="148">
        <f>O917*H917</f>
        <v>0</v>
      </c>
      <c r="Q917" s="148">
        <v>0</v>
      </c>
      <c r="R917" s="148">
        <f>Q917*H917</f>
        <v>0</v>
      </c>
      <c r="S917" s="148">
        <v>0</v>
      </c>
      <c r="T917" s="149">
        <f>S917*H917</f>
        <v>0</v>
      </c>
      <c r="AR917" s="150" t="s">
        <v>314</v>
      </c>
      <c r="AT917" s="150" t="s">
        <v>309</v>
      </c>
      <c r="AU917" s="150" t="s">
        <v>163</v>
      </c>
      <c r="AY917" s="18" t="s">
        <v>307</v>
      </c>
      <c r="BE917" s="151">
        <f>IF(N917="základní",J917,0)</f>
        <v>0</v>
      </c>
      <c r="BF917" s="151">
        <f>IF(N917="snížená",J917,0)</f>
        <v>0</v>
      </c>
      <c r="BG917" s="151">
        <f>IF(N917="zákl. přenesená",J917,0)</f>
        <v>0</v>
      </c>
      <c r="BH917" s="151">
        <f>IF(N917="sníž. přenesená",J917,0)</f>
        <v>0</v>
      </c>
      <c r="BI917" s="151">
        <f>IF(N917="nulová",J917,0)</f>
        <v>0</v>
      </c>
      <c r="BJ917" s="18" t="s">
        <v>82</v>
      </c>
      <c r="BK917" s="151">
        <f>ROUND(I917*H917,2)</f>
        <v>0</v>
      </c>
      <c r="BL917" s="18" t="s">
        <v>314</v>
      </c>
      <c r="BM917" s="150" t="s">
        <v>3018</v>
      </c>
    </row>
    <row r="918" spans="2:65" s="1" customFormat="1" ht="19.5">
      <c r="B918" s="33"/>
      <c r="D918" s="152" t="s">
        <v>316</v>
      </c>
      <c r="F918" s="153" t="s">
        <v>3019</v>
      </c>
      <c r="I918" s="154"/>
      <c r="L918" s="33"/>
      <c r="M918" s="155"/>
      <c r="T918" s="57"/>
      <c r="AT918" s="18" t="s">
        <v>316</v>
      </c>
      <c r="AU918" s="18" t="s">
        <v>163</v>
      </c>
    </row>
    <row r="919" spans="2:65" s="11" customFormat="1" ht="22.9" customHeight="1">
      <c r="B919" s="127"/>
      <c r="D919" s="128" t="s">
        <v>74</v>
      </c>
      <c r="E919" s="137" t="s">
        <v>345</v>
      </c>
      <c r="F919" s="137" t="s">
        <v>3020</v>
      </c>
      <c r="I919" s="130"/>
      <c r="J919" s="138">
        <f>BK919</f>
        <v>0</v>
      </c>
      <c r="L919" s="127"/>
      <c r="M919" s="132"/>
      <c r="P919" s="133">
        <f>SUM(P920:P976)</f>
        <v>0</v>
      </c>
      <c r="R919" s="133">
        <f>SUM(R920:R976)</f>
        <v>24.089738999999998</v>
      </c>
      <c r="T919" s="134">
        <f>SUM(T920:T976)</f>
        <v>41.07</v>
      </c>
      <c r="AR919" s="128" t="s">
        <v>82</v>
      </c>
      <c r="AT919" s="135" t="s">
        <v>74</v>
      </c>
      <c r="AU919" s="135" t="s">
        <v>82</v>
      </c>
      <c r="AY919" s="128" t="s">
        <v>307</v>
      </c>
      <c r="BK919" s="136">
        <f>SUM(BK920:BK976)</f>
        <v>0</v>
      </c>
    </row>
    <row r="920" spans="2:65" s="1" customFormat="1" ht="24.2" customHeight="1">
      <c r="B920" s="33"/>
      <c r="C920" s="139" t="s">
        <v>971</v>
      </c>
      <c r="D920" s="139" t="s">
        <v>309</v>
      </c>
      <c r="E920" s="140" t="s">
        <v>3021</v>
      </c>
      <c r="F920" s="141" t="s">
        <v>3022</v>
      </c>
      <c r="G920" s="142" t="s">
        <v>398</v>
      </c>
      <c r="H920" s="143">
        <v>40</v>
      </c>
      <c r="I920" s="144"/>
      <c r="J920" s="145">
        <f>ROUND(I920*H920,2)</f>
        <v>0</v>
      </c>
      <c r="K920" s="141" t="s">
        <v>313</v>
      </c>
      <c r="L920" s="33"/>
      <c r="M920" s="146" t="s">
        <v>1</v>
      </c>
      <c r="N920" s="147" t="s">
        <v>40</v>
      </c>
      <c r="P920" s="148">
        <f>O920*H920</f>
        <v>0</v>
      </c>
      <c r="Q920" s="148">
        <v>0</v>
      </c>
      <c r="R920" s="148">
        <f>Q920*H920</f>
        <v>0</v>
      </c>
      <c r="S920" s="148">
        <v>0</v>
      </c>
      <c r="T920" s="149">
        <f>S920*H920</f>
        <v>0</v>
      </c>
      <c r="AR920" s="150" t="s">
        <v>314</v>
      </c>
      <c r="AT920" s="150" t="s">
        <v>309</v>
      </c>
      <c r="AU920" s="150" t="s">
        <v>84</v>
      </c>
      <c r="AY920" s="18" t="s">
        <v>307</v>
      </c>
      <c r="BE920" s="151">
        <f>IF(N920="základní",J920,0)</f>
        <v>0</v>
      </c>
      <c r="BF920" s="151">
        <f>IF(N920="snížená",J920,0)</f>
        <v>0</v>
      </c>
      <c r="BG920" s="151">
        <f>IF(N920="zákl. přenesená",J920,0)</f>
        <v>0</v>
      </c>
      <c r="BH920" s="151">
        <f>IF(N920="sníž. přenesená",J920,0)</f>
        <v>0</v>
      </c>
      <c r="BI920" s="151">
        <f>IF(N920="nulová",J920,0)</f>
        <v>0</v>
      </c>
      <c r="BJ920" s="18" t="s">
        <v>82</v>
      </c>
      <c r="BK920" s="151">
        <f>ROUND(I920*H920,2)</f>
        <v>0</v>
      </c>
      <c r="BL920" s="18" t="s">
        <v>314</v>
      </c>
      <c r="BM920" s="150" t="s">
        <v>3023</v>
      </c>
    </row>
    <row r="921" spans="2:65" s="1" customFormat="1" ht="19.5">
      <c r="B921" s="33"/>
      <c r="D921" s="152" t="s">
        <v>316</v>
      </c>
      <c r="F921" s="153" t="s">
        <v>3024</v>
      </c>
      <c r="I921" s="154"/>
      <c r="L921" s="33"/>
      <c r="M921" s="155"/>
      <c r="T921" s="57"/>
      <c r="AT921" s="18" t="s">
        <v>316</v>
      </c>
      <c r="AU921" s="18" t="s">
        <v>84</v>
      </c>
    </row>
    <row r="922" spans="2:65" s="1" customFormat="1" ht="24.2" customHeight="1">
      <c r="B922" s="33"/>
      <c r="C922" s="139" t="s">
        <v>928</v>
      </c>
      <c r="D922" s="139" t="s">
        <v>309</v>
      </c>
      <c r="E922" s="140" t="s">
        <v>3025</v>
      </c>
      <c r="F922" s="141" t="s">
        <v>3026</v>
      </c>
      <c r="G922" s="142" t="s">
        <v>312</v>
      </c>
      <c r="H922" s="143">
        <v>55.5</v>
      </c>
      <c r="I922" s="144"/>
      <c r="J922" s="145">
        <f>ROUND(I922*H922,2)</f>
        <v>0</v>
      </c>
      <c r="K922" s="141" t="s">
        <v>313</v>
      </c>
      <c r="L922" s="33"/>
      <c r="M922" s="146" t="s">
        <v>1</v>
      </c>
      <c r="N922" s="147" t="s">
        <v>40</v>
      </c>
      <c r="P922" s="148">
        <f>O922*H922</f>
        <v>0</v>
      </c>
      <c r="Q922" s="148">
        <v>0</v>
      </c>
      <c r="R922" s="148">
        <f>Q922*H922</f>
        <v>0</v>
      </c>
      <c r="S922" s="148">
        <v>0.45</v>
      </c>
      <c r="T922" s="149">
        <f>S922*H922</f>
        <v>24.975000000000001</v>
      </c>
      <c r="AR922" s="150" t="s">
        <v>314</v>
      </c>
      <c r="AT922" s="150" t="s">
        <v>309</v>
      </c>
      <c r="AU922" s="150" t="s">
        <v>84</v>
      </c>
      <c r="AY922" s="18" t="s">
        <v>307</v>
      </c>
      <c r="BE922" s="151">
        <f>IF(N922="základní",J922,0)</f>
        <v>0</v>
      </c>
      <c r="BF922" s="151">
        <f>IF(N922="snížená",J922,0)</f>
        <v>0</v>
      </c>
      <c r="BG922" s="151">
        <f>IF(N922="zákl. přenesená",J922,0)</f>
        <v>0</v>
      </c>
      <c r="BH922" s="151">
        <f>IF(N922="sníž. přenesená",J922,0)</f>
        <v>0</v>
      </c>
      <c r="BI922" s="151">
        <f>IF(N922="nulová",J922,0)</f>
        <v>0</v>
      </c>
      <c r="BJ922" s="18" t="s">
        <v>82</v>
      </c>
      <c r="BK922" s="151">
        <f>ROUND(I922*H922,2)</f>
        <v>0</v>
      </c>
      <c r="BL922" s="18" t="s">
        <v>314</v>
      </c>
      <c r="BM922" s="150" t="s">
        <v>3027</v>
      </c>
    </row>
    <row r="923" spans="2:65" s="1" customFormat="1" ht="39">
      <c r="B923" s="33"/>
      <c r="D923" s="152" t="s">
        <v>316</v>
      </c>
      <c r="F923" s="153" t="s">
        <v>3028</v>
      </c>
      <c r="I923" s="154"/>
      <c r="L923" s="33"/>
      <c r="M923" s="155"/>
      <c r="T923" s="57"/>
      <c r="AT923" s="18" t="s">
        <v>316</v>
      </c>
      <c r="AU923" s="18" t="s">
        <v>84</v>
      </c>
    </row>
    <row r="924" spans="2:65" s="12" customFormat="1" ht="11.25">
      <c r="B924" s="156"/>
      <c r="D924" s="152" t="s">
        <v>318</v>
      </c>
      <c r="E924" s="157" t="s">
        <v>1</v>
      </c>
      <c r="F924" s="158" t="s">
        <v>2555</v>
      </c>
      <c r="H924" s="157" t="s">
        <v>1</v>
      </c>
      <c r="I924" s="159"/>
      <c r="L924" s="156"/>
      <c r="M924" s="160"/>
      <c r="T924" s="161"/>
      <c r="AT924" s="157" t="s">
        <v>318</v>
      </c>
      <c r="AU924" s="157" t="s">
        <v>84</v>
      </c>
      <c r="AV924" s="12" t="s">
        <v>82</v>
      </c>
      <c r="AW924" s="12" t="s">
        <v>32</v>
      </c>
      <c r="AX924" s="12" t="s">
        <v>75</v>
      </c>
      <c r="AY924" s="157" t="s">
        <v>307</v>
      </c>
    </row>
    <row r="925" spans="2:65" s="13" customFormat="1" ht="11.25">
      <c r="B925" s="162"/>
      <c r="D925" s="152" t="s">
        <v>318</v>
      </c>
      <c r="E925" s="163" t="s">
        <v>1</v>
      </c>
      <c r="F925" s="164" t="s">
        <v>3029</v>
      </c>
      <c r="H925" s="165">
        <v>47</v>
      </c>
      <c r="I925" s="166"/>
      <c r="L925" s="162"/>
      <c r="M925" s="167"/>
      <c r="T925" s="168"/>
      <c r="AT925" s="163" t="s">
        <v>318</v>
      </c>
      <c r="AU925" s="163" t="s">
        <v>84</v>
      </c>
      <c r="AV925" s="13" t="s">
        <v>84</v>
      </c>
      <c r="AW925" s="13" t="s">
        <v>32</v>
      </c>
      <c r="AX925" s="13" t="s">
        <v>75</v>
      </c>
      <c r="AY925" s="163" t="s">
        <v>307</v>
      </c>
    </row>
    <row r="926" spans="2:65" s="12" customFormat="1" ht="11.25">
      <c r="B926" s="156"/>
      <c r="D926" s="152" t="s">
        <v>318</v>
      </c>
      <c r="E926" s="157" t="s">
        <v>1</v>
      </c>
      <c r="F926" s="158" t="s">
        <v>3030</v>
      </c>
      <c r="H926" s="157" t="s">
        <v>1</v>
      </c>
      <c r="I926" s="159"/>
      <c r="L926" s="156"/>
      <c r="M926" s="160"/>
      <c r="T926" s="161"/>
      <c r="AT926" s="157" t="s">
        <v>318</v>
      </c>
      <c r="AU926" s="157" t="s">
        <v>84</v>
      </c>
      <c r="AV926" s="12" t="s">
        <v>82</v>
      </c>
      <c r="AW926" s="12" t="s">
        <v>32</v>
      </c>
      <c r="AX926" s="12" t="s">
        <v>75</v>
      </c>
      <c r="AY926" s="157" t="s">
        <v>307</v>
      </c>
    </row>
    <row r="927" spans="2:65" s="13" customFormat="1" ht="11.25">
      <c r="B927" s="162"/>
      <c r="D927" s="152" t="s">
        <v>318</v>
      </c>
      <c r="E927" s="163" t="s">
        <v>1</v>
      </c>
      <c r="F927" s="164" t="s">
        <v>3031</v>
      </c>
      <c r="H927" s="165">
        <v>8.5</v>
      </c>
      <c r="I927" s="166"/>
      <c r="L927" s="162"/>
      <c r="M927" s="167"/>
      <c r="T927" s="168"/>
      <c r="AT927" s="163" t="s">
        <v>318</v>
      </c>
      <c r="AU927" s="163" t="s">
        <v>84</v>
      </c>
      <c r="AV927" s="13" t="s">
        <v>84</v>
      </c>
      <c r="AW927" s="13" t="s">
        <v>32</v>
      </c>
      <c r="AX927" s="13" t="s">
        <v>75</v>
      </c>
      <c r="AY927" s="163" t="s">
        <v>307</v>
      </c>
    </row>
    <row r="928" spans="2:65" s="14" customFormat="1" ht="11.25">
      <c r="B928" s="169"/>
      <c r="D928" s="152" t="s">
        <v>318</v>
      </c>
      <c r="E928" s="170" t="s">
        <v>1</v>
      </c>
      <c r="F928" s="171" t="s">
        <v>325</v>
      </c>
      <c r="H928" s="172">
        <v>55.5</v>
      </c>
      <c r="I928" s="173"/>
      <c r="L928" s="169"/>
      <c r="M928" s="174"/>
      <c r="T928" s="175"/>
      <c r="AT928" s="170" t="s">
        <v>318</v>
      </c>
      <c r="AU928" s="170" t="s">
        <v>84</v>
      </c>
      <c r="AV928" s="14" t="s">
        <v>314</v>
      </c>
      <c r="AW928" s="14" t="s">
        <v>32</v>
      </c>
      <c r="AX928" s="14" t="s">
        <v>82</v>
      </c>
      <c r="AY928" s="170" t="s">
        <v>307</v>
      </c>
    </row>
    <row r="929" spans="2:65" s="1" customFormat="1" ht="24.2" customHeight="1">
      <c r="B929" s="33"/>
      <c r="C929" s="139" t="s">
        <v>982</v>
      </c>
      <c r="D929" s="139" t="s">
        <v>309</v>
      </c>
      <c r="E929" s="140" t="s">
        <v>3032</v>
      </c>
      <c r="F929" s="141" t="s">
        <v>3033</v>
      </c>
      <c r="G929" s="142" t="s">
        <v>312</v>
      </c>
      <c r="H929" s="143">
        <v>55.5</v>
      </c>
      <c r="I929" s="144"/>
      <c r="J929" s="145">
        <f>ROUND(I929*H929,2)</f>
        <v>0</v>
      </c>
      <c r="K929" s="141" t="s">
        <v>313</v>
      </c>
      <c r="L929" s="33"/>
      <c r="M929" s="146" t="s">
        <v>1</v>
      </c>
      <c r="N929" s="147" t="s">
        <v>40</v>
      </c>
      <c r="P929" s="148">
        <f>O929*H929</f>
        <v>0</v>
      </c>
      <c r="Q929" s="148">
        <v>0</v>
      </c>
      <c r="R929" s="148">
        <f>Q929*H929</f>
        <v>0</v>
      </c>
      <c r="S929" s="148">
        <v>0.28999999999999998</v>
      </c>
      <c r="T929" s="149">
        <f>S929*H929</f>
        <v>16.094999999999999</v>
      </c>
      <c r="AR929" s="150" t="s">
        <v>314</v>
      </c>
      <c r="AT929" s="150" t="s">
        <v>309</v>
      </c>
      <c r="AU929" s="150" t="s">
        <v>84</v>
      </c>
      <c r="AY929" s="18" t="s">
        <v>307</v>
      </c>
      <c r="BE929" s="151">
        <f>IF(N929="základní",J929,0)</f>
        <v>0</v>
      </c>
      <c r="BF929" s="151">
        <f>IF(N929="snížená",J929,0)</f>
        <v>0</v>
      </c>
      <c r="BG929" s="151">
        <f>IF(N929="zákl. přenesená",J929,0)</f>
        <v>0</v>
      </c>
      <c r="BH929" s="151">
        <f>IF(N929="sníž. přenesená",J929,0)</f>
        <v>0</v>
      </c>
      <c r="BI929" s="151">
        <f>IF(N929="nulová",J929,0)</f>
        <v>0</v>
      </c>
      <c r="BJ929" s="18" t="s">
        <v>82</v>
      </c>
      <c r="BK929" s="151">
        <f>ROUND(I929*H929,2)</f>
        <v>0</v>
      </c>
      <c r="BL929" s="18" t="s">
        <v>314</v>
      </c>
      <c r="BM929" s="150" t="s">
        <v>3034</v>
      </c>
    </row>
    <row r="930" spans="2:65" s="1" customFormat="1" ht="39">
      <c r="B930" s="33"/>
      <c r="D930" s="152" t="s">
        <v>316</v>
      </c>
      <c r="F930" s="153" t="s">
        <v>3035</v>
      </c>
      <c r="I930" s="154"/>
      <c r="L930" s="33"/>
      <c r="M930" s="155"/>
      <c r="T930" s="57"/>
      <c r="AT930" s="18" t="s">
        <v>316</v>
      </c>
      <c r="AU930" s="18" t="s">
        <v>84</v>
      </c>
    </row>
    <row r="931" spans="2:65" s="12" customFormat="1" ht="11.25">
      <c r="B931" s="156"/>
      <c r="D931" s="152" t="s">
        <v>318</v>
      </c>
      <c r="E931" s="157" t="s">
        <v>1</v>
      </c>
      <c r="F931" s="158" t="s">
        <v>2555</v>
      </c>
      <c r="H931" s="157" t="s">
        <v>1</v>
      </c>
      <c r="I931" s="159"/>
      <c r="L931" s="156"/>
      <c r="M931" s="160"/>
      <c r="T931" s="161"/>
      <c r="AT931" s="157" t="s">
        <v>318</v>
      </c>
      <c r="AU931" s="157" t="s">
        <v>84</v>
      </c>
      <c r="AV931" s="12" t="s">
        <v>82</v>
      </c>
      <c r="AW931" s="12" t="s">
        <v>32</v>
      </c>
      <c r="AX931" s="12" t="s">
        <v>75</v>
      </c>
      <c r="AY931" s="157" t="s">
        <v>307</v>
      </c>
    </row>
    <row r="932" spans="2:65" s="13" customFormat="1" ht="11.25">
      <c r="B932" s="162"/>
      <c r="D932" s="152" t="s">
        <v>318</v>
      </c>
      <c r="E932" s="163" t="s">
        <v>1</v>
      </c>
      <c r="F932" s="164" t="s">
        <v>3029</v>
      </c>
      <c r="H932" s="165">
        <v>47</v>
      </c>
      <c r="I932" s="166"/>
      <c r="L932" s="162"/>
      <c r="M932" s="167"/>
      <c r="T932" s="168"/>
      <c r="AT932" s="163" t="s">
        <v>318</v>
      </c>
      <c r="AU932" s="163" t="s">
        <v>84</v>
      </c>
      <c r="AV932" s="13" t="s">
        <v>84</v>
      </c>
      <c r="AW932" s="13" t="s">
        <v>32</v>
      </c>
      <c r="AX932" s="13" t="s">
        <v>75</v>
      </c>
      <c r="AY932" s="163" t="s">
        <v>307</v>
      </c>
    </row>
    <row r="933" spans="2:65" s="12" customFormat="1" ht="11.25">
      <c r="B933" s="156"/>
      <c r="D933" s="152" t="s">
        <v>318</v>
      </c>
      <c r="E933" s="157" t="s">
        <v>1</v>
      </c>
      <c r="F933" s="158" t="s">
        <v>3030</v>
      </c>
      <c r="H933" s="157" t="s">
        <v>1</v>
      </c>
      <c r="I933" s="159"/>
      <c r="L933" s="156"/>
      <c r="M933" s="160"/>
      <c r="T933" s="161"/>
      <c r="AT933" s="157" t="s">
        <v>318</v>
      </c>
      <c r="AU933" s="157" t="s">
        <v>84</v>
      </c>
      <c r="AV933" s="12" t="s">
        <v>82</v>
      </c>
      <c r="AW933" s="12" t="s">
        <v>32</v>
      </c>
      <c r="AX933" s="12" t="s">
        <v>75</v>
      </c>
      <c r="AY933" s="157" t="s">
        <v>307</v>
      </c>
    </row>
    <row r="934" spans="2:65" s="13" customFormat="1" ht="11.25">
      <c r="B934" s="162"/>
      <c r="D934" s="152" t="s">
        <v>318</v>
      </c>
      <c r="E934" s="163" t="s">
        <v>1</v>
      </c>
      <c r="F934" s="164" t="s">
        <v>3031</v>
      </c>
      <c r="H934" s="165">
        <v>8.5</v>
      </c>
      <c r="I934" s="166"/>
      <c r="L934" s="162"/>
      <c r="M934" s="167"/>
      <c r="T934" s="168"/>
      <c r="AT934" s="163" t="s">
        <v>318</v>
      </c>
      <c r="AU934" s="163" t="s">
        <v>84</v>
      </c>
      <c r="AV934" s="13" t="s">
        <v>84</v>
      </c>
      <c r="AW934" s="13" t="s">
        <v>32</v>
      </c>
      <c r="AX934" s="13" t="s">
        <v>75</v>
      </c>
      <c r="AY934" s="163" t="s">
        <v>307</v>
      </c>
    </row>
    <row r="935" spans="2:65" s="14" customFormat="1" ht="11.25">
      <c r="B935" s="169"/>
      <c r="D935" s="152" t="s">
        <v>318</v>
      </c>
      <c r="E935" s="170" t="s">
        <v>1</v>
      </c>
      <c r="F935" s="171" t="s">
        <v>325</v>
      </c>
      <c r="H935" s="172">
        <v>55.5</v>
      </c>
      <c r="I935" s="173"/>
      <c r="L935" s="169"/>
      <c r="M935" s="174"/>
      <c r="T935" s="175"/>
      <c r="AT935" s="170" t="s">
        <v>318</v>
      </c>
      <c r="AU935" s="170" t="s">
        <v>84</v>
      </c>
      <c r="AV935" s="14" t="s">
        <v>314</v>
      </c>
      <c r="AW935" s="14" t="s">
        <v>32</v>
      </c>
      <c r="AX935" s="14" t="s">
        <v>82</v>
      </c>
      <c r="AY935" s="170" t="s">
        <v>307</v>
      </c>
    </row>
    <row r="936" spans="2:65" s="1" customFormat="1" ht="24.2" customHeight="1">
      <c r="B936" s="33"/>
      <c r="C936" s="139" t="s">
        <v>988</v>
      </c>
      <c r="D936" s="139" t="s">
        <v>309</v>
      </c>
      <c r="E936" s="140" t="s">
        <v>3036</v>
      </c>
      <c r="F936" s="141" t="s">
        <v>3037</v>
      </c>
      <c r="G936" s="142" t="s">
        <v>312</v>
      </c>
      <c r="H936" s="143">
        <v>8.5</v>
      </c>
      <c r="I936" s="144"/>
      <c r="J936" s="145">
        <f>ROUND(I936*H936,2)</f>
        <v>0</v>
      </c>
      <c r="K936" s="141" t="s">
        <v>502</v>
      </c>
      <c r="L936" s="33"/>
      <c r="M936" s="146" t="s">
        <v>1</v>
      </c>
      <c r="N936" s="147" t="s">
        <v>40</v>
      </c>
      <c r="P936" s="148">
        <f>O936*H936</f>
        <v>0</v>
      </c>
      <c r="Q936" s="148">
        <v>0</v>
      </c>
      <c r="R936" s="148">
        <f>Q936*H936</f>
        <v>0</v>
      </c>
      <c r="S936" s="148">
        <v>0</v>
      </c>
      <c r="T936" s="149">
        <f>S936*H936</f>
        <v>0</v>
      </c>
      <c r="AR936" s="150" t="s">
        <v>314</v>
      </c>
      <c r="AT936" s="150" t="s">
        <v>309</v>
      </c>
      <c r="AU936" s="150" t="s">
        <v>84</v>
      </c>
      <c r="AY936" s="18" t="s">
        <v>307</v>
      </c>
      <c r="BE936" s="151">
        <f>IF(N936="základní",J936,0)</f>
        <v>0</v>
      </c>
      <c r="BF936" s="151">
        <f>IF(N936="snížená",J936,0)</f>
        <v>0</v>
      </c>
      <c r="BG936" s="151">
        <f>IF(N936="zákl. přenesená",J936,0)</f>
        <v>0</v>
      </c>
      <c r="BH936" s="151">
        <f>IF(N936="sníž. přenesená",J936,0)</f>
        <v>0</v>
      </c>
      <c r="BI936" s="151">
        <f>IF(N936="nulová",J936,0)</f>
        <v>0</v>
      </c>
      <c r="BJ936" s="18" t="s">
        <v>82</v>
      </c>
      <c r="BK936" s="151">
        <f>ROUND(I936*H936,2)</f>
        <v>0</v>
      </c>
      <c r="BL936" s="18" t="s">
        <v>314</v>
      </c>
      <c r="BM936" s="150" t="s">
        <v>3038</v>
      </c>
    </row>
    <row r="937" spans="2:65" s="1" customFormat="1" ht="19.5">
      <c r="B937" s="33"/>
      <c r="D937" s="152" t="s">
        <v>316</v>
      </c>
      <c r="F937" s="153" t="s">
        <v>3039</v>
      </c>
      <c r="I937" s="154"/>
      <c r="L937" s="33"/>
      <c r="M937" s="155"/>
      <c r="T937" s="57"/>
      <c r="AT937" s="18" t="s">
        <v>316</v>
      </c>
      <c r="AU937" s="18" t="s">
        <v>84</v>
      </c>
    </row>
    <row r="938" spans="2:65" s="1" customFormat="1" ht="24.2" customHeight="1">
      <c r="B938" s="33"/>
      <c r="C938" s="139" t="s">
        <v>993</v>
      </c>
      <c r="D938" s="139" t="s">
        <v>309</v>
      </c>
      <c r="E938" s="140" t="s">
        <v>3040</v>
      </c>
      <c r="F938" s="141" t="s">
        <v>3041</v>
      </c>
      <c r="G938" s="142" t="s">
        <v>312</v>
      </c>
      <c r="H938" s="143">
        <v>8.5</v>
      </c>
      <c r="I938" s="144"/>
      <c r="J938" s="145">
        <f>ROUND(I938*H938,2)</f>
        <v>0</v>
      </c>
      <c r="K938" s="141" t="s">
        <v>502</v>
      </c>
      <c r="L938" s="33"/>
      <c r="M938" s="146" t="s">
        <v>1</v>
      </c>
      <c r="N938" s="147" t="s">
        <v>40</v>
      </c>
      <c r="P938" s="148">
        <f>O938*H938</f>
        <v>0</v>
      </c>
      <c r="Q938" s="148">
        <v>0</v>
      </c>
      <c r="R938" s="148">
        <f>Q938*H938</f>
        <v>0</v>
      </c>
      <c r="S938" s="148">
        <v>0</v>
      </c>
      <c r="T938" s="149">
        <f>S938*H938</f>
        <v>0</v>
      </c>
      <c r="AR938" s="150" t="s">
        <v>314</v>
      </c>
      <c r="AT938" s="150" t="s">
        <v>309</v>
      </c>
      <c r="AU938" s="150" t="s">
        <v>84</v>
      </c>
      <c r="AY938" s="18" t="s">
        <v>307</v>
      </c>
      <c r="BE938" s="151">
        <f>IF(N938="základní",J938,0)</f>
        <v>0</v>
      </c>
      <c r="BF938" s="151">
        <f>IF(N938="snížená",J938,0)</f>
        <v>0</v>
      </c>
      <c r="BG938" s="151">
        <f>IF(N938="zákl. přenesená",J938,0)</f>
        <v>0</v>
      </c>
      <c r="BH938" s="151">
        <f>IF(N938="sníž. přenesená",J938,0)</f>
        <v>0</v>
      </c>
      <c r="BI938" s="151">
        <f>IF(N938="nulová",J938,0)</f>
        <v>0</v>
      </c>
      <c r="BJ938" s="18" t="s">
        <v>82</v>
      </c>
      <c r="BK938" s="151">
        <f>ROUND(I938*H938,2)</f>
        <v>0</v>
      </c>
      <c r="BL938" s="18" t="s">
        <v>314</v>
      </c>
      <c r="BM938" s="150" t="s">
        <v>3042</v>
      </c>
    </row>
    <row r="939" spans="2:65" s="1" customFormat="1" ht="19.5">
      <c r="B939" s="33"/>
      <c r="D939" s="152" t="s">
        <v>316</v>
      </c>
      <c r="F939" s="153" t="s">
        <v>3043</v>
      </c>
      <c r="I939" s="154"/>
      <c r="L939" s="33"/>
      <c r="M939" s="155"/>
      <c r="T939" s="57"/>
      <c r="AT939" s="18" t="s">
        <v>316</v>
      </c>
      <c r="AU939" s="18" t="s">
        <v>84</v>
      </c>
    </row>
    <row r="940" spans="2:65" s="1" customFormat="1" ht="24.2" customHeight="1">
      <c r="B940" s="33"/>
      <c r="C940" s="139" t="s">
        <v>999</v>
      </c>
      <c r="D940" s="139" t="s">
        <v>309</v>
      </c>
      <c r="E940" s="140" t="s">
        <v>3044</v>
      </c>
      <c r="F940" s="141" t="s">
        <v>3045</v>
      </c>
      <c r="G940" s="142" t="s">
        <v>312</v>
      </c>
      <c r="H940" s="143">
        <v>8.5</v>
      </c>
      <c r="I940" s="144"/>
      <c r="J940" s="145">
        <f>ROUND(I940*H940,2)</f>
        <v>0</v>
      </c>
      <c r="K940" s="141" t="s">
        <v>313</v>
      </c>
      <c r="L940" s="33"/>
      <c r="M940" s="146" t="s">
        <v>1</v>
      </c>
      <c r="N940" s="147" t="s">
        <v>40</v>
      </c>
      <c r="P940" s="148">
        <f>O940*H940</f>
        <v>0</v>
      </c>
      <c r="Q940" s="148">
        <v>0</v>
      </c>
      <c r="R940" s="148">
        <f>Q940*H940</f>
        <v>0</v>
      </c>
      <c r="S940" s="148">
        <v>0</v>
      </c>
      <c r="T940" s="149">
        <f>S940*H940</f>
        <v>0</v>
      </c>
      <c r="AR940" s="150" t="s">
        <v>314</v>
      </c>
      <c r="AT940" s="150" t="s">
        <v>309</v>
      </c>
      <c r="AU940" s="150" t="s">
        <v>84</v>
      </c>
      <c r="AY940" s="18" t="s">
        <v>307</v>
      </c>
      <c r="BE940" s="151">
        <f>IF(N940="základní",J940,0)</f>
        <v>0</v>
      </c>
      <c r="BF940" s="151">
        <f>IF(N940="snížená",J940,0)</f>
        <v>0</v>
      </c>
      <c r="BG940" s="151">
        <f>IF(N940="zákl. přenesená",J940,0)</f>
        <v>0</v>
      </c>
      <c r="BH940" s="151">
        <f>IF(N940="sníž. přenesená",J940,0)</f>
        <v>0</v>
      </c>
      <c r="BI940" s="151">
        <f>IF(N940="nulová",J940,0)</f>
        <v>0</v>
      </c>
      <c r="BJ940" s="18" t="s">
        <v>82</v>
      </c>
      <c r="BK940" s="151">
        <f>ROUND(I940*H940,2)</f>
        <v>0</v>
      </c>
      <c r="BL940" s="18" t="s">
        <v>314</v>
      </c>
      <c r="BM940" s="150" t="s">
        <v>3046</v>
      </c>
    </row>
    <row r="941" spans="2:65" s="1" customFormat="1" ht="19.5">
      <c r="B941" s="33"/>
      <c r="D941" s="152" t="s">
        <v>316</v>
      </c>
      <c r="F941" s="153" t="s">
        <v>3047</v>
      </c>
      <c r="I941" s="154"/>
      <c r="L941" s="33"/>
      <c r="M941" s="155"/>
      <c r="T941" s="57"/>
      <c r="AT941" s="18" t="s">
        <v>316</v>
      </c>
      <c r="AU941" s="18" t="s">
        <v>84</v>
      </c>
    </row>
    <row r="942" spans="2:65" s="1" customFormat="1" ht="21.75" customHeight="1">
      <c r="B942" s="33"/>
      <c r="C942" s="139" t="s">
        <v>1004</v>
      </c>
      <c r="D942" s="139" t="s">
        <v>309</v>
      </c>
      <c r="E942" s="140" t="s">
        <v>3048</v>
      </c>
      <c r="F942" s="141" t="s">
        <v>3049</v>
      </c>
      <c r="G942" s="142" t="s">
        <v>312</v>
      </c>
      <c r="H942" s="143">
        <v>8.5</v>
      </c>
      <c r="I942" s="144"/>
      <c r="J942" s="145">
        <f>ROUND(I942*H942,2)</f>
        <v>0</v>
      </c>
      <c r="K942" s="141" t="s">
        <v>1</v>
      </c>
      <c r="L942" s="33"/>
      <c r="M942" s="146" t="s">
        <v>1</v>
      </c>
      <c r="N942" s="147" t="s">
        <v>40</v>
      </c>
      <c r="P942" s="148">
        <f>O942*H942</f>
        <v>0</v>
      </c>
      <c r="Q942" s="148">
        <v>0</v>
      </c>
      <c r="R942" s="148">
        <f>Q942*H942</f>
        <v>0</v>
      </c>
      <c r="S942" s="148">
        <v>0</v>
      </c>
      <c r="T942" s="149">
        <f>S942*H942</f>
        <v>0</v>
      </c>
      <c r="AR942" s="150" t="s">
        <v>314</v>
      </c>
      <c r="AT942" s="150" t="s">
        <v>309</v>
      </c>
      <c r="AU942" s="150" t="s">
        <v>84</v>
      </c>
      <c r="AY942" s="18" t="s">
        <v>307</v>
      </c>
      <c r="BE942" s="151">
        <f>IF(N942="základní",J942,0)</f>
        <v>0</v>
      </c>
      <c r="BF942" s="151">
        <f>IF(N942="snížená",J942,0)</f>
        <v>0</v>
      </c>
      <c r="BG942" s="151">
        <f>IF(N942="zákl. přenesená",J942,0)</f>
        <v>0</v>
      </c>
      <c r="BH942" s="151">
        <f>IF(N942="sníž. přenesená",J942,0)</f>
        <v>0</v>
      </c>
      <c r="BI942" s="151">
        <f>IF(N942="nulová",J942,0)</f>
        <v>0</v>
      </c>
      <c r="BJ942" s="18" t="s">
        <v>82</v>
      </c>
      <c r="BK942" s="151">
        <f>ROUND(I942*H942,2)</f>
        <v>0</v>
      </c>
      <c r="BL942" s="18" t="s">
        <v>314</v>
      </c>
      <c r="BM942" s="150" t="s">
        <v>3050</v>
      </c>
    </row>
    <row r="943" spans="2:65" s="1" customFormat="1" ht="11.25">
      <c r="B943" s="33"/>
      <c r="D943" s="152" t="s">
        <v>316</v>
      </c>
      <c r="F943" s="153" t="s">
        <v>3049</v>
      </c>
      <c r="I943" s="154"/>
      <c r="L943" s="33"/>
      <c r="M943" s="155"/>
      <c r="T943" s="57"/>
      <c r="AT943" s="18" t="s">
        <v>316</v>
      </c>
      <c r="AU943" s="18" t="s">
        <v>84</v>
      </c>
    </row>
    <row r="944" spans="2:65" s="1" customFormat="1" ht="24.2" customHeight="1">
      <c r="B944" s="33"/>
      <c r="C944" s="139" t="s">
        <v>1009</v>
      </c>
      <c r="D944" s="139" t="s">
        <v>309</v>
      </c>
      <c r="E944" s="140" t="s">
        <v>3051</v>
      </c>
      <c r="F944" s="141" t="s">
        <v>3052</v>
      </c>
      <c r="G944" s="142" t="s">
        <v>312</v>
      </c>
      <c r="H944" s="143">
        <v>8.5</v>
      </c>
      <c r="I944" s="144"/>
      <c r="J944" s="145">
        <f>ROUND(I944*H944,2)</f>
        <v>0</v>
      </c>
      <c r="K944" s="141" t="s">
        <v>502</v>
      </c>
      <c r="L944" s="33"/>
      <c r="M944" s="146" t="s">
        <v>1</v>
      </c>
      <c r="N944" s="147" t="s">
        <v>40</v>
      </c>
      <c r="P944" s="148">
        <f>O944*H944</f>
        <v>0</v>
      </c>
      <c r="Q944" s="148">
        <v>0</v>
      </c>
      <c r="R944" s="148">
        <f>Q944*H944</f>
        <v>0</v>
      </c>
      <c r="S944" s="148">
        <v>0</v>
      </c>
      <c r="T944" s="149">
        <f>S944*H944</f>
        <v>0</v>
      </c>
      <c r="AR944" s="150" t="s">
        <v>314</v>
      </c>
      <c r="AT944" s="150" t="s">
        <v>309</v>
      </c>
      <c r="AU944" s="150" t="s">
        <v>84</v>
      </c>
      <c r="AY944" s="18" t="s">
        <v>307</v>
      </c>
      <c r="BE944" s="151">
        <f>IF(N944="základní",J944,0)</f>
        <v>0</v>
      </c>
      <c r="BF944" s="151">
        <f>IF(N944="snížená",J944,0)</f>
        <v>0</v>
      </c>
      <c r="BG944" s="151">
        <f>IF(N944="zákl. přenesená",J944,0)</f>
        <v>0</v>
      </c>
      <c r="BH944" s="151">
        <f>IF(N944="sníž. přenesená",J944,0)</f>
        <v>0</v>
      </c>
      <c r="BI944" s="151">
        <f>IF(N944="nulová",J944,0)</f>
        <v>0</v>
      </c>
      <c r="BJ944" s="18" t="s">
        <v>82</v>
      </c>
      <c r="BK944" s="151">
        <f>ROUND(I944*H944,2)</f>
        <v>0</v>
      </c>
      <c r="BL944" s="18" t="s">
        <v>314</v>
      </c>
      <c r="BM944" s="150" t="s">
        <v>3053</v>
      </c>
    </row>
    <row r="945" spans="2:65" s="1" customFormat="1" ht="19.5">
      <c r="B945" s="33"/>
      <c r="D945" s="152" t="s">
        <v>316</v>
      </c>
      <c r="F945" s="153" t="s">
        <v>3054</v>
      </c>
      <c r="I945" s="154"/>
      <c r="L945" s="33"/>
      <c r="M945" s="155"/>
      <c r="T945" s="57"/>
      <c r="AT945" s="18" t="s">
        <v>316</v>
      </c>
      <c r="AU945" s="18" t="s">
        <v>84</v>
      </c>
    </row>
    <row r="946" spans="2:65" s="1" customFormat="1" ht="21.75" customHeight="1">
      <c r="B946" s="33"/>
      <c r="C946" s="139" t="s">
        <v>1014</v>
      </c>
      <c r="D946" s="139" t="s">
        <v>309</v>
      </c>
      <c r="E946" s="140" t="s">
        <v>3055</v>
      </c>
      <c r="F946" s="141" t="s">
        <v>3056</v>
      </c>
      <c r="G946" s="142" t="s">
        <v>312</v>
      </c>
      <c r="H946" s="143">
        <v>8.5</v>
      </c>
      <c r="I946" s="144"/>
      <c r="J946" s="145">
        <f>ROUND(I946*H946,2)</f>
        <v>0</v>
      </c>
      <c r="K946" s="141" t="s">
        <v>502</v>
      </c>
      <c r="L946" s="33"/>
      <c r="M946" s="146" t="s">
        <v>1</v>
      </c>
      <c r="N946" s="147" t="s">
        <v>40</v>
      </c>
      <c r="P946" s="148">
        <f>O946*H946</f>
        <v>0</v>
      </c>
      <c r="Q946" s="148">
        <v>0</v>
      </c>
      <c r="R946" s="148">
        <f>Q946*H946</f>
        <v>0</v>
      </c>
      <c r="S946" s="148">
        <v>0</v>
      </c>
      <c r="T946" s="149">
        <f>S946*H946</f>
        <v>0</v>
      </c>
      <c r="AR946" s="150" t="s">
        <v>314</v>
      </c>
      <c r="AT946" s="150" t="s">
        <v>309</v>
      </c>
      <c r="AU946" s="150" t="s">
        <v>84</v>
      </c>
      <c r="AY946" s="18" t="s">
        <v>307</v>
      </c>
      <c r="BE946" s="151">
        <f>IF(N946="základní",J946,0)</f>
        <v>0</v>
      </c>
      <c r="BF946" s="151">
        <f>IF(N946="snížená",J946,0)</f>
        <v>0</v>
      </c>
      <c r="BG946" s="151">
        <f>IF(N946="zákl. přenesená",J946,0)</f>
        <v>0</v>
      </c>
      <c r="BH946" s="151">
        <f>IF(N946="sníž. přenesená",J946,0)</f>
        <v>0</v>
      </c>
      <c r="BI946" s="151">
        <f>IF(N946="nulová",J946,0)</f>
        <v>0</v>
      </c>
      <c r="BJ946" s="18" t="s">
        <v>82</v>
      </c>
      <c r="BK946" s="151">
        <f>ROUND(I946*H946,2)</f>
        <v>0</v>
      </c>
      <c r="BL946" s="18" t="s">
        <v>314</v>
      </c>
      <c r="BM946" s="150" t="s">
        <v>3057</v>
      </c>
    </row>
    <row r="947" spans="2:65" s="1" customFormat="1" ht="11.25">
      <c r="B947" s="33"/>
      <c r="D947" s="152" t="s">
        <v>316</v>
      </c>
      <c r="F947" s="153" t="s">
        <v>3056</v>
      </c>
      <c r="I947" s="154"/>
      <c r="L947" s="33"/>
      <c r="M947" s="155"/>
      <c r="T947" s="57"/>
      <c r="AT947" s="18" t="s">
        <v>316</v>
      </c>
      <c r="AU947" s="18" t="s">
        <v>84</v>
      </c>
    </row>
    <row r="948" spans="2:65" s="1" customFormat="1" ht="33" customHeight="1">
      <c r="B948" s="33"/>
      <c r="C948" s="139" t="s">
        <v>1019</v>
      </c>
      <c r="D948" s="139" t="s">
        <v>309</v>
      </c>
      <c r="E948" s="140" t="s">
        <v>3058</v>
      </c>
      <c r="F948" s="141" t="s">
        <v>3059</v>
      </c>
      <c r="G948" s="142" t="s">
        <v>312</v>
      </c>
      <c r="H948" s="143">
        <v>8.5</v>
      </c>
      <c r="I948" s="144"/>
      <c r="J948" s="145">
        <f>ROUND(I948*H948,2)</f>
        <v>0</v>
      </c>
      <c r="K948" s="141" t="s">
        <v>502</v>
      </c>
      <c r="L948" s="33"/>
      <c r="M948" s="146" t="s">
        <v>1</v>
      </c>
      <c r="N948" s="147" t="s">
        <v>40</v>
      </c>
      <c r="P948" s="148">
        <f>O948*H948</f>
        <v>0</v>
      </c>
      <c r="Q948" s="148">
        <v>0</v>
      </c>
      <c r="R948" s="148">
        <f>Q948*H948</f>
        <v>0</v>
      </c>
      <c r="S948" s="148">
        <v>0</v>
      </c>
      <c r="T948" s="149">
        <f>S948*H948</f>
        <v>0</v>
      </c>
      <c r="AR948" s="150" t="s">
        <v>314</v>
      </c>
      <c r="AT948" s="150" t="s">
        <v>309</v>
      </c>
      <c r="AU948" s="150" t="s">
        <v>84</v>
      </c>
      <c r="AY948" s="18" t="s">
        <v>307</v>
      </c>
      <c r="BE948" s="151">
        <f>IF(N948="základní",J948,0)</f>
        <v>0</v>
      </c>
      <c r="BF948" s="151">
        <f>IF(N948="snížená",J948,0)</f>
        <v>0</v>
      </c>
      <c r="BG948" s="151">
        <f>IF(N948="zákl. přenesená",J948,0)</f>
        <v>0</v>
      </c>
      <c r="BH948" s="151">
        <f>IF(N948="sníž. přenesená",J948,0)</f>
        <v>0</v>
      </c>
      <c r="BI948" s="151">
        <f>IF(N948="nulová",J948,0)</f>
        <v>0</v>
      </c>
      <c r="BJ948" s="18" t="s">
        <v>82</v>
      </c>
      <c r="BK948" s="151">
        <f>ROUND(I948*H948,2)</f>
        <v>0</v>
      </c>
      <c r="BL948" s="18" t="s">
        <v>314</v>
      </c>
      <c r="BM948" s="150" t="s">
        <v>3060</v>
      </c>
    </row>
    <row r="949" spans="2:65" s="1" customFormat="1" ht="19.5">
      <c r="B949" s="33"/>
      <c r="D949" s="152" t="s">
        <v>316</v>
      </c>
      <c r="F949" s="153" t="s">
        <v>3059</v>
      </c>
      <c r="I949" s="154"/>
      <c r="L949" s="33"/>
      <c r="M949" s="155"/>
      <c r="T949" s="57"/>
      <c r="AT949" s="18" t="s">
        <v>316</v>
      </c>
      <c r="AU949" s="18" t="s">
        <v>84</v>
      </c>
    </row>
    <row r="950" spans="2:65" s="1" customFormat="1" ht="21.75" customHeight="1">
      <c r="B950" s="33"/>
      <c r="C950" s="139" t="s">
        <v>1024</v>
      </c>
      <c r="D950" s="139" t="s">
        <v>309</v>
      </c>
      <c r="E950" s="140" t="s">
        <v>3061</v>
      </c>
      <c r="F950" s="141" t="s">
        <v>3062</v>
      </c>
      <c r="G950" s="142" t="s">
        <v>312</v>
      </c>
      <c r="H950" s="143">
        <v>101.1</v>
      </c>
      <c r="I950" s="144"/>
      <c r="J950" s="145">
        <f>ROUND(I950*H950,2)</f>
        <v>0</v>
      </c>
      <c r="K950" s="141" t="s">
        <v>313</v>
      </c>
      <c r="L950" s="33"/>
      <c r="M950" s="146" t="s">
        <v>1</v>
      </c>
      <c r="N950" s="147" t="s">
        <v>40</v>
      </c>
      <c r="P950" s="148">
        <f>O950*H950</f>
        <v>0</v>
      </c>
      <c r="Q950" s="148">
        <v>0</v>
      </c>
      <c r="R950" s="148">
        <f>Q950*H950</f>
        <v>0</v>
      </c>
      <c r="S950" s="148">
        <v>0</v>
      </c>
      <c r="T950" s="149">
        <f>S950*H950</f>
        <v>0</v>
      </c>
      <c r="AR950" s="150" t="s">
        <v>314</v>
      </c>
      <c r="AT950" s="150" t="s">
        <v>309</v>
      </c>
      <c r="AU950" s="150" t="s">
        <v>84</v>
      </c>
      <c r="AY950" s="18" t="s">
        <v>307</v>
      </c>
      <c r="BE950" s="151">
        <f>IF(N950="základní",J950,0)</f>
        <v>0</v>
      </c>
      <c r="BF950" s="151">
        <f>IF(N950="snížená",J950,0)</f>
        <v>0</v>
      </c>
      <c r="BG950" s="151">
        <f>IF(N950="zákl. přenesená",J950,0)</f>
        <v>0</v>
      </c>
      <c r="BH950" s="151">
        <f>IF(N950="sníž. přenesená",J950,0)</f>
        <v>0</v>
      </c>
      <c r="BI950" s="151">
        <f>IF(N950="nulová",J950,0)</f>
        <v>0</v>
      </c>
      <c r="BJ950" s="18" t="s">
        <v>82</v>
      </c>
      <c r="BK950" s="151">
        <f>ROUND(I950*H950,2)</f>
        <v>0</v>
      </c>
      <c r="BL950" s="18" t="s">
        <v>314</v>
      </c>
      <c r="BM950" s="150" t="s">
        <v>3063</v>
      </c>
    </row>
    <row r="951" spans="2:65" s="1" customFormat="1" ht="19.5">
      <c r="B951" s="33"/>
      <c r="D951" s="152" t="s">
        <v>316</v>
      </c>
      <c r="F951" s="153" t="s">
        <v>3064</v>
      </c>
      <c r="I951" s="154"/>
      <c r="L951" s="33"/>
      <c r="M951" s="155"/>
      <c r="T951" s="57"/>
      <c r="AT951" s="18" t="s">
        <v>316</v>
      </c>
      <c r="AU951" s="18" t="s">
        <v>84</v>
      </c>
    </row>
    <row r="952" spans="2:65" s="13" customFormat="1" ht="11.25">
      <c r="B952" s="162"/>
      <c r="D952" s="152" t="s">
        <v>318</v>
      </c>
      <c r="E952" s="163" t="s">
        <v>1</v>
      </c>
      <c r="F952" s="164" t="s">
        <v>2529</v>
      </c>
      <c r="H952" s="165">
        <v>101.1</v>
      </c>
      <c r="I952" s="166"/>
      <c r="L952" s="162"/>
      <c r="M952" s="167"/>
      <c r="T952" s="168"/>
      <c r="AT952" s="163" t="s">
        <v>318</v>
      </c>
      <c r="AU952" s="163" t="s">
        <v>84</v>
      </c>
      <c r="AV952" s="13" t="s">
        <v>84</v>
      </c>
      <c r="AW952" s="13" t="s">
        <v>32</v>
      </c>
      <c r="AX952" s="13" t="s">
        <v>82</v>
      </c>
      <c r="AY952" s="163" t="s">
        <v>307</v>
      </c>
    </row>
    <row r="953" spans="2:65" s="1" customFormat="1" ht="11.25">
      <c r="B953" s="33"/>
      <c r="D953" s="152" t="s">
        <v>648</v>
      </c>
      <c r="F953" s="187" t="s">
        <v>2530</v>
      </c>
      <c r="L953" s="33"/>
      <c r="M953" s="155"/>
      <c r="T953" s="57"/>
      <c r="AU953" s="18" t="s">
        <v>84</v>
      </c>
    </row>
    <row r="954" spans="2:65" s="1" customFormat="1" ht="11.25">
      <c r="B954" s="33"/>
      <c r="D954" s="152" t="s">
        <v>648</v>
      </c>
      <c r="F954" s="188" t="s">
        <v>2531</v>
      </c>
      <c r="H954" s="189">
        <v>0</v>
      </c>
      <c r="L954" s="33"/>
      <c r="M954" s="155"/>
      <c r="T954" s="57"/>
      <c r="AU954" s="18" t="s">
        <v>84</v>
      </c>
    </row>
    <row r="955" spans="2:65" s="1" customFormat="1" ht="11.25">
      <c r="B955" s="33"/>
      <c r="D955" s="152" t="s">
        <v>648</v>
      </c>
      <c r="F955" s="188" t="s">
        <v>2532</v>
      </c>
      <c r="H955" s="189">
        <v>98.54</v>
      </c>
      <c r="L955" s="33"/>
      <c r="M955" s="155"/>
      <c r="T955" s="57"/>
      <c r="AU955" s="18" t="s">
        <v>84</v>
      </c>
    </row>
    <row r="956" spans="2:65" s="1" customFormat="1" ht="11.25">
      <c r="B956" s="33"/>
      <c r="D956" s="152" t="s">
        <v>648</v>
      </c>
      <c r="F956" s="187" t="s">
        <v>2533</v>
      </c>
      <c r="L956" s="33"/>
      <c r="M956" s="155"/>
      <c r="T956" s="57"/>
      <c r="AU956" s="18" t="s">
        <v>84</v>
      </c>
    </row>
    <row r="957" spans="2:65" s="1" customFormat="1" ht="11.25">
      <c r="B957" s="33"/>
      <c r="D957" s="152" t="s">
        <v>648</v>
      </c>
      <c r="F957" s="188" t="s">
        <v>2531</v>
      </c>
      <c r="H957" s="189">
        <v>0</v>
      </c>
      <c r="L957" s="33"/>
      <c r="M957" s="155"/>
      <c r="T957" s="57"/>
      <c r="AU957" s="18" t="s">
        <v>84</v>
      </c>
    </row>
    <row r="958" spans="2:65" s="1" customFormat="1" ht="11.25">
      <c r="B958" s="33"/>
      <c r="D958" s="152" t="s">
        <v>648</v>
      </c>
      <c r="F958" s="188" t="s">
        <v>2534</v>
      </c>
      <c r="H958" s="189">
        <v>2.56</v>
      </c>
      <c r="L958" s="33"/>
      <c r="M958" s="155"/>
      <c r="T958" s="57"/>
      <c r="AU958" s="18" t="s">
        <v>84</v>
      </c>
    </row>
    <row r="959" spans="2:65" s="1" customFormat="1" ht="37.9" customHeight="1">
      <c r="B959" s="33"/>
      <c r="C959" s="139" t="s">
        <v>1029</v>
      </c>
      <c r="D959" s="139" t="s">
        <v>309</v>
      </c>
      <c r="E959" s="140" t="s">
        <v>3065</v>
      </c>
      <c r="F959" s="141" t="s">
        <v>3066</v>
      </c>
      <c r="G959" s="142" t="s">
        <v>312</v>
      </c>
      <c r="H959" s="143">
        <v>98.54</v>
      </c>
      <c r="I959" s="144"/>
      <c r="J959" s="145">
        <f>ROUND(I959*H959,2)</f>
        <v>0</v>
      </c>
      <c r="K959" s="141" t="s">
        <v>1</v>
      </c>
      <c r="L959" s="33"/>
      <c r="M959" s="146" t="s">
        <v>1</v>
      </c>
      <c r="N959" s="147" t="s">
        <v>40</v>
      </c>
      <c r="P959" s="148">
        <f>O959*H959</f>
        <v>0</v>
      </c>
      <c r="Q959" s="148">
        <v>0.10100000000000001</v>
      </c>
      <c r="R959" s="148">
        <f>Q959*H959</f>
        <v>9.9525400000000008</v>
      </c>
      <c r="S959" s="148">
        <v>0</v>
      </c>
      <c r="T959" s="149">
        <f>S959*H959</f>
        <v>0</v>
      </c>
      <c r="AR959" s="150" t="s">
        <v>314</v>
      </c>
      <c r="AT959" s="150" t="s">
        <v>309</v>
      </c>
      <c r="AU959" s="150" t="s">
        <v>84</v>
      </c>
      <c r="AY959" s="18" t="s">
        <v>307</v>
      </c>
      <c r="BE959" s="151">
        <f>IF(N959="základní",J959,0)</f>
        <v>0</v>
      </c>
      <c r="BF959" s="151">
        <f>IF(N959="snížená",J959,0)</f>
        <v>0</v>
      </c>
      <c r="BG959" s="151">
        <f>IF(N959="zákl. přenesená",J959,0)</f>
        <v>0</v>
      </c>
      <c r="BH959" s="151">
        <f>IF(N959="sníž. přenesená",J959,0)</f>
        <v>0</v>
      </c>
      <c r="BI959" s="151">
        <f>IF(N959="nulová",J959,0)</f>
        <v>0</v>
      </c>
      <c r="BJ959" s="18" t="s">
        <v>82</v>
      </c>
      <c r="BK959" s="151">
        <f>ROUND(I959*H959,2)</f>
        <v>0</v>
      </c>
      <c r="BL959" s="18" t="s">
        <v>314</v>
      </c>
      <c r="BM959" s="150" t="s">
        <v>3067</v>
      </c>
    </row>
    <row r="960" spans="2:65" s="1" customFormat="1" ht="48.75">
      <c r="B960" s="33"/>
      <c r="D960" s="152" t="s">
        <v>316</v>
      </c>
      <c r="F960" s="153" t="s">
        <v>3068</v>
      </c>
      <c r="I960" s="154"/>
      <c r="L960" s="33"/>
      <c r="M960" s="155"/>
      <c r="T960" s="57"/>
      <c r="AT960" s="18" t="s">
        <v>316</v>
      </c>
      <c r="AU960" s="18" t="s">
        <v>84</v>
      </c>
    </row>
    <row r="961" spans="2:65" s="13" customFormat="1" ht="11.25">
      <c r="B961" s="162"/>
      <c r="D961" s="152" t="s">
        <v>318</v>
      </c>
      <c r="E961" s="163" t="s">
        <v>1</v>
      </c>
      <c r="F961" s="164" t="s">
        <v>2363</v>
      </c>
      <c r="H961" s="165">
        <v>98.54</v>
      </c>
      <c r="I961" s="166"/>
      <c r="L961" s="162"/>
      <c r="M961" s="167"/>
      <c r="T961" s="168"/>
      <c r="AT961" s="163" t="s">
        <v>318</v>
      </c>
      <c r="AU961" s="163" t="s">
        <v>84</v>
      </c>
      <c r="AV961" s="13" t="s">
        <v>84</v>
      </c>
      <c r="AW961" s="13" t="s">
        <v>32</v>
      </c>
      <c r="AX961" s="13" t="s">
        <v>82</v>
      </c>
      <c r="AY961" s="163" t="s">
        <v>307</v>
      </c>
    </row>
    <row r="962" spans="2:65" s="1" customFormat="1" ht="11.25">
      <c r="B962" s="33"/>
      <c r="D962" s="152" t="s">
        <v>648</v>
      </c>
      <c r="F962" s="187" t="s">
        <v>2530</v>
      </c>
      <c r="L962" s="33"/>
      <c r="M962" s="155"/>
      <c r="T962" s="57"/>
      <c r="AU962" s="18" t="s">
        <v>84</v>
      </c>
    </row>
    <row r="963" spans="2:65" s="1" customFormat="1" ht="11.25">
      <c r="B963" s="33"/>
      <c r="D963" s="152" t="s">
        <v>648</v>
      </c>
      <c r="F963" s="188" t="s">
        <v>2531</v>
      </c>
      <c r="H963" s="189">
        <v>0</v>
      </c>
      <c r="L963" s="33"/>
      <c r="M963" s="155"/>
      <c r="T963" s="57"/>
      <c r="AU963" s="18" t="s">
        <v>84</v>
      </c>
    </row>
    <row r="964" spans="2:65" s="1" customFormat="1" ht="11.25">
      <c r="B964" s="33"/>
      <c r="D964" s="152" t="s">
        <v>648</v>
      </c>
      <c r="F964" s="188" t="s">
        <v>2532</v>
      </c>
      <c r="H964" s="189">
        <v>98.54</v>
      </c>
      <c r="L964" s="33"/>
      <c r="M964" s="155"/>
      <c r="T964" s="57"/>
      <c r="AU964" s="18" t="s">
        <v>84</v>
      </c>
    </row>
    <row r="965" spans="2:65" s="1" customFormat="1" ht="24.2" customHeight="1">
      <c r="B965" s="33"/>
      <c r="C965" s="177" t="s">
        <v>1034</v>
      </c>
      <c r="D965" s="177" t="s">
        <v>390</v>
      </c>
      <c r="E965" s="178" t="s">
        <v>3069</v>
      </c>
      <c r="F965" s="179" t="s">
        <v>3070</v>
      </c>
      <c r="G965" s="180" t="s">
        <v>312</v>
      </c>
      <c r="H965" s="181">
        <v>101.496</v>
      </c>
      <c r="I965" s="182"/>
      <c r="J965" s="183">
        <f>ROUND(I965*H965,2)</f>
        <v>0</v>
      </c>
      <c r="K965" s="179" t="s">
        <v>1</v>
      </c>
      <c r="L965" s="184"/>
      <c r="M965" s="185" t="s">
        <v>1</v>
      </c>
      <c r="N965" s="186" t="s">
        <v>40</v>
      </c>
      <c r="P965" s="148">
        <f>O965*H965</f>
        <v>0</v>
      </c>
      <c r="Q965" s="148">
        <v>0.13500000000000001</v>
      </c>
      <c r="R965" s="148">
        <f>Q965*H965</f>
        <v>13.70196</v>
      </c>
      <c r="S965" s="148">
        <v>0</v>
      </c>
      <c r="T965" s="149">
        <f>S965*H965</f>
        <v>0</v>
      </c>
      <c r="AR965" s="150" t="s">
        <v>369</v>
      </c>
      <c r="AT965" s="150" t="s">
        <v>390</v>
      </c>
      <c r="AU965" s="150" t="s">
        <v>84</v>
      </c>
      <c r="AY965" s="18" t="s">
        <v>307</v>
      </c>
      <c r="BE965" s="151">
        <f>IF(N965="základní",J965,0)</f>
        <v>0</v>
      </c>
      <c r="BF965" s="151">
        <f>IF(N965="snížená",J965,0)</f>
        <v>0</v>
      </c>
      <c r="BG965" s="151">
        <f>IF(N965="zákl. přenesená",J965,0)</f>
        <v>0</v>
      </c>
      <c r="BH965" s="151">
        <f>IF(N965="sníž. přenesená",J965,0)</f>
        <v>0</v>
      </c>
      <c r="BI965" s="151">
        <f>IF(N965="nulová",J965,0)</f>
        <v>0</v>
      </c>
      <c r="BJ965" s="18" t="s">
        <v>82</v>
      </c>
      <c r="BK965" s="151">
        <f>ROUND(I965*H965,2)</f>
        <v>0</v>
      </c>
      <c r="BL965" s="18" t="s">
        <v>314</v>
      </c>
      <c r="BM965" s="150" t="s">
        <v>3071</v>
      </c>
    </row>
    <row r="966" spans="2:65" s="1" customFormat="1" ht="11.25">
      <c r="B966" s="33"/>
      <c r="D966" s="152" t="s">
        <v>316</v>
      </c>
      <c r="F966" s="153" t="s">
        <v>3070</v>
      </c>
      <c r="I966" s="154"/>
      <c r="L966" s="33"/>
      <c r="M966" s="155"/>
      <c r="T966" s="57"/>
      <c r="AT966" s="18" t="s">
        <v>316</v>
      </c>
      <c r="AU966" s="18" t="s">
        <v>84</v>
      </c>
    </row>
    <row r="967" spans="2:65" s="13" customFormat="1" ht="11.25">
      <c r="B967" s="162"/>
      <c r="D967" s="152" t="s">
        <v>318</v>
      </c>
      <c r="F967" s="164" t="s">
        <v>3072</v>
      </c>
      <c r="H967" s="165">
        <v>101.496</v>
      </c>
      <c r="I967" s="166"/>
      <c r="L967" s="162"/>
      <c r="M967" s="167"/>
      <c r="T967" s="168"/>
      <c r="AT967" s="163" t="s">
        <v>318</v>
      </c>
      <c r="AU967" s="163" t="s">
        <v>84</v>
      </c>
      <c r="AV967" s="13" t="s">
        <v>84</v>
      </c>
      <c r="AW967" s="13" t="s">
        <v>4</v>
      </c>
      <c r="AX967" s="13" t="s">
        <v>82</v>
      </c>
      <c r="AY967" s="163" t="s">
        <v>307</v>
      </c>
    </row>
    <row r="968" spans="2:65" s="1" customFormat="1" ht="33" customHeight="1">
      <c r="B968" s="33"/>
      <c r="C968" s="139" t="s">
        <v>1039</v>
      </c>
      <c r="D968" s="139" t="s">
        <v>309</v>
      </c>
      <c r="E968" s="140" t="s">
        <v>3073</v>
      </c>
      <c r="F968" s="141" t="s">
        <v>3074</v>
      </c>
      <c r="G968" s="142" t="s">
        <v>312</v>
      </c>
      <c r="H968" s="143">
        <v>2.56</v>
      </c>
      <c r="I968" s="144"/>
      <c r="J968" s="145">
        <f>ROUND(I968*H968,2)</f>
        <v>0</v>
      </c>
      <c r="K968" s="141" t="s">
        <v>1</v>
      </c>
      <c r="L968" s="33"/>
      <c r="M968" s="146" t="s">
        <v>1</v>
      </c>
      <c r="N968" s="147" t="s">
        <v>40</v>
      </c>
      <c r="P968" s="148">
        <f>O968*H968</f>
        <v>0</v>
      </c>
      <c r="Q968" s="148">
        <v>0.10100000000000001</v>
      </c>
      <c r="R968" s="148">
        <f>Q968*H968</f>
        <v>0.25856000000000001</v>
      </c>
      <c r="S968" s="148">
        <v>0</v>
      </c>
      <c r="T968" s="149">
        <f>S968*H968</f>
        <v>0</v>
      </c>
      <c r="AR968" s="150" t="s">
        <v>314</v>
      </c>
      <c r="AT968" s="150" t="s">
        <v>309</v>
      </c>
      <c r="AU968" s="150" t="s">
        <v>84</v>
      </c>
      <c r="AY968" s="18" t="s">
        <v>307</v>
      </c>
      <c r="BE968" s="151">
        <f>IF(N968="základní",J968,0)</f>
        <v>0</v>
      </c>
      <c r="BF968" s="151">
        <f>IF(N968="snížená",J968,0)</f>
        <v>0</v>
      </c>
      <c r="BG968" s="151">
        <f>IF(N968="zákl. přenesená",J968,0)</f>
        <v>0</v>
      </c>
      <c r="BH968" s="151">
        <f>IF(N968="sníž. přenesená",J968,0)</f>
        <v>0</v>
      </c>
      <c r="BI968" s="151">
        <f>IF(N968="nulová",J968,0)</f>
        <v>0</v>
      </c>
      <c r="BJ968" s="18" t="s">
        <v>82</v>
      </c>
      <c r="BK968" s="151">
        <f>ROUND(I968*H968,2)</f>
        <v>0</v>
      </c>
      <c r="BL968" s="18" t="s">
        <v>314</v>
      </c>
      <c r="BM968" s="150" t="s">
        <v>3075</v>
      </c>
    </row>
    <row r="969" spans="2:65" s="1" customFormat="1" ht="48.75">
      <c r="B969" s="33"/>
      <c r="D969" s="152" t="s">
        <v>316</v>
      </c>
      <c r="F969" s="153" t="s">
        <v>3076</v>
      </c>
      <c r="I969" s="154"/>
      <c r="L969" s="33"/>
      <c r="M969" s="155"/>
      <c r="T969" s="57"/>
      <c r="AT969" s="18" t="s">
        <v>316</v>
      </c>
      <c r="AU969" s="18" t="s">
        <v>84</v>
      </c>
    </row>
    <row r="970" spans="2:65" s="13" customFormat="1" ht="11.25">
      <c r="B970" s="162"/>
      <c r="D970" s="152" t="s">
        <v>318</v>
      </c>
      <c r="E970" s="163" t="s">
        <v>1</v>
      </c>
      <c r="F970" s="164" t="s">
        <v>2416</v>
      </c>
      <c r="H970" s="165">
        <v>2.56</v>
      </c>
      <c r="I970" s="166"/>
      <c r="L970" s="162"/>
      <c r="M970" s="167"/>
      <c r="T970" s="168"/>
      <c r="AT970" s="163" t="s">
        <v>318</v>
      </c>
      <c r="AU970" s="163" t="s">
        <v>84</v>
      </c>
      <c r="AV970" s="13" t="s">
        <v>84</v>
      </c>
      <c r="AW970" s="13" t="s">
        <v>32</v>
      </c>
      <c r="AX970" s="13" t="s">
        <v>82</v>
      </c>
      <c r="AY970" s="163" t="s">
        <v>307</v>
      </c>
    </row>
    <row r="971" spans="2:65" s="1" customFormat="1" ht="11.25">
      <c r="B971" s="33"/>
      <c r="D971" s="152" t="s">
        <v>648</v>
      </c>
      <c r="F971" s="187" t="s">
        <v>2533</v>
      </c>
      <c r="L971" s="33"/>
      <c r="M971" s="155"/>
      <c r="T971" s="57"/>
      <c r="AU971" s="18" t="s">
        <v>84</v>
      </c>
    </row>
    <row r="972" spans="2:65" s="1" customFormat="1" ht="11.25">
      <c r="B972" s="33"/>
      <c r="D972" s="152" t="s">
        <v>648</v>
      </c>
      <c r="F972" s="188" t="s">
        <v>2531</v>
      </c>
      <c r="H972" s="189">
        <v>0</v>
      </c>
      <c r="L972" s="33"/>
      <c r="M972" s="155"/>
      <c r="T972" s="57"/>
      <c r="AU972" s="18" t="s">
        <v>84</v>
      </c>
    </row>
    <row r="973" spans="2:65" s="1" customFormat="1" ht="11.25">
      <c r="B973" s="33"/>
      <c r="D973" s="152" t="s">
        <v>648</v>
      </c>
      <c r="F973" s="188" t="s">
        <v>2534</v>
      </c>
      <c r="H973" s="189">
        <v>2.56</v>
      </c>
      <c r="L973" s="33"/>
      <c r="M973" s="155"/>
      <c r="T973" s="57"/>
      <c r="AU973" s="18" t="s">
        <v>84</v>
      </c>
    </row>
    <row r="974" spans="2:65" s="1" customFormat="1" ht="21.75" customHeight="1">
      <c r="B974" s="33"/>
      <c r="C974" s="177" t="s">
        <v>1044</v>
      </c>
      <c r="D974" s="177" t="s">
        <v>390</v>
      </c>
      <c r="E974" s="178" t="s">
        <v>3077</v>
      </c>
      <c r="F974" s="179" t="s">
        <v>3078</v>
      </c>
      <c r="G974" s="180" t="s">
        <v>312</v>
      </c>
      <c r="H974" s="181">
        <v>2.637</v>
      </c>
      <c r="I974" s="182"/>
      <c r="J974" s="183">
        <f>ROUND(I974*H974,2)</f>
        <v>0</v>
      </c>
      <c r="K974" s="179" t="s">
        <v>1</v>
      </c>
      <c r="L974" s="184"/>
      <c r="M974" s="185" t="s">
        <v>1</v>
      </c>
      <c r="N974" s="186" t="s">
        <v>40</v>
      </c>
      <c r="P974" s="148">
        <f>O974*H974</f>
        <v>0</v>
      </c>
      <c r="Q974" s="148">
        <v>6.7000000000000004E-2</v>
      </c>
      <c r="R974" s="148">
        <f>Q974*H974</f>
        <v>0.176679</v>
      </c>
      <c r="S974" s="148">
        <v>0</v>
      </c>
      <c r="T974" s="149">
        <f>S974*H974</f>
        <v>0</v>
      </c>
      <c r="AR974" s="150" t="s">
        <v>369</v>
      </c>
      <c r="AT974" s="150" t="s">
        <v>390</v>
      </c>
      <c r="AU974" s="150" t="s">
        <v>84</v>
      </c>
      <c r="AY974" s="18" t="s">
        <v>307</v>
      </c>
      <c r="BE974" s="151">
        <f>IF(N974="základní",J974,0)</f>
        <v>0</v>
      </c>
      <c r="BF974" s="151">
        <f>IF(N974="snížená",J974,0)</f>
        <v>0</v>
      </c>
      <c r="BG974" s="151">
        <f>IF(N974="zákl. přenesená",J974,0)</f>
        <v>0</v>
      </c>
      <c r="BH974" s="151">
        <f>IF(N974="sníž. přenesená",J974,0)</f>
        <v>0</v>
      </c>
      <c r="BI974" s="151">
        <f>IF(N974="nulová",J974,0)</f>
        <v>0</v>
      </c>
      <c r="BJ974" s="18" t="s">
        <v>82</v>
      </c>
      <c r="BK974" s="151">
        <f>ROUND(I974*H974,2)</f>
        <v>0</v>
      </c>
      <c r="BL974" s="18" t="s">
        <v>314</v>
      </c>
      <c r="BM974" s="150" t="s">
        <v>3079</v>
      </c>
    </row>
    <row r="975" spans="2:65" s="1" customFormat="1" ht="11.25">
      <c r="B975" s="33"/>
      <c r="D975" s="152" t="s">
        <v>316</v>
      </c>
      <c r="F975" s="153" t="s">
        <v>3078</v>
      </c>
      <c r="I975" s="154"/>
      <c r="L975" s="33"/>
      <c r="M975" s="155"/>
      <c r="T975" s="57"/>
      <c r="AT975" s="18" t="s">
        <v>316</v>
      </c>
      <c r="AU975" s="18" t="s">
        <v>84</v>
      </c>
    </row>
    <row r="976" spans="2:65" s="13" customFormat="1" ht="11.25">
      <c r="B976" s="162"/>
      <c r="D976" s="152" t="s">
        <v>318</v>
      </c>
      <c r="F976" s="164" t="s">
        <v>3080</v>
      </c>
      <c r="H976" s="165">
        <v>2.637</v>
      </c>
      <c r="I976" s="166"/>
      <c r="L976" s="162"/>
      <c r="M976" s="167"/>
      <c r="T976" s="168"/>
      <c r="AT976" s="163" t="s">
        <v>318</v>
      </c>
      <c r="AU976" s="163" t="s">
        <v>84</v>
      </c>
      <c r="AV976" s="13" t="s">
        <v>84</v>
      </c>
      <c r="AW976" s="13" t="s">
        <v>4</v>
      </c>
      <c r="AX976" s="13" t="s">
        <v>82</v>
      </c>
      <c r="AY976" s="163" t="s">
        <v>307</v>
      </c>
    </row>
    <row r="977" spans="2:65" s="11" customFormat="1" ht="22.9" customHeight="1">
      <c r="B977" s="127"/>
      <c r="D977" s="128" t="s">
        <v>74</v>
      </c>
      <c r="E977" s="137" t="s">
        <v>741</v>
      </c>
      <c r="F977" s="137" t="s">
        <v>3081</v>
      </c>
      <c r="I977" s="130"/>
      <c r="J977" s="138">
        <f>BK977</f>
        <v>0</v>
      </c>
      <c r="L977" s="127"/>
      <c r="M977" s="132"/>
      <c r="P977" s="133">
        <f>SUM(P978:P1161)</f>
        <v>0</v>
      </c>
      <c r="R977" s="133">
        <f>SUM(R978:R1161)</f>
        <v>22.685618539999997</v>
      </c>
      <c r="T977" s="134">
        <f>SUM(T978:T1161)</f>
        <v>0.05</v>
      </c>
      <c r="AR977" s="128" t="s">
        <v>82</v>
      </c>
      <c r="AT977" s="135" t="s">
        <v>74</v>
      </c>
      <c r="AU977" s="135" t="s">
        <v>82</v>
      </c>
      <c r="AY977" s="128" t="s">
        <v>307</v>
      </c>
      <c r="BK977" s="136">
        <f>SUM(BK978:BK1161)</f>
        <v>0</v>
      </c>
    </row>
    <row r="978" spans="2:65" s="1" customFormat="1" ht="24.2" customHeight="1">
      <c r="B978" s="33"/>
      <c r="C978" s="139" t="s">
        <v>1050</v>
      </c>
      <c r="D978" s="139" t="s">
        <v>309</v>
      </c>
      <c r="E978" s="140" t="s">
        <v>3082</v>
      </c>
      <c r="F978" s="141" t="s">
        <v>3083</v>
      </c>
      <c r="G978" s="142" t="s">
        <v>312</v>
      </c>
      <c r="H978" s="143">
        <v>51.64</v>
      </c>
      <c r="I978" s="144"/>
      <c r="J978" s="145">
        <f>ROUND(I978*H978,2)</f>
        <v>0</v>
      </c>
      <c r="K978" s="141" t="s">
        <v>313</v>
      </c>
      <c r="L978" s="33"/>
      <c r="M978" s="146" t="s">
        <v>1</v>
      </c>
      <c r="N978" s="147" t="s">
        <v>40</v>
      </c>
      <c r="P978" s="148">
        <f>O978*H978</f>
        <v>0</v>
      </c>
      <c r="Q978" s="148">
        <v>2.63E-4</v>
      </c>
      <c r="R978" s="148">
        <f>Q978*H978</f>
        <v>1.3581319999999999E-2</v>
      </c>
      <c r="S978" s="148">
        <v>0</v>
      </c>
      <c r="T978" s="149">
        <f>S978*H978</f>
        <v>0</v>
      </c>
      <c r="AR978" s="150" t="s">
        <v>314</v>
      </c>
      <c r="AT978" s="150" t="s">
        <v>309</v>
      </c>
      <c r="AU978" s="150" t="s">
        <v>84</v>
      </c>
      <c r="AY978" s="18" t="s">
        <v>307</v>
      </c>
      <c r="BE978" s="151">
        <f>IF(N978="základní",J978,0)</f>
        <v>0</v>
      </c>
      <c r="BF978" s="151">
        <f>IF(N978="snížená",J978,0)</f>
        <v>0</v>
      </c>
      <c r="BG978" s="151">
        <f>IF(N978="zákl. přenesená",J978,0)</f>
        <v>0</v>
      </c>
      <c r="BH978" s="151">
        <f>IF(N978="sníž. přenesená",J978,0)</f>
        <v>0</v>
      </c>
      <c r="BI978" s="151">
        <f>IF(N978="nulová",J978,0)</f>
        <v>0</v>
      </c>
      <c r="BJ978" s="18" t="s">
        <v>82</v>
      </c>
      <c r="BK978" s="151">
        <f>ROUND(I978*H978,2)</f>
        <v>0</v>
      </c>
      <c r="BL978" s="18" t="s">
        <v>314</v>
      </c>
      <c r="BM978" s="150" t="s">
        <v>3084</v>
      </c>
    </row>
    <row r="979" spans="2:65" s="1" customFormat="1" ht="19.5">
      <c r="B979" s="33"/>
      <c r="D979" s="152" t="s">
        <v>316</v>
      </c>
      <c r="F979" s="153" t="s">
        <v>3085</v>
      </c>
      <c r="I979" s="154"/>
      <c r="L979" s="33"/>
      <c r="M979" s="155"/>
      <c r="T979" s="57"/>
      <c r="AT979" s="18" t="s">
        <v>316</v>
      </c>
      <c r="AU979" s="18" t="s">
        <v>84</v>
      </c>
    </row>
    <row r="980" spans="2:65" s="13" customFormat="1" ht="11.25">
      <c r="B980" s="162"/>
      <c r="D980" s="152" t="s">
        <v>318</v>
      </c>
      <c r="E980" s="163" t="s">
        <v>1</v>
      </c>
      <c r="F980" s="164" t="s">
        <v>2366</v>
      </c>
      <c r="H980" s="165">
        <v>51.64</v>
      </c>
      <c r="I980" s="166"/>
      <c r="L980" s="162"/>
      <c r="M980" s="167"/>
      <c r="T980" s="168"/>
      <c r="AT980" s="163" t="s">
        <v>318</v>
      </c>
      <c r="AU980" s="163" t="s">
        <v>84</v>
      </c>
      <c r="AV980" s="13" t="s">
        <v>84</v>
      </c>
      <c r="AW980" s="13" t="s">
        <v>32</v>
      </c>
      <c r="AX980" s="13" t="s">
        <v>82</v>
      </c>
      <c r="AY980" s="163" t="s">
        <v>307</v>
      </c>
    </row>
    <row r="981" spans="2:65" s="1" customFormat="1" ht="11.25">
      <c r="B981" s="33"/>
      <c r="D981" s="152" t="s">
        <v>648</v>
      </c>
      <c r="F981" s="187" t="s">
        <v>3086</v>
      </c>
      <c r="L981" s="33"/>
      <c r="M981" s="155"/>
      <c r="T981" s="57"/>
      <c r="AU981" s="18" t="s">
        <v>84</v>
      </c>
    </row>
    <row r="982" spans="2:65" s="1" customFormat="1" ht="11.25">
      <c r="B982" s="33"/>
      <c r="D982" s="152" t="s">
        <v>648</v>
      </c>
      <c r="F982" s="188" t="s">
        <v>3087</v>
      </c>
      <c r="H982" s="189">
        <v>0</v>
      </c>
      <c r="L982" s="33"/>
      <c r="M982" s="155"/>
      <c r="T982" s="57"/>
      <c r="AU982" s="18" t="s">
        <v>84</v>
      </c>
    </row>
    <row r="983" spans="2:65" s="1" customFormat="1" ht="11.25">
      <c r="B983" s="33"/>
      <c r="D983" s="152" t="s">
        <v>648</v>
      </c>
      <c r="F983" s="188" t="s">
        <v>3088</v>
      </c>
      <c r="H983" s="189">
        <v>33.130000000000003</v>
      </c>
      <c r="L983" s="33"/>
      <c r="M983" s="155"/>
      <c r="T983" s="57"/>
      <c r="AU983" s="18" t="s">
        <v>84</v>
      </c>
    </row>
    <row r="984" spans="2:65" s="1" customFormat="1" ht="11.25">
      <c r="B984" s="33"/>
      <c r="D984" s="152" t="s">
        <v>648</v>
      </c>
      <c r="F984" s="188" t="s">
        <v>3089</v>
      </c>
      <c r="H984" s="189">
        <v>0</v>
      </c>
      <c r="L984" s="33"/>
      <c r="M984" s="155"/>
      <c r="T984" s="57"/>
      <c r="AU984" s="18" t="s">
        <v>84</v>
      </c>
    </row>
    <row r="985" spans="2:65" s="1" customFormat="1" ht="11.25">
      <c r="B985" s="33"/>
      <c r="D985" s="152" t="s">
        <v>648</v>
      </c>
      <c r="F985" s="188" t="s">
        <v>3090</v>
      </c>
      <c r="H985" s="189">
        <v>3.74</v>
      </c>
      <c r="L985" s="33"/>
      <c r="M985" s="155"/>
      <c r="T985" s="57"/>
      <c r="AU985" s="18" t="s">
        <v>84</v>
      </c>
    </row>
    <row r="986" spans="2:65" s="1" customFormat="1" ht="11.25">
      <c r="B986" s="33"/>
      <c r="D986" s="152" t="s">
        <v>648</v>
      </c>
      <c r="F986" s="188" t="s">
        <v>3091</v>
      </c>
      <c r="H986" s="189">
        <v>0</v>
      </c>
      <c r="L986" s="33"/>
      <c r="M986" s="155"/>
      <c r="T986" s="57"/>
      <c r="AU986" s="18" t="s">
        <v>84</v>
      </c>
    </row>
    <row r="987" spans="2:65" s="1" customFormat="1" ht="11.25">
      <c r="B987" s="33"/>
      <c r="D987" s="152" t="s">
        <v>648</v>
      </c>
      <c r="F987" s="188" t="s">
        <v>3092</v>
      </c>
      <c r="H987" s="189">
        <v>14.77</v>
      </c>
      <c r="L987" s="33"/>
      <c r="M987" s="155"/>
      <c r="T987" s="57"/>
      <c r="AU987" s="18" t="s">
        <v>84</v>
      </c>
    </row>
    <row r="988" spans="2:65" s="1" customFormat="1" ht="11.25">
      <c r="B988" s="33"/>
      <c r="D988" s="152" t="s">
        <v>648</v>
      </c>
      <c r="F988" s="188" t="s">
        <v>325</v>
      </c>
      <c r="H988" s="189">
        <v>51.64</v>
      </c>
      <c r="L988" s="33"/>
      <c r="M988" s="155"/>
      <c r="T988" s="57"/>
      <c r="AU988" s="18" t="s">
        <v>84</v>
      </c>
    </row>
    <row r="989" spans="2:65" s="1" customFormat="1" ht="24.2" customHeight="1">
      <c r="B989" s="33"/>
      <c r="C989" s="139" t="s">
        <v>1053</v>
      </c>
      <c r="D989" s="139" t="s">
        <v>309</v>
      </c>
      <c r="E989" s="140" t="s">
        <v>3093</v>
      </c>
      <c r="F989" s="141" t="s">
        <v>3094</v>
      </c>
      <c r="G989" s="142" t="s">
        <v>312</v>
      </c>
      <c r="H989" s="143">
        <v>51.64</v>
      </c>
      <c r="I989" s="144"/>
      <c r="J989" s="145">
        <f>ROUND(I989*H989,2)</f>
        <v>0</v>
      </c>
      <c r="K989" s="141" t="s">
        <v>313</v>
      </c>
      <c r="L989" s="33"/>
      <c r="M989" s="146" t="s">
        <v>1</v>
      </c>
      <c r="N989" s="147" t="s">
        <v>40</v>
      </c>
      <c r="P989" s="148">
        <f>O989*H989</f>
        <v>0</v>
      </c>
      <c r="Q989" s="148">
        <v>1.8380000000000001E-2</v>
      </c>
      <c r="R989" s="148">
        <f>Q989*H989</f>
        <v>0.94914320000000008</v>
      </c>
      <c r="S989" s="148">
        <v>0</v>
      </c>
      <c r="T989" s="149">
        <f>S989*H989</f>
        <v>0</v>
      </c>
      <c r="AR989" s="150" t="s">
        <v>314</v>
      </c>
      <c r="AT989" s="150" t="s">
        <v>309</v>
      </c>
      <c r="AU989" s="150" t="s">
        <v>84</v>
      </c>
      <c r="AY989" s="18" t="s">
        <v>307</v>
      </c>
      <c r="BE989" s="151">
        <f>IF(N989="základní",J989,0)</f>
        <v>0</v>
      </c>
      <c r="BF989" s="151">
        <f>IF(N989="snížená",J989,0)</f>
        <v>0</v>
      </c>
      <c r="BG989" s="151">
        <f>IF(N989="zákl. přenesená",J989,0)</f>
        <v>0</v>
      </c>
      <c r="BH989" s="151">
        <f>IF(N989="sníž. přenesená",J989,0)</f>
        <v>0</v>
      </c>
      <c r="BI989" s="151">
        <f>IF(N989="nulová",J989,0)</f>
        <v>0</v>
      </c>
      <c r="BJ989" s="18" t="s">
        <v>82</v>
      </c>
      <c r="BK989" s="151">
        <f>ROUND(I989*H989,2)</f>
        <v>0</v>
      </c>
      <c r="BL989" s="18" t="s">
        <v>314</v>
      </c>
      <c r="BM989" s="150" t="s">
        <v>3095</v>
      </c>
    </row>
    <row r="990" spans="2:65" s="1" customFormat="1" ht="29.25">
      <c r="B990" s="33"/>
      <c r="D990" s="152" t="s">
        <v>316</v>
      </c>
      <c r="F990" s="153" t="s">
        <v>3096</v>
      </c>
      <c r="I990" s="154"/>
      <c r="L990" s="33"/>
      <c r="M990" s="155"/>
      <c r="T990" s="57"/>
      <c r="AT990" s="18" t="s">
        <v>316</v>
      </c>
      <c r="AU990" s="18" t="s">
        <v>84</v>
      </c>
    </row>
    <row r="991" spans="2:65" s="13" customFormat="1" ht="11.25">
      <c r="B991" s="162"/>
      <c r="D991" s="152" t="s">
        <v>318</v>
      </c>
      <c r="E991" s="163" t="s">
        <v>1</v>
      </c>
      <c r="F991" s="164" t="s">
        <v>2366</v>
      </c>
      <c r="H991" s="165">
        <v>51.64</v>
      </c>
      <c r="I991" s="166"/>
      <c r="L991" s="162"/>
      <c r="M991" s="167"/>
      <c r="T991" s="168"/>
      <c r="AT991" s="163" t="s">
        <v>318</v>
      </c>
      <c r="AU991" s="163" t="s">
        <v>84</v>
      </c>
      <c r="AV991" s="13" t="s">
        <v>84</v>
      </c>
      <c r="AW991" s="13" t="s">
        <v>32</v>
      </c>
      <c r="AX991" s="13" t="s">
        <v>82</v>
      </c>
      <c r="AY991" s="163" t="s">
        <v>307</v>
      </c>
    </row>
    <row r="992" spans="2:65" s="1" customFormat="1" ht="11.25">
      <c r="B992" s="33"/>
      <c r="D992" s="152" t="s">
        <v>648</v>
      </c>
      <c r="F992" s="187" t="s">
        <v>3086</v>
      </c>
      <c r="L992" s="33"/>
      <c r="M992" s="155"/>
      <c r="T992" s="57"/>
      <c r="AU992" s="18" t="s">
        <v>84</v>
      </c>
    </row>
    <row r="993" spans="2:65" s="1" customFormat="1" ht="11.25">
      <c r="B993" s="33"/>
      <c r="D993" s="152" t="s">
        <v>648</v>
      </c>
      <c r="F993" s="188" t="s">
        <v>3087</v>
      </c>
      <c r="H993" s="189">
        <v>0</v>
      </c>
      <c r="L993" s="33"/>
      <c r="M993" s="155"/>
      <c r="T993" s="57"/>
      <c r="AU993" s="18" t="s">
        <v>84</v>
      </c>
    </row>
    <row r="994" spans="2:65" s="1" customFormat="1" ht="11.25">
      <c r="B994" s="33"/>
      <c r="D994" s="152" t="s">
        <v>648</v>
      </c>
      <c r="F994" s="188" t="s">
        <v>3088</v>
      </c>
      <c r="H994" s="189">
        <v>33.130000000000003</v>
      </c>
      <c r="L994" s="33"/>
      <c r="M994" s="155"/>
      <c r="T994" s="57"/>
      <c r="AU994" s="18" t="s">
        <v>84</v>
      </c>
    </row>
    <row r="995" spans="2:65" s="1" customFormat="1" ht="11.25">
      <c r="B995" s="33"/>
      <c r="D995" s="152" t="s">
        <v>648</v>
      </c>
      <c r="F995" s="188" t="s">
        <v>3089</v>
      </c>
      <c r="H995" s="189">
        <v>0</v>
      </c>
      <c r="L995" s="33"/>
      <c r="M995" s="155"/>
      <c r="T995" s="57"/>
      <c r="AU995" s="18" t="s">
        <v>84</v>
      </c>
    </row>
    <row r="996" spans="2:65" s="1" customFormat="1" ht="11.25">
      <c r="B996" s="33"/>
      <c r="D996" s="152" t="s">
        <v>648</v>
      </c>
      <c r="F996" s="188" t="s">
        <v>3090</v>
      </c>
      <c r="H996" s="189">
        <v>3.74</v>
      </c>
      <c r="L996" s="33"/>
      <c r="M996" s="155"/>
      <c r="T996" s="57"/>
      <c r="AU996" s="18" t="s">
        <v>84</v>
      </c>
    </row>
    <row r="997" spans="2:65" s="1" customFormat="1" ht="11.25">
      <c r="B997" s="33"/>
      <c r="D997" s="152" t="s">
        <v>648</v>
      </c>
      <c r="F997" s="188" t="s">
        <v>3091</v>
      </c>
      <c r="H997" s="189">
        <v>0</v>
      </c>
      <c r="L997" s="33"/>
      <c r="M997" s="155"/>
      <c r="T997" s="57"/>
      <c r="AU997" s="18" t="s">
        <v>84</v>
      </c>
    </row>
    <row r="998" spans="2:65" s="1" customFormat="1" ht="11.25">
      <c r="B998" s="33"/>
      <c r="D998" s="152" t="s">
        <v>648</v>
      </c>
      <c r="F998" s="188" t="s">
        <v>3092</v>
      </c>
      <c r="H998" s="189">
        <v>14.77</v>
      </c>
      <c r="L998" s="33"/>
      <c r="M998" s="155"/>
      <c r="T998" s="57"/>
      <c r="AU998" s="18" t="s">
        <v>84</v>
      </c>
    </row>
    <row r="999" spans="2:65" s="1" customFormat="1" ht="11.25">
      <c r="B999" s="33"/>
      <c r="D999" s="152" t="s">
        <v>648</v>
      </c>
      <c r="F999" s="188" t="s">
        <v>325</v>
      </c>
      <c r="H999" s="189">
        <v>51.64</v>
      </c>
      <c r="L999" s="33"/>
      <c r="M999" s="155"/>
      <c r="T999" s="57"/>
      <c r="AU999" s="18" t="s">
        <v>84</v>
      </c>
    </row>
    <row r="1000" spans="2:65" s="1" customFormat="1" ht="24.2" customHeight="1">
      <c r="B1000" s="33"/>
      <c r="C1000" s="139" t="s">
        <v>1059</v>
      </c>
      <c r="D1000" s="139" t="s">
        <v>309</v>
      </c>
      <c r="E1000" s="140" t="s">
        <v>622</v>
      </c>
      <c r="F1000" s="141" t="s">
        <v>623</v>
      </c>
      <c r="G1000" s="142" t="s">
        <v>312</v>
      </c>
      <c r="H1000" s="143">
        <v>1118.3399999999999</v>
      </c>
      <c r="I1000" s="144"/>
      <c r="J1000" s="145">
        <f>ROUND(I1000*H1000,2)</f>
        <v>0</v>
      </c>
      <c r="K1000" s="141" t="s">
        <v>313</v>
      </c>
      <c r="L1000" s="33"/>
      <c r="M1000" s="146" t="s">
        <v>1</v>
      </c>
      <c r="N1000" s="147" t="s">
        <v>40</v>
      </c>
      <c r="P1000" s="148">
        <f>O1000*H1000</f>
        <v>0</v>
      </c>
      <c r="Q1000" s="148">
        <v>2.63E-4</v>
      </c>
      <c r="R1000" s="148">
        <f>Q1000*H1000</f>
        <v>0.29412341999999997</v>
      </c>
      <c r="S1000" s="148">
        <v>0</v>
      </c>
      <c r="T1000" s="149">
        <f>S1000*H1000</f>
        <v>0</v>
      </c>
      <c r="AR1000" s="150" t="s">
        <v>314</v>
      </c>
      <c r="AT1000" s="150" t="s">
        <v>309</v>
      </c>
      <c r="AU1000" s="150" t="s">
        <v>84</v>
      </c>
      <c r="AY1000" s="18" t="s">
        <v>307</v>
      </c>
      <c r="BE1000" s="151">
        <f>IF(N1000="základní",J1000,0)</f>
        <v>0</v>
      </c>
      <c r="BF1000" s="151">
        <f>IF(N1000="snížená",J1000,0)</f>
        <v>0</v>
      </c>
      <c r="BG1000" s="151">
        <f>IF(N1000="zákl. přenesená",J1000,0)</f>
        <v>0</v>
      </c>
      <c r="BH1000" s="151">
        <f>IF(N1000="sníž. přenesená",J1000,0)</f>
        <v>0</v>
      </c>
      <c r="BI1000" s="151">
        <f>IF(N1000="nulová",J1000,0)</f>
        <v>0</v>
      </c>
      <c r="BJ1000" s="18" t="s">
        <v>82</v>
      </c>
      <c r="BK1000" s="151">
        <f>ROUND(I1000*H1000,2)</f>
        <v>0</v>
      </c>
      <c r="BL1000" s="18" t="s">
        <v>314</v>
      </c>
      <c r="BM1000" s="150" t="s">
        <v>3097</v>
      </c>
    </row>
    <row r="1001" spans="2:65" s="1" customFormat="1" ht="19.5">
      <c r="B1001" s="33"/>
      <c r="D1001" s="152" t="s">
        <v>316</v>
      </c>
      <c r="F1001" s="153" t="s">
        <v>625</v>
      </c>
      <c r="I1001" s="154"/>
      <c r="L1001" s="33"/>
      <c r="M1001" s="155"/>
      <c r="T1001" s="57"/>
      <c r="AT1001" s="18" t="s">
        <v>316</v>
      </c>
      <c r="AU1001" s="18" t="s">
        <v>84</v>
      </c>
    </row>
    <row r="1002" spans="2:65" s="13" customFormat="1" ht="11.25">
      <c r="B1002" s="162"/>
      <c r="D1002" s="152" t="s">
        <v>318</v>
      </c>
      <c r="E1002" s="163" t="s">
        <v>1</v>
      </c>
      <c r="F1002" s="164" t="s">
        <v>2342</v>
      </c>
      <c r="H1002" s="165">
        <v>1118.3399999999999</v>
      </c>
      <c r="I1002" s="166"/>
      <c r="L1002" s="162"/>
      <c r="M1002" s="167"/>
      <c r="T1002" s="168"/>
      <c r="AT1002" s="163" t="s">
        <v>318</v>
      </c>
      <c r="AU1002" s="163" t="s">
        <v>84</v>
      </c>
      <c r="AV1002" s="13" t="s">
        <v>84</v>
      </c>
      <c r="AW1002" s="13" t="s">
        <v>32</v>
      </c>
      <c r="AX1002" s="13" t="s">
        <v>82</v>
      </c>
      <c r="AY1002" s="163" t="s">
        <v>307</v>
      </c>
    </row>
    <row r="1003" spans="2:65" s="1" customFormat="1" ht="11.25">
      <c r="B1003" s="33"/>
      <c r="D1003" s="152" t="s">
        <v>648</v>
      </c>
      <c r="F1003" s="187" t="s">
        <v>3098</v>
      </c>
      <c r="L1003" s="33"/>
      <c r="M1003" s="155"/>
      <c r="T1003" s="57"/>
      <c r="AU1003" s="18" t="s">
        <v>84</v>
      </c>
    </row>
    <row r="1004" spans="2:65" s="1" customFormat="1" ht="11.25">
      <c r="B1004" s="33"/>
      <c r="D1004" s="152" t="s">
        <v>648</v>
      </c>
      <c r="F1004" s="188" t="s">
        <v>3087</v>
      </c>
      <c r="H1004" s="189">
        <v>0</v>
      </c>
      <c r="L1004" s="33"/>
      <c r="M1004" s="155"/>
      <c r="T1004" s="57"/>
      <c r="AU1004" s="18" t="s">
        <v>84</v>
      </c>
    </row>
    <row r="1005" spans="2:65" s="1" customFormat="1" ht="11.25">
      <c r="B1005" s="33"/>
      <c r="D1005" s="152" t="s">
        <v>648</v>
      </c>
      <c r="F1005" s="188" t="s">
        <v>3099</v>
      </c>
      <c r="H1005" s="189">
        <v>71.721000000000004</v>
      </c>
      <c r="L1005" s="33"/>
      <c r="M1005" s="155"/>
      <c r="T1005" s="57"/>
      <c r="AU1005" s="18" t="s">
        <v>84</v>
      </c>
    </row>
    <row r="1006" spans="2:65" s="1" customFormat="1" ht="11.25">
      <c r="B1006" s="33"/>
      <c r="D1006" s="152" t="s">
        <v>648</v>
      </c>
      <c r="F1006" s="188" t="s">
        <v>3100</v>
      </c>
      <c r="H1006" s="189">
        <v>0</v>
      </c>
      <c r="L1006" s="33"/>
      <c r="M1006" s="155"/>
      <c r="T1006" s="57"/>
      <c r="AU1006" s="18" t="s">
        <v>84</v>
      </c>
    </row>
    <row r="1007" spans="2:65" s="1" customFormat="1" ht="11.25">
      <c r="B1007" s="33"/>
      <c r="D1007" s="152" t="s">
        <v>648</v>
      </c>
      <c r="F1007" s="188" t="s">
        <v>3101</v>
      </c>
      <c r="H1007" s="189">
        <v>50.588000000000001</v>
      </c>
      <c r="L1007" s="33"/>
      <c r="M1007" s="155"/>
      <c r="T1007" s="57"/>
      <c r="AU1007" s="18" t="s">
        <v>84</v>
      </c>
    </row>
    <row r="1008" spans="2:65" s="1" customFormat="1" ht="11.25">
      <c r="B1008" s="33"/>
      <c r="D1008" s="152" t="s">
        <v>648</v>
      </c>
      <c r="F1008" s="188" t="s">
        <v>3102</v>
      </c>
      <c r="H1008" s="189">
        <v>0</v>
      </c>
      <c r="L1008" s="33"/>
      <c r="M1008" s="155"/>
      <c r="T1008" s="57"/>
      <c r="AU1008" s="18" t="s">
        <v>84</v>
      </c>
    </row>
    <row r="1009" spans="2:47" s="1" customFormat="1" ht="11.25">
      <c r="B1009" s="33"/>
      <c r="D1009" s="152" t="s">
        <v>648</v>
      </c>
      <c r="F1009" s="188" t="s">
        <v>3103</v>
      </c>
      <c r="H1009" s="189">
        <v>65.611000000000004</v>
      </c>
      <c r="L1009" s="33"/>
      <c r="M1009" s="155"/>
      <c r="T1009" s="57"/>
      <c r="AU1009" s="18" t="s">
        <v>84</v>
      </c>
    </row>
    <row r="1010" spans="2:47" s="1" customFormat="1" ht="11.25">
      <c r="B1010" s="33"/>
      <c r="D1010" s="152" t="s">
        <v>648</v>
      </c>
      <c r="F1010" s="188" t="s">
        <v>3104</v>
      </c>
      <c r="H1010" s="189">
        <v>0</v>
      </c>
      <c r="L1010" s="33"/>
      <c r="M1010" s="155"/>
      <c r="T1010" s="57"/>
      <c r="AU1010" s="18" t="s">
        <v>84</v>
      </c>
    </row>
    <row r="1011" spans="2:47" s="1" customFormat="1" ht="11.25">
      <c r="B1011" s="33"/>
      <c r="D1011" s="152" t="s">
        <v>648</v>
      </c>
      <c r="F1011" s="188" t="s">
        <v>3105</v>
      </c>
      <c r="H1011" s="189">
        <v>42.488</v>
      </c>
      <c r="L1011" s="33"/>
      <c r="M1011" s="155"/>
      <c r="T1011" s="57"/>
      <c r="AU1011" s="18" t="s">
        <v>84</v>
      </c>
    </row>
    <row r="1012" spans="2:47" s="1" customFormat="1" ht="11.25">
      <c r="B1012" s="33"/>
      <c r="D1012" s="152" t="s">
        <v>648</v>
      </c>
      <c r="F1012" s="188" t="s">
        <v>3106</v>
      </c>
      <c r="H1012" s="189">
        <v>0</v>
      </c>
      <c r="L1012" s="33"/>
      <c r="M1012" s="155"/>
      <c r="T1012" s="57"/>
      <c r="AU1012" s="18" t="s">
        <v>84</v>
      </c>
    </row>
    <row r="1013" spans="2:47" s="1" customFormat="1" ht="11.25">
      <c r="B1013" s="33"/>
      <c r="D1013" s="152" t="s">
        <v>648</v>
      </c>
      <c r="F1013" s="188" t="s">
        <v>3107</v>
      </c>
      <c r="H1013" s="189">
        <v>29.256</v>
      </c>
      <c r="L1013" s="33"/>
      <c r="M1013" s="155"/>
      <c r="T1013" s="57"/>
      <c r="AU1013" s="18" t="s">
        <v>84</v>
      </c>
    </row>
    <row r="1014" spans="2:47" s="1" customFormat="1" ht="11.25">
      <c r="B1014" s="33"/>
      <c r="D1014" s="152" t="s">
        <v>648</v>
      </c>
      <c r="F1014" s="188" t="s">
        <v>3108</v>
      </c>
      <c r="H1014" s="189">
        <v>0</v>
      </c>
      <c r="L1014" s="33"/>
      <c r="M1014" s="155"/>
      <c r="T1014" s="57"/>
      <c r="AU1014" s="18" t="s">
        <v>84</v>
      </c>
    </row>
    <row r="1015" spans="2:47" s="1" customFormat="1" ht="11.25">
      <c r="B1015" s="33"/>
      <c r="D1015" s="152" t="s">
        <v>648</v>
      </c>
      <c r="F1015" s="188" t="s">
        <v>3109</v>
      </c>
      <c r="H1015" s="189">
        <v>60.814</v>
      </c>
      <c r="L1015" s="33"/>
      <c r="M1015" s="155"/>
      <c r="T1015" s="57"/>
      <c r="AU1015" s="18" t="s">
        <v>84</v>
      </c>
    </row>
    <row r="1016" spans="2:47" s="1" customFormat="1" ht="11.25">
      <c r="B1016" s="33"/>
      <c r="D1016" s="152" t="s">
        <v>648</v>
      </c>
      <c r="F1016" s="188" t="s">
        <v>3110</v>
      </c>
      <c r="H1016" s="189">
        <v>0</v>
      </c>
      <c r="L1016" s="33"/>
      <c r="M1016" s="155"/>
      <c r="T1016" s="57"/>
      <c r="AU1016" s="18" t="s">
        <v>84</v>
      </c>
    </row>
    <row r="1017" spans="2:47" s="1" customFormat="1" ht="11.25">
      <c r="B1017" s="33"/>
      <c r="D1017" s="152" t="s">
        <v>648</v>
      </c>
      <c r="F1017" s="188" t="s">
        <v>3111</v>
      </c>
      <c r="H1017" s="189">
        <v>28.01</v>
      </c>
      <c r="L1017" s="33"/>
      <c r="M1017" s="155"/>
      <c r="T1017" s="57"/>
      <c r="AU1017" s="18" t="s">
        <v>84</v>
      </c>
    </row>
    <row r="1018" spans="2:47" s="1" customFormat="1" ht="11.25">
      <c r="B1018" s="33"/>
      <c r="D1018" s="152" t="s">
        <v>648</v>
      </c>
      <c r="F1018" s="188" t="s">
        <v>3112</v>
      </c>
      <c r="H1018" s="189">
        <v>0</v>
      </c>
      <c r="L1018" s="33"/>
      <c r="M1018" s="155"/>
      <c r="T1018" s="57"/>
      <c r="AU1018" s="18" t="s">
        <v>84</v>
      </c>
    </row>
    <row r="1019" spans="2:47" s="1" customFormat="1" ht="11.25">
      <c r="B1019" s="33"/>
      <c r="D1019" s="152" t="s">
        <v>648</v>
      </c>
      <c r="F1019" s="188" t="s">
        <v>3113</v>
      </c>
      <c r="H1019" s="189">
        <v>13.65</v>
      </c>
      <c r="L1019" s="33"/>
      <c r="M1019" s="155"/>
      <c r="T1019" s="57"/>
      <c r="AU1019" s="18" t="s">
        <v>84</v>
      </c>
    </row>
    <row r="1020" spans="2:47" s="1" customFormat="1" ht="11.25">
      <c r="B1020" s="33"/>
      <c r="D1020" s="152" t="s">
        <v>648</v>
      </c>
      <c r="F1020" s="188" t="s">
        <v>3114</v>
      </c>
      <c r="H1020" s="189">
        <v>0</v>
      </c>
      <c r="L1020" s="33"/>
      <c r="M1020" s="155"/>
      <c r="T1020" s="57"/>
      <c r="AU1020" s="18" t="s">
        <v>84</v>
      </c>
    </row>
    <row r="1021" spans="2:47" s="1" customFormat="1" ht="11.25">
      <c r="B1021" s="33"/>
      <c r="D1021" s="152" t="s">
        <v>648</v>
      </c>
      <c r="F1021" s="188" t="s">
        <v>3115</v>
      </c>
      <c r="H1021" s="189">
        <v>14.84</v>
      </c>
      <c r="L1021" s="33"/>
      <c r="M1021" s="155"/>
      <c r="T1021" s="57"/>
      <c r="AU1021" s="18" t="s">
        <v>84</v>
      </c>
    </row>
    <row r="1022" spans="2:47" s="1" customFormat="1" ht="11.25">
      <c r="B1022" s="33"/>
      <c r="D1022" s="152" t="s">
        <v>648</v>
      </c>
      <c r="F1022" s="188" t="s">
        <v>3116</v>
      </c>
      <c r="H1022" s="189">
        <v>0</v>
      </c>
      <c r="L1022" s="33"/>
      <c r="M1022" s="155"/>
      <c r="T1022" s="57"/>
      <c r="AU1022" s="18" t="s">
        <v>84</v>
      </c>
    </row>
    <row r="1023" spans="2:47" s="1" customFormat="1" ht="11.25">
      <c r="B1023" s="33"/>
      <c r="D1023" s="152" t="s">
        <v>648</v>
      </c>
      <c r="F1023" s="188" t="s">
        <v>3117</v>
      </c>
      <c r="H1023" s="189">
        <v>29.388000000000002</v>
      </c>
      <c r="L1023" s="33"/>
      <c r="M1023" s="155"/>
      <c r="T1023" s="57"/>
      <c r="AU1023" s="18" t="s">
        <v>84</v>
      </c>
    </row>
    <row r="1024" spans="2:47" s="1" customFormat="1" ht="11.25">
      <c r="B1024" s="33"/>
      <c r="D1024" s="152" t="s">
        <v>648</v>
      </c>
      <c r="F1024" s="188" t="s">
        <v>3118</v>
      </c>
      <c r="H1024" s="189">
        <v>0</v>
      </c>
      <c r="L1024" s="33"/>
      <c r="M1024" s="155"/>
      <c r="T1024" s="57"/>
      <c r="AU1024" s="18" t="s">
        <v>84</v>
      </c>
    </row>
    <row r="1025" spans="2:47" s="1" customFormat="1" ht="11.25">
      <c r="B1025" s="33"/>
      <c r="D1025" s="152" t="s">
        <v>648</v>
      </c>
      <c r="F1025" s="188" t="s">
        <v>3119</v>
      </c>
      <c r="H1025" s="189">
        <v>28.475000000000001</v>
      </c>
      <c r="L1025" s="33"/>
      <c r="M1025" s="155"/>
      <c r="T1025" s="57"/>
      <c r="AU1025" s="18" t="s">
        <v>84</v>
      </c>
    </row>
    <row r="1026" spans="2:47" s="1" customFormat="1" ht="11.25">
      <c r="B1026" s="33"/>
      <c r="D1026" s="152" t="s">
        <v>648</v>
      </c>
      <c r="F1026" s="188" t="s">
        <v>3089</v>
      </c>
      <c r="H1026" s="189">
        <v>0</v>
      </c>
      <c r="L1026" s="33"/>
      <c r="M1026" s="155"/>
      <c r="T1026" s="57"/>
      <c r="AU1026" s="18" t="s">
        <v>84</v>
      </c>
    </row>
    <row r="1027" spans="2:47" s="1" customFormat="1" ht="11.25">
      <c r="B1027" s="33"/>
      <c r="D1027" s="152" t="s">
        <v>648</v>
      </c>
      <c r="F1027" s="188" t="s">
        <v>3120</v>
      </c>
      <c r="H1027" s="189">
        <v>15.516</v>
      </c>
      <c r="L1027" s="33"/>
      <c r="M1027" s="155"/>
      <c r="T1027" s="57"/>
      <c r="AU1027" s="18" t="s">
        <v>84</v>
      </c>
    </row>
    <row r="1028" spans="2:47" s="1" customFormat="1" ht="11.25">
      <c r="B1028" s="33"/>
      <c r="D1028" s="152" t="s">
        <v>648</v>
      </c>
      <c r="F1028" s="188" t="s">
        <v>3121</v>
      </c>
      <c r="H1028" s="189">
        <v>0</v>
      </c>
      <c r="L1028" s="33"/>
      <c r="M1028" s="155"/>
      <c r="T1028" s="57"/>
      <c r="AU1028" s="18" t="s">
        <v>84</v>
      </c>
    </row>
    <row r="1029" spans="2:47" s="1" customFormat="1" ht="11.25">
      <c r="B1029" s="33"/>
      <c r="D1029" s="152" t="s">
        <v>648</v>
      </c>
      <c r="F1029" s="188" t="s">
        <v>2735</v>
      </c>
      <c r="H1029" s="189">
        <v>48.488999999999997</v>
      </c>
      <c r="L1029" s="33"/>
      <c r="M1029" s="155"/>
      <c r="T1029" s="57"/>
      <c r="AU1029" s="18" t="s">
        <v>84</v>
      </c>
    </row>
    <row r="1030" spans="2:47" s="1" customFormat="1" ht="11.25">
      <c r="B1030" s="33"/>
      <c r="D1030" s="152" t="s">
        <v>648</v>
      </c>
      <c r="F1030" s="188" t="s">
        <v>3122</v>
      </c>
      <c r="H1030" s="189">
        <v>0</v>
      </c>
      <c r="L1030" s="33"/>
      <c r="M1030" s="155"/>
      <c r="T1030" s="57"/>
      <c r="AU1030" s="18" t="s">
        <v>84</v>
      </c>
    </row>
    <row r="1031" spans="2:47" s="1" customFormat="1" ht="11.25">
      <c r="B1031" s="33"/>
      <c r="D1031" s="152" t="s">
        <v>648</v>
      </c>
      <c r="F1031" s="188" t="s">
        <v>3123</v>
      </c>
      <c r="H1031" s="189">
        <v>15.504</v>
      </c>
      <c r="L1031" s="33"/>
      <c r="M1031" s="155"/>
      <c r="T1031" s="57"/>
      <c r="AU1031" s="18" t="s">
        <v>84</v>
      </c>
    </row>
    <row r="1032" spans="2:47" s="1" customFormat="1" ht="11.25">
      <c r="B1032" s="33"/>
      <c r="D1032" s="152" t="s">
        <v>648</v>
      </c>
      <c r="F1032" s="188" t="s">
        <v>3124</v>
      </c>
      <c r="H1032" s="189">
        <v>0</v>
      </c>
      <c r="L1032" s="33"/>
      <c r="M1032" s="155"/>
      <c r="T1032" s="57"/>
      <c r="AU1032" s="18" t="s">
        <v>84</v>
      </c>
    </row>
    <row r="1033" spans="2:47" s="1" customFormat="1" ht="11.25">
      <c r="B1033" s="33"/>
      <c r="D1033" s="152" t="s">
        <v>648</v>
      </c>
      <c r="F1033" s="188" t="s">
        <v>3125</v>
      </c>
      <c r="H1033" s="189">
        <v>63.466999999999999</v>
      </c>
      <c r="L1033" s="33"/>
      <c r="M1033" s="155"/>
      <c r="T1033" s="57"/>
      <c r="AU1033" s="18" t="s">
        <v>84</v>
      </c>
    </row>
    <row r="1034" spans="2:47" s="1" customFormat="1" ht="11.25">
      <c r="B1034" s="33"/>
      <c r="D1034" s="152" t="s">
        <v>648</v>
      </c>
      <c r="F1034" s="188" t="s">
        <v>3126</v>
      </c>
      <c r="H1034" s="189">
        <v>0</v>
      </c>
      <c r="L1034" s="33"/>
      <c r="M1034" s="155"/>
      <c r="T1034" s="57"/>
      <c r="AU1034" s="18" t="s">
        <v>84</v>
      </c>
    </row>
    <row r="1035" spans="2:47" s="1" customFormat="1" ht="11.25">
      <c r="B1035" s="33"/>
      <c r="D1035" s="152" t="s">
        <v>648</v>
      </c>
      <c r="F1035" s="188" t="s">
        <v>3127</v>
      </c>
      <c r="H1035" s="189">
        <v>33.734000000000002</v>
      </c>
      <c r="L1035" s="33"/>
      <c r="M1035" s="155"/>
      <c r="T1035" s="57"/>
      <c r="AU1035" s="18" t="s">
        <v>84</v>
      </c>
    </row>
    <row r="1036" spans="2:47" s="1" customFormat="1" ht="11.25">
      <c r="B1036" s="33"/>
      <c r="D1036" s="152" t="s">
        <v>648</v>
      </c>
      <c r="F1036" s="188" t="s">
        <v>3128</v>
      </c>
      <c r="H1036" s="189">
        <v>0</v>
      </c>
      <c r="L1036" s="33"/>
      <c r="M1036" s="155"/>
      <c r="T1036" s="57"/>
      <c r="AU1036" s="18" t="s">
        <v>84</v>
      </c>
    </row>
    <row r="1037" spans="2:47" s="1" customFormat="1" ht="11.25">
      <c r="B1037" s="33"/>
      <c r="D1037" s="152" t="s">
        <v>648</v>
      </c>
      <c r="F1037" s="188" t="s">
        <v>3113</v>
      </c>
      <c r="H1037" s="189">
        <v>13.65</v>
      </c>
      <c r="L1037" s="33"/>
      <c r="M1037" s="155"/>
      <c r="T1037" s="57"/>
      <c r="AU1037" s="18" t="s">
        <v>84</v>
      </c>
    </row>
    <row r="1038" spans="2:47" s="1" customFormat="1" ht="11.25">
      <c r="B1038" s="33"/>
      <c r="D1038" s="152" t="s">
        <v>648</v>
      </c>
      <c r="F1038" s="188" t="s">
        <v>3129</v>
      </c>
      <c r="H1038" s="189">
        <v>0</v>
      </c>
      <c r="L1038" s="33"/>
      <c r="M1038" s="155"/>
      <c r="T1038" s="57"/>
      <c r="AU1038" s="18" t="s">
        <v>84</v>
      </c>
    </row>
    <row r="1039" spans="2:47" s="1" customFormat="1" ht="11.25">
      <c r="B1039" s="33"/>
      <c r="D1039" s="152" t="s">
        <v>648</v>
      </c>
      <c r="F1039" s="188" t="s">
        <v>3130</v>
      </c>
      <c r="H1039" s="189">
        <v>16.934000000000001</v>
      </c>
      <c r="L1039" s="33"/>
      <c r="M1039" s="155"/>
      <c r="T1039" s="57"/>
      <c r="AU1039" s="18" t="s">
        <v>84</v>
      </c>
    </row>
    <row r="1040" spans="2:47" s="1" customFormat="1" ht="11.25">
      <c r="B1040" s="33"/>
      <c r="D1040" s="152" t="s">
        <v>648</v>
      </c>
      <c r="F1040" s="188" t="s">
        <v>3091</v>
      </c>
      <c r="H1040" s="189">
        <v>0</v>
      </c>
      <c r="L1040" s="33"/>
      <c r="M1040" s="155"/>
      <c r="T1040" s="57"/>
      <c r="AU1040" s="18" t="s">
        <v>84</v>
      </c>
    </row>
    <row r="1041" spans="2:47" s="1" customFormat="1" ht="11.25">
      <c r="B1041" s="33"/>
      <c r="D1041" s="152" t="s">
        <v>648</v>
      </c>
      <c r="F1041" s="188" t="s">
        <v>3131</v>
      </c>
      <c r="H1041" s="189">
        <v>47.435000000000002</v>
      </c>
      <c r="L1041" s="33"/>
      <c r="M1041" s="155"/>
      <c r="T1041" s="57"/>
      <c r="AU1041" s="18" t="s">
        <v>84</v>
      </c>
    </row>
    <row r="1042" spans="2:47" s="1" customFormat="1" ht="11.25">
      <c r="B1042" s="33"/>
      <c r="D1042" s="152" t="s">
        <v>648</v>
      </c>
      <c r="F1042" s="188" t="s">
        <v>3132</v>
      </c>
      <c r="H1042" s="189">
        <v>0</v>
      </c>
      <c r="L1042" s="33"/>
      <c r="M1042" s="155"/>
      <c r="T1042" s="57"/>
      <c r="AU1042" s="18" t="s">
        <v>84</v>
      </c>
    </row>
    <row r="1043" spans="2:47" s="1" customFormat="1" ht="11.25">
      <c r="B1043" s="33"/>
      <c r="D1043" s="152" t="s">
        <v>648</v>
      </c>
      <c r="F1043" s="188" t="s">
        <v>3133</v>
      </c>
      <c r="H1043" s="189">
        <v>13.435</v>
      </c>
      <c r="L1043" s="33"/>
      <c r="M1043" s="155"/>
      <c r="T1043" s="57"/>
      <c r="AU1043" s="18" t="s">
        <v>84</v>
      </c>
    </row>
    <row r="1044" spans="2:47" s="1" customFormat="1" ht="11.25">
      <c r="B1044" s="33"/>
      <c r="D1044" s="152" t="s">
        <v>648</v>
      </c>
      <c r="F1044" s="188" t="s">
        <v>3134</v>
      </c>
      <c r="H1044" s="189">
        <v>0</v>
      </c>
      <c r="L1044" s="33"/>
      <c r="M1044" s="155"/>
      <c r="T1044" s="57"/>
      <c r="AU1044" s="18" t="s">
        <v>84</v>
      </c>
    </row>
    <row r="1045" spans="2:47" s="1" customFormat="1" ht="11.25">
      <c r="B1045" s="33"/>
      <c r="D1045" s="152" t="s">
        <v>648</v>
      </c>
      <c r="F1045" s="188" t="s">
        <v>3135</v>
      </c>
      <c r="H1045" s="189">
        <v>47.515000000000001</v>
      </c>
      <c r="L1045" s="33"/>
      <c r="M1045" s="155"/>
      <c r="T1045" s="57"/>
      <c r="AU1045" s="18" t="s">
        <v>84</v>
      </c>
    </row>
    <row r="1046" spans="2:47" s="1" customFormat="1" ht="11.25">
      <c r="B1046" s="33"/>
      <c r="D1046" s="152" t="s">
        <v>648</v>
      </c>
      <c r="F1046" s="188" t="s">
        <v>3136</v>
      </c>
      <c r="H1046" s="189">
        <v>0</v>
      </c>
      <c r="L1046" s="33"/>
      <c r="M1046" s="155"/>
      <c r="T1046" s="57"/>
      <c r="AU1046" s="18" t="s">
        <v>84</v>
      </c>
    </row>
    <row r="1047" spans="2:47" s="1" customFormat="1" ht="11.25">
      <c r="B1047" s="33"/>
      <c r="D1047" s="152" t="s">
        <v>648</v>
      </c>
      <c r="F1047" s="188" t="s">
        <v>3137</v>
      </c>
      <c r="H1047" s="189">
        <v>7.34</v>
      </c>
      <c r="L1047" s="33"/>
      <c r="M1047" s="155"/>
      <c r="T1047" s="57"/>
      <c r="AU1047" s="18" t="s">
        <v>84</v>
      </c>
    </row>
    <row r="1048" spans="2:47" s="1" customFormat="1" ht="11.25">
      <c r="B1048" s="33"/>
      <c r="D1048" s="152" t="s">
        <v>648</v>
      </c>
      <c r="F1048" s="188" t="s">
        <v>3138</v>
      </c>
      <c r="H1048" s="189">
        <v>0</v>
      </c>
      <c r="L1048" s="33"/>
      <c r="M1048" s="155"/>
      <c r="T1048" s="57"/>
      <c r="AU1048" s="18" t="s">
        <v>84</v>
      </c>
    </row>
    <row r="1049" spans="2:47" s="1" customFormat="1" ht="11.25">
      <c r="B1049" s="33"/>
      <c r="D1049" s="152" t="s">
        <v>648</v>
      </c>
      <c r="F1049" s="188" t="s">
        <v>3139</v>
      </c>
      <c r="H1049" s="189">
        <v>9.3350000000000009</v>
      </c>
      <c r="L1049" s="33"/>
      <c r="M1049" s="155"/>
      <c r="T1049" s="57"/>
      <c r="AU1049" s="18" t="s">
        <v>84</v>
      </c>
    </row>
    <row r="1050" spans="2:47" s="1" customFormat="1" ht="11.25">
      <c r="B1050" s="33"/>
      <c r="D1050" s="152" t="s">
        <v>648</v>
      </c>
      <c r="F1050" s="188" t="s">
        <v>3140</v>
      </c>
      <c r="H1050" s="189">
        <v>0</v>
      </c>
      <c r="L1050" s="33"/>
      <c r="M1050" s="155"/>
      <c r="T1050" s="57"/>
      <c r="AU1050" s="18" t="s">
        <v>84</v>
      </c>
    </row>
    <row r="1051" spans="2:47" s="1" customFormat="1" ht="11.25">
      <c r="B1051" s="33"/>
      <c r="D1051" s="152" t="s">
        <v>648</v>
      </c>
      <c r="F1051" s="188" t="s">
        <v>3141</v>
      </c>
      <c r="H1051" s="189">
        <v>23.419</v>
      </c>
      <c r="L1051" s="33"/>
      <c r="M1051" s="155"/>
      <c r="T1051" s="57"/>
      <c r="AU1051" s="18" t="s">
        <v>84</v>
      </c>
    </row>
    <row r="1052" spans="2:47" s="1" customFormat="1" ht="11.25">
      <c r="B1052" s="33"/>
      <c r="D1052" s="152" t="s">
        <v>648</v>
      </c>
      <c r="F1052" s="188" t="s">
        <v>3142</v>
      </c>
      <c r="H1052" s="189">
        <v>0</v>
      </c>
      <c r="L1052" s="33"/>
      <c r="M1052" s="155"/>
      <c r="T1052" s="57"/>
      <c r="AU1052" s="18" t="s">
        <v>84</v>
      </c>
    </row>
    <row r="1053" spans="2:47" s="1" customFormat="1" ht="11.25">
      <c r="B1053" s="33"/>
      <c r="D1053" s="152" t="s">
        <v>648</v>
      </c>
      <c r="F1053" s="188" t="s">
        <v>3135</v>
      </c>
      <c r="H1053" s="189">
        <v>47.515000000000001</v>
      </c>
      <c r="L1053" s="33"/>
      <c r="M1053" s="155"/>
      <c r="T1053" s="57"/>
      <c r="AU1053" s="18" t="s">
        <v>84</v>
      </c>
    </row>
    <row r="1054" spans="2:47" s="1" customFormat="1" ht="11.25">
      <c r="B1054" s="33"/>
      <c r="D1054" s="152" t="s">
        <v>648</v>
      </c>
      <c r="F1054" s="188" t="s">
        <v>3143</v>
      </c>
      <c r="H1054" s="189">
        <v>0</v>
      </c>
      <c r="L1054" s="33"/>
      <c r="M1054" s="155"/>
      <c r="T1054" s="57"/>
      <c r="AU1054" s="18" t="s">
        <v>84</v>
      </c>
    </row>
    <row r="1055" spans="2:47" s="1" customFormat="1" ht="11.25">
      <c r="B1055" s="33"/>
      <c r="D1055" s="152" t="s">
        <v>648</v>
      </c>
      <c r="F1055" s="188" t="s">
        <v>3137</v>
      </c>
      <c r="H1055" s="189">
        <v>7.34</v>
      </c>
      <c r="L1055" s="33"/>
      <c r="M1055" s="155"/>
      <c r="T1055" s="57"/>
      <c r="AU1055" s="18" t="s">
        <v>84</v>
      </c>
    </row>
    <row r="1056" spans="2:47" s="1" customFormat="1" ht="11.25">
      <c r="B1056" s="33"/>
      <c r="D1056" s="152" t="s">
        <v>648</v>
      </c>
      <c r="F1056" s="188" t="s">
        <v>3144</v>
      </c>
      <c r="H1056" s="189">
        <v>0</v>
      </c>
      <c r="L1056" s="33"/>
      <c r="M1056" s="155"/>
      <c r="T1056" s="57"/>
      <c r="AU1056" s="18" t="s">
        <v>84</v>
      </c>
    </row>
    <row r="1057" spans="2:47" s="1" customFormat="1" ht="11.25">
      <c r="B1057" s="33"/>
      <c r="D1057" s="152" t="s">
        <v>648</v>
      </c>
      <c r="F1057" s="188" t="s">
        <v>3139</v>
      </c>
      <c r="H1057" s="189">
        <v>9.3350000000000009</v>
      </c>
      <c r="L1057" s="33"/>
      <c r="M1057" s="155"/>
      <c r="T1057" s="57"/>
      <c r="AU1057" s="18" t="s">
        <v>84</v>
      </c>
    </row>
    <row r="1058" spans="2:47" s="1" customFormat="1" ht="11.25">
      <c r="B1058" s="33"/>
      <c r="D1058" s="152" t="s">
        <v>648</v>
      </c>
      <c r="F1058" s="188" t="s">
        <v>1</v>
      </c>
      <c r="H1058" s="189">
        <v>0</v>
      </c>
      <c r="L1058" s="33"/>
      <c r="M1058" s="155"/>
      <c r="T1058" s="57"/>
      <c r="AU1058" s="18" t="s">
        <v>84</v>
      </c>
    </row>
    <row r="1059" spans="2:47" s="1" customFormat="1" ht="11.25">
      <c r="B1059" s="33"/>
      <c r="D1059" s="152" t="s">
        <v>648</v>
      </c>
      <c r="F1059" s="188" t="s">
        <v>3145</v>
      </c>
      <c r="H1059" s="189">
        <v>0</v>
      </c>
      <c r="L1059" s="33"/>
      <c r="M1059" s="155"/>
      <c r="T1059" s="57"/>
      <c r="AU1059" s="18" t="s">
        <v>84</v>
      </c>
    </row>
    <row r="1060" spans="2:47" s="1" customFormat="1" ht="11.25">
      <c r="B1060" s="33"/>
      <c r="D1060" s="152" t="s">
        <v>648</v>
      </c>
      <c r="F1060" s="188" t="s">
        <v>3146</v>
      </c>
      <c r="H1060" s="189">
        <v>56.683</v>
      </c>
      <c r="L1060" s="33"/>
      <c r="M1060" s="155"/>
      <c r="T1060" s="57"/>
      <c r="AU1060" s="18" t="s">
        <v>84</v>
      </c>
    </row>
    <row r="1061" spans="2:47" s="1" customFormat="1" ht="11.25">
      <c r="B1061" s="33"/>
      <c r="D1061" s="152" t="s">
        <v>648</v>
      </c>
      <c r="F1061" s="188" t="s">
        <v>3147</v>
      </c>
      <c r="H1061" s="189">
        <v>0</v>
      </c>
      <c r="L1061" s="33"/>
      <c r="M1061" s="155"/>
      <c r="T1061" s="57"/>
      <c r="AU1061" s="18" t="s">
        <v>84</v>
      </c>
    </row>
    <row r="1062" spans="2:47" s="1" customFormat="1" ht="11.25">
      <c r="B1062" s="33"/>
      <c r="D1062" s="152" t="s">
        <v>648</v>
      </c>
      <c r="F1062" s="188" t="s">
        <v>3148</v>
      </c>
      <c r="H1062" s="189">
        <v>78.680999999999997</v>
      </c>
      <c r="L1062" s="33"/>
      <c r="M1062" s="155"/>
      <c r="T1062" s="57"/>
      <c r="AU1062" s="18" t="s">
        <v>84</v>
      </c>
    </row>
    <row r="1063" spans="2:47" s="1" customFormat="1" ht="11.25">
      <c r="B1063" s="33"/>
      <c r="D1063" s="152" t="s">
        <v>648</v>
      </c>
      <c r="F1063" s="188" t="s">
        <v>3149</v>
      </c>
      <c r="H1063" s="189">
        <v>0</v>
      </c>
      <c r="L1063" s="33"/>
      <c r="M1063" s="155"/>
      <c r="T1063" s="57"/>
      <c r="AU1063" s="18" t="s">
        <v>84</v>
      </c>
    </row>
    <row r="1064" spans="2:47" s="1" customFormat="1" ht="11.25">
      <c r="B1064" s="33"/>
      <c r="D1064" s="152" t="s">
        <v>648</v>
      </c>
      <c r="F1064" s="188" t="s">
        <v>3150</v>
      </c>
      <c r="H1064" s="189">
        <v>80.450999999999993</v>
      </c>
      <c r="L1064" s="33"/>
      <c r="M1064" s="155"/>
      <c r="T1064" s="57"/>
      <c r="AU1064" s="18" t="s">
        <v>84</v>
      </c>
    </row>
    <row r="1065" spans="2:47" s="1" customFormat="1" ht="11.25">
      <c r="B1065" s="33"/>
      <c r="D1065" s="152" t="s">
        <v>648</v>
      </c>
      <c r="F1065" s="188" t="s">
        <v>3151</v>
      </c>
      <c r="H1065" s="189">
        <v>0</v>
      </c>
      <c r="L1065" s="33"/>
      <c r="M1065" s="155"/>
      <c r="T1065" s="57"/>
      <c r="AU1065" s="18" t="s">
        <v>84</v>
      </c>
    </row>
    <row r="1066" spans="2:47" s="1" customFormat="1" ht="11.25">
      <c r="B1066" s="33"/>
      <c r="D1066" s="152" t="s">
        <v>648</v>
      </c>
      <c r="F1066" s="188" t="s">
        <v>3152</v>
      </c>
      <c r="H1066" s="189">
        <v>15.702999999999999</v>
      </c>
      <c r="L1066" s="33"/>
      <c r="M1066" s="155"/>
      <c r="T1066" s="57"/>
      <c r="AU1066" s="18" t="s">
        <v>84</v>
      </c>
    </row>
    <row r="1067" spans="2:47" s="1" customFormat="1" ht="11.25">
      <c r="B1067" s="33"/>
      <c r="D1067" s="152" t="s">
        <v>648</v>
      </c>
      <c r="F1067" s="188" t="s">
        <v>3153</v>
      </c>
      <c r="H1067" s="189">
        <v>0</v>
      </c>
      <c r="L1067" s="33"/>
      <c r="M1067" s="155"/>
      <c r="T1067" s="57"/>
      <c r="AU1067" s="18" t="s">
        <v>84</v>
      </c>
    </row>
    <row r="1068" spans="2:47" s="1" customFormat="1" ht="11.25">
      <c r="B1068" s="33"/>
      <c r="D1068" s="152" t="s">
        <v>648</v>
      </c>
      <c r="F1068" s="188" t="s">
        <v>3154</v>
      </c>
      <c r="H1068" s="189">
        <v>16.992999999999999</v>
      </c>
      <c r="L1068" s="33"/>
      <c r="M1068" s="155"/>
      <c r="T1068" s="57"/>
      <c r="AU1068" s="18" t="s">
        <v>84</v>
      </c>
    </row>
    <row r="1069" spans="2:47" s="1" customFormat="1" ht="11.25">
      <c r="B1069" s="33"/>
      <c r="D1069" s="152" t="s">
        <v>648</v>
      </c>
      <c r="F1069" s="188" t="s">
        <v>3155</v>
      </c>
      <c r="H1069" s="189">
        <v>0</v>
      </c>
      <c r="L1069" s="33"/>
      <c r="M1069" s="155"/>
      <c r="T1069" s="57"/>
      <c r="AU1069" s="18" t="s">
        <v>84</v>
      </c>
    </row>
    <row r="1070" spans="2:47" s="1" customFormat="1" ht="11.25">
      <c r="B1070" s="33"/>
      <c r="D1070" s="152" t="s">
        <v>648</v>
      </c>
      <c r="F1070" s="188" t="s">
        <v>3156</v>
      </c>
      <c r="H1070" s="189">
        <v>7.43</v>
      </c>
      <c r="L1070" s="33"/>
      <c r="M1070" s="155"/>
      <c r="T1070" s="57"/>
      <c r="AU1070" s="18" t="s">
        <v>84</v>
      </c>
    </row>
    <row r="1071" spans="2:47" s="1" customFormat="1" ht="11.25">
      <c r="B1071" s="33"/>
      <c r="D1071" s="152" t="s">
        <v>648</v>
      </c>
      <c r="F1071" s="188" t="s">
        <v>3157</v>
      </c>
      <c r="H1071" s="189">
        <v>0</v>
      </c>
      <c r="L1071" s="33"/>
      <c r="M1071" s="155"/>
      <c r="T1071" s="57"/>
      <c r="AU1071" s="18" t="s">
        <v>84</v>
      </c>
    </row>
    <row r="1072" spans="2:47" s="1" customFormat="1" ht="11.25">
      <c r="B1072" s="33"/>
      <c r="D1072" s="152" t="s">
        <v>648</v>
      </c>
      <c r="F1072" s="188" t="s">
        <v>3158</v>
      </c>
      <c r="H1072" s="189">
        <v>5.79</v>
      </c>
      <c r="L1072" s="33"/>
      <c r="M1072" s="155"/>
      <c r="T1072" s="57"/>
      <c r="AU1072" s="18" t="s">
        <v>84</v>
      </c>
    </row>
    <row r="1073" spans="2:65" s="1" customFormat="1" ht="11.25">
      <c r="B1073" s="33"/>
      <c r="D1073" s="152" t="s">
        <v>648</v>
      </c>
      <c r="F1073" s="188" t="s">
        <v>3159</v>
      </c>
      <c r="H1073" s="189">
        <v>0</v>
      </c>
      <c r="L1073" s="33"/>
      <c r="M1073" s="155"/>
      <c r="T1073" s="57"/>
      <c r="AU1073" s="18" t="s">
        <v>84</v>
      </c>
    </row>
    <row r="1074" spans="2:65" s="1" customFormat="1" ht="11.25">
      <c r="B1074" s="33"/>
      <c r="D1074" s="152" t="s">
        <v>648</v>
      </c>
      <c r="F1074" s="188" t="s">
        <v>3160</v>
      </c>
      <c r="H1074" s="189">
        <v>1.8049999999999999</v>
      </c>
      <c r="L1074" s="33"/>
      <c r="M1074" s="155"/>
      <c r="T1074" s="57"/>
      <c r="AU1074" s="18" t="s">
        <v>84</v>
      </c>
    </row>
    <row r="1075" spans="2:65" s="1" customFormat="1" ht="11.25">
      <c r="B1075" s="33"/>
      <c r="D1075" s="152" t="s">
        <v>648</v>
      </c>
      <c r="F1075" s="188" t="s">
        <v>325</v>
      </c>
      <c r="H1075" s="189">
        <v>1118.3399999999999</v>
      </c>
      <c r="L1075" s="33"/>
      <c r="M1075" s="155"/>
      <c r="T1075" s="57"/>
      <c r="AU1075" s="18" t="s">
        <v>84</v>
      </c>
    </row>
    <row r="1076" spans="2:65" s="1" customFormat="1" ht="24.2" customHeight="1">
      <c r="B1076" s="33"/>
      <c r="C1076" s="139" t="s">
        <v>1068</v>
      </c>
      <c r="D1076" s="139" t="s">
        <v>309</v>
      </c>
      <c r="E1076" s="140" t="s">
        <v>628</v>
      </c>
      <c r="F1076" s="141" t="s">
        <v>629</v>
      </c>
      <c r="G1076" s="142" t="s">
        <v>312</v>
      </c>
      <c r="H1076" s="143">
        <v>1118.3399999999999</v>
      </c>
      <c r="I1076" s="144"/>
      <c r="J1076" s="145">
        <f>ROUND(I1076*H1076,2)</f>
        <v>0</v>
      </c>
      <c r="K1076" s="141" t="s">
        <v>313</v>
      </c>
      <c r="L1076" s="33"/>
      <c r="M1076" s="146" t="s">
        <v>1</v>
      </c>
      <c r="N1076" s="147" t="s">
        <v>40</v>
      </c>
      <c r="P1076" s="148">
        <f>O1076*H1076</f>
        <v>0</v>
      </c>
      <c r="Q1076" s="148">
        <v>1.8380000000000001E-2</v>
      </c>
      <c r="R1076" s="148">
        <f>Q1076*H1076</f>
        <v>20.555089199999998</v>
      </c>
      <c r="S1076" s="148">
        <v>0</v>
      </c>
      <c r="T1076" s="149">
        <f>S1076*H1076</f>
        <v>0</v>
      </c>
      <c r="AR1076" s="150" t="s">
        <v>314</v>
      </c>
      <c r="AT1076" s="150" t="s">
        <v>309</v>
      </c>
      <c r="AU1076" s="150" t="s">
        <v>84</v>
      </c>
      <c r="AY1076" s="18" t="s">
        <v>307</v>
      </c>
      <c r="BE1076" s="151">
        <f>IF(N1076="základní",J1076,0)</f>
        <v>0</v>
      </c>
      <c r="BF1076" s="151">
        <f>IF(N1076="snížená",J1076,0)</f>
        <v>0</v>
      </c>
      <c r="BG1076" s="151">
        <f>IF(N1076="zákl. přenesená",J1076,0)</f>
        <v>0</v>
      </c>
      <c r="BH1076" s="151">
        <f>IF(N1076="sníž. přenesená",J1076,0)</f>
        <v>0</v>
      </c>
      <c r="BI1076" s="151">
        <f>IF(N1076="nulová",J1076,0)</f>
        <v>0</v>
      </c>
      <c r="BJ1076" s="18" t="s">
        <v>82</v>
      </c>
      <c r="BK1076" s="151">
        <f>ROUND(I1076*H1076,2)</f>
        <v>0</v>
      </c>
      <c r="BL1076" s="18" t="s">
        <v>314</v>
      </c>
      <c r="BM1076" s="150" t="s">
        <v>3161</v>
      </c>
    </row>
    <row r="1077" spans="2:65" s="1" customFormat="1" ht="29.25">
      <c r="B1077" s="33"/>
      <c r="D1077" s="152" t="s">
        <v>316</v>
      </c>
      <c r="F1077" s="153" t="s">
        <v>631</v>
      </c>
      <c r="I1077" s="154"/>
      <c r="L1077" s="33"/>
      <c r="M1077" s="155"/>
      <c r="T1077" s="57"/>
      <c r="AT1077" s="18" t="s">
        <v>316</v>
      </c>
      <c r="AU1077" s="18" t="s">
        <v>84</v>
      </c>
    </row>
    <row r="1078" spans="2:65" s="13" customFormat="1" ht="11.25">
      <c r="B1078" s="162"/>
      <c r="D1078" s="152" t="s">
        <v>318</v>
      </c>
      <c r="E1078" s="163" t="s">
        <v>1</v>
      </c>
      <c r="F1078" s="164" t="s">
        <v>2342</v>
      </c>
      <c r="H1078" s="165">
        <v>1118.3399999999999</v>
      </c>
      <c r="I1078" s="166"/>
      <c r="L1078" s="162"/>
      <c r="M1078" s="167"/>
      <c r="T1078" s="168"/>
      <c r="AT1078" s="163" t="s">
        <v>318</v>
      </c>
      <c r="AU1078" s="163" t="s">
        <v>84</v>
      </c>
      <c r="AV1078" s="13" t="s">
        <v>84</v>
      </c>
      <c r="AW1078" s="13" t="s">
        <v>32</v>
      </c>
      <c r="AX1078" s="13" t="s">
        <v>82</v>
      </c>
      <c r="AY1078" s="163" t="s">
        <v>307</v>
      </c>
    </row>
    <row r="1079" spans="2:65" s="1" customFormat="1" ht="11.25">
      <c r="B1079" s="33"/>
      <c r="D1079" s="152" t="s">
        <v>648</v>
      </c>
      <c r="F1079" s="187" t="s">
        <v>3098</v>
      </c>
      <c r="L1079" s="33"/>
      <c r="M1079" s="155"/>
      <c r="T1079" s="57"/>
      <c r="AU1079" s="18" t="s">
        <v>84</v>
      </c>
    </row>
    <row r="1080" spans="2:65" s="1" customFormat="1" ht="11.25">
      <c r="B1080" s="33"/>
      <c r="D1080" s="152" t="s">
        <v>648</v>
      </c>
      <c r="F1080" s="188" t="s">
        <v>3087</v>
      </c>
      <c r="H1080" s="189">
        <v>0</v>
      </c>
      <c r="L1080" s="33"/>
      <c r="M1080" s="155"/>
      <c r="T1080" s="57"/>
      <c r="AU1080" s="18" t="s">
        <v>84</v>
      </c>
    </row>
    <row r="1081" spans="2:65" s="1" customFormat="1" ht="11.25">
      <c r="B1081" s="33"/>
      <c r="D1081" s="152" t="s">
        <v>648</v>
      </c>
      <c r="F1081" s="188" t="s">
        <v>3099</v>
      </c>
      <c r="H1081" s="189">
        <v>71.721000000000004</v>
      </c>
      <c r="L1081" s="33"/>
      <c r="M1081" s="155"/>
      <c r="T1081" s="57"/>
      <c r="AU1081" s="18" t="s">
        <v>84</v>
      </c>
    </row>
    <row r="1082" spans="2:65" s="1" customFormat="1" ht="11.25">
      <c r="B1082" s="33"/>
      <c r="D1082" s="152" t="s">
        <v>648</v>
      </c>
      <c r="F1082" s="188" t="s">
        <v>3100</v>
      </c>
      <c r="H1082" s="189">
        <v>0</v>
      </c>
      <c r="L1082" s="33"/>
      <c r="M1082" s="155"/>
      <c r="T1082" s="57"/>
      <c r="AU1082" s="18" t="s">
        <v>84</v>
      </c>
    </row>
    <row r="1083" spans="2:65" s="1" customFormat="1" ht="11.25">
      <c r="B1083" s="33"/>
      <c r="D1083" s="152" t="s">
        <v>648</v>
      </c>
      <c r="F1083" s="188" t="s">
        <v>3101</v>
      </c>
      <c r="H1083" s="189">
        <v>50.588000000000001</v>
      </c>
      <c r="L1083" s="33"/>
      <c r="M1083" s="155"/>
      <c r="T1083" s="57"/>
      <c r="AU1083" s="18" t="s">
        <v>84</v>
      </c>
    </row>
    <row r="1084" spans="2:65" s="1" customFormat="1" ht="11.25">
      <c r="B1084" s="33"/>
      <c r="D1084" s="152" t="s">
        <v>648</v>
      </c>
      <c r="F1084" s="188" t="s">
        <v>3102</v>
      </c>
      <c r="H1084" s="189">
        <v>0</v>
      </c>
      <c r="L1084" s="33"/>
      <c r="M1084" s="155"/>
      <c r="T1084" s="57"/>
      <c r="AU1084" s="18" t="s">
        <v>84</v>
      </c>
    </row>
    <row r="1085" spans="2:65" s="1" customFormat="1" ht="11.25">
      <c r="B1085" s="33"/>
      <c r="D1085" s="152" t="s">
        <v>648</v>
      </c>
      <c r="F1085" s="188" t="s">
        <v>3103</v>
      </c>
      <c r="H1085" s="189">
        <v>65.611000000000004</v>
      </c>
      <c r="L1085" s="33"/>
      <c r="M1085" s="155"/>
      <c r="T1085" s="57"/>
      <c r="AU1085" s="18" t="s">
        <v>84</v>
      </c>
    </row>
    <row r="1086" spans="2:65" s="1" customFormat="1" ht="11.25">
      <c r="B1086" s="33"/>
      <c r="D1086" s="152" t="s">
        <v>648</v>
      </c>
      <c r="F1086" s="188" t="s">
        <v>3104</v>
      </c>
      <c r="H1086" s="189">
        <v>0</v>
      </c>
      <c r="L1086" s="33"/>
      <c r="M1086" s="155"/>
      <c r="T1086" s="57"/>
      <c r="AU1086" s="18" t="s">
        <v>84</v>
      </c>
    </row>
    <row r="1087" spans="2:65" s="1" customFormat="1" ht="11.25">
      <c r="B1087" s="33"/>
      <c r="D1087" s="152" t="s">
        <v>648</v>
      </c>
      <c r="F1087" s="188" t="s">
        <v>3105</v>
      </c>
      <c r="H1087" s="189">
        <v>42.488</v>
      </c>
      <c r="L1087" s="33"/>
      <c r="M1087" s="155"/>
      <c r="T1087" s="57"/>
      <c r="AU1087" s="18" t="s">
        <v>84</v>
      </c>
    </row>
    <row r="1088" spans="2:65" s="1" customFormat="1" ht="11.25">
      <c r="B1088" s="33"/>
      <c r="D1088" s="152" t="s">
        <v>648</v>
      </c>
      <c r="F1088" s="188" t="s">
        <v>3106</v>
      </c>
      <c r="H1088" s="189">
        <v>0</v>
      </c>
      <c r="L1088" s="33"/>
      <c r="M1088" s="155"/>
      <c r="T1088" s="57"/>
      <c r="AU1088" s="18" t="s">
        <v>84</v>
      </c>
    </row>
    <row r="1089" spans="2:47" s="1" customFormat="1" ht="11.25">
      <c r="B1089" s="33"/>
      <c r="D1089" s="152" t="s">
        <v>648</v>
      </c>
      <c r="F1089" s="188" t="s">
        <v>3107</v>
      </c>
      <c r="H1089" s="189">
        <v>29.256</v>
      </c>
      <c r="L1089" s="33"/>
      <c r="M1089" s="155"/>
      <c r="T1089" s="57"/>
      <c r="AU1089" s="18" t="s">
        <v>84</v>
      </c>
    </row>
    <row r="1090" spans="2:47" s="1" customFormat="1" ht="11.25">
      <c r="B1090" s="33"/>
      <c r="D1090" s="152" t="s">
        <v>648</v>
      </c>
      <c r="F1090" s="188" t="s">
        <v>3108</v>
      </c>
      <c r="H1090" s="189">
        <v>0</v>
      </c>
      <c r="L1090" s="33"/>
      <c r="M1090" s="155"/>
      <c r="T1090" s="57"/>
      <c r="AU1090" s="18" t="s">
        <v>84</v>
      </c>
    </row>
    <row r="1091" spans="2:47" s="1" customFormat="1" ht="11.25">
      <c r="B1091" s="33"/>
      <c r="D1091" s="152" t="s">
        <v>648</v>
      </c>
      <c r="F1091" s="188" t="s">
        <v>3109</v>
      </c>
      <c r="H1091" s="189">
        <v>60.814</v>
      </c>
      <c r="L1091" s="33"/>
      <c r="M1091" s="155"/>
      <c r="T1091" s="57"/>
      <c r="AU1091" s="18" t="s">
        <v>84</v>
      </c>
    </row>
    <row r="1092" spans="2:47" s="1" customFormat="1" ht="11.25">
      <c r="B1092" s="33"/>
      <c r="D1092" s="152" t="s">
        <v>648</v>
      </c>
      <c r="F1092" s="188" t="s">
        <v>3110</v>
      </c>
      <c r="H1092" s="189">
        <v>0</v>
      </c>
      <c r="L1092" s="33"/>
      <c r="M1092" s="155"/>
      <c r="T1092" s="57"/>
      <c r="AU1092" s="18" t="s">
        <v>84</v>
      </c>
    </row>
    <row r="1093" spans="2:47" s="1" customFormat="1" ht="11.25">
      <c r="B1093" s="33"/>
      <c r="D1093" s="152" t="s">
        <v>648</v>
      </c>
      <c r="F1093" s="188" t="s">
        <v>3111</v>
      </c>
      <c r="H1093" s="189">
        <v>28.01</v>
      </c>
      <c r="L1093" s="33"/>
      <c r="M1093" s="155"/>
      <c r="T1093" s="57"/>
      <c r="AU1093" s="18" t="s">
        <v>84</v>
      </c>
    </row>
    <row r="1094" spans="2:47" s="1" customFormat="1" ht="11.25">
      <c r="B1094" s="33"/>
      <c r="D1094" s="152" t="s">
        <v>648</v>
      </c>
      <c r="F1094" s="188" t="s">
        <v>3112</v>
      </c>
      <c r="H1094" s="189">
        <v>0</v>
      </c>
      <c r="L1094" s="33"/>
      <c r="M1094" s="155"/>
      <c r="T1094" s="57"/>
      <c r="AU1094" s="18" t="s">
        <v>84</v>
      </c>
    </row>
    <row r="1095" spans="2:47" s="1" customFormat="1" ht="11.25">
      <c r="B1095" s="33"/>
      <c r="D1095" s="152" t="s">
        <v>648</v>
      </c>
      <c r="F1095" s="188" t="s">
        <v>3113</v>
      </c>
      <c r="H1095" s="189">
        <v>13.65</v>
      </c>
      <c r="L1095" s="33"/>
      <c r="M1095" s="155"/>
      <c r="T1095" s="57"/>
      <c r="AU1095" s="18" t="s">
        <v>84</v>
      </c>
    </row>
    <row r="1096" spans="2:47" s="1" customFormat="1" ht="11.25">
      <c r="B1096" s="33"/>
      <c r="D1096" s="152" t="s">
        <v>648</v>
      </c>
      <c r="F1096" s="188" t="s">
        <v>3114</v>
      </c>
      <c r="H1096" s="189">
        <v>0</v>
      </c>
      <c r="L1096" s="33"/>
      <c r="M1096" s="155"/>
      <c r="T1096" s="57"/>
      <c r="AU1096" s="18" t="s">
        <v>84</v>
      </c>
    </row>
    <row r="1097" spans="2:47" s="1" customFormat="1" ht="11.25">
      <c r="B1097" s="33"/>
      <c r="D1097" s="152" t="s">
        <v>648</v>
      </c>
      <c r="F1097" s="188" t="s">
        <v>3115</v>
      </c>
      <c r="H1097" s="189">
        <v>14.84</v>
      </c>
      <c r="L1097" s="33"/>
      <c r="M1097" s="155"/>
      <c r="T1097" s="57"/>
      <c r="AU1097" s="18" t="s">
        <v>84</v>
      </c>
    </row>
    <row r="1098" spans="2:47" s="1" customFormat="1" ht="11.25">
      <c r="B1098" s="33"/>
      <c r="D1098" s="152" t="s">
        <v>648</v>
      </c>
      <c r="F1098" s="188" t="s">
        <v>3116</v>
      </c>
      <c r="H1098" s="189">
        <v>0</v>
      </c>
      <c r="L1098" s="33"/>
      <c r="M1098" s="155"/>
      <c r="T1098" s="57"/>
      <c r="AU1098" s="18" t="s">
        <v>84</v>
      </c>
    </row>
    <row r="1099" spans="2:47" s="1" customFormat="1" ht="11.25">
      <c r="B1099" s="33"/>
      <c r="D1099" s="152" t="s">
        <v>648</v>
      </c>
      <c r="F1099" s="188" t="s">
        <v>3117</v>
      </c>
      <c r="H1099" s="189">
        <v>29.388000000000002</v>
      </c>
      <c r="L1099" s="33"/>
      <c r="M1099" s="155"/>
      <c r="T1099" s="57"/>
      <c r="AU1099" s="18" t="s">
        <v>84</v>
      </c>
    </row>
    <row r="1100" spans="2:47" s="1" customFormat="1" ht="11.25">
      <c r="B1100" s="33"/>
      <c r="D1100" s="152" t="s">
        <v>648</v>
      </c>
      <c r="F1100" s="188" t="s">
        <v>3118</v>
      </c>
      <c r="H1100" s="189">
        <v>0</v>
      </c>
      <c r="L1100" s="33"/>
      <c r="M1100" s="155"/>
      <c r="T1100" s="57"/>
      <c r="AU1100" s="18" t="s">
        <v>84</v>
      </c>
    </row>
    <row r="1101" spans="2:47" s="1" customFormat="1" ht="11.25">
      <c r="B1101" s="33"/>
      <c r="D1101" s="152" t="s">
        <v>648</v>
      </c>
      <c r="F1101" s="188" t="s">
        <v>3119</v>
      </c>
      <c r="H1101" s="189">
        <v>28.475000000000001</v>
      </c>
      <c r="L1101" s="33"/>
      <c r="M1101" s="155"/>
      <c r="T1101" s="57"/>
      <c r="AU1101" s="18" t="s">
        <v>84</v>
      </c>
    </row>
    <row r="1102" spans="2:47" s="1" customFormat="1" ht="11.25">
      <c r="B1102" s="33"/>
      <c r="D1102" s="152" t="s">
        <v>648</v>
      </c>
      <c r="F1102" s="188" t="s">
        <v>3089</v>
      </c>
      <c r="H1102" s="189">
        <v>0</v>
      </c>
      <c r="L1102" s="33"/>
      <c r="M1102" s="155"/>
      <c r="T1102" s="57"/>
      <c r="AU1102" s="18" t="s">
        <v>84</v>
      </c>
    </row>
    <row r="1103" spans="2:47" s="1" customFormat="1" ht="11.25">
      <c r="B1103" s="33"/>
      <c r="D1103" s="152" t="s">
        <v>648</v>
      </c>
      <c r="F1103" s="188" t="s">
        <v>3120</v>
      </c>
      <c r="H1103" s="189">
        <v>15.516</v>
      </c>
      <c r="L1103" s="33"/>
      <c r="M1103" s="155"/>
      <c r="T1103" s="57"/>
      <c r="AU1103" s="18" t="s">
        <v>84</v>
      </c>
    </row>
    <row r="1104" spans="2:47" s="1" customFormat="1" ht="11.25">
      <c r="B1104" s="33"/>
      <c r="D1104" s="152" t="s">
        <v>648</v>
      </c>
      <c r="F1104" s="188" t="s">
        <v>3121</v>
      </c>
      <c r="H1104" s="189">
        <v>0</v>
      </c>
      <c r="L1104" s="33"/>
      <c r="M1104" s="155"/>
      <c r="T1104" s="57"/>
      <c r="AU1104" s="18" t="s">
        <v>84</v>
      </c>
    </row>
    <row r="1105" spans="2:47" s="1" customFormat="1" ht="11.25">
      <c r="B1105" s="33"/>
      <c r="D1105" s="152" t="s">
        <v>648</v>
      </c>
      <c r="F1105" s="188" t="s">
        <v>2735</v>
      </c>
      <c r="H1105" s="189">
        <v>48.488999999999997</v>
      </c>
      <c r="L1105" s="33"/>
      <c r="M1105" s="155"/>
      <c r="T1105" s="57"/>
      <c r="AU1105" s="18" t="s">
        <v>84</v>
      </c>
    </row>
    <row r="1106" spans="2:47" s="1" customFormat="1" ht="11.25">
      <c r="B1106" s="33"/>
      <c r="D1106" s="152" t="s">
        <v>648</v>
      </c>
      <c r="F1106" s="188" t="s">
        <v>3122</v>
      </c>
      <c r="H1106" s="189">
        <v>0</v>
      </c>
      <c r="L1106" s="33"/>
      <c r="M1106" s="155"/>
      <c r="T1106" s="57"/>
      <c r="AU1106" s="18" t="s">
        <v>84</v>
      </c>
    </row>
    <row r="1107" spans="2:47" s="1" customFormat="1" ht="11.25">
      <c r="B1107" s="33"/>
      <c r="D1107" s="152" t="s">
        <v>648</v>
      </c>
      <c r="F1107" s="188" t="s">
        <v>3123</v>
      </c>
      <c r="H1107" s="189">
        <v>15.504</v>
      </c>
      <c r="L1107" s="33"/>
      <c r="M1107" s="155"/>
      <c r="T1107" s="57"/>
      <c r="AU1107" s="18" t="s">
        <v>84</v>
      </c>
    </row>
    <row r="1108" spans="2:47" s="1" customFormat="1" ht="11.25">
      <c r="B1108" s="33"/>
      <c r="D1108" s="152" t="s">
        <v>648</v>
      </c>
      <c r="F1108" s="188" t="s">
        <v>3124</v>
      </c>
      <c r="H1108" s="189">
        <v>0</v>
      </c>
      <c r="L1108" s="33"/>
      <c r="M1108" s="155"/>
      <c r="T1108" s="57"/>
      <c r="AU1108" s="18" t="s">
        <v>84</v>
      </c>
    </row>
    <row r="1109" spans="2:47" s="1" customFormat="1" ht="11.25">
      <c r="B1109" s="33"/>
      <c r="D1109" s="152" t="s">
        <v>648</v>
      </c>
      <c r="F1109" s="188" t="s">
        <v>3125</v>
      </c>
      <c r="H1109" s="189">
        <v>63.466999999999999</v>
      </c>
      <c r="L1109" s="33"/>
      <c r="M1109" s="155"/>
      <c r="T1109" s="57"/>
      <c r="AU1109" s="18" t="s">
        <v>84</v>
      </c>
    </row>
    <row r="1110" spans="2:47" s="1" customFormat="1" ht="11.25">
      <c r="B1110" s="33"/>
      <c r="D1110" s="152" t="s">
        <v>648</v>
      </c>
      <c r="F1110" s="188" t="s">
        <v>3126</v>
      </c>
      <c r="H1110" s="189">
        <v>0</v>
      </c>
      <c r="L1110" s="33"/>
      <c r="M1110" s="155"/>
      <c r="T1110" s="57"/>
      <c r="AU1110" s="18" t="s">
        <v>84</v>
      </c>
    </row>
    <row r="1111" spans="2:47" s="1" customFormat="1" ht="11.25">
      <c r="B1111" s="33"/>
      <c r="D1111" s="152" t="s">
        <v>648</v>
      </c>
      <c r="F1111" s="188" t="s">
        <v>3127</v>
      </c>
      <c r="H1111" s="189">
        <v>33.734000000000002</v>
      </c>
      <c r="L1111" s="33"/>
      <c r="M1111" s="155"/>
      <c r="T1111" s="57"/>
      <c r="AU1111" s="18" t="s">
        <v>84</v>
      </c>
    </row>
    <row r="1112" spans="2:47" s="1" customFormat="1" ht="11.25">
      <c r="B1112" s="33"/>
      <c r="D1112" s="152" t="s">
        <v>648</v>
      </c>
      <c r="F1112" s="188" t="s">
        <v>3128</v>
      </c>
      <c r="H1112" s="189">
        <v>0</v>
      </c>
      <c r="L1112" s="33"/>
      <c r="M1112" s="155"/>
      <c r="T1112" s="57"/>
      <c r="AU1112" s="18" t="s">
        <v>84</v>
      </c>
    </row>
    <row r="1113" spans="2:47" s="1" customFormat="1" ht="11.25">
      <c r="B1113" s="33"/>
      <c r="D1113" s="152" t="s">
        <v>648</v>
      </c>
      <c r="F1113" s="188" t="s">
        <v>3113</v>
      </c>
      <c r="H1113" s="189">
        <v>13.65</v>
      </c>
      <c r="L1113" s="33"/>
      <c r="M1113" s="155"/>
      <c r="T1113" s="57"/>
      <c r="AU1113" s="18" t="s">
        <v>84</v>
      </c>
    </row>
    <row r="1114" spans="2:47" s="1" customFormat="1" ht="11.25">
      <c r="B1114" s="33"/>
      <c r="D1114" s="152" t="s">
        <v>648</v>
      </c>
      <c r="F1114" s="188" t="s">
        <v>3129</v>
      </c>
      <c r="H1114" s="189">
        <v>0</v>
      </c>
      <c r="L1114" s="33"/>
      <c r="M1114" s="155"/>
      <c r="T1114" s="57"/>
      <c r="AU1114" s="18" t="s">
        <v>84</v>
      </c>
    </row>
    <row r="1115" spans="2:47" s="1" customFormat="1" ht="11.25">
      <c r="B1115" s="33"/>
      <c r="D1115" s="152" t="s">
        <v>648</v>
      </c>
      <c r="F1115" s="188" t="s">
        <v>3130</v>
      </c>
      <c r="H1115" s="189">
        <v>16.934000000000001</v>
      </c>
      <c r="L1115" s="33"/>
      <c r="M1115" s="155"/>
      <c r="T1115" s="57"/>
      <c r="AU1115" s="18" t="s">
        <v>84</v>
      </c>
    </row>
    <row r="1116" spans="2:47" s="1" customFormat="1" ht="11.25">
      <c r="B1116" s="33"/>
      <c r="D1116" s="152" t="s">
        <v>648</v>
      </c>
      <c r="F1116" s="188" t="s">
        <v>3091</v>
      </c>
      <c r="H1116" s="189">
        <v>0</v>
      </c>
      <c r="L1116" s="33"/>
      <c r="M1116" s="155"/>
      <c r="T1116" s="57"/>
      <c r="AU1116" s="18" t="s">
        <v>84</v>
      </c>
    </row>
    <row r="1117" spans="2:47" s="1" customFormat="1" ht="11.25">
      <c r="B1117" s="33"/>
      <c r="D1117" s="152" t="s">
        <v>648</v>
      </c>
      <c r="F1117" s="188" t="s">
        <v>3131</v>
      </c>
      <c r="H1117" s="189">
        <v>47.435000000000002</v>
      </c>
      <c r="L1117" s="33"/>
      <c r="M1117" s="155"/>
      <c r="T1117" s="57"/>
      <c r="AU1117" s="18" t="s">
        <v>84</v>
      </c>
    </row>
    <row r="1118" spans="2:47" s="1" customFormat="1" ht="11.25">
      <c r="B1118" s="33"/>
      <c r="D1118" s="152" t="s">
        <v>648</v>
      </c>
      <c r="F1118" s="188" t="s">
        <v>3132</v>
      </c>
      <c r="H1118" s="189">
        <v>0</v>
      </c>
      <c r="L1118" s="33"/>
      <c r="M1118" s="155"/>
      <c r="T1118" s="57"/>
      <c r="AU1118" s="18" t="s">
        <v>84</v>
      </c>
    </row>
    <row r="1119" spans="2:47" s="1" customFormat="1" ht="11.25">
      <c r="B1119" s="33"/>
      <c r="D1119" s="152" t="s">
        <v>648</v>
      </c>
      <c r="F1119" s="188" t="s">
        <v>3133</v>
      </c>
      <c r="H1119" s="189">
        <v>13.435</v>
      </c>
      <c r="L1119" s="33"/>
      <c r="M1119" s="155"/>
      <c r="T1119" s="57"/>
      <c r="AU1119" s="18" t="s">
        <v>84</v>
      </c>
    </row>
    <row r="1120" spans="2:47" s="1" customFormat="1" ht="11.25">
      <c r="B1120" s="33"/>
      <c r="D1120" s="152" t="s">
        <v>648</v>
      </c>
      <c r="F1120" s="188" t="s">
        <v>3134</v>
      </c>
      <c r="H1120" s="189">
        <v>0</v>
      </c>
      <c r="L1120" s="33"/>
      <c r="M1120" s="155"/>
      <c r="T1120" s="57"/>
      <c r="AU1120" s="18" t="s">
        <v>84</v>
      </c>
    </row>
    <row r="1121" spans="2:47" s="1" customFormat="1" ht="11.25">
      <c r="B1121" s="33"/>
      <c r="D1121" s="152" t="s">
        <v>648</v>
      </c>
      <c r="F1121" s="188" t="s">
        <v>3135</v>
      </c>
      <c r="H1121" s="189">
        <v>47.515000000000001</v>
      </c>
      <c r="L1121" s="33"/>
      <c r="M1121" s="155"/>
      <c r="T1121" s="57"/>
      <c r="AU1121" s="18" t="s">
        <v>84</v>
      </c>
    </row>
    <row r="1122" spans="2:47" s="1" customFormat="1" ht="11.25">
      <c r="B1122" s="33"/>
      <c r="D1122" s="152" t="s">
        <v>648</v>
      </c>
      <c r="F1122" s="188" t="s">
        <v>3136</v>
      </c>
      <c r="H1122" s="189">
        <v>0</v>
      </c>
      <c r="L1122" s="33"/>
      <c r="M1122" s="155"/>
      <c r="T1122" s="57"/>
      <c r="AU1122" s="18" t="s">
        <v>84</v>
      </c>
    </row>
    <row r="1123" spans="2:47" s="1" customFormat="1" ht="11.25">
      <c r="B1123" s="33"/>
      <c r="D1123" s="152" t="s">
        <v>648</v>
      </c>
      <c r="F1123" s="188" t="s">
        <v>3137</v>
      </c>
      <c r="H1123" s="189">
        <v>7.34</v>
      </c>
      <c r="L1123" s="33"/>
      <c r="M1123" s="155"/>
      <c r="T1123" s="57"/>
      <c r="AU1123" s="18" t="s">
        <v>84</v>
      </c>
    </row>
    <row r="1124" spans="2:47" s="1" customFormat="1" ht="11.25">
      <c r="B1124" s="33"/>
      <c r="D1124" s="152" t="s">
        <v>648</v>
      </c>
      <c r="F1124" s="188" t="s">
        <v>3138</v>
      </c>
      <c r="H1124" s="189">
        <v>0</v>
      </c>
      <c r="L1124" s="33"/>
      <c r="M1124" s="155"/>
      <c r="T1124" s="57"/>
      <c r="AU1124" s="18" t="s">
        <v>84</v>
      </c>
    </row>
    <row r="1125" spans="2:47" s="1" customFormat="1" ht="11.25">
      <c r="B1125" s="33"/>
      <c r="D1125" s="152" t="s">
        <v>648</v>
      </c>
      <c r="F1125" s="188" t="s">
        <v>3139</v>
      </c>
      <c r="H1125" s="189">
        <v>9.3350000000000009</v>
      </c>
      <c r="L1125" s="33"/>
      <c r="M1125" s="155"/>
      <c r="T1125" s="57"/>
      <c r="AU1125" s="18" t="s">
        <v>84</v>
      </c>
    </row>
    <row r="1126" spans="2:47" s="1" customFormat="1" ht="11.25">
      <c r="B1126" s="33"/>
      <c r="D1126" s="152" t="s">
        <v>648</v>
      </c>
      <c r="F1126" s="188" t="s">
        <v>3140</v>
      </c>
      <c r="H1126" s="189">
        <v>0</v>
      </c>
      <c r="L1126" s="33"/>
      <c r="M1126" s="155"/>
      <c r="T1126" s="57"/>
      <c r="AU1126" s="18" t="s">
        <v>84</v>
      </c>
    </row>
    <row r="1127" spans="2:47" s="1" customFormat="1" ht="11.25">
      <c r="B1127" s="33"/>
      <c r="D1127" s="152" t="s">
        <v>648</v>
      </c>
      <c r="F1127" s="188" t="s">
        <v>3141</v>
      </c>
      <c r="H1127" s="189">
        <v>23.419</v>
      </c>
      <c r="L1127" s="33"/>
      <c r="M1127" s="155"/>
      <c r="T1127" s="57"/>
      <c r="AU1127" s="18" t="s">
        <v>84</v>
      </c>
    </row>
    <row r="1128" spans="2:47" s="1" customFormat="1" ht="11.25">
      <c r="B1128" s="33"/>
      <c r="D1128" s="152" t="s">
        <v>648</v>
      </c>
      <c r="F1128" s="188" t="s">
        <v>3142</v>
      </c>
      <c r="H1128" s="189">
        <v>0</v>
      </c>
      <c r="L1128" s="33"/>
      <c r="M1128" s="155"/>
      <c r="T1128" s="57"/>
      <c r="AU1128" s="18" t="s">
        <v>84</v>
      </c>
    </row>
    <row r="1129" spans="2:47" s="1" customFormat="1" ht="11.25">
      <c r="B1129" s="33"/>
      <c r="D1129" s="152" t="s">
        <v>648</v>
      </c>
      <c r="F1129" s="188" t="s">
        <v>3135</v>
      </c>
      <c r="H1129" s="189">
        <v>47.515000000000001</v>
      </c>
      <c r="L1129" s="33"/>
      <c r="M1129" s="155"/>
      <c r="T1129" s="57"/>
      <c r="AU1129" s="18" t="s">
        <v>84</v>
      </c>
    </row>
    <row r="1130" spans="2:47" s="1" customFormat="1" ht="11.25">
      <c r="B1130" s="33"/>
      <c r="D1130" s="152" t="s">
        <v>648</v>
      </c>
      <c r="F1130" s="188" t="s">
        <v>3143</v>
      </c>
      <c r="H1130" s="189">
        <v>0</v>
      </c>
      <c r="L1130" s="33"/>
      <c r="M1130" s="155"/>
      <c r="T1130" s="57"/>
      <c r="AU1130" s="18" t="s">
        <v>84</v>
      </c>
    </row>
    <row r="1131" spans="2:47" s="1" customFormat="1" ht="11.25">
      <c r="B1131" s="33"/>
      <c r="D1131" s="152" t="s">
        <v>648</v>
      </c>
      <c r="F1131" s="188" t="s">
        <v>3137</v>
      </c>
      <c r="H1131" s="189">
        <v>7.34</v>
      </c>
      <c r="L1131" s="33"/>
      <c r="M1131" s="155"/>
      <c r="T1131" s="57"/>
      <c r="AU1131" s="18" t="s">
        <v>84</v>
      </c>
    </row>
    <row r="1132" spans="2:47" s="1" customFormat="1" ht="11.25">
      <c r="B1132" s="33"/>
      <c r="D1132" s="152" t="s">
        <v>648</v>
      </c>
      <c r="F1132" s="188" t="s">
        <v>3144</v>
      </c>
      <c r="H1132" s="189">
        <v>0</v>
      </c>
      <c r="L1132" s="33"/>
      <c r="M1132" s="155"/>
      <c r="T1132" s="57"/>
      <c r="AU1132" s="18" t="s">
        <v>84</v>
      </c>
    </row>
    <row r="1133" spans="2:47" s="1" customFormat="1" ht="11.25">
      <c r="B1133" s="33"/>
      <c r="D1133" s="152" t="s">
        <v>648</v>
      </c>
      <c r="F1133" s="188" t="s">
        <v>3139</v>
      </c>
      <c r="H1133" s="189">
        <v>9.3350000000000009</v>
      </c>
      <c r="L1133" s="33"/>
      <c r="M1133" s="155"/>
      <c r="T1133" s="57"/>
      <c r="AU1133" s="18" t="s">
        <v>84</v>
      </c>
    </row>
    <row r="1134" spans="2:47" s="1" customFormat="1" ht="11.25">
      <c r="B1134" s="33"/>
      <c r="D1134" s="152" t="s">
        <v>648</v>
      </c>
      <c r="F1134" s="188" t="s">
        <v>1</v>
      </c>
      <c r="H1134" s="189">
        <v>0</v>
      </c>
      <c r="L1134" s="33"/>
      <c r="M1134" s="155"/>
      <c r="T1134" s="57"/>
      <c r="AU1134" s="18" t="s">
        <v>84</v>
      </c>
    </row>
    <row r="1135" spans="2:47" s="1" customFormat="1" ht="11.25">
      <c r="B1135" s="33"/>
      <c r="D1135" s="152" t="s">
        <v>648</v>
      </c>
      <c r="F1135" s="188" t="s">
        <v>3145</v>
      </c>
      <c r="H1135" s="189">
        <v>0</v>
      </c>
      <c r="L1135" s="33"/>
      <c r="M1135" s="155"/>
      <c r="T1135" s="57"/>
      <c r="AU1135" s="18" t="s">
        <v>84</v>
      </c>
    </row>
    <row r="1136" spans="2:47" s="1" customFormat="1" ht="11.25">
      <c r="B1136" s="33"/>
      <c r="D1136" s="152" t="s">
        <v>648</v>
      </c>
      <c r="F1136" s="188" t="s">
        <v>3146</v>
      </c>
      <c r="H1136" s="189">
        <v>56.683</v>
      </c>
      <c r="L1136" s="33"/>
      <c r="M1136" s="155"/>
      <c r="T1136" s="57"/>
      <c r="AU1136" s="18" t="s">
        <v>84</v>
      </c>
    </row>
    <row r="1137" spans="2:65" s="1" customFormat="1" ht="11.25">
      <c r="B1137" s="33"/>
      <c r="D1137" s="152" t="s">
        <v>648</v>
      </c>
      <c r="F1137" s="188" t="s">
        <v>3147</v>
      </c>
      <c r="H1137" s="189">
        <v>0</v>
      </c>
      <c r="L1137" s="33"/>
      <c r="M1137" s="155"/>
      <c r="T1137" s="57"/>
      <c r="AU1137" s="18" t="s">
        <v>84</v>
      </c>
    </row>
    <row r="1138" spans="2:65" s="1" customFormat="1" ht="11.25">
      <c r="B1138" s="33"/>
      <c r="D1138" s="152" t="s">
        <v>648</v>
      </c>
      <c r="F1138" s="188" t="s">
        <v>3148</v>
      </c>
      <c r="H1138" s="189">
        <v>78.680999999999997</v>
      </c>
      <c r="L1138" s="33"/>
      <c r="M1138" s="155"/>
      <c r="T1138" s="57"/>
      <c r="AU1138" s="18" t="s">
        <v>84</v>
      </c>
    </row>
    <row r="1139" spans="2:65" s="1" customFormat="1" ht="11.25">
      <c r="B1139" s="33"/>
      <c r="D1139" s="152" t="s">
        <v>648</v>
      </c>
      <c r="F1139" s="188" t="s">
        <v>3149</v>
      </c>
      <c r="H1139" s="189">
        <v>0</v>
      </c>
      <c r="L1139" s="33"/>
      <c r="M1139" s="155"/>
      <c r="T1139" s="57"/>
      <c r="AU1139" s="18" t="s">
        <v>84</v>
      </c>
    </row>
    <row r="1140" spans="2:65" s="1" customFormat="1" ht="11.25">
      <c r="B1140" s="33"/>
      <c r="D1140" s="152" t="s">
        <v>648</v>
      </c>
      <c r="F1140" s="188" t="s">
        <v>3150</v>
      </c>
      <c r="H1140" s="189">
        <v>80.450999999999993</v>
      </c>
      <c r="L1140" s="33"/>
      <c r="M1140" s="155"/>
      <c r="T1140" s="57"/>
      <c r="AU1140" s="18" t="s">
        <v>84</v>
      </c>
    </row>
    <row r="1141" spans="2:65" s="1" customFormat="1" ht="11.25">
      <c r="B1141" s="33"/>
      <c r="D1141" s="152" t="s">
        <v>648</v>
      </c>
      <c r="F1141" s="188" t="s">
        <v>3151</v>
      </c>
      <c r="H1141" s="189">
        <v>0</v>
      </c>
      <c r="L1141" s="33"/>
      <c r="M1141" s="155"/>
      <c r="T1141" s="57"/>
      <c r="AU1141" s="18" t="s">
        <v>84</v>
      </c>
    </row>
    <row r="1142" spans="2:65" s="1" customFormat="1" ht="11.25">
      <c r="B1142" s="33"/>
      <c r="D1142" s="152" t="s">
        <v>648</v>
      </c>
      <c r="F1142" s="188" t="s">
        <v>3152</v>
      </c>
      <c r="H1142" s="189">
        <v>15.702999999999999</v>
      </c>
      <c r="L1142" s="33"/>
      <c r="M1142" s="155"/>
      <c r="T1142" s="57"/>
      <c r="AU1142" s="18" t="s">
        <v>84</v>
      </c>
    </row>
    <row r="1143" spans="2:65" s="1" customFormat="1" ht="11.25">
      <c r="B1143" s="33"/>
      <c r="D1143" s="152" t="s">
        <v>648</v>
      </c>
      <c r="F1143" s="188" t="s">
        <v>3153</v>
      </c>
      <c r="H1143" s="189">
        <v>0</v>
      </c>
      <c r="L1143" s="33"/>
      <c r="M1143" s="155"/>
      <c r="T1143" s="57"/>
      <c r="AU1143" s="18" t="s">
        <v>84</v>
      </c>
    </row>
    <row r="1144" spans="2:65" s="1" customFormat="1" ht="11.25">
      <c r="B1144" s="33"/>
      <c r="D1144" s="152" t="s">
        <v>648</v>
      </c>
      <c r="F1144" s="188" t="s">
        <v>3154</v>
      </c>
      <c r="H1144" s="189">
        <v>16.992999999999999</v>
      </c>
      <c r="L1144" s="33"/>
      <c r="M1144" s="155"/>
      <c r="T1144" s="57"/>
      <c r="AU1144" s="18" t="s">
        <v>84</v>
      </c>
    </row>
    <row r="1145" spans="2:65" s="1" customFormat="1" ht="11.25">
      <c r="B1145" s="33"/>
      <c r="D1145" s="152" t="s">
        <v>648</v>
      </c>
      <c r="F1145" s="188" t="s">
        <v>3155</v>
      </c>
      <c r="H1145" s="189">
        <v>0</v>
      </c>
      <c r="L1145" s="33"/>
      <c r="M1145" s="155"/>
      <c r="T1145" s="57"/>
      <c r="AU1145" s="18" t="s">
        <v>84</v>
      </c>
    </row>
    <row r="1146" spans="2:65" s="1" customFormat="1" ht="11.25">
      <c r="B1146" s="33"/>
      <c r="D1146" s="152" t="s">
        <v>648</v>
      </c>
      <c r="F1146" s="188" t="s">
        <v>3156</v>
      </c>
      <c r="H1146" s="189">
        <v>7.43</v>
      </c>
      <c r="L1146" s="33"/>
      <c r="M1146" s="155"/>
      <c r="T1146" s="57"/>
      <c r="AU1146" s="18" t="s">
        <v>84</v>
      </c>
    </row>
    <row r="1147" spans="2:65" s="1" customFormat="1" ht="11.25">
      <c r="B1147" s="33"/>
      <c r="D1147" s="152" t="s">
        <v>648</v>
      </c>
      <c r="F1147" s="188" t="s">
        <v>3157</v>
      </c>
      <c r="H1147" s="189">
        <v>0</v>
      </c>
      <c r="L1147" s="33"/>
      <c r="M1147" s="155"/>
      <c r="T1147" s="57"/>
      <c r="AU1147" s="18" t="s">
        <v>84</v>
      </c>
    </row>
    <row r="1148" spans="2:65" s="1" customFormat="1" ht="11.25">
      <c r="B1148" s="33"/>
      <c r="D1148" s="152" t="s">
        <v>648</v>
      </c>
      <c r="F1148" s="188" t="s">
        <v>3158</v>
      </c>
      <c r="H1148" s="189">
        <v>5.79</v>
      </c>
      <c r="L1148" s="33"/>
      <c r="M1148" s="155"/>
      <c r="T1148" s="57"/>
      <c r="AU1148" s="18" t="s">
        <v>84</v>
      </c>
    </row>
    <row r="1149" spans="2:65" s="1" customFormat="1" ht="11.25">
      <c r="B1149" s="33"/>
      <c r="D1149" s="152" t="s">
        <v>648</v>
      </c>
      <c r="F1149" s="188" t="s">
        <v>3159</v>
      </c>
      <c r="H1149" s="189">
        <v>0</v>
      </c>
      <c r="L1149" s="33"/>
      <c r="M1149" s="155"/>
      <c r="T1149" s="57"/>
      <c r="AU1149" s="18" t="s">
        <v>84</v>
      </c>
    </row>
    <row r="1150" spans="2:65" s="1" customFormat="1" ht="11.25">
      <c r="B1150" s="33"/>
      <c r="D1150" s="152" t="s">
        <v>648</v>
      </c>
      <c r="F1150" s="188" t="s">
        <v>3160</v>
      </c>
      <c r="H1150" s="189">
        <v>1.8049999999999999</v>
      </c>
      <c r="L1150" s="33"/>
      <c r="M1150" s="155"/>
      <c r="T1150" s="57"/>
      <c r="AU1150" s="18" t="s">
        <v>84</v>
      </c>
    </row>
    <row r="1151" spans="2:65" s="1" customFormat="1" ht="11.25">
      <c r="B1151" s="33"/>
      <c r="D1151" s="152" t="s">
        <v>648</v>
      </c>
      <c r="F1151" s="188" t="s">
        <v>325</v>
      </c>
      <c r="H1151" s="189">
        <v>1118.3399999999999</v>
      </c>
      <c r="L1151" s="33"/>
      <c r="M1151" s="155"/>
      <c r="T1151" s="57"/>
      <c r="AU1151" s="18" t="s">
        <v>84</v>
      </c>
    </row>
    <row r="1152" spans="2:65" s="1" customFormat="1" ht="37.9" customHeight="1">
      <c r="B1152" s="33"/>
      <c r="C1152" s="139" t="s">
        <v>1074</v>
      </c>
      <c r="D1152" s="139" t="s">
        <v>309</v>
      </c>
      <c r="E1152" s="140" t="s">
        <v>633</v>
      </c>
      <c r="F1152" s="141" t="s">
        <v>634</v>
      </c>
      <c r="G1152" s="142" t="s">
        <v>405</v>
      </c>
      <c r="H1152" s="143">
        <v>10</v>
      </c>
      <c r="I1152" s="144"/>
      <c r="J1152" s="145">
        <f>ROUND(I1152*H1152,2)</f>
        <v>0</v>
      </c>
      <c r="K1152" s="141" t="s">
        <v>1</v>
      </c>
      <c r="L1152" s="33"/>
      <c r="M1152" s="146" t="s">
        <v>1</v>
      </c>
      <c r="N1152" s="147" t="s">
        <v>40</v>
      </c>
      <c r="P1152" s="148">
        <f>O1152*H1152</f>
        <v>0</v>
      </c>
      <c r="Q1152" s="148">
        <v>4.3799999999999999E-2</v>
      </c>
      <c r="R1152" s="148">
        <f>Q1152*H1152</f>
        <v>0.438</v>
      </c>
      <c r="S1152" s="148">
        <v>5.0000000000000001E-3</v>
      </c>
      <c r="T1152" s="149">
        <f>S1152*H1152</f>
        <v>0.05</v>
      </c>
      <c r="AR1152" s="150" t="s">
        <v>314</v>
      </c>
      <c r="AT1152" s="150" t="s">
        <v>309</v>
      </c>
      <c r="AU1152" s="150" t="s">
        <v>84</v>
      </c>
      <c r="AY1152" s="18" t="s">
        <v>307</v>
      </c>
      <c r="BE1152" s="151">
        <f>IF(N1152="základní",J1152,0)</f>
        <v>0</v>
      </c>
      <c r="BF1152" s="151">
        <f>IF(N1152="snížená",J1152,0)</f>
        <v>0</v>
      </c>
      <c r="BG1152" s="151">
        <f>IF(N1152="zákl. přenesená",J1152,0)</f>
        <v>0</v>
      </c>
      <c r="BH1152" s="151">
        <f>IF(N1152="sníž. přenesená",J1152,0)</f>
        <v>0</v>
      </c>
      <c r="BI1152" s="151">
        <f>IF(N1152="nulová",J1152,0)</f>
        <v>0</v>
      </c>
      <c r="BJ1152" s="18" t="s">
        <v>82</v>
      </c>
      <c r="BK1152" s="151">
        <f>ROUND(I1152*H1152,2)</f>
        <v>0</v>
      </c>
      <c r="BL1152" s="18" t="s">
        <v>314</v>
      </c>
      <c r="BM1152" s="150" t="s">
        <v>3162</v>
      </c>
    </row>
    <row r="1153" spans="2:65" s="1" customFormat="1" ht="19.5">
      <c r="B1153" s="33"/>
      <c r="D1153" s="152" t="s">
        <v>316</v>
      </c>
      <c r="F1153" s="153" t="s">
        <v>634</v>
      </c>
      <c r="I1153" s="154"/>
      <c r="L1153" s="33"/>
      <c r="M1153" s="155"/>
      <c r="T1153" s="57"/>
      <c r="AT1153" s="18" t="s">
        <v>316</v>
      </c>
      <c r="AU1153" s="18" t="s">
        <v>84</v>
      </c>
    </row>
    <row r="1154" spans="2:65" s="1" customFormat="1" ht="16.5" customHeight="1">
      <c r="B1154" s="33"/>
      <c r="C1154" s="139" t="s">
        <v>1079</v>
      </c>
      <c r="D1154" s="139" t="s">
        <v>309</v>
      </c>
      <c r="E1154" s="140" t="s">
        <v>3163</v>
      </c>
      <c r="F1154" s="141" t="s">
        <v>3164</v>
      </c>
      <c r="G1154" s="142" t="s">
        <v>312</v>
      </c>
      <c r="H1154" s="143">
        <v>3.18</v>
      </c>
      <c r="I1154" s="144"/>
      <c r="J1154" s="145">
        <f>ROUND(I1154*H1154,2)</f>
        <v>0</v>
      </c>
      <c r="K1154" s="141" t="s">
        <v>313</v>
      </c>
      <c r="L1154" s="33"/>
      <c r="M1154" s="146" t="s">
        <v>1</v>
      </c>
      <c r="N1154" s="147" t="s">
        <v>40</v>
      </c>
      <c r="P1154" s="148">
        <f>O1154*H1154</f>
        <v>0</v>
      </c>
      <c r="Q1154" s="148">
        <v>3.2730000000000002E-2</v>
      </c>
      <c r="R1154" s="148">
        <f>Q1154*H1154</f>
        <v>0.10408140000000002</v>
      </c>
      <c r="S1154" s="148">
        <v>0</v>
      </c>
      <c r="T1154" s="149">
        <f>S1154*H1154</f>
        <v>0</v>
      </c>
      <c r="AR1154" s="150" t="s">
        <v>314</v>
      </c>
      <c r="AT1154" s="150" t="s">
        <v>309</v>
      </c>
      <c r="AU1154" s="150" t="s">
        <v>84</v>
      </c>
      <c r="AY1154" s="18" t="s">
        <v>307</v>
      </c>
      <c r="BE1154" s="151">
        <f>IF(N1154="základní",J1154,0)</f>
        <v>0</v>
      </c>
      <c r="BF1154" s="151">
        <f>IF(N1154="snížená",J1154,0)</f>
        <v>0</v>
      </c>
      <c r="BG1154" s="151">
        <f>IF(N1154="zákl. přenesená",J1154,0)</f>
        <v>0</v>
      </c>
      <c r="BH1154" s="151">
        <f>IF(N1154="sníž. přenesená",J1154,0)</f>
        <v>0</v>
      </c>
      <c r="BI1154" s="151">
        <f>IF(N1154="nulová",J1154,0)</f>
        <v>0</v>
      </c>
      <c r="BJ1154" s="18" t="s">
        <v>82</v>
      </c>
      <c r="BK1154" s="151">
        <f>ROUND(I1154*H1154,2)</f>
        <v>0</v>
      </c>
      <c r="BL1154" s="18" t="s">
        <v>314</v>
      </c>
      <c r="BM1154" s="150" t="s">
        <v>3165</v>
      </c>
    </row>
    <row r="1155" spans="2:65" s="1" customFormat="1" ht="11.25">
      <c r="B1155" s="33"/>
      <c r="D1155" s="152" t="s">
        <v>316</v>
      </c>
      <c r="F1155" s="153" t="s">
        <v>3166</v>
      </c>
      <c r="I1155" s="154"/>
      <c r="L1155" s="33"/>
      <c r="M1155" s="155"/>
      <c r="T1155" s="57"/>
      <c r="AT1155" s="18" t="s">
        <v>316</v>
      </c>
      <c r="AU1155" s="18" t="s">
        <v>84</v>
      </c>
    </row>
    <row r="1156" spans="2:65" s="12" customFormat="1" ht="11.25">
      <c r="B1156" s="156"/>
      <c r="D1156" s="152" t="s">
        <v>318</v>
      </c>
      <c r="E1156" s="157" t="s">
        <v>1</v>
      </c>
      <c r="F1156" s="158" t="s">
        <v>3167</v>
      </c>
      <c r="H1156" s="157" t="s">
        <v>1</v>
      </c>
      <c r="I1156" s="159"/>
      <c r="L1156" s="156"/>
      <c r="M1156" s="160"/>
      <c r="T1156" s="161"/>
      <c r="AT1156" s="157" t="s">
        <v>318</v>
      </c>
      <c r="AU1156" s="157" t="s">
        <v>84</v>
      </c>
      <c r="AV1156" s="12" t="s">
        <v>82</v>
      </c>
      <c r="AW1156" s="12" t="s">
        <v>32</v>
      </c>
      <c r="AX1156" s="12" t="s">
        <v>75</v>
      </c>
      <c r="AY1156" s="157" t="s">
        <v>307</v>
      </c>
    </row>
    <row r="1157" spans="2:65" s="13" customFormat="1" ht="11.25">
      <c r="B1157" s="162"/>
      <c r="D1157" s="152" t="s">
        <v>318</v>
      </c>
      <c r="E1157" s="163" t="s">
        <v>1</v>
      </c>
      <c r="F1157" s="164" t="s">
        <v>3168</v>
      </c>
      <c r="H1157" s="165">
        <v>3.18</v>
      </c>
      <c r="I1157" s="166"/>
      <c r="L1157" s="162"/>
      <c r="M1157" s="167"/>
      <c r="T1157" s="168"/>
      <c r="AT1157" s="163" t="s">
        <v>318</v>
      </c>
      <c r="AU1157" s="163" t="s">
        <v>84</v>
      </c>
      <c r="AV1157" s="13" t="s">
        <v>84</v>
      </c>
      <c r="AW1157" s="13" t="s">
        <v>32</v>
      </c>
      <c r="AX1157" s="13" t="s">
        <v>82</v>
      </c>
      <c r="AY1157" s="163" t="s">
        <v>307</v>
      </c>
    </row>
    <row r="1158" spans="2:65" s="1" customFormat="1" ht="24.2" customHeight="1">
      <c r="B1158" s="33"/>
      <c r="C1158" s="139" t="s">
        <v>1084</v>
      </c>
      <c r="D1158" s="139" t="s">
        <v>309</v>
      </c>
      <c r="E1158" s="140" t="s">
        <v>3169</v>
      </c>
      <c r="F1158" s="141" t="s">
        <v>3170</v>
      </c>
      <c r="G1158" s="142" t="s">
        <v>405</v>
      </c>
      <c r="H1158" s="143">
        <v>2</v>
      </c>
      <c r="I1158" s="144"/>
      <c r="J1158" s="145">
        <f>ROUND(I1158*H1158,2)</f>
        <v>0</v>
      </c>
      <c r="K1158" s="141" t="s">
        <v>313</v>
      </c>
      <c r="L1158" s="33"/>
      <c r="M1158" s="146" t="s">
        <v>1</v>
      </c>
      <c r="N1158" s="147" t="s">
        <v>40</v>
      </c>
      <c r="P1158" s="148">
        <f>O1158*H1158</f>
        <v>0</v>
      </c>
      <c r="Q1158" s="148">
        <v>0.1658</v>
      </c>
      <c r="R1158" s="148">
        <f>Q1158*H1158</f>
        <v>0.33160000000000001</v>
      </c>
      <c r="S1158" s="148">
        <v>0</v>
      </c>
      <c r="T1158" s="149">
        <f>S1158*H1158</f>
        <v>0</v>
      </c>
      <c r="AR1158" s="150" t="s">
        <v>314</v>
      </c>
      <c r="AT1158" s="150" t="s">
        <v>309</v>
      </c>
      <c r="AU1158" s="150" t="s">
        <v>84</v>
      </c>
      <c r="AY1158" s="18" t="s">
        <v>307</v>
      </c>
      <c r="BE1158" s="151">
        <f>IF(N1158="základní",J1158,0)</f>
        <v>0</v>
      </c>
      <c r="BF1158" s="151">
        <f>IF(N1158="snížená",J1158,0)</f>
        <v>0</v>
      </c>
      <c r="BG1158" s="151">
        <f>IF(N1158="zákl. přenesená",J1158,0)</f>
        <v>0</v>
      </c>
      <c r="BH1158" s="151">
        <f>IF(N1158="sníž. přenesená",J1158,0)</f>
        <v>0</v>
      </c>
      <c r="BI1158" s="151">
        <f>IF(N1158="nulová",J1158,0)</f>
        <v>0</v>
      </c>
      <c r="BJ1158" s="18" t="s">
        <v>82</v>
      </c>
      <c r="BK1158" s="151">
        <f>ROUND(I1158*H1158,2)</f>
        <v>0</v>
      </c>
      <c r="BL1158" s="18" t="s">
        <v>314</v>
      </c>
      <c r="BM1158" s="150" t="s">
        <v>3171</v>
      </c>
    </row>
    <row r="1159" spans="2:65" s="1" customFormat="1" ht="19.5">
      <c r="B1159" s="33"/>
      <c r="D1159" s="152" t="s">
        <v>316</v>
      </c>
      <c r="F1159" s="153" t="s">
        <v>3172</v>
      </c>
      <c r="I1159" s="154"/>
      <c r="L1159" s="33"/>
      <c r="M1159" s="155"/>
      <c r="T1159" s="57"/>
      <c r="AT1159" s="18" t="s">
        <v>316</v>
      </c>
      <c r="AU1159" s="18" t="s">
        <v>84</v>
      </c>
    </row>
    <row r="1160" spans="2:65" s="12" customFormat="1" ht="11.25">
      <c r="B1160" s="156"/>
      <c r="D1160" s="152" t="s">
        <v>318</v>
      </c>
      <c r="E1160" s="157" t="s">
        <v>1</v>
      </c>
      <c r="F1160" s="158" t="s">
        <v>3167</v>
      </c>
      <c r="H1160" s="157" t="s">
        <v>1</v>
      </c>
      <c r="I1160" s="159"/>
      <c r="L1160" s="156"/>
      <c r="M1160" s="160"/>
      <c r="T1160" s="161"/>
      <c r="AT1160" s="157" t="s">
        <v>318</v>
      </c>
      <c r="AU1160" s="157" t="s">
        <v>84</v>
      </c>
      <c r="AV1160" s="12" t="s">
        <v>82</v>
      </c>
      <c r="AW1160" s="12" t="s">
        <v>32</v>
      </c>
      <c r="AX1160" s="12" t="s">
        <v>75</v>
      </c>
      <c r="AY1160" s="157" t="s">
        <v>307</v>
      </c>
    </row>
    <row r="1161" spans="2:65" s="13" customFormat="1" ht="11.25">
      <c r="B1161" s="162"/>
      <c r="D1161" s="152" t="s">
        <v>318</v>
      </c>
      <c r="E1161" s="163" t="s">
        <v>1</v>
      </c>
      <c r="F1161" s="164" t="s">
        <v>3173</v>
      </c>
      <c r="H1161" s="165">
        <v>2</v>
      </c>
      <c r="I1161" s="166"/>
      <c r="L1161" s="162"/>
      <c r="M1161" s="167"/>
      <c r="T1161" s="168"/>
      <c r="AT1161" s="163" t="s">
        <v>318</v>
      </c>
      <c r="AU1161" s="163" t="s">
        <v>84</v>
      </c>
      <c r="AV1161" s="13" t="s">
        <v>84</v>
      </c>
      <c r="AW1161" s="13" t="s">
        <v>32</v>
      </c>
      <c r="AX1161" s="13" t="s">
        <v>82</v>
      </c>
      <c r="AY1161" s="163" t="s">
        <v>307</v>
      </c>
    </row>
    <row r="1162" spans="2:65" s="11" customFormat="1" ht="22.9" customHeight="1">
      <c r="B1162" s="127"/>
      <c r="D1162" s="128" t="s">
        <v>74</v>
      </c>
      <c r="E1162" s="137" t="s">
        <v>752</v>
      </c>
      <c r="F1162" s="137" t="s">
        <v>3174</v>
      </c>
      <c r="I1162" s="130"/>
      <c r="J1162" s="138">
        <f>BK1162</f>
        <v>0</v>
      </c>
      <c r="L1162" s="127"/>
      <c r="M1162" s="132"/>
      <c r="P1162" s="133">
        <f>SUM(P1163:P1599)</f>
        <v>0</v>
      </c>
      <c r="R1162" s="133">
        <f>SUM(R1163:R1599)</f>
        <v>11.75717854</v>
      </c>
      <c r="T1162" s="134">
        <f>SUM(T1163:T1599)</f>
        <v>0</v>
      </c>
      <c r="AR1162" s="128" t="s">
        <v>82</v>
      </c>
      <c r="AT1162" s="135" t="s">
        <v>74</v>
      </c>
      <c r="AU1162" s="135" t="s">
        <v>82</v>
      </c>
      <c r="AY1162" s="128" t="s">
        <v>307</v>
      </c>
      <c r="BK1162" s="136">
        <f>SUM(BK1163:BK1599)</f>
        <v>0</v>
      </c>
    </row>
    <row r="1163" spans="2:65" s="1" customFormat="1" ht="44.25" customHeight="1">
      <c r="B1163" s="33"/>
      <c r="C1163" s="139" t="s">
        <v>1089</v>
      </c>
      <c r="D1163" s="139" t="s">
        <v>309</v>
      </c>
      <c r="E1163" s="140" t="s">
        <v>3175</v>
      </c>
      <c r="F1163" s="141" t="s">
        <v>3176</v>
      </c>
      <c r="G1163" s="142" t="s">
        <v>312</v>
      </c>
      <c r="H1163" s="143">
        <v>36.53</v>
      </c>
      <c r="I1163" s="144"/>
      <c r="J1163" s="145">
        <f>ROUND(I1163*H1163,2)</f>
        <v>0</v>
      </c>
      <c r="K1163" s="141" t="s">
        <v>313</v>
      </c>
      <c r="L1163" s="33"/>
      <c r="M1163" s="146" t="s">
        <v>1</v>
      </c>
      <c r="N1163" s="147" t="s">
        <v>40</v>
      </c>
      <c r="P1163" s="148">
        <f>O1163*H1163</f>
        <v>0</v>
      </c>
      <c r="Q1163" s="148">
        <v>8.6E-3</v>
      </c>
      <c r="R1163" s="148">
        <f>Q1163*H1163</f>
        <v>0.31415799999999999</v>
      </c>
      <c r="S1163" s="148">
        <v>0</v>
      </c>
      <c r="T1163" s="149">
        <f>S1163*H1163</f>
        <v>0</v>
      </c>
      <c r="AR1163" s="150" t="s">
        <v>314</v>
      </c>
      <c r="AT1163" s="150" t="s">
        <v>309</v>
      </c>
      <c r="AU1163" s="150" t="s">
        <v>84</v>
      </c>
      <c r="AY1163" s="18" t="s">
        <v>307</v>
      </c>
      <c r="BE1163" s="151">
        <f>IF(N1163="základní",J1163,0)</f>
        <v>0</v>
      </c>
      <c r="BF1163" s="151">
        <f>IF(N1163="snížená",J1163,0)</f>
        <v>0</v>
      </c>
      <c r="BG1163" s="151">
        <f>IF(N1163="zákl. přenesená",J1163,0)</f>
        <v>0</v>
      </c>
      <c r="BH1163" s="151">
        <f>IF(N1163="sníž. přenesená",J1163,0)</f>
        <v>0</v>
      </c>
      <c r="BI1163" s="151">
        <f>IF(N1163="nulová",J1163,0)</f>
        <v>0</v>
      </c>
      <c r="BJ1163" s="18" t="s">
        <v>82</v>
      </c>
      <c r="BK1163" s="151">
        <f>ROUND(I1163*H1163,2)</f>
        <v>0</v>
      </c>
      <c r="BL1163" s="18" t="s">
        <v>314</v>
      </c>
      <c r="BM1163" s="150" t="s">
        <v>3177</v>
      </c>
    </row>
    <row r="1164" spans="2:65" s="1" customFormat="1" ht="48.75">
      <c r="B1164" s="33"/>
      <c r="D1164" s="152" t="s">
        <v>316</v>
      </c>
      <c r="F1164" s="153" t="s">
        <v>3178</v>
      </c>
      <c r="I1164" s="154"/>
      <c r="L1164" s="33"/>
      <c r="M1164" s="155"/>
      <c r="T1164" s="57"/>
      <c r="AT1164" s="18" t="s">
        <v>316</v>
      </c>
      <c r="AU1164" s="18" t="s">
        <v>84</v>
      </c>
    </row>
    <row r="1165" spans="2:65" s="13" customFormat="1" ht="11.25">
      <c r="B1165" s="162"/>
      <c r="D1165" s="152" t="s">
        <v>318</v>
      </c>
      <c r="E1165" s="163" t="s">
        <v>1</v>
      </c>
      <c r="F1165" s="164" t="s">
        <v>2405</v>
      </c>
      <c r="H1165" s="165">
        <v>36.53</v>
      </c>
      <c r="I1165" s="166"/>
      <c r="L1165" s="162"/>
      <c r="M1165" s="167"/>
      <c r="T1165" s="168"/>
      <c r="AT1165" s="163" t="s">
        <v>318</v>
      </c>
      <c r="AU1165" s="163" t="s">
        <v>84</v>
      </c>
      <c r="AV1165" s="13" t="s">
        <v>84</v>
      </c>
      <c r="AW1165" s="13" t="s">
        <v>32</v>
      </c>
      <c r="AX1165" s="13" t="s">
        <v>82</v>
      </c>
      <c r="AY1165" s="163" t="s">
        <v>307</v>
      </c>
    </row>
    <row r="1166" spans="2:65" s="1" customFormat="1" ht="11.25">
      <c r="B1166" s="33"/>
      <c r="D1166" s="152" t="s">
        <v>648</v>
      </c>
      <c r="F1166" s="187" t="s">
        <v>3179</v>
      </c>
      <c r="L1166" s="33"/>
      <c r="M1166" s="155"/>
      <c r="T1166" s="57"/>
      <c r="AU1166" s="18" t="s">
        <v>84</v>
      </c>
    </row>
    <row r="1167" spans="2:65" s="1" customFormat="1" ht="11.25">
      <c r="B1167" s="33"/>
      <c r="D1167" s="152" t="s">
        <v>648</v>
      </c>
      <c r="F1167" s="188" t="s">
        <v>3180</v>
      </c>
      <c r="H1167" s="189">
        <v>0</v>
      </c>
      <c r="L1167" s="33"/>
      <c r="M1167" s="155"/>
      <c r="T1167" s="57"/>
      <c r="AU1167" s="18" t="s">
        <v>84</v>
      </c>
    </row>
    <row r="1168" spans="2:65" s="1" customFormat="1" ht="11.25">
      <c r="B1168" s="33"/>
      <c r="D1168" s="152" t="s">
        <v>648</v>
      </c>
      <c r="F1168" s="188" t="s">
        <v>3181</v>
      </c>
      <c r="H1168" s="189">
        <v>29.07</v>
      </c>
      <c r="L1168" s="33"/>
      <c r="M1168" s="155"/>
      <c r="T1168" s="57"/>
      <c r="AU1168" s="18" t="s">
        <v>84</v>
      </c>
    </row>
    <row r="1169" spans="2:65" s="1" customFormat="1" ht="11.25">
      <c r="B1169" s="33"/>
      <c r="D1169" s="152" t="s">
        <v>648</v>
      </c>
      <c r="F1169" s="188" t="s">
        <v>3182</v>
      </c>
      <c r="H1169" s="189">
        <v>0</v>
      </c>
      <c r="L1169" s="33"/>
      <c r="M1169" s="155"/>
      <c r="T1169" s="57"/>
      <c r="AU1169" s="18" t="s">
        <v>84</v>
      </c>
    </row>
    <row r="1170" spans="2:65" s="1" customFormat="1" ht="11.25">
      <c r="B1170" s="33"/>
      <c r="D1170" s="152" t="s">
        <v>648</v>
      </c>
      <c r="F1170" s="188" t="s">
        <v>3183</v>
      </c>
      <c r="H1170" s="189">
        <v>7.46</v>
      </c>
      <c r="L1170" s="33"/>
      <c r="M1170" s="155"/>
      <c r="T1170" s="57"/>
      <c r="AU1170" s="18" t="s">
        <v>84</v>
      </c>
    </row>
    <row r="1171" spans="2:65" s="1" customFormat="1" ht="11.25">
      <c r="B1171" s="33"/>
      <c r="D1171" s="152" t="s">
        <v>648</v>
      </c>
      <c r="F1171" s="188" t="s">
        <v>325</v>
      </c>
      <c r="H1171" s="189">
        <v>36.53</v>
      </c>
      <c r="L1171" s="33"/>
      <c r="M1171" s="155"/>
      <c r="T1171" s="57"/>
      <c r="AU1171" s="18" t="s">
        <v>84</v>
      </c>
    </row>
    <row r="1172" spans="2:65" s="1" customFormat="1" ht="24.2" customHeight="1">
      <c r="B1172" s="33"/>
      <c r="C1172" s="177" t="s">
        <v>1097</v>
      </c>
      <c r="D1172" s="177" t="s">
        <v>390</v>
      </c>
      <c r="E1172" s="178" t="s">
        <v>3184</v>
      </c>
      <c r="F1172" s="179" t="s">
        <v>3185</v>
      </c>
      <c r="G1172" s="180" t="s">
        <v>312</v>
      </c>
      <c r="H1172" s="181">
        <v>38.356999999999999</v>
      </c>
      <c r="I1172" s="182"/>
      <c r="J1172" s="183">
        <f>ROUND(I1172*H1172,2)</f>
        <v>0</v>
      </c>
      <c r="K1172" s="179" t="s">
        <v>313</v>
      </c>
      <c r="L1172" s="184"/>
      <c r="M1172" s="185" t="s">
        <v>1</v>
      </c>
      <c r="N1172" s="186" t="s">
        <v>40</v>
      </c>
      <c r="P1172" s="148">
        <f>O1172*H1172</f>
        <v>0</v>
      </c>
      <c r="Q1172" s="148">
        <v>4.8999999999999998E-3</v>
      </c>
      <c r="R1172" s="148">
        <f>Q1172*H1172</f>
        <v>0.18794929999999999</v>
      </c>
      <c r="S1172" s="148">
        <v>0</v>
      </c>
      <c r="T1172" s="149">
        <f>S1172*H1172</f>
        <v>0</v>
      </c>
      <c r="AR1172" s="150" t="s">
        <v>369</v>
      </c>
      <c r="AT1172" s="150" t="s">
        <v>390</v>
      </c>
      <c r="AU1172" s="150" t="s">
        <v>84</v>
      </c>
      <c r="AY1172" s="18" t="s">
        <v>307</v>
      </c>
      <c r="BE1172" s="151">
        <f>IF(N1172="základní",J1172,0)</f>
        <v>0</v>
      </c>
      <c r="BF1172" s="151">
        <f>IF(N1172="snížená",J1172,0)</f>
        <v>0</v>
      </c>
      <c r="BG1172" s="151">
        <f>IF(N1172="zákl. přenesená",J1172,0)</f>
        <v>0</v>
      </c>
      <c r="BH1172" s="151">
        <f>IF(N1172="sníž. přenesená",J1172,0)</f>
        <v>0</v>
      </c>
      <c r="BI1172" s="151">
        <f>IF(N1172="nulová",J1172,0)</f>
        <v>0</v>
      </c>
      <c r="BJ1172" s="18" t="s">
        <v>82</v>
      </c>
      <c r="BK1172" s="151">
        <f>ROUND(I1172*H1172,2)</f>
        <v>0</v>
      </c>
      <c r="BL1172" s="18" t="s">
        <v>314</v>
      </c>
      <c r="BM1172" s="150" t="s">
        <v>3186</v>
      </c>
    </row>
    <row r="1173" spans="2:65" s="1" customFormat="1" ht="11.25">
      <c r="B1173" s="33"/>
      <c r="D1173" s="152" t="s">
        <v>316</v>
      </c>
      <c r="F1173" s="153" t="s">
        <v>3185</v>
      </c>
      <c r="I1173" s="154"/>
      <c r="L1173" s="33"/>
      <c r="M1173" s="155"/>
      <c r="T1173" s="57"/>
      <c r="AT1173" s="18" t="s">
        <v>316</v>
      </c>
      <c r="AU1173" s="18" t="s">
        <v>84</v>
      </c>
    </row>
    <row r="1174" spans="2:65" s="13" customFormat="1" ht="11.25">
      <c r="B1174" s="162"/>
      <c r="D1174" s="152" t="s">
        <v>318</v>
      </c>
      <c r="E1174" s="163" t="s">
        <v>1</v>
      </c>
      <c r="F1174" s="164" t="s">
        <v>2405</v>
      </c>
      <c r="H1174" s="165">
        <v>36.53</v>
      </c>
      <c r="I1174" s="166"/>
      <c r="L1174" s="162"/>
      <c r="M1174" s="167"/>
      <c r="T1174" s="168"/>
      <c r="AT1174" s="163" t="s">
        <v>318</v>
      </c>
      <c r="AU1174" s="163" t="s">
        <v>84</v>
      </c>
      <c r="AV1174" s="13" t="s">
        <v>84</v>
      </c>
      <c r="AW1174" s="13" t="s">
        <v>32</v>
      </c>
      <c r="AX1174" s="13" t="s">
        <v>82</v>
      </c>
      <c r="AY1174" s="163" t="s">
        <v>307</v>
      </c>
    </row>
    <row r="1175" spans="2:65" s="1" customFormat="1" ht="11.25">
      <c r="B1175" s="33"/>
      <c r="D1175" s="152" t="s">
        <v>648</v>
      </c>
      <c r="F1175" s="187" t="s">
        <v>3179</v>
      </c>
      <c r="L1175" s="33"/>
      <c r="M1175" s="155"/>
      <c r="T1175" s="57"/>
      <c r="AU1175" s="18" t="s">
        <v>84</v>
      </c>
    </row>
    <row r="1176" spans="2:65" s="1" customFormat="1" ht="11.25">
      <c r="B1176" s="33"/>
      <c r="D1176" s="152" t="s">
        <v>648</v>
      </c>
      <c r="F1176" s="188" t="s">
        <v>3180</v>
      </c>
      <c r="H1176" s="189">
        <v>0</v>
      </c>
      <c r="L1176" s="33"/>
      <c r="M1176" s="155"/>
      <c r="T1176" s="57"/>
      <c r="AU1176" s="18" t="s">
        <v>84</v>
      </c>
    </row>
    <row r="1177" spans="2:65" s="1" customFormat="1" ht="11.25">
      <c r="B1177" s="33"/>
      <c r="D1177" s="152" t="s">
        <v>648</v>
      </c>
      <c r="F1177" s="188" t="s">
        <v>3181</v>
      </c>
      <c r="H1177" s="189">
        <v>29.07</v>
      </c>
      <c r="L1177" s="33"/>
      <c r="M1177" s="155"/>
      <c r="T1177" s="57"/>
      <c r="AU1177" s="18" t="s">
        <v>84</v>
      </c>
    </row>
    <row r="1178" spans="2:65" s="1" customFormat="1" ht="11.25">
      <c r="B1178" s="33"/>
      <c r="D1178" s="152" t="s">
        <v>648</v>
      </c>
      <c r="F1178" s="188" t="s">
        <v>3182</v>
      </c>
      <c r="H1178" s="189">
        <v>0</v>
      </c>
      <c r="L1178" s="33"/>
      <c r="M1178" s="155"/>
      <c r="T1178" s="57"/>
      <c r="AU1178" s="18" t="s">
        <v>84</v>
      </c>
    </row>
    <row r="1179" spans="2:65" s="1" customFormat="1" ht="11.25">
      <c r="B1179" s="33"/>
      <c r="D1179" s="152" t="s">
        <v>648</v>
      </c>
      <c r="F1179" s="188" t="s">
        <v>3183</v>
      </c>
      <c r="H1179" s="189">
        <v>7.46</v>
      </c>
      <c r="L1179" s="33"/>
      <c r="M1179" s="155"/>
      <c r="T1179" s="57"/>
      <c r="AU1179" s="18" t="s">
        <v>84</v>
      </c>
    </row>
    <row r="1180" spans="2:65" s="1" customFormat="1" ht="11.25">
      <c r="B1180" s="33"/>
      <c r="D1180" s="152" t="s">
        <v>648</v>
      </c>
      <c r="F1180" s="188" t="s">
        <v>325</v>
      </c>
      <c r="H1180" s="189">
        <v>36.53</v>
      </c>
      <c r="L1180" s="33"/>
      <c r="M1180" s="155"/>
      <c r="T1180" s="57"/>
      <c r="AU1180" s="18" t="s">
        <v>84</v>
      </c>
    </row>
    <row r="1181" spans="2:65" s="13" customFormat="1" ht="11.25">
      <c r="B1181" s="162"/>
      <c r="D1181" s="152" t="s">
        <v>318</v>
      </c>
      <c r="F1181" s="164" t="s">
        <v>3187</v>
      </c>
      <c r="H1181" s="165">
        <v>38.356999999999999</v>
      </c>
      <c r="I1181" s="166"/>
      <c r="L1181" s="162"/>
      <c r="M1181" s="167"/>
      <c r="T1181" s="168"/>
      <c r="AT1181" s="163" t="s">
        <v>318</v>
      </c>
      <c r="AU1181" s="163" t="s">
        <v>84</v>
      </c>
      <c r="AV1181" s="13" t="s">
        <v>84</v>
      </c>
      <c r="AW1181" s="13" t="s">
        <v>4</v>
      </c>
      <c r="AX1181" s="13" t="s">
        <v>82</v>
      </c>
      <c r="AY1181" s="163" t="s">
        <v>307</v>
      </c>
    </row>
    <row r="1182" spans="2:65" s="1" customFormat="1" ht="44.25" customHeight="1">
      <c r="B1182" s="33"/>
      <c r="C1182" s="139" t="s">
        <v>1100</v>
      </c>
      <c r="D1182" s="139" t="s">
        <v>309</v>
      </c>
      <c r="E1182" s="140" t="s">
        <v>3188</v>
      </c>
      <c r="F1182" s="141" t="s">
        <v>3189</v>
      </c>
      <c r="G1182" s="142" t="s">
        <v>312</v>
      </c>
      <c r="H1182" s="143">
        <v>6.72</v>
      </c>
      <c r="I1182" s="144"/>
      <c r="J1182" s="145">
        <f>ROUND(I1182*H1182,2)</f>
        <v>0</v>
      </c>
      <c r="K1182" s="141" t="s">
        <v>313</v>
      </c>
      <c r="L1182" s="33"/>
      <c r="M1182" s="146" t="s">
        <v>1</v>
      </c>
      <c r="N1182" s="147" t="s">
        <v>40</v>
      </c>
      <c r="P1182" s="148">
        <f>O1182*H1182</f>
        <v>0</v>
      </c>
      <c r="Q1182" s="148">
        <v>1.1350000000000001E-2</v>
      </c>
      <c r="R1182" s="148">
        <f>Q1182*H1182</f>
        <v>7.6272000000000006E-2</v>
      </c>
      <c r="S1182" s="148">
        <v>0</v>
      </c>
      <c r="T1182" s="149">
        <f>S1182*H1182</f>
        <v>0</v>
      </c>
      <c r="AR1182" s="150" t="s">
        <v>314</v>
      </c>
      <c r="AT1182" s="150" t="s">
        <v>309</v>
      </c>
      <c r="AU1182" s="150" t="s">
        <v>84</v>
      </c>
      <c r="AY1182" s="18" t="s">
        <v>307</v>
      </c>
      <c r="BE1182" s="151">
        <f>IF(N1182="základní",J1182,0)</f>
        <v>0</v>
      </c>
      <c r="BF1182" s="151">
        <f>IF(N1182="snížená",J1182,0)</f>
        <v>0</v>
      </c>
      <c r="BG1182" s="151">
        <f>IF(N1182="zákl. přenesená",J1182,0)</f>
        <v>0</v>
      </c>
      <c r="BH1182" s="151">
        <f>IF(N1182="sníž. přenesená",J1182,0)</f>
        <v>0</v>
      </c>
      <c r="BI1182" s="151">
        <f>IF(N1182="nulová",J1182,0)</f>
        <v>0</v>
      </c>
      <c r="BJ1182" s="18" t="s">
        <v>82</v>
      </c>
      <c r="BK1182" s="151">
        <f>ROUND(I1182*H1182,2)</f>
        <v>0</v>
      </c>
      <c r="BL1182" s="18" t="s">
        <v>314</v>
      </c>
      <c r="BM1182" s="150" t="s">
        <v>3190</v>
      </c>
    </row>
    <row r="1183" spans="2:65" s="1" customFormat="1" ht="48.75">
      <c r="B1183" s="33"/>
      <c r="D1183" s="152" t="s">
        <v>316</v>
      </c>
      <c r="F1183" s="153" t="s">
        <v>3191</v>
      </c>
      <c r="I1183" s="154"/>
      <c r="L1183" s="33"/>
      <c r="M1183" s="155"/>
      <c r="T1183" s="57"/>
      <c r="AT1183" s="18" t="s">
        <v>316</v>
      </c>
      <c r="AU1183" s="18" t="s">
        <v>84</v>
      </c>
    </row>
    <row r="1184" spans="2:65" s="13" customFormat="1" ht="11.25">
      <c r="B1184" s="162"/>
      <c r="D1184" s="152" t="s">
        <v>318</v>
      </c>
      <c r="E1184" s="163" t="s">
        <v>1</v>
      </c>
      <c r="F1184" s="164" t="s">
        <v>3192</v>
      </c>
      <c r="H1184" s="165">
        <v>6.72</v>
      </c>
      <c r="I1184" s="166"/>
      <c r="L1184" s="162"/>
      <c r="M1184" s="167"/>
      <c r="T1184" s="168"/>
      <c r="AT1184" s="163" t="s">
        <v>318</v>
      </c>
      <c r="AU1184" s="163" t="s">
        <v>84</v>
      </c>
      <c r="AV1184" s="13" t="s">
        <v>84</v>
      </c>
      <c r="AW1184" s="13" t="s">
        <v>32</v>
      </c>
      <c r="AX1184" s="13" t="s">
        <v>82</v>
      </c>
      <c r="AY1184" s="163" t="s">
        <v>307</v>
      </c>
    </row>
    <row r="1185" spans="2:47" s="1" customFormat="1" ht="11.25">
      <c r="B1185" s="33"/>
      <c r="D1185" s="152" t="s">
        <v>648</v>
      </c>
      <c r="F1185" s="187" t="s">
        <v>3193</v>
      </c>
      <c r="L1185" s="33"/>
      <c r="M1185" s="155"/>
      <c r="T1185" s="57"/>
      <c r="AU1185" s="18" t="s">
        <v>84</v>
      </c>
    </row>
    <row r="1186" spans="2:47" s="1" customFormat="1" ht="11.25">
      <c r="B1186" s="33"/>
      <c r="D1186" s="152" t="s">
        <v>648</v>
      </c>
      <c r="F1186" s="188" t="s">
        <v>3194</v>
      </c>
      <c r="H1186" s="189">
        <v>0</v>
      </c>
      <c r="L1186" s="33"/>
      <c r="M1186" s="155"/>
      <c r="T1186" s="57"/>
      <c r="AU1186" s="18" t="s">
        <v>84</v>
      </c>
    </row>
    <row r="1187" spans="2:47" s="1" customFormat="1" ht="11.25">
      <c r="B1187" s="33"/>
      <c r="D1187" s="152" t="s">
        <v>648</v>
      </c>
      <c r="F1187" s="188" t="s">
        <v>3195</v>
      </c>
      <c r="H1187" s="189">
        <v>4.4800000000000004</v>
      </c>
      <c r="L1187" s="33"/>
      <c r="M1187" s="155"/>
      <c r="T1187" s="57"/>
      <c r="AU1187" s="18" t="s">
        <v>84</v>
      </c>
    </row>
    <row r="1188" spans="2:47" s="1" customFormat="1" ht="11.25">
      <c r="B1188" s="33"/>
      <c r="D1188" s="152" t="s">
        <v>648</v>
      </c>
      <c r="F1188" s="187" t="s">
        <v>3196</v>
      </c>
      <c r="L1188" s="33"/>
      <c r="M1188" s="155"/>
      <c r="T1188" s="57"/>
      <c r="AU1188" s="18" t="s">
        <v>84</v>
      </c>
    </row>
    <row r="1189" spans="2:47" s="1" customFormat="1" ht="11.25">
      <c r="B1189" s="33"/>
      <c r="D1189" s="152" t="s">
        <v>648</v>
      </c>
      <c r="F1189" s="188" t="s">
        <v>3197</v>
      </c>
      <c r="H1189" s="189">
        <v>0</v>
      </c>
      <c r="L1189" s="33"/>
      <c r="M1189" s="155"/>
      <c r="T1189" s="57"/>
      <c r="AU1189" s="18" t="s">
        <v>84</v>
      </c>
    </row>
    <row r="1190" spans="2:47" s="1" customFormat="1" ht="11.25">
      <c r="B1190" s="33"/>
      <c r="D1190" s="152" t="s">
        <v>648</v>
      </c>
      <c r="F1190" s="188" t="s">
        <v>3198</v>
      </c>
      <c r="H1190" s="189">
        <v>2.2400000000000002</v>
      </c>
      <c r="L1190" s="33"/>
      <c r="M1190" s="155"/>
      <c r="T1190" s="57"/>
      <c r="AU1190" s="18" t="s">
        <v>84</v>
      </c>
    </row>
    <row r="1191" spans="2:47" s="1" customFormat="1" ht="11.25">
      <c r="B1191" s="33"/>
      <c r="D1191" s="152" t="s">
        <v>648</v>
      </c>
      <c r="F1191" s="188" t="s">
        <v>3128</v>
      </c>
      <c r="H1191" s="189">
        <v>0</v>
      </c>
      <c r="L1191" s="33"/>
      <c r="M1191" s="155"/>
      <c r="T1191" s="57"/>
      <c r="AU1191" s="18" t="s">
        <v>84</v>
      </c>
    </row>
    <row r="1192" spans="2:47" s="1" customFormat="1" ht="11.25">
      <c r="B1192" s="33"/>
      <c r="D1192" s="152" t="s">
        <v>648</v>
      </c>
      <c r="F1192" s="188" t="s">
        <v>3199</v>
      </c>
      <c r="H1192" s="189">
        <v>1.35</v>
      </c>
      <c r="L1192" s="33"/>
      <c r="M1192" s="155"/>
      <c r="T1192" s="57"/>
      <c r="AU1192" s="18" t="s">
        <v>84</v>
      </c>
    </row>
    <row r="1193" spans="2:47" s="1" customFormat="1" ht="11.25">
      <c r="B1193" s="33"/>
      <c r="D1193" s="152" t="s">
        <v>648</v>
      </c>
      <c r="F1193" s="188" t="s">
        <v>3132</v>
      </c>
      <c r="H1193" s="189">
        <v>0</v>
      </c>
      <c r="L1193" s="33"/>
      <c r="M1193" s="155"/>
      <c r="T1193" s="57"/>
      <c r="AU1193" s="18" t="s">
        <v>84</v>
      </c>
    </row>
    <row r="1194" spans="2:47" s="1" customFormat="1" ht="11.25">
      <c r="B1194" s="33"/>
      <c r="D1194" s="152" t="s">
        <v>648</v>
      </c>
      <c r="F1194" s="188" t="s">
        <v>3200</v>
      </c>
      <c r="H1194" s="189">
        <v>2.1019999999999999</v>
      </c>
      <c r="L1194" s="33"/>
      <c r="M1194" s="155"/>
      <c r="T1194" s="57"/>
      <c r="AU1194" s="18" t="s">
        <v>84</v>
      </c>
    </row>
    <row r="1195" spans="2:47" s="1" customFormat="1" ht="11.25">
      <c r="B1195" s="33"/>
      <c r="D1195" s="152" t="s">
        <v>648</v>
      </c>
      <c r="F1195" s="188" t="s">
        <v>3134</v>
      </c>
      <c r="H1195" s="189">
        <v>0</v>
      </c>
      <c r="L1195" s="33"/>
      <c r="M1195" s="155"/>
      <c r="T1195" s="57"/>
      <c r="AU1195" s="18" t="s">
        <v>84</v>
      </c>
    </row>
    <row r="1196" spans="2:47" s="1" customFormat="1" ht="11.25">
      <c r="B1196" s="33"/>
      <c r="D1196" s="152" t="s">
        <v>648</v>
      </c>
      <c r="F1196" s="188" t="s">
        <v>3201</v>
      </c>
      <c r="H1196" s="189">
        <v>19.420000000000002</v>
      </c>
      <c r="L1196" s="33"/>
      <c r="M1196" s="155"/>
      <c r="T1196" s="57"/>
      <c r="AU1196" s="18" t="s">
        <v>84</v>
      </c>
    </row>
    <row r="1197" spans="2:47" s="1" customFormat="1" ht="11.25">
      <c r="B1197" s="33"/>
      <c r="D1197" s="152" t="s">
        <v>648</v>
      </c>
      <c r="F1197" s="188" t="s">
        <v>3136</v>
      </c>
      <c r="H1197" s="189">
        <v>0</v>
      </c>
      <c r="L1197" s="33"/>
      <c r="M1197" s="155"/>
      <c r="T1197" s="57"/>
      <c r="AU1197" s="18" t="s">
        <v>84</v>
      </c>
    </row>
    <row r="1198" spans="2:47" s="1" customFormat="1" ht="11.25">
      <c r="B1198" s="33"/>
      <c r="D1198" s="152" t="s">
        <v>648</v>
      </c>
      <c r="F1198" s="188" t="s">
        <v>3202</v>
      </c>
      <c r="H1198" s="189">
        <v>1.94</v>
      </c>
      <c r="L1198" s="33"/>
      <c r="M1198" s="155"/>
      <c r="T1198" s="57"/>
      <c r="AU1198" s="18" t="s">
        <v>84</v>
      </c>
    </row>
    <row r="1199" spans="2:47" s="1" customFormat="1" ht="11.25">
      <c r="B1199" s="33"/>
      <c r="D1199" s="152" t="s">
        <v>648</v>
      </c>
      <c r="F1199" s="188" t="s">
        <v>3140</v>
      </c>
      <c r="H1199" s="189">
        <v>0</v>
      </c>
      <c r="L1199" s="33"/>
      <c r="M1199" s="155"/>
      <c r="T1199" s="57"/>
      <c r="AU1199" s="18" t="s">
        <v>84</v>
      </c>
    </row>
    <row r="1200" spans="2:47" s="1" customFormat="1" ht="11.25">
      <c r="B1200" s="33"/>
      <c r="D1200" s="152" t="s">
        <v>648</v>
      </c>
      <c r="F1200" s="188" t="s">
        <v>3203</v>
      </c>
      <c r="H1200" s="189">
        <v>5.47</v>
      </c>
      <c r="L1200" s="33"/>
      <c r="M1200" s="155"/>
      <c r="T1200" s="57"/>
      <c r="AU1200" s="18" t="s">
        <v>84</v>
      </c>
    </row>
    <row r="1201" spans="2:65" s="1" customFormat="1" ht="11.25">
      <c r="B1201" s="33"/>
      <c r="D1201" s="152" t="s">
        <v>648</v>
      </c>
      <c r="F1201" s="188" t="s">
        <v>3142</v>
      </c>
      <c r="H1201" s="189">
        <v>0</v>
      </c>
      <c r="L1201" s="33"/>
      <c r="M1201" s="155"/>
      <c r="T1201" s="57"/>
      <c r="AU1201" s="18" t="s">
        <v>84</v>
      </c>
    </row>
    <row r="1202" spans="2:65" s="1" customFormat="1" ht="11.25">
      <c r="B1202" s="33"/>
      <c r="D1202" s="152" t="s">
        <v>648</v>
      </c>
      <c r="F1202" s="188" t="s">
        <v>3201</v>
      </c>
      <c r="H1202" s="189">
        <v>19.420000000000002</v>
      </c>
      <c r="L1202" s="33"/>
      <c r="M1202" s="155"/>
      <c r="T1202" s="57"/>
      <c r="AU1202" s="18" t="s">
        <v>84</v>
      </c>
    </row>
    <row r="1203" spans="2:65" s="1" customFormat="1" ht="11.25">
      <c r="B1203" s="33"/>
      <c r="D1203" s="152" t="s">
        <v>648</v>
      </c>
      <c r="F1203" s="188" t="s">
        <v>3143</v>
      </c>
      <c r="H1203" s="189">
        <v>0</v>
      </c>
      <c r="L1203" s="33"/>
      <c r="M1203" s="155"/>
      <c r="T1203" s="57"/>
      <c r="AU1203" s="18" t="s">
        <v>84</v>
      </c>
    </row>
    <row r="1204" spans="2:65" s="1" customFormat="1" ht="11.25">
      <c r="B1204" s="33"/>
      <c r="D1204" s="152" t="s">
        <v>648</v>
      </c>
      <c r="F1204" s="188" t="s">
        <v>3202</v>
      </c>
      <c r="H1204" s="189">
        <v>1.94</v>
      </c>
      <c r="L1204" s="33"/>
      <c r="M1204" s="155"/>
      <c r="T1204" s="57"/>
      <c r="AU1204" s="18" t="s">
        <v>84</v>
      </c>
    </row>
    <row r="1205" spans="2:65" s="1" customFormat="1" ht="11.25">
      <c r="B1205" s="33"/>
      <c r="D1205" s="152" t="s">
        <v>648</v>
      </c>
      <c r="F1205" s="188" t="s">
        <v>325</v>
      </c>
      <c r="H1205" s="189">
        <v>108.462</v>
      </c>
      <c r="L1205" s="33"/>
      <c r="M1205" s="155"/>
      <c r="T1205" s="57"/>
      <c r="AU1205" s="18" t="s">
        <v>84</v>
      </c>
    </row>
    <row r="1206" spans="2:65" s="1" customFormat="1" ht="44.25" customHeight="1">
      <c r="B1206" s="33"/>
      <c r="C1206" s="139" t="s">
        <v>198</v>
      </c>
      <c r="D1206" s="139" t="s">
        <v>309</v>
      </c>
      <c r="E1206" s="140" t="s">
        <v>3204</v>
      </c>
      <c r="F1206" s="141" t="s">
        <v>3205</v>
      </c>
      <c r="G1206" s="142" t="s">
        <v>312</v>
      </c>
      <c r="H1206" s="143">
        <v>6</v>
      </c>
      <c r="I1206" s="144"/>
      <c r="J1206" s="145">
        <f>ROUND(I1206*H1206,2)</f>
        <v>0</v>
      </c>
      <c r="K1206" s="141" t="s">
        <v>313</v>
      </c>
      <c r="L1206" s="33"/>
      <c r="M1206" s="146" t="s">
        <v>1</v>
      </c>
      <c r="N1206" s="147" t="s">
        <v>40</v>
      </c>
      <c r="P1206" s="148">
        <f>O1206*H1206</f>
        <v>0</v>
      </c>
      <c r="Q1206" s="148">
        <v>1.1520000000000001E-2</v>
      </c>
      <c r="R1206" s="148">
        <f>Q1206*H1206</f>
        <v>6.9120000000000001E-2</v>
      </c>
      <c r="S1206" s="148">
        <v>0</v>
      </c>
      <c r="T1206" s="149">
        <f>S1206*H1206</f>
        <v>0</v>
      </c>
      <c r="AR1206" s="150" t="s">
        <v>314</v>
      </c>
      <c r="AT1206" s="150" t="s">
        <v>309</v>
      </c>
      <c r="AU1206" s="150" t="s">
        <v>84</v>
      </c>
      <c r="AY1206" s="18" t="s">
        <v>307</v>
      </c>
      <c r="BE1206" s="151">
        <f>IF(N1206="základní",J1206,0)</f>
        <v>0</v>
      </c>
      <c r="BF1206" s="151">
        <f>IF(N1206="snížená",J1206,0)</f>
        <v>0</v>
      </c>
      <c r="BG1206" s="151">
        <f>IF(N1206="zákl. přenesená",J1206,0)</f>
        <v>0</v>
      </c>
      <c r="BH1206" s="151">
        <f>IF(N1206="sníž. přenesená",J1206,0)</f>
        <v>0</v>
      </c>
      <c r="BI1206" s="151">
        <f>IF(N1206="nulová",J1206,0)</f>
        <v>0</v>
      </c>
      <c r="BJ1206" s="18" t="s">
        <v>82</v>
      </c>
      <c r="BK1206" s="151">
        <f>ROUND(I1206*H1206,2)</f>
        <v>0</v>
      </c>
      <c r="BL1206" s="18" t="s">
        <v>314</v>
      </c>
      <c r="BM1206" s="150" t="s">
        <v>3206</v>
      </c>
    </row>
    <row r="1207" spans="2:65" s="1" customFormat="1" ht="48.75">
      <c r="B1207" s="33"/>
      <c r="D1207" s="152" t="s">
        <v>316</v>
      </c>
      <c r="F1207" s="153" t="s">
        <v>3207</v>
      </c>
      <c r="I1207" s="154"/>
      <c r="L1207" s="33"/>
      <c r="M1207" s="155"/>
      <c r="T1207" s="57"/>
      <c r="AT1207" s="18" t="s">
        <v>316</v>
      </c>
      <c r="AU1207" s="18" t="s">
        <v>84</v>
      </c>
    </row>
    <row r="1208" spans="2:65" s="13" customFormat="1" ht="11.25">
      <c r="B1208" s="162"/>
      <c r="D1208" s="152" t="s">
        <v>318</v>
      </c>
      <c r="E1208" s="163" t="s">
        <v>1</v>
      </c>
      <c r="F1208" s="164" t="s">
        <v>2356</v>
      </c>
      <c r="H1208" s="165">
        <v>6</v>
      </c>
      <c r="I1208" s="166"/>
      <c r="L1208" s="162"/>
      <c r="M1208" s="167"/>
      <c r="T1208" s="168"/>
      <c r="AT1208" s="163" t="s">
        <v>318</v>
      </c>
      <c r="AU1208" s="163" t="s">
        <v>84</v>
      </c>
      <c r="AV1208" s="13" t="s">
        <v>84</v>
      </c>
      <c r="AW1208" s="13" t="s">
        <v>32</v>
      </c>
      <c r="AX1208" s="13" t="s">
        <v>82</v>
      </c>
      <c r="AY1208" s="163" t="s">
        <v>307</v>
      </c>
    </row>
    <row r="1209" spans="2:65" s="1" customFormat="1" ht="11.25">
      <c r="B1209" s="33"/>
      <c r="D1209" s="152" t="s">
        <v>648</v>
      </c>
      <c r="F1209" s="187" t="s">
        <v>3208</v>
      </c>
      <c r="L1209" s="33"/>
      <c r="M1209" s="155"/>
      <c r="T1209" s="57"/>
      <c r="AU1209" s="18" t="s">
        <v>84</v>
      </c>
    </row>
    <row r="1210" spans="2:65" s="1" customFormat="1" ht="11.25">
      <c r="B1210" s="33"/>
      <c r="D1210" s="152" t="s">
        <v>648</v>
      </c>
      <c r="F1210" s="188" t="s">
        <v>3209</v>
      </c>
      <c r="H1210" s="189">
        <v>0</v>
      </c>
      <c r="L1210" s="33"/>
      <c r="M1210" s="155"/>
      <c r="T1210" s="57"/>
      <c r="AU1210" s="18" t="s">
        <v>84</v>
      </c>
    </row>
    <row r="1211" spans="2:65" s="1" customFormat="1" ht="11.25">
      <c r="B1211" s="33"/>
      <c r="D1211" s="152" t="s">
        <v>648</v>
      </c>
      <c r="F1211" s="188" t="s">
        <v>3210</v>
      </c>
      <c r="H1211" s="189">
        <v>6</v>
      </c>
      <c r="L1211" s="33"/>
      <c r="M1211" s="155"/>
      <c r="T1211" s="57"/>
      <c r="AU1211" s="18" t="s">
        <v>84</v>
      </c>
    </row>
    <row r="1212" spans="2:65" s="1" customFormat="1" ht="44.25" customHeight="1">
      <c r="B1212" s="33"/>
      <c r="C1212" s="139" t="s">
        <v>1107</v>
      </c>
      <c r="D1212" s="139" t="s">
        <v>309</v>
      </c>
      <c r="E1212" s="140" t="s">
        <v>3211</v>
      </c>
      <c r="F1212" s="141" t="s">
        <v>3212</v>
      </c>
      <c r="G1212" s="142" t="s">
        <v>312</v>
      </c>
      <c r="H1212" s="143">
        <v>159.32400000000001</v>
      </c>
      <c r="I1212" s="144"/>
      <c r="J1212" s="145">
        <f>ROUND(I1212*H1212,2)</f>
        <v>0</v>
      </c>
      <c r="K1212" s="141" t="s">
        <v>313</v>
      </c>
      <c r="L1212" s="33"/>
      <c r="M1212" s="146" t="s">
        <v>1</v>
      </c>
      <c r="N1212" s="147" t="s">
        <v>40</v>
      </c>
      <c r="P1212" s="148">
        <f>O1212*H1212</f>
        <v>0</v>
      </c>
      <c r="Q1212" s="148">
        <v>1.1599999999999999E-2</v>
      </c>
      <c r="R1212" s="148">
        <f>Q1212*H1212</f>
        <v>1.8481584</v>
      </c>
      <c r="S1212" s="148">
        <v>0</v>
      </c>
      <c r="T1212" s="149">
        <f>S1212*H1212</f>
        <v>0</v>
      </c>
      <c r="AR1212" s="150" t="s">
        <v>314</v>
      </c>
      <c r="AT1212" s="150" t="s">
        <v>309</v>
      </c>
      <c r="AU1212" s="150" t="s">
        <v>84</v>
      </c>
      <c r="AY1212" s="18" t="s">
        <v>307</v>
      </c>
      <c r="BE1212" s="151">
        <f>IF(N1212="základní",J1212,0)</f>
        <v>0</v>
      </c>
      <c r="BF1212" s="151">
        <f>IF(N1212="snížená",J1212,0)</f>
        <v>0</v>
      </c>
      <c r="BG1212" s="151">
        <f>IF(N1212="zákl. přenesená",J1212,0)</f>
        <v>0</v>
      </c>
      <c r="BH1212" s="151">
        <f>IF(N1212="sníž. přenesená",J1212,0)</f>
        <v>0</v>
      </c>
      <c r="BI1212" s="151">
        <f>IF(N1212="nulová",J1212,0)</f>
        <v>0</v>
      </c>
      <c r="BJ1212" s="18" t="s">
        <v>82</v>
      </c>
      <c r="BK1212" s="151">
        <f>ROUND(I1212*H1212,2)</f>
        <v>0</v>
      </c>
      <c r="BL1212" s="18" t="s">
        <v>314</v>
      </c>
      <c r="BM1212" s="150" t="s">
        <v>3213</v>
      </c>
    </row>
    <row r="1213" spans="2:65" s="1" customFormat="1" ht="48.75">
      <c r="B1213" s="33"/>
      <c r="D1213" s="152" t="s">
        <v>316</v>
      </c>
      <c r="F1213" s="153" t="s">
        <v>3214</v>
      </c>
      <c r="I1213" s="154"/>
      <c r="L1213" s="33"/>
      <c r="M1213" s="155"/>
      <c r="T1213" s="57"/>
      <c r="AT1213" s="18" t="s">
        <v>316</v>
      </c>
      <c r="AU1213" s="18" t="s">
        <v>84</v>
      </c>
    </row>
    <row r="1214" spans="2:65" s="13" customFormat="1" ht="11.25">
      <c r="B1214" s="162"/>
      <c r="D1214" s="152" t="s">
        <v>318</v>
      </c>
      <c r="E1214" s="163" t="s">
        <v>1</v>
      </c>
      <c r="F1214" s="164" t="s">
        <v>3215</v>
      </c>
      <c r="H1214" s="165">
        <v>159.32400000000001</v>
      </c>
      <c r="I1214" s="166"/>
      <c r="L1214" s="162"/>
      <c r="M1214" s="167"/>
      <c r="T1214" s="168"/>
      <c r="AT1214" s="163" t="s">
        <v>318</v>
      </c>
      <c r="AU1214" s="163" t="s">
        <v>84</v>
      </c>
      <c r="AV1214" s="13" t="s">
        <v>84</v>
      </c>
      <c r="AW1214" s="13" t="s">
        <v>32</v>
      </c>
      <c r="AX1214" s="13" t="s">
        <v>82</v>
      </c>
      <c r="AY1214" s="163" t="s">
        <v>307</v>
      </c>
    </row>
    <row r="1215" spans="2:65" s="1" customFormat="1" ht="11.25">
      <c r="B1215" s="33"/>
      <c r="D1215" s="152" t="s">
        <v>648</v>
      </c>
      <c r="F1215" s="187" t="s">
        <v>3216</v>
      </c>
      <c r="L1215" s="33"/>
      <c r="M1215" s="155"/>
      <c r="T1215" s="57"/>
      <c r="AU1215" s="18" t="s">
        <v>84</v>
      </c>
    </row>
    <row r="1216" spans="2:65" s="1" customFormat="1" ht="11.25">
      <c r="B1216" s="33"/>
      <c r="D1216" s="152" t="s">
        <v>648</v>
      </c>
      <c r="F1216" s="188" t="s">
        <v>3217</v>
      </c>
      <c r="H1216" s="189">
        <v>0</v>
      </c>
      <c r="L1216" s="33"/>
      <c r="M1216" s="155"/>
      <c r="T1216" s="57"/>
      <c r="AU1216" s="18" t="s">
        <v>84</v>
      </c>
    </row>
    <row r="1217" spans="2:65" s="1" customFormat="1" ht="11.25">
      <c r="B1217" s="33"/>
      <c r="D1217" s="152" t="s">
        <v>648</v>
      </c>
      <c r="F1217" s="188" t="s">
        <v>3218</v>
      </c>
      <c r="H1217" s="189">
        <v>4.8</v>
      </c>
      <c r="L1217" s="33"/>
      <c r="M1217" s="155"/>
      <c r="T1217" s="57"/>
      <c r="AU1217" s="18" t="s">
        <v>84</v>
      </c>
    </row>
    <row r="1218" spans="2:65" s="1" customFormat="1" ht="11.25">
      <c r="B1218" s="33"/>
      <c r="D1218" s="152" t="s">
        <v>648</v>
      </c>
      <c r="F1218" s="188" t="s">
        <v>325</v>
      </c>
      <c r="H1218" s="189">
        <v>21.6</v>
      </c>
      <c r="L1218" s="33"/>
      <c r="M1218" s="155"/>
      <c r="T1218" s="57"/>
      <c r="AU1218" s="18" t="s">
        <v>84</v>
      </c>
    </row>
    <row r="1219" spans="2:65" s="1" customFormat="1" ht="11.25">
      <c r="B1219" s="33"/>
      <c r="D1219" s="152" t="s">
        <v>648</v>
      </c>
      <c r="F1219" s="187" t="s">
        <v>3219</v>
      </c>
      <c r="L1219" s="33"/>
      <c r="M1219" s="155"/>
      <c r="T1219" s="57"/>
      <c r="AU1219" s="18" t="s">
        <v>84</v>
      </c>
    </row>
    <row r="1220" spans="2:65" s="1" customFormat="1" ht="11.25">
      <c r="B1220" s="33"/>
      <c r="D1220" s="152" t="s">
        <v>648</v>
      </c>
      <c r="F1220" s="188" t="s">
        <v>3220</v>
      </c>
      <c r="H1220" s="189">
        <v>0</v>
      </c>
      <c r="L1220" s="33"/>
      <c r="M1220" s="155"/>
      <c r="T1220" s="57"/>
      <c r="AU1220" s="18" t="s">
        <v>84</v>
      </c>
    </row>
    <row r="1221" spans="2:65" s="1" customFormat="1" ht="11.25">
      <c r="B1221" s="33"/>
      <c r="D1221" s="152" t="s">
        <v>648</v>
      </c>
      <c r="F1221" s="188" t="s">
        <v>3221</v>
      </c>
      <c r="H1221" s="189">
        <v>16.8</v>
      </c>
      <c r="L1221" s="33"/>
      <c r="M1221" s="155"/>
      <c r="T1221" s="57"/>
      <c r="AU1221" s="18" t="s">
        <v>84</v>
      </c>
    </row>
    <row r="1222" spans="2:65" s="1" customFormat="1" ht="11.25">
      <c r="B1222" s="33"/>
      <c r="D1222" s="152" t="s">
        <v>648</v>
      </c>
      <c r="F1222" s="187" t="s">
        <v>3222</v>
      </c>
      <c r="L1222" s="33"/>
      <c r="M1222" s="155"/>
      <c r="T1222" s="57"/>
      <c r="AU1222" s="18" t="s">
        <v>84</v>
      </c>
    </row>
    <row r="1223" spans="2:65" s="1" customFormat="1" ht="11.25">
      <c r="B1223" s="33"/>
      <c r="D1223" s="152" t="s">
        <v>648</v>
      </c>
      <c r="F1223" s="188" t="s">
        <v>3194</v>
      </c>
      <c r="H1223" s="189">
        <v>0</v>
      </c>
      <c r="L1223" s="33"/>
      <c r="M1223" s="155"/>
      <c r="T1223" s="57"/>
      <c r="AU1223" s="18" t="s">
        <v>84</v>
      </c>
    </row>
    <row r="1224" spans="2:65" s="1" customFormat="1" ht="11.25">
      <c r="B1224" s="33"/>
      <c r="D1224" s="152" t="s">
        <v>648</v>
      </c>
      <c r="F1224" s="188" t="s">
        <v>3223</v>
      </c>
      <c r="H1224" s="189">
        <v>1.68</v>
      </c>
      <c r="L1224" s="33"/>
      <c r="M1224" s="155"/>
      <c r="T1224" s="57"/>
      <c r="AU1224" s="18" t="s">
        <v>84</v>
      </c>
    </row>
    <row r="1225" spans="2:65" s="1" customFormat="1" ht="49.15" customHeight="1">
      <c r="B1225" s="33"/>
      <c r="C1225" s="139" t="s">
        <v>1117</v>
      </c>
      <c r="D1225" s="139" t="s">
        <v>309</v>
      </c>
      <c r="E1225" s="140" t="s">
        <v>681</v>
      </c>
      <c r="F1225" s="141" t="s">
        <v>682</v>
      </c>
      <c r="G1225" s="142" t="s">
        <v>312</v>
      </c>
      <c r="H1225" s="143">
        <v>23.288</v>
      </c>
      <c r="I1225" s="144"/>
      <c r="J1225" s="145">
        <f>ROUND(I1225*H1225,2)</f>
        <v>0</v>
      </c>
      <c r="K1225" s="141" t="s">
        <v>313</v>
      </c>
      <c r="L1225" s="33"/>
      <c r="M1225" s="146" t="s">
        <v>1</v>
      </c>
      <c r="N1225" s="147" t="s">
        <v>40</v>
      </c>
      <c r="P1225" s="148">
        <f>O1225*H1225</f>
        <v>0</v>
      </c>
      <c r="Q1225" s="148">
        <v>1.1679999999999999E-2</v>
      </c>
      <c r="R1225" s="148">
        <f>Q1225*H1225</f>
        <v>0.27200384</v>
      </c>
      <c r="S1225" s="148">
        <v>0</v>
      </c>
      <c r="T1225" s="149">
        <f>S1225*H1225</f>
        <v>0</v>
      </c>
      <c r="AR1225" s="150" t="s">
        <v>314</v>
      </c>
      <c r="AT1225" s="150" t="s">
        <v>309</v>
      </c>
      <c r="AU1225" s="150" t="s">
        <v>84</v>
      </c>
      <c r="AY1225" s="18" t="s">
        <v>307</v>
      </c>
      <c r="BE1225" s="151">
        <f>IF(N1225="základní",J1225,0)</f>
        <v>0</v>
      </c>
      <c r="BF1225" s="151">
        <f>IF(N1225="snížená",J1225,0)</f>
        <v>0</v>
      </c>
      <c r="BG1225" s="151">
        <f>IF(N1225="zákl. přenesená",J1225,0)</f>
        <v>0</v>
      </c>
      <c r="BH1225" s="151">
        <f>IF(N1225="sníž. přenesená",J1225,0)</f>
        <v>0</v>
      </c>
      <c r="BI1225" s="151">
        <f>IF(N1225="nulová",J1225,0)</f>
        <v>0</v>
      </c>
      <c r="BJ1225" s="18" t="s">
        <v>82</v>
      </c>
      <c r="BK1225" s="151">
        <f>ROUND(I1225*H1225,2)</f>
        <v>0</v>
      </c>
      <c r="BL1225" s="18" t="s">
        <v>314</v>
      </c>
      <c r="BM1225" s="150" t="s">
        <v>3224</v>
      </c>
    </row>
    <row r="1226" spans="2:65" s="1" customFormat="1" ht="48.75">
      <c r="B1226" s="33"/>
      <c r="D1226" s="152" t="s">
        <v>316</v>
      </c>
      <c r="F1226" s="153" t="s">
        <v>684</v>
      </c>
      <c r="I1226" s="154"/>
      <c r="L1226" s="33"/>
      <c r="M1226" s="155"/>
      <c r="T1226" s="57"/>
      <c r="AT1226" s="18" t="s">
        <v>316</v>
      </c>
      <c r="AU1226" s="18" t="s">
        <v>84</v>
      </c>
    </row>
    <row r="1227" spans="2:65" s="13" customFormat="1" ht="11.25">
      <c r="B1227" s="162"/>
      <c r="D1227" s="152" t="s">
        <v>318</v>
      </c>
      <c r="E1227" s="163" t="s">
        <v>1</v>
      </c>
      <c r="F1227" s="164" t="s">
        <v>3225</v>
      </c>
      <c r="H1227" s="165">
        <v>23.288</v>
      </c>
      <c r="I1227" s="166"/>
      <c r="L1227" s="162"/>
      <c r="M1227" s="167"/>
      <c r="T1227" s="168"/>
      <c r="AT1227" s="163" t="s">
        <v>318</v>
      </c>
      <c r="AU1227" s="163" t="s">
        <v>84</v>
      </c>
      <c r="AV1227" s="13" t="s">
        <v>84</v>
      </c>
      <c r="AW1227" s="13" t="s">
        <v>32</v>
      </c>
      <c r="AX1227" s="13" t="s">
        <v>82</v>
      </c>
      <c r="AY1227" s="163" t="s">
        <v>307</v>
      </c>
    </row>
    <row r="1228" spans="2:65" s="1" customFormat="1" ht="11.25">
      <c r="B1228" s="33"/>
      <c r="D1228" s="152" t="s">
        <v>648</v>
      </c>
      <c r="F1228" s="187" t="s">
        <v>3226</v>
      </c>
      <c r="L1228" s="33"/>
      <c r="M1228" s="155"/>
      <c r="T1228" s="57"/>
      <c r="AU1228" s="18" t="s">
        <v>84</v>
      </c>
    </row>
    <row r="1229" spans="2:65" s="1" customFormat="1" ht="11.25">
      <c r="B1229" s="33"/>
      <c r="D1229" s="152" t="s">
        <v>648</v>
      </c>
      <c r="F1229" s="188" t="s">
        <v>3227</v>
      </c>
      <c r="H1229" s="189">
        <v>0</v>
      </c>
      <c r="L1229" s="33"/>
      <c r="M1229" s="155"/>
      <c r="T1229" s="57"/>
      <c r="AU1229" s="18" t="s">
        <v>84</v>
      </c>
    </row>
    <row r="1230" spans="2:65" s="1" customFormat="1" ht="11.25">
      <c r="B1230" s="33"/>
      <c r="D1230" s="152" t="s">
        <v>648</v>
      </c>
      <c r="F1230" s="188" t="s">
        <v>3228</v>
      </c>
      <c r="H1230" s="189">
        <v>9.6</v>
      </c>
      <c r="L1230" s="33"/>
      <c r="M1230" s="155"/>
      <c r="T1230" s="57"/>
      <c r="AU1230" s="18" t="s">
        <v>84</v>
      </c>
    </row>
    <row r="1231" spans="2:65" s="1" customFormat="1" ht="11.25">
      <c r="B1231" s="33"/>
      <c r="D1231" s="152" t="s">
        <v>648</v>
      </c>
      <c r="F1231" s="187" t="s">
        <v>3229</v>
      </c>
      <c r="L1231" s="33"/>
      <c r="M1231" s="155"/>
      <c r="T1231" s="57"/>
      <c r="AU1231" s="18" t="s">
        <v>84</v>
      </c>
    </row>
    <row r="1232" spans="2:65" s="1" customFormat="1" ht="11.25">
      <c r="B1232" s="33"/>
      <c r="D1232" s="152" t="s">
        <v>648</v>
      </c>
      <c r="F1232" s="188" t="s">
        <v>3217</v>
      </c>
      <c r="H1232" s="189">
        <v>0</v>
      </c>
      <c r="L1232" s="33"/>
      <c r="M1232" s="155"/>
      <c r="T1232" s="57"/>
      <c r="AU1232" s="18" t="s">
        <v>84</v>
      </c>
    </row>
    <row r="1233" spans="2:65" s="1" customFormat="1" ht="11.25">
      <c r="B1233" s="33"/>
      <c r="D1233" s="152" t="s">
        <v>648</v>
      </c>
      <c r="F1233" s="188" t="s">
        <v>3218</v>
      </c>
      <c r="H1233" s="189">
        <v>4.8</v>
      </c>
      <c r="L1233" s="33"/>
      <c r="M1233" s="155"/>
      <c r="T1233" s="57"/>
      <c r="AU1233" s="18" t="s">
        <v>84</v>
      </c>
    </row>
    <row r="1234" spans="2:65" s="1" customFormat="1" ht="11.25">
      <c r="B1234" s="33"/>
      <c r="D1234" s="152" t="s">
        <v>648</v>
      </c>
      <c r="F1234" s="188" t="s">
        <v>3230</v>
      </c>
      <c r="H1234" s="189">
        <v>8.8879999999999999</v>
      </c>
      <c r="L1234" s="33"/>
      <c r="M1234" s="155"/>
      <c r="T1234" s="57"/>
      <c r="AU1234" s="18" t="s">
        <v>84</v>
      </c>
    </row>
    <row r="1235" spans="2:65" s="1" customFormat="1" ht="11.25">
      <c r="B1235" s="33"/>
      <c r="D1235" s="152" t="s">
        <v>648</v>
      </c>
      <c r="F1235" s="188" t="s">
        <v>325</v>
      </c>
      <c r="H1235" s="189">
        <v>13.688000000000001</v>
      </c>
      <c r="L1235" s="33"/>
      <c r="M1235" s="155"/>
      <c r="T1235" s="57"/>
      <c r="AU1235" s="18" t="s">
        <v>84</v>
      </c>
    </row>
    <row r="1236" spans="2:65" s="1" customFormat="1" ht="37.9" customHeight="1">
      <c r="B1236" s="33"/>
      <c r="C1236" s="139" t="s">
        <v>1124</v>
      </c>
      <c r="D1236" s="139" t="s">
        <v>309</v>
      </c>
      <c r="E1236" s="140" t="s">
        <v>3231</v>
      </c>
      <c r="F1236" s="141" t="s">
        <v>3232</v>
      </c>
      <c r="G1236" s="142" t="s">
        <v>312</v>
      </c>
      <c r="H1236" s="143">
        <v>4.8</v>
      </c>
      <c r="I1236" s="144"/>
      <c r="J1236" s="145">
        <f>ROUND(I1236*H1236,2)</f>
        <v>0</v>
      </c>
      <c r="K1236" s="141" t="s">
        <v>313</v>
      </c>
      <c r="L1236" s="33"/>
      <c r="M1236" s="146" t="s">
        <v>1</v>
      </c>
      <c r="N1236" s="147" t="s">
        <v>40</v>
      </c>
      <c r="P1236" s="148">
        <f>O1236*H1236</f>
        <v>0</v>
      </c>
      <c r="Q1236" s="148">
        <v>6.2399999999999999E-3</v>
      </c>
      <c r="R1236" s="148">
        <f>Q1236*H1236</f>
        <v>2.9951999999999999E-2</v>
      </c>
      <c r="S1236" s="148">
        <v>0</v>
      </c>
      <c r="T1236" s="149">
        <f>S1236*H1236</f>
        <v>0</v>
      </c>
      <c r="AR1236" s="150" t="s">
        <v>417</v>
      </c>
      <c r="AT1236" s="150" t="s">
        <v>309</v>
      </c>
      <c r="AU1236" s="150" t="s">
        <v>84</v>
      </c>
      <c r="AY1236" s="18" t="s">
        <v>307</v>
      </c>
      <c r="BE1236" s="151">
        <f>IF(N1236="základní",J1236,0)</f>
        <v>0</v>
      </c>
      <c r="BF1236" s="151">
        <f>IF(N1236="snížená",J1236,0)</f>
        <v>0</v>
      </c>
      <c r="BG1236" s="151">
        <f>IF(N1236="zákl. přenesená",J1236,0)</f>
        <v>0</v>
      </c>
      <c r="BH1236" s="151">
        <f>IF(N1236="sníž. přenesená",J1236,0)</f>
        <v>0</v>
      </c>
      <c r="BI1236" s="151">
        <f>IF(N1236="nulová",J1236,0)</f>
        <v>0</v>
      </c>
      <c r="BJ1236" s="18" t="s">
        <v>82</v>
      </c>
      <c r="BK1236" s="151">
        <f>ROUND(I1236*H1236,2)</f>
        <v>0</v>
      </c>
      <c r="BL1236" s="18" t="s">
        <v>417</v>
      </c>
      <c r="BM1236" s="150" t="s">
        <v>3233</v>
      </c>
    </row>
    <row r="1237" spans="2:65" s="1" customFormat="1" ht="29.25">
      <c r="B1237" s="33"/>
      <c r="D1237" s="152" t="s">
        <v>316</v>
      </c>
      <c r="F1237" s="153" t="s">
        <v>3234</v>
      </c>
      <c r="I1237" s="154"/>
      <c r="L1237" s="33"/>
      <c r="M1237" s="155"/>
      <c r="T1237" s="57"/>
      <c r="AT1237" s="18" t="s">
        <v>316</v>
      </c>
      <c r="AU1237" s="18" t="s">
        <v>84</v>
      </c>
    </row>
    <row r="1238" spans="2:65" s="12" customFormat="1" ht="11.25">
      <c r="B1238" s="156"/>
      <c r="D1238" s="152" t="s">
        <v>318</v>
      </c>
      <c r="E1238" s="157" t="s">
        <v>1</v>
      </c>
      <c r="F1238" s="158" t="s">
        <v>3217</v>
      </c>
      <c r="H1238" s="157" t="s">
        <v>1</v>
      </c>
      <c r="I1238" s="159"/>
      <c r="L1238" s="156"/>
      <c r="M1238" s="160"/>
      <c r="T1238" s="161"/>
      <c r="AT1238" s="157" t="s">
        <v>318</v>
      </c>
      <c r="AU1238" s="157" t="s">
        <v>84</v>
      </c>
      <c r="AV1238" s="12" t="s">
        <v>82</v>
      </c>
      <c r="AW1238" s="12" t="s">
        <v>32</v>
      </c>
      <c r="AX1238" s="12" t="s">
        <v>75</v>
      </c>
      <c r="AY1238" s="157" t="s">
        <v>307</v>
      </c>
    </row>
    <row r="1239" spans="2:65" s="13" customFormat="1" ht="11.25">
      <c r="B1239" s="162"/>
      <c r="D1239" s="152" t="s">
        <v>318</v>
      </c>
      <c r="E1239" s="163" t="s">
        <v>1</v>
      </c>
      <c r="F1239" s="164" t="s">
        <v>3218</v>
      </c>
      <c r="H1239" s="165">
        <v>4.8</v>
      </c>
      <c r="I1239" s="166"/>
      <c r="L1239" s="162"/>
      <c r="M1239" s="167"/>
      <c r="T1239" s="168"/>
      <c r="AT1239" s="163" t="s">
        <v>318</v>
      </c>
      <c r="AU1239" s="163" t="s">
        <v>84</v>
      </c>
      <c r="AV1239" s="13" t="s">
        <v>84</v>
      </c>
      <c r="AW1239" s="13" t="s">
        <v>32</v>
      </c>
      <c r="AX1239" s="13" t="s">
        <v>82</v>
      </c>
      <c r="AY1239" s="163" t="s">
        <v>307</v>
      </c>
    </row>
    <row r="1240" spans="2:65" s="1" customFormat="1" ht="24.2" customHeight="1">
      <c r="B1240" s="33"/>
      <c r="C1240" s="177" t="s">
        <v>1129</v>
      </c>
      <c r="D1240" s="177" t="s">
        <v>390</v>
      </c>
      <c r="E1240" s="178" t="s">
        <v>3235</v>
      </c>
      <c r="F1240" s="179" t="s">
        <v>3236</v>
      </c>
      <c r="G1240" s="180" t="s">
        <v>312</v>
      </c>
      <c r="H1240" s="181">
        <v>2.2400000000000002</v>
      </c>
      <c r="I1240" s="182"/>
      <c r="J1240" s="183">
        <f>ROUND(I1240*H1240,2)</f>
        <v>0</v>
      </c>
      <c r="K1240" s="179" t="s">
        <v>313</v>
      </c>
      <c r="L1240" s="184"/>
      <c r="M1240" s="185" t="s">
        <v>1</v>
      </c>
      <c r="N1240" s="186" t="s">
        <v>40</v>
      </c>
      <c r="P1240" s="148">
        <f>O1240*H1240</f>
        <v>0</v>
      </c>
      <c r="Q1240" s="148">
        <v>6.0000000000000001E-3</v>
      </c>
      <c r="R1240" s="148">
        <f>Q1240*H1240</f>
        <v>1.3440000000000002E-2</v>
      </c>
      <c r="S1240" s="148">
        <v>0</v>
      </c>
      <c r="T1240" s="149">
        <f>S1240*H1240</f>
        <v>0</v>
      </c>
      <c r="AR1240" s="150" t="s">
        <v>369</v>
      </c>
      <c r="AT1240" s="150" t="s">
        <v>390</v>
      </c>
      <c r="AU1240" s="150" t="s">
        <v>84</v>
      </c>
      <c r="AY1240" s="18" t="s">
        <v>307</v>
      </c>
      <c r="BE1240" s="151">
        <f>IF(N1240="základní",J1240,0)</f>
        <v>0</v>
      </c>
      <c r="BF1240" s="151">
        <f>IF(N1240="snížená",J1240,0)</f>
        <v>0</v>
      </c>
      <c r="BG1240" s="151">
        <f>IF(N1240="zákl. přenesená",J1240,0)</f>
        <v>0</v>
      </c>
      <c r="BH1240" s="151">
        <f>IF(N1240="sníž. přenesená",J1240,0)</f>
        <v>0</v>
      </c>
      <c r="BI1240" s="151">
        <f>IF(N1240="nulová",J1240,0)</f>
        <v>0</v>
      </c>
      <c r="BJ1240" s="18" t="s">
        <v>82</v>
      </c>
      <c r="BK1240" s="151">
        <f>ROUND(I1240*H1240,2)</f>
        <v>0</v>
      </c>
      <c r="BL1240" s="18" t="s">
        <v>314</v>
      </c>
      <c r="BM1240" s="150" t="s">
        <v>3237</v>
      </c>
    </row>
    <row r="1241" spans="2:65" s="1" customFormat="1" ht="19.5">
      <c r="B1241" s="33"/>
      <c r="D1241" s="152" t="s">
        <v>316</v>
      </c>
      <c r="F1241" s="153" t="s">
        <v>3236</v>
      </c>
      <c r="I1241" s="154"/>
      <c r="L1241" s="33"/>
      <c r="M1241" s="155"/>
      <c r="T1241" s="57"/>
      <c r="AT1241" s="18" t="s">
        <v>316</v>
      </c>
      <c r="AU1241" s="18" t="s">
        <v>84</v>
      </c>
    </row>
    <row r="1242" spans="2:65" s="13" customFormat="1" ht="11.25">
      <c r="B1242" s="162"/>
      <c r="D1242" s="152" t="s">
        <v>318</v>
      </c>
      <c r="E1242" s="163" t="s">
        <v>1</v>
      </c>
      <c r="F1242" s="164" t="s">
        <v>2353</v>
      </c>
      <c r="H1242" s="165">
        <v>2.2400000000000002</v>
      </c>
      <c r="I1242" s="166"/>
      <c r="L1242" s="162"/>
      <c r="M1242" s="167"/>
      <c r="T1242" s="168"/>
      <c r="AT1242" s="163" t="s">
        <v>318</v>
      </c>
      <c r="AU1242" s="163" t="s">
        <v>84</v>
      </c>
      <c r="AV1242" s="13" t="s">
        <v>84</v>
      </c>
      <c r="AW1242" s="13" t="s">
        <v>32</v>
      </c>
      <c r="AX1242" s="13" t="s">
        <v>82</v>
      </c>
      <c r="AY1242" s="163" t="s">
        <v>307</v>
      </c>
    </row>
    <row r="1243" spans="2:65" s="1" customFormat="1" ht="11.25">
      <c r="B1243" s="33"/>
      <c r="D1243" s="152" t="s">
        <v>648</v>
      </c>
      <c r="F1243" s="187" t="s">
        <v>3196</v>
      </c>
      <c r="L1243" s="33"/>
      <c r="M1243" s="155"/>
      <c r="T1243" s="57"/>
      <c r="AU1243" s="18" t="s">
        <v>84</v>
      </c>
    </row>
    <row r="1244" spans="2:65" s="1" customFormat="1" ht="11.25">
      <c r="B1244" s="33"/>
      <c r="D1244" s="152" t="s">
        <v>648</v>
      </c>
      <c r="F1244" s="188" t="s">
        <v>3197</v>
      </c>
      <c r="H1244" s="189">
        <v>0</v>
      </c>
      <c r="L1244" s="33"/>
      <c r="M1244" s="155"/>
      <c r="T1244" s="57"/>
      <c r="AU1244" s="18" t="s">
        <v>84</v>
      </c>
    </row>
    <row r="1245" spans="2:65" s="1" customFormat="1" ht="11.25">
      <c r="B1245" s="33"/>
      <c r="D1245" s="152" t="s">
        <v>648</v>
      </c>
      <c r="F1245" s="188" t="s">
        <v>3198</v>
      </c>
      <c r="H1245" s="189">
        <v>2.2400000000000002</v>
      </c>
      <c r="L1245" s="33"/>
      <c r="M1245" s="155"/>
      <c r="T1245" s="57"/>
      <c r="AU1245" s="18" t="s">
        <v>84</v>
      </c>
    </row>
    <row r="1246" spans="2:65" s="1" customFormat="1" ht="11.25">
      <c r="B1246" s="33"/>
      <c r="D1246" s="152" t="s">
        <v>648</v>
      </c>
      <c r="F1246" s="188" t="s">
        <v>3128</v>
      </c>
      <c r="H1246" s="189">
        <v>0</v>
      </c>
      <c r="L1246" s="33"/>
      <c r="M1246" s="155"/>
      <c r="T1246" s="57"/>
      <c r="AU1246" s="18" t="s">
        <v>84</v>
      </c>
    </row>
    <row r="1247" spans="2:65" s="1" customFormat="1" ht="11.25">
      <c r="B1247" s="33"/>
      <c r="D1247" s="152" t="s">
        <v>648</v>
      </c>
      <c r="F1247" s="188" t="s">
        <v>3199</v>
      </c>
      <c r="H1247" s="189">
        <v>1.35</v>
      </c>
      <c r="L1247" s="33"/>
      <c r="M1247" s="155"/>
      <c r="T1247" s="57"/>
      <c r="AU1247" s="18" t="s">
        <v>84</v>
      </c>
    </row>
    <row r="1248" spans="2:65" s="1" customFormat="1" ht="11.25">
      <c r="B1248" s="33"/>
      <c r="D1248" s="152" t="s">
        <v>648</v>
      </c>
      <c r="F1248" s="188" t="s">
        <v>3132</v>
      </c>
      <c r="H1248" s="189">
        <v>0</v>
      </c>
      <c r="L1248" s="33"/>
      <c r="M1248" s="155"/>
      <c r="T1248" s="57"/>
      <c r="AU1248" s="18" t="s">
        <v>84</v>
      </c>
    </row>
    <row r="1249" spans="2:65" s="1" customFormat="1" ht="11.25">
      <c r="B1249" s="33"/>
      <c r="D1249" s="152" t="s">
        <v>648</v>
      </c>
      <c r="F1249" s="188" t="s">
        <v>3200</v>
      </c>
      <c r="H1249" s="189">
        <v>2.1019999999999999</v>
      </c>
      <c r="L1249" s="33"/>
      <c r="M1249" s="155"/>
      <c r="T1249" s="57"/>
      <c r="AU1249" s="18" t="s">
        <v>84</v>
      </c>
    </row>
    <row r="1250" spans="2:65" s="1" customFormat="1" ht="11.25">
      <c r="B1250" s="33"/>
      <c r="D1250" s="152" t="s">
        <v>648</v>
      </c>
      <c r="F1250" s="188" t="s">
        <v>3134</v>
      </c>
      <c r="H1250" s="189">
        <v>0</v>
      </c>
      <c r="L1250" s="33"/>
      <c r="M1250" s="155"/>
      <c r="T1250" s="57"/>
      <c r="AU1250" s="18" t="s">
        <v>84</v>
      </c>
    </row>
    <row r="1251" spans="2:65" s="1" customFormat="1" ht="11.25">
      <c r="B1251" s="33"/>
      <c r="D1251" s="152" t="s">
        <v>648</v>
      </c>
      <c r="F1251" s="188" t="s">
        <v>3201</v>
      </c>
      <c r="H1251" s="189">
        <v>19.420000000000002</v>
      </c>
      <c r="L1251" s="33"/>
      <c r="M1251" s="155"/>
      <c r="T1251" s="57"/>
      <c r="AU1251" s="18" t="s">
        <v>84</v>
      </c>
    </row>
    <row r="1252" spans="2:65" s="1" customFormat="1" ht="11.25">
      <c r="B1252" s="33"/>
      <c r="D1252" s="152" t="s">
        <v>648</v>
      </c>
      <c r="F1252" s="188" t="s">
        <v>3136</v>
      </c>
      <c r="H1252" s="189">
        <v>0</v>
      </c>
      <c r="L1252" s="33"/>
      <c r="M1252" s="155"/>
      <c r="T1252" s="57"/>
      <c r="AU1252" s="18" t="s">
        <v>84</v>
      </c>
    </row>
    <row r="1253" spans="2:65" s="1" customFormat="1" ht="11.25">
      <c r="B1253" s="33"/>
      <c r="D1253" s="152" t="s">
        <v>648</v>
      </c>
      <c r="F1253" s="188" t="s">
        <v>3202</v>
      </c>
      <c r="H1253" s="189">
        <v>1.94</v>
      </c>
      <c r="L1253" s="33"/>
      <c r="M1253" s="155"/>
      <c r="T1253" s="57"/>
      <c r="AU1253" s="18" t="s">
        <v>84</v>
      </c>
    </row>
    <row r="1254" spans="2:65" s="1" customFormat="1" ht="11.25">
      <c r="B1254" s="33"/>
      <c r="D1254" s="152" t="s">
        <v>648</v>
      </c>
      <c r="F1254" s="188" t="s">
        <v>3140</v>
      </c>
      <c r="H1254" s="189">
        <v>0</v>
      </c>
      <c r="L1254" s="33"/>
      <c r="M1254" s="155"/>
      <c r="T1254" s="57"/>
      <c r="AU1254" s="18" t="s">
        <v>84</v>
      </c>
    </row>
    <row r="1255" spans="2:65" s="1" customFormat="1" ht="11.25">
      <c r="B1255" s="33"/>
      <c r="D1255" s="152" t="s">
        <v>648</v>
      </c>
      <c r="F1255" s="188" t="s">
        <v>3203</v>
      </c>
      <c r="H1255" s="189">
        <v>5.47</v>
      </c>
      <c r="L1255" s="33"/>
      <c r="M1255" s="155"/>
      <c r="T1255" s="57"/>
      <c r="AU1255" s="18" t="s">
        <v>84</v>
      </c>
    </row>
    <row r="1256" spans="2:65" s="1" customFormat="1" ht="11.25">
      <c r="B1256" s="33"/>
      <c r="D1256" s="152" t="s">
        <v>648</v>
      </c>
      <c r="F1256" s="188" t="s">
        <v>3142</v>
      </c>
      <c r="H1256" s="189">
        <v>0</v>
      </c>
      <c r="L1256" s="33"/>
      <c r="M1256" s="155"/>
      <c r="T1256" s="57"/>
      <c r="AU1256" s="18" t="s">
        <v>84</v>
      </c>
    </row>
    <row r="1257" spans="2:65" s="1" customFormat="1" ht="11.25">
      <c r="B1257" s="33"/>
      <c r="D1257" s="152" t="s">
        <v>648</v>
      </c>
      <c r="F1257" s="188" t="s">
        <v>3201</v>
      </c>
      <c r="H1257" s="189">
        <v>19.420000000000002</v>
      </c>
      <c r="L1257" s="33"/>
      <c r="M1257" s="155"/>
      <c r="T1257" s="57"/>
      <c r="AU1257" s="18" t="s">
        <v>84</v>
      </c>
    </row>
    <row r="1258" spans="2:65" s="1" customFormat="1" ht="11.25">
      <c r="B1258" s="33"/>
      <c r="D1258" s="152" t="s">
        <v>648</v>
      </c>
      <c r="F1258" s="188" t="s">
        <v>3143</v>
      </c>
      <c r="H1258" s="189">
        <v>0</v>
      </c>
      <c r="L1258" s="33"/>
      <c r="M1258" s="155"/>
      <c r="T1258" s="57"/>
      <c r="AU1258" s="18" t="s">
        <v>84</v>
      </c>
    </row>
    <row r="1259" spans="2:65" s="1" customFormat="1" ht="11.25">
      <c r="B1259" s="33"/>
      <c r="D1259" s="152" t="s">
        <v>648</v>
      </c>
      <c r="F1259" s="188" t="s">
        <v>3202</v>
      </c>
      <c r="H1259" s="189">
        <v>1.94</v>
      </c>
      <c r="L1259" s="33"/>
      <c r="M1259" s="155"/>
      <c r="T1259" s="57"/>
      <c r="AU1259" s="18" t="s">
        <v>84</v>
      </c>
    </row>
    <row r="1260" spans="2:65" s="1" customFormat="1" ht="11.25">
      <c r="B1260" s="33"/>
      <c r="D1260" s="152" t="s">
        <v>648</v>
      </c>
      <c r="F1260" s="188" t="s">
        <v>325</v>
      </c>
      <c r="H1260" s="189">
        <v>108.462</v>
      </c>
      <c r="L1260" s="33"/>
      <c r="M1260" s="155"/>
      <c r="T1260" s="57"/>
      <c r="AU1260" s="18" t="s">
        <v>84</v>
      </c>
    </row>
    <row r="1261" spans="2:65" s="1" customFormat="1" ht="24.2" customHeight="1">
      <c r="B1261" s="33"/>
      <c r="C1261" s="177" t="s">
        <v>1136</v>
      </c>
      <c r="D1261" s="177" t="s">
        <v>390</v>
      </c>
      <c r="E1261" s="178" t="s">
        <v>3238</v>
      </c>
      <c r="F1261" s="179" t="s">
        <v>3239</v>
      </c>
      <c r="G1261" s="180" t="s">
        <v>312</v>
      </c>
      <c r="H1261" s="181">
        <v>4.4800000000000004</v>
      </c>
      <c r="I1261" s="182"/>
      <c r="J1261" s="183">
        <f>ROUND(I1261*H1261,2)</f>
        <v>0</v>
      </c>
      <c r="K1261" s="179" t="s">
        <v>313</v>
      </c>
      <c r="L1261" s="184"/>
      <c r="M1261" s="185" t="s">
        <v>1</v>
      </c>
      <c r="N1261" s="186" t="s">
        <v>40</v>
      </c>
      <c r="P1261" s="148">
        <f>O1261*H1261</f>
        <v>0</v>
      </c>
      <c r="Q1261" s="148">
        <v>7.1999999999999998E-3</v>
      </c>
      <c r="R1261" s="148">
        <f>Q1261*H1261</f>
        <v>3.2256E-2</v>
      </c>
      <c r="S1261" s="148">
        <v>0</v>
      </c>
      <c r="T1261" s="149">
        <f>S1261*H1261</f>
        <v>0</v>
      </c>
      <c r="AR1261" s="150" t="s">
        <v>369</v>
      </c>
      <c r="AT1261" s="150" t="s">
        <v>390</v>
      </c>
      <c r="AU1261" s="150" t="s">
        <v>84</v>
      </c>
      <c r="AY1261" s="18" t="s">
        <v>307</v>
      </c>
      <c r="BE1261" s="151">
        <f>IF(N1261="základní",J1261,0)</f>
        <v>0</v>
      </c>
      <c r="BF1261" s="151">
        <f>IF(N1261="snížená",J1261,0)</f>
        <v>0</v>
      </c>
      <c r="BG1261" s="151">
        <f>IF(N1261="zákl. přenesená",J1261,0)</f>
        <v>0</v>
      </c>
      <c r="BH1261" s="151">
        <f>IF(N1261="sníž. přenesená",J1261,0)</f>
        <v>0</v>
      </c>
      <c r="BI1261" s="151">
        <f>IF(N1261="nulová",J1261,0)</f>
        <v>0</v>
      </c>
      <c r="BJ1261" s="18" t="s">
        <v>82</v>
      </c>
      <c r="BK1261" s="151">
        <f>ROUND(I1261*H1261,2)</f>
        <v>0</v>
      </c>
      <c r="BL1261" s="18" t="s">
        <v>314</v>
      </c>
      <c r="BM1261" s="150" t="s">
        <v>3240</v>
      </c>
    </row>
    <row r="1262" spans="2:65" s="1" customFormat="1" ht="19.5">
      <c r="B1262" s="33"/>
      <c r="D1262" s="152" t="s">
        <v>316</v>
      </c>
      <c r="F1262" s="153" t="s">
        <v>3239</v>
      </c>
      <c r="I1262" s="154"/>
      <c r="L1262" s="33"/>
      <c r="M1262" s="155"/>
      <c r="T1262" s="57"/>
      <c r="AT1262" s="18" t="s">
        <v>316</v>
      </c>
      <c r="AU1262" s="18" t="s">
        <v>84</v>
      </c>
    </row>
    <row r="1263" spans="2:65" s="13" customFormat="1" ht="11.25">
      <c r="B1263" s="162"/>
      <c r="D1263" s="152" t="s">
        <v>318</v>
      </c>
      <c r="E1263" s="163" t="s">
        <v>1</v>
      </c>
      <c r="F1263" s="164" t="s">
        <v>2350</v>
      </c>
      <c r="H1263" s="165">
        <v>4.4800000000000004</v>
      </c>
      <c r="I1263" s="166"/>
      <c r="L1263" s="162"/>
      <c r="M1263" s="167"/>
      <c r="T1263" s="168"/>
      <c r="AT1263" s="163" t="s">
        <v>318</v>
      </c>
      <c r="AU1263" s="163" t="s">
        <v>84</v>
      </c>
      <c r="AV1263" s="13" t="s">
        <v>84</v>
      </c>
      <c r="AW1263" s="13" t="s">
        <v>32</v>
      </c>
      <c r="AX1263" s="13" t="s">
        <v>82</v>
      </c>
      <c r="AY1263" s="163" t="s">
        <v>307</v>
      </c>
    </row>
    <row r="1264" spans="2:65" s="1" customFormat="1" ht="11.25">
      <c r="B1264" s="33"/>
      <c r="D1264" s="152" t="s">
        <v>648</v>
      </c>
      <c r="F1264" s="187" t="s">
        <v>3193</v>
      </c>
      <c r="L1264" s="33"/>
      <c r="M1264" s="155"/>
      <c r="T1264" s="57"/>
      <c r="AU1264" s="18" t="s">
        <v>84</v>
      </c>
    </row>
    <row r="1265" spans="2:65" s="1" customFormat="1" ht="11.25">
      <c r="B1265" s="33"/>
      <c r="D1265" s="152" t="s">
        <v>648</v>
      </c>
      <c r="F1265" s="188" t="s">
        <v>3194</v>
      </c>
      <c r="H1265" s="189">
        <v>0</v>
      </c>
      <c r="L1265" s="33"/>
      <c r="M1265" s="155"/>
      <c r="T1265" s="57"/>
      <c r="AU1265" s="18" t="s">
        <v>84</v>
      </c>
    </row>
    <row r="1266" spans="2:65" s="1" customFormat="1" ht="11.25">
      <c r="B1266" s="33"/>
      <c r="D1266" s="152" t="s">
        <v>648</v>
      </c>
      <c r="F1266" s="188" t="s">
        <v>3195</v>
      </c>
      <c r="H1266" s="189">
        <v>4.4800000000000004</v>
      </c>
      <c r="L1266" s="33"/>
      <c r="M1266" s="155"/>
      <c r="T1266" s="57"/>
      <c r="AU1266" s="18" t="s">
        <v>84</v>
      </c>
    </row>
    <row r="1267" spans="2:65" s="1" customFormat="1" ht="24.2" customHeight="1">
      <c r="B1267" s="33"/>
      <c r="C1267" s="177" t="s">
        <v>1142</v>
      </c>
      <c r="D1267" s="177" t="s">
        <v>390</v>
      </c>
      <c r="E1267" s="178" t="s">
        <v>3241</v>
      </c>
      <c r="F1267" s="179" t="s">
        <v>3242</v>
      </c>
      <c r="G1267" s="180" t="s">
        <v>312</v>
      </c>
      <c r="H1267" s="181">
        <v>6</v>
      </c>
      <c r="I1267" s="182"/>
      <c r="J1267" s="183">
        <f>ROUND(I1267*H1267,2)</f>
        <v>0</v>
      </c>
      <c r="K1267" s="179" t="s">
        <v>313</v>
      </c>
      <c r="L1267" s="184"/>
      <c r="M1267" s="185" t="s">
        <v>1</v>
      </c>
      <c r="N1267" s="186" t="s">
        <v>40</v>
      </c>
      <c r="P1267" s="148">
        <f>O1267*H1267</f>
        <v>0</v>
      </c>
      <c r="Q1267" s="148">
        <v>1.55E-2</v>
      </c>
      <c r="R1267" s="148">
        <f>Q1267*H1267</f>
        <v>9.2999999999999999E-2</v>
      </c>
      <c r="S1267" s="148">
        <v>0</v>
      </c>
      <c r="T1267" s="149">
        <f>S1267*H1267</f>
        <v>0</v>
      </c>
      <c r="AR1267" s="150" t="s">
        <v>369</v>
      </c>
      <c r="AT1267" s="150" t="s">
        <v>390</v>
      </c>
      <c r="AU1267" s="150" t="s">
        <v>84</v>
      </c>
      <c r="AY1267" s="18" t="s">
        <v>307</v>
      </c>
      <c r="BE1267" s="151">
        <f>IF(N1267="základní",J1267,0)</f>
        <v>0</v>
      </c>
      <c r="BF1267" s="151">
        <f>IF(N1267="snížená",J1267,0)</f>
        <v>0</v>
      </c>
      <c r="BG1267" s="151">
        <f>IF(N1267="zákl. přenesená",J1267,0)</f>
        <v>0</v>
      </c>
      <c r="BH1267" s="151">
        <f>IF(N1267="sníž. přenesená",J1267,0)</f>
        <v>0</v>
      </c>
      <c r="BI1267" s="151">
        <f>IF(N1267="nulová",J1267,0)</f>
        <v>0</v>
      </c>
      <c r="BJ1267" s="18" t="s">
        <v>82</v>
      </c>
      <c r="BK1267" s="151">
        <f>ROUND(I1267*H1267,2)</f>
        <v>0</v>
      </c>
      <c r="BL1267" s="18" t="s">
        <v>314</v>
      </c>
      <c r="BM1267" s="150" t="s">
        <v>3243</v>
      </c>
    </row>
    <row r="1268" spans="2:65" s="1" customFormat="1" ht="19.5">
      <c r="B1268" s="33"/>
      <c r="D1268" s="152" t="s">
        <v>316</v>
      </c>
      <c r="F1268" s="153" t="s">
        <v>3242</v>
      </c>
      <c r="I1268" s="154"/>
      <c r="L1268" s="33"/>
      <c r="M1268" s="155"/>
      <c r="T1268" s="57"/>
      <c r="AT1268" s="18" t="s">
        <v>316</v>
      </c>
      <c r="AU1268" s="18" t="s">
        <v>84</v>
      </c>
    </row>
    <row r="1269" spans="2:65" s="13" customFormat="1" ht="11.25">
      <c r="B1269" s="162"/>
      <c r="D1269" s="152" t="s">
        <v>318</v>
      </c>
      <c r="E1269" s="163" t="s">
        <v>1</v>
      </c>
      <c r="F1269" s="164" t="s">
        <v>2356</v>
      </c>
      <c r="H1269" s="165">
        <v>6</v>
      </c>
      <c r="I1269" s="166"/>
      <c r="L1269" s="162"/>
      <c r="M1269" s="167"/>
      <c r="T1269" s="168"/>
      <c r="AT1269" s="163" t="s">
        <v>318</v>
      </c>
      <c r="AU1269" s="163" t="s">
        <v>84</v>
      </c>
      <c r="AV1269" s="13" t="s">
        <v>84</v>
      </c>
      <c r="AW1269" s="13" t="s">
        <v>32</v>
      </c>
      <c r="AX1269" s="13" t="s">
        <v>82</v>
      </c>
      <c r="AY1269" s="163" t="s">
        <v>307</v>
      </c>
    </row>
    <row r="1270" spans="2:65" s="1" customFormat="1" ht="11.25">
      <c r="B1270" s="33"/>
      <c r="D1270" s="152" t="s">
        <v>648</v>
      </c>
      <c r="F1270" s="187" t="s">
        <v>3208</v>
      </c>
      <c r="L1270" s="33"/>
      <c r="M1270" s="155"/>
      <c r="T1270" s="57"/>
      <c r="AU1270" s="18" t="s">
        <v>84</v>
      </c>
    </row>
    <row r="1271" spans="2:65" s="1" customFormat="1" ht="11.25">
      <c r="B1271" s="33"/>
      <c r="D1271" s="152" t="s">
        <v>648</v>
      </c>
      <c r="F1271" s="188" t="s">
        <v>3209</v>
      </c>
      <c r="H1271" s="189">
        <v>0</v>
      </c>
      <c r="L1271" s="33"/>
      <c r="M1271" s="155"/>
      <c r="T1271" s="57"/>
      <c r="AU1271" s="18" t="s">
        <v>84</v>
      </c>
    </row>
    <row r="1272" spans="2:65" s="1" customFormat="1" ht="11.25">
      <c r="B1272" s="33"/>
      <c r="D1272" s="152" t="s">
        <v>648</v>
      </c>
      <c r="F1272" s="188" t="s">
        <v>3210</v>
      </c>
      <c r="H1272" s="189">
        <v>6</v>
      </c>
      <c r="L1272" s="33"/>
      <c r="M1272" s="155"/>
      <c r="T1272" s="57"/>
      <c r="AU1272" s="18" t="s">
        <v>84</v>
      </c>
    </row>
    <row r="1273" spans="2:65" s="1" customFormat="1" ht="24.2" customHeight="1">
      <c r="B1273" s="33"/>
      <c r="C1273" s="177" t="s">
        <v>1149</v>
      </c>
      <c r="D1273" s="177" t="s">
        <v>390</v>
      </c>
      <c r="E1273" s="178" t="s">
        <v>3244</v>
      </c>
      <c r="F1273" s="179" t="s">
        <v>3245</v>
      </c>
      <c r="G1273" s="180" t="s">
        <v>312</v>
      </c>
      <c r="H1273" s="181">
        <v>6.48</v>
      </c>
      <c r="I1273" s="182"/>
      <c r="J1273" s="183">
        <f>ROUND(I1273*H1273,2)</f>
        <v>0</v>
      </c>
      <c r="K1273" s="179" t="s">
        <v>313</v>
      </c>
      <c r="L1273" s="184"/>
      <c r="M1273" s="185" t="s">
        <v>1</v>
      </c>
      <c r="N1273" s="186" t="s">
        <v>40</v>
      </c>
      <c r="P1273" s="148">
        <f>O1273*H1273</f>
        <v>0</v>
      </c>
      <c r="Q1273" s="148">
        <v>1.9E-2</v>
      </c>
      <c r="R1273" s="148">
        <f>Q1273*H1273</f>
        <v>0.12312000000000001</v>
      </c>
      <c r="S1273" s="148">
        <v>0</v>
      </c>
      <c r="T1273" s="149">
        <f>S1273*H1273</f>
        <v>0</v>
      </c>
      <c r="AR1273" s="150" t="s">
        <v>369</v>
      </c>
      <c r="AT1273" s="150" t="s">
        <v>390</v>
      </c>
      <c r="AU1273" s="150" t="s">
        <v>84</v>
      </c>
      <c r="AY1273" s="18" t="s">
        <v>307</v>
      </c>
      <c r="BE1273" s="151">
        <f>IF(N1273="základní",J1273,0)</f>
        <v>0</v>
      </c>
      <c r="BF1273" s="151">
        <f>IF(N1273="snížená",J1273,0)</f>
        <v>0</v>
      </c>
      <c r="BG1273" s="151">
        <f>IF(N1273="zákl. přenesená",J1273,0)</f>
        <v>0</v>
      </c>
      <c r="BH1273" s="151">
        <f>IF(N1273="sníž. přenesená",J1273,0)</f>
        <v>0</v>
      </c>
      <c r="BI1273" s="151">
        <f>IF(N1273="nulová",J1273,0)</f>
        <v>0</v>
      </c>
      <c r="BJ1273" s="18" t="s">
        <v>82</v>
      </c>
      <c r="BK1273" s="151">
        <f>ROUND(I1273*H1273,2)</f>
        <v>0</v>
      </c>
      <c r="BL1273" s="18" t="s">
        <v>314</v>
      </c>
      <c r="BM1273" s="150" t="s">
        <v>3246</v>
      </c>
    </row>
    <row r="1274" spans="2:65" s="1" customFormat="1" ht="19.5">
      <c r="B1274" s="33"/>
      <c r="D1274" s="152" t="s">
        <v>316</v>
      </c>
      <c r="F1274" s="153" t="s">
        <v>3245</v>
      </c>
      <c r="I1274" s="154"/>
      <c r="L1274" s="33"/>
      <c r="M1274" s="155"/>
      <c r="T1274" s="57"/>
      <c r="AT1274" s="18" t="s">
        <v>316</v>
      </c>
      <c r="AU1274" s="18" t="s">
        <v>84</v>
      </c>
    </row>
    <row r="1275" spans="2:65" s="13" customFormat="1" ht="11.25">
      <c r="B1275" s="162"/>
      <c r="D1275" s="152" t="s">
        <v>318</v>
      </c>
      <c r="E1275" s="163" t="s">
        <v>1</v>
      </c>
      <c r="F1275" s="164" t="s">
        <v>2440</v>
      </c>
      <c r="H1275" s="165">
        <v>1.68</v>
      </c>
      <c r="I1275" s="166"/>
      <c r="L1275" s="162"/>
      <c r="M1275" s="167"/>
      <c r="T1275" s="168"/>
      <c r="AT1275" s="163" t="s">
        <v>318</v>
      </c>
      <c r="AU1275" s="163" t="s">
        <v>84</v>
      </c>
      <c r="AV1275" s="13" t="s">
        <v>84</v>
      </c>
      <c r="AW1275" s="13" t="s">
        <v>32</v>
      </c>
      <c r="AX1275" s="13" t="s">
        <v>75</v>
      </c>
      <c r="AY1275" s="163" t="s">
        <v>307</v>
      </c>
    </row>
    <row r="1276" spans="2:65" s="12" customFormat="1" ht="11.25">
      <c r="B1276" s="156"/>
      <c r="D1276" s="152" t="s">
        <v>318</v>
      </c>
      <c r="E1276" s="157" t="s">
        <v>1</v>
      </c>
      <c r="F1276" s="158" t="s">
        <v>3247</v>
      </c>
      <c r="H1276" s="157" t="s">
        <v>1</v>
      </c>
      <c r="I1276" s="159"/>
      <c r="L1276" s="156"/>
      <c r="M1276" s="160"/>
      <c r="T1276" s="161"/>
      <c r="AT1276" s="157" t="s">
        <v>318</v>
      </c>
      <c r="AU1276" s="157" t="s">
        <v>84</v>
      </c>
      <c r="AV1276" s="12" t="s">
        <v>82</v>
      </c>
      <c r="AW1276" s="12" t="s">
        <v>32</v>
      </c>
      <c r="AX1276" s="12" t="s">
        <v>75</v>
      </c>
      <c r="AY1276" s="157" t="s">
        <v>307</v>
      </c>
    </row>
    <row r="1277" spans="2:65" s="13" customFormat="1" ht="11.25">
      <c r="B1277" s="162"/>
      <c r="D1277" s="152" t="s">
        <v>318</v>
      </c>
      <c r="E1277" s="163" t="s">
        <v>1</v>
      </c>
      <c r="F1277" s="164" t="s">
        <v>3218</v>
      </c>
      <c r="H1277" s="165">
        <v>4.8</v>
      </c>
      <c r="I1277" s="166"/>
      <c r="L1277" s="162"/>
      <c r="M1277" s="167"/>
      <c r="T1277" s="168"/>
      <c r="AT1277" s="163" t="s">
        <v>318</v>
      </c>
      <c r="AU1277" s="163" t="s">
        <v>84</v>
      </c>
      <c r="AV1277" s="13" t="s">
        <v>84</v>
      </c>
      <c r="AW1277" s="13" t="s">
        <v>32</v>
      </c>
      <c r="AX1277" s="13" t="s">
        <v>75</v>
      </c>
      <c r="AY1277" s="163" t="s">
        <v>307</v>
      </c>
    </row>
    <row r="1278" spans="2:65" s="14" customFormat="1" ht="11.25">
      <c r="B1278" s="169"/>
      <c r="D1278" s="152" t="s">
        <v>318</v>
      </c>
      <c r="E1278" s="170" t="s">
        <v>1</v>
      </c>
      <c r="F1278" s="171" t="s">
        <v>325</v>
      </c>
      <c r="H1278" s="172">
        <v>6.48</v>
      </c>
      <c r="I1278" s="173"/>
      <c r="L1278" s="169"/>
      <c r="M1278" s="174"/>
      <c r="T1278" s="175"/>
      <c r="AT1278" s="170" t="s">
        <v>318</v>
      </c>
      <c r="AU1278" s="170" t="s">
        <v>84</v>
      </c>
      <c r="AV1278" s="14" t="s">
        <v>314</v>
      </c>
      <c r="AW1278" s="14" t="s">
        <v>32</v>
      </c>
      <c r="AX1278" s="14" t="s">
        <v>82</v>
      </c>
      <c r="AY1278" s="170" t="s">
        <v>307</v>
      </c>
    </row>
    <row r="1279" spans="2:65" s="1" customFormat="1" ht="11.25">
      <c r="B1279" s="33"/>
      <c r="D1279" s="152" t="s">
        <v>648</v>
      </c>
      <c r="F1279" s="187" t="s">
        <v>3222</v>
      </c>
      <c r="L1279" s="33"/>
      <c r="M1279" s="155"/>
      <c r="T1279" s="57"/>
      <c r="AU1279" s="18" t="s">
        <v>84</v>
      </c>
    </row>
    <row r="1280" spans="2:65" s="1" customFormat="1" ht="11.25">
      <c r="B1280" s="33"/>
      <c r="D1280" s="152" t="s">
        <v>648</v>
      </c>
      <c r="F1280" s="188" t="s">
        <v>3194</v>
      </c>
      <c r="H1280" s="189">
        <v>0</v>
      </c>
      <c r="L1280" s="33"/>
      <c r="M1280" s="155"/>
      <c r="T1280" s="57"/>
      <c r="AU1280" s="18" t="s">
        <v>84</v>
      </c>
    </row>
    <row r="1281" spans="2:65" s="1" customFormat="1" ht="11.25">
      <c r="B1281" s="33"/>
      <c r="D1281" s="152" t="s">
        <v>648</v>
      </c>
      <c r="F1281" s="188" t="s">
        <v>3223</v>
      </c>
      <c r="H1281" s="189">
        <v>1.68</v>
      </c>
      <c r="L1281" s="33"/>
      <c r="M1281" s="155"/>
      <c r="T1281" s="57"/>
      <c r="AU1281" s="18" t="s">
        <v>84</v>
      </c>
    </row>
    <row r="1282" spans="2:65" s="1" customFormat="1" ht="24.2" customHeight="1">
      <c r="B1282" s="33"/>
      <c r="C1282" s="177" t="s">
        <v>1155</v>
      </c>
      <c r="D1282" s="177" t="s">
        <v>390</v>
      </c>
      <c r="E1282" s="178" t="s">
        <v>3248</v>
      </c>
      <c r="F1282" s="179" t="s">
        <v>3249</v>
      </c>
      <c r="G1282" s="180" t="s">
        <v>312</v>
      </c>
      <c r="H1282" s="181">
        <v>136.04400000000001</v>
      </c>
      <c r="I1282" s="182"/>
      <c r="J1282" s="183">
        <f>ROUND(I1282*H1282,2)</f>
        <v>0</v>
      </c>
      <c r="K1282" s="179" t="s">
        <v>313</v>
      </c>
      <c r="L1282" s="184"/>
      <c r="M1282" s="185" t="s">
        <v>1</v>
      </c>
      <c r="N1282" s="186" t="s">
        <v>40</v>
      </c>
      <c r="P1282" s="148">
        <f>O1282*H1282</f>
        <v>0</v>
      </c>
      <c r="Q1282" s="148">
        <v>2.1999999999999999E-2</v>
      </c>
      <c r="R1282" s="148">
        <f>Q1282*H1282</f>
        <v>2.9929679999999999</v>
      </c>
      <c r="S1282" s="148">
        <v>0</v>
      </c>
      <c r="T1282" s="149">
        <f>S1282*H1282</f>
        <v>0</v>
      </c>
      <c r="AR1282" s="150" t="s">
        <v>369</v>
      </c>
      <c r="AT1282" s="150" t="s">
        <v>390</v>
      </c>
      <c r="AU1282" s="150" t="s">
        <v>84</v>
      </c>
      <c r="AY1282" s="18" t="s">
        <v>307</v>
      </c>
      <c r="BE1282" s="151">
        <f>IF(N1282="základní",J1282,0)</f>
        <v>0</v>
      </c>
      <c r="BF1282" s="151">
        <f>IF(N1282="snížená",J1282,0)</f>
        <v>0</v>
      </c>
      <c r="BG1282" s="151">
        <f>IF(N1282="zákl. přenesená",J1282,0)</f>
        <v>0</v>
      </c>
      <c r="BH1282" s="151">
        <f>IF(N1282="sníž. přenesená",J1282,0)</f>
        <v>0</v>
      </c>
      <c r="BI1282" s="151">
        <f>IF(N1282="nulová",J1282,0)</f>
        <v>0</v>
      </c>
      <c r="BJ1282" s="18" t="s">
        <v>82</v>
      </c>
      <c r="BK1282" s="151">
        <f>ROUND(I1282*H1282,2)</f>
        <v>0</v>
      </c>
      <c r="BL1282" s="18" t="s">
        <v>314</v>
      </c>
      <c r="BM1282" s="150" t="s">
        <v>3250</v>
      </c>
    </row>
    <row r="1283" spans="2:65" s="1" customFormat="1" ht="19.5">
      <c r="B1283" s="33"/>
      <c r="D1283" s="152" t="s">
        <v>316</v>
      </c>
      <c r="F1283" s="153" t="s">
        <v>3249</v>
      </c>
      <c r="I1283" s="154"/>
      <c r="L1283" s="33"/>
      <c r="M1283" s="155"/>
      <c r="T1283" s="57"/>
      <c r="AT1283" s="18" t="s">
        <v>316</v>
      </c>
      <c r="AU1283" s="18" t="s">
        <v>84</v>
      </c>
    </row>
    <row r="1284" spans="2:65" s="13" customFormat="1" ht="11.25">
      <c r="B1284" s="162"/>
      <c r="D1284" s="152" t="s">
        <v>318</v>
      </c>
      <c r="E1284" s="163" t="s">
        <v>1</v>
      </c>
      <c r="F1284" s="164" t="s">
        <v>2407</v>
      </c>
      <c r="H1284" s="165">
        <v>136.04400000000001</v>
      </c>
      <c r="I1284" s="166"/>
      <c r="L1284" s="162"/>
      <c r="M1284" s="167"/>
      <c r="T1284" s="168"/>
      <c r="AT1284" s="163" t="s">
        <v>318</v>
      </c>
      <c r="AU1284" s="163" t="s">
        <v>84</v>
      </c>
      <c r="AV1284" s="13" t="s">
        <v>84</v>
      </c>
      <c r="AW1284" s="13" t="s">
        <v>32</v>
      </c>
      <c r="AX1284" s="13" t="s">
        <v>82</v>
      </c>
      <c r="AY1284" s="163" t="s">
        <v>307</v>
      </c>
    </row>
    <row r="1285" spans="2:65" s="1" customFormat="1" ht="11.25">
      <c r="B1285" s="33"/>
      <c r="D1285" s="152" t="s">
        <v>648</v>
      </c>
      <c r="F1285" s="187" t="s">
        <v>3216</v>
      </c>
      <c r="L1285" s="33"/>
      <c r="M1285" s="155"/>
      <c r="T1285" s="57"/>
      <c r="AU1285" s="18" t="s">
        <v>84</v>
      </c>
    </row>
    <row r="1286" spans="2:65" s="1" customFormat="1" ht="11.25">
      <c r="B1286" s="33"/>
      <c r="D1286" s="152" t="s">
        <v>648</v>
      </c>
      <c r="F1286" s="188" t="s">
        <v>3217</v>
      </c>
      <c r="H1286" s="189">
        <v>0</v>
      </c>
      <c r="L1286" s="33"/>
      <c r="M1286" s="155"/>
      <c r="T1286" s="57"/>
      <c r="AU1286" s="18" t="s">
        <v>84</v>
      </c>
    </row>
    <row r="1287" spans="2:65" s="1" customFormat="1" ht="11.25">
      <c r="B1287" s="33"/>
      <c r="D1287" s="152" t="s">
        <v>648</v>
      </c>
      <c r="F1287" s="188" t="s">
        <v>3218</v>
      </c>
      <c r="H1287" s="189">
        <v>4.8</v>
      </c>
      <c r="L1287" s="33"/>
      <c r="M1287" s="155"/>
      <c r="T1287" s="57"/>
      <c r="AU1287" s="18" t="s">
        <v>84</v>
      </c>
    </row>
    <row r="1288" spans="2:65" s="1" customFormat="1" ht="11.25">
      <c r="B1288" s="33"/>
      <c r="D1288" s="152" t="s">
        <v>648</v>
      </c>
      <c r="F1288" s="188" t="s">
        <v>325</v>
      </c>
      <c r="H1288" s="189">
        <v>21.6</v>
      </c>
      <c r="L1288" s="33"/>
      <c r="M1288" s="155"/>
      <c r="T1288" s="57"/>
      <c r="AU1288" s="18" t="s">
        <v>84</v>
      </c>
    </row>
    <row r="1289" spans="2:65" s="1" customFormat="1" ht="24.2" customHeight="1">
      <c r="B1289" s="33"/>
      <c r="C1289" s="177" t="s">
        <v>1162</v>
      </c>
      <c r="D1289" s="177" t="s">
        <v>390</v>
      </c>
      <c r="E1289" s="178" t="s">
        <v>3251</v>
      </c>
      <c r="F1289" s="179" t="s">
        <v>3252</v>
      </c>
      <c r="G1289" s="180" t="s">
        <v>312</v>
      </c>
      <c r="H1289" s="181">
        <v>21.6</v>
      </c>
      <c r="I1289" s="182"/>
      <c r="J1289" s="183">
        <f>ROUND(I1289*H1289,2)</f>
        <v>0</v>
      </c>
      <c r="K1289" s="179" t="s">
        <v>313</v>
      </c>
      <c r="L1289" s="184"/>
      <c r="M1289" s="185" t="s">
        <v>1</v>
      </c>
      <c r="N1289" s="186" t="s">
        <v>40</v>
      </c>
      <c r="P1289" s="148">
        <f>O1289*H1289</f>
        <v>0</v>
      </c>
      <c r="Q1289" s="148">
        <v>2.5000000000000001E-2</v>
      </c>
      <c r="R1289" s="148">
        <f>Q1289*H1289</f>
        <v>0.54</v>
      </c>
      <c r="S1289" s="148">
        <v>0</v>
      </c>
      <c r="T1289" s="149">
        <f>S1289*H1289</f>
        <v>0</v>
      </c>
      <c r="AR1289" s="150" t="s">
        <v>369</v>
      </c>
      <c r="AT1289" s="150" t="s">
        <v>390</v>
      </c>
      <c r="AU1289" s="150" t="s">
        <v>84</v>
      </c>
      <c r="AY1289" s="18" t="s">
        <v>307</v>
      </c>
      <c r="BE1289" s="151">
        <f>IF(N1289="základní",J1289,0)</f>
        <v>0</v>
      </c>
      <c r="BF1289" s="151">
        <f>IF(N1289="snížená",J1289,0)</f>
        <v>0</v>
      </c>
      <c r="BG1289" s="151">
        <f>IF(N1289="zákl. přenesená",J1289,0)</f>
        <v>0</v>
      </c>
      <c r="BH1289" s="151">
        <f>IF(N1289="sníž. přenesená",J1289,0)</f>
        <v>0</v>
      </c>
      <c r="BI1289" s="151">
        <f>IF(N1289="nulová",J1289,0)</f>
        <v>0</v>
      </c>
      <c r="BJ1289" s="18" t="s">
        <v>82</v>
      </c>
      <c r="BK1289" s="151">
        <f>ROUND(I1289*H1289,2)</f>
        <v>0</v>
      </c>
      <c r="BL1289" s="18" t="s">
        <v>314</v>
      </c>
      <c r="BM1289" s="150" t="s">
        <v>3253</v>
      </c>
    </row>
    <row r="1290" spans="2:65" s="1" customFormat="1" ht="19.5">
      <c r="B1290" s="33"/>
      <c r="D1290" s="152" t="s">
        <v>316</v>
      </c>
      <c r="F1290" s="153" t="s">
        <v>3252</v>
      </c>
      <c r="I1290" s="154"/>
      <c r="L1290" s="33"/>
      <c r="M1290" s="155"/>
      <c r="T1290" s="57"/>
      <c r="AT1290" s="18" t="s">
        <v>316</v>
      </c>
      <c r="AU1290" s="18" t="s">
        <v>84</v>
      </c>
    </row>
    <row r="1291" spans="2:65" s="13" customFormat="1" ht="11.25">
      <c r="B1291" s="162"/>
      <c r="D1291" s="152" t="s">
        <v>318</v>
      </c>
      <c r="E1291" s="163" t="s">
        <v>1</v>
      </c>
      <c r="F1291" s="164" t="s">
        <v>2435</v>
      </c>
      <c r="H1291" s="165">
        <v>21.6</v>
      </c>
      <c r="I1291" s="166"/>
      <c r="L1291" s="162"/>
      <c r="M1291" s="167"/>
      <c r="T1291" s="168"/>
      <c r="AT1291" s="163" t="s">
        <v>318</v>
      </c>
      <c r="AU1291" s="163" t="s">
        <v>84</v>
      </c>
      <c r="AV1291" s="13" t="s">
        <v>84</v>
      </c>
      <c r="AW1291" s="13" t="s">
        <v>32</v>
      </c>
      <c r="AX1291" s="13" t="s">
        <v>82</v>
      </c>
      <c r="AY1291" s="163" t="s">
        <v>307</v>
      </c>
    </row>
    <row r="1292" spans="2:65" s="1" customFormat="1" ht="11.25">
      <c r="B1292" s="33"/>
      <c r="D1292" s="152" t="s">
        <v>648</v>
      </c>
      <c r="F1292" s="187" t="s">
        <v>3219</v>
      </c>
      <c r="L1292" s="33"/>
      <c r="M1292" s="155"/>
      <c r="T1292" s="57"/>
      <c r="AU1292" s="18" t="s">
        <v>84</v>
      </c>
    </row>
    <row r="1293" spans="2:65" s="1" customFormat="1" ht="11.25">
      <c r="B1293" s="33"/>
      <c r="D1293" s="152" t="s">
        <v>648</v>
      </c>
      <c r="F1293" s="188" t="s">
        <v>3220</v>
      </c>
      <c r="H1293" s="189">
        <v>0</v>
      </c>
      <c r="L1293" s="33"/>
      <c r="M1293" s="155"/>
      <c r="T1293" s="57"/>
      <c r="AU1293" s="18" t="s">
        <v>84</v>
      </c>
    </row>
    <row r="1294" spans="2:65" s="1" customFormat="1" ht="11.25">
      <c r="B1294" s="33"/>
      <c r="D1294" s="152" t="s">
        <v>648</v>
      </c>
      <c r="F1294" s="188" t="s">
        <v>3221</v>
      </c>
      <c r="H1294" s="189">
        <v>16.8</v>
      </c>
      <c r="L1294" s="33"/>
      <c r="M1294" s="155"/>
      <c r="T1294" s="57"/>
      <c r="AU1294" s="18" t="s">
        <v>84</v>
      </c>
    </row>
    <row r="1295" spans="2:65" s="1" customFormat="1" ht="24.2" customHeight="1">
      <c r="B1295" s="33"/>
      <c r="C1295" s="177" t="s">
        <v>1169</v>
      </c>
      <c r="D1295" s="177" t="s">
        <v>390</v>
      </c>
      <c r="E1295" s="178" t="s">
        <v>3254</v>
      </c>
      <c r="F1295" s="179" t="s">
        <v>3255</v>
      </c>
      <c r="G1295" s="180" t="s">
        <v>312</v>
      </c>
      <c r="H1295" s="181">
        <v>9.6</v>
      </c>
      <c r="I1295" s="182"/>
      <c r="J1295" s="183">
        <f>ROUND(I1295*H1295,2)</f>
        <v>0</v>
      </c>
      <c r="K1295" s="179" t="s">
        <v>313</v>
      </c>
      <c r="L1295" s="184"/>
      <c r="M1295" s="185" t="s">
        <v>1</v>
      </c>
      <c r="N1295" s="186" t="s">
        <v>40</v>
      </c>
      <c r="P1295" s="148">
        <f>O1295*H1295</f>
        <v>0</v>
      </c>
      <c r="Q1295" s="148">
        <v>2.8000000000000001E-2</v>
      </c>
      <c r="R1295" s="148">
        <f>Q1295*H1295</f>
        <v>0.26879999999999998</v>
      </c>
      <c r="S1295" s="148">
        <v>0</v>
      </c>
      <c r="T1295" s="149">
        <f>S1295*H1295</f>
        <v>0</v>
      </c>
      <c r="AR1295" s="150" t="s">
        <v>369</v>
      </c>
      <c r="AT1295" s="150" t="s">
        <v>390</v>
      </c>
      <c r="AU1295" s="150" t="s">
        <v>84</v>
      </c>
      <c r="AY1295" s="18" t="s">
        <v>307</v>
      </c>
      <c r="BE1295" s="151">
        <f>IF(N1295="základní",J1295,0)</f>
        <v>0</v>
      </c>
      <c r="BF1295" s="151">
        <f>IF(N1295="snížená",J1295,0)</f>
        <v>0</v>
      </c>
      <c r="BG1295" s="151">
        <f>IF(N1295="zákl. přenesená",J1295,0)</f>
        <v>0</v>
      </c>
      <c r="BH1295" s="151">
        <f>IF(N1295="sníž. přenesená",J1295,0)</f>
        <v>0</v>
      </c>
      <c r="BI1295" s="151">
        <f>IF(N1295="nulová",J1295,0)</f>
        <v>0</v>
      </c>
      <c r="BJ1295" s="18" t="s">
        <v>82</v>
      </c>
      <c r="BK1295" s="151">
        <f>ROUND(I1295*H1295,2)</f>
        <v>0</v>
      </c>
      <c r="BL1295" s="18" t="s">
        <v>314</v>
      </c>
      <c r="BM1295" s="150" t="s">
        <v>3256</v>
      </c>
    </row>
    <row r="1296" spans="2:65" s="1" customFormat="1" ht="19.5">
      <c r="B1296" s="33"/>
      <c r="D1296" s="152" t="s">
        <v>316</v>
      </c>
      <c r="F1296" s="153" t="s">
        <v>3255</v>
      </c>
      <c r="I1296" s="154"/>
      <c r="L1296" s="33"/>
      <c r="M1296" s="155"/>
      <c r="T1296" s="57"/>
      <c r="AT1296" s="18" t="s">
        <v>316</v>
      </c>
      <c r="AU1296" s="18" t="s">
        <v>84</v>
      </c>
    </row>
    <row r="1297" spans="2:65" s="13" customFormat="1" ht="11.25">
      <c r="B1297" s="162"/>
      <c r="D1297" s="152" t="s">
        <v>318</v>
      </c>
      <c r="E1297" s="163" t="s">
        <v>1</v>
      </c>
      <c r="F1297" s="164" t="s">
        <v>2437</v>
      </c>
      <c r="H1297" s="165">
        <v>9.6</v>
      </c>
      <c r="I1297" s="166"/>
      <c r="L1297" s="162"/>
      <c r="M1297" s="167"/>
      <c r="T1297" s="168"/>
      <c r="AT1297" s="163" t="s">
        <v>318</v>
      </c>
      <c r="AU1297" s="163" t="s">
        <v>84</v>
      </c>
      <c r="AV1297" s="13" t="s">
        <v>84</v>
      </c>
      <c r="AW1297" s="13" t="s">
        <v>32</v>
      </c>
      <c r="AX1297" s="13" t="s">
        <v>82</v>
      </c>
      <c r="AY1297" s="163" t="s">
        <v>307</v>
      </c>
    </row>
    <row r="1298" spans="2:65" s="1" customFormat="1" ht="11.25">
      <c r="B1298" s="33"/>
      <c r="D1298" s="152" t="s">
        <v>648</v>
      </c>
      <c r="F1298" s="187" t="s">
        <v>3226</v>
      </c>
      <c r="L1298" s="33"/>
      <c r="M1298" s="155"/>
      <c r="T1298" s="57"/>
      <c r="AU1298" s="18" t="s">
        <v>84</v>
      </c>
    </row>
    <row r="1299" spans="2:65" s="1" customFormat="1" ht="11.25">
      <c r="B1299" s="33"/>
      <c r="D1299" s="152" t="s">
        <v>648</v>
      </c>
      <c r="F1299" s="188" t="s">
        <v>3227</v>
      </c>
      <c r="H1299" s="189">
        <v>0</v>
      </c>
      <c r="L1299" s="33"/>
      <c r="M1299" s="155"/>
      <c r="T1299" s="57"/>
      <c r="AU1299" s="18" t="s">
        <v>84</v>
      </c>
    </row>
    <row r="1300" spans="2:65" s="1" customFormat="1" ht="11.25">
      <c r="B1300" s="33"/>
      <c r="D1300" s="152" t="s">
        <v>648</v>
      </c>
      <c r="F1300" s="188" t="s">
        <v>3228</v>
      </c>
      <c r="H1300" s="189">
        <v>9.6</v>
      </c>
      <c r="L1300" s="33"/>
      <c r="M1300" s="155"/>
      <c r="T1300" s="57"/>
      <c r="AU1300" s="18" t="s">
        <v>84</v>
      </c>
    </row>
    <row r="1301" spans="2:65" s="1" customFormat="1" ht="24.2" customHeight="1">
      <c r="B1301" s="33"/>
      <c r="C1301" s="177" t="s">
        <v>1176</v>
      </c>
      <c r="D1301" s="177" t="s">
        <v>390</v>
      </c>
      <c r="E1301" s="178" t="s">
        <v>3257</v>
      </c>
      <c r="F1301" s="179" t="s">
        <v>3258</v>
      </c>
      <c r="G1301" s="180" t="s">
        <v>312</v>
      </c>
      <c r="H1301" s="181">
        <v>13.688000000000001</v>
      </c>
      <c r="I1301" s="182"/>
      <c r="J1301" s="183">
        <f>ROUND(I1301*H1301,2)</f>
        <v>0</v>
      </c>
      <c r="K1301" s="179" t="s">
        <v>313</v>
      </c>
      <c r="L1301" s="184"/>
      <c r="M1301" s="185" t="s">
        <v>1</v>
      </c>
      <c r="N1301" s="186" t="s">
        <v>40</v>
      </c>
      <c r="P1301" s="148">
        <f>O1301*H1301</f>
        <v>0</v>
      </c>
      <c r="Q1301" s="148">
        <v>3.1E-2</v>
      </c>
      <c r="R1301" s="148">
        <f>Q1301*H1301</f>
        <v>0.42432800000000004</v>
      </c>
      <c r="S1301" s="148">
        <v>0</v>
      </c>
      <c r="T1301" s="149">
        <f>S1301*H1301</f>
        <v>0</v>
      </c>
      <c r="AR1301" s="150" t="s">
        <v>369</v>
      </c>
      <c r="AT1301" s="150" t="s">
        <v>390</v>
      </c>
      <c r="AU1301" s="150" t="s">
        <v>84</v>
      </c>
      <c r="AY1301" s="18" t="s">
        <v>307</v>
      </c>
      <c r="BE1301" s="151">
        <f>IF(N1301="základní",J1301,0)</f>
        <v>0</v>
      </c>
      <c r="BF1301" s="151">
        <f>IF(N1301="snížená",J1301,0)</f>
        <v>0</v>
      </c>
      <c r="BG1301" s="151">
        <f>IF(N1301="zákl. přenesená",J1301,0)</f>
        <v>0</v>
      </c>
      <c r="BH1301" s="151">
        <f>IF(N1301="sníž. přenesená",J1301,0)</f>
        <v>0</v>
      </c>
      <c r="BI1301" s="151">
        <f>IF(N1301="nulová",J1301,0)</f>
        <v>0</v>
      </c>
      <c r="BJ1301" s="18" t="s">
        <v>82</v>
      </c>
      <c r="BK1301" s="151">
        <f>ROUND(I1301*H1301,2)</f>
        <v>0</v>
      </c>
      <c r="BL1301" s="18" t="s">
        <v>314</v>
      </c>
      <c r="BM1301" s="150" t="s">
        <v>3259</v>
      </c>
    </row>
    <row r="1302" spans="2:65" s="1" customFormat="1" ht="19.5">
      <c r="B1302" s="33"/>
      <c r="D1302" s="152" t="s">
        <v>316</v>
      </c>
      <c r="F1302" s="153" t="s">
        <v>3258</v>
      </c>
      <c r="I1302" s="154"/>
      <c r="L1302" s="33"/>
      <c r="M1302" s="155"/>
      <c r="T1302" s="57"/>
      <c r="AT1302" s="18" t="s">
        <v>316</v>
      </c>
      <c r="AU1302" s="18" t="s">
        <v>84</v>
      </c>
    </row>
    <row r="1303" spans="2:65" s="13" customFormat="1" ht="11.25">
      <c r="B1303" s="162"/>
      <c r="D1303" s="152" t="s">
        <v>318</v>
      </c>
      <c r="E1303" s="163" t="s">
        <v>1</v>
      </c>
      <c r="F1303" s="164" t="s">
        <v>2358</v>
      </c>
      <c r="H1303" s="165">
        <v>13.688000000000001</v>
      </c>
      <c r="I1303" s="166"/>
      <c r="L1303" s="162"/>
      <c r="M1303" s="167"/>
      <c r="T1303" s="168"/>
      <c r="AT1303" s="163" t="s">
        <v>318</v>
      </c>
      <c r="AU1303" s="163" t="s">
        <v>84</v>
      </c>
      <c r="AV1303" s="13" t="s">
        <v>84</v>
      </c>
      <c r="AW1303" s="13" t="s">
        <v>32</v>
      </c>
      <c r="AX1303" s="13" t="s">
        <v>82</v>
      </c>
      <c r="AY1303" s="163" t="s">
        <v>307</v>
      </c>
    </row>
    <row r="1304" spans="2:65" s="1" customFormat="1" ht="11.25">
      <c r="B1304" s="33"/>
      <c r="D1304" s="152" t="s">
        <v>648</v>
      </c>
      <c r="F1304" s="187" t="s">
        <v>3229</v>
      </c>
      <c r="L1304" s="33"/>
      <c r="M1304" s="155"/>
      <c r="T1304" s="57"/>
      <c r="AU1304" s="18" t="s">
        <v>84</v>
      </c>
    </row>
    <row r="1305" spans="2:65" s="1" customFormat="1" ht="11.25">
      <c r="B1305" s="33"/>
      <c r="D1305" s="152" t="s">
        <v>648</v>
      </c>
      <c r="F1305" s="188" t="s">
        <v>3217</v>
      </c>
      <c r="H1305" s="189">
        <v>0</v>
      </c>
      <c r="L1305" s="33"/>
      <c r="M1305" s="155"/>
      <c r="T1305" s="57"/>
      <c r="AU1305" s="18" t="s">
        <v>84</v>
      </c>
    </row>
    <row r="1306" spans="2:65" s="1" customFormat="1" ht="11.25">
      <c r="B1306" s="33"/>
      <c r="D1306" s="152" t="s">
        <v>648</v>
      </c>
      <c r="F1306" s="188" t="s">
        <v>3218</v>
      </c>
      <c r="H1306" s="189">
        <v>4.8</v>
      </c>
      <c r="L1306" s="33"/>
      <c r="M1306" s="155"/>
      <c r="T1306" s="57"/>
      <c r="AU1306" s="18" t="s">
        <v>84</v>
      </c>
    </row>
    <row r="1307" spans="2:65" s="1" customFormat="1" ht="11.25">
      <c r="B1307" s="33"/>
      <c r="D1307" s="152" t="s">
        <v>648</v>
      </c>
      <c r="F1307" s="188" t="s">
        <v>3230</v>
      </c>
      <c r="H1307" s="189">
        <v>8.8879999999999999</v>
      </c>
      <c r="L1307" s="33"/>
      <c r="M1307" s="155"/>
      <c r="T1307" s="57"/>
      <c r="AU1307" s="18" t="s">
        <v>84</v>
      </c>
    </row>
    <row r="1308" spans="2:65" s="1" customFormat="1" ht="11.25">
      <c r="B1308" s="33"/>
      <c r="D1308" s="152" t="s">
        <v>648</v>
      </c>
      <c r="F1308" s="188" t="s">
        <v>325</v>
      </c>
      <c r="H1308" s="189">
        <v>13.688000000000001</v>
      </c>
      <c r="L1308" s="33"/>
      <c r="M1308" s="155"/>
      <c r="T1308" s="57"/>
      <c r="AU1308" s="18" t="s">
        <v>84</v>
      </c>
    </row>
    <row r="1309" spans="2:65" s="1" customFormat="1" ht="37.9" customHeight="1">
      <c r="B1309" s="33"/>
      <c r="C1309" s="139" t="s">
        <v>1181</v>
      </c>
      <c r="D1309" s="139" t="s">
        <v>309</v>
      </c>
      <c r="E1309" s="140" t="s">
        <v>3260</v>
      </c>
      <c r="F1309" s="141" t="s">
        <v>3261</v>
      </c>
      <c r="G1309" s="142" t="s">
        <v>312</v>
      </c>
      <c r="H1309" s="143">
        <v>36.53</v>
      </c>
      <c r="I1309" s="144"/>
      <c r="J1309" s="145">
        <f>ROUND(I1309*H1309,2)</f>
        <v>0</v>
      </c>
      <c r="K1309" s="141" t="s">
        <v>313</v>
      </c>
      <c r="L1309" s="33"/>
      <c r="M1309" s="146" t="s">
        <v>1</v>
      </c>
      <c r="N1309" s="147" t="s">
        <v>40</v>
      </c>
      <c r="P1309" s="148">
        <f>O1309*H1309</f>
        <v>0</v>
      </c>
      <c r="Q1309" s="148">
        <v>8.0000000000000007E-5</v>
      </c>
      <c r="R1309" s="148">
        <f>Q1309*H1309</f>
        <v>2.9224000000000003E-3</v>
      </c>
      <c r="S1309" s="148">
        <v>0</v>
      </c>
      <c r="T1309" s="149">
        <f>S1309*H1309</f>
        <v>0</v>
      </c>
      <c r="AR1309" s="150" t="s">
        <v>314</v>
      </c>
      <c r="AT1309" s="150" t="s">
        <v>309</v>
      </c>
      <c r="AU1309" s="150" t="s">
        <v>84</v>
      </c>
      <c r="AY1309" s="18" t="s">
        <v>307</v>
      </c>
      <c r="BE1309" s="151">
        <f>IF(N1309="základní",J1309,0)</f>
        <v>0</v>
      </c>
      <c r="BF1309" s="151">
        <f>IF(N1309="snížená",J1309,0)</f>
        <v>0</v>
      </c>
      <c r="BG1309" s="151">
        <f>IF(N1309="zákl. přenesená",J1309,0)</f>
        <v>0</v>
      </c>
      <c r="BH1309" s="151">
        <f>IF(N1309="sníž. přenesená",J1309,0)</f>
        <v>0</v>
      </c>
      <c r="BI1309" s="151">
        <f>IF(N1309="nulová",J1309,0)</f>
        <v>0</v>
      </c>
      <c r="BJ1309" s="18" t="s">
        <v>82</v>
      </c>
      <c r="BK1309" s="151">
        <f>ROUND(I1309*H1309,2)</f>
        <v>0</v>
      </c>
      <c r="BL1309" s="18" t="s">
        <v>314</v>
      </c>
      <c r="BM1309" s="150" t="s">
        <v>3262</v>
      </c>
    </row>
    <row r="1310" spans="2:65" s="1" customFormat="1" ht="29.25">
      <c r="B1310" s="33"/>
      <c r="D1310" s="152" t="s">
        <v>316</v>
      </c>
      <c r="F1310" s="153" t="s">
        <v>3263</v>
      </c>
      <c r="I1310" s="154"/>
      <c r="L1310" s="33"/>
      <c r="M1310" s="155"/>
      <c r="T1310" s="57"/>
      <c r="AT1310" s="18" t="s">
        <v>316</v>
      </c>
      <c r="AU1310" s="18" t="s">
        <v>84</v>
      </c>
    </row>
    <row r="1311" spans="2:65" s="13" customFormat="1" ht="11.25">
      <c r="B1311" s="162"/>
      <c r="D1311" s="152" t="s">
        <v>318</v>
      </c>
      <c r="E1311" s="163" t="s">
        <v>1</v>
      </c>
      <c r="F1311" s="164" t="s">
        <v>2405</v>
      </c>
      <c r="H1311" s="165">
        <v>36.53</v>
      </c>
      <c r="I1311" s="166"/>
      <c r="L1311" s="162"/>
      <c r="M1311" s="167"/>
      <c r="T1311" s="168"/>
      <c r="AT1311" s="163" t="s">
        <v>318</v>
      </c>
      <c r="AU1311" s="163" t="s">
        <v>84</v>
      </c>
      <c r="AV1311" s="13" t="s">
        <v>84</v>
      </c>
      <c r="AW1311" s="13" t="s">
        <v>32</v>
      </c>
      <c r="AX1311" s="13" t="s">
        <v>82</v>
      </c>
      <c r="AY1311" s="163" t="s">
        <v>307</v>
      </c>
    </row>
    <row r="1312" spans="2:65" s="1" customFormat="1" ht="11.25">
      <c r="B1312" s="33"/>
      <c r="D1312" s="152" t="s">
        <v>648</v>
      </c>
      <c r="F1312" s="187" t="s">
        <v>3179</v>
      </c>
      <c r="L1312" s="33"/>
      <c r="M1312" s="155"/>
      <c r="T1312" s="57"/>
      <c r="AU1312" s="18" t="s">
        <v>84</v>
      </c>
    </row>
    <row r="1313" spans="2:65" s="1" customFormat="1" ht="11.25">
      <c r="B1313" s="33"/>
      <c r="D1313" s="152" t="s">
        <v>648</v>
      </c>
      <c r="F1313" s="188" t="s">
        <v>3180</v>
      </c>
      <c r="H1313" s="189">
        <v>0</v>
      </c>
      <c r="L1313" s="33"/>
      <c r="M1313" s="155"/>
      <c r="T1313" s="57"/>
      <c r="AU1313" s="18" t="s">
        <v>84</v>
      </c>
    </row>
    <row r="1314" spans="2:65" s="1" customFormat="1" ht="11.25">
      <c r="B1314" s="33"/>
      <c r="D1314" s="152" t="s">
        <v>648</v>
      </c>
      <c r="F1314" s="188" t="s">
        <v>3181</v>
      </c>
      <c r="H1314" s="189">
        <v>29.07</v>
      </c>
      <c r="L1314" s="33"/>
      <c r="M1314" s="155"/>
      <c r="T1314" s="57"/>
      <c r="AU1314" s="18" t="s">
        <v>84</v>
      </c>
    </row>
    <row r="1315" spans="2:65" s="1" customFormat="1" ht="11.25">
      <c r="B1315" s="33"/>
      <c r="D1315" s="152" t="s">
        <v>648</v>
      </c>
      <c r="F1315" s="188" t="s">
        <v>3182</v>
      </c>
      <c r="H1315" s="189">
        <v>0</v>
      </c>
      <c r="L1315" s="33"/>
      <c r="M1315" s="155"/>
      <c r="T1315" s="57"/>
      <c r="AU1315" s="18" t="s">
        <v>84</v>
      </c>
    </row>
    <row r="1316" spans="2:65" s="1" customFormat="1" ht="11.25">
      <c r="B1316" s="33"/>
      <c r="D1316" s="152" t="s">
        <v>648</v>
      </c>
      <c r="F1316" s="188" t="s">
        <v>3183</v>
      </c>
      <c r="H1316" s="189">
        <v>7.46</v>
      </c>
      <c r="L1316" s="33"/>
      <c r="M1316" s="155"/>
      <c r="T1316" s="57"/>
      <c r="AU1316" s="18" t="s">
        <v>84</v>
      </c>
    </row>
    <row r="1317" spans="2:65" s="1" customFormat="1" ht="11.25">
      <c r="B1317" s="33"/>
      <c r="D1317" s="152" t="s">
        <v>648</v>
      </c>
      <c r="F1317" s="188" t="s">
        <v>325</v>
      </c>
      <c r="H1317" s="189">
        <v>36.53</v>
      </c>
      <c r="L1317" s="33"/>
      <c r="M1317" s="155"/>
      <c r="T1317" s="57"/>
      <c r="AU1317" s="18" t="s">
        <v>84</v>
      </c>
    </row>
    <row r="1318" spans="2:65" s="1" customFormat="1" ht="37.9" customHeight="1">
      <c r="B1318" s="33"/>
      <c r="C1318" s="139" t="s">
        <v>1186</v>
      </c>
      <c r="D1318" s="139" t="s">
        <v>309</v>
      </c>
      <c r="E1318" s="140" t="s">
        <v>3264</v>
      </c>
      <c r="F1318" s="141" t="s">
        <v>3265</v>
      </c>
      <c r="G1318" s="142" t="s">
        <v>312</v>
      </c>
      <c r="H1318" s="143">
        <v>195.33199999999999</v>
      </c>
      <c r="I1318" s="144"/>
      <c r="J1318" s="145">
        <f>ROUND(I1318*H1318,2)</f>
        <v>0</v>
      </c>
      <c r="K1318" s="141" t="s">
        <v>313</v>
      </c>
      <c r="L1318" s="33"/>
      <c r="M1318" s="146" t="s">
        <v>1</v>
      </c>
      <c r="N1318" s="147" t="s">
        <v>40</v>
      </c>
      <c r="P1318" s="148">
        <f>O1318*H1318</f>
        <v>0</v>
      </c>
      <c r="Q1318" s="148">
        <v>8.0000000000000007E-5</v>
      </c>
      <c r="R1318" s="148">
        <f>Q1318*H1318</f>
        <v>1.5626560000000001E-2</v>
      </c>
      <c r="S1318" s="148">
        <v>0</v>
      </c>
      <c r="T1318" s="149">
        <f>S1318*H1318</f>
        <v>0</v>
      </c>
      <c r="AR1318" s="150" t="s">
        <v>314</v>
      </c>
      <c r="AT1318" s="150" t="s">
        <v>309</v>
      </c>
      <c r="AU1318" s="150" t="s">
        <v>84</v>
      </c>
      <c r="AY1318" s="18" t="s">
        <v>307</v>
      </c>
      <c r="BE1318" s="151">
        <f>IF(N1318="základní",J1318,0)</f>
        <v>0</v>
      </c>
      <c r="BF1318" s="151">
        <f>IF(N1318="snížená",J1318,0)</f>
        <v>0</v>
      </c>
      <c r="BG1318" s="151">
        <f>IF(N1318="zákl. přenesená",J1318,0)</f>
        <v>0</v>
      </c>
      <c r="BH1318" s="151">
        <f>IF(N1318="sníž. přenesená",J1318,0)</f>
        <v>0</v>
      </c>
      <c r="BI1318" s="151">
        <f>IF(N1318="nulová",J1318,0)</f>
        <v>0</v>
      </c>
      <c r="BJ1318" s="18" t="s">
        <v>82</v>
      </c>
      <c r="BK1318" s="151">
        <f>ROUND(I1318*H1318,2)</f>
        <v>0</v>
      </c>
      <c r="BL1318" s="18" t="s">
        <v>314</v>
      </c>
      <c r="BM1318" s="150" t="s">
        <v>3266</v>
      </c>
    </row>
    <row r="1319" spans="2:65" s="1" customFormat="1" ht="29.25">
      <c r="B1319" s="33"/>
      <c r="D1319" s="152" t="s">
        <v>316</v>
      </c>
      <c r="F1319" s="153" t="s">
        <v>3267</v>
      </c>
      <c r="I1319" s="154"/>
      <c r="L1319" s="33"/>
      <c r="M1319" s="155"/>
      <c r="T1319" s="57"/>
      <c r="AT1319" s="18" t="s">
        <v>316</v>
      </c>
      <c r="AU1319" s="18" t="s">
        <v>84</v>
      </c>
    </row>
    <row r="1320" spans="2:65" s="13" customFormat="1" ht="22.5">
      <c r="B1320" s="162"/>
      <c r="D1320" s="152" t="s">
        <v>318</v>
      </c>
      <c r="E1320" s="163" t="s">
        <v>1</v>
      </c>
      <c r="F1320" s="164" t="s">
        <v>3268</v>
      </c>
      <c r="H1320" s="165">
        <v>195.33199999999999</v>
      </c>
      <c r="I1320" s="166"/>
      <c r="L1320" s="162"/>
      <c r="M1320" s="167"/>
      <c r="T1320" s="168"/>
      <c r="AT1320" s="163" t="s">
        <v>318</v>
      </c>
      <c r="AU1320" s="163" t="s">
        <v>84</v>
      </c>
      <c r="AV1320" s="13" t="s">
        <v>84</v>
      </c>
      <c r="AW1320" s="13" t="s">
        <v>32</v>
      </c>
      <c r="AX1320" s="13" t="s">
        <v>82</v>
      </c>
      <c r="AY1320" s="163" t="s">
        <v>307</v>
      </c>
    </row>
    <row r="1321" spans="2:65" s="1" customFormat="1" ht="11.25">
      <c r="B1321" s="33"/>
      <c r="D1321" s="152" t="s">
        <v>648</v>
      </c>
      <c r="F1321" s="187" t="s">
        <v>3216</v>
      </c>
      <c r="L1321" s="33"/>
      <c r="M1321" s="155"/>
      <c r="T1321" s="57"/>
      <c r="AU1321" s="18" t="s">
        <v>84</v>
      </c>
    </row>
    <row r="1322" spans="2:65" s="1" customFormat="1" ht="11.25">
      <c r="B1322" s="33"/>
      <c r="D1322" s="152" t="s">
        <v>648</v>
      </c>
      <c r="F1322" s="188" t="s">
        <v>3217</v>
      </c>
      <c r="H1322" s="189">
        <v>0</v>
      </c>
      <c r="L1322" s="33"/>
      <c r="M1322" s="155"/>
      <c r="T1322" s="57"/>
      <c r="AU1322" s="18" t="s">
        <v>84</v>
      </c>
    </row>
    <row r="1323" spans="2:65" s="1" customFormat="1" ht="11.25">
      <c r="B1323" s="33"/>
      <c r="D1323" s="152" t="s">
        <v>648</v>
      </c>
      <c r="F1323" s="188" t="s">
        <v>3218</v>
      </c>
      <c r="H1323" s="189">
        <v>4.8</v>
      </c>
      <c r="L1323" s="33"/>
      <c r="M1323" s="155"/>
      <c r="T1323" s="57"/>
      <c r="AU1323" s="18" t="s">
        <v>84</v>
      </c>
    </row>
    <row r="1324" spans="2:65" s="1" customFormat="1" ht="11.25">
      <c r="B1324" s="33"/>
      <c r="D1324" s="152" t="s">
        <v>648</v>
      </c>
      <c r="F1324" s="188" t="s">
        <v>325</v>
      </c>
      <c r="H1324" s="189">
        <v>21.6</v>
      </c>
      <c r="L1324" s="33"/>
      <c r="M1324" s="155"/>
      <c r="T1324" s="57"/>
      <c r="AU1324" s="18" t="s">
        <v>84</v>
      </c>
    </row>
    <row r="1325" spans="2:65" s="1" customFormat="1" ht="11.25">
      <c r="B1325" s="33"/>
      <c r="D1325" s="152" t="s">
        <v>648</v>
      </c>
      <c r="F1325" s="187" t="s">
        <v>3219</v>
      </c>
      <c r="L1325" s="33"/>
      <c r="M1325" s="155"/>
      <c r="T1325" s="57"/>
      <c r="AU1325" s="18" t="s">
        <v>84</v>
      </c>
    </row>
    <row r="1326" spans="2:65" s="1" customFormat="1" ht="11.25">
      <c r="B1326" s="33"/>
      <c r="D1326" s="152" t="s">
        <v>648</v>
      </c>
      <c r="F1326" s="188" t="s">
        <v>3220</v>
      </c>
      <c r="H1326" s="189">
        <v>0</v>
      </c>
      <c r="L1326" s="33"/>
      <c r="M1326" s="155"/>
      <c r="T1326" s="57"/>
      <c r="AU1326" s="18" t="s">
        <v>84</v>
      </c>
    </row>
    <row r="1327" spans="2:65" s="1" customFormat="1" ht="11.25">
      <c r="B1327" s="33"/>
      <c r="D1327" s="152" t="s">
        <v>648</v>
      </c>
      <c r="F1327" s="188" t="s">
        <v>3221</v>
      </c>
      <c r="H1327" s="189">
        <v>16.8</v>
      </c>
      <c r="L1327" s="33"/>
      <c r="M1327" s="155"/>
      <c r="T1327" s="57"/>
      <c r="AU1327" s="18" t="s">
        <v>84</v>
      </c>
    </row>
    <row r="1328" spans="2:65" s="1" customFormat="1" ht="11.25">
      <c r="B1328" s="33"/>
      <c r="D1328" s="152" t="s">
        <v>648</v>
      </c>
      <c r="F1328" s="187" t="s">
        <v>3226</v>
      </c>
      <c r="L1328" s="33"/>
      <c r="M1328" s="155"/>
      <c r="T1328" s="57"/>
      <c r="AU1328" s="18" t="s">
        <v>84</v>
      </c>
    </row>
    <row r="1329" spans="2:47" s="1" customFormat="1" ht="11.25">
      <c r="B1329" s="33"/>
      <c r="D1329" s="152" t="s">
        <v>648</v>
      </c>
      <c r="F1329" s="188" t="s">
        <v>3227</v>
      </c>
      <c r="H1329" s="189">
        <v>0</v>
      </c>
      <c r="L1329" s="33"/>
      <c r="M1329" s="155"/>
      <c r="T1329" s="57"/>
      <c r="AU1329" s="18" t="s">
        <v>84</v>
      </c>
    </row>
    <row r="1330" spans="2:47" s="1" customFormat="1" ht="11.25">
      <c r="B1330" s="33"/>
      <c r="D1330" s="152" t="s">
        <v>648</v>
      </c>
      <c r="F1330" s="188" t="s">
        <v>3228</v>
      </c>
      <c r="H1330" s="189">
        <v>9.6</v>
      </c>
      <c r="L1330" s="33"/>
      <c r="M1330" s="155"/>
      <c r="T1330" s="57"/>
      <c r="AU1330" s="18" t="s">
        <v>84</v>
      </c>
    </row>
    <row r="1331" spans="2:47" s="1" customFormat="1" ht="11.25">
      <c r="B1331" s="33"/>
      <c r="D1331" s="152" t="s">
        <v>648</v>
      </c>
      <c r="F1331" s="187" t="s">
        <v>3222</v>
      </c>
      <c r="L1331" s="33"/>
      <c r="M1331" s="155"/>
      <c r="T1331" s="57"/>
      <c r="AU1331" s="18" t="s">
        <v>84</v>
      </c>
    </row>
    <row r="1332" spans="2:47" s="1" customFormat="1" ht="11.25">
      <c r="B1332" s="33"/>
      <c r="D1332" s="152" t="s">
        <v>648</v>
      </c>
      <c r="F1332" s="188" t="s">
        <v>3194</v>
      </c>
      <c r="H1332" s="189">
        <v>0</v>
      </c>
      <c r="L1332" s="33"/>
      <c r="M1332" s="155"/>
      <c r="T1332" s="57"/>
      <c r="AU1332" s="18" t="s">
        <v>84</v>
      </c>
    </row>
    <row r="1333" spans="2:47" s="1" customFormat="1" ht="11.25">
      <c r="B1333" s="33"/>
      <c r="D1333" s="152" t="s">
        <v>648</v>
      </c>
      <c r="F1333" s="188" t="s">
        <v>3223</v>
      </c>
      <c r="H1333" s="189">
        <v>1.68</v>
      </c>
      <c r="L1333" s="33"/>
      <c r="M1333" s="155"/>
      <c r="T1333" s="57"/>
      <c r="AU1333" s="18" t="s">
        <v>84</v>
      </c>
    </row>
    <row r="1334" spans="2:47" s="1" customFormat="1" ht="11.25">
      <c r="B1334" s="33"/>
      <c r="D1334" s="152" t="s">
        <v>648</v>
      </c>
      <c r="F1334" s="187" t="s">
        <v>3193</v>
      </c>
      <c r="L1334" s="33"/>
      <c r="M1334" s="155"/>
      <c r="T1334" s="57"/>
      <c r="AU1334" s="18" t="s">
        <v>84</v>
      </c>
    </row>
    <row r="1335" spans="2:47" s="1" customFormat="1" ht="11.25">
      <c r="B1335" s="33"/>
      <c r="D1335" s="152" t="s">
        <v>648</v>
      </c>
      <c r="F1335" s="188" t="s">
        <v>3194</v>
      </c>
      <c r="H1335" s="189">
        <v>0</v>
      </c>
      <c r="L1335" s="33"/>
      <c r="M1335" s="155"/>
      <c r="T1335" s="57"/>
      <c r="AU1335" s="18" t="s">
        <v>84</v>
      </c>
    </row>
    <row r="1336" spans="2:47" s="1" customFormat="1" ht="11.25">
      <c r="B1336" s="33"/>
      <c r="D1336" s="152" t="s">
        <v>648</v>
      </c>
      <c r="F1336" s="188" t="s">
        <v>3195</v>
      </c>
      <c r="H1336" s="189">
        <v>4.4800000000000004</v>
      </c>
      <c r="L1336" s="33"/>
      <c r="M1336" s="155"/>
      <c r="T1336" s="57"/>
      <c r="AU1336" s="18" t="s">
        <v>84</v>
      </c>
    </row>
    <row r="1337" spans="2:47" s="1" customFormat="1" ht="11.25">
      <c r="B1337" s="33"/>
      <c r="D1337" s="152" t="s">
        <v>648</v>
      </c>
      <c r="F1337" s="187" t="s">
        <v>3196</v>
      </c>
      <c r="L1337" s="33"/>
      <c r="M1337" s="155"/>
      <c r="T1337" s="57"/>
      <c r="AU1337" s="18" t="s">
        <v>84</v>
      </c>
    </row>
    <row r="1338" spans="2:47" s="1" customFormat="1" ht="11.25">
      <c r="B1338" s="33"/>
      <c r="D1338" s="152" t="s">
        <v>648</v>
      </c>
      <c r="F1338" s="188" t="s">
        <v>3197</v>
      </c>
      <c r="H1338" s="189">
        <v>0</v>
      </c>
      <c r="L1338" s="33"/>
      <c r="M1338" s="155"/>
      <c r="T1338" s="57"/>
      <c r="AU1338" s="18" t="s">
        <v>84</v>
      </c>
    </row>
    <row r="1339" spans="2:47" s="1" customFormat="1" ht="11.25">
      <c r="B1339" s="33"/>
      <c r="D1339" s="152" t="s">
        <v>648</v>
      </c>
      <c r="F1339" s="188" t="s">
        <v>3198</v>
      </c>
      <c r="H1339" s="189">
        <v>2.2400000000000002</v>
      </c>
      <c r="L1339" s="33"/>
      <c r="M1339" s="155"/>
      <c r="T1339" s="57"/>
      <c r="AU1339" s="18" t="s">
        <v>84</v>
      </c>
    </row>
    <row r="1340" spans="2:47" s="1" customFormat="1" ht="11.25">
      <c r="B1340" s="33"/>
      <c r="D1340" s="152" t="s">
        <v>648</v>
      </c>
      <c r="F1340" s="188" t="s">
        <v>3128</v>
      </c>
      <c r="H1340" s="189">
        <v>0</v>
      </c>
      <c r="L1340" s="33"/>
      <c r="M1340" s="155"/>
      <c r="T1340" s="57"/>
      <c r="AU1340" s="18" t="s">
        <v>84</v>
      </c>
    </row>
    <row r="1341" spans="2:47" s="1" customFormat="1" ht="11.25">
      <c r="B1341" s="33"/>
      <c r="D1341" s="152" t="s">
        <v>648</v>
      </c>
      <c r="F1341" s="188" t="s">
        <v>3199</v>
      </c>
      <c r="H1341" s="189">
        <v>1.35</v>
      </c>
      <c r="L1341" s="33"/>
      <c r="M1341" s="155"/>
      <c r="T1341" s="57"/>
      <c r="AU1341" s="18" t="s">
        <v>84</v>
      </c>
    </row>
    <row r="1342" spans="2:47" s="1" customFormat="1" ht="11.25">
      <c r="B1342" s="33"/>
      <c r="D1342" s="152" t="s">
        <v>648</v>
      </c>
      <c r="F1342" s="188" t="s">
        <v>3132</v>
      </c>
      <c r="H1342" s="189">
        <v>0</v>
      </c>
      <c r="L1342" s="33"/>
      <c r="M1342" s="155"/>
      <c r="T1342" s="57"/>
      <c r="AU1342" s="18" t="s">
        <v>84</v>
      </c>
    </row>
    <row r="1343" spans="2:47" s="1" customFormat="1" ht="11.25">
      <c r="B1343" s="33"/>
      <c r="D1343" s="152" t="s">
        <v>648</v>
      </c>
      <c r="F1343" s="188" t="s">
        <v>3200</v>
      </c>
      <c r="H1343" s="189">
        <v>2.1019999999999999</v>
      </c>
      <c r="L1343" s="33"/>
      <c r="M1343" s="155"/>
      <c r="T1343" s="57"/>
      <c r="AU1343" s="18" t="s">
        <v>84</v>
      </c>
    </row>
    <row r="1344" spans="2:47" s="1" customFormat="1" ht="11.25">
      <c r="B1344" s="33"/>
      <c r="D1344" s="152" t="s">
        <v>648</v>
      </c>
      <c r="F1344" s="188" t="s">
        <v>3134</v>
      </c>
      <c r="H1344" s="189">
        <v>0</v>
      </c>
      <c r="L1344" s="33"/>
      <c r="M1344" s="155"/>
      <c r="T1344" s="57"/>
      <c r="AU1344" s="18" t="s">
        <v>84</v>
      </c>
    </row>
    <row r="1345" spans="2:47" s="1" customFormat="1" ht="11.25">
      <c r="B1345" s="33"/>
      <c r="D1345" s="152" t="s">
        <v>648</v>
      </c>
      <c r="F1345" s="188" t="s">
        <v>3201</v>
      </c>
      <c r="H1345" s="189">
        <v>19.420000000000002</v>
      </c>
      <c r="L1345" s="33"/>
      <c r="M1345" s="155"/>
      <c r="T1345" s="57"/>
      <c r="AU1345" s="18" t="s">
        <v>84</v>
      </c>
    </row>
    <row r="1346" spans="2:47" s="1" customFormat="1" ht="11.25">
      <c r="B1346" s="33"/>
      <c r="D1346" s="152" t="s">
        <v>648</v>
      </c>
      <c r="F1346" s="188" t="s">
        <v>3136</v>
      </c>
      <c r="H1346" s="189">
        <v>0</v>
      </c>
      <c r="L1346" s="33"/>
      <c r="M1346" s="155"/>
      <c r="T1346" s="57"/>
      <c r="AU1346" s="18" t="s">
        <v>84</v>
      </c>
    </row>
    <row r="1347" spans="2:47" s="1" customFormat="1" ht="11.25">
      <c r="B1347" s="33"/>
      <c r="D1347" s="152" t="s">
        <v>648</v>
      </c>
      <c r="F1347" s="188" t="s">
        <v>3202</v>
      </c>
      <c r="H1347" s="189">
        <v>1.94</v>
      </c>
      <c r="L1347" s="33"/>
      <c r="M1347" s="155"/>
      <c r="T1347" s="57"/>
      <c r="AU1347" s="18" t="s">
        <v>84</v>
      </c>
    </row>
    <row r="1348" spans="2:47" s="1" customFormat="1" ht="11.25">
      <c r="B1348" s="33"/>
      <c r="D1348" s="152" t="s">
        <v>648</v>
      </c>
      <c r="F1348" s="188" t="s">
        <v>3140</v>
      </c>
      <c r="H1348" s="189">
        <v>0</v>
      </c>
      <c r="L1348" s="33"/>
      <c r="M1348" s="155"/>
      <c r="T1348" s="57"/>
      <c r="AU1348" s="18" t="s">
        <v>84</v>
      </c>
    </row>
    <row r="1349" spans="2:47" s="1" customFormat="1" ht="11.25">
      <c r="B1349" s="33"/>
      <c r="D1349" s="152" t="s">
        <v>648</v>
      </c>
      <c r="F1349" s="188" t="s">
        <v>3203</v>
      </c>
      <c r="H1349" s="189">
        <v>5.47</v>
      </c>
      <c r="L1349" s="33"/>
      <c r="M1349" s="155"/>
      <c r="T1349" s="57"/>
      <c r="AU1349" s="18" t="s">
        <v>84</v>
      </c>
    </row>
    <row r="1350" spans="2:47" s="1" customFormat="1" ht="11.25">
      <c r="B1350" s="33"/>
      <c r="D1350" s="152" t="s">
        <v>648</v>
      </c>
      <c r="F1350" s="188" t="s">
        <v>3142</v>
      </c>
      <c r="H1350" s="189">
        <v>0</v>
      </c>
      <c r="L1350" s="33"/>
      <c r="M1350" s="155"/>
      <c r="T1350" s="57"/>
      <c r="AU1350" s="18" t="s">
        <v>84</v>
      </c>
    </row>
    <row r="1351" spans="2:47" s="1" customFormat="1" ht="11.25">
      <c r="B1351" s="33"/>
      <c r="D1351" s="152" t="s">
        <v>648</v>
      </c>
      <c r="F1351" s="188" t="s">
        <v>3201</v>
      </c>
      <c r="H1351" s="189">
        <v>19.420000000000002</v>
      </c>
      <c r="L1351" s="33"/>
      <c r="M1351" s="155"/>
      <c r="T1351" s="57"/>
      <c r="AU1351" s="18" t="s">
        <v>84</v>
      </c>
    </row>
    <row r="1352" spans="2:47" s="1" customFormat="1" ht="11.25">
      <c r="B1352" s="33"/>
      <c r="D1352" s="152" t="s">
        <v>648</v>
      </c>
      <c r="F1352" s="188" t="s">
        <v>3143</v>
      </c>
      <c r="H1352" s="189">
        <v>0</v>
      </c>
      <c r="L1352" s="33"/>
      <c r="M1352" s="155"/>
      <c r="T1352" s="57"/>
      <c r="AU1352" s="18" t="s">
        <v>84</v>
      </c>
    </row>
    <row r="1353" spans="2:47" s="1" customFormat="1" ht="11.25">
      <c r="B1353" s="33"/>
      <c r="D1353" s="152" t="s">
        <v>648</v>
      </c>
      <c r="F1353" s="188" t="s">
        <v>3202</v>
      </c>
      <c r="H1353" s="189">
        <v>1.94</v>
      </c>
      <c r="L1353" s="33"/>
      <c r="M1353" s="155"/>
      <c r="T1353" s="57"/>
      <c r="AU1353" s="18" t="s">
        <v>84</v>
      </c>
    </row>
    <row r="1354" spans="2:47" s="1" customFormat="1" ht="11.25">
      <c r="B1354" s="33"/>
      <c r="D1354" s="152" t="s">
        <v>648</v>
      </c>
      <c r="F1354" s="188" t="s">
        <v>325</v>
      </c>
      <c r="H1354" s="189">
        <v>108.462</v>
      </c>
      <c r="L1354" s="33"/>
      <c r="M1354" s="155"/>
      <c r="T1354" s="57"/>
      <c r="AU1354" s="18" t="s">
        <v>84</v>
      </c>
    </row>
    <row r="1355" spans="2:47" s="1" customFormat="1" ht="11.25">
      <c r="B1355" s="33"/>
      <c r="D1355" s="152" t="s">
        <v>648</v>
      </c>
      <c r="F1355" s="187" t="s">
        <v>3208</v>
      </c>
      <c r="L1355" s="33"/>
      <c r="M1355" s="155"/>
      <c r="T1355" s="57"/>
      <c r="AU1355" s="18" t="s">
        <v>84</v>
      </c>
    </row>
    <row r="1356" spans="2:47" s="1" customFormat="1" ht="11.25">
      <c r="B1356" s="33"/>
      <c r="D1356" s="152" t="s">
        <v>648</v>
      </c>
      <c r="F1356" s="188" t="s">
        <v>3209</v>
      </c>
      <c r="H1356" s="189">
        <v>0</v>
      </c>
      <c r="L1356" s="33"/>
      <c r="M1356" s="155"/>
      <c r="T1356" s="57"/>
      <c r="AU1356" s="18" t="s">
        <v>84</v>
      </c>
    </row>
    <row r="1357" spans="2:47" s="1" customFormat="1" ht="11.25">
      <c r="B1357" s="33"/>
      <c r="D1357" s="152" t="s">
        <v>648</v>
      </c>
      <c r="F1357" s="188" t="s">
        <v>3210</v>
      </c>
      <c r="H1357" s="189">
        <v>6</v>
      </c>
      <c r="L1357" s="33"/>
      <c r="M1357" s="155"/>
      <c r="T1357" s="57"/>
      <c r="AU1357" s="18" t="s">
        <v>84</v>
      </c>
    </row>
    <row r="1358" spans="2:47" s="1" customFormat="1" ht="11.25">
      <c r="B1358" s="33"/>
      <c r="D1358" s="152" t="s">
        <v>648</v>
      </c>
      <c r="F1358" s="187" t="s">
        <v>3229</v>
      </c>
      <c r="L1358" s="33"/>
      <c r="M1358" s="155"/>
      <c r="T1358" s="57"/>
      <c r="AU1358" s="18" t="s">
        <v>84</v>
      </c>
    </row>
    <row r="1359" spans="2:47" s="1" customFormat="1" ht="11.25">
      <c r="B1359" s="33"/>
      <c r="D1359" s="152" t="s">
        <v>648</v>
      </c>
      <c r="F1359" s="188" t="s">
        <v>3217</v>
      </c>
      <c r="H1359" s="189">
        <v>0</v>
      </c>
      <c r="L1359" s="33"/>
      <c r="M1359" s="155"/>
      <c r="T1359" s="57"/>
      <c r="AU1359" s="18" t="s">
        <v>84</v>
      </c>
    </row>
    <row r="1360" spans="2:47" s="1" customFormat="1" ht="11.25">
      <c r="B1360" s="33"/>
      <c r="D1360" s="152" t="s">
        <v>648</v>
      </c>
      <c r="F1360" s="188" t="s">
        <v>3218</v>
      </c>
      <c r="H1360" s="189">
        <v>4.8</v>
      </c>
      <c r="L1360" s="33"/>
      <c r="M1360" s="155"/>
      <c r="T1360" s="57"/>
      <c r="AU1360" s="18" t="s">
        <v>84</v>
      </c>
    </row>
    <row r="1361" spans="2:65" s="1" customFormat="1" ht="11.25">
      <c r="B1361" s="33"/>
      <c r="D1361" s="152" t="s">
        <v>648</v>
      </c>
      <c r="F1361" s="188" t="s">
        <v>3230</v>
      </c>
      <c r="H1361" s="189">
        <v>8.8879999999999999</v>
      </c>
      <c r="L1361" s="33"/>
      <c r="M1361" s="155"/>
      <c r="T1361" s="57"/>
      <c r="AU1361" s="18" t="s">
        <v>84</v>
      </c>
    </row>
    <row r="1362" spans="2:65" s="1" customFormat="1" ht="11.25">
      <c r="B1362" s="33"/>
      <c r="D1362" s="152" t="s">
        <v>648</v>
      </c>
      <c r="F1362" s="188" t="s">
        <v>325</v>
      </c>
      <c r="H1362" s="189">
        <v>13.688000000000001</v>
      </c>
      <c r="L1362" s="33"/>
      <c r="M1362" s="155"/>
      <c r="T1362" s="57"/>
      <c r="AU1362" s="18" t="s">
        <v>84</v>
      </c>
    </row>
    <row r="1363" spans="2:65" s="1" customFormat="1" ht="16.5" customHeight="1">
      <c r="B1363" s="33"/>
      <c r="C1363" s="139" t="s">
        <v>1191</v>
      </c>
      <c r="D1363" s="139" t="s">
        <v>309</v>
      </c>
      <c r="E1363" s="140" t="s">
        <v>3269</v>
      </c>
      <c r="F1363" s="141" t="s">
        <v>3270</v>
      </c>
      <c r="G1363" s="142" t="s">
        <v>398</v>
      </c>
      <c r="H1363" s="143">
        <v>405.92</v>
      </c>
      <c r="I1363" s="144"/>
      <c r="J1363" s="145">
        <f>ROUND(I1363*H1363,2)</f>
        <v>0</v>
      </c>
      <c r="K1363" s="141" t="s">
        <v>313</v>
      </c>
      <c r="L1363" s="33"/>
      <c r="M1363" s="146" t="s">
        <v>1</v>
      </c>
      <c r="N1363" s="147" t="s">
        <v>40</v>
      </c>
      <c r="P1363" s="148">
        <f>O1363*H1363</f>
        <v>0</v>
      </c>
      <c r="Q1363" s="148">
        <v>0</v>
      </c>
      <c r="R1363" s="148">
        <f>Q1363*H1363</f>
        <v>0</v>
      </c>
      <c r="S1363" s="148">
        <v>0</v>
      </c>
      <c r="T1363" s="149">
        <f>S1363*H1363</f>
        <v>0</v>
      </c>
      <c r="AR1363" s="150" t="s">
        <v>314</v>
      </c>
      <c r="AT1363" s="150" t="s">
        <v>309</v>
      </c>
      <c r="AU1363" s="150" t="s">
        <v>84</v>
      </c>
      <c r="AY1363" s="18" t="s">
        <v>307</v>
      </c>
      <c r="BE1363" s="151">
        <f>IF(N1363="základní",J1363,0)</f>
        <v>0</v>
      </c>
      <c r="BF1363" s="151">
        <f>IF(N1363="snížená",J1363,0)</f>
        <v>0</v>
      </c>
      <c r="BG1363" s="151">
        <f>IF(N1363="zákl. přenesená",J1363,0)</f>
        <v>0</v>
      </c>
      <c r="BH1363" s="151">
        <f>IF(N1363="sníž. přenesená",J1363,0)</f>
        <v>0</v>
      </c>
      <c r="BI1363" s="151">
        <f>IF(N1363="nulová",J1363,0)</f>
        <v>0</v>
      </c>
      <c r="BJ1363" s="18" t="s">
        <v>82</v>
      </c>
      <c r="BK1363" s="151">
        <f>ROUND(I1363*H1363,2)</f>
        <v>0</v>
      </c>
      <c r="BL1363" s="18" t="s">
        <v>314</v>
      </c>
      <c r="BM1363" s="150" t="s">
        <v>3271</v>
      </c>
    </row>
    <row r="1364" spans="2:65" s="1" customFormat="1" ht="19.5">
      <c r="B1364" s="33"/>
      <c r="D1364" s="152" t="s">
        <v>316</v>
      </c>
      <c r="F1364" s="153" t="s">
        <v>3272</v>
      </c>
      <c r="I1364" s="154"/>
      <c r="L1364" s="33"/>
      <c r="M1364" s="155"/>
      <c r="T1364" s="57"/>
      <c r="AT1364" s="18" t="s">
        <v>316</v>
      </c>
      <c r="AU1364" s="18" t="s">
        <v>84</v>
      </c>
    </row>
    <row r="1365" spans="2:65" s="12" customFormat="1" ht="11.25">
      <c r="B1365" s="156"/>
      <c r="D1365" s="152" t="s">
        <v>318</v>
      </c>
      <c r="E1365" s="157" t="s">
        <v>1</v>
      </c>
      <c r="F1365" s="158" t="s">
        <v>3273</v>
      </c>
      <c r="H1365" s="157" t="s">
        <v>1</v>
      </c>
      <c r="I1365" s="159"/>
      <c r="L1365" s="156"/>
      <c r="M1365" s="160"/>
      <c r="T1365" s="161"/>
      <c r="AT1365" s="157" t="s">
        <v>318</v>
      </c>
      <c r="AU1365" s="157" t="s">
        <v>84</v>
      </c>
      <c r="AV1365" s="12" t="s">
        <v>82</v>
      </c>
      <c r="AW1365" s="12" t="s">
        <v>32</v>
      </c>
      <c r="AX1365" s="12" t="s">
        <v>75</v>
      </c>
      <c r="AY1365" s="157" t="s">
        <v>307</v>
      </c>
    </row>
    <row r="1366" spans="2:65" s="12" customFormat="1" ht="11.25">
      <c r="B1366" s="156"/>
      <c r="D1366" s="152" t="s">
        <v>318</v>
      </c>
      <c r="E1366" s="157" t="s">
        <v>1</v>
      </c>
      <c r="F1366" s="158" t="s">
        <v>3274</v>
      </c>
      <c r="H1366" s="157" t="s">
        <v>1</v>
      </c>
      <c r="I1366" s="159"/>
      <c r="L1366" s="156"/>
      <c r="M1366" s="160"/>
      <c r="T1366" s="161"/>
      <c r="AT1366" s="157" t="s">
        <v>318</v>
      </c>
      <c r="AU1366" s="157" t="s">
        <v>84</v>
      </c>
      <c r="AV1366" s="12" t="s">
        <v>82</v>
      </c>
      <c r="AW1366" s="12" t="s">
        <v>32</v>
      </c>
      <c r="AX1366" s="12" t="s">
        <v>75</v>
      </c>
      <c r="AY1366" s="157" t="s">
        <v>307</v>
      </c>
    </row>
    <row r="1367" spans="2:65" s="13" customFormat="1" ht="11.25">
      <c r="B1367" s="162"/>
      <c r="D1367" s="152" t="s">
        <v>318</v>
      </c>
      <c r="E1367" s="163" t="s">
        <v>1</v>
      </c>
      <c r="F1367" s="164" t="s">
        <v>3275</v>
      </c>
      <c r="H1367" s="165">
        <v>46.8</v>
      </c>
      <c r="I1367" s="166"/>
      <c r="L1367" s="162"/>
      <c r="M1367" s="167"/>
      <c r="T1367" s="168"/>
      <c r="AT1367" s="163" t="s">
        <v>318</v>
      </c>
      <c r="AU1367" s="163" t="s">
        <v>84</v>
      </c>
      <c r="AV1367" s="13" t="s">
        <v>84</v>
      </c>
      <c r="AW1367" s="13" t="s">
        <v>32</v>
      </c>
      <c r="AX1367" s="13" t="s">
        <v>75</v>
      </c>
      <c r="AY1367" s="163" t="s">
        <v>307</v>
      </c>
    </row>
    <row r="1368" spans="2:65" s="13" customFormat="1" ht="11.25">
      <c r="B1368" s="162"/>
      <c r="D1368" s="152" t="s">
        <v>318</v>
      </c>
      <c r="E1368" s="163" t="s">
        <v>1</v>
      </c>
      <c r="F1368" s="164" t="s">
        <v>3276</v>
      </c>
      <c r="H1368" s="165">
        <v>19.8</v>
      </c>
      <c r="I1368" s="166"/>
      <c r="L1368" s="162"/>
      <c r="M1368" s="167"/>
      <c r="T1368" s="168"/>
      <c r="AT1368" s="163" t="s">
        <v>318</v>
      </c>
      <c r="AU1368" s="163" t="s">
        <v>84</v>
      </c>
      <c r="AV1368" s="13" t="s">
        <v>84</v>
      </c>
      <c r="AW1368" s="13" t="s">
        <v>32</v>
      </c>
      <c r="AX1368" s="13" t="s">
        <v>75</v>
      </c>
      <c r="AY1368" s="163" t="s">
        <v>307</v>
      </c>
    </row>
    <row r="1369" spans="2:65" s="12" customFormat="1" ht="11.25">
      <c r="B1369" s="156"/>
      <c r="D1369" s="152" t="s">
        <v>318</v>
      </c>
      <c r="E1369" s="157" t="s">
        <v>1</v>
      </c>
      <c r="F1369" s="158" t="s">
        <v>3277</v>
      </c>
      <c r="H1369" s="157" t="s">
        <v>1</v>
      </c>
      <c r="I1369" s="159"/>
      <c r="L1369" s="156"/>
      <c r="M1369" s="160"/>
      <c r="T1369" s="161"/>
      <c r="AT1369" s="157" t="s">
        <v>318</v>
      </c>
      <c r="AU1369" s="157" t="s">
        <v>84</v>
      </c>
      <c r="AV1369" s="12" t="s">
        <v>82</v>
      </c>
      <c r="AW1369" s="12" t="s">
        <v>32</v>
      </c>
      <c r="AX1369" s="12" t="s">
        <v>75</v>
      </c>
      <c r="AY1369" s="157" t="s">
        <v>307</v>
      </c>
    </row>
    <row r="1370" spans="2:65" s="15" customFormat="1" ht="11.25">
      <c r="B1370" s="195"/>
      <c r="D1370" s="152" t="s">
        <v>318</v>
      </c>
      <c r="E1370" s="196" t="s">
        <v>1</v>
      </c>
      <c r="F1370" s="197" t="s">
        <v>2225</v>
      </c>
      <c r="H1370" s="198">
        <v>66.599999999999994</v>
      </c>
      <c r="I1370" s="199"/>
      <c r="L1370" s="195"/>
      <c r="M1370" s="200"/>
      <c r="T1370" s="201"/>
      <c r="AT1370" s="196" t="s">
        <v>318</v>
      </c>
      <c r="AU1370" s="196" t="s">
        <v>84</v>
      </c>
      <c r="AV1370" s="15" t="s">
        <v>163</v>
      </c>
      <c r="AW1370" s="15" t="s">
        <v>32</v>
      </c>
      <c r="AX1370" s="15" t="s">
        <v>75</v>
      </c>
      <c r="AY1370" s="196" t="s">
        <v>307</v>
      </c>
    </row>
    <row r="1371" spans="2:65" s="12" customFormat="1" ht="11.25">
      <c r="B1371" s="156"/>
      <c r="D1371" s="152" t="s">
        <v>318</v>
      </c>
      <c r="E1371" s="157" t="s">
        <v>1</v>
      </c>
      <c r="F1371" s="158" t="s">
        <v>3278</v>
      </c>
      <c r="H1371" s="157" t="s">
        <v>1</v>
      </c>
      <c r="I1371" s="159"/>
      <c r="L1371" s="156"/>
      <c r="M1371" s="160"/>
      <c r="T1371" s="161"/>
      <c r="AT1371" s="157" t="s">
        <v>318</v>
      </c>
      <c r="AU1371" s="157" t="s">
        <v>84</v>
      </c>
      <c r="AV1371" s="12" t="s">
        <v>82</v>
      </c>
      <c r="AW1371" s="12" t="s">
        <v>32</v>
      </c>
      <c r="AX1371" s="12" t="s">
        <v>75</v>
      </c>
      <c r="AY1371" s="157" t="s">
        <v>307</v>
      </c>
    </row>
    <row r="1372" spans="2:65" s="13" customFormat="1" ht="11.25">
      <c r="B1372" s="162"/>
      <c r="D1372" s="152" t="s">
        <v>318</v>
      </c>
      <c r="E1372" s="163" t="s">
        <v>1</v>
      </c>
      <c r="F1372" s="164" t="s">
        <v>3279</v>
      </c>
      <c r="H1372" s="165">
        <v>42.33</v>
      </c>
      <c r="I1372" s="166"/>
      <c r="L1372" s="162"/>
      <c r="M1372" s="167"/>
      <c r="T1372" s="168"/>
      <c r="AT1372" s="163" t="s">
        <v>318</v>
      </c>
      <c r="AU1372" s="163" t="s">
        <v>84</v>
      </c>
      <c r="AV1372" s="13" t="s">
        <v>84</v>
      </c>
      <c r="AW1372" s="13" t="s">
        <v>32</v>
      </c>
      <c r="AX1372" s="13" t="s">
        <v>75</v>
      </c>
      <c r="AY1372" s="163" t="s">
        <v>307</v>
      </c>
    </row>
    <row r="1373" spans="2:65" s="13" customFormat="1" ht="11.25">
      <c r="B1373" s="162"/>
      <c r="D1373" s="152" t="s">
        <v>318</v>
      </c>
      <c r="E1373" s="163" t="s">
        <v>1</v>
      </c>
      <c r="F1373" s="164" t="s">
        <v>3280</v>
      </c>
      <c r="H1373" s="165">
        <v>29.1</v>
      </c>
      <c r="I1373" s="166"/>
      <c r="L1373" s="162"/>
      <c r="M1373" s="167"/>
      <c r="T1373" s="168"/>
      <c r="AT1373" s="163" t="s">
        <v>318</v>
      </c>
      <c r="AU1373" s="163" t="s">
        <v>84</v>
      </c>
      <c r="AV1373" s="13" t="s">
        <v>84</v>
      </c>
      <c r="AW1373" s="13" t="s">
        <v>32</v>
      </c>
      <c r="AX1373" s="13" t="s">
        <v>75</v>
      </c>
      <c r="AY1373" s="163" t="s">
        <v>307</v>
      </c>
    </row>
    <row r="1374" spans="2:65" s="13" customFormat="1" ht="11.25">
      <c r="B1374" s="162"/>
      <c r="D1374" s="152" t="s">
        <v>318</v>
      </c>
      <c r="E1374" s="163" t="s">
        <v>1</v>
      </c>
      <c r="F1374" s="164" t="s">
        <v>3281</v>
      </c>
      <c r="H1374" s="165">
        <v>28.3</v>
      </c>
      <c r="I1374" s="166"/>
      <c r="L1374" s="162"/>
      <c r="M1374" s="167"/>
      <c r="T1374" s="168"/>
      <c r="AT1374" s="163" t="s">
        <v>318</v>
      </c>
      <c r="AU1374" s="163" t="s">
        <v>84</v>
      </c>
      <c r="AV1374" s="13" t="s">
        <v>84</v>
      </c>
      <c r="AW1374" s="13" t="s">
        <v>32</v>
      </c>
      <c r="AX1374" s="13" t="s">
        <v>75</v>
      </c>
      <c r="AY1374" s="163" t="s">
        <v>307</v>
      </c>
    </row>
    <row r="1375" spans="2:65" s="13" customFormat="1" ht="11.25">
      <c r="B1375" s="162"/>
      <c r="D1375" s="152" t="s">
        <v>318</v>
      </c>
      <c r="E1375" s="163" t="s">
        <v>1</v>
      </c>
      <c r="F1375" s="164" t="s">
        <v>3282</v>
      </c>
      <c r="H1375" s="165">
        <v>13.6</v>
      </c>
      <c r="I1375" s="166"/>
      <c r="L1375" s="162"/>
      <c r="M1375" s="167"/>
      <c r="T1375" s="168"/>
      <c r="AT1375" s="163" t="s">
        <v>318</v>
      </c>
      <c r="AU1375" s="163" t="s">
        <v>84</v>
      </c>
      <c r="AV1375" s="13" t="s">
        <v>84</v>
      </c>
      <c r="AW1375" s="13" t="s">
        <v>32</v>
      </c>
      <c r="AX1375" s="13" t="s">
        <v>75</v>
      </c>
      <c r="AY1375" s="163" t="s">
        <v>307</v>
      </c>
    </row>
    <row r="1376" spans="2:65" s="13" customFormat="1" ht="11.25">
      <c r="B1376" s="162"/>
      <c r="D1376" s="152" t="s">
        <v>318</v>
      </c>
      <c r="E1376" s="163" t="s">
        <v>1</v>
      </c>
      <c r="F1376" s="164" t="s">
        <v>3283</v>
      </c>
      <c r="H1376" s="165">
        <v>14.4</v>
      </c>
      <c r="I1376" s="166"/>
      <c r="L1376" s="162"/>
      <c r="M1376" s="167"/>
      <c r="T1376" s="168"/>
      <c r="AT1376" s="163" t="s">
        <v>318</v>
      </c>
      <c r="AU1376" s="163" t="s">
        <v>84</v>
      </c>
      <c r="AV1376" s="13" t="s">
        <v>84</v>
      </c>
      <c r="AW1376" s="13" t="s">
        <v>32</v>
      </c>
      <c r="AX1376" s="13" t="s">
        <v>75</v>
      </c>
      <c r="AY1376" s="163" t="s">
        <v>307</v>
      </c>
    </row>
    <row r="1377" spans="2:51" s="15" customFormat="1" ht="11.25">
      <c r="B1377" s="195"/>
      <c r="D1377" s="152" t="s">
        <v>318</v>
      </c>
      <c r="E1377" s="196" t="s">
        <v>1</v>
      </c>
      <c r="F1377" s="197" t="s">
        <v>2225</v>
      </c>
      <c r="H1377" s="198">
        <v>127.73</v>
      </c>
      <c r="I1377" s="199"/>
      <c r="L1377" s="195"/>
      <c r="M1377" s="200"/>
      <c r="T1377" s="201"/>
      <c r="AT1377" s="196" t="s">
        <v>318</v>
      </c>
      <c r="AU1377" s="196" t="s">
        <v>84</v>
      </c>
      <c r="AV1377" s="15" t="s">
        <v>163</v>
      </c>
      <c r="AW1377" s="15" t="s">
        <v>32</v>
      </c>
      <c r="AX1377" s="15" t="s">
        <v>75</v>
      </c>
      <c r="AY1377" s="196" t="s">
        <v>307</v>
      </c>
    </row>
    <row r="1378" spans="2:51" s="12" customFormat="1" ht="11.25">
      <c r="B1378" s="156"/>
      <c r="D1378" s="152" t="s">
        <v>318</v>
      </c>
      <c r="E1378" s="157" t="s">
        <v>1</v>
      </c>
      <c r="F1378" s="158" t="s">
        <v>3284</v>
      </c>
      <c r="H1378" s="157" t="s">
        <v>1</v>
      </c>
      <c r="I1378" s="159"/>
      <c r="L1378" s="156"/>
      <c r="M1378" s="160"/>
      <c r="T1378" s="161"/>
      <c r="AT1378" s="157" t="s">
        <v>318</v>
      </c>
      <c r="AU1378" s="157" t="s">
        <v>84</v>
      </c>
      <c r="AV1378" s="12" t="s">
        <v>82</v>
      </c>
      <c r="AW1378" s="12" t="s">
        <v>32</v>
      </c>
      <c r="AX1378" s="12" t="s">
        <v>75</v>
      </c>
      <c r="AY1378" s="157" t="s">
        <v>307</v>
      </c>
    </row>
    <row r="1379" spans="2:51" s="13" customFormat="1" ht="11.25">
      <c r="B1379" s="162"/>
      <c r="D1379" s="152" t="s">
        <v>318</v>
      </c>
      <c r="E1379" s="163" t="s">
        <v>1</v>
      </c>
      <c r="F1379" s="164" t="s">
        <v>3279</v>
      </c>
      <c r="H1379" s="165">
        <v>42.33</v>
      </c>
      <c r="I1379" s="166"/>
      <c r="L1379" s="162"/>
      <c r="M1379" s="167"/>
      <c r="T1379" s="168"/>
      <c r="AT1379" s="163" t="s">
        <v>318</v>
      </c>
      <c r="AU1379" s="163" t="s">
        <v>84</v>
      </c>
      <c r="AV1379" s="13" t="s">
        <v>84</v>
      </c>
      <c r="AW1379" s="13" t="s">
        <v>32</v>
      </c>
      <c r="AX1379" s="13" t="s">
        <v>75</v>
      </c>
      <c r="AY1379" s="163" t="s">
        <v>307</v>
      </c>
    </row>
    <row r="1380" spans="2:51" s="13" customFormat="1" ht="11.25">
      <c r="B1380" s="162"/>
      <c r="D1380" s="152" t="s">
        <v>318</v>
      </c>
      <c r="E1380" s="163" t="s">
        <v>1</v>
      </c>
      <c r="F1380" s="164" t="s">
        <v>3280</v>
      </c>
      <c r="H1380" s="165">
        <v>29.1</v>
      </c>
      <c r="I1380" s="166"/>
      <c r="L1380" s="162"/>
      <c r="M1380" s="167"/>
      <c r="T1380" s="168"/>
      <c r="AT1380" s="163" t="s">
        <v>318</v>
      </c>
      <c r="AU1380" s="163" t="s">
        <v>84</v>
      </c>
      <c r="AV1380" s="13" t="s">
        <v>84</v>
      </c>
      <c r="AW1380" s="13" t="s">
        <v>32</v>
      </c>
      <c r="AX1380" s="13" t="s">
        <v>75</v>
      </c>
      <c r="AY1380" s="163" t="s">
        <v>307</v>
      </c>
    </row>
    <row r="1381" spans="2:51" s="13" customFormat="1" ht="11.25">
      <c r="B1381" s="162"/>
      <c r="D1381" s="152" t="s">
        <v>318</v>
      </c>
      <c r="E1381" s="163" t="s">
        <v>1</v>
      </c>
      <c r="F1381" s="164" t="s">
        <v>3281</v>
      </c>
      <c r="H1381" s="165">
        <v>28.3</v>
      </c>
      <c r="I1381" s="166"/>
      <c r="L1381" s="162"/>
      <c r="M1381" s="167"/>
      <c r="T1381" s="168"/>
      <c r="AT1381" s="163" t="s">
        <v>318</v>
      </c>
      <c r="AU1381" s="163" t="s">
        <v>84</v>
      </c>
      <c r="AV1381" s="13" t="s">
        <v>84</v>
      </c>
      <c r="AW1381" s="13" t="s">
        <v>32</v>
      </c>
      <c r="AX1381" s="13" t="s">
        <v>75</v>
      </c>
      <c r="AY1381" s="163" t="s">
        <v>307</v>
      </c>
    </row>
    <row r="1382" spans="2:51" s="13" customFormat="1" ht="11.25">
      <c r="B1382" s="162"/>
      <c r="D1382" s="152" t="s">
        <v>318</v>
      </c>
      <c r="E1382" s="163" t="s">
        <v>1</v>
      </c>
      <c r="F1382" s="164" t="s">
        <v>3282</v>
      </c>
      <c r="H1382" s="165">
        <v>13.6</v>
      </c>
      <c r="I1382" s="166"/>
      <c r="L1382" s="162"/>
      <c r="M1382" s="167"/>
      <c r="T1382" s="168"/>
      <c r="AT1382" s="163" t="s">
        <v>318</v>
      </c>
      <c r="AU1382" s="163" t="s">
        <v>84</v>
      </c>
      <c r="AV1382" s="13" t="s">
        <v>84</v>
      </c>
      <c r="AW1382" s="13" t="s">
        <v>32</v>
      </c>
      <c r="AX1382" s="13" t="s">
        <v>75</v>
      </c>
      <c r="AY1382" s="163" t="s">
        <v>307</v>
      </c>
    </row>
    <row r="1383" spans="2:51" s="13" customFormat="1" ht="11.25">
      <c r="B1383" s="162"/>
      <c r="D1383" s="152" t="s">
        <v>318</v>
      </c>
      <c r="E1383" s="163" t="s">
        <v>1</v>
      </c>
      <c r="F1383" s="164" t="s">
        <v>3283</v>
      </c>
      <c r="H1383" s="165">
        <v>14.4</v>
      </c>
      <c r="I1383" s="166"/>
      <c r="L1383" s="162"/>
      <c r="M1383" s="167"/>
      <c r="T1383" s="168"/>
      <c r="AT1383" s="163" t="s">
        <v>318</v>
      </c>
      <c r="AU1383" s="163" t="s">
        <v>84</v>
      </c>
      <c r="AV1383" s="13" t="s">
        <v>84</v>
      </c>
      <c r="AW1383" s="13" t="s">
        <v>32</v>
      </c>
      <c r="AX1383" s="13" t="s">
        <v>75</v>
      </c>
      <c r="AY1383" s="163" t="s">
        <v>307</v>
      </c>
    </row>
    <row r="1384" spans="2:51" s="12" customFormat="1" ht="11.25">
      <c r="B1384" s="156"/>
      <c r="D1384" s="152" t="s">
        <v>318</v>
      </c>
      <c r="E1384" s="157" t="s">
        <v>1</v>
      </c>
      <c r="F1384" s="158" t="s">
        <v>3285</v>
      </c>
      <c r="H1384" s="157" t="s">
        <v>1</v>
      </c>
      <c r="I1384" s="159"/>
      <c r="L1384" s="156"/>
      <c r="M1384" s="160"/>
      <c r="T1384" s="161"/>
      <c r="AT1384" s="157" t="s">
        <v>318</v>
      </c>
      <c r="AU1384" s="157" t="s">
        <v>84</v>
      </c>
      <c r="AV1384" s="12" t="s">
        <v>82</v>
      </c>
      <c r="AW1384" s="12" t="s">
        <v>32</v>
      </c>
      <c r="AX1384" s="12" t="s">
        <v>75</v>
      </c>
      <c r="AY1384" s="157" t="s">
        <v>307</v>
      </c>
    </row>
    <row r="1385" spans="2:51" s="13" customFormat="1" ht="11.25">
      <c r="B1385" s="162"/>
      <c r="D1385" s="152" t="s">
        <v>318</v>
      </c>
      <c r="E1385" s="163" t="s">
        <v>1</v>
      </c>
      <c r="F1385" s="164" t="s">
        <v>3286</v>
      </c>
      <c r="H1385" s="165">
        <v>9.33</v>
      </c>
      <c r="I1385" s="166"/>
      <c r="L1385" s="162"/>
      <c r="M1385" s="167"/>
      <c r="T1385" s="168"/>
      <c r="AT1385" s="163" t="s">
        <v>318</v>
      </c>
      <c r="AU1385" s="163" t="s">
        <v>84</v>
      </c>
      <c r="AV1385" s="13" t="s">
        <v>84</v>
      </c>
      <c r="AW1385" s="13" t="s">
        <v>32</v>
      </c>
      <c r="AX1385" s="13" t="s">
        <v>75</v>
      </c>
      <c r="AY1385" s="163" t="s">
        <v>307</v>
      </c>
    </row>
    <row r="1386" spans="2:51" s="13" customFormat="1" ht="11.25">
      <c r="B1386" s="162"/>
      <c r="D1386" s="152" t="s">
        <v>318</v>
      </c>
      <c r="E1386" s="163" t="s">
        <v>1</v>
      </c>
      <c r="F1386" s="164" t="s">
        <v>3287</v>
      </c>
      <c r="H1386" s="165">
        <v>14.3</v>
      </c>
      <c r="I1386" s="166"/>
      <c r="L1386" s="162"/>
      <c r="M1386" s="167"/>
      <c r="T1386" s="168"/>
      <c r="AT1386" s="163" t="s">
        <v>318</v>
      </c>
      <c r="AU1386" s="163" t="s">
        <v>84</v>
      </c>
      <c r="AV1386" s="13" t="s">
        <v>84</v>
      </c>
      <c r="AW1386" s="13" t="s">
        <v>32</v>
      </c>
      <c r="AX1386" s="13" t="s">
        <v>75</v>
      </c>
      <c r="AY1386" s="163" t="s">
        <v>307</v>
      </c>
    </row>
    <row r="1387" spans="2:51" s="13" customFormat="1" ht="11.25">
      <c r="B1387" s="162"/>
      <c r="D1387" s="152" t="s">
        <v>318</v>
      </c>
      <c r="E1387" s="163" t="s">
        <v>1</v>
      </c>
      <c r="F1387" s="164" t="s">
        <v>3288</v>
      </c>
      <c r="H1387" s="165">
        <v>22.4</v>
      </c>
      <c r="I1387" s="166"/>
      <c r="L1387" s="162"/>
      <c r="M1387" s="167"/>
      <c r="T1387" s="168"/>
      <c r="AT1387" s="163" t="s">
        <v>318</v>
      </c>
      <c r="AU1387" s="163" t="s">
        <v>84</v>
      </c>
      <c r="AV1387" s="13" t="s">
        <v>84</v>
      </c>
      <c r="AW1387" s="13" t="s">
        <v>32</v>
      </c>
      <c r="AX1387" s="13" t="s">
        <v>75</v>
      </c>
      <c r="AY1387" s="163" t="s">
        <v>307</v>
      </c>
    </row>
    <row r="1388" spans="2:51" s="12" customFormat="1" ht="11.25">
      <c r="B1388" s="156"/>
      <c r="D1388" s="152" t="s">
        <v>318</v>
      </c>
      <c r="E1388" s="157" t="s">
        <v>1</v>
      </c>
      <c r="F1388" s="158" t="s">
        <v>3289</v>
      </c>
      <c r="H1388" s="157" t="s">
        <v>1</v>
      </c>
      <c r="I1388" s="159"/>
      <c r="L1388" s="156"/>
      <c r="M1388" s="160"/>
      <c r="T1388" s="161"/>
      <c r="AT1388" s="157" t="s">
        <v>318</v>
      </c>
      <c r="AU1388" s="157" t="s">
        <v>84</v>
      </c>
      <c r="AV1388" s="12" t="s">
        <v>82</v>
      </c>
      <c r="AW1388" s="12" t="s">
        <v>32</v>
      </c>
      <c r="AX1388" s="12" t="s">
        <v>75</v>
      </c>
      <c r="AY1388" s="157" t="s">
        <v>307</v>
      </c>
    </row>
    <row r="1389" spans="2:51" s="13" customFormat="1" ht="11.25">
      <c r="B1389" s="162"/>
      <c r="D1389" s="152" t="s">
        <v>318</v>
      </c>
      <c r="E1389" s="163" t="s">
        <v>1</v>
      </c>
      <c r="F1389" s="164" t="s">
        <v>3286</v>
      </c>
      <c r="H1389" s="165">
        <v>9.33</v>
      </c>
      <c r="I1389" s="166"/>
      <c r="L1389" s="162"/>
      <c r="M1389" s="167"/>
      <c r="T1389" s="168"/>
      <c r="AT1389" s="163" t="s">
        <v>318</v>
      </c>
      <c r="AU1389" s="163" t="s">
        <v>84</v>
      </c>
      <c r="AV1389" s="13" t="s">
        <v>84</v>
      </c>
      <c r="AW1389" s="13" t="s">
        <v>32</v>
      </c>
      <c r="AX1389" s="13" t="s">
        <v>75</v>
      </c>
      <c r="AY1389" s="163" t="s">
        <v>307</v>
      </c>
    </row>
    <row r="1390" spans="2:51" s="13" customFormat="1" ht="11.25">
      <c r="B1390" s="162"/>
      <c r="D1390" s="152" t="s">
        <v>318</v>
      </c>
      <c r="E1390" s="163" t="s">
        <v>1</v>
      </c>
      <c r="F1390" s="164" t="s">
        <v>3287</v>
      </c>
      <c r="H1390" s="165">
        <v>14.3</v>
      </c>
      <c r="I1390" s="166"/>
      <c r="L1390" s="162"/>
      <c r="M1390" s="167"/>
      <c r="T1390" s="168"/>
      <c r="AT1390" s="163" t="s">
        <v>318</v>
      </c>
      <c r="AU1390" s="163" t="s">
        <v>84</v>
      </c>
      <c r="AV1390" s="13" t="s">
        <v>84</v>
      </c>
      <c r="AW1390" s="13" t="s">
        <v>32</v>
      </c>
      <c r="AX1390" s="13" t="s">
        <v>75</v>
      </c>
      <c r="AY1390" s="163" t="s">
        <v>307</v>
      </c>
    </row>
    <row r="1391" spans="2:51" s="13" customFormat="1" ht="11.25">
      <c r="B1391" s="162"/>
      <c r="D1391" s="152" t="s">
        <v>318</v>
      </c>
      <c r="E1391" s="163" t="s">
        <v>1</v>
      </c>
      <c r="F1391" s="164" t="s">
        <v>3290</v>
      </c>
      <c r="H1391" s="165">
        <v>14.2</v>
      </c>
      <c r="I1391" s="166"/>
      <c r="L1391" s="162"/>
      <c r="M1391" s="167"/>
      <c r="T1391" s="168"/>
      <c r="AT1391" s="163" t="s">
        <v>318</v>
      </c>
      <c r="AU1391" s="163" t="s">
        <v>84</v>
      </c>
      <c r="AV1391" s="13" t="s">
        <v>84</v>
      </c>
      <c r="AW1391" s="13" t="s">
        <v>32</v>
      </c>
      <c r="AX1391" s="13" t="s">
        <v>75</v>
      </c>
      <c r="AY1391" s="163" t="s">
        <v>307</v>
      </c>
    </row>
    <row r="1392" spans="2:51" s="14" customFormat="1" ht="11.25">
      <c r="B1392" s="169"/>
      <c r="D1392" s="152" t="s">
        <v>318</v>
      </c>
      <c r="E1392" s="170" t="s">
        <v>1</v>
      </c>
      <c r="F1392" s="171" t="s">
        <v>325</v>
      </c>
      <c r="H1392" s="172">
        <v>405.92</v>
      </c>
      <c r="I1392" s="173"/>
      <c r="L1392" s="169"/>
      <c r="M1392" s="174"/>
      <c r="T1392" s="175"/>
      <c r="AT1392" s="170" t="s">
        <v>318</v>
      </c>
      <c r="AU1392" s="170" t="s">
        <v>84</v>
      </c>
      <c r="AV1392" s="14" t="s">
        <v>314</v>
      </c>
      <c r="AW1392" s="14" t="s">
        <v>32</v>
      </c>
      <c r="AX1392" s="14" t="s">
        <v>82</v>
      </c>
      <c r="AY1392" s="170" t="s">
        <v>307</v>
      </c>
    </row>
    <row r="1393" spans="2:65" s="1" customFormat="1" ht="21.75" customHeight="1">
      <c r="B1393" s="33"/>
      <c r="C1393" s="177" t="s">
        <v>1196</v>
      </c>
      <c r="D1393" s="177" t="s">
        <v>390</v>
      </c>
      <c r="E1393" s="178" t="s">
        <v>3291</v>
      </c>
      <c r="F1393" s="179" t="s">
        <v>3292</v>
      </c>
      <c r="G1393" s="180" t="s">
        <v>398</v>
      </c>
      <c r="H1393" s="181">
        <v>69.930000000000007</v>
      </c>
      <c r="I1393" s="182"/>
      <c r="J1393" s="183">
        <f>ROUND(I1393*H1393,2)</f>
        <v>0</v>
      </c>
      <c r="K1393" s="179" t="s">
        <v>313</v>
      </c>
      <c r="L1393" s="184"/>
      <c r="M1393" s="185" t="s">
        <v>1</v>
      </c>
      <c r="N1393" s="186" t="s">
        <v>40</v>
      </c>
      <c r="P1393" s="148">
        <f>O1393*H1393</f>
        <v>0</v>
      </c>
      <c r="Q1393" s="148">
        <v>1.2E-4</v>
      </c>
      <c r="R1393" s="148">
        <f>Q1393*H1393</f>
        <v>8.3916000000000008E-3</v>
      </c>
      <c r="S1393" s="148">
        <v>0</v>
      </c>
      <c r="T1393" s="149">
        <f>S1393*H1393</f>
        <v>0</v>
      </c>
      <c r="AR1393" s="150" t="s">
        <v>369</v>
      </c>
      <c r="AT1393" s="150" t="s">
        <v>390</v>
      </c>
      <c r="AU1393" s="150" t="s">
        <v>84</v>
      </c>
      <c r="AY1393" s="18" t="s">
        <v>307</v>
      </c>
      <c r="BE1393" s="151">
        <f>IF(N1393="základní",J1393,0)</f>
        <v>0</v>
      </c>
      <c r="BF1393" s="151">
        <f>IF(N1393="snížená",J1393,0)</f>
        <v>0</v>
      </c>
      <c r="BG1393" s="151">
        <f>IF(N1393="zákl. přenesená",J1393,0)</f>
        <v>0</v>
      </c>
      <c r="BH1393" s="151">
        <f>IF(N1393="sníž. přenesená",J1393,0)</f>
        <v>0</v>
      </c>
      <c r="BI1393" s="151">
        <f>IF(N1393="nulová",J1393,0)</f>
        <v>0</v>
      </c>
      <c r="BJ1393" s="18" t="s">
        <v>82</v>
      </c>
      <c r="BK1393" s="151">
        <f>ROUND(I1393*H1393,2)</f>
        <v>0</v>
      </c>
      <c r="BL1393" s="18" t="s">
        <v>314</v>
      </c>
      <c r="BM1393" s="150" t="s">
        <v>3293</v>
      </c>
    </row>
    <row r="1394" spans="2:65" s="1" customFormat="1" ht="11.25">
      <c r="B1394" s="33"/>
      <c r="D1394" s="152" t="s">
        <v>316</v>
      </c>
      <c r="F1394" s="153" t="s">
        <v>3292</v>
      </c>
      <c r="I1394" s="154"/>
      <c r="L1394" s="33"/>
      <c r="M1394" s="155"/>
      <c r="T1394" s="57"/>
      <c r="AT1394" s="18" t="s">
        <v>316</v>
      </c>
      <c r="AU1394" s="18" t="s">
        <v>84</v>
      </c>
    </row>
    <row r="1395" spans="2:65" s="12" customFormat="1" ht="11.25">
      <c r="B1395" s="156"/>
      <c r="D1395" s="152" t="s">
        <v>318</v>
      </c>
      <c r="E1395" s="157" t="s">
        <v>1</v>
      </c>
      <c r="F1395" s="158" t="s">
        <v>3274</v>
      </c>
      <c r="H1395" s="157" t="s">
        <v>1</v>
      </c>
      <c r="I1395" s="159"/>
      <c r="L1395" s="156"/>
      <c r="M1395" s="160"/>
      <c r="T1395" s="161"/>
      <c r="AT1395" s="157" t="s">
        <v>318</v>
      </c>
      <c r="AU1395" s="157" t="s">
        <v>84</v>
      </c>
      <c r="AV1395" s="12" t="s">
        <v>82</v>
      </c>
      <c r="AW1395" s="12" t="s">
        <v>32</v>
      </c>
      <c r="AX1395" s="12" t="s">
        <v>75</v>
      </c>
      <c r="AY1395" s="157" t="s">
        <v>307</v>
      </c>
    </row>
    <row r="1396" spans="2:65" s="13" customFormat="1" ht="11.25">
      <c r="B1396" s="162"/>
      <c r="D1396" s="152" t="s">
        <v>318</v>
      </c>
      <c r="E1396" s="163" t="s">
        <v>1</v>
      </c>
      <c r="F1396" s="164" t="s">
        <v>3275</v>
      </c>
      <c r="H1396" s="165">
        <v>46.8</v>
      </c>
      <c r="I1396" s="166"/>
      <c r="L1396" s="162"/>
      <c r="M1396" s="167"/>
      <c r="T1396" s="168"/>
      <c r="AT1396" s="163" t="s">
        <v>318</v>
      </c>
      <c r="AU1396" s="163" t="s">
        <v>84</v>
      </c>
      <c r="AV1396" s="13" t="s">
        <v>84</v>
      </c>
      <c r="AW1396" s="13" t="s">
        <v>32</v>
      </c>
      <c r="AX1396" s="13" t="s">
        <v>75</v>
      </c>
      <c r="AY1396" s="163" t="s">
        <v>307</v>
      </c>
    </row>
    <row r="1397" spans="2:65" s="13" customFormat="1" ht="11.25">
      <c r="B1397" s="162"/>
      <c r="D1397" s="152" t="s">
        <v>318</v>
      </c>
      <c r="E1397" s="163" t="s">
        <v>1</v>
      </c>
      <c r="F1397" s="164" t="s">
        <v>3276</v>
      </c>
      <c r="H1397" s="165">
        <v>19.8</v>
      </c>
      <c r="I1397" s="166"/>
      <c r="L1397" s="162"/>
      <c r="M1397" s="167"/>
      <c r="T1397" s="168"/>
      <c r="AT1397" s="163" t="s">
        <v>318</v>
      </c>
      <c r="AU1397" s="163" t="s">
        <v>84</v>
      </c>
      <c r="AV1397" s="13" t="s">
        <v>84</v>
      </c>
      <c r="AW1397" s="13" t="s">
        <v>32</v>
      </c>
      <c r="AX1397" s="13" t="s">
        <v>75</v>
      </c>
      <c r="AY1397" s="163" t="s">
        <v>307</v>
      </c>
    </row>
    <row r="1398" spans="2:65" s="14" customFormat="1" ht="11.25">
      <c r="B1398" s="169"/>
      <c r="D1398" s="152" t="s">
        <v>318</v>
      </c>
      <c r="E1398" s="170" t="s">
        <v>1</v>
      </c>
      <c r="F1398" s="171" t="s">
        <v>325</v>
      </c>
      <c r="H1398" s="172">
        <v>66.599999999999994</v>
      </c>
      <c r="I1398" s="173"/>
      <c r="L1398" s="169"/>
      <c r="M1398" s="174"/>
      <c r="T1398" s="175"/>
      <c r="AT1398" s="170" t="s">
        <v>318</v>
      </c>
      <c r="AU1398" s="170" t="s">
        <v>84</v>
      </c>
      <c r="AV1398" s="14" t="s">
        <v>314</v>
      </c>
      <c r="AW1398" s="14" t="s">
        <v>32</v>
      </c>
      <c r="AX1398" s="14" t="s">
        <v>82</v>
      </c>
      <c r="AY1398" s="170" t="s">
        <v>307</v>
      </c>
    </row>
    <row r="1399" spans="2:65" s="13" customFormat="1" ht="11.25">
      <c r="B1399" s="162"/>
      <c r="D1399" s="152" t="s">
        <v>318</v>
      </c>
      <c r="F1399" s="164" t="s">
        <v>3294</v>
      </c>
      <c r="H1399" s="165">
        <v>69.930000000000007</v>
      </c>
      <c r="I1399" s="166"/>
      <c r="L1399" s="162"/>
      <c r="M1399" s="167"/>
      <c r="T1399" s="168"/>
      <c r="AT1399" s="163" t="s">
        <v>318</v>
      </c>
      <c r="AU1399" s="163" t="s">
        <v>84</v>
      </c>
      <c r="AV1399" s="13" t="s">
        <v>84</v>
      </c>
      <c r="AW1399" s="13" t="s">
        <v>4</v>
      </c>
      <c r="AX1399" s="13" t="s">
        <v>82</v>
      </c>
      <c r="AY1399" s="163" t="s">
        <v>307</v>
      </c>
    </row>
    <row r="1400" spans="2:65" s="1" customFormat="1" ht="24.2" customHeight="1">
      <c r="B1400" s="33"/>
      <c r="C1400" s="177" t="s">
        <v>1202</v>
      </c>
      <c r="D1400" s="177" t="s">
        <v>390</v>
      </c>
      <c r="E1400" s="178" t="s">
        <v>3295</v>
      </c>
      <c r="F1400" s="179" t="s">
        <v>3296</v>
      </c>
      <c r="G1400" s="180" t="s">
        <v>398</v>
      </c>
      <c r="H1400" s="181">
        <v>268.233</v>
      </c>
      <c r="I1400" s="182"/>
      <c r="J1400" s="183">
        <f>ROUND(I1400*H1400,2)</f>
        <v>0</v>
      </c>
      <c r="K1400" s="179" t="s">
        <v>313</v>
      </c>
      <c r="L1400" s="184"/>
      <c r="M1400" s="185" t="s">
        <v>1</v>
      </c>
      <c r="N1400" s="186" t="s">
        <v>40</v>
      </c>
      <c r="P1400" s="148">
        <f>O1400*H1400</f>
        <v>0</v>
      </c>
      <c r="Q1400" s="148">
        <v>4.0000000000000003E-5</v>
      </c>
      <c r="R1400" s="148">
        <f>Q1400*H1400</f>
        <v>1.0729320000000001E-2</v>
      </c>
      <c r="S1400" s="148">
        <v>0</v>
      </c>
      <c r="T1400" s="149">
        <f>S1400*H1400</f>
        <v>0</v>
      </c>
      <c r="AR1400" s="150" t="s">
        <v>369</v>
      </c>
      <c r="AT1400" s="150" t="s">
        <v>390</v>
      </c>
      <c r="AU1400" s="150" t="s">
        <v>84</v>
      </c>
      <c r="AY1400" s="18" t="s">
        <v>307</v>
      </c>
      <c r="BE1400" s="151">
        <f>IF(N1400="základní",J1400,0)</f>
        <v>0</v>
      </c>
      <c r="BF1400" s="151">
        <f>IF(N1400="snížená",J1400,0)</f>
        <v>0</v>
      </c>
      <c r="BG1400" s="151">
        <f>IF(N1400="zákl. přenesená",J1400,0)</f>
        <v>0</v>
      </c>
      <c r="BH1400" s="151">
        <f>IF(N1400="sníž. přenesená",J1400,0)</f>
        <v>0</v>
      </c>
      <c r="BI1400" s="151">
        <f>IF(N1400="nulová",J1400,0)</f>
        <v>0</v>
      </c>
      <c r="BJ1400" s="18" t="s">
        <v>82</v>
      </c>
      <c r="BK1400" s="151">
        <f>ROUND(I1400*H1400,2)</f>
        <v>0</v>
      </c>
      <c r="BL1400" s="18" t="s">
        <v>314</v>
      </c>
      <c r="BM1400" s="150" t="s">
        <v>3297</v>
      </c>
    </row>
    <row r="1401" spans="2:65" s="1" customFormat="1" ht="11.25">
      <c r="B1401" s="33"/>
      <c r="D1401" s="152" t="s">
        <v>316</v>
      </c>
      <c r="F1401" s="153" t="s">
        <v>3296</v>
      </c>
      <c r="I1401" s="154"/>
      <c r="L1401" s="33"/>
      <c r="M1401" s="155"/>
      <c r="T1401" s="57"/>
      <c r="AT1401" s="18" t="s">
        <v>316</v>
      </c>
      <c r="AU1401" s="18" t="s">
        <v>84</v>
      </c>
    </row>
    <row r="1402" spans="2:65" s="12" customFormat="1" ht="11.25">
      <c r="B1402" s="156"/>
      <c r="D1402" s="152" t="s">
        <v>318</v>
      </c>
      <c r="E1402" s="157" t="s">
        <v>1</v>
      </c>
      <c r="F1402" s="158" t="s">
        <v>3278</v>
      </c>
      <c r="H1402" s="157" t="s">
        <v>1</v>
      </c>
      <c r="I1402" s="159"/>
      <c r="L1402" s="156"/>
      <c r="M1402" s="160"/>
      <c r="T1402" s="161"/>
      <c r="AT1402" s="157" t="s">
        <v>318</v>
      </c>
      <c r="AU1402" s="157" t="s">
        <v>84</v>
      </c>
      <c r="AV1402" s="12" t="s">
        <v>82</v>
      </c>
      <c r="AW1402" s="12" t="s">
        <v>32</v>
      </c>
      <c r="AX1402" s="12" t="s">
        <v>75</v>
      </c>
      <c r="AY1402" s="157" t="s">
        <v>307</v>
      </c>
    </row>
    <row r="1403" spans="2:65" s="13" customFormat="1" ht="11.25">
      <c r="B1403" s="162"/>
      <c r="D1403" s="152" t="s">
        <v>318</v>
      </c>
      <c r="E1403" s="163" t="s">
        <v>1</v>
      </c>
      <c r="F1403" s="164" t="s">
        <v>3279</v>
      </c>
      <c r="H1403" s="165">
        <v>42.33</v>
      </c>
      <c r="I1403" s="166"/>
      <c r="L1403" s="162"/>
      <c r="M1403" s="167"/>
      <c r="T1403" s="168"/>
      <c r="AT1403" s="163" t="s">
        <v>318</v>
      </c>
      <c r="AU1403" s="163" t="s">
        <v>84</v>
      </c>
      <c r="AV1403" s="13" t="s">
        <v>84</v>
      </c>
      <c r="AW1403" s="13" t="s">
        <v>32</v>
      </c>
      <c r="AX1403" s="13" t="s">
        <v>75</v>
      </c>
      <c r="AY1403" s="163" t="s">
        <v>307</v>
      </c>
    </row>
    <row r="1404" spans="2:65" s="13" customFormat="1" ht="11.25">
      <c r="B1404" s="162"/>
      <c r="D1404" s="152" t="s">
        <v>318</v>
      </c>
      <c r="E1404" s="163" t="s">
        <v>1</v>
      </c>
      <c r="F1404" s="164" t="s">
        <v>3280</v>
      </c>
      <c r="H1404" s="165">
        <v>29.1</v>
      </c>
      <c r="I1404" s="166"/>
      <c r="L1404" s="162"/>
      <c r="M1404" s="167"/>
      <c r="T1404" s="168"/>
      <c r="AT1404" s="163" t="s">
        <v>318</v>
      </c>
      <c r="AU1404" s="163" t="s">
        <v>84</v>
      </c>
      <c r="AV1404" s="13" t="s">
        <v>84</v>
      </c>
      <c r="AW1404" s="13" t="s">
        <v>32</v>
      </c>
      <c r="AX1404" s="13" t="s">
        <v>75</v>
      </c>
      <c r="AY1404" s="163" t="s">
        <v>307</v>
      </c>
    </row>
    <row r="1405" spans="2:65" s="13" customFormat="1" ht="11.25">
      <c r="B1405" s="162"/>
      <c r="D1405" s="152" t="s">
        <v>318</v>
      </c>
      <c r="E1405" s="163" t="s">
        <v>1</v>
      </c>
      <c r="F1405" s="164" t="s">
        <v>3281</v>
      </c>
      <c r="H1405" s="165">
        <v>28.3</v>
      </c>
      <c r="I1405" s="166"/>
      <c r="L1405" s="162"/>
      <c r="M1405" s="167"/>
      <c r="T1405" s="168"/>
      <c r="AT1405" s="163" t="s">
        <v>318</v>
      </c>
      <c r="AU1405" s="163" t="s">
        <v>84</v>
      </c>
      <c r="AV1405" s="13" t="s">
        <v>84</v>
      </c>
      <c r="AW1405" s="13" t="s">
        <v>32</v>
      </c>
      <c r="AX1405" s="13" t="s">
        <v>75</v>
      </c>
      <c r="AY1405" s="163" t="s">
        <v>307</v>
      </c>
    </row>
    <row r="1406" spans="2:65" s="13" customFormat="1" ht="11.25">
      <c r="B1406" s="162"/>
      <c r="D1406" s="152" t="s">
        <v>318</v>
      </c>
      <c r="E1406" s="163" t="s">
        <v>1</v>
      </c>
      <c r="F1406" s="164" t="s">
        <v>3282</v>
      </c>
      <c r="H1406" s="165">
        <v>13.6</v>
      </c>
      <c r="I1406" s="166"/>
      <c r="L1406" s="162"/>
      <c r="M1406" s="167"/>
      <c r="T1406" s="168"/>
      <c r="AT1406" s="163" t="s">
        <v>318</v>
      </c>
      <c r="AU1406" s="163" t="s">
        <v>84</v>
      </c>
      <c r="AV1406" s="13" t="s">
        <v>84</v>
      </c>
      <c r="AW1406" s="13" t="s">
        <v>32</v>
      </c>
      <c r="AX1406" s="13" t="s">
        <v>75</v>
      </c>
      <c r="AY1406" s="163" t="s">
        <v>307</v>
      </c>
    </row>
    <row r="1407" spans="2:65" s="13" customFormat="1" ht="11.25">
      <c r="B1407" s="162"/>
      <c r="D1407" s="152" t="s">
        <v>318</v>
      </c>
      <c r="E1407" s="163" t="s">
        <v>1</v>
      </c>
      <c r="F1407" s="164" t="s">
        <v>3283</v>
      </c>
      <c r="H1407" s="165">
        <v>14.4</v>
      </c>
      <c r="I1407" s="166"/>
      <c r="L1407" s="162"/>
      <c r="M1407" s="167"/>
      <c r="T1407" s="168"/>
      <c r="AT1407" s="163" t="s">
        <v>318</v>
      </c>
      <c r="AU1407" s="163" t="s">
        <v>84</v>
      </c>
      <c r="AV1407" s="13" t="s">
        <v>84</v>
      </c>
      <c r="AW1407" s="13" t="s">
        <v>32</v>
      </c>
      <c r="AX1407" s="13" t="s">
        <v>75</v>
      </c>
      <c r="AY1407" s="163" t="s">
        <v>307</v>
      </c>
    </row>
    <row r="1408" spans="2:65" s="15" customFormat="1" ht="11.25">
      <c r="B1408" s="195"/>
      <c r="D1408" s="152" t="s">
        <v>318</v>
      </c>
      <c r="E1408" s="196" t="s">
        <v>1</v>
      </c>
      <c r="F1408" s="197" t="s">
        <v>2225</v>
      </c>
      <c r="H1408" s="198">
        <v>127.73</v>
      </c>
      <c r="I1408" s="199"/>
      <c r="L1408" s="195"/>
      <c r="M1408" s="200"/>
      <c r="T1408" s="201"/>
      <c r="AT1408" s="196" t="s">
        <v>318</v>
      </c>
      <c r="AU1408" s="196" t="s">
        <v>84</v>
      </c>
      <c r="AV1408" s="15" t="s">
        <v>163</v>
      </c>
      <c r="AW1408" s="15" t="s">
        <v>32</v>
      </c>
      <c r="AX1408" s="15" t="s">
        <v>75</v>
      </c>
      <c r="AY1408" s="196" t="s">
        <v>307</v>
      </c>
    </row>
    <row r="1409" spans="2:65" s="12" customFormat="1" ht="11.25">
      <c r="B1409" s="156"/>
      <c r="D1409" s="152" t="s">
        <v>318</v>
      </c>
      <c r="E1409" s="157" t="s">
        <v>1</v>
      </c>
      <c r="F1409" s="158" t="s">
        <v>3284</v>
      </c>
      <c r="H1409" s="157" t="s">
        <v>1</v>
      </c>
      <c r="I1409" s="159"/>
      <c r="L1409" s="156"/>
      <c r="M1409" s="160"/>
      <c r="T1409" s="161"/>
      <c r="AT1409" s="157" t="s">
        <v>318</v>
      </c>
      <c r="AU1409" s="157" t="s">
        <v>84</v>
      </c>
      <c r="AV1409" s="12" t="s">
        <v>82</v>
      </c>
      <c r="AW1409" s="12" t="s">
        <v>32</v>
      </c>
      <c r="AX1409" s="12" t="s">
        <v>75</v>
      </c>
      <c r="AY1409" s="157" t="s">
        <v>307</v>
      </c>
    </row>
    <row r="1410" spans="2:65" s="13" customFormat="1" ht="11.25">
      <c r="B1410" s="162"/>
      <c r="D1410" s="152" t="s">
        <v>318</v>
      </c>
      <c r="E1410" s="163" t="s">
        <v>1</v>
      </c>
      <c r="F1410" s="164" t="s">
        <v>3279</v>
      </c>
      <c r="H1410" s="165">
        <v>42.33</v>
      </c>
      <c r="I1410" s="166"/>
      <c r="L1410" s="162"/>
      <c r="M1410" s="167"/>
      <c r="T1410" s="168"/>
      <c r="AT1410" s="163" t="s">
        <v>318</v>
      </c>
      <c r="AU1410" s="163" t="s">
        <v>84</v>
      </c>
      <c r="AV1410" s="13" t="s">
        <v>84</v>
      </c>
      <c r="AW1410" s="13" t="s">
        <v>32</v>
      </c>
      <c r="AX1410" s="13" t="s">
        <v>75</v>
      </c>
      <c r="AY1410" s="163" t="s">
        <v>307</v>
      </c>
    </row>
    <row r="1411" spans="2:65" s="13" customFormat="1" ht="11.25">
      <c r="B1411" s="162"/>
      <c r="D1411" s="152" t="s">
        <v>318</v>
      </c>
      <c r="E1411" s="163" t="s">
        <v>1</v>
      </c>
      <c r="F1411" s="164" t="s">
        <v>3280</v>
      </c>
      <c r="H1411" s="165">
        <v>29.1</v>
      </c>
      <c r="I1411" s="166"/>
      <c r="L1411" s="162"/>
      <c r="M1411" s="167"/>
      <c r="T1411" s="168"/>
      <c r="AT1411" s="163" t="s">
        <v>318</v>
      </c>
      <c r="AU1411" s="163" t="s">
        <v>84</v>
      </c>
      <c r="AV1411" s="13" t="s">
        <v>84</v>
      </c>
      <c r="AW1411" s="13" t="s">
        <v>32</v>
      </c>
      <c r="AX1411" s="13" t="s">
        <v>75</v>
      </c>
      <c r="AY1411" s="163" t="s">
        <v>307</v>
      </c>
    </row>
    <row r="1412" spans="2:65" s="13" customFormat="1" ht="11.25">
      <c r="B1412" s="162"/>
      <c r="D1412" s="152" t="s">
        <v>318</v>
      </c>
      <c r="E1412" s="163" t="s">
        <v>1</v>
      </c>
      <c r="F1412" s="164" t="s">
        <v>3281</v>
      </c>
      <c r="H1412" s="165">
        <v>28.3</v>
      </c>
      <c r="I1412" s="166"/>
      <c r="L1412" s="162"/>
      <c r="M1412" s="167"/>
      <c r="T1412" s="168"/>
      <c r="AT1412" s="163" t="s">
        <v>318</v>
      </c>
      <c r="AU1412" s="163" t="s">
        <v>84</v>
      </c>
      <c r="AV1412" s="13" t="s">
        <v>84</v>
      </c>
      <c r="AW1412" s="13" t="s">
        <v>32</v>
      </c>
      <c r="AX1412" s="13" t="s">
        <v>75</v>
      </c>
      <c r="AY1412" s="163" t="s">
        <v>307</v>
      </c>
    </row>
    <row r="1413" spans="2:65" s="13" customFormat="1" ht="11.25">
      <c r="B1413" s="162"/>
      <c r="D1413" s="152" t="s">
        <v>318</v>
      </c>
      <c r="E1413" s="163" t="s">
        <v>1</v>
      </c>
      <c r="F1413" s="164" t="s">
        <v>3282</v>
      </c>
      <c r="H1413" s="165">
        <v>13.6</v>
      </c>
      <c r="I1413" s="166"/>
      <c r="L1413" s="162"/>
      <c r="M1413" s="167"/>
      <c r="T1413" s="168"/>
      <c r="AT1413" s="163" t="s">
        <v>318</v>
      </c>
      <c r="AU1413" s="163" t="s">
        <v>84</v>
      </c>
      <c r="AV1413" s="13" t="s">
        <v>84</v>
      </c>
      <c r="AW1413" s="13" t="s">
        <v>32</v>
      </c>
      <c r="AX1413" s="13" t="s">
        <v>75</v>
      </c>
      <c r="AY1413" s="163" t="s">
        <v>307</v>
      </c>
    </row>
    <row r="1414" spans="2:65" s="13" customFormat="1" ht="11.25">
      <c r="B1414" s="162"/>
      <c r="D1414" s="152" t="s">
        <v>318</v>
      </c>
      <c r="E1414" s="163" t="s">
        <v>1</v>
      </c>
      <c r="F1414" s="164" t="s">
        <v>3283</v>
      </c>
      <c r="H1414" s="165">
        <v>14.4</v>
      </c>
      <c r="I1414" s="166"/>
      <c r="L1414" s="162"/>
      <c r="M1414" s="167"/>
      <c r="T1414" s="168"/>
      <c r="AT1414" s="163" t="s">
        <v>318</v>
      </c>
      <c r="AU1414" s="163" t="s">
        <v>84</v>
      </c>
      <c r="AV1414" s="13" t="s">
        <v>84</v>
      </c>
      <c r="AW1414" s="13" t="s">
        <v>32</v>
      </c>
      <c r="AX1414" s="13" t="s">
        <v>75</v>
      </c>
      <c r="AY1414" s="163" t="s">
        <v>307</v>
      </c>
    </row>
    <row r="1415" spans="2:65" s="14" customFormat="1" ht="11.25">
      <c r="B1415" s="169"/>
      <c r="D1415" s="152" t="s">
        <v>318</v>
      </c>
      <c r="E1415" s="170" t="s">
        <v>1</v>
      </c>
      <c r="F1415" s="171" t="s">
        <v>325</v>
      </c>
      <c r="H1415" s="172">
        <v>255.46</v>
      </c>
      <c r="I1415" s="173"/>
      <c r="L1415" s="169"/>
      <c r="M1415" s="174"/>
      <c r="T1415" s="175"/>
      <c r="AT1415" s="170" t="s">
        <v>318</v>
      </c>
      <c r="AU1415" s="170" t="s">
        <v>84</v>
      </c>
      <c r="AV1415" s="14" t="s">
        <v>314</v>
      </c>
      <c r="AW1415" s="14" t="s">
        <v>32</v>
      </c>
      <c r="AX1415" s="14" t="s">
        <v>82</v>
      </c>
      <c r="AY1415" s="170" t="s">
        <v>307</v>
      </c>
    </row>
    <row r="1416" spans="2:65" s="13" customFormat="1" ht="11.25">
      <c r="B1416" s="162"/>
      <c r="D1416" s="152" t="s">
        <v>318</v>
      </c>
      <c r="F1416" s="164" t="s">
        <v>3298</v>
      </c>
      <c r="H1416" s="165">
        <v>268.233</v>
      </c>
      <c r="I1416" s="166"/>
      <c r="L1416" s="162"/>
      <c r="M1416" s="167"/>
      <c r="T1416" s="168"/>
      <c r="AT1416" s="163" t="s">
        <v>318</v>
      </c>
      <c r="AU1416" s="163" t="s">
        <v>84</v>
      </c>
      <c r="AV1416" s="13" t="s">
        <v>84</v>
      </c>
      <c r="AW1416" s="13" t="s">
        <v>4</v>
      </c>
      <c r="AX1416" s="13" t="s">
        <v>82</v>
      </c>
      <c r="AY1416" s="163" t="s">
        <v>307</v>
      </c>
    </row>
    <row r="1417" spans="2:65" s="1" customFormat="1" ht="24.2" customHeight="1">
      <c r="B1417" s="33"/>
      <c r="C1417" s="177" t="s">
        <v>1208</v>
      </c>
      <c r="D1417" s="177" t="s">
        <v>390</v>
      </c>
      <c r="E1417" s="178" t="s">
        <v>3299</v>
      </c>
      <c r="F1417" s="179" t="s">
        <v>3300</v>
      </c>
      <c r="G1417" s="180" t="s">
        <v>398</v>
      </c>
      <c r="H1417" s="181">
        <v>48.332000000000001</v>
      </c>
      <c r="I1417" s="182"/>
      <c r="J1417" s="183">
        <f>ROUND(I1417*H1417,2)</f>
        <v>0</v>
      </c>
      <c r="K1417" s="179" t="s">
        <v>313</v>
      </c>
      <c r="L1417" s="184"/>
      <c r="M1417" s="185" t="s">
        <v>1</v>
      </c>
      <c r="N1417" s="186" t="s">
        <v>40</v>
      </c>
      <c r="P1417" s="148">
        <f>O1417*H1417</f>
        <v>0</v>
      </c>
      <c r="Q1417" s="148">
        <v>2.9999999999999997E-4</v>
      </c>
      <c r="R1417" s="148">
        <f>Q1417*H1417</f>
        <v>1.44996E-2</v>
      </c>
      <c r="S1417" s="148">
        <v>0</v>
      </c>
      <c r="T1417" s="149">
        <f>S1417*H1417</f>
        <v>0</v>
      </c>
      <c r="AR1417" s="150" t="s">
        <v>369</v>
      </c>
      <c r="AT1417" s="150" t="s">
        <v>390</v>
      </c>
      <c r="AU1417" s="150" t="s">
        <v>84</v>
      </c>
      <c r="AY1417" s="18" t="s">
        <v>307</v>
      </c>
      <c r="BE1417" s="151">
        <f>IF(N1417="základní",J1417,0)</f>
        <v>0</v>
      </c>
      <c r="BF1417" s="151">
        <f>IF(N1417="snížená",J1417,0)</f>
        <v>0</v>
      </c>
      <c r="BG1417" s="151">
        <f>IF(N1417="zákl. přenesená",J1417,0)</f>
        <v>0</v>
      </c>
      <c r="BH1417" s="151">
        <f>IF(N1417="sníž. přenesená",J1417,0)</f>
        <v>0</v>
      </c>
      <c r="BI1417" s="151">
        <f>IF(N1417="nulová",J1417,0)</f>
        <v>0</v>
      </c>
      <c r="BJ1417" s="18" t="s">
        <v>82</v>
      </c>
      <c r="BK1417" s="151">
        <f>ROUND(I1417*H1417,2)</f>
        <v>0</v>
      </c>
      <c r="BL1417" s="18" t="s">
        <v>314</v>
      </c>
      <c r="BM1417" s="150" t="s">
        <v>3301</v>
      </c>
    </row>
    <row r="1418" spans="2:65" s="1" customFormat="1" ht="11.25">
      <c r="B1418" s="33"/>
      <c r="D1418" s="152" t="s">
        <v>316</v>
      </c>
      <c r="F1418" s="153" t="s">
        <v>3300</v>
      </c>
      <c r="I1418" s="154"/>
      <c r="L1418" s="33"/>
      <c r="M1418" s="155"/>
      <c r="T1418" s="57"/>
      <c r="AT1418" s="18" t="s">
        <v>316</v>
      </c>
      <c r="AU1418" s="18" t="s">
        <v>84</v>
      </c>
    </row>
    <row r="1419" spans="2:65" s="12" customFormat="1" ht="11.25">
      <c r="B1419" s="156"/>
      <c r="D1419" s="152" t="s">
        <v>318</v>
      </c>
      <c r="E1419" s="157" t="s">
        <v>1</v>
      </c>
      <c r="F1419" s="158" t="s">
        <v>3285</v>
      </c>
      <c r="H1419" s="157" t="s">
        <v>1</v>
      </c>
      <c r="I1419" s="159"/>
      <c r="L1419" s="156"/>
      <c r="M1419" s="160"/>
      <c r="T1419" s="161"/>
      <c r="AT1419" s="157" t="s">
        <v>318</v>
      </c>
      <c r="AU1419" s="157" t="s">
        <v>84</v>
      </c>
      <c r="AV1419" s="12" t="s">
        <v>82</v>
      </c>
      <c r="AW1419" s="12" t="s">
        <v>32</v>
      </c>
      <c r="AX1419" s="12" t="s">
        <v>75</v>
      </c>
      <c r="AY1419" s="157" t="s">
        <v>307</v>
      </c>
    </row>
    <row r="1420" spans="2:65" s="13" customFormat="1" ht="11.25">
      <c r="B1420" s="162"/>
      <c r="D1420" s="152" t="s">
        <v>318</v>
      </c>
      <c r="E1420" s="163" t="s">
        <v>1</v>
      </c>
      <c r="F1420" s="164" t="s">
        <v>3286</v>
      </c>
      <c r="H1420" s="165">
        <v>9.33</v>
      </c>
      <c r="I1420" s="166"/>
      <c r="L1420" s="162"/>
      <c r="M1420" s="167"/>
      <c r="T1420" s="168"/>
      <c r="AT1420" s="163" t="s">
        <v>318</v>
      </c>
      <c r="AU1420" s="163" t="s">
        <v>84</v>
      </c>
      <c r="AV1420" s="13" t="s">
        <v>84</v>
      </c>
      <c r="AW1420" s="13" t="s">
        <v>32</v>
      </c>
      <c r="AX1420" s="13" t="s">
        <v>75</v>
      </c>
      <c r="AY1420" s="163" t="s">
        <v>307</v>
      </c>
    </row>
    <row r="1421" spans="2:65" s="13" customFormat="1" ht="11.25">
      <c r="B1421" s="162"/>
      <c r="D1421" s="152" t="s">
        <v>318</v>
      </c>
      <c r="E1421" s="163" t="s">
        <v>1</v>
      </c>
      <c r="F1421" s="164" t="s">
        <v>3287</v>
      </c>
      <c r="H1421" s="165">
        <v>14.3</v>
      </c>
      <c r="I1421" s="166"/>
      <c r="L1421" s="162"/>
      <c r="M1421" s="167"/>
      <c r="T1421" s="168"/>
      <c r="AT1421" s="163" t="s">
        <v>318</v>
      </c>
      <c r="AU1421" s="163" t="s">
        <v>84</v>
      </c>
      <c r="AV1421" s="13" t="s">
        <v>84</v>
      </c>
      <c r="AW1421" s="13" t="s">
        <v>32</v>
      </c>
      <c r="AX1421" s="13" t="s">
        <v>75</v>
      </c>
      <c r="AY1421" s="163" t="s">
        <v>307</v>
      </c>
    </row>
    <row r="1422" spans="2:65" s="13" customFormat="1" ht="11.25">
      <c r="B1422" s="162"/>
      <c r="D1422" s="152" t="s">
        <v>318</v>
      </c>
      <c r="E1422" s="163" t="s">
        <v>1</v>
      </c>
      <c r="F1422" s="164" t="s">
        <v>3288</v>
      </c>
      <c r="H1422" s="165">
        <v>22.4</v>
      </c>
      <c r="I1422" s="166"/>
      <c r="L1422" s="162"/>
      <c r="M1422" s="167"/>
      <c r="T1422" s="168"/>
      <c r="AT1422" s="163" t="s">
        <v>318</v>
      </c>
      <c r="AU1422" s="163" t="s">
        <v>84</v>
      </c>
      <c r="AV1422" s="13" t="s">
        <v>84</v>
      </c>
      <c r="AW1422" s="13" t="s">
        <v>32</v>
      </c>
      <c r="AX1422" s="13" t="s">
        <v>75</v>
      </c>
      <c r="AY1422" s="163" t="s">
        <v>307</v>
      </c>
    </row>
    <row r="1423" spans="2:65" s="14" customFormat="1" ht="11.25">
      <c r="B1423" s="169"/>
      <c r="D1423" s="152" t="s">
        <v>318</v>
      </c>
      <c r="E1423" s="170" t="s">
        <v>1</v>
      </c>
      <c r="F1423" s="171" t="s">
        <v>325</v>
      </c>
      <c r="H1423" s="172">
        <v>46.03</v>
      </c>
      <c r="I1423" s="173"/>
      <c r="L1423" s="169"/>
      <c r="M1423" s="174"/>
      <c r="T1423" s="175"/>
      <c r="AT1423" s="170" t="s">
        <v>318</v>
      </c>
      <c r="AU1423" s="170" t="s">
        <v>84</v>
      </c>
      <c r="AV1423" s="14" t="s">
        <v>314</v>
      </c>
      <c r="AW1423" s="14" t="s">
        <v>32</v>
      </c>
      <c r="AX1423" s="14" t="s">
        <v>82</v>
      </c>
      <c r="AY1423" s="170" t="s">
        <v>307</v>
      </c>
    </row>
    <row r="1424" spans="2:65" s="13" customFormat="1" ht="11.25">
      <c r="B1424" s="162"/>
      <c r="D1424" s="152" t="s">
        <v>318</v>
      </c>
      <c r="F1424" s="164" t="s">
        <v>3302</v>
      </c>
      <c r="H1424" s="165">
        <v>48.332000000000001</v>
      </c>
      <c r="I1424" s="166"/>
      <c r="L1424" s="162"/>
      <c r="M1424" s="167"/>
      <c r="T1424" s="168"/>
      <c r="AT1424" s="163" t="s">
        <v>318</v>
      </c>
      <c r="AU1424" s="163" t="s">
        <v>84</v>
      </c>
      <c r="AV1424" s="13" t="s">
        <v>84</v>
      </c>
      <c r="AW1424" s="13" t="s">
        <v>4</v>
      </c>
      <c r="AX1424" s="13" t="s">
        <v>82</v>
      </c>
      <c r="AY1424" s="163" t="s">
        <v>307</v>
      </c>
    </row>
    <row r="1425" spans="2:65" s="1" customFormat="1" ht="24.2" customHeight="1">
      <c r="B1425" s="33"/>
      <c r="C1425" s="177" t="s">
        <v>1213</v>
      </c>
      <c r="D1425" s="177" t="s">
        <v>390</v>
      </c>
      <c r="E1425" s="178" t="s">
        <v>3303</v>
      </c>
      <c r="F1425" s="179" t="s">
        <v>3304</v>
      </c>
      <c r="G1425" s="180" t="s">
        <v>398</v>
      </c>
      <c r="H1425" s="181">
        <v>39.722000000000001</v>
      </c>
      <c r="I1425" s="182"/>
      <c r="J1425" s="183">
        <f>ROUND(I1425*H1425,2)</f>
        <v>0</v>
      </c>
      <c r="K1425" s="179" t="s">
        <v>313</v>
      </c>
      <c r="L1425" s="184"/>
      <c r="M1425" s="185" t="s">
        <v>1</v>
      </c>
      <c r="N1425" s="186" t="s">
        <v>40</v>
      </c>
      <c r="P1425" s="148">
        <f>O1425*H1425</f>
        <v>0</v>
      </c>
      <c r="Q1425" s="148">
        <v>2.0000000000000001E-4</v>
      </c>
      <c r="R1425" s="148">
        <f>Q1425*H1425</f>
        <v>7.9444000000000008E-3</v>
      </c>
      <c r="S1425" s="148">
        <v>0</v>
      </c>
      <c r="T1425" s="149">
        <f>S1425*H1425</f>
        <v>0</v>
      </c>
      <c r="AR1425" s="150" t="s">
        <v>369</v>
      </c>
      <c r="AT1425" s="150" t="s">
        <v>390</v>
      </c>
      <c r="AU1425" s="150" t="s">
        <v>84</v>
      </c>
      <c r="AY1425" s="18" t="s">
        <v>307</v>
      </c>
      <c r="BE1425" s="151">
        <f>IF(N1425="základní",J1425,0)</f>
        <v>0</v>
      </c>
      <c r="BF1425" s="151">
        <f>IF(N1425="snížená",J1425,0)</f>
        <v>0</v>
      </c>
      <c r="BG1425" s="151">
        <f>IF(N1425="zákl. přenesená",J1425,0)</f>
        <v>0</v>
      </c>
      <c r="BH1425" s="151">
        <f>IF(N1425="sníž. přenesená",J1425,0)</f>
        <v>0</v>
      </c>
      <c r="BI1425" s="151">
        <f>IF(N1425="nulová",J1425,0)</f>
        <v>0</v>
      </c>
      <c r="BJ1425" s="18" t="s">
        <v>82</v>
      </c>
      <c r="BK1425" s="151">
        <f>ROUND(I1425*H1425,2)</f>
        <v>0</v>
      </c>
      <c r="BL1425" s="18" t="s">
        <v>314</v>
      </c>
      <c r="BM1425" s="150" t="s">
        <v>3305</v>
      </c>
    </row>
    <row r="1426" spans="2:65" s="1" customFormat="1" ht="11.25">
      <c r="B1426" s="33"/>
      <c r="D1426" s="152" t="s">
        <v>316</v>
      </c>
      <c r="F1426" s="153" t="s">
        <v>3304</v>
      </c>
      <c r="I1426" s="154"/>
      <c r="L1426" s="33"/>
      <c r="M1426" s="155"/>
      <c r="T1426" s="57"/>
      <c r="AT1426" s="18" t="s">
        <v>316</v>
      </c>
      <c r="AU1426" s="18" t="s">
        <v>84</v>
      </c>
    </row>
    <row r="1427" spans="2:65" s="12" customFormat="1" ht="11.25">
      <c r="B1427" s="156"/>
      <c r="D1427" s="152" t="s">
        <v>318</v>
      </c>
      <c r="E1427" s="157" t="s">
        <v>1</v>
      </c>
      <c r="F1427" s="158" t="s">
        <v>3289</v>
      </c>
      <c r="H1427" s="157" t="s">
        <v>1</v>
      </c>
      <c r="I1427" s="159"/>
      <c r="L1427" s="156"/>
      <c r="M1427" s="160"/>
      <c r="T1427" s="161"/>
      <c r="AT1427" s="157" t="s">
        <v>318</v>
      </c>
      <c r="AU1427" s="157" t="s">
        <v>84</v>
      </c>
      <c r="AV1427" s="12" t="s">
        <v>82</v>
      </c>
      <c r="AW1427" s="12" t="s">
        <v>32</v>
      </c>
      <c r="AX1427" s="12" t="s">
        <v>75</v>
      </c>
      <c r="AY1427" s="157" t="s">
        <v>307</v>
      </c>
    </row>
    <row r="1428" spans="2:65" s="13" customFormat="1" ht="11.25">
      <c r="B1428" s="162"/>
      <c r="D1428" s="152" t="s">
        <v>318</v>
      </c>
      <c r="E1428" s="163" t="s">
        <v>1</v>
      </c>
      <c r="F1428" s="164" t="s">
        <v>3286</v>
      </c>
      <c r="H1428" s="165">
        <v>9.33</v>
      </c>
      <c r="I1428" s="166"/>
      <c r="L1428" s="162"/>
      <c r="M1428" s="167"/>
      <c r="T1428" s="168"/>
      <c r="AT1428" s="163" t="s">
        <v>318</v>
      </c>
      <c r="AU1428" s="163" t="s">
        <v>84</v>
      </c>
      <c r="AV1428" s="13" t="s">
        <v>84</v>
      </c>
      <c r="AW1428" s="13" t="s">
        <v>32</v>
      </c>
      <c r="AX1428" s="13" t="s">
        <v>75</v>
      </c>
      <c r="AY1428" s="163" t="s">
        <v>307</v>
      </c>
    </row>
    <row r="1429" spans="2:65" s="13" customFormat="1" ht="11.25">
      <c r="B1429" s="162"/>
      <c r="D1429" s="152" t="s">
        <v>318</v>
      </c>
      <c r="E1429" s="163" t="s">
        <v>1</v>
      </c>
      <c r="F1429" s="164" t="s">
        <v>3287</v>
      </c>
      <c r="H1429" s="165">
        <v>14.3</v>
      </c>
      <c r="I1429" s="166"/>
      <c r="L1429" s="162"/>
      <c r="M1429" s="167"/>
      <c r="T1429" s="168"/>
      <c r="AT1429" s="163" t="s">
        <v>318</v>
      </c>
      <c r="AU1429" s="163" t="s">
        <v>84</v>
      </c>
      <c r="AV1429" s="13" t="s">
        <v>84</v>
      </c>
      <c r="AW1429" s="13" t="s">
        <v>32</v>
      </c>
      <c r="AX1429" s="13" t="s">
        <v>75</v>
      </c>
      <c r="AY1429" s="163" t="s">
        <v>307</v>
      </c>
    </row>
    <row r="1430" spans="2:65" s="13" customFormat="1" ht="11.25">
      <c r="B1430" s="162"/>
      <c r="D1430" s="152" t="s">
        <v>318</v>
      </c>
      <c r="E1430" s="163" t="s">
        <v>1</v>
      </c>
      <c r="F1430" s="164" t="s">
        <v>3290</v>
      </c>
      <c r="H1430" s="165">
        <v>14.2</v>
      </c>
      <c r="I1430" s="166"/>
      <c r="L1430" s="162"/>
      <c r="M1430" s="167"/>
      <c r="T1430" s="168"/>
      <c r="AT1430" s="163" t="s">
        <v>318</v>
      </c>
      <c r="AU1430" s="163" t="s">
        <v>84</v>
      </c>
      <c r="AV1430" s="13" t="s">
        <v>84</v>
      </c>
      <c r="AW1430" s="13" t="s">
        <v>32</v>
      </c>
      <c r="AX1430" s="13" t="s">
        <v>75</v>
      </c>
      <c r="AY1430" s="163" t="s">
        <v>307</v>
      </c>
    </row>
    <row r="1431" spans="2:65" s="14" customFormat="1" ht="11.25">
      <c r="B1431" s="169"/>
      <c r="D1431" s="152" t="s">
        <v>318</v>
      </c>
      <c r="E1431" s="170" t="s">
        <v>1</v>
      </c>
      <c r="F1431" s="171" t="s">
        <v>325</v>
      </c>
      <c r="H1431" s="172">
        <v>37.83</v>
      </c>
      <c r="I1431" s="173"/>
      <c r="L1431" s="169"/>
      <c r="M1431" s="174"/>
      <c r="T1431" s="175"/>
      <c r="AT1431" s="170" t="s">
        <v>318</v>
      </c>
      <c r="AU1431" s="170" t="s">
        <v>84</v>
      </c>
      <c r="AV1431" s="14" t="s">
        <v>314</v>
      </c>
      <c r="AW1431" s="14" t="s">
        <v>32</v>
      </c>
      <c r="AX1431" s="14" t="s">
        <v>82</v>
      </c>
      <c r="AY1431" s="170" t="s">
        <v>307</v>
      </c>
    </row>
    <row r="1432" spans="2:65" s="13" customFormat="1" ht="11.25">
      <c r="B1432" s="162"/>
      <c r="D1432" s="152" t="s">
        <v>318</v>
      </c>
      <c r="F1432" s="164" t="s">
        <v>3306</v>
      </c>
      <c r="H1432" s="165">
        <v>39.722000000000001</v>
      </c>
      <c r="I1432" s="166"/>
      <c r="L1432" s="162"/>
      <c r="M1432" s="167"/>
      <c r="T1432" s="168"/>
      <c r="AT1432" s="163" t="s">
        <v>318</v>
      </c>
      <c r="AU1432" s="163" t="s">
        <v>84</v>
      </c>
      <c r="AV1432" s="13" t="s">
        <v>84</v>
      </c>
      <c r="AW1432" s="13" t="s">
        <v>4</v>
      </c>
      <c r="AX1432" s="13" t="s">
        <v>82</v>
      </c>
      <c r="AY1432" s="163" t="s">
        <v>307</v>
      </c>
    </row>
    <row r="1433" spans="2:65" s="1" customFormat="1" ht="24.2" customHeight="1">
      <c r="B1433" s="33"/>
      <c r="C1433" s="139" t="s">
        <v>1219</v>
      </c>
      <c r="D1433" s="139" t="s">
        <v>309</v>
      </c>
      <c r="E1433" s="140" t="s">
        <v>703</v>
      </c>
      <c r="F1433" s="141" t="s">
        <v>704</v>
      </c>
      <c r="G1433" s="142" t="s">
        <v>312</v>
      </c>
      <c r="H1433" s="143">
        <v>206.33199999999999</v>
      </c>
      <c r="I1433" s="144"/>
      <c r="J1433" s="145">
        <f>ROUND(I1433*H1433,2)</f>
        <v>0</v>
      </c>
      <c r="K1433" s="141" t="s">
        <v>313</v>
      </c>
      <c r="L1433" s="33"/>
      <c r="M1433" s="146" t="s">
        <v>1</v>
      </c>
      <c r="N1433" s="147" t="s">
        <v>40</v>
      </c>
      <c r="P1433" s="148">
        <f>O1433*H1433</f>
        <v>0</v>
      </c>
      <c r="Q1433" s="148">
        <v>1.3999999999999999E-4</v>
      </c>
      <c r="R1433" s="148">
        <f>Q1433*H1433</f>
        <v>2.8886479999999996E-2</v>
      </c>
      <c r="S1433" s="148">
        <v>0</v>
      </c>
      <c r="T1433" s="149">
        <f>S1433*H1433</f>
        <v>0</v>
      </c>
      <c r="AR1433" s="150" t="s">
        <v>314</v>
      </c>
      <c r="AT1433" s="150" t="s">
        <v>309</v>
      </c>
      <c r="AU1433" s="150" t="s">
        <v>84</v>
      </c>
      <c r="AY1433" s="18" t="s">
        <v>307</v>
      </c>
      <c r="BE1433" s="151">
        <f>IF(N1433="základní",J1433,0)</f>
        <v>0</v>
      </c>
      <c r="BF1433" s="151">
        <f>IF(N1433="snížená",J1433,0)</f>
        <v>0</v>
      </c>
      <c r="BG1433" s="151">
        <f>IF(N1433="zákl. přenesená",J1433,0)</f>
        <v>0</v>
      </c>
      <c r="BH1433" s="151">
        <f>IF(N1433="sníž. přenesená",J1433,0)</f>
        <v>0</v>
      </c>
      <c r="BI1433" s="151">
        <f>IF(N1433="nulová",J1433,0)</f>
        <v>0</v>
      </c>
      <c r="BJ1433" s="18" t="s">
        <v>82</v>
      </c>
      <c r="BK1433" s="151">
        <f>ROUND(I1433*H1433,2)</f>
        <v>0</v>
      </c>
      <c r="BL1433" s="18" t="s">
        <v>314</v>
      </c>
      <c r="BM1433" s="150" t="s">
        <v>3307</v>
      </c>
    </row>
    <row r="1434" spans="2:65" s="1" customFormat="1" ht="19.5">
      <c r="B1434" s="33"/>
      <c r="D1434" s="152" t="s">
        <v>316</v>
      </c>
      <c r="F1434" s="153" t="s">
        <v>706</v>
      </c>
      <c r="I1434" s="154"/>
      <c r="L1434" s="33"/>
      <c r="M1434" s="155"/>
      <c r="T1434" s="57"/>
      <c r="AT1434" s="18" t="s">
        <v>316</v>
      </c>
      <c r="AU1434" s="18" t="s">
        <v>84</v>
      </c>
    </row>
    <row r="1435" spans="2:65" s="1" customFormat="1" ht="24.2" customHeight="1">
      <c r="B1435" s="33"/>
      <c r="C1435" s="139" t="s">
        <v>1224</v>
      </c>
      <c r="D1435" s="139" t="s">
        <v>309</v>
      </c>
      <c r="E1435" s="140" t="s">
        <v>708</v>
      </c>
      <c r="F1435" s="141" t="s">
        <v>709</v>
      </c>
      <c r="G1435" s="142" t="s">
        <v>312</v>
      </c>
      <c r="H1435" s="143">
        <v>206.33199999999999</v>
      </c>
      <c r="I1435" s="144"/>
      <c r="J1435" s="145">
        <f>ROUND(I1435*H1435,2)</f>
        <v>0</v>
      </c>
      <c r="K1435" s="141" t="s">
        <v>313</v>
      </c>
      <c r="L1435" s="33"/>
      <c r="M1435" s="146" t="s">
        <v>1</v>
      </c>
      <c r="N1435" s="147" t="s">
        <v>40</v>
      </c>
      <c r="P1435" s="148">
        <f>O1435*H1435</f>
        <v>0</v>
      </c>
      <c r="Q1435" s="148">
        <v>3.63E-3</v>
      </c>
      <c r="R1435" s="148">
        <f>Q1435*H1435</f>
        <v>0.74898515999999993</v>
      </c>
      <c r="S1435" s="148">
        <v>0</v>
      </c>
      <c r="T1435" s="149">
        <f>S1435*H1435</f>
        <v>0</v>
      </c>
      <c r="AR1435" s="150" t="s">
        <v>314</v>
      </c>
      <c r="AT1435" s="150" t="s">
        <v>309</v>
      </c>
      <c r="AU1435" s="150" t="s">
        <v>84</v>
      </c>
      <c r="AY1435" s="18" t="s">
        <v>307</v>
      </c>
      <c r="BE1435" s="151">
        <f>IF(N1435="základní",J1435,0)</f>
        <v>0</v>
      </c>
      <c r="BF1435" s="151">
        <f>IF(N1435="snížená",J1435,0)</f>
        <v>0</v>
      </c>
      <c r="BG1435" s="151">
        <f>IF(N1435="zákl. přenesená",J1435,0)</f>
        <v>0</v>
      </c>
      <c r="BH1435" s="151">
        <f>IF(N1435="sníž. přenesená",J1435,0)</f>
        <v>0</v>
      </c>
      <c r="BI1435" s="151">
        <f>IF(N1435="nulová",J1435,0)</f>
        <v>0</v>
      </c>
      <c r="BJ1435" s="18" t="s">
        <v>82</v>
      </c>
      <c r="BK1435" s="151">
        <f>ROUND(I1435*H1435,2)</f>
        <v>0</v>
      </c>
      <c r="BL1435" s="18" t="s">
        <v>314</v>
      </c>
      <c r="BM1435" s="150" t="s">
        <v>3308</v>
      </c>
    </row>
    <row r="1436" spans="2:65" s="1" customFormat="1" ht="19.5">
      <c r="B1436" s="33"/>
      <c r="D1436" s="152" t="s">
        <v>316</v>
      </c>
      <c r="F1436" s="153" t="s">
        <v>711</v>
      </c>
      <c r="I1436" s="154"/>
      <c r="L1436" s="33"/>
      <c r="M1436" s="155"/>
      <c r="T1436" s="57"/>
      <c r="AT1436" s="18" t="s">
        <v>316</v>
      </c>
      <c r="AU1436" s="18" t="s">
        <v>84</v>
      </c>
    </row>
    <row r="1437" spans="2:65" s="13" customFormat="1" ht="22.5">
      <c r="B1437" s="162"/>
      <c r="D1437" s="152" t="s">
        <v>318</v>
      </c>
      <c r="E1437" s="163" t="s">
        <v>1</v>
      </c>
      <c r="F1437" s="164" t="s">
        <v>3309</v>
      </c>
      <c r="H1437" s="165">
        <v>189.33199999999999</v>
      </c>
      <c r="I1437" s="166"/>
      <c r="L1437" s="162"/>
      <c r="M1437" s="167"/>
      <c r="T1437" s="168"/>
      <c r="AT1437" s="163" t="s">
        <v>318</v>
      </c>
      <c r="AU1437" s="163" t="s">
        <v>84</v>
      </c>
      <c r="AV1437" s="13" t="s">
        <v>84</v>
      </c>
      <c r="AW1437" s="13" t="s">
        <v>32</v>
      </c>
      <c r="AX1437" s="13" t="s">
        <v>75</v>
      </c>
      <c r="AY1437" s="163" t="s">
        <v>307</v>
      </c>
    </row>
    <row r="1438" spans="2:65" s="12" customFormat="1" ht="11.25">
      <c r="B1438" s="156"/>
      <c r="D1438" s="152" t="s">
        <v>318</v>
      </c>
      <c r="E1438" s="157" t="s">
        <v>1</v>
      </c>
      <c r="F1438" s="158" t="s">
        <v>3310</v>
      </c>
      <c r="H1438" s="157" t="s">
        <v>1</v>
      </c>
      <c r="I1438" s="159"/>
      <c r="L1438" s="156"/>
      <c r="M1438" s="160"/>
      <c r="T1438" s="161"/>
      <c r="AT1438" s="157" t="s">
        <v>318</v>
      </c>
      <c r="AU1438" s="157" t="s">
        <v>84</v>
      </c>
      <c r="AV1438" s="12" t="s">
        <v>82</v>
      </c>
      <c r="AW1438" s="12" t="s">
        <v>32</v>
      </c>
      <c r="AX1438" s="12" t="s">
        <v>75</v>
      </c>
      <c r="AY1438" s="157" t="s">
        <v>307</v>
      </c>
    </row>
    <row r="1439" spans="2:65" s="13" customFormat="1" ht="22.5">
      <c r="B1439" s="162"/>
      <c r="D1439" s="152" t="s">
        <v>318</v>
      </c>
      <c r="E1439" s="163" t="s">
        <v>1</v>
      </c>
      <c r="F1439" s="164" t="s">
        <v>3311</v>
      </c>
      <c r="H1439" s="165">
        <v>6.35</v>
      </c>
      <c r="I1439" s="166"/>
      <c r="L1439" s="162"/>
      <c r="M1439" s="167"/>
      <c r="T1439" s="168"/>
      <c r="AT1439" s="163" t="s">
        <v>318</v>
      </c>
      <c r="AU1439" s="163" t="s">
        <v>84</v>
      </c>
      <c r="AV1439" s="13" t="s">
        <v>84</v>
      </c>
      <c r="AW1439" s="13" t="s">
        <v>32</v>
      </c>
      <c r="AX1439" s="13" t="s">
        <v>75</v>
      </c>
      <c r="AY1439" s="163" t="s">
        <v>307</v>
      </c>
    </row>
    <row r="1440" spans="2:65" s="13" customFormat="1" ht="11.25">
      <c r="B1440" s="162"/>
      <c r="D1440" s="152" t="s">
        <v>318</v>
      </c>
      <c r="E1440" s="163" t="s">
        <v>1</v>
      </c>
      <c r="F1440" s="164" t="s">
        <v>3312</v>
      </c>
      <c r="H1440" s="165">
        <v>4.3650000000000002</v>
      </c>
      <c r="I1440" s="166"/>
      <c r="L1440" s="162"/>
      <c r="M1440" s="167"/>
      <c r="T1440" s="168"/>
      <c r="AT1440" s="163" t="s">
        <v>318</v>
      </c>
      <c r="AU1440" s="163" t="s">
        <v>84</v>
      </c>
      <c r="AV1440" s="13" t="s">
        <v>84</v>
      </c>
      <c r="AW1440" s="13" t="s">
        <v>32</v>
      </c>
      <c r="AX1440" s="13" t="s">
        <v>75</v>
      </c>
      <c r="AY1440" s="163" t="s">
        <v>307</v>
      </c>
    </row>
    <row r="1441" spans="2:51" s="13" customFormat="1" ht="11.25">
      <c r="B1441" s="162"/>
      <c r="D1441" s="152" t="s">
        <v>318</v>
      </c>
      <c r="E1441" s="163" t="s">
        <v>1</v>
      </c>
      <c r="F1441" s="164" t="s">
        <v>3313</v>
      </c>
      <c r="H1441" s="165">
        <v>4.2450000000000001</v>
      </c>
      <c r="I1441" s="166"/>
      <c r="L1441" s="162"/>
      <c r="M1441" s="167"/>
      <c r="T1441" s="168"/>
      <c r="AT1441" s="163" t="s">
        <v>318</v>
      </c>
      <c r="AU1441" s="163" t="s">
        <v>84</v>
      </c>
      <c r="AV1441" s="13" t="s">
        <v>84</v>
      </c>
      <c r="AW1441" s="13" t="s">
        <v>32</v>
      </c>
      <c r="AX1441" s="13" t="s">
        <v>75</v>
      </c>
      <c r="AY1441" s="163" t="s">
        <v>307</v>
      </c>
    </row>
    <row r="1442" spans="2:51" s="13" customFormat="1" ht="11.25">
      <c r="B1442" s="162"/>
      <c r="D1442" s="152" t="s">
        <v>318</v>
      </c>
      <c r="E1442" s="163" t="s">
        <v>1</v>
      </c>
      <c r="F1442" s="164" t="s">
        <v>3314</v>
      </c>
      <c r="H1442" s="165">
        <v>2.04</v>
      </c>
      <c r="I1442" s="166"/>
      <c r="L1442" s="162"/>
      <c r="M1442" s="167"/>
      <c r="T1442" s="168"/>
      <c r="AT1442" s="163" t="s">
        <v>318</v>
      </c>
      <c r="AU1442" s="163" t="s">
        <v>84</v>
      </c>
      <c r="AV1442" s="13" t="s">
        <v>84</v>
      </c>
      <c r="AW1442" s="13" t="s">
        <v>32</v>
      </c>
      <c r="AX1442" s="13" t="s">
        <v>75</v>
      </c>
      <c r="AY1442" s="163" t="s">
        <v>307</v>
      </c>
    </row>
    <row r="1443" spans="2:51" s="14" customFormat="1" ht="11.25">
      <c r="B1443" s="169"/>
      <c r="D1443" s="152" t="s">
        <v>318</v>
      </c>
      <c r="E1443" s="170" t="s">
        <v>1</v>
      </c>
      <c r="F1443" s="171" t="s">
        <v>325</v>
      </c>
      <c r="H1443" s="172">
        <v>206.33199999999999</v>
      </c>
      <c r="I1443" s="173"/>
      <c r="L1443" s="169"/>
      <c r="M1443" s="174"/>
      <c r="T1443" s="175"/>
      <c r="AT1443" s="170" t="s">
        <v>318</v>
      </c>
      <c r="AU1443" s="170" t="s">
        <v>84</v>
      </c>
      <c r="AV1443" s="14" t="s">
        <v>314</v>
      </c>
      <c r="AW1443" s="14" t="s">
        <v>32</v>
      </c>
      <c r="AX1443" s="14" t="s">
        <v>82</v>
      </c>
      <c r="AY1443" s="170" t="s">
        <v>307</v>
      </c>
    </row>
    <row r="1444" spans="2:51" s="1" customFormat="1" ht="11.25">
      <c r="B1444" s="33"/>
      <c r="D1444" s="152" t="s">
        <v>648</v>
      </c>
      <c r="F1444" s="187" t="s">
        <v>3216</v>
      </c>
      <c r="L1444" s="33"/>
      <c r="M1444" s="155"/>
      <c r="T1444" s="57"/>
      <c r="AU1444" s="18" t="s">
        <v>84</v>
      </c>
    </row>
    <row r="1445" spans="2:51" s="1" customFormat="1" ht="11.25">
      <c r="B1445" s="33"/>
      <c r="D1445" s="152" t="s">
        <v>648</v>
      </c>
      <c r="F1445" s="188" t="s">
        <v>3217</v>
      </c>
      <c r="H1445" s="189">
        <v>0</v>
      </c>
      <c r="L1445" s="33"/>
      <c r="M1445" s="155"/>
      <c r="T1445" s="57"/>
      <c r="AU1445" s="18" t="s">
        <v>84</v>
      </c>
    </row>
    <row r="1446" spans="2:51" s="1" customFormat="1" ht="11.25">
      <c r="B1446" s="33"/>
      <c r="D1446" s="152" t="s">
        <v>648</v>
      </c>
      <c r="F1446" s="188" t="s">
        <v>3218</v>
      </c>
      <c r="H1446" s="189">
        <v>4.8</v>
      </c>
      <c r="L1446" s="33"/>
      <c r="M1446" s="155"/>
      <c r="T1446" s="57"/>
      <c r="AU1446" s="18" t="s">
        <v>84</v>
      </c>
    </row>
    <row r="1447" spans="2:51" s="1" customFormat="1" ht="11.25">
      <c r="B1447" s="33"/>
      <c r="D1447" s="152" t="s">
        <v>648</v>
      </c>
      <c r="F1447" s="188" t="s">
        <v>325</v>
      </c>
      <c r="H1447" s="189">
        <v>21.6</v>
      </c>
      <c r="L1447" s="33"/>
      <c r="M1447" s="155"/>
      <c r="T1447" s="57"/>
      <c r="AU1447" s="18" t="s">
        <v>84</v>
      </c>
    </row>
    <row r="1448" spans="2:51" s="1" customFormat="1" ht="11.25">
      <c r="B1448" s="33"/>
      <c r="D1448" s="152" t="s">
        <v>648</v>
      </c>
      <c r="F1448" s="187" t="s">
        <v>3219</v>
      </c>
      <c r="L1448" s="33"/>
      <c r="M1448" s="155"/>
      <c r="T1448" s="57"/>
      <c r="AU1448" s="18" t="s">
        <v>84</v>
      </c>
    </row>
    <row r="1449" spans="2:51" s="1" customFormat="1" ht="11.25">
      <c r="B1449" s="33"/>
      <c r="D1449" s="152" t="s">
        <v>648</v>
      </c>
      <c r="F1449" s="188" t="s">
        <v>3220</v>
      </c>
      <c r="H1449" s="189">
        <v>0</v>
      </c>
      <c r="L1449" s="33"/>
      <c r="M1449" s="155"/>
      <c r="T1449" s="57"/>
      <c r="AU1449" s="18" t="s">
        <v>84</v>
      </c>
    </row>
    <row r="1450" spans="2:51" s="1" customFormat="1" ht="11.25">
      <c r="B1450" s="33"/>
      <c r="D1450" s="152" t="s">
        <v>648</v>
      </c>
      <c r="F1450" s="188" t="s">
        <v>3221</v>
      </c>
      <c r="H1450" s="189">
        <v>16.8</v>
      </c>
      <c r="L1450" s="33"/>
      <c r="M1450" s="155"/>
      <c r="T1450" s="57"/>
      <c r="AU1450" s="18" t="s">
        <v>84</v>
      </c>
    </row>
    <row r="1451" spans="2:51" s="1" customFormat="1" ht="11.25">
      <c r="B1451" s="33"/>
      <c r="D1451" s="152" t="s">
        <v>648</v>
      </c>
      <c r="F1451" s="187" t="s">
        <v>3226</v>
      </c>
      <c r="L1451" s="33"/>
      <c r="M1451" s="155"/>
      <c r="T1451" s="57"/>
      <c r="AU1451" s="18" t="s">
        <v>84</v>
      </c>
    </row>
    <row r="1452" spans="2:51" s="1" customFormat="1" ht="11.25">
      <c r="B1452" s="33"/>
      <c r="D1452" s="152" t="s">
        <v>648</v>
      </c>
      <c r="F1452" s="188" t="s">
        <v>3227</v>
      </c>
      <c r="H1452" s="189">
        <v>0</v>
      </c>
      <c r="L1452" s="33"/>
      <c r="M1452" s="155"/>
      <c r="T1452" s="57"/>
      <c r="AU1452" s="18" t="s">
        <v>84</v>
      </c>
    </row>
    <row r="1453" spans="2:51" s="1" customFormat="1" ht="11.25">
      <c r="B1453" s="33"/>
      <c r="D1453" s="152" t="s">
        <v>648</v>
      </c>
      <c r="F1453" s="188" t="s">
        <v>3228</v>
      </c>
      <c r="H1453" s="189">
        <v>9.6</v>
      </c>
      <c r="L1453" s="33"/>
      <c r="M1453" s="155"/>
      <c r="T1453" s="57"/>
      <c r="AU1453" s="18" t="s">
        <v>84</v>
      </c>
    </row>
    <row r="1454" spans="2:51" s="1" customFormat="1" ht="11.25">
      <c r="B1454" s="33"/>
      <c r="D1454" s="152" t="s">
        <v>648</v>
      </c>
      <c r="F1454" s="187" t="s">
        <v>3222</v>
      </c>
      <c r="L1454" s="33"/>
      <c r="M1454" s="155"/>
      <c r="T1454" s="57"/>
      <c r="AU1454" s="18" t="s">
        <v>84</v>
      </c>
    </row>
    <row r="1455" spans="2:51" s="1" customFormat="1" ht="11.25">
      <c r="B1455" s="33"/>
      <c r="D1455" s="152" t="s">
        <v>648</v>
      </c>
      <c r="F1455" s="188" t="s">
        <v>3194</v>
      </c>
      <c r="H1455" s="189">
        <v>0</v>
      </c>
      <c r="L1455" s="33"/>
      <c r="M1455" s="155"/>
      <c r="T1455" s="57"/>
      <c r="AU1455" s="18" t="s">
        <v>84</v>
      </c>
    </row>
    <row r="1456" spans="2:51" s="1" customFormat="1" ht="11.25">
      <c r="B1456" s="33"/>
      <c r="D1456" s="152" t="s">
        <v>648</v>
      </c>
      <c r="F1456" s="188" t="s">
        <v>3223</v>
      </c>
      <c r="H1456" s="189">
        <v>1.68</v>
      </c>
      <c r="L1456" s="33"/>
      <c r="M1456" s="155"/>
      <c r="T1456" s="57"/>
      <c r="AU1456" s="18" t="s">
        <v>84</v>
      </c>
    </row>
    <row r="1457" spans="2:47" s="1" customFormat="1" ht="11.25">
      <c r="B1457" s="33"/>
      <c r="D1457" s="152" t="s">
        <v>648</v>
      </c>
      <c r="F1457" s="187" t="s">
        <v>3193</v>
      </c>
      <c r="L1457" s="33"/>
      <c r="M1457" s="155"/>
      <c r="T1457" s="57"/>
      <c r="AU1457" s="18" t="s">
        <v>84</v>
      </c>
    </row>
    <row r="1458" spans="2:47" s="1" customFormat="1" ht="11.25">
      <c r="B1458" s="33"/>
      <c r="D1458" s="152" t="s">
        <v>648</v>
      </c>
      <c r="F1458" s="188" t="s">
        <v>3194</v>
      </c>
      <c r="H1458" s="189">
        <v>0</v>
      </c>
      <c r="L1458" s="33"/>
      <c r="M1458" s="155"/>
      <c r="T1458" s="57"/>
      <c r="AU1458" s="18" t="s">
        <v>84</v>
      </c>
    </row>
    <row r="1459" spans="2:47" s="1" customFormat="1" ht="11.25">
      <c r="B1459" s="33"/>
      <c r="D1459" s="152" t="s">
        <v>648</v>
      </c>
      <c r="F1459" s="188" t="s">
        <v>3195</v>
      </c>
      <c r="H1459" s="189">
        <v>4.4800000000000004</v>
      </c>
      <c r="L1459" s="33"/>
      <c r="M1459" s="155"/>
      <c r="T1459" s="57"/>
      <c r="AU1459" s="18" t="s">
        <v>84</v>
      </c>
    </row>
    <row r="1460" spans="2:47" s="1" customFormat="1" ht="11.25">
      <c r="B1460" s="33"/>
      <c r="D1460" s="152" t="s">
        <v>648</v>
      </c>
      <c r="F1460" s="187" t="s">
        <v>3196</v>
      </c>
      <c r="L1460" s="33"/>
      <c r="M1460" s="155"/>
      <c r="T1460" s="57"/>
      <c r="AU1460" s="18" t="s">
        <v>84</v>
      </c>
    </row>
    <row r="1461" spans="2:47" s="1" customFormat="1" ht="11.25">
      <c r="B1461" s="33"/>
      <c r="D1461" s="152" t="s">
        <v>648</v>
      </c>
      <c r="F1461" s="188" t="s">
        <v>3197</v>
      </c>
      <c r="H1461" s="189">
        <v>0</v>
      </c>
      <c r="L1461" s="33"/>
      <c r="M1461" s="155"/>
      <c r="T1461" s="57"/>
      <c r="AU1461" s="18" t="s">
        <v>84</v>
      </c>
    </row>
    <row r="1462" spans="2:47" s="1" customFormat="1" ht="11.25">
      <c r="B1462" s="33"/>
      <c r="D1462" s="152" t="s">
        <v>648</v>
      </c>
      <c r="F1462" s="188" t="s">
        <v>3198</v>
      </c>
      <c r="H1462" s="189">
        <v>2.2400000000000002</v>
      </c>
      <c r="L1462" s="33"/>
      <c r="M1462" s="155"/>
      <c r="T1462" s="57"/>
      <c r="AU1462" s="18" t="s">
        <v>84</v>
      </c>
    </row>
    <row r="1463" spans="2:47" s="1" customFormat="1" ht="11.25">
      <c r="B1463" s="33"/>
      <c r="D1463" s="152" t="s">
        <v>648</v>
      </c>
      <c r="F1463" s="188" t="s">
        <v>3128</v>
      </c>
      <c r="H1463" s="189">
        <v>0</v>
      </c>
      <c r="L1463" s="33"/>
      <c r="M1463" s="155"/>
      <c r="T1463" s="57"/>
      <c r="AU1463" s="18" t="s">
        <v>84</v>
      </c>
    </row>
    <row r="1464" spans="2:47" s="1" customFormat="1" ht="11.25">
      <c r="B1464" s="33"/>
      <c r="D1464" s="152" t="s">
        <v>648</v>
      </c>
      <c r="F1464" s="188" t="s">
        <v>3199</v>
      </c>
      <c r="H1464" s="189">
        <v>1.35</v>
      </c>
      <c r="L1464" s="33"/>
      <c r="M1464" s="155"/>
      <c r="T1464" s="57"/>
      <c r="AU1464" s="18" t="s">
        <v>84</v>
      </c>
    </row>
    <row r="1465" spans="2:47" s="1" customFormat="1" ht="11.25">
      <c r="B1465" s="33"/>
      <c r="D1465" s="152" t="s">
        <v>648</v>
      </c>
      <c r="F1465" s="188" t="s">
        <v>3132</v>
      </c>
      <c r="H1465" s="189">
        <v>0</v>
      </c>
      <c r="L1465" s="33"/>
      <c r="M1465" s="155"/>
      <c r="T1465" s="57"/>
      <c r="AU1465" s="18" t="s">
        <v>84</v>
      </c>
    </row>
    <row r="1466" spans="2:47" s="1" customFormat="1" ht="11.25">
      <c r="B1466" s="33"/>
      <c r="D1466" s="152" t="s">
        <v>648</v>
      </c>
      <c r="F1466" s="188" t="s">
        <v>3200</v>
      </c>
      <c r="H1466" s="189">
        <v>2.1019999999999999</v>
      </c>
      <c r="L1466" s="33"/>
      <c r="M1466" s="155"/>
      <c r="T1466" s="57"/>
      <c r="AU1466" s="18" t="s">
        <v>84</v>
      </c>
    </row>
    <row r="1467" spans="2:47" s="1" customFormat="1" ht="11.25">
      <c r="B1467" s="33"/>
      <c r="D1467" s="152" t="s">
        <v>648</v>
      </c>
      <c r="F1467" s="188" t="s">
        <v>3134</v>
      </c>
      <c r="H1467" s="189">
        <v>0</v>
      </c>
      <c r="L1467" s="33"/>
      <c r="M1467" s="155"/>
      <c r="T1467" s="57"/>
      <c r="AU1467" s="18" t="s">
        <v>84</v>
      </c>
    </row>
    <row r="1468" spans="2:47" s="1" customFormat="1" ht="11.25">
      <c r="B1468" s="33"/>
      <c r="D1468" s="152" t="s">
        <v>648</v>
      </c>
      <c r="F1468" s="188" t="s">
        <v>3201</v>
      </c>
      <c r="H1468" s="189">
        <v>19.420000000000002</v>
      </c>
      <c r="L1468" s="33"/>
      <c r="M1468" s="155"/>
      <c r="T1468" s="57"/>
      <c r="AU1468" s="18" t="s">
        <v>84</v>
      </c>
    </row>
    <row r="1469" spans="2:47" s="1" customFormat="1" ht="11.25">
      <c r="B1469" s="33"/>
      <c r="D1469" s="152" t="s">
        <v>648</v>
      </c>
      <c r="F1469" s="188" t="s">
        <v>3136</v>
      </c>
      <c r="H1469" s="189">
        <v>0</v>
      </c>
      <c r="L1469" s="33"/>
      <c r="M1469" s="155"/>
      <c r="T1469" s="57"/>
      <c r="AU1469" s="18" t="s">
        <v>84</v>
      </c>
    </row>
    <row r="1470" spans="2:47" s="1" customFormat="1" ht="11.25">
      <c r="B1470" s="33"/>
      <c r="D1470" s="152" t="s">
        <v>648</v>
      </c>
      <c r="F1470" s="188" t="s">
        <v>3202</v>
      </c>
      <c r="H1470" s="189">
        <v>1.94</v>
      </c>
      <c r="L1470" s="33"/>
      <c r="M1470" s="155"/>
      <c r="T1470" s="57"/>
      <c r="AU1470" s="18" t="s">
        <v>84</v>
      </c>
    </row>
    <row r="1471" spans="2:47" s="1" customFormat="1" ht="11.25">
      <c r="B1471" s="33"/>
      <c r="D1471" s="152" t="s">
        <v>648</v>
      </c>
      <c r="F1471" s="188" t="s">
        <v>3140</v>
      </c>
      <c r="H1471" s="189">
        <v>0</v>
      </c>
      <c r="L1471" s="33"/>
      <c r="M1471" s="155"/>
      <c r="T1471" s="57"/>
      <c r="AU1471" s="18" t="s">
        <v>84</v>
      </c>
    </row>
    <row r="1472" spans="2:47" s="1" customFormat="1" ht="11.25">
      <c r="B1472" s="33"/>
      <c r="D1472" s="152" t="s">
        <v>648</v>
      </c>
      <c r="F1472" s="188" t="s">
        <v>3203</v>
      </c>
      <c r="H1472" s="189">
        <v>5.47</v>
      </c>
      <c r="L1472" s="33"/>
      <c r="M1472" s="155"/>
      <c r="T1472" s="57"/>
      <c r="AU1472" s="18" t="s">
        <v>84</v>
      </c>
    </row>
    <row r="1473" spans="2:65" s="1" customFormat="1" ht="11.25">
      <c r="B1473" s="33"/>
      <c r="D1473" s="152" t="s">
        <v>648</v>
      </c>
      <c r="F1473" s="188" t="s">
        <v>3142</v>
      </c>
      <c r="H1473" s="189">
        <v>0</v>
      </c>
      <c r="L1473" s="33"/>
      <c r="M1473" s="155"/>
      <c r="T1473" s="57"/>
      <c r="AU1473" s="18" t="s">
        <v>84</v>
      </c>
    </row>
    <row r="1474" spans="2:65" s="1" customFormat="1" ht="11.25">
      <c r="B1474" s="33"/>
      <c r="D1474" s="152" t="s">
        <v>648</v>
      </c>
      <c r="F1474" s="188" t="s">
        <v>3201</v>
      </c>
      <c r="H1474" s="189">
        <v>19.420000000000002</v>
      </c>
      <c r="L1474" s="33"/>
      <c r="M1474" s="155"/>
      <c r="T1474" s="57"/>
      <c r="AU1474" s="18" t="s">
        <v>84</v>
      </c>
    </row>
    <row r="1475" spans="2:65" s="1" customFormat="1" ht="11.25">
      <c r="B1475" s="33"/>
      <c r="D1475" s="152" t="s">
        <v>648</v>
      </c>
      <c r="F1475" s="188" t="s">
        <v>3143</v>
      </c>
      <c r="H1475" s="189">
        <v>0</v>
      </c>
      <c r="L1475" s="33"/>
      <c r="M1475" s="155"/>
      <c r="T1475" s="57"/>
      <c r="AU1475" s="18" t="s">
        <v>84</v>
      </c>
    </row>
    <row r="1476" spans="2:65" s="1" customFormat="1" ht="11.25">
      <c r="B1476" s="33"/>
      <c r="D1476" s="152" t="s">
        <v>648</v>
      </c>
      <c r="F1476" s="188" t="s">
        <v>3202</v>
      </c>
      <c r="H1476" s="189">
        <v>1.94</v>
      </c>
      <c r="L1476" s="33"/>
      <c r="M1476" s="155"/>
      <c r="T1476" s="57"/>
      <c r="AU1476" s="18" t="s">
        <v>84</v>
      </c>
    </row>
    <row r="1477" spans="2:65" s="1" customFormat="1" ht="11.25">
      <c r="B1477" s="33"/>
      <c r="D1477" s="152" t="s">
        <v>648</v>
      </c>
      <c r="F1477" s="188" t="s">
        <v>325</v>
      </c>
      <c r="H1477" s="189">
        <v>108.462</v>
      </c>
      <c r="L1477" s="33"/>
      <c r="M1477" s="155"/>
      <c r="T1477" s="57"/>
      <c r="AU1477" s="18" t="s">
        <v>84</v>
      </c>
    </row>
    <row r="1478" spans="2:65" s="1" customFormat="1" ht="11.25">
      <c r="B1478" s="33"/>
      <c r="D1478" s="152" t="s">
        <v>648</v>
      </c>
      <c r="F1478" s="187" t="s">
        <v>3229</v>
      </c>
      <c r="L1478" s="33"/>
      <c r="M1478" s="155"/>
      <c r="T1478" s="57"/>
      <c r="AU1478" s="18" t="s">
        <v>84</v>
      </c>
    </row>
    <row r="1479" spans="2:65" s="1" customFormat="1" ht="11.25">
      <c r="B1479" s="33"/>
      <c r="D1479" s="152" t="s">
        <v>648</v>
      </c>
      <c r="F1479" s="188" t="s">
        <v>3217</v>
      </c>
      <c r="H1479" s="189">
        <v>0</v>
      </c>
      <c r="L1479" s="33"/>
      <c r="M1479" s="155"/>
      <c r="T1479" s="57"/>
      <c r="AU1479" s="18" t="s">
        <v>84</v>
      </c>
    </row>
    <row r="1480" spans="2:65" s="1" customFormat="1" ht="11.25">
      <c r="B1480" s="33"/>
      <c r="D1480" s="152" t="s">
        <v>648</v>
      </c>
      <c r="F1480" s="188" t="s">
        <v>3218</v>
      </c>
      <c r="H1480" s="189">
        <v>4.8</v>
      </c>
      <c r="L1480" s="33"/>
      <c r="M1480" s="155"/>
      <c r="T1480" s="57"/>
      <c r="AU1480" s="18" t="s">
        <v>84</v>
      </c>
    </row>
    <row r="1481" spans="2:65" s="1" customFormat="1" ht="11.25">
      <c r="B1481" s="33"/>
      <c r="D1481" s="152" t="s">
        <v>648</v>
      </c>
      <c r="F1481" s="188" t="s">
        <v>3230</v>
      </c>
      <c r="H1481" s="189">
        <v>8.8879999999999999</v>
      </c>
      <c r="L1481" s="33"/>
      <c r="M1481" s="155"/>
      <c r="T1481" s="57"/>
      <c r="AU1481" s="18" t="s">
        <v>84</v>
      </c>
    </row>
    <row r="1482" spans="2:65" s="1" customFormat="1" ht="11.25">
      <c r="B1482" s="33"/>
      <c r="D1482" s="152" t="s">
        <v>648</v>
      </c>
      <c r="F1482" s="188" t="s">
        <v>325</v>
      </c>
      <c r="H1482" s="189">
        <v>13.688000000000001</v>
      </c>
      <c r="L1482" s="33"/>
      <c r="M1482" s="155"/>
      <c r="T1482" s="57"/>
      <c r="AU1482" s="18" t="s">
        <v>84</v>
      </c>
    </row>
    <row r="1483" spans="2:65" s="1" customFormat="1" ht="24.2" customHeight="1">
      <c r="B1483" s="33"/>
      <c r="C1483" s="139" t="s">
        <v>1229</v>
      </c>
      <c r="D1483" s="139" t="s">
        <v>309</v>
      </c>
      <c r="E1483" s="140" t="s">
        <v>3315</v>
      </c>
      <c r="F1483" s="141" t="s">
        <v>3316</v>
      </c>
      <c r="G1483" s="142" t="s">
        <v>312</v>
      </c>
      <c r="H1483" s="143">
        <v>11.484</v>
      </c>
      <c r="I1483" s="144"/>
      <c r="J1483" s="145">
        <f>ROUND(I1483*H1483,2)</f>
        <v>0</v>
      </c>
      <c r="K1483" s="141" t="s">
        <v>313</v>
      </c>
      <c r="L1483" s="33"/>
      <c r="M1483" s="146" t="s">
        <v>1</v>
      </c>
      <c r="N1483" s="147" t="s">
        <v>40</v>
      </c>
      <c r="P1483" s="148">
        <f>O1483*H1483</f>
        <v>0</v>
      </c>
      <c r="Q1483" s="148">
        <v>1.8000000000000001E-4</v>
      </c>
      <c r="R1483" s="148">
        <f>Q1483*H1483</f>
        <v>2.06712E-3</v>
      </c>
      <c r="S1483" s="148">
        <v>0</v>
      </c>
      <c r="T1483" s="149">
        <f>S1483*H1483</f>
        <v>0</v>
      </c>
      <c r="AR1483" s="150" t="s">
        <v>314</v>
      </c>
      <c r="AT1483" s="150" t="s">
        <v>309</v>
      </c>
      <c r="AU1483" s="150" t="s">
        <v>84</v>
      </c>
      <c r="AY1483" s="18" t="s">
        <v>307</v>
      </c>
      <c r="BE1483" s="151">
        <f>IF(N1483="základní",J1483,0)</f>
        <v>0</v>
      </c>
      <c r="BF1483" s="151">
        <f>IF(N1483="snížená",J1483,0)</f>
        <v>0</v>
      </c>
      <c r="BG1483" s="151">
        <f>IF(N1483="zákl. přenesená",J1483,0)</f>
        <v>0</v>
      </c>
      <c r="BH1483" s="151">
        <f>IF(N1483="sníž. přenesená",J1483,0)</f>
        <v>0</v>
      </c>
      <c r="BI1483" s="151">
        <f>IF(N1483="nulová",J1483,0)</f>
        <v>0</v>
      </c>
      <c r="BJ1483" s="18" t="s">
        <v>82</v>
      </c>
      <c r="BK1483" s="151">
        <f>ROUND(I1483*H1483,2)</f>
        <v>0</v>
      </c>
      <c r="BL1483" s="18" t="s">
        <v>314</v>
      </c>
      <c r="BM1483" s="150" t="s">
        <v>3317</v>
      </c>
    </row>
    <row r="1484" spans="2:65" s="1" customFormat="1" ht="19.5">
      <c r="B1484" s="33"/>
      <c r="D1484" s="152" t="s">
        <v>316</v>
      </c>
      <c r="F1484" s="153" t="s">
        <v>3318</v>
      </c>
      <c r="I1484" s="154"/>
      <c r="L1484" s="33"/>
      <c r="M1484" s="155"/>
      <c r="T1484" s="57"/>
      <c r="AT1484" s="18" t="s">
        <v>316</v>
      </c>
      <c r="AU1484" s="18" t="s">
        <v>84</v>
      </c>
    </row>
    <row r="1485" spans="2:65" s="13" customFormat="1" ht="11.25">
      <c r="B1485" s="162"/>
      <c r="D1485" s="152" t="s">
        <v>318</v>
      </c>
      <c r="E1485" s="163" t="s">
        <v>1</v>
      </c>
      <c r="F1485" s="164" t="s">
        <v>2410</v>
      </c>
      <c r="H1485" s="165">
        <v>11.484</v>
      </c>
      <c r="I1485" s="166"/>
      <c r="L1485" s="162"/>
      <c r="M1485" s="167"/>
      <c r="T1485" s="168"/>
      <c r="AT1485" s="163" t="s">
        <v>318</v>
      </c>
      <c r="AU1485" s="163" t="s">
        <v>84</v>
      </c>
      <c r="AV1485" s="13" t="s">
        <v>84</v>
      </c>
      <c r="AW1485" s="13" t="s">
        <v>32</v>
      </c>
      <c r="AX1485" s="13" t="s">
        <v>82</v>
      </c>
      <c r="AY1485" s="163" t="s">
        <v>307</v>
      </c>
    </row>
    <row r="1486" spans="2:65" s="1" customFormat="1" ht="11.25">
      <c r="B1486" s="33"/>
      <c r="D1486" s="152" t="s">
        <v>648</v>
      </c>
      <c r="F1486" s="187" t="s">
        <v>3319</v>
      </c>
      <c r="L1486" s="33"/>
      <c r="M1486" s="155"/>
      <c r="T1486" s="57"/>
      <c r="AU1486" s="18" t="s">
        <v>84</v>
      </c>
    </row>
    <row r="1487" spans="2:65" s="1" customFormat="1" ht="11.25">
      <c r="B1487" s="33"/>
      <c r="D1487" s="152" t="s">
        <v>648</v>
      </c>
      <c r="F1487" s="188" t="s">
        <v>3180</v>
      </c>
      <c r="H1487" s="189">
        <v>0</v>
      </c>
      <c r="L1487" s="33"/>
      <c r="M1487" s="155"/>
      <c r="T1487" s="57"/>
      <c r="AU1487" s="18" t="s">
        <v>84</v>
      </c>
    </row>
    <row r="1488" spans="2:65" s="1" customFormat="1" ht="11.25">
      <c r="B1488" s="33"/>
      <c r="D1488" s="152" t="s">
        <v>648</v>
      </c>
      <c r="F1488" s="188" t="s">
        <v>3320</v>
      </c>
      <c r="H1488" s="189">
        <v>1.3440000000000001</v>
      </c>
      <c r="L1488" s="33"/>
      <c r="M1488" s="155"/>
      <c r="T1488" s="57"/>
      <c r="AU1488" s="18" t="s">
        <v>84</v>
      </c>
    </row>
    <row r="1489" spans="2:65" s="1" customFormat="1" ht="11.25">
      <c r="B1489" s="33"/>
      <c r="D1489" s="152" t="s">
        <v>648</v>
      </c>
      <c r="F1489" s="188" t="s">
        <v>3321</v>
      </c>
      <c r="H1489" s="189">
        <v>7.5</v>
      </c>
      <c r="L1489" s="33"/>
      <c r="M1489" s="155"/>
      <c r="T1489" s="57"/>
      <c r="AU1489" s="18" t="s">
        <v>84</v>
      </c>
    </row>
    <row r="1490" spans="2:65" s="1" customFormat="1" ht="11.25">
      <c r="B1490" s="33"/>
      <c r="D1490" s="152" t="s">
        <v>648</v>
      </c>
      <c r="F1490" s="188" t="s">
        <v>3322</v>
      </c>
      <c r="H1490" s="189">
        <v>2.04</v>
      </c>
      <c r="L1490" s="33"/>
      <c r="M1490" s="155"/>
      <c r="T1490" s="57"/>
      <c r="AU1490" s="18" t="s">
        <v>84</v>
      </c>
    </row>
    <row r="1491" spans="2:65" s="1" customFormat="1" ht="11.25">
      <c r="B1491" s="33"/>
      <c r="D1491" s="152" t="s">
        <v>648</v>
      </c>
      <c r="F1491" s="188" t="s">
        <v>3323</v>
      </c>
      <c r="H1491" s="189">
        <v>0.6</v>
      </c>
      <c r="L1491" s="33"/>
      <c r="M1491" s="155"/>
      <c r="T1491" s="57"/>
      <c r="AU1491" s="18" t="s">
        <v>84</v>
      </c>
    </row>
    <row r="1492" spans="2:65" s="1" customFormat="1" ht="11.25">
      <c r="B1492" s="33"/>
      <c r="D1492" s="152" t="s">
        <v>648</v>
      </c>
      <c r="F1492" s="188" t="s">
        <v>325</v>
      </c>
      <c r="H1492" s="189">
        <v>11.484</v>
      </c>
      <c r="L1492" s="33"/>
      <c r="M1492" s="155"/>
      <c r="T1492" s="57"/>
      <c r="AU1492" s="18" t="s">
        <v>84</v>
      </c>
    </row>
    <row r="1493" spans="2:65" s="1" customFormat="1" ht="24.2" customHeight="1">
      <c r="B1493" s="33"/>
      <c r="C1493" s="139" t="s">
        <v>1236</v>
      </c>
      <c r="D1493" s="139" t="s">
        <v>309</v>
      </c>
      <c r="E1493" s="140" t="s">
        <v>718</v>
      </c>
      <c r="F1493" s="141" t="s">
        <v>719</v>
      </c>
      <c r="G1493" s="142" t="s">
        <v>312</v>
      </c>
      <c r="H1493" s="143">
        <v>11.484</v>
      </c>
      <c r="I1493" s="144"/>
      <c r="J1493" s="145">
        <f>ROUND(I1493*H1493,2)</f>
        <v>0</v>
      </c>
      <c r="K1493" s="141" t="s">
        <v>313</v>
      </c>
      <c r="L1493" s="33"/>
      <c r="M1493" s="146" t="s">
        <v>1</v>
      </c>
      <c r="N1493" s="147" t="s">
        <v>40</v>
      </c>
      <c r="P1493" s="148">
        <f>O1493*H1493</f>
        <v>0</v>
      </c>
      <c r="Q1493" s="148">
        <v>5.7000000000000002E-3</v>
      </c>
      <c r="R1493" s="148">
        <f>Q1493*H1493</f>
        <v>6.5458799999999998E-2</v>
      </c>
      <c r="S1493" s="148">
        <v>0</v>
      </c>
      <c r="T1493" s="149">
        <f>S1493*H1493</f>
        <v>0</v>
      </c>
      <c r="AR1493" s="150" t="s">
        <v>314</v>
      </c>
      <c r="AT1493" s="150" t="s">
        <v>309</v>
      </c>
      <c r="AU1493" s="150" t="s">
        <v>84</v>
      </c>
      <c r="AY1493" s="18" t="s">
        <v>307</v>
      </c>
      <c r="BE1493" s="151">
        <f>IF(N1493="základní",J1493,0)</f>
        <v>0</v>
      </c>
      <c r="BF1493" s="151">
        <f>IF(N1493="snížená",J1493,0)</f>
        <v>0</v>
      </c>
      <c r="BG1493" s="151">
        <f>IF(N1493="zákl. přenesená",J1493,0)</f>
        <v>0</v>
      </c>
      <c r="BH1493" s="151">
        <f>IF(N1493="sníž. přenesená",J1493,0)</f>
        <v>0</v>
      </c>
      <c r="BI1493" s="151">
        <f>IF(N1493="nulová",J1493,0)</f>
        <v>0</v>
      </c>
      <c r="BJ1493" s="18" t="s">
        <v>82</v>
      </c>
      <c r="BK1493" s="151">
        <f>ROUND(I1493*H1493,2)</f>
        <v>0</v>
      </c>
      <c r="BL1493" s="18" t="s">
        <v>314</v>
      </c>
      <c r="BM1493" s="150" t="s">
        <v>3324</v>
      </c>
    </row>
    <row r="1494" spans="2:65" s="1" customFormat="1" ht="19.5">
      <c r="B1494" s="33"/>
      <c r="D1494" s="152" t="s">
        <v>316</v>
      </c>
      <c r="F1494" s="153" t="s">
        <v>721</v>
      </c>
      <c r="I1494" s="154"/>
      <c r="L1494" s="33"/>
      <c r="M1494" s="155"/>
      <c r="T1494" s="57"/>
      <c r="AT1494" s="18" t="s">
        <v>316</v>
      </c>
      <c r="AU1494" s="18" t="s">
        <v>84</v>
      </c>
    </row>
    <row r="1495" spans="2:65" s="13" customFormat="1" ht="11.25">
      <c r="B1495" s="162"/>
      <c r="D1495" s="152" t="s">
        <v>318</v>
      </c>
      <c r="E1495" s="163" t="s">
        <v>1</v>
      </c>
      <c r="F1495" s="164" t="s">
        <v>2410</v>
      </c>
      <c r="H1495" s="165">
        <v>11.484</v>
      </c>
      <c r="I1495" s="166"/>
      <c r="L1495" s="162"/>
      <c r="M1495" s="167"/>
      <c r="T1495" s="168"/>
      <c r="AT1495" s="163" t="s">
        <v>318</v>
      </c>
      <c r="AU1495" s="163" t="s">
        <v>84</v>
      </c>
      <c r="AV1495" s="13" t="s">
        <v>84</v>
      </c>
      <c r="AW1495" s="13" t="s">
        <v>32</v>
      </c>
      <c r="AX1495" s="13" t="s">
        <v>82</v>
      </c>
      <c r="AY1495" s="163" t="s">
        <v>307</v>
      </c>
    </row>
    <row r="1496" spans="2:65" s="1" customFormat="1" ht="11.25">
      <c r="B1496" s="33"/>
      <c r="D1496" s="152" t="s">
        <v>648</v>
      </c>
      <c r="F1496" s="187" t="s">
        <v>3319</v>
      </c>
      <c r="L1496" s="33"/>
      <c r="M1496" s="155"/>
      <c r="T1496" s="57"/>
      <c r="AU1496" s="18" t="s">
        <v>84</v>
      </c>
    </row>
    <row r="1497" spans="2:65" s="1" customFormat="1" ht="11.25">
      <c r="B1497" s="33"/>
      <c r="D1497" s="152" t="s">
        <v>648</v>
      </c>
      <c r="F1497" s="188" t="s">
        <v>3180</v>
      </c>
      <c r="H1497" s="189">
        <v>0</v>
      </c>
      <c r="L1497" s="33"/>
      <c r="M1497" s="155"/>
      <c r="T1497" s="57"/>
      <c r="AU1497" s="18" t="s">
        <v>84</v>
      </c>
    </row>
    <row r="1498" spans="2:65" s="1" customFormat="1" ht="11.25">
      <c r="B1498" s="33"/>
      <c r="D1498" s="152" t="s">
        <v>648</v>
      </c>
      <c r="F1498" s="188" t="s">
        <v>3320</v>
      </c>
      <c r="H1498" s="189">
        <v>1.3440000000000001</v>
      </c>
      <c r="L1498" s="33"/>
      <c r="M1498" s="155"/>
      <c r="T1498" s="57"/>
      <c r="AU1498" s="18" t="s">
        <v>84</v>
      </c>
    </row>
    <row r="1499" spans="2:65" s="1" customFormat="1" ht="11.25">
      <c r="B1499" s="33"/>
      <c r="D1499" s="152" t="s">
        <v>648</v>
      </c>
      <c r="F1499" s="188" t="s">
        <v>3321</v>
      </c>
      <c r="H1499" s="189">
        <v>7.5</v>
      </c>
      <c r="L1499" s="33"/>
      <c r="M1499" s="155"/>
      <c r="T1499" s="57"/>
      <c r="AU1499" s="18" t="s">
        <v>84</v>
      </c>
    </row>
    <row r="1500" spans="2:65" s="1" customFormat="1" ht="11.25">
      <c r="B1500" s="33"/>
      <c r="D1500" s="152" t="s">
        <v>648</v>
      </c>
      <c r="F1500" s="188" t="s">
        <v>3322</v>
      </c>
      <c r="H1500" s="189">
        <v>2.04</v>
      </c>
      <c r="L1500" s="33"/>
      <c r="M1500" s="155"/>
      <c r="T1500" s="57"/>
      <c r="AU1500" s="18" t="s">
        <v>84</v>
      </c>
    </row>
    <row r="1501" spans="2:65" s="1" customFormat="1" ht="11.25">
      <c r="B1501" s="33"/>
      <c r="D1501" s="152" t="s">
        <v>648</v>
      </c>
      <c r="F1501" s="188" t="s">
        <v>3323</v>
      </c>
      <c r="H1501" s="189">
        <v>0.6</v>
      </c>
      <c r="L1501" s="33"/>
      <c r="M1501" s="155"/>
      <c r="T1501" s="57"/>
      <c r="AU1501" s="18" t="s">
        <v>84</v>
      </c>
    </row>
    <row r="1502" spans="2:65" s="1" customFormat="1" ht="11.25">
      <c r="B1502" s="33"/>
      <c r="D1502" s="152" t="s">
        <v>648</v>
      </c>
      <c r="F1502" s="188" t="s">
        <v>325</v>
      </c>
      <c r="H1502" s="189">
        <v>11.484</v>
      </c>
      <c r="L1502" s="33"/>
      <c r="M1502" s="155"/>
      <c r="T1502" s="57"/>
      <c r="AU1502" s="18" t="s">
        <v>84</v>
      </c>
    </row>
    <row r="1503" spans="2:65" s="1" customFormat="1" ht="16.5" customHeight="1">
      <c r="B1503" s="33"/>
      <c r="C1503" s="139" t="s">
        <v>1241</v>
      </c>
      <c r="D1503" s="139" t="s">
        <v>309</v>
      </c>
      <c r="E1503" s="140" t="s">
        <v>3325</v>
      </c>
      <c r="F1503" s="141" t="s">
        <v>3326</v>
      </c>
      <c r="G1503" s="142" t="s">
        <v>312</v>
      </c>
      <c r="H1503" s="143">
        <v>434.86799999999999</v>
      </c>
      <c r="I1503" s="144"/>
      <c r="J1503" s="145">
        <f>ROUND(I1503*H1503,2)</f>
        <v>0</v>
      </c>
      <c r="K1503" s="141" t="s">
        <v>313</v>
      </c>
      <c r="L1503" s="33"/>
      <c r="M1503" s="146" t="s">
        <v>1</v>
      </c>
      <c r="N1503" s="147" t="s">
        <v>40</v>
      </c>
      <c r="P1503" s="148">
        <f>O1503*H1503</f>
        <v>0</v>
      </c>
      <c r="Q1503" s="148">
        <v>2.5999999999999998E-4</v>
      </c>
      <c r="R1503" s="148">
        <f>Q1503*H1503</f>
        <v>0.11306567999999999</v>
      </c>
      <c r="S1503" s="148">
        <v>0</v>
      </c>
      <c r="T1503" s="149">
        <f>S1503*H1503</f>
        <v>0</v>
      </c>
      <c r="AR1503" s="150" t="s">
        <v>314</v>
      </c>
      <c r="AT1503" s="150" t="s">
        <v>309</v>
      </c>
      <c r="AU1503" s="150" t="s">
        <v>84</v>
      </c>
      <c r="AY1503" s="18" t="s">
        <v>307</v>
      </c>
      <c r="BE1503" s="151">
        <f>IF(N1503="základní",J1503,0)</f>
        <v>0</v>
      </c>
      <c r="BF1503" s="151">
        <f>IF(N1503="snížená",J1503,0)</f>
        <v>0</v>
      </c>
      <c r="BG1503" s="151">
        <f>IF(N1503="zákl. přenesená",J1503,0)</f>
        <v>0</v>
      </c>
      <c r="BH1503" s="151">
        <f>IF(N1503="sníž. přenesená",J1503,0)</f>
        <v>0</v>
      </c>
      <c r="BI1503" s="151">
        <f>IF(N1503="nulová",J1503,0)</f>
        <v>0</v>
      </c>
      <c r="BJ1503" s="18" t="s">
        <v>82</v>
      </c>
      <c r="BK1503" s="151">
        <f>ROUND(I1503*H1503,2)</f>
        <v>0</v>
      </c>
      <c r="BL1503" s="18" t="s">
        <v>314</v>
      </c>
      <c r="BM1503" s="150" t="s">
        <v>3327</v>
      </c>
    </row>
    <row r="1504" spans="2:65" s="1" customFormat="1" ht="19.5">
      <c r="B1504" s="33"/>
      <c r="D1504" s="152" t="s">
        <v>316</v>
      </c>
      <c r="F1504" s="153" t="s">
        <v>3328</v>
      </c>
      <c r="I1504" s="154"/>
      <c r="L1504" s="33"/>
      <c r="M1504" s="155"/>
      <c r="T1504" s="57"/>
      <c r="AT1504" s="18" t="s">
        <v>316</v>
      </c>
      <c r="AU1504" s="18" t="s">
        <v>84</v>
      </c>
    </row>
    <row r="1505" spans="2:65" s="13" customFormat="1" ht="11.25">
      <c r="B1505" s="162"/>
      <c r="D1505" s="152" t="s">
        <v>318</v>
      </c>
      <c r="E1505" s="163" t="s">
        <v>1</v>
      </c>
      <c r="F1505" s="164" t="s">
        <v>2413</v>
      </c>
      <c r="H1505" s="165">
        <v>434.86799999999999</v>
      </c>
      <c r="I1505" s="166"/>
      <c r="L1505" s="162"/>
      <c r="M1505" s="167"/>
      <c r="T1505" s="168"/>
      <c r="AT1505" s="163" t="s">
        <v>318</v>
      </c>
      <c r="AU1505" s="163" t="s">
        <v>84</v>
      </c>
      <c r="AV1505" s="13" t="s">
        <v>84</v>
      </c>
      <c r="AW1505" s="13" t="s">
        <v>32</v>
      </c>
      <c r="AX1505" s="13" t="s">
        <v>82</v>
      </c>
      <c r="AY1505" s="163" t="s">
        <v>307</v>
      </c>
    </row>
    <row r="1506" spans="2:65" s="1" customFormat="1" ht="11.25">
      <c r="B1506" s="33"/>
      <c r="D1506" s="152" t="s">
        <v>648</v>
      </c>
      <c r="F1506" s="187" t="s">
        <v>3329</v>
      </c>
      <c r="L1506" s="33"/>
      <c r="M1506" s="155"/>
      <c r="T1506" s="57"/>
      <c r="AU1506" s="18" t="s">
        <v>84</v>
      </c>
    </row>
    <row r="1507" spans="2:65" s="1" customFormat="1" ht="11.25">
      <c r="B1507" s="33"/>
      <c r="D1507" s="152" t="s">
        <v>648</v>
      </c>
      <c r="F1507" s="188" t="s">
        <v>3330</v>
      </c>
      <c r="H1507" s="189">
        <v>0</v>
      </c>
      <c r="L1507" s="33"/>
      <c r="M1507" s="155"/>
      <c r="T1507" s="57"/>
      <c r="AU1507" s="18" t="s">
        <v>84</v>
      </c>
    </row>
    <row r="1508" spans="2:65" s="1" customFormat="1" ht="11.25">
      <c r="B1508" s="33"/>
      <c r="D1508" s="152" t="s">
        <v>648</v>
      </c>
      <c r="F1508" s="188" t="s">
        <v>3331</v>
      </c>
      <c r="H1508" s="189">
        <v>0</v>
      </c>
      <c r="L1508" s="33"/>
      <c r="M1508" s="155"/>
      <c r="T1508" s="57"/>
      <c r="AU1508" s="18" t="s">
        <v>84</v>
      </c>
    </row>
    <row r="1509" spans="2:65" s="1" customFormat="1" ht="11.25">
      <c r="B1509" s="33"/>
      <c r="D1509" s="152" t="s">
        <v>648</v>
      </c>
      <c r="F1509" s="188" t="s">
        <v>3332</v>
      </c>
      <c r="H1509" s="189">
        <v>198.3</v>
      </c>
      <c r="L1509" s="33"/>
      <c r="M1509" s="155"/>
      <c r="T1509" s="57"/>
      <c r="AU1509" s="18" t="s">
        <v>84</v>
      </c>
    </row>
    <row r="1510" spans="2:65" s="1" customFormat="1" ht="11.25">
      <c r="B1510" s="33"/>
      <c r="D1510" s="152" t="s">
        <v>648</v>
      </c>
      <c r="F1510" s="188" t="s">
        <v>3333</v>
      </c>
      <c r="H1510" s="189">
        <v>0</v>
      </c>
      <c r="L1510" s="33"/>
      <c r="M1510" s="155"/>
      <c r="T1510" s="57"/>
      <c r="AU1510" s="18" t="s">
        <v>84</v>
      </c>
    </row>
    <row r="1511" spans="2:65" s="1" customFormat="1" ht="11.25">
      <c r="B1511" s="33"/>
      <c r="D1511" s="152" t="s">
        <v>648</v>
      </c>
      <c r="F1511" s="188" t="s">
        <v>3334</v>
      </c>
      <c r="H1511" s="189">
        <v>126.622</v>
      </c>
      <c r="L1511" s="33"/>
      <c r="M1511" s="155"/>
      <c r="T1511" s="57"/>
      <c r="AU1511" s="18" t="s">
        <v>84</v>
      </c>
    </row>
    <row r="1512" spans="2:65" s="1" customFormat="1" ht="11.25">
      <c r="B1512" s="33"/>
      <c r="D1512" s="152" t="s">
        <v>648</v>
      </c>
      <c r="F1512" s="188" t="s">
        <v>3335</v>
      </c>
      <c r="H1512" s="189">
        <v>0</v>
      </c>
      <c r="L1512" s="33"/>
      <c r="M1512" s="155"/>
      <c r="T1512" s="57"/>
      <c r="AU1512" s="18" t="s">
        <v>84</v>
      </c>
    </row>
    <row r="1513" spans="2:65" s="1" customFormat="1" ht="11.25">
      <c r="B1513" s="33"/>
      <c r="D1513" s="152" t="s">
        <v>648</v>
      </c>
      <c r="F1513" s="188" t="s">
        <v>3336</v>
      </c>
      <c r="H1513" s="189">
        <v>96.626000000000005</v>
      </c>
      <c r="L1513" s="33"/>
      <c r="M1513" s="155"/>
      <c r="T1513" s="57"/>
      <c r="AU1513" s="18" t="s">
        <v>84</v>
      </c>
    </row>
    <row r="1514" spans="2:65" s="1" customFormat="1" ht="11.25">
      <c r="B1514" s="33"/>
      <c r="D1514" s="152" t="s">
        <v>648</v>
      </c>
      <c r="F1514" s="188" t="s">
        <v>3337</v>
      </c>
      <c r="H1514" s="189">
        <v>0</v>
      </c>
      <c r="L1514" s="33"/>
      <c r="M1514" s="155"/>
      <c r="T1514" s="57"/>
      <c r="AU1514" s="18" t="s">
        <v>84</v>
      </c>
    </row>
    <row r="1515" spans="2:65" s="1" customFormat="1" ht="11.25">
      <c r="B1515" s="33"/>
      <c r="D1515" s="152" t="s">
        <v>648</v>
      </c>
      <c r="F1515" s="188" t="s">
        <v>3338</v>
      </c>
      <c r="H1515" s="189">
        <v>13.32</v>
      </c>
      <c r="L1515" s="33"/>
      <c r="M1515" s="155"/>
      <c r="T1515" s="57"/>
      <c r="AU1515" s="18" t="s">
        <v>84</v>
      </c>
    </row>
    <row r="1516" spans="2:65" s="1" customFormat="1" ht="11.25">
      <c r="B1516" s="33"/>
      <c r="D1516" s="152" t="s">
        <v>648</v>
      </c>
      <c r="F1516" s="188" t="s">
        <v>325</v>
      </c>
      <c r="H1516" s="189">
        <v>434.86799999999999</v>
      </c>
      <c r="L1516" s="33"/>
      <c r="M1516" s="155"/>
      <c r="T1516" s="57"/>
      <c r="AU1516" s="18" t="s">
        <v>84</v>
      </c>
    </row>
    <row r="1517" spans="2:65" s="1" customFormat="1" ht="21.75" customHeight="1">
      <c r="B1517" s="33"/>
      <c r="C1517" s="139" t="s">
        <v>1246</v>
      </c>
      <c r="D1517" s="139" t="s">
        <v>309</v>
      </c>
      <c r="E1517" s="140" t="s">
        <v>638</v>
      </c>
      <c r="F1517" s="141" t="s">
        <v>639</v>
      </c>
      <c r="G1517" s="142" t="s">
        <v>312</v>
      </c>
      <c r="H1517" s="143">
        <v>434.86799999999999</v>
      </c>
      <c r="I1517" s="144"/>
      <c r="J1517" s="145">
        <f>ROUND(I1517*H1517,2)</f>
        <v>0</v>
      </c>
      <c r="K1517" s="141" t="s">
        <v>313</v>
      </c>
      <c r="L1517" s="33"/>
      <c r="M1517" s="146" t="s">
        <v>1</v>
      </c>
      <c r="N1517" s="147" t="s">
        <v>40</v>
      </c>
      <c r="P1517" s="148">
        <f>O1517*H1517</f>
        <v>0</v>
      </c>
      <c r="Q1517" s="148">
        <v>4.3800000000000002E-3</v>
      </c>
      <c r="R1517" s="148">
        <f>Q1517*H1517</f>
        <v>1.9047218400000001</v>
      </c>
      <c r="S1517" s="148">
        <v>0</v>
      </c>
      <c r="T1517" s="149">
        <f>S1517*H1517</f>
        <v>0</v>
      </c>
      <c r="AR1517" s="150" t="s">
        <v>314</v>
      </c>
      <c r="AT1517" s="150" t="s">
        <v>309</v>
      </c>
      <c r="AU1517" s="150" t="s">
        <v>84</v>
      </c>
      <c r="AY1517" s="18" t="s">
        <v>307</v>
      </c>
      <c r="BE1517" s="151">
        <f>IF(N1517="základní",J1517,0)</f>
        <v>0</v>
      </c>
      <c r="BF1517" s="151">
        <f>IF(N1517="snížená",J1517,0)</f>
        <v>0</v>
      </c>
      <c r="BG1517" s="151">
        <f>IF(N1517="zákl. přenesená",J1517,0)</f>
        <v>0</v>
      </c>
      <c r="BH1517" s="151">
        <f>IF(N1517="sníž. přenesená",J1517,0)</f>
        <v>0</v>
      </c>
      <c r="BI1517" s="151">
        <f>IF(N1517="nulová",J1517,0)</f>
        <v>0</v>
      </c>
      <c r="BJ1517" s="18" t="s">
        <v>82</v>
      </c>
      <c r="BK1517" s="151">
        <f>ROUND(I1517*H1517,2)</f>
        <v>0</v>
      </c>
      <c r="BL1517" s="18" t="s">
        <v>314</v>
      </c>
      <c r="BM1517" s="150" t="s">
        <v>3339</v>
      </c>
    </row>
    <row r="1518" spans="2:65" s="1" customFormat="1" ht="19.5">
      <c r="B1518" s="33"/>
      <c r="D1518" s="152" t="s">
        <v>316</v>
      </c>
      <c r="F1518" s="153" t="s">
        <v>641</v>
      </c>
      <c r="I1518" s="154"/>
      <c r="L1518" s="33"/>
      <c r="M1518" s="155"/>
      <c r="T1518" s="57"/>
      <c r="AT1518" s="18" t="s">
        <v>316</v>
      </c>
      <c r="AU1518" s="18" t="s">
        <v>84</v>
      </c>
    </row>
    <row r="1519" spans="2:65" s="13" customFormat="1" ht="11.25">
      <c r="B1519" s="162"/>
      <c r="D1519" s="152" t="s">
        <v>318</v>
      </c>
      <c r="E1519" s="163" t="s">
        <v>1</v>
      </c>
      <c r="F1519" s="164" t="s">
        <v>2413</v>
      </c>
      <c r="H1519" s="165">
        <v>434.86799999999999</v>
      </c>
      <c r="I1519" s="166"/>
      <c r="L1519" s="162"/>
      <c r="M1519" s="167"/>
      <c r="T1519" s="168"/>
      <c r="AT1519" s="163" t="s">
        <v>318</v>
      </c>
      <c r="AU1519" s="163" t="s">
        <v>84</v>
      </c>
      <c r="AV1519" s="13" t="s">
        <v>84</v>
      </c>
      <c r="AW1519" s="13" t="s">
        <v>32</v>
      </c>
      <c r="AX1519" s="13" t="s">
        <v>82</v>
      </c>
      <c r="AY1519" s="163" t="s">
        <v>307</v>
      </c>
    </row>
    <row r="1520" spans="2:65" s="1" customFormat="1" ht="11.25">
      <c r="B1520" s="33"/>
      <c r="D1520" s="152" t="s">
        <v>648</v>
      </c>
      <c r="F1520" s="187" t="s">
        <v>3329</v>
      </c>
      <c r="L1520" s="33"/>
      <c r="M1520" s="155"/>
      <c r="T1520" s="57"/>
      <c r="AU1520" s="18" t="s">
        <v>84</v>
      </c>
    </row>
    <row r="1521" spans="2:65" s="1" customFormat="1" ht="11.25">
      <c r="B1521" s="33"/>
      <c r="D1521" s="152" t="s">
        <v>648</v>
      </c>
      <c r="F1521" s="188" t="s">
        <v>3330</v>
      </c>
      <c r="H1521" s="189">
        <v>0</v>
      </c>
      <c r="L1521" s="33"/>
      <c r="M1521" s="155"/>
      <c r="T1521" s="57"/>
      <c r="AU1521" s="18" t="s">
        <v>84</v>
      </c>
    </row>
    <row r="1522" spans="2:65" s="1" customFormat="1" ht="11.25">
      <c r="B1522" s="33"/>
      <c r="D1522" s="152" t="s">
        <v>648</v>
      </c>
      <c r="F1522" s="188" t="s">
        <v>3331</v>
      </c>
      <c r="H1522" s="189">
        <v>0</v>
      </c>
      <c r="L1522" s="33"/>
      <c r="M1522" s="155"/>
      <c r="T1522" s="57"/>
      <c r="AU1522" s="18" t="s">
        <v>84</v>
      </c>
    </row>
    <row r="1523" spans="2:65" s="1" customFormat="1" ht="11.25">
      <c r="B1523" s="33"/>
      <c r="D1523" s="152" t="s">
        <v>648</v>
      </c>
      <c r="F1523" s="188" t="s">
        <v>3332</v>
      </c>
      <c r="H1523" s="189">
        <v>198.3</v>
      </c>
      <c r="L1523" s="33"/>
      <c r="M1523" s="155"/>
      <c r="T1523" s="57"/>
      <c r="AU1523" s="18" t="s">
        <v>84</v>
      </c>
    </row>
    <row r="1524" spans="2:65" s="1" customFormat="1" ht="11.25">
      <c r="B1524" s="33"/>
      <c r="D1524" s="152" t="s">
        <v>648</v>
      </c>
      <c r="F1524" s="188" t="s">
        <v>3333</v>
      </c>
      <c r="H1524" s="189">
        <v>0</v>
      </c>
      <c r="L1524" s="33"/>
      <c r="M1524" s="155"/>
      <c r="T1524" s="57"/>
      <c r="AU1524" s="18" t="s">
        <v>84</v>
      </c>
    </row>
    <row r="1525" spans="2:65" s="1" customFormat="1" ht="11.25">
      <c r="B1525" s="33"/>
      <c r="D1525" s="152" t="s">
        <v>648</v>
      </c>
      <c r="F1525" s="188" t="s">
        <v>3334</v>
      </c>
      <c r="H1525" s="189">
        <v>126.622</v>
      </c>
      <c r="L1525" s="33"/>
      <c r="M1525" s="155"/>
      <c r="T1525" s="57"/>
      <c r="AU1525" s="18" t="s">
        <v>84</v>
      </c>
    </row>
    <row r="1526" spans="2:65" s="1" customFormat="1" ht="11.25">
      <c r="B1526" s="33"/>
      <c r="D1526" s="152" t="s">
        <v>648</v>
      </c>
      <c r="F1526" s="188" t="s">
        <v>3335</v>
      </c>
      <c r="H1526" s="189">
        <v>0</v>
      </c>
      <c r="L1526" s="33"/>
      <c r="M1526" s="155"/>
      <c r="T1526" s="57"/>
      <c r="AU1526" s="18" t="s">
        <v>84</v>
      </c>
    </row>
    <row r="1527" spans="2:65" s="1" customFormat="1" ht="11.25">
      <c r="B1527" s="33"/>
      <c r="D1527" s="152" t="s">
        <v>648</v>
      </c>
      <c r="F1527" s="188" t="s">
        <v>3336</v>
      </c>
      <c r="H1527" s="189">
        <v>96.626000000000005</v>
      </c>
      <c r="L1527" s="33"/>
      <c r="M1527" s="155"/>
      <c r="T1527" s="57"/>
      <c r="AU1527" s="18" t="s">
        <v>84</v>
      </c>
    </row>
    <row r="1528" spans="2:65" s="1" customFormat="1" ht="11.25">
      <c r="B1528" s="33"/>
      <c r="D1528" s="152" t="s">
        <v>648</v>
      </c>
      <c r="F1528" s="188" t="s">
        <v>3337</v>
      </c>
      <c r="H1528" s="189">
        <v>0</v>
      </c>
      <c r="L1528" s="33"/>
      <c r="M1528" s="155"/>
      <c r="T1528" s="57"/>
      <c r="AU1528" s="18" t="s">
        <v>84</v>
      </c>
    </row>
    <row r="1529" spans="2:65" s="1" customFormat="1" ht="11.25">
      <c r="B1529" s="33"/>
      <c r="D1529" s="152" t="s">
        <v>648</v>
      </c>
      <c r="F1529" s="188" t="s">
        <v>3338</v>
      </c>
      <c r="H1529" s="189">
        <v>13.32</v>
      </c>
      <c r="L1529" s="33"/>
      <c r="M1529" s="155"/>
      <c r="T1529" s="57"/>
      <c r="AU1529" s="18" t="s">
        <v>84</v>
      </c>
    </row>
    <row r="1530" spans="2:65" s="1" customFormat="1" ht="11.25">
      <c r="B1530" s="33"/>
      <c r="D1530" s="152" t="s">
        <v>648</v>
      </c>
      <c r="F1530" s="188" t="s">
        <v>325</v>
      </c>
      <c r="H1530" s="189">
        <v>434.86799999999999</v>
      </c>
      <c r="L1530" s="33"/>
      <c r="M1530" s="155"/>
      <c r="T1530" s="57"/>
      <c r="AU1530" s="18" t="s">
        <v>84</v>
      </c>
    </row>
    <row r="1531" spans="2:65" s="1" customFormat="1" ht="16.5" customHeight="1">
      <c r="B1531" s="33"/>
      <c r="C1531" s="139" t="s">
        <v>1251</v>
      </c>
      <c r="D1531" s="139" t="s">
        <v>309</v>
      </c>
      <c r="E1531" s="140" t="s">
        <v>3269</v>
      </c>
      <c r="F1531" s="141" t="s">
        <v>3270</v>
      </c>
      <c r="G1531" s="142" t="s">
        <v>398</v>
      </c>
      <c r="H1531" s="143">
        <v>434.29</v>
      </c>
      <c r="I1531" s="144"/>
      <c r="J1531" s="145">
        <f>ROUND(I1531*H1531,2)</f>
        <v>0</v>
      </c>
      <c r="K1531" s="141" t="s">
        <v>313</v>
      </c>
      <c r="L1531" s="33"/>
      <c r="M1531" s="146" t="s">
        <v>1</v>
      </c>
      <c r="N1531" s="147" t="s">
        <v>40</v>
      </c>
      <c r="P1531" s="148">
        <f>O1531*H1531</f>
        <v>0</v>
      </c>
      <c r="Q1531" s="148">
        <v>0</v>
      </c>
      <c r="R1531" s="148">
        <f>Q1531*H1531</f>
        <v>0</v>
      </c>
      <c r="S1531" s="148">
        <v>0</v>
      </c>
      <c r="T1531" s="149">
        <f>S1531*H1531</f>
        <v>0</v>
      </c>
      <c r="AR1531" s="150" t="s">
        <v>314</v>
      </c>
      <c r="AT1531" s="150" t="s">
        <v>309</v>
      </c>
      <c r="AU1531" s="150" t="s">
        <v>84</v>
      </c>
      <c r="AY1531" s="18" t="s">
        <v>307</v>
      </c>
      <c r="BE1531" s="151">
        <f>IF(N1531="základní",J1531,0)</f>
        <v>0</v>
      </c>
      <c r="BF1531" s="151">
        <f>IF(N1531="snížená",J1531,0)</f>
        <v>0</v>
      </c>
      <c r="BG1531" s="151">
        <f>IF(N1531="zákl. přenesená",J1531,0)</f>
        <v>0</v>
      </c>
      <c r="BH1531" s="151">
        <f>IF(N1531="sníž. přenesená",J1531,0)</f>
        <v>0</v>
      </c>
      <c r="BI1531" s="151">
        <f>IF(N1531="nulová",J1531,0)</f>
        <v>0</v>
      </c>
      <c r="BJ1531" s="18" t="s">
        <v>82</v>
      </c>
      <c r="BK1531" s="151">
        <f>ROUND(I1531*H1531,2)</f>
        <v>0</v>
      </c>
      <c r="BL1531" s="18" t="s">
        <v>314</v>
      </c>
      <c r="BM1531" s="150" t="s">
        <v>3340</v>
      </c>
    </row>
    <row r="1532" spans="2:65" s="1" customFormat="1" ht="19.5">
      <c r="B1532" s="33"/>
      <c r="D1532" s="152" t="s">
        <v>316</v>
      </c>
      <c r="F1532" s="153" t="s">
        <v>3272</v>
      </c>
      <c r="I1532" s="154"/>
      <c r="L1532" s="33"/>
      <c r="M1532" s="155"/>
      <c r="T1532" s="57"/>
      <c r="AT1532" s="18" t="s">
        <v>316</v>
      </c>
      <c r="AU1532" s="18" t="s">
        <v>84</v>
      </c>
    </row>
    <row r="1533" spans="2:65" s="12" customFormat="1" ht="11.25">
      <c r="B1533" s="156"/>
      <c r="D1533" s="152" t="s">
        <v>318</v>
      </c>
      <c r="E1533" s="157" t="s">
        <v>1</v>
      </c>
      <c r="F1533" s="158" t="s">
        <v>3273</v>
      </c>
      <c r="H1533" s="157" t="s">
        <v>1</v>
      </c>
      <c r="I1533" s="159"/>
      <c r="L1533" s="156"/>
      <c r="M1533" s="160"/>
      <c r="T1533" s="161"/>
      <c r="AT1533" s="157" t="s">
        <v>318</v>
      </c>
      <c r="AU1533" s="157" t="s">
        <v>84</v>
      </c>
      <c r="AV1533" s="12" t="s">
        <v>82</v>
      </c>
      <c r="AW1533" s="12" t="s">
        <v>32</v>
      </c>
      <c r="AX1533" s="12" t="s">
        <v>75</v>
      </c>
      <c r="AY1533" s="157" t="s">
        <v>307</v>
      </c>
    </row>
    <row r="1534" spans="2:65" s="12" customFormat="1" ht="11.25">
      <c r="B1534" s="156"/>
      <c r="D1534" s="152" t="s">
        <v>318</v>
      </c>
      <c r="E1534" s="157" t="s">
        <v>1</v>
      </c>
      <c r="F1534" s="158" t="s">
        <v>3274</v>
      </c>
      <c r="H1534" s="157" t="s">
        <v>1</v>
      </c>
      <c r="I1534" s="159"/>
      <c r="L1534" s="156"/>
      <c r="M1534" s="160"/>
      <c r="T1534" s="161"/>
      <c r="AT1534" s="157" t="s">
        <v>318</v>
      </c>
      <c r="AU1534" s="157" t="s">
        <v>84</v>
      </c>
      <c r="AV1534" s="12" t="s">
        <v>82</v>
      </c>
      <c r="AW1534" s="12" t="s">
        <v>32</v>
      </c>
      <c r="AX1534" s="12" t="s">
        <v>75</v>
      </c>
      <c r="AY1534" s="157" t="s">
        <v>307</v>
      </c>
    </row>
    <row r="1535" spans="2:65" s="13" customFormat="1" ht="11.25">
      <c r="B1535" s="162"/>
      <c r="D1535" s="152" t="s">
        <v>318</v>
      </c>
      <c r="E1535" s="163" t="s">
        <v>1</v>
      </c>
      <c r="F1535" s="164" t="s">
        <v>3341</v>
      </c>
      <c r="H1535" s="165">
        <v>26.39</v>
      </c>
      <c r="I1535" s="166"/>
      <c r="L1535" s="162"/>
      <c r="M1535" s="167"/>
      <c r="T1535" s="168"/>
      <c r="AT1535" s="163" t="s">
        <v>318</v>
      </c>
      <c r="AU1535" s="163" t="s">
        <v>84</v>
      </c>
      <c r="AV1535" s="13" t="s">
        <v>84</v>
      </c>
      <c r="AW1535" s="13" t="s">
        <v>32</v>
      </c>
      <c r="AX1535" s="13" t="s">
        <v>75</v>
      </c>
      <c r="AY1535" s="163" t="s">
        <v>307</v>
      </c>
    </row>
    <row r="1536" spans="2:65" s="13" customFormat="1" ht="11.25">
      <c r="B1536" s="162"/>
      <c r="D1536" s="152" t="s">
        <v>318</v>
      </c>
      <c r="E1536" s="163" t="s">
        <v>1</v>
      </c>
      <c r="F1536" s="164" t="s">
        <v>3342</v>
      </c>
      <c r="H1536" s="165">
        <v>84</v>
      </c>
      <c r="I1536" s="166"/>
      <c r="L1536" s="162"/>
      <c r="M1536" s="167"/>
      <c r="T1536" s="168"/>
      <c r="AT1536" s="163" t="s">
        <v>318</v>
      </c>
      <c r="AU1536" s="163" t="s">
        <v>84</v>
      </c>
      <c r="AV1536" s="13" t="s">
        <v>84</v>
      </c>
      <c r="AW1536" s="13" t="s">
        <v>32</v>
      </c>
      <c r="AX1536" s="13" t="s">
        <v>75</v>
      </c>
      <c r="AY1536" s="163" t="s">
        <v>307</v>
      </c>
    </row>
    <row r="1537" spans="2:65" s="13" customFormat="1" ht="11.25">
      <c r="B1537" s="162"/>
      <c r="D1537" s="152" t="s">
        <v>318</v>
      </c>
      <c r="E1537" s="163" t="s">
        <v>1</v>
      </c>
      <c r="F1537" s="164" t="s">
        <v>3343</v>
      </c>
      <c r="H1537" s="165">
        <v>9.5</v>
      </c>
      <c r="I1537" s="166"/>
      <c r="L1537" s="162"/>
      <c r="M1537" s="167"/>
      <c r="T1537" s="168"/>
      <c r="AT1537" s="163" t="s">
        <v>318</v>
      </c>
      <c r="AU1537" s="163" t="s">
        <v>84</v>
      </c>
      <c r="AV1537" s="13" t="s">
        <v>84</v>
      </c>
      <c r="AW1537" s="13" t="s">
        <v>32</v>
      </c>
      <c r="AX1537" s="13" t="s">
        <v>75</v>
      </c>
      <c r="AY1537" s="163" t="s">
        <v>307</v>
      </c>
    </row>
    <row r="1538" spans="2:65" s="12" customFormat="1" ht="11.25">
      <c r="B1538" s="156"/>
      <c r="D1538" s="152" t="s">
        <v>318</v>
      </c>
      <c r="E1538" s="157" t="s">
        <v>1</v>
      </c>
      <c r="F1538" s="158" t="s">
        <v>3278</v>
      </c>
      <c r="H1538" s="157" t="s">
        <v>1</v>
      </c>
      <c r="I1538" s="159"/>
      <c r="L1538" s="156"/>
      <c r="M1538" s="160"/>
      <c r="T1538" s="161"/>
      <c r="AT1538" s="157" t="s">
        <v>318</v>
      </c>
      <c r="AU1538" s="157" t="s">
        <v>84</v>
      </c>
      <c r="AV1538" s="12" t="s">
        <v>82</v>
      </c>
      <c r="AW1538" s="12" t="s">
        <v>32</v>
      </c>
      <c r="AX1538" s="12" t="s">
        <v>75</v>
      </c>
      <c r="AY1538" s="157" t="s">
        <v>307</v>
      </c>
    </row>
    <row r="1539" spans="2:65" s="13" customFormat="1" ht="11.25">
      <c r="B1539" s="162"/>
      <c r="D1539" s="152" t="s">
        <v>318</v>
      </c>
      <c r="E1539" s="163" t="s">
        <v>1</v>
      </c>
      <c r="F1539" s="164" t="s">
        <v>3344</v>
      </c>
      <c r="H1539" s="165">
        <v>62.86</v>
      </c>
      <c r="I1539" s="166"/>
      <c r="L1539" s="162"/>
      <c r="M1539" s="167"/>
      <c r="T1539" s="168"/>
      <c r="AT1539" s="163" t="s">
        <v>318</v>
      </c>
      <c r="AU1539" s="163" t="s">
        <v>84</v>
      </c>
      <c r="AV1539" s="13" t="s">
        <v>84</v>
      </c>
      <c r="AW1539" s="13" t="s">
        <v>32</v>
      </c>
      <c r="AX1539" s="13" t="s">
        <v>75</v>
      </c>
      <c r="AY1539" s="163" t="s">
        <v>307</v>
      </c>
    </row>
    <row r="1540" spans="2:65" s="13" customFormat="1" ht="11.25">
      <c r="B1540" s="162"/>
      <c r="D1540" s="152" t="s">
        <v>318</v>
      </c>
      <c r="E1540" s="163" t="s">
        <v>1</v>
      </c>
      <c r="F1540" s="164" t="s">
        <v>3345</v>
      </c>
      <c r="H1540" s="165">
        <v>98</v>
      </c>
      <c r="I1540" s="166"/>
      <c r="L1540" s="162"/>
      <c r="M1540" s="167"/>
      <c r="T1540" s="168"/>
      <c r="AT1540" s="163" t="s">
        <v>318</v>
      </c>
      <c r="AU1540" s="163" t="s">
        <v>84</v>
      </c>
      <c r="AV1540" s="13" t="s">
        <v>84</v>
      </c>
      <c r="AW1540" s="13" t="s">
        <v>32</v>
      </c>
      <c r="AX1540" s="13" t="s">
        <v>75</v>
      </c>
      <c r="AY1540" s="163" t="s">
        <v>307</v>
      </c>
    </row>
    <row r="1541" spans="2:65" s="13" customFormat="1" ht="11.25">
      <c r="B1541" s="162"/>
      <c r="D1541" s="152" t="s">
        <v>318</v>
      </c>
      <c r="E1541" s="163" t="s">
        <v>1</v>
      </c>
      <c r="F1541" s="164" t="s">
        <v>3346</v>
      </c>
      <c r="H1541" s="165">
        <v>17.899999999999999</v>
      </c>
      <c r="I1541" s="166"/>
      <c r="L1541" s="162"/>
      <c r="M1541" s="167"/>
      <c r="T1541" s="168"/>
      <c r="AT1541" s="163" t="s">
        <v>318</v>
      </c>
      <c r="AU1541" s="163" t="s">
        <v>84</v>
      </c>
      <c r="AV1541" s="13" t="s">
        <v>84</v>
      </c>
      <c r="AW1541" s="13" t="s">
        <v>32</v>
      </c>
      <c r="AX1541" s="13" t="s">
        <v>75</v>
      </c>
      <c r="AY1541" s="163" t="s">
        <v>307</v>
      </c>
    </row>
    <row r="1542" spans="2:65" s="12" customFormat="1" ht="11.25">
      <c r="B1542" s="156"/>
      <c r="D1542" s="152" t="s">
        <v>318</v>
      </c>
      <c r="E1542" s="157" t="s">
        <v>1</v>
      </c>
      <c r="F1542" s="158" t="s">
        <v>3284</v>
      </c>
      <c r="H1542" s="157" t="s">
        <v>1</v>
      </c>
      <c r="I1542" s="159"/>
      <c r="L1542" s="156"/>
      <c r="M1542" s="160"/>
      <c r="T1542" s="161"/>
      <c r="AT1542" s="157" t="s">
        <v>318</v>
      </c>
      <c r="AU1542" s="157" t="s">
        <v>84</v>
      </c>
      <c r="AV1542" s="12" t="s">
        <v>82</v>
      </c>
      <c r="AW1542" s="12" t="s">
        <v>32</v>
      </c>
      <c r="AX1542" s="12" t="s">
        <v>75</v>
      </c>
      <c r="AY1542" s="157" t="s">
        <v>307</v>
      </c>
    </row>
    <row r="1543" spans="2:65" s="13" customFormat="1" ht="11.25">
      <c r="B1543" s="162"/>
      <c r="D1543" s="152" t="s">
        <v>318</v>
      </c>
      <c r="E1543" s="163" t="s">
        <v>1</v>
      </c>
      <c r="F1543" s="164" t="s">
        <v>3346</v>
      </c>
      <c r="H1543" s="165">
        <v>17.899999999999999</v>
      </c>
      <c r="I1543" s="166"/>
      <c r="L1543" s="162"/>
      <c r="M1543" s="167"/>
      <c r="T1543" s="168"/>
      <c r="AT1543" s="163" t="s">
        <v>318</v>
      </c>
      <c r="AU1543" s="163" t="s">
        <v>84</v>
      </c>
      <c r="AV1543" s="13" t="s">
        <v>84</v>
      </c>
      <c r="AW1543" s="13" t="s">
        <v>32</v>
      </c>
      <c r="AX1543" s="13" t="s">
        <v>75</v>
      </c>
      <c r="AY1543" s="163" t="s">
        <v>307</v>
      </c>
    </row>
    <row r="1544" spans="2:65" s="12" customFormat="1" ht="11.25">
      <c r="B1544" s="156"/>
      <c r="D1544" s="152" t="s">
        <v>318</v>
      </c>
      <c r="E1544" s="157" t="s">
        <v>1</v>
      </c>
      <c r="F1544" s="158" t="s">
        <v>3285</v>
      </c>
      <c r="H1544" s="157" t="s">
        <v>1</v>
      </c>
      <c r="I1544" s="159"/>
      <c r="L1544" s="156"/>
      <c r="M1544" s="160"/>
      <c r="T1544" s="161"/>
      <c r="AT1544" s="157" t="s">
        <v>318</v>
      </c>
      <c r="AU1544" s="157" t="s">
        <v>84</v>
      </c>
      <c r="AV1544" s="12" t="s">
        <v>82</v>
      </c>
      <c r="AW1544" s="12" t="s">
        <v>32</v>
      </c>
      <c r="AX1544" s="12" t="s">
        <v>75</v>
      </c>
      <c r="AY1544" s="157" t="s">
        <v>307</v>
      </c>
    </row>
    <row r="1545" spans="2:65" s="13" customFormat="1" ht="11.25">
      <c r="B1545" s="162"/>
      <c r="D1545" s="152" t="s">
        <v>318</v>
      </c>
      <c r="E1545" s="163" t="s">
        <v>1</v>
      </c>
      <c r="F1545" s="164" t="s">
        <v>3347</v>
      </c>
      <c r="H1545" s="165">
        <v>50.47</v>
      </c>
      <c r="I1545" s="166"/>
      <c r="L1545" s="162"/>
      <c r="M1545" s="167"/>
      <c r="T1545" s="168"/>
      <c r="AT1545" s="163" t="s">
        <v>318</v>
      </c>
      <c r="AU1545" s="163" t="s">
        <v>84</v>
      </c>
      <c r="AV1545" s="13" t="s">
        <v>84</v>
      </c>
      <c r="AW1545" s="13" t="s">
        <v>32</v>
      </c>
      <c r="AX1545" s="13" t="s">
        <v>75</v>
      </c>
      <c r="AY1545" s="163" t="s">
        <v>307</v>
      </c>
    </row>
    <row r="1546" spans="2:65" s="13" customFormat="1" ht="11.25">
      <c r="B1546" s="162"/>
      <c r="D1546" s="152" t="s">
        <v>318</v>
      </c>
      <c r="E1546" s="163" t="s">
        <v>1</v>
      </c>
      <c r="F1546" s="164" t="s">
        <v>3348</v>
      </c>
      <c r="H1546" s="165">
        <v>8.4</v>
      </c>
      <c r="I1546" s="166"/>
      <c r="L1546" s="162"/>
      <c r="M1546" s="167"/>
      <c r="T1546" s="168"/>
      <c r="AT1546" s="163" t="s">
        <v>318</v>
      </c>
      <c r="AU1546" s="163" t="s">
        <v>84</v>
      </c>
      <c r="AV1546" s="13" t="s">
        <v>84</v>
      </c>
      <c r="AW1546" s="13" t="s">
        <v>32</v>
      </c>
      <c r="AX1546" s="13" t="s">
        <v>75</v>
      </c>
      <c r="AY1546" s="163" t="s">
        <v>307</v>
      </c>
    </row>
    <row r="1547" spans="2:65" s="12" customFormat="1" ht="11.25">
      <c r="B1547" s="156"/>
      <c r="D1547" s="152" t="s">
        <v>318</v>
      </c>
      <c r="E1547" s="157" t="s">
        <v>1</v>
      </c>
      <c r="F1547" s="158" t="s">
        <v>3289</v>
      </c>
      <c r="H1547" s="157" t="s">
        <v>1</v>
      </c>
      <c r="I1547" s="159"/>
      <c r="L1547" s="156"/>
      <c r="M1547" s="160"/>
      <c r="T1547" s="161"/>
      <c r="AT1547" s="157" t="s">
        <v>318</v>
      </c>
      <c r="AU1547" s="157" t="s">
        <v>84</v>
      </c>
      <c r="AV1547" s="12" t="s">
        <v>82</v>
      </c>
      <c r="AW1547" s="12" t="s">
        <v>32</v>
      </c>
      <c r="AX1547" s="12" t="s">
        <v>75</v>
      </c>
      <c r="AY1547" s="157" t="s">
        <v>307</v>
      </c>
    </row>
    <row r="1548" spans="2:65" s="13" customFormat="1" ht="11.25">
      <c r="B1548" s="162"/>
      <c r="D1548" s="152" t="s">
        <v>318</v>
      </c>
      <c r="E1548" s="163" t="s">
        <v>1</v>
      </c>
      <c r="F1548" s="164" t="s">
        <v>3347</v>
      </c>
      <c r="H1548" s="165">
        <v>50.47</v>
      </c>
      <c r="I1548" s="166"/>
      <c r="L1548" s="162"/>
      <c r="M1548" s="167"/>
      <c r="T1548" s="168"/>
      <c r="AT1548" s="163" t="s">
        <v>318</v>
      </c>
      <c r="AU1548" s="163" t="s">
        <v>84</v>
      </c>
      <c r="AV1548" s="13" t="s">
        <v>84</v>
      </c>
      <c r="AW1548" s="13" t="s">
        <v>32</v>
      </c>
      <c r="AX1548" s="13" t="s">
        <v>75</v>
      </c>
      <c r="AY1548" s="163" t="s">
        <v>307</v>
      </c>
    </row>
    <row r="1549" spans="2:65" s="13" customFormat="1" ht="11.25">
      <c r="B1549" s="162"/>
      <c r="D1549" s="152" t="s">
        <v>318</v>
      </c>
      <c r="E1549" s="163" t="s">
        <v>1</v>
      </c>
      <c r="F1549" s="164" t="s">
        <v>3348</v>
      </c>
      <c r="H1549" s="165">
        <v>8.4</v>
      </c>
      <c r="I1549" s="166"/>
      <c r="L1549" s="162"/>
      <c r="M1549" s="167"/>
      <c r="T1549" s="168"/>
      <c r="AT1549" s="163" t="s">
        <v>318</v>
      </c>
      <c r="AU1549" s="163" t="s">
        <v>84</v>
      </c>
      <c r="AV1549" s="13" t="s">
        <v>84</v>
      </c>
      <c r="AW1549" s="13" t="s">
        <v>32</v>
      </c>
      <c r="AX1549" s="13" t="s">
        <v>75</v>
      </c>
      <c r="AY1549" s="163" t="s">
        <v>307</v>
      </c>
    </row>
    <row r="1550" spans="2:65" s="14" customFormat="1" ht="11.25">
      <c r="B1550" s="169"/>
      <c r="D1550" s="152" t="s">
        <v>318</v>
      </c>
      <c r="E1550" s="170" t="s">
        <v>1</v>
      </c>
      <c r="F1550" s="171" t="s">
        <v>325</v>
      </c>
      <c r="H1550" s="172">
        <v>434.29</v>
      </c>
      <c r="I1550" s="173"/>
      <c r="L1550" s="169"/>
      <c r="M1550" s="174"/>
      <c r="T1550" s="175"/>
      <c r="AT1550" s="170" t="s">
        <v>318</v>
      </c>
      <c r="AU1550" s="170" t="s">
        <v>84</v>
      </c>
      <c r="AV1550" s="14" t="s">
        <v>314</v>
      </c>
      <c r="AW1550" s="14" t="s">
        <v>32</v>
      </c>
      <c r="AX1550" s="14" t="s">
        <v>82</v>
      </c>
      <c r="AY1550" s="170" t="s">
        <v>307</v>
      </c>
    </row>
    <row r="1551" spans="2:65" s="1" customFormat="1" ht="21.75" customHeight="1">
      <c r="B1551" s="33"/>
      <c r="C1551" s="177" t="s">
        <v>1258</v>
      </c>
      <c r="D1551" s="177" t="s">
        <v>390</v>
      </c>
      <c r="E1551" s="178" t="s">
        <v>3291</v>
      </c>
      <c r="F1551" s="179" t="s">
        <v>3292</v>
      </c>
      <c r="G1551" s="180" t="s">
        <v>398</v>
      </c>
      <c r="H1551" s="181">
        <v>125.88500000000001</v>
      </c>
      <c r="I1551" s="182"/>
      <c r="J1551" s="183">
        <f>ROUND(I1551*H1551,2)</f>
        <v>0</v>
      </c>
      <c r="K1551" s="179" t="s">
        <v>313</v>
      </c>
      <c r="L1551" s="184"/>
      <c r="M1551" s="185" t="s">
        <v>1</v>
      </c>
      <c r="N1551" s="186" t="s">
        <v>40</v>
      </c>
      <c r="P1551" s="148">
        <f>O1551*H1551</f>
        <v>0</v>
      </c>
      <c r="Q1551" s="148">
        <v>1.2E-4</v>
      </c>
      <c r="R1551" s="148">
        <f>Q1551*H1551</f>
        <v>1.51062E-2</v>
      </c>
      <c r="S1551" s="148">
        <v>0</v>
      </c>
      <c r="T1551" s="149">
        <f>S1551*H1551</f>
        <v>0</v>
      </c>
      <c r="AR1551" s="150" t="s">
        <v>369</v>
      </c>
      <c r="AT1551" s="150" t="s">
        <v>390</v>
      </c>
      <c r="AU1551" s="150" t="s">
        <v>84</v>
      </c>
      <c r="AY1551" s="18" t="s">
        <v>307</v>
      </c>
      <c r="BE1551" s="151">
        <f>IF(N1551="základní",J1551,0)</f>
        <v>0</v>
      </c>
      <c r="BF1551" s="151">
        <f>IF(N1551="snížená",J1551,0)</f>
        <v>0</v>
      </c>
      <c r="BG1551" s="151">
        <f>IF(N1551="zákl. přenesená",J1551,0)</f>
        <v>0</v>
      </c>
      <c r="BH1551" s="151">
        <f>IF(N1551="sníž. přenesená",J1551,0)</f>
        <v>0</v>
      </c>
      <c r="BI1551" s="151">
        <f>IF(N1551="nulová",J1551,0)</f>
        <v>0</v>
      </c>
      <c r="BJ1551" s="18" t="s">
        <v>82</v>
      </c>
      <c r="BK1551" s="151">
        <f>ROUND(I1551*H1551,2)</f>
        <v>0</v>
      </c>
      <c r="BL1551" s="18" t="s">
        <v>314</v>
      </c>
      <c r="BM1551" s="150" t="s">
        <v>3349</v>
      </c>
    </row>
    <row r="1552" spans="2:65" s="1" customFormat="1" ht="11.25">
      <c r="B1552" s="33"/>
      <c r="D1552" s="152" t="s">
        <v>316</v>
      </c>
      <c r="F1552" s="153" t="s">
        <v>3292</v>
      </c>
      <c r="I1552" s="154"/>
      <c r="L1552" s="33"/>
      <c r="M1552" s="155"/>
      <c r="T1552" s="57"/>
      <c r="AT1552" s="18" t="s">
        <v>316</v>
      </c>
      <c r="AU1552" s="18" t="s">
        <v>84</v>
      </c>
    </row>
    <row r="1553" spans="2:65" s="12" customFormat="1" ht="11.25">
      <c r="B1553" s="156"/>
      <c r="D1553" s="152" t="s">
        <v>318</v>
      </c>
      <c r="E1553" s="157" t="s">
        <v>1</v>
      </c>
      <c r="F1553" s="158" t="s">
        <v>3273</v>
      </c>
      <c r="H1553" s="157" t="s">
        <v>1</v>
      </c>
      <c r="I1553" s="159"/>
      <c r="L1553" s="156"/>
      <c r="M1553" s="160"/>
      <c r="T1553" s="161"/>
      <c r="AT1553" s="157" t="s">
        <v>318</v>
      </c>
      <c r="AU1553" s="157" t="s">
        <v>84</v>
      </c>
      <c r="AV1553" s="12" t="s">
        <v>82</v>
      </c>
      <c r="AW1553" s="12" t="s">
        <v>32</v>
      </c>
      <c r="AX1553" s="12" t="s">
        <v>75</v>
      </c>
      <c r="AY1553" s="157" t="s">
        <v>307</v>
      </c>
    </row>
    <row r="1554" spans="2:65" s="12" customFormat="1" ht="11.25">
      <c r="B1554" s="156"/>
      <c r="D1554" s="152" t="s">
        <v>318</v>
      </c>
      <c r="E1554" s="157" t="s">
        <v>1</v>
      </c>
      <c r="F1554" s="158" t="s">
        <v>3274</v>
      </c>
      <c r="H1554" s="157" t="s">
        <v>1</v>
      </c>
      <c r="I1554" s="159"/>
      <c r="L1554" s="156"/>
      <c r="M1554" s="160"/>
      <c r="T1554" s="161"/>
      <c r="AT1554" s="157" t="s">
        <v>318</v>
      </c>
      <c r="AU1554" s="157" t="s">
        <v>84</v>
      </c>
      <c r="AV1554" s="12" t="s">
        <v>82</v>
      </c>
      <c r="AW1554" s="12" t="s">
        <v>32</v>
      </c>
      <c r="AX1554" s="12" t="s">
        <v>75</v>
      </c>
      <c r="AY1554" s="157" t="s">
        <v>307</v>
      </c>
    </row>
    <row r="1555" spans="2:65" s="13" customFormat="1" ht="11.25">
      <c r="B1555" s="162"/>
      <c r="D1555" s="152" t="s">
        <v>318</v>
      </c>
      <c r="E1555" s="163" t="s">
        <v>1</v>
      </c>
      <c r="F1555" s="164" t="s">
        <v>3341</v>
      </c>
      <c r="H1555" s="165">
        <v>26.39</v>
      </c>
      <c r="I1555" s="166"/>
      <c r="L1555" s="162"/>
      <c r="M1555" s="167"/>
      <c r="T1555" s="168"/>
      <c r="AT1555" s="163" t="s">
        <v>318</v>
      </c>
      <c r="AU1555" s="163" t="s">
        <v>84</v>
      </c>
      <c r="AV1555" s="13" t="s">
        <v>84</v>
      </c>
      <c r="AW1555" s="13" t="s">
        <v>32</v>
      </c>
      <c r="AX1555" s="13" t="s">
        <v>75</v>
      </c>
      <c r="AY1555" s="163" t="s">
        <v>307</v>
      </c>
    </row>
    <row r="1556" spans="2:65" s="13" customFormat="1" ht="11.25">
      <c r="B1556" s="162"/>
      <c r="D1556" s="152" t="s">
        <v>318</v>
      </c>
      <c r="E1556" s="163" t="s">
        <v>1</v>
      </c>
      <c r="F1556" s="164" t="s">
        <v>3342</v>
      </c>
      <c r="H1556" s="165">
        <v>84</v>
      </c>
      <c r="I1556" s="166"/>
      <c r="L1556" s="162"/>
      <c r="M1556" s="167"/>
      <c r="T1556" s="168"/>
      <c r="AT1556" s="163" t="s">
        <v>318</v>
      </c>
      <c r="AU1556" s="163" t="s">
        <v>84</v>
      </c>
      <c r="AV1556" s="13" t="s">
        <v>84</v>
      </c>
      <c r="AW1556" s="13" t="s">
        <v>32</v>
      </c>
      <c r="AX1556" s="13" t="s">
        <v>75</v>
      </c>
      <c r="AY1556" s="163" t="s">
        <v>307</v>
      </c>
    </row>
    <row r="1557" spans="2:65" s="13" customFormat="1" ht="11.25">
      <c r="B1557" s="162"/>
      <c r="D1557" s="152" t="s">
        <v>318</v>
      </c>
      <c r="E1557" s="163" t="s">
        <v>1</v>
      </c>
      <c r="F1557" s="164" t="s">
        <v>3343</v>
      </c>
      <c r="H1557" s="165">
        <v>9.5</v>
      </c>
      <c r="I1557" s="166"/>
      <c r="L1557" s="162"/>
      <c r="M1557" s="167"/>
      <c r="T1557" s="168"/>
      <c r="AT1557" s="163" t="s">
        <v>318</v>
      </c>
      <c r="AU1557" s="163" t="s">
        <v>84</v>
      </c>
      <c r="AV1557" s="13" t="s">
        <v>84</v>
      </c>
      <c r="AW1557" s="13" t="s">
        <v>32</v>
      </c>
      <c r="AX1557" s="13" t="s">
        <v>75</v>
      </c>
      <c r="AY1557" s="163" t="s">
        <v>307</v>
      </c>
    </row>
    <row r="1558" spans="2:65" s="14" customFormat="1" ht="11.25">
      <c r="B1558" s="169"/>
      <c r="D1558" s="152" t="s">
        <v>318</v>
      </c>
      <c r="E1558" s="170" t="s">
        <v>1</v>
      </c>
      <c r="F1558" s="171" t="s">
        <v>325</v>
      </c>
      <c r="H1558" s="172">
        <v>119.89</v>
      </c>
      <c r="I1558" s="173"/>
      <c r="L1558" s="169"/>
      <c r="M1558" s="174"/>
      <c r="T1558" s="175"/>
      <c r="AT1558" s="170" t="s">
        <v>318</v>
      </c>
      <c r="AU1558" s="170" t="s">
        <v>84</v>
      </c>
      <c r="AV1558" s="14" t="s">
        <v>314</v>
      </c>
      <c r="AW1558" s="14" t="s">
        <v>32</v>
      </c>
      <c r="AX1558" s="14" t="s">
        <v>82</v>
      </c>
      <c r="AY1558" s="170" t="s">
        <v>307</v>
      </c>
    </row>
    <row r="1559" spans="2:65" s="13" customFormat="1" ht="11.25">
      <c r="B1559" s="162"/>
      <c r="D1559" s="152" t="s">
        <v>318</v>
      </c>
      <c r="F1559" s="164" t="s">
        <v>3350</v>
      </c>
      <c r="H1559" s="165">
        <v>125.88500000000001</v>
      </c>
      <c r="I1559" s="166"/>
      <c r="L1559" s="162"/>
      <c r="M1559" s="167"/>
      <c r="T1559" s="168"/>
      <c r="AT1559" s="163" t="s">
        <v>318</v>
      </c>
      <c r="AU1559" s="163" t="s">
        <v>84</v>
      </c>
      <c r="AV1559" s="13" t="s">
        <v>84</v>
      </c>
      <c r="AW1559" s="13" t="s">
        <v>4</v>
      </c>
      <c r="AX1559" s="13" t="s">
        <v>82</v>
      </c>
      <c r="AY1559" s="163" t="s">
        <v>307</v>
      </c>
    </row>
    <row r="1560" spans="2:65" s="1" customFormat="1" ht="24.2" customHeight="1">
      <c r="B1560" s="33"/>
      <c r="C1560" s="177" t="s">
        <v>1263</v>
      </c>
      <c r="D1560" s="177" t="s">
        <v>390</v>
      </c>
      <c r="E1560" s="178" t="s">
        <v>3295</v>
      </c>
      <c r="F1560" s="179" t="s">
        <v>3296</v>
      </c>
      <c r="G1560" s="180" t="s">
        <v>398</v>
      </c>
      <c r="H1560" s="181">
        <v>206.49299999999999</v>
      </c>
      <c r="I1560" s="182"/>
      <c r="J1560" s="183">
        <f>ROUND(I1560*H1560,2)</f>
        <v>0</v>
      </c>
      <c r="K1560" s="179" t="s">
        <v>313</v>
      </c>
      <c r="L1560" s="184"/>
      <c r="M1560" s="185" t="s">
        <v>1</v>
      </c>
      <c r="N1560" s="186" t="s">
        <v>40</v>
      </c>
      <c r="P1560" s="148">
        <f>O1560*H1560</f>
        <v>0</v>
      </c>
      <c r="Q1560" s="148">
        <v>4.0000000000000003E-5</v>
      </c>
      <c r="R1560" s="148">
        <f>Q1560*H1560</f>
        <v>8.2597199999999999E-3</v>
      </c>
      <c r="S1560" s="148">
        <v>0</v>
      </c>
      <c r="T1560" s="149">
        <f>S1560*H1560</f>
        <v>0</v>
      </c>
      <c r="AR1560" s="150" t="s">
        <v>369</v>
      </c>
      <c r="AT1560" s="150" t="s">
        <v>390</v>
      </c>
      <c r="AU1560" s="150" t="s">
        <v>84</v>
      </c>
      <c r="AY1560" s="18" t="s">
        <v>307</v>
      </c>
      <c r="BE1560" s="151">
        <f>IF(N1560="základní",J1560,0)</f>
        <v>0</v>
      </c>
      <c r="BF1560" s="151">
        <f>IF(N1560="snížená",J1560,0)</f>
        <v>0</v>
      </c>
      <c r="BG1560" s="151">
        <f>IF(N1560="zákl. přenesená",J1560,0)</f>
        <v>0</v>
      </c>
      <c r="BH1560" s="151">
        <f>IF(N1560="sníž. přenesená",J1560,0)</f>
        <v>0</v>
      </c>
      <c r="BI1560" s="151">
        <f>IF(N1560="nulová",J1560,0)</f>
        <v>0</v>
      </c>
      <c r="BJ1560" s="18" t="s">
        <v>82</v>
      </c>
      <c r="BK1560" s="151">
        <f>ROUND(I1560*H1560,2)</f>
        <v>0</v>
      </c>
      <c r="BL1560" s="18" t="s">
        <v>314</v>
      </c>
      <c r="BM1560" s="150" t="s">
        <v>3351</v>
      </c>
    </row>
    <row r="1561" spans="2:65" s="1" customFormat="1" ht="11.25">
      <c r="B1561" s="33"/>
      <c r="D1561" s="152" t="s">
        <v>316</v>
      </c>
      <c r="F1561" s="153" t="s">
        <v>3296</v>
      </c>
      <c r="I1561" s="154"/>
      <c r="L1561" s="33"/>
      <c r="M1561" s="155"/>
      <c r="T1561" s="57"/>
      <c r="AT1561" s="18" t="s">
        <v>316</v>
      </c>
      <c r="AU1561" s="18" t="s">
        <v>84</v>
      </c>
    </row>
    <row r="1562" spans="2:65" s="12" customFormat="1" ht="11.25">
      <c r="B1562" s="156"/>
      <c r="D1562" s="152" t="s">
        <v>318</v>
      </c>
      <c r="E1562" s="157" t="s">
        <v>1</v>
      </c>
      <c r="F1562" s="158" t="s">
        <v>3278</v>
      </c>
      <c r="H1562" s="157" t="s">
        <v>1</v>
      </c>
      <c r="I1562" s="159"/>
      <c r="L1562" s="156"/>
      <c r="M1562" s="160"/>
      <c r="T1562" s="161"/>
      <c r="AT1562" s="157" t="s">
        <v>318</v>
      </c>
      <c r="AU1562" s="157" t="s">
        <v>84</v>
      </c>
      <c r="AV1562" s="12" t="s">
        <v>82</v>
      </c>
      <c r="AW1562" s="12" t="s">
        <v>32</v>
      </c>
      <c r="AX1562" s="12" t="s">
        <v>75</v>
      </c>
      <c r="AY1562" s="157" t="s">
        <v>307</v>
      </c>
    </row>
    <row r="1563" spans="2:65" s="13" customFormat="1" ht="11.25">
      <c r="B1563" s="162"/>
      <c r="D1563" s="152" t="s">
        <v>318</v>
      </c>
      <c r="E1563" s="163" t="s">
        <v>1</v>
      </c>
      <c r="F1563" s="164" t="s">
        <v>3344</v>
      </c>
      <c r="H1563" s="165">
        <v>62.86</v>
      </c>
      <c r="I1563" s="166"/>
      <c r="L1563" s="162"/>
      <c r="M1563" s="167"/>
      <c r="T1563" s="168"/>
      <c r="AT1563" s="163" t="s">
        <v>318</v>
      </c>
      <c r="AU1563" s="163" t="s">
        <v>84</v>
      </c>
      <c r="AV1563" s="13" t="s">
        <v>84</v>
      </c>
      <c r="AW1563" s="13" t="s">
        <v>32</v>
      </c>
      <c r="AX1563" s="13" t="s">
        <v>75</v>
      </c>
      <c r="AY1563" s="163" t="s">
        <v>307</v>
      </c>
    </row>
    <row r="1564" spans="2:65" s="13" customFormat="1" ht="11.25">
      <c r="B1564" s="162"/>
      <c r="D1564" s="152" t="s">
        <v>318</v>
      </c>
      <c r="E1564" s="163" t="s">
        <v>1</v>
      </c>
      <c r="F1564" s="164" t="s">
        <v>3345</v>
      </c>
      <c r="H1564" s="165">
        <v>98</v>
      </c>
      <c r="I1564" s="166"/>
      <c r="L1564" s="162"/>
      <c r="M1564" s="167"/>
      <c r="T1564" s="168"/>
      <c r="AT1564" s="163" t="s">
        <v>318</v>
      </c>
      <c r="AU1564" s="163" t="s">
        <v>84</v>
      </c>
      <c r="AV1564" s="13" t="s">
        <v>84</v>
      </c>
      <c r="AW1564" s="13" t="s">
        <v>32</v>
      </c>
      <c r="AX1564" s="13" t="s">
        <v>75</v>
      </c>
      <c r="AY1564" s="163" t="s">
        <v>307</v>
      </c>
    </row>
    <row r="1565" spans="2:65" s="13" customFormat="1" ht="11.25">
      <c r="B1565" s="162"/>
      <c r="D1565" s="152" t="s">
        <v>318</v>
      </c>
      <c r="E1565" s="163" t="s">
        <v>1</v>
      </c>
      <c r="F1565" s="164" t="s">
        <v>3346</v>
      </c>
      <c r="H1565" s="165">
        <v>17.899999999999999</v>
      </c>
      <c r="I1565" s="166"/>
      <c r="L1565" s="162"/>
      <c r="M1565" s="167"/>
      <c r="T1565" s="168"/>
      <c r="AT1565" s="163" t="s">
        <v>318</v>
      </c>
      <c r="AU1565" s="163" t="s">
        <v>84</v>
      </c>
      <c r="AV1565" s="13" t="s">
        <v>84</v>
      </c>
      <c r="AW1565" s="13" t="s">
        <v>32</v>
      </c>
      <c r="AX1565" s="13" t="s">
        <v>75</v>
      </c>
      <c r="AY1565" s="163" t="s">
        <v>307</v>
      </c>
    </row>
    <row r="1566" spans="2:65" s="12" customFormat="1" ht="11.25">
      <c r="B1566" s="156"/>
      <c r="D1566" s="152" t="s">
        <v>318</v>
      </c>
      <c r="E1566" s="157" t="s">
        <v>1</v>
      </c>
      <c r="F1566" s="158" t="s">
        <v>3284</v>
      </c>
      <c r="H1566" s="157" t="s">
        <v>1</v>
      </c>
      <c r="I1566" s="159"/>
      <c r="L1566" s="156"/>
      <c r="M1566" s="160"/>
      <c r="T1566" s="161"/>
      <c r="AT1566" s="157" t="s">
        <v>318</v>
      </c>
      <c r="AU1566" s="157" t="s">
        <v>84</v>
      </c>
      <c r="AV1566" s="12" t="s">
        <v>82</v>
      </c>
      <c r="AW1566" s="12" t="s">
        <v>32</v>
      </c>
      <c r="AX1566" s="12" t="s">
        <v>75</v>
      </c>
      <c r="AY1566" s="157" t="s">
        <v>307</v>
      </c>
    </row>
    <row r="1567" spans="2:65" s="13" customFormat="1" ht="11.25">
      <c r="B1567" s="162"/>
      <c r="D1567" s="152" t="s">
        <v>318</v>
      </c>
      <c r="E1567" s="163" t="s">
        <v>1</v>
      </c>
      <c r="F1567" s="164" t="s">
        <v>3346</v>
      </c>
      <c r="H1567" s="165">
        <v>17.899999999999999</v>
      </c>
      <c r="I1567" s="166"/>
      <c r="L1567" s="162"/>
      <c r="M1567" s="167"/>
      <c r="T1567" s="168"/>
      <c r="AT1567" s="163" t="s">
        <v>318</v>
      </c>
      <c r="AU1567" s="163" t="s">
        <v>84</v>
      </c>
      <c r="AV1567" s="13" t="s">
        <v>84</v>
      </c>
      <c r="AW1567" s="13" t="s">
        <v>32</v>
      </c>
      <c r="AX1567" s="13" t="s">
        <v>75</v>
      </c>
      <c r="AY1567" s="163" t="s">
        <v>307</v>
      </c>
    </row>
    <row r="1568" spans="2:65" s="14" customFormat="1" ht="11.25">
      <c r="B1568" s="169"/>
      <c r="D1568" s="152" t="s">
        <v>318</v>
      </c>
      <c r="E1568" s="170" t="s">
        <v>1</v>
      </c>
      <c r="F1568" s="171" t="s">
        <v>325</v>
      </c>
      <c r="H1568" s="172">
        <v>196.66</v>
      </c>
      <c r="I1568" s="173"/>
      <c r="L1568" s="169"/>
      <c r="M1568" s="174"/>
      <c r="T1568" s="175"/>
      <c r="AT1568" s="170" t="s">
        <v>318</v>
      </c>
      <c r="AU1568" s="170" t="s">
        <v>84</v>
      </c>
      <c r="AV1568" s="14" t="s">
        <v>314</v>
      </c>
      <c r="AW1568" s="14" t="s">
        <v>32</v>
      </c>
      <c r="AX1568" s="14" t="s">
        <v>82</v>
      </c>
      <c r="AY1568" s="170" t="s">
        <v>307</v>
      </c>
    </row>
    <row r="1569" spans="2:65" s="13" customFormat="1" ht="11.25">
      <c r="B1569" s="162"/>
      <c r="D1569" s="152" t="s">
        <v>318</v>
      </c>
      <c r="F1569" s="164" t="s">
        <v>3352</v>
      </c>
      <c r="H1569" s="165">
        <v>206.49299999999999</v>
      </c>
      <c r="I1569" s="166"/>
      <c r="L1569" s="162"/>
      <c r="M1569" s="167"/>
      <c r="T1569" s="168"/>
      <c r="AT1569" s="163" t="s">
        <v>318</v>
      </c>
      <c r="AU1569" s="163" t="s">
        <v>84</v>
      </c>
      <c r="AV1569" s="13" t="s">
        <v>84</v>
      </c>
      <c r="AW1569" s="13" t="s">
        <v>4</v>
      </c>
      <c r="AX1569" s="13" t="s">
        <v>82</v>
      </c>
      <c r="AY1569" s="163" t="s">
        <v>307</v>
      </c>
    </row>
    <row r="1570" spans="2:65" s="1" customFormat="1" ht="24.2" customHeight="1">
      <c r="B1570" s="33"/>
      <c r="C1570" s="177" t="s">
        <v>1271</v>
      </c>
      <c r="D1570" s="177" t="s">
        <v>390</v>
      </c>
      <c r="E1570" s="178" t="s">
        <v>3299</v>
      </c>
      <c r="F1570" s="179" t="s">
        <v>3300</v>
      </c>
      <c r="G1570" s="180" t="s">
        <v>398</v>
      </c>
      <c r="H1570" s="181">
        <v>61.814</v>
      </c>
      <c r="I1570" s="182"/>
      <c r="J1570" s="183">
        <f>ROUND(I1570*H1570,2)</f>
        <v>0</v>
      </c>
      <c r="K1570" s="179" t="s">
        <v>313</v>
      </c>
      <c r="L1570" s="184"/>
      <c r="M1570" s="185" t="s">
        <v>1</v>
      </c>
      <c r="N1570" s="186" t="s">
        <v>40</v>
      </c>
      <c r="P1570" s="148">
        <f>O1570*H1570</f>
        <v>0</v>
      </c>
      <c r="Q1570" s="148">
        <v>2.9999999999999997E-4</v>
      </c>
      <c r="R1570" s="148">
        <f>Q1570*H1570</f>
        <v>1.8544199999999997E-2</v>
      </c>
      <c r="S1570" s="148">
        <v>0</v>
      </c>
      <c r="T1570" s="149">
        <f>S1570*H1570</f>
        <v>0</v>
      </c>
      <c r="AR1570" s="150" t="s">
        <v>369</v>
      </c>
      <c r="AT1570" s="150" t="s">
        <v>390</v>
      </c>
      <c r="AU1570" s="150" t="s">
        <v>84</v>
      </c>
      <c r="AY1570" s="18" t="s">
        <v>307</v>
      </c>
      <c r="BE1570" s="151">
        <f>IF(N1570="základní",J1570,0)</f>
        <v>0</v>
      </c>
      <c r="BF1570" s="151">
        <f>IF(N1570="snížená",J1570,0)</f>
        <v>0</v>
      </c>
      <c r="BG1570" s="151">
        <f>IF(N1570="zákl. přenesená",J1570,0)</f>
        <v>0</v>
      </c>
      <c r="BH1570" s="151">
        <f>IF(N1570="sníž. přenesená",J1570,0)</f>
        <v>0</v>
      </c>
      <c r="BI1570" s="151">
        <f>IF(N1570="nulová",J1570,0)</f>
        <v>0</v>
      </c>
      <c r="BJ1570" s="18" t="s">
        <v>82</v>
      </c>
      <c r="BK1570" s="151">
        <f>ROUND(I1570*H1570,2)</f>
        <v>0</v>
      </c>
      <c r="BL1570" s="18" t="s">
        <v>314</v>
      </c>
      <c r="BM1570" s="150" t="s">
        <v>3353</v>
      </c>
    </row>
    <row r="1571" spans="2:65" s="1" customFormat="1" ht="11.25">
      <c r="B1571" s="33"/>
      <c r="D1571" s="152" t="s">
        <v>316</v>
      </c>
      <c r="F1571" s="153" t="s">
        <v>3300</v>
      </c>
      <c r="I1571" s="154"/>
      <c r="L1571" s="33"/>
      <c r="M1571" s="155"/>
      <c r="T1571" s="57"/>
      <c r="AT1571" s="18" t="s">
        <v>316</v>
      </c>
      <c r="AU1571" s="18" t="s">
        <v>84</v>
      </c>
    </row>
    <row r="1572" spans="2:65" s="12" customFormat="1" ht="11.25">
      <c r="B1572" s="156"/>
      <c r="D1572" s="152" t="s">
        <v>318</v>
      </c>
      <c r="E1572" s="157" t="s">
        <v>1</v>
      </c>
      <c r="F1572" s="158" t="s">
        <v>3285</v>
      </c>
      <c r="H1572" s="157" t="s">
        <v>1</v>
      </c>
      <c r="I1572" s="159"/>
      <c r="L1572" s="156"/>
      <c r="M1572" s="160"/>
      <c r="T1572" s="161"/>
      <c r="AT1572" s="157" t="s">
        <v>318</v>
      </c>
      <c r="AU1572" s="157" t="s">
        <v>84</v>
      </c>
      <c r="AV1572" s="12" t="s">
        <v>82</v>
      </c>
      <c r="AW1572" s="12" t="s">
        <v>32</v>
      </c>
      <c r="AX1572" s="12" t="s">
        <v>75</v>
      </c>
      <c r="AY1572" s="157" t="s">
        <v>307</v>
      </c>
    </row>
    <row r="1573" spans="2:65" s="13" customFormat="1" ht="11.25">
      <c r="B1573" s="162"/>
      <c r="D1573" s="152" t="s">
        <v>318</v>
      </c>
      <c r="E1573" s="163" t="s">
        <v>1</v>
      </c>
      <c r="F1573" s="164" t="s">
        <v>3347</v>
      </c>
      <c r="H1573" s="165">
        <v>50.47</v>
      </c>
      <c r="I1573" s="166"/>
      <c r="L1573" s="162"/>
      <c r="M1573" s="167"/>
      <c r="T1573" s="168"/>
      <c r="AT1573" s="163" t="s">
        <v>318</v>
      </c>
      <c r="AU1573" s="163" t="s">
        <v>84</v>
      </c>
      <c r="AV1573" s="13" t="s">
        <v>84</v>
      </c>
      <c r="AW1573" s="13" t="s">
        <v>32</v>
      </c>
      <c r="AX1573" s="13" t="s">
        <v>75</v>
      </c>
      <c r="AY1573" s="163" t="s">
        <v>307</v>
      </c>
    </row>
    <row r="1574" spans="2:65" s="13" customFormat="1" ht="11.25">
      <c r="B1574" s="162"/>
      <c r="D1574" s="152" t="s">
        <v>318</v>
      </c>
      <c r="E1574" s="163" t="s">
        <v>1</v>
      </c>
      <c r="F1574" s="164" t="s">
        <v>3348</v>
      </c>
      <c r="H1574" s="165">
        <v>8.4</v>
      </c>
      <c r="I1574" s="166"/>
      <c r="L1574" s="162"/>
      <c r="M1574" s="167"/>
      <c r="T1574" s="168"/>
      <c r="AT1574" s="163" t="s">
        <v>318</v>
      </c>
      <c r="AU1574" s="163" t="s">
        <v>84</v>
      </c>
      <c r="AV1574" s="13" t="s">
        <v>84</v>
      </c>
      <c r="AW1574" s="13" t="s">
        <v>32</v>
      </c>
      <c r="AX1574" s="13" t="s">
        <v>75</v>
      </c>
      <c r="AY1574" s="163" t="s">
        <v>307</v>
      </c>
    </row>
    <row r="1575" spans="2:65" s="14" customFormat="1" ht="11.25">
      <c r="B1575" s="169"/>
      <c r="D1575" s="152" t="s">
        <v>318</v>
      </c>
      <c r="E1575" s="170" t="s">
        <v>1</v>
      </c>
      <c r="F1575" s="171" t="s">
        <v>325</v>
      </c>
      <c r="H1575" s="172">
        <v>58.87</v>
      </c>
      <c r="I1575" s="173"/>
      <c r="L1575" s="169"/>
      <c r="M1575" s="174"/>
      <c r="T1575" s="175"/>
      <c r="AT1575" s="170" t="s">
        <v>318</v>
      </c>
      <c r="AU1575" s="170" t="s">
        <v>84</v>
      </c>
      <c r="AV1575" s="14" t="s">
        <v>314</v>
      </c>
      <c r="AW1575" s="14" t="s">
        <v>32</v>
      </c>
      <c r="AX1575" s="14" t="s">
        <v>82</v>
      </c>
      <c r="AY1575" s="170" t="s">
        <v>307</v>
      </c>
    </row>
    <row r="1576" spans="2:65" s="13" customFormat="1" ht="11.25">
      <c r="B1576" s="162"/>
      <c r="D1576" s="152" t="s">
        <v>318</v>
      </c>
      <c r="F1576" s="164" t="s">
        <v>3354</v>
      </c>
      <c r="H1576" s="165">
        <v>61.814</v>
      </c>
      <c r="I1576" s="166"/>
      <c r="L1576" s="162"/>
      <c r="M1576" s="167"/>
      <c r="T1576" s="168"/>
      <c r="AT1576" s="163" t="s">
        <v>318</v>
      </c>
      <c r="AU1576" s="163" t="s">
        <v>84</v>
      </c>
      <c r="AV1576" s="13" t="s">
        <v>84</v>
      </c>
      <c r="AW1576" s="13" t="s">
        <v>4</v>
      </c>
      <c r="AX1576" s="13" t="s">
        <v>82</v>
      </c>
      <c r="AY1576" s="163" t="s">
        <v>307</v>
      </c>
    </row>
    <row r="1577" spans="2:65" s="1" customFormat="1" ht="24.2" customHeight="1">
      <c r="B1577" s="33"/>
      <c r="C1577" s="177" t="s">
        <v>1275</v>
      </c>
      <c r="D1577" s="177" t="s">
        <v>390</v>
      </c>
      <c r="E1577" s="178" t="s">
        <v>3303</v>
      </c>
      <c r="F1577" s="179" t="s">
        <v>3304</v>
      </c>
      <c r="G1577" s="180" t="s">
        <v>398</v>
      </c>
      <c r="H1577" s="181">
        <v>61.814</v>
      </c>
      <c r="I1577" s="182"/>
      <c r="J1577" s="183">
        <f>ROUND(I1577*H1577,2)</f>
        <v>0</v>
      </c>
      <c r="K1577" s="179" t="s">
        <v>313</v>
      </c>
      <c r="L1577" s="184"/>
      <c r="M1577" s="185" t="s">
        <v>1</v>
      </c>
      <c r="N1577" s="186" t="s">
        <v>40</v>
      </c>
      <c r="P1577" s="148">
        <f>O1577*H1577</f>
        <v>0</v>
      </c>
      <c r="Q1577" s="148">
        <v>2.0000000000000001E-4</v>
      </c>
      <c r="R1577" s="148">
        <f>Q1577*H1577</f>
        <v>1.23628E-2</v>
      </c>
      <c r="S1577" s="148">
        <v>0</v>
      </c>
      <c r="T1577" s="149">
        <f>S1577*H1577</f>
        <v>0</v>
      </c>
      <c r="AR1577" s="150" t="s">
        <v>369</v>
      </c>
      <c r="AT1577" s="150" t="s">
        <v>390</v>
      </c>
      <c r="AU1577" s="150" t="s">
        <v>84</v>
      </c>
      <c r="AY1577" s="18" t="s">
        <v>307</v>
      </c>
      <c r="BE1577" s="151">
        <f>IF(N1577="základní",J1577,0)</f>
        <v>0</v>
      </c>
      <c r="BF1577" s="151">
        <f>IF(N1577="snížená",J1577,0)</f>
        <v>0</v>
      </c>
      <c r="BG1577" s="151">
        <f>IF(N1577="zákl. přenesená",J1577,0)</f>
        <v>0</v>
      </c>
      <c r="BH1577" s="151">
        <f>IF(N1577="sníž. přenesená",J1577,0)</f>
        <v>0</v>
      </c>
      <c r="BI1577" s="151">
        <f>IF(N1577="nulová",J1577,0)</f>
        <v>0</v>
      </c>
      <c r="BJ1577" s="18" t="s">
        <v>82</v>
      </c>
      <c r="BK1577" s="151">
        <f>ROUND(I1577*H1577,2)</f>
        <v>0</v>
      </c>
      <c r="BL1577" s="18" t="s">
        <v>314</v>
      </c>
      <c r="BM1577" s="150" t="s">
        <v>3355</v>
      </c>
    </row>
    <row r="1578" spans="2:65" s="1" customFormat="1" ht="11.25">
      <c r="B1578" s="33"/>
      <c r="D1578" s="152" t="s">
        <v>316</v>
      </c>
      <c r="F1578" s="153" t="s">
        <v>3304</v>
      </c>
      <c r="I1578" s="154"/>
      <c r="L1578" s="33"/>
      <c r="M1578" s="155"/>
      <c r="T1578" s="57"/>
      <c r="AT1578" s="18" t="s">
        <v>316</v>
      </c>
      <c r="AU1578" s="18" t="s">
        <v>84</v>
      </c>
    </row>
    <row r="1579" spans="2:65" s="12" customFormat="1" ht="11.25">
      <c r="B1579" s="156"/>
      <c r="D1579" s="152" t="s">
        <v>318</v>
      </c>
      <c r="E1579" s="157" t="s">
        <v>1</v>
      </c>
      <c r="F1579" s="158" t="s">
        <v>3289</v>
      </c>
      <c r="H1579" s="157" t="s">
        <v>1</v>
      </c>
      <c r="I1579" s="159"/>
      <c r="L1579" s="156"/>
      <c r="M1579" s="160"/>
      <c r="T1579" s="161"/>
      <c r="AT1579" s="157" t="s">
        <v>318</v>
      </c>
      <c r="AU1579" s="157" t="s">
        <v>84</v>
      </c>
      <c r="AV1579" s="12" t="s">
        <v>82</v>
      </c>
      <c r="AW1579" s="12" t="s">
        <v>32</v>
      </c>
      <c r="AX1579" s="12" t="s">
        <v>75</v>
      </c>
      <c r="AY1579" s="157" t="s">
        <v>307</v>
      </c>
    </row>
    <row r="1580" spans="2:65" s="13" customFormat="1" ht="11.25">
      <c r="B1580" s="162"/>
      <c r="D1580" s="152" t="s">
        <v>318</v>
      </c>
      <c r="E1580" s="163" t="s">
        <v>1</v>
      </c>
      <c r="F1580" s="164" t="s">
        <v>3347</v>
      </c>
      <c r="H1580" s="165">
        <v>50.47</v>
      </c>
      <c r="I1580" s="166"/>
      <c r="L1580" s="162"/>
      <c r="M1580" s="167"/>
      <c r="T1580" s="168"/>
      <c r="AT1580" s="163" t="s">
        <v>318</v>
      </c>
      <c r="AU1580" s="163" t="s">
        <v>84</v>
      </c>
      <c r="AV1580" s="13" t="s">
        <v>84</v>
      </c>
      <c r="AW1580" s="13" t="s">
        <v>32</v>
      </c>
      <c r="AX1580" s="13" t="s">
        <v>75</v>
      </c>
      <c r="AY1580" s="163" t="s">
        <v>307</v>
      </c>
    </row>
    <row r="1581" spans="2:65" s="13" customFormat="1" ht="11.25">
      <c r="B1581" s="162"/>
      <c r="D1581" s="152" t="s">
        <v>318</v>
      </c>
      <c r="E1581" s="163" t="s">
        <v>1</v>
      </c>
      <c r="F1581" s="164" t="s">
        <v>3348</v>
      </c>
      <c r="H1581" s="165">
        <v>8.4</v>
      </c>
      <c r="I1581" s="166"/>
      <c r="L1581" s="162"/>
      <c r="M1581" s="167"/>
      <c r="T1581" s="168"/>
      <c r="AT1581" s="163" t="s">
        <v>318</v>
      </c>
      <c r="AU1581" s="163" t="s">
        <v>84</v>
      </c>
      <c r="AV1581" s="13" t="s">
        <v>84</v>
      </c>
      <c r="AW1581" s="13" t="s">
        <v>32</v>
      </c>
      <c r="AX1581" s="13" t="s">
        <v>75</v>
      </c>
      <c r="AY1581" s="163" t="s">
        <v>307</v>
      </c>
    </row>
    <row r="1582" spans="2:65" s="14" customFormat="1" ht="11.25">
      <c r="B1582" s="169"/>
      <c r="D1582" s="152" t="s">
        <v>318</v>
      </c>
      <c r="E1582" s="170" t="s">
        <v>1</v>
      </c>
      <c r="F1582" s="171" t="s">
        <v>325</v>
      </c>
      <c r="H1582" s="172">
        <v>58.87</v>
      </c>
      <c r="I1582" s="173"/>
      <c r="L1582" s="169"/>
      <c r="M1582" s="174"/>
      <c r="T1582" s="175"/>
      <c r="AT1582" s="170" t="s">
        <v>318</v>
      </c>
      <c r="AU1582" s="170" t="s">
        <v>84</v>
      </c>
      <c r="AV1582" s="14" t="s">
        <v>314</v>
      </c>
      <c r="AW1582" s="14" t="s">
        <v>32</v>
      </c>
      <c r="AX1582" s="14" t="s">
        <v>82</v>
      </c>
      <c r="AY1582" s="170" t="s">
        <v>307</v>
      </c>
    </row>
    <row r="1583" spans="2:65" s="13" customFormat="1" ht="11.25">
      <c r="B1583" s="162"/>
      <c r="D1583" s="152" t="s">
        <v>318</v>
      </c>
      <c r="F1583" s="164" t="s">
        <v>3354</v>
      </c>
      <c r="H1583" s="165">
        <v>61.814</v>
      </c>
      <c r="I1583" s="166"/>
      <c r="L1583" s="162"/>
      <c r="M1583" s="167"/>
      <c r="T1583" s="168"/>
      <c r="AT1583" s="163" t="s">
        <v>318</v>
      </c>
      <c r="AU1583" s="163" t="s">
        <v>84</v>
      </c>
      <c r="AV1583" s="13" t="s">
        <v>84</v>
      </c>
      <c r="AW1583" s="13" t="s">
        <v>4</v>
      </c>
      <c r="AX1583" s="13" t="s">
        <v>82</v>
      </c>
      <c r="AY1583" s="163" t="s">
        <v>307</v>
      </c>
    </row>
    <row r="1584" spans="2:65" s="1" customFormat="1" ht="24.2" customHeight="1">
      <c r="B1584" s="33"/>
      <c r="C1584" s="139" t="s">
        <v>1280</v>
      </c>
      <c r="D1584" s="139" t="s">
        <v>309</v>
      </c>
      <c r="E1584" s="140" t="s">
        <v>703</v>
      </c>
      <c r="F1584" s="141" t="s">
        <v>704</v>
      </c>
      <c r="G1584" s="142" t="s">
        <v>312</v>
      </c>
      <c r="H1584" s="143">
        <v>421.548</v>
      </c>
      <c r="I1584" s="144"/>
      <c r="J1584" s="145">
        <f>ROUND(I1584*H1584,2)</f>
        <v>0</v>
      </c>
      <c r="K1584" s="141" t="s">
        <v>313</v>
      </c>
      <c r="L1584" s="33"/>
      <c r="M1584" s="146" t="s">
        <v>1</v>
      </c>
      <c r="N1584" s="147" t="s">
        <v>40</v>
      </c>
      <c r="P1584" s="148">
        <f>O1584*H1584</f>
        <v>0</v>
      </c>
      <c r="Q1584" s="148">
        <v>1.3999999999999999E-4</v>
      </c>
      <c r="R1584" s="148">
        <f>Q1584*H1584</f>
        <v>5.9016719999999995E-2</v>
      </c>
      <c r="S1584" s="148">
        <v>0</v>
      </c>
      <c r="T1584" s="149">
        <f>S1584*H1584</f>
        <v>0</v>
      </c>
      <c r="AR1584" s="150" t="s">
        <v>314</v>
      </c>
      <c r="AT1584" s="150" t="s">
        <v>309</v>
      </c>
      <c r="AU1584" s="150" t="s">
        <v>84</v>
      </c>
      <c r="AY1584" s="18" t="s">
        <v>307</v>
      </c>
      <c r="BE1584" s="151">
        <f>IF(N1584="základní",J1584,0)</f>
        <v>0</v>
      </c>
      <c r="BF1584" s="151">
        <f>IF(N1584="snížená",J1584,0)</f>
        <v>0</v>
      </c>
      <c r="BG1584" s="151">
        <f>IF(N1584="zákl. přenesená",J1584,0)</f>
        <v>0</v>
      </c>
      <c r="BH1584" s="151">
        <f>IF(N1584="sníž. přenesená",J1584,0)</f>
        <v>0</v>
      </c>
      <c r="BI1584" s="151">
        <f>IF(N1584="nulová",J1584,0)</f>
        <v>0</v>
      </c>
      <c r="BJ1584" s="18" t="s">
        <v>82</v>
      </c>
      <c r="BK1584" s="151">
        <f>ROUND(I1584*H1584,2)</f>
        <v>0</v>
      </c>
      <c r="BL1584" s="18" t="s">
        <v>314</v>
      </c>
      <c r="BM1584" s="150" t="s">
        <v>3356</v>
      </c>
    </row>
    <row r="1585" spans="2:65" s="1" customFormat="1" ht="19.5">
      <c r="B1585" s="33"/>
      <c r="D1585" s="152" t="s">
        <v>316</v>
      </c>
      <c r="F1585" s="153" t="s">
        <v>706</v>
      </c>
      <c r="I1585" s="154"/>
      <c r="L1585" s="33"/>
      <c r="M1585" s="155"/>
      <c r="T1585" s="57"/>
      <c r="AT1585" s="18" t="s">
        <v>316</v>
      </c>
      <c r="AU1585" s="18" t="s">
        <v>84</v>
      </c>
    </row>
    <row r="1586" spans="2:65" s="1" customFormat="1" ht="24.2" customHeight="1">
      <c r="B1586" s="33"/>
      <c r="C1586" s="139" t="s">
        <v>1287</v>
      </c>
      <c r="D1586" s="139" t="s">
        <v>309</v>
      </c>
      <c r="E1586" s="140" t="s">
        <v>3357</v>
      </c>
      <c r="F1586" s="141" t="s">
        <v>3358</v>
      </c>
      <c r="G1586" s="142" t="s">
        <v>312</v>
      </c>
      <c r="H1586" s="143">
        <v>434.86799999999999</v>
      </c>
      <c r="I1586" s="144"/>
      <c r="J1586" s="145">
        <f>ROUND(I1586*H1586,2)</f>
        <v>0</v>
      </c>
      <c r="K1586" s="141" t="s">
        <v>313</v>
      </c>
      <c r="L1586" s="33"/>
      <c r="M1586" s="146" t="s">
        <v>1</v>
      </c>
      <c r="N1586" s="147" t="s">
        <v>40</v>
      </c>
      <c r="P1586" s="148">
        <f>O1586*H1586</f>
        <v>0</v>
      </c>
      <c r="Q1586" s="148">
        <v>3.3E-3</v>
      </c>
      <c r="R1586" s="148">
        <f>Q1586*H1586</f>
        <v>1.4350643999999999</v>
      </c>
      <c r="S1586" s="148">
        <v>0</v>
      </c>
      <c r="T1586" s="149">
        <f>S1586*H1586</f>
        <v>0</v>
      </c>
      <c r="AR1586" s="150" t="s">
        <v>314</v>
      </c>
      <c r="AT1586" s="150" t="s">
        <v>309</v>
      </c>
      <c r="AU1586" s="150" t="s">
        <v>84</v>
      </c>
      <c r="AY1586" s="18" t="s">
        <v>307</v>
      </c>
      <c r="BE1586" s="151">
        <f>IF(N1586="základní",J1586,0)</f>
        <v>0</v>
      </c>
      <c r="BF1586" s="151">
        <f>IF(N1586="snížená",J1586,0)</f>
        <v>0</v>
      </c>
      <c r="BG1586" s="151">
        <f>IF(N1586="zákl. přenesená",J1586,0)</f>
        <v>0</v>
      </c>
      <c r="BH1586" s="151">
        <f>IF(N1586="sníž. přenesená",J1586,0)</f>
        <v>0</v>
      </c>
      <c r="BI1586" s="151">
        <f>IF(N1586="nulová",J1586,0)</f>
        <v>0</v>
      </c>
      <c r="BJ1586" s="18" t="s">
        <v>82</v>
      </c>
      <c r="BK1586" s="151">
        <f>ROUND(I1586*H1586,2)</f>
        <v>0</v>
      </c>
      <c r="BL1586" s="18" t="s">
        <v>314</v>
      </c>
      <c r="BM1586" s="150" t="s">
        <v>3359</v>
      </c>
    </row>
    <row r="1587" spans="2:65" s="1" customFormat="1" ht="19.5">
      <c r="B1587" s="33"/>
      <c r="D1587" s="152" t="s">
        <v>316</v>
      </c>
      <c r="F1587" s="153" t="s">
        <v>3360</v>
      </c>
      <c r="I1587" s="154"/>
      <c r="L1587" s="33"/>
      <c r="M1587" s="155"/>
      <c r="T1587" s="57"/>
      <c r="AT1587" s="18" t="s">
        <v>316</v>
      </c>
      <c r="AU1587" s="18" t="s">
        <v>84</v>
      </c>
    </row>
    <row r="1588" spans="2:65" s="13" customFormat="1" ht="11.25">
      <c r="B1588" s="162"/>
      <c r="D1588" s="152" t="s">
        <v>318</v>
      </c>
      <c r="E1588" s="163" t="s">
        <v>1</v>
      </c>
      <c r="F1588" s="164" t="s">
        <v>2413</v>
      </c>
      <c r="H1588" s="165">
        <v>434.86799999999999</v>
      </c>
      <c r="I1588" s="166"/>
      <c r="L1588" s="162"/>
      <c r="M1588" s="167"/>
      <c r="T1588" s="168"/>
      <c r="AT1588" s="163" t="s">
        <v>318</v>
      </c>
      <c r="AU1588" s="163" t="s">
        <v>84</v>
      </c>
      <c r="AV1588" s="13" t="s">
        <v>84</v>
      </c>
      <c r="AW1588" s="13" t="s">
        <v>32</v>
      </c>
      <c r="AX1588" s="13" t="s">
        <v>82</v>
      </c>
      <c r="AY1588" s="163" t="s">
        <v>307</v>
      </c>
    </row>
    <row r="1589" spans="2:65" s="1" customFormat="1" ht="11.25">
      <c r="B1589" s="33"/>
      <c r="D1589" s="152" t="s">
        <v>648</v>
      </c>
      <c r="F1589" s="187" t="s">
        <v>3329</v>
      </c>
      <c r="L1589" s="33"/>
      <c r="M1589" s="155"/>
      <c r="T1589" s="57"/>
      <c r="AU1589" s="18" t="s">
        <v>84</v>
      </c>
    </row>
    <row r="1590" spans="2:65" s="1" customFormat="1" ht="11.25">
      <c r="B1590" s="33"/>
      <c r="D1590" s="152" t="s">
        <v>648</v>
      </c>
      <c r="F1590" s="188" t="s">
        <v>3330</v>
      </c>
      <c r="H1590" s="189">
        <v>0</v>
      </c>
      <c r="L1590" s="33"/>
      <c r="M1590" s="155"/>
      <c r="T1590" s="57"/>
      <c r="AU1590" s="18" t="s">
        <v>84</v>
      </c>
    </row>
    <row r="1591" spans="2:65" s="1" customFormat="1" ht="11.25">
      <c r="B1591" s="33"/>
      <c r="D1591" s="152" t="s">
        <v>648</v>
      </c>
      <c r="F1591" s="188" t="s">
        <v>3331</v>
      </c>
      <c r="H1591" s="189">
        <v>0</v>
      </c>
      <c r="L1591" s="33"/>
      <c r="M1591" s="155"/>
      <c r="T1591" s="57"/>
      <c r="AU1591" s="18" t="s">
        <v>84</v>
      </c>
    </row>
    <row r="1592" spans="2:65" s="1" customFormat="1" ht="11.25">
      <c r="B1592" s="33"/>
      <c r="D1592" s="152" t="s">
        <v>648</v>
      </c>
      <c r="F1592" s="188" t="s">
        <v>3332</v>
      </c>
      <c r="H1592" s="189">
        <v>198.3</v>
      </c>
      <c r="L1592" s="33"/>
      <c r="M1592" s="155"/>
      <c r="T1592" s="57"/>
      <c r="AU1592" s="18" t="s">
        <v>84</v>
      </c>
    </row>
    <row r="1593" spans="2:65" s="1" customFormat="1" ht="11.25">
      <c r="B1593" s="33"/>
      <c r="D1593" s="152" t="s">
        <v>648</v>
      </c>
      <c r="F1593" s="188" t="s">
        <v>3333</v>
      </c>
      <c r="H1593" s="189">
        <v>0</v>
      </c>
      <c r="L1593" s="33"/>
      <c r="M1593" s="155"/>
      <c r="T1593" s="57"/>
      <c r="AU1593" s="18" t="s">
        <v>84</v>
      </c>
    </row>
    <row r="1594" spans="2:65" s="1" customFormat="1" ht="11.25">
      <c r="B1594" s="33"/>
      <c r="D1594" s="152" t="s">
        <v>648</v>
      </c>
      <c r="F1594" s="188" t="s">
        <v>3334</v>
      </c>
      <c r="H1594" s="189">
        <v>126.622</v>
      </c>
      <c r="L1594" s="33"/>
      <c r="M1594" s="155"/>
      <c r="T1594" s="57"/>
      <c r="AU1594" s="18" t="s">
        <v>84</v>
      </c>
    </row>
    <row r="1595" spans="2:65" s="1" customFormat="1" ht="11.25">
      <c r="B1595" s="33"/>
      <c r="D1595" s="152" t="s">
        <v>648</v>
      </c>
      <c r="F1595" s="188" t="s">
        <v>3335</v>
      </c>
      <c r="H1595" s="189">
        <v>0</v>
      </c>
      <c r="L1595" s="33"/>
      <c r="M1595" s="155"/>
      <c r="T1595" s="57"/>
      <c r="AU1595" s="18" t="s">
        <v>84</v>
      </c>
    </row>
    <row r="1596" spans="2:65" s="1" customFormat="1" ht="11.25">
      <c r="B1596" s="33"/>
      <c r="D1596" s="152" t="s">
        <v>648</v>
      </c>
      <c r="F1596" s="188" t="s">
        <v>3336</v>
      </c>
      <c r="H1596" s="189">
        <v>96.626000000000005</v>
      </c>
      <c r="L1596" s="33"/>
      <c r="M1596" s="155"/>
      <c r="T1596" s="57"/>
      <c r="AU1596" s="18" t="s">
        <v>84</v>
      </c>
    </row>
    <row r="1597" spans="2:65" s="1" customFormat="1" ht="11.25">
      <c r="B1597" s="33"/>
      <c r="D1597" s="152" t="s">
        <v>648</v>
      </c>
      <c r="F1597" s="188" t="s">
        <v>3337</v>
      </c>
      <c r="H1597" s="189">
        <v>0</v>
      </c>
      <c r="L1597" s="33"/>
      <c r="M1597" s="155"/>
      <c r="T1597" s="57"/>
      <c r="AU1597" s="18" t="s">
        <v>84</v>
      </c>
    </row>
    <row r="1598" spans="2:65" s="1" customFormat="1" ht="11.25">
      <c r="B1598" s="33"/>
      <c r="D1598" s="152" t="s">
        <v>648</v>
      </c>
      <c r="F1598" s="188" t="s">
        <v>3338</v>
      </c>
      <c r="H1598" s="189">
        <v>13.32</v>
      </c>
      <c r="L1598" s="33"/>
      <c r="M1598" s="155"/>
      <c r="T1598" s="57"/>
      <c r="AU1598" s="18" t="s">
        <v>84</v>
      </c>
    </row>
    <row r="1599" spans="2:65" s="1" customFormat="1" ht="11.25">
      <c r="B1599" s="33"/>
      <c r="D1599" s="152" t="s">
        <v>648</v>
      </c>
      <c r="F1599" s="188" t="s">
        <v>325</v>
      </c>
      <c r="H1599" s="189">
        <v>434.86799999999999</v>
      </c>
      <c r="L1599" s="33"/>
      <c r="M1599" s="155"/>
      <c r="T1599" s="57"/>
      <c r="AU1599" s="18" t="s">
        <v>84</v>
      </c>
    </row>
    <row r="1600" spans="2:65" s="11" customFormat="1" ht="22.9" customHeight="1">
      <c r="B1600" s="127"/>
      <c r="D1600" s="128" t="s">
        <v>74</v>
      </c>
      <c r="E1600" s="137" t="s">
        <v>759</v>
      </c>
      <c r="F1600" s="137" t="s">
        <v>3361</v>
      </c>
      <c r="I1600" s="130"/>
      <c r="J1600" s="138">
        <f>BK1600</f>
        <v>0</v>
      </c>
      <c r="L1600" s="127"/>
      <c r="M1600" s="132"/>
      <c r="P1600" s="133">
        <f>SUM(P1601:P1782)</f>
        <v>0</v>
      </c>
      <c r="R1600" s="133">
        <f>SUM(R1601:R1782)</f>
        <v>73.420926959999989</v>
      </c>
      <c r="T1600" s="134">
        <f>SUM(T1601:T1782)</f>
        <v>0</v>
      </c>
      <c r="AR1600" s="128" t="s">
        <v>82</v>
      </c>
      <c r="AT1600" s="135" t="s">
        <v>74</v>
      </c>
      <c r="AU1600" s="135" t="s">
        <v>82</v>
      </c>
      <c r="AY1600" s="128" t="s">
        <v>307</v>
      </c>
      <c r="BK1600" s="136">
        <f>SUM(BK1601:BK1782)</f>
        <v>0</v>
      </c>
    </row>
    <row r="1601" spans="2:65" s="1" customFormat="1" ht="24.2" customHeight="1">
      <c r="B1601" s="33"/>
      <c r="C1601" s="139" t="s">
        <v>1292</v>
      </c>
      <c r="D1601" s="139" t="s">
        <v>309</v>
      </c>
      <c r="E1601" s="140" t="s">
        <v>3362</v>
      </c>
      <c r="F1601" s="141" t="s">
        <v>3363</v>
      </c>
      <c r="G1601" s="142" t="s">
        <v>312</v>
      </c>
      <c r="H1601" s="143">
        <v>666.23199999999997</v>
      </c>
      <c r="I1601" s="144"/>
      <c r="J1601" s="145">
        <f>ROUND(I1601*H1601,2)</f>
        <v>0</v>
      </c>
      <c r="K1601" s="141" t="s">
        <v>313</v>
      </c>
      <c r="L1601" s="33"/>
      <c r="M1601" s="146" t="s">
        <v>1</v>
      </c>
      <c r="N1601" s="147" t="s">
        <v>40</v>
      </c>
      <c r="P1601" s="148">
        <f>O1601*H1601</f>
        <v>0</v>
      </c>
      <c r="Q1601" s="148">
        <v>0.11</v>
      </c>
      <c r="R1601" s="148">
        <f>Q1601*H1601</f>
        <v>73.285519999999991</v>
      </c>
      <c r="S1601" s="148">
        <v>0</v>
      </c>
      <c r="T1601" s="149">
        <f>S1601*H1601</f>
        <v>0</v>
      </c>
      <c r="AR1601" s="150" t="s">
        <v>314</v>
      </c>
      <c r="AT1601" s="150" t="s">
        <v>309</v>
      </c>
      <c r="AU1601" s="150" t="s">
        <v>84</v>
      </c>
      <c r="AY1601" s="18" t="s">
        <v>307</v>
      </c>
      <c r="BE1601" s="151">
        <f>IF(N1601="základní",J1601,0)</f>
        <v>0</v>
      </c>
      <c r="BF1601" s="151">
        <f>IF(N1601="snížená",J1601,0)</f>
        <v>0</v>
      </c>
      <c r="BG1601" s="151">
        <f>IF(N1601="zákl. přenesená",J1601,0)</f>
        <v>0</v>
      </c>
      <c r="BH1601" s="151">
        <f>IF(N1601="sníž. přenesená",J1601,0)</f>
        <v>0</v>
      </c>
      <c r="BI1601" s="151">
        <f>IF(N1601="nulová",J1601,0)</f>
        <v>0</v>
      </c>
      <c r="BJ1601" s="18" t="s">
        <v>82</v>
      </c>
      <c r="BK1601" s="151">
        <f>ROUND(I1601*H1601,2)</f>
        <v>0</v>
      </c>
      <c r="BL1601" s="18" t="s">
        <v>314</v>
      </c>
      <c r="BM1601" s="150" t="s">
        <v>3364</v>
      </c>
    </row>
    <row r="1602" spans="2:65" s="1" customFormat="1" ht="11.25">
      <c r="B1602" s="33"/>
      <c r="D1602" s="152" t="s">
        <v>316</v>
      </c>
      <c r="F1602" s="153" t="s">
        <v>3365</v>
      </c>
      <c r="I1602" s="154"/>
      <c r="L1602" s="33"/>
      <c r="M1602" s="155"/>
      <c r="T1602" s="57"/>
      <c r="AT1602" s="18" t="s">
        <v>316</v>
      </c>
      <c r="AU1602" s="18" t="s">
        <v>84</v>
      </c>
    </row>
    <row r="1603" spans="2:65" s="13" customFormat="1" ht="11.25">
      <c r="B1603" s="162"/>
      <c r="D1603" s="152" t="s">
        <v>318</v>
      </c>
      <c r="E1603" s="163" t="s">
        <v>1</v>
      </c>
      <c r="F1603" s="164" t="s">
        <v>3366</v>
      </c>
      <c r="H1603" s="165">
        <v>391.00200000000001</v>
      </c>
      <c r="I1603" s="166"/>
      <c r="L1603" s="162"/>
      <c r="M1603" s="167"/>
      <c r="T1603" s="168"/>
      <c r="AT1603" s="163" t="s">
        <v>318</v>
      </c>
      <c r="AU1603" s="163" t="s">
        <v>84</v>
      </c>
      <c r="AV1603" s="13" t="s">
        <v>84</v>
      </c>
      <c r="AW1603" s="13" t="s">
        <v>32</v>
      </c>
      <c r="AX1603" s="13" t="s">
        <v>75</v>
      </c>
      <c r="AY1603" s="163" t="s">
        <v>307</v>
      </c>
    </row>
    <row r="1604" spans="2:65" s="13" customFormat="1" ht="11.25">
      <c r="B1604" s="162"/>
      <c r="D1604" s="152" t="s">
        <v>318</v>
      </c>
      <c r="E1604" s="163" t="s">
        <v>1</v>
      </c>
      <c r="F1604" s="164" t="s">
        <v>3367</v>
      </c>
      <c r="H1604" s="165">
        <v>275.23</v>
      </c>
      <c r="I1604" s="166"/>
      <c r="L1604" s="162"/>
      <c r="M1604" s="167"/>
      <c r="T1604" s="168"/>
      <c r="AT1604" s="163" t="s">
        <v>318</v>
      </c>
      <c r="AU1604" s="163" t="s">
        <v>84</v>
      </c>
      <c r="AV1604" s="13" t="s">
        <v>84</v>
      </c>
      <c r="AW1604" s="13" t="s">
        <v>32</v>
      </c>
      <c r="AX1604" s="13" t="s">
        <v>75</v>
      </c>
      <c r="AY1604" s="163" t="s">
        <v>307</v>
      </c>
    </row>
    <row r="1605" spans="2:65" s="14" customFormat="1" ht="11.25">
      <c r="B1605" s="169"/>
      <c r="D1605" s="152" t="s">
        <v>318</v>
      </c>
      <c r="E1605" s="170" t="s">
        <v>1</v>
      </c>
      <c r="F1605" s="171" t="s">
        <v>325</v>
      </c>
      <c r="H1605" s="172">
        <v>666.23199999999997</v>
      </c>
      <c r="I1605" s="173"/>
      <c r="L1605" s="169"/>
      <c r="M1605" s="174"/>
      <c r="T1605" s="175"/>
      <c r="AT1605" s="170" t="s">
        <v>318</v>
      </c>
      <c r="AU1605" s="170" t="s">
        <v>84</v>
      </c>
      <c r="AV1605" s="14" t="s">
        <v>314</v>
      </c>
      <c r="AW1605" s="14" t="s">
        <v>32</v>
      </c>
      <c r="AX1605" s="14" t="s">
        <v>82</v>
      </c>
      <c r="AY1605" s="170" t="s">
        <v>307</v>
      </c>
    </row>
    <row r="1606" spans="2:65" s="1" customFormat="1" ht="11.25">
      <c r="B1606" s="33"/>
      <c r="D1606" s="152" t="s">
        <v>648</v>
      </c>
      <c r="F1606" s="187" t="s">
        <v>732</v>
      </c>
      <c r="L1606" s="33"/>
      <c r="M1606" s="155"/>
      <c r="T1606" s="57"/>
      <c r="AU1606" s="18" t="s">
        <v>84</v>
      </c>
    </row>
    <row r="1607" spans="2:65" s="1" customFormat="1" ht="11.25">
      <c r="B1607" s="33"/>
      <c r="D1607" s="152" t="s">
        <v>648</v>
      </c>
      <c r="F1607" s="188" t="s">
        <v>3104</v>
      </c>
      <c r="H1607" s="189">
        <v>0</v>
      </c>
      <c r="L1607" s="33"/>
      <c r="M1607" s="155"/>
      <c r="T1607" s="57"/>
      <c r="AU1607" s="18" t="s">
        <v>84</v>
      </c>
    </row>
    <row r="1608" spans="2:65" s="1" customFormat="1" ht="11.25">
      <c r="B1608" s="33"/>
      <c r="D1608" s="152" t="s">
        <v>648</v>
      </c>
      <c r="F1608" s="188" t="s">
        <v>3368</v>
      </c>
      <c r="H1608" s="189">
        <v>26.01</v>
      </c>
      <c r="L1608" s="33"/>
      <c r="M1608" s="155"/>
      <c r="T1608" s="57"/>
      <c r="AU1608" s="18" t="s">
        <v>84</v>
      </c>
    </row>
    <row r="1609" spans="2:65" s="1" customFormat="1" ht="11.25">
      <c r="B1609" s="33"/>
      <c r="D1609" s="152" t="s">
        <v>648</v>
      </c>
      <c r="F1609" s="188" t="s">
        <v>3106</v>
      </c>
      <c r="H1609" s="189">
        <v>0</v>
      </c>
      <c r="L1609" s="33"/>
      <c r="M1609" s="155"/>
      <c r="T1609" s="57"/>
      <c r="AU1609" s="18" t="s">
        <v>84</v>
      </c>
    </row>
    <row r="1610" spans="2:65" s="1" customFormat="1" ht="11.25">
      <c r="B1610" s="33"/>
      <c r="D1610" s="152" t="s">
        <v>648</v>
      </c>
      <c r="F1610" s="188" t="s">
        <v>3369</v>
      </c>
      <c r="H1610" s="189">
        <v>12.4</v>
      </c>
      <c r="L1610" s="33"/>
      <c r="M1610" s="155"/>
      <c r="T1610" s="57"/>
      <c r="AU1610" s="18" t="s">
        <v>84</v>
      </c>
    </row>
    <row r="1611" spans="2:65" s="1" customFormat="1" ht="11.25">
      <c r="B1611" s="33"/>
      <c r="D1611" s="152" t="s">
        <v>648</v>
      </c>
      <c r="F1611" s="188" t="s">
        <v>325</v>
      </c>
      <c r="H1611" s="189">
        <v>38.409999999999997</v>
      </c>
      <c r="L1611" s="33"/>
      <c r="M1611" s="155"/>
      <c r="T1611" s="57"/>
      <c r="AU1611" s="18" t="s">
        <v>84</v>
      </c>
    </row>
    <row r="1612" spans="2:65" s="1" customFormat="1" ht="11.25">
      <c r="B1612" s="33"/>
      <c r="D1612" s="152" t="s">
        <v>648</v>
      </c>
      <c r="F1612" s="187" t="s">
        <v>3370</v>
      </c>
      <c r="L1612" s="33"/>
      <c r="M1612" s="155"/>
      <c r="T1612" s="57"/>
      <c r="AU1612" s="18" t="s">
        <v>84</v>
      </c>
    </row>
    <row r="1613" spans="2:65" s="1" customFormat="1" ht="11.25">
      <c r="B1613" s="33"/>
      <c r="D1613" s="152" t="s">
        <v>648</v>
      </c>
      <c r="F1613" s="188" t="s">
        <v>3087</v>
      </c>
      <c r="H1613" s="189">
        <v>0</v>
      </c>
      <c r="L1613" s="33"/>
      <c r="M1613" s="155"/>
      <c r="T1613" s="57"/>
      <c r="AU1613" s="18" t="s">
        <v>84</v>
      </c>
    </row>
    <row r="1614" spans="2:65" s="1" customFormat="1" ht="11.25">
      <c r="B1614" s="33"/>
      <c r="D1614" s="152" t="s">
        <v>648</v>
      </c>
      <c r="F1614" s="188" t="s">
        <v>3088</v>
      </c>
      <c r="H1614" s="189">
        <v>33.130000000000003</v>
      </c>
      <c r="L1614" s="33"/>
      <c r="M1614" s="155"/>
      <c r="T1614" s="57"/>
      <c r="AU1614" s="18" t="s">
        <v>84</v>
      </c>
    </row>
    <row r="1615" spans="2:65" s="1" customFormat="1" ht="11.25">
      <c r="B1615" s="33"/>
      <c r="D1615" s="152" t="s">
        <v>648</v>
      </c>
      <c r="F1615" s="188" t="s">
        <v>3100</v>
      </c>
      <c r="H1615" s="189">
        <v>0</v>
      </c>
      <c r="L1615" s="33"/>
      <c r="M1615" s="155"/>
      <c r="T1615" s="57"/>
      <c r="AU1615" s="18" t="s">
        <v>84</v>
      </c>
    </row>
    <row r="1616" spans="2:65" s="1" customFormat="1" ht="11.25">
      <c r="B1616" s="33"/>
      <c r="D1616" s="152" t="s">
        <v>648</v>
      </c>
      <c r="F1616" s="188" t="s">
        <v>3371</v>
      </c>
      <c r="H1616" s="189">
        <v>25.53</v>
      </c>
      <c r="L1616" s="33"/>
      <c r="M1616" s="155"/>
      <c r="T1616" s="57"/>
      <c r="AU1616" s="18" t="s">
        <v>84</v>
      </c>
    </row>
    <row r="1617" spans="2:47" s="1" customFormat="1" ht="11.25">
      <c r="B1617" s="33"/>
      <c r="D1617" s="152" t="s">
        <v>648</v>
      </c>
      <c r="F1617" s="188" t="s">
        <v>3089</v>
      </c>
      <c r="H1617" s="189">
        <v>0</v>
      </c>
      <c r="L1617" s="33"/>
      <c r="M1617" s="155"/>
      <c r="T1617" s="57"/>
      <c r="AU1617" s="18" t="s">
        <v>84</v>
      </c>
    </row>
    <row r="1618" spans="2:47" s="1" customFormat="1" ht="11.25">
      <c r="B1618" s="33"/>
      <c r="D1618" s="152" t="s">
        <v>648</v>
      </c>
      <c r="F1618" s="188" t="s">
        <v>3090</v>
      </c>
      <c r="H1618" s="189">
        <v>3.74</v>
      </c>
      <c r="L1618" s="33"/>
      <c r="M1618" s="155"/>
      <c r="T1618" s="57"/>
      <c r="AU1618" s="18" t="s">
        <v>84</v>
      </c>
    </row>
    <row r="1619" spans="2:47" s="1" customFormat="1" ht="11.25">
      <c r="B1619" s="33"/>
      <c r="D1619" s="152" t="s">
        <v>648</v>
      </c>
      <c r="F1619" s="188" t="s">
        <v>3121</v>
      </c>
      <c r="H1619" s="189">
        <v>0</v>
      </c>
      <c r="L1619" s="33"/>
      <c r="M1619" s="155"/>
      <c r="T1619" s="57"/>
      <c r="AU1619" s="18" t="s">
        <v>84</v>
      </c>
    </row>
    <row r="1620" spans="2:47" s="1" customFormat="1" ht="11.25">
      <c r="B1620" s="33"/>
      <c r="D1620" s="152" t="s">
        <v>648</v>
      </c>
      <c r="F1620" s="188" t="s">
        <v>3372</v>
      </c>
      <c r="H1620" s="189">
        <v>70.760000000000005</v>
      </c>
      <c r="L1620" s="33"/>
      <c r="M1620" s="155"/>
      <c r="T1620" s="57"/>
      <c r="AU1620" s="18" t="s">
        <v>84</v>
      </c>
    </row>
    <row r="1621" spans="2:47" s="1" customFormat="1" ht="11.25">
      <c r="B1621" s="33"/>
      <c r="D1621" s="152" t="s">
        <v>648</v>
      </c>
      <c r="F1621" s="188" t="s">
        <v>3373</v>
      </c>
      <c r="H1621" s="189">
        <v>0</v>
      </c>
      <c r="L1621" s="33"/>
      <c r="M1621" s="155"/>
      <c r="T1621" s="57"/>
      <c r="AU1621" s="18" t="s">
        <v>84</v>
      </c>
    </row>
    <row r="1622" spans="2:47" s="1" customFormat="1" ht="11.25">
      <c r="B1622" s="33"/>
      <c r="D1622" s="152" t="s">
        <v>648</v>
      </c>
      <c r="F1622" s="188" t="s">
        <v>3374</v>
      </c>
      <c r="H1622" s="189">
        <v>26.89</v>
      </c>
      <c r="L1622" s="33"/>
      <c r="M1622" s="155"/>
      <c r="T1622" s="57"/>
      <c r="AU1622" s="18" t="s">
        <v>84</v>
      </c>
    </row>
    <row r="1623" spans="2:47" s="1" customFormat="1" ht="11.25">
      <c r="B1623" s="33"/>
      <c r="D1623" s="152" t="s">
        <v>648</v>
      </c>
      <c r="F1623" s="188" t="s">
        <v>3091</v>
      </c>
      <c r="H1623" s="189">
        <v>0</v>
      </c>
      <c r="L1623" s="33"/>
      <c r="M1623" s="155"/>
      <c r="T1623" s="57"/>
      <c r="AU1623" s="18" t="s">
        <v>84</v>
      </c>
    </row>
    <row r="1624" spans="2:47" s="1" customFormat="1" ht="11.25">
      <c r="B1624" s="33"/>
      <c r="D1624" s="152" t="s">
        <v>648</v>
      </c>
      <c r="F1624" s="188" t="s">
        <v>3092</v>
      </c>
      <c r="H1624" s="189">
        <v>14.77</v>
      </c>
      <c r="L1624" s="33"/>
      <c r="M1624" s="155"/>
      <c r="T1624" s="57"/>
      <c r="AU1624" s="18" t="s">
        <v>84</v>
      </c>
    </row>
    <row r="1625" spans="2:47" s="1" customFormat="1" ht="11.25">
      <c r="B1625" s="33"/>
      <c r="D1625" s="152" t="s">
        <v>648</v>
      </c>
      <c r="F1625" s="188" t="s">
        <v>3132</v>
      </c>
      <c r="H1625" s="189">
        <v>0</v>
      </c>
      <c r="L1625" s="33"/>
      <c r="M1625" s="155"/>
      <c r="T1625" s="57"/>
      <c r="AU1625" s="18" t="s">
        <v>84</v>
      </c>
    </row>
    <row r="1626" spans="2:47" s="1" customFormat="1" ht="11.25">
      <c r="B1626" s="33"/>
      <c r="D1626" s="152" t="s">
        <v>648</v>
      </c>
      <c r="F1626" s="188" t="s">
        <v>3200</v>
      </c>
      <c r="H1626" s="189">
        <v>2.1019999999999999</v>
      </c>
      <c r="L1626" s="33"/>
      <c r="M1626" s="155"/>
      <c r="T1626" s="57"/>
      <c r="AU1626" s="18" t="s">
        <v>84</v>
      </c>
    </row>
    <row r="1627" spans="2:47" s="1" customFormat="1" ht="11.25">
      <c r="B1627" s="33"/>
      <c r="D1627" s="152" t="s">
        <v>648</v>
      </c>
      <c r="F1627" s="188" t="s">
        <v>325</v>
      </c>
      <c r="H1627" s="189">
        <v>176.922</v>
      </c>
      <c r="L1627" s="33"/>
      <c r="M1627" s="155"/>
      <c r="T1627" s="57"/>
      <c r="AU1627" s="18" t="s">
        <v>84</v>
      </c>
    </row>
    <row r="1628" spans="2:47" s="1" customFormat="1" ht="11.25">
      <c r="B1628" s="33"/>
      <c r="D1628" s="152" t="s">
        <v>648</v>
      </c>
      <c r="F1628" s="187" t="s">
        <v>3375</v>
      </c>
      <c r="L1628" s="33"/>
      <c r="M1628" s="155"/>
      <c r="T1628" s="57"/>
      <c r="AU1628" s="18" t="s">
        <v>84</v>
      </c>
    </row>
    <row r="1629" spans="2:47" s="1" customFormat="1" ht="11.25">
      <c r="B1629" s="33"/>
      <c r="D1629" s="152" t="s">
        <v>648</v>
      </c>
      <c r="F1629" s="188" t="s">
        <v>3110</v>
      </c>
      <c r="H1629" s="189">
        <v>0</v>
      </c>
      <c r="L1629" s="33"/>
      <c r="M1629" s="155"/>
      <c r="T1629" s="57"/>
      <c r="AU1629" s="18" t="s">
        <v>84</v>
      </c>
    </row>
    <row r="1630" spans="2:47" s="1" customFormat="1" ht="11.25">
      <c r="B1630" s="33"/>
      <c r="D1630" s="152" t="s">
        <v>648</v>
      </c>
      <c r="F1630" s="188" t="s">
        <v>3376</v>
      </c>
      <c r="H1630" s="189">
        <v>5.73</v>
      </c>
      <c r="L1630" s="33"/>
      <c r="M1630" s="155"/>
      <c r="T1630" s="57"/>
      <c r="AU1630" s="18" t="s">
        <v>84</v>
      </c>
    </row>
    <row r="1631" spans="2:47" s="1" customFormat="1" ht="11.25">
      <c r="B1631" s="33"/>
      <c r="D1631" s="152" t="s">
        <v>648</v>
      </c>
      <c r="F1631" s="188" t="s">
        <v>3112</v>
      </c>
      <c r="H1631" s="189">
        <v>0</v>
      </c>
      <c r="L1631" s="33"/>
      <c r="M1631" s="155"/>
      <c r="T1631" s="57"/>
      <c r="AU1631" s="18" t="s">
        <v>84</v>
      </c>
    </row>
    <row r="1632" spans="2:47" s="1" customFormat="1" ht="11.25">
      <c r="B1632" s="33"/>
      <c r="D1632" s="152" t="s">
        <v>648</v>
      </c>
      <c r="F1632" s="188" t="s">
        <v>3377</v>
      </c>
      <c r="H1632" s="189">
        <v>1.83</v>
      </c>
      <c r="L1632" s="33"/>
      <c r="M1632" s="155"/>
      <c r="T1632" s="57"/>
      <c r="AU1632" s="18" t="s">
        <v>84</v>
      </c>
    </row>
    <row r="1633" spans="2:47" s="1" customFormat="1" ht="11.25">
      <c r="B1633" s="33"/>
      <c r="D1633" s="152" t="s">
        <v>648</v>
      </c>
      <c r="F1633" s="188" t="s">
        <v>3114</v>
      </c>
      <c r="H1633" s="189">
        <v>0</v>
      </c>
      <c r="L1633" s="33"/>
      <c r="M1633" s="155"/>
      <c r="T1633" s="57"/>
      <c r="AU1633" s="18" t="s">
        <v>84</v>
      </c>
    </row>
    <row r="1634" spans="2:47" s="1" customFormat="1" ht="11.25">
      <c r="B1634" s="33"/>
      <c r="D1634" s="152" t="s">
        <v>648</v>
      </c>
      <c r="F1634" s="188" t="s">
        <v>3378</v>
      </c>
      <c r="H1634" s="189">
        <v>4.9800000000000004</v>
      </c>
      <c r="L1634" s="33"/>
      <c r="M1634" s="155"/>
      <c r="T1634" s="57"/>
      <c r="AU1634" s="18" t="s">
        <v>84</v>
      </c>
    </row>
    <row r="1635" spans="2:47" s="1" customFormat="1" ht="11.25">
      <c r="B1635" s="33"/>
      <c r="D1635" s="152" t="s">
        <v>648</v>
      </c>
      <c r="F1635" s="188" t="s">
        <v>3116</v>
      </c>
      <c r="H1635" s="189">
        <v>0</v>
      </c>
      <c r="L1635" s="33"/>
      <c r="M1635" s="155"/>
      <c r="T1635" s="57"/>
      <c r="AU1635" s="18" t="s">
        <v>84</v>
      </c>
    </row>
    <row r="1636" spans="2:47" s="1" customFormat="1" ht="11.25">
      <c r="B1636" s="33"/>
      <c r="D1636" s="152" t="s">
        <v>648</v>
      </c>
      <c r="F1636" s="188" t="s">
        <v>3379</v>
      </c>
      <c r="H1636" s="189">
        <v>8.98</v>
      </c>
      <c r="L1636" s="33"/>
      <c r="M1636" s="155"/>
      <c r="T1636" s="57"/>
      <c r="AU1636" s="18" t="s">
        <v>84</v>
      </c>
    </row>
    <row r="1637" spans="2:47" s="1" customFormat="1" ht="11.25">
      <c r="B1637" s="33"/>
      <c r="D1637" s="152" t="s">
        <v>648</v>
      </c>
      <c r="F1637" s="188" t="s">
        <v>325</v>
      </c>
      <c r="H1637" s="189">
        <v>21.52</v>
      </c>
      <c r="L1637" s="33"/>
      <c r="M1637" s="155"/>
      <c r="T1637" s="57"/>
      <c r="AU1637" s="18" t="s">
        <v>84</v>
      </c>
    </row>
    <row r="1638" spans="2:47" s="1" customFormat="1" ht="11.25">
      <c r="B1638" s="33"/>
      <c r="D1638" s="152" t="s">
        <v>648</v>
      </c>
      <c r="F1638" s="187" t="s">
        <v>3380</v>
      </c>
      <c r="L1638" s="33"/>
      <c r="M1638" s="155"/>
      <c r="T1638" s="57"/>
      <c r="AU1638" s="18" t="s">
        <v>84</v>
      </c>
    </row>
    <row r="1639" spans="2:47" s="1" customFormat="1" ht="11.25">
      <c r="B1639" s="33"/>
      <c r="D1639" s="152" t="s">
        <v>648</v>
      </c>
      <c r="F1639" s="188" t="s">
        <v>3124</v>
      </c>
      <c r="H1639" s="189">
        <v>0</v>
      </c>
      <c r="L1639" s="33"/>
      <c r="M1639" s="155"/>
      <c r="T1639" s="57"/>
      <c r="AU1639" s="18" t="s">
        <v>84</v>
      </c>
    </row>
    <row r="1640" spans="2:47" s="1" customFormat="1" ht="11.25">
      <c r="B1640" s="33"/>
      <c r="D1640" s="152" t="s">
        <v>648</v>
      </c>
      <c r="F1640" s="188" t="s">
        <v>3381</v>
      </c>
      <c r="H1640" s="189">
        <v>23.32</v>
      </c>
      <c r="L1640" s="33"/>
      <c r="M1640" s="155"/>
      <c r="T1640" s="57"/>
      <c r="AU1640" s="18" t="s">
        <v>84</v>
      </c>
    </row>
    <row r="1641" spans="2:47" s="1" customFormat="1" ht="11.25">
      <c r="B1641" s="33"/>
      <c r="D1641" s="152" t="s">
        <v>648</v>
      </c>
      <c r="F1641" s="188" t="s">
        <v>3126</v>
      </c>
      <c r="H1641" s="189">
        <v>0</v>
      </c>
      <c r="L1641" s="33"/>
      <c r="M1641" s="155"/>
      <c r="T1641" s="57"/>
      <c r="AU1641" s="18" t="s">
        <v>84</v>
      </c>
    </row>
    <row r="1642" spans="2:47" s="1" customFormat="1" ht="11.25">
      <c r="B1642" s="33"/>
      <c r="D1642" s="152" t="s">
        <v>648</v>
      </c>
      <c r="F1642" s="188" t="s">
        <v>3382</v>
      </c>
      <c r="H1642" s="189">
        <v>12.03</v>
      </c>
      <c r="L1642" s="33"/>
      <c r="M1642" s="155"/>
      <c r="T1642" s="57"/>
      <c r="AU1642" s="18" t="s">
        <v>84</v>
      </c>
    </row>
    <row r="1643" spans="2:47" s="1" customFormat="1" ht="11.25">
      <c r="B1643" s="33"/>
      <c r="D1643" s="152" t="s">
        <v>648</v>
      </c>
      <c r="F1643" s="188" t="s">
        <v>3128</v>
      </c>
      <c r="H1643" s="189">
        <v>0</v>
      </c>
      <c r="L1643" s="33"/>
      <c r="M1643" s="155"/>
      <c r="T1643" s="57"/>
      <c r="AU1643" s="18" t="s">
        <v>84</v>
      </c>
    </row>
    <row r="1644" spans="2:47" s="1" customFormat="1" ht="11.25">
      <c r="B1644" s="33"/>
      <c r="D1644" s="152" t="s">
        <v>648</v>
      </c>
      <c r="F1644" s="188" t="s">
        <v>3199</v>
      </c>
      <c r="H1644" s="189">
        <v>1.35</v>
      </c>
      <c r="L1644" s="33"/>
      <c r="M1644" s="155"/>
      <c r="T1644" s="57"/>
      <c r="AU1644" s="18" t="s">
        <v>84</v>
      </c>
    </row>
    <row r="1645" spans="2:47" s="1" customFormat="1" ht="11.25">
      <c r="B1645" s="33"/>
      <c r="D1645" s="152" t="s">
        <v>648</v>
      </c>
      <c r="F1645" s="188" t="s">
        <v>3134</v>
      </c>
      <c r="H1645" s="189">
        <v>0</v>
      </c>
      <c r="L1645" s="33"/>
      <c r="M1645" s="155"/>
      <c r="T1645" s="57"/>
      <c r="AU1645" s="18" t="s">
        <v>84</v>
      </c>
    </row>
    <row r="1646" spans="2:47" s="1" customFormat="1" ht="11.25">
      <c r="B1646" s="33"/>
      <c r="D1646" s="152" t="s">
        <v>648</v>
      </c>
      <c r="F1646" s="188" t="s">
        <v>3201</v>
      </c>
      <c r="H1646" s="189">
        <v>19.420000000000002</v>
      </c>
      <c r="L1646" s="33"/>
      <c r="M1646" s="155"/>
      <c r="T1646" s="57"/>
      <c r="AU1646" s="18" t="s">
        <v>84</v>
      </c>
    </row>
    <row r="1647" spans="2:47" s="1" customFormat="1" ht="11.25">
      <c r="B1647" s="33"/>
      <c r="D1647" s="152" t="s">
        <v>648</v>
      </c>
      <c r="F1647" s="188" t="s">
        <v>3142</v>
      </c>
      <c r="H1647" s="189">
        <v>0</v>
      </c>
      <c r="L1647" s="33"/>
      <c r="M1647" s="155"/>
      <c r="T1647" s="57"/>
      <c r="AU1647" s="18" t="s">
        <v>84</v>
      </c>
    </row>
    <row r="1648" spans="2:47" s="1" customFormat="1" ht="11.25">
      <c r="B1648" s="33"/>
      <c r="D1648" s="152" t="s">
        <v>648</v>
      </c>
      <c r="F1648" s="188" t="s">
        <v>3201</v>
      </c>
      <c r="H1648" s="189">
        <v>19.420000000000002</v>
      </c>
      <c r="L1648" s="33"/>
      <c r="M1648" s="155"/>
      <c r="T1648" s="57"/>
      <c r="AU1648" s="18" t="s">
        <v>84</v>
      </c>
    </row>
    <row r="1649" spans="2:47" s="1" customFormat="1" ht="11.25">
      <c r="B1649" s="33"/>
      <c r="D1649" s="152" t="s">
        <v>648</v>
      </c>
      <c r="F1649" s="188" t="s">
        <v>325</v>
      </c>
      <c r="H1649" s="189">
        <v>75.540000000000006</v>
      </c>
      <c r="L1649" s="33"/>
      <c r="M1649" s="155"/>
      <c r="T1649" s="57"/>
      <c r="AU1649" s="18" t="s">
        <v>84</v>
      </c>
    </row>
    <row r="1650" spans="2:47" s="1" customFormat="1" ht="11.25">
      <c r="B1650" s="33"/>
      <c r="D1650" s="152" t="s">
        <v>648</v>
      </c>
      <c r="F1650" s="187" t="s">
        <v>3383</v>
      </c>
      <c r="L1650" s="33"/>
      <c r="M1650" s="155"/>
      <c r="T1650" s="57"/>
      <c r="AU1650" s="18" t="s">
        <v>84</v>
      </c>
    </row>
    <row r="1651" spans="2:47" s="1" customFormat="1" ht="11.25">
      <c r="B1651" s="33"/>
      <c r="D1651" s="152" t="s">
        <v>648</v>
      </c>
      <c r="F1651" s="188" t="s">
        <v>3122</v>
      </c>
      <c r="H1651" s="189">
        <v>0</v>
      </c>
      <c r="L1651" s="33"/>
      <c r="M1651" s="155"/>
      <c r="T1651" s="57"/>
      <c r="AU1651" s="18" t="s">
        <v>84</v>
      </c>
    </row>
    <row r="1652" spans="2:47" s="1" customFormat="1" ht="11.25">
      <c r="B1652" s="33"/>
      <c r="D1652" s="152" t="s">
        <v>648</v>
      </c>
      <c r="F1652" s="188" t="s">
        <v>3384</v>
      </c>
      <c r="H1652" s="189">
        <v>4.45</v>
      </c>
      <c r="L1652" s="33"/>
      <c r="M1652" s="155"/>
      <c r="T1652" s="57"/>
      <c r="AU1652" s="18" t="s">
        <v>84</v>
      </c>
    </row>
    <row r="1653" spans="2:47" s="1" customFormat="1" ht="11.25">
      <c r="B1653" s="33"/>
      <c r="D1653" s="152" t="s">
        <v>648</v>
      </c>
      <c r="F1653" s="188" t="s">
        <v>3129</v>
      </c>
      <c r="H1653" s="189">
        <v>0</v>
      </c>
      <c r="L1653" s="33"/>
      <c r="M1653" s="155"/>
      <c r="T1653" s="57"/>
      <c r="AU1653" s="18" t="s">
        <v>84</v>
      </c>
    </row>
    <row r="1654" spans="2:47" s="1" customFormat="1" ht="11.25">
      <c r="B1654" s="33"/>
      <c r="D1654" s="152" t="s">
        <v>648</v>
      </c>
      <c r="F1654" s="188" t="s">
        <v>3385</v>
      </c>
      <c r="H1654" s="189">
        <v>5.23</v>
      </c>
      <c r="L1654" s="33"/>
      <c r="M1654" s="155"/>
      <c r="T1654" s="57"/>
      <c r="AU1654" s="18" t="s">
        <v>84</v>
      </c>
    </row>
    <row r="1655" spans="2:47" s="1" customFormat="1" ht="11.25">
      <c r="B1655" s="33"/>
      <c r="D1655" s="152" t="s">
        <v>648</v>
      </c>
      <c r="F1655" s="188" t="s">
        <v>3136</v>
      </c>
      <c r="H1655" s="189">
        <v>0</v>
      </c>
      <c r="L1655" s="33"/>
      <c r="M1655" s="155"/>
      <c r="T1655" s="57"/>
      <c r="AU1655" s="18" t="s">
        <v>84</v>
      </c>
    </row>
    <row r="1656" spans="2:47" s="1" customFormat="1" ht="11.25">
      <c r="B1656" s="33"/>
      <c r="D1656" s="152" t="s">
        <v>648</v>
      </c>
      <c r="F1656" s="188" t="s">
        <v>3202</v>
      </c>
      <c r="H1656" s="189">
        <v>1.94</v>
      </c>
      <c r="L1656" s="33"/>
      <c r="M1656" s="155"/>
      <c r="T1656" s="57"/>
      <c r="AU1656" s="18" t="s">
        <v>84</v>
      </c>
    </row>
    <row r="1657" spans="2:47" s="1" customFormat="1" ht="11.25">
      <c r="B1657" s="33"/>
      <c r="D1657" s="152" t="s">
        <v>648</v>
      </c>
      <c r="F1657" s="188" t="s">
        <v>3138</v>
      </c>
      <c r="H1657" s="189">
        <v>0</v>
      </c>
      <c r="L1657" s="33"/>
      <c r="M1657" s="155"/>
      <c r="T1657" s="57"/>
      <c r="AU1657" s="18" t="s">
        <v>84</v>
      </c>
    </row>
    <row r="1658" spans="2:47" s="1" customFormat="1" ht="11.25">
      <c r="B1658" s="33"/>
      <c r="D1658" s="152" t="s">
        <v>648</v>
      </c>
      <c r="F1658" s="188" t="s">
        <v>3386</v>
      </c>
      <c r="H1658" s="189">
        <v>3.5</v>
      </c>
      <c r="L1658" s="33"/>
      <c r="M1658" s="155"/>
      <c r="T1658" s="57"/>
      <c r="AU1658" s="18" t="s">
        <v>84</v>
      </c>
    </row>
    <row r="1659" spans="2:47" s="1" customFormat="1" ht="11.25">
      <c r="B1659" s="33"/>
      <c r="D1659" s="152" t="s">
        <v>648</v>
      </c>
      <c r="F1659" s="188" t="s">
        <v>3140</v>
      </c>
      <c r="H1659" s="189">
        <v>0</v>
      </c>
      <c r="L1659" s="33"/>
      <c r="M1659" s="155"/>
      <c r="T1659" s="57"/>
      <c r="AU1659" s="18" t="s">
        <v>84</v>
      </c>
    </row>
    <row r="1660" spans="2:47" s="1" customFormat="1" ht="11.25">
      <c r="B1660" s="33"/>
      <c r="D1660" s="152" t="s">
        <v>648</v>
      </c>
      <c r="F1660" s="188" t="s">
        <v>3203</v>
      </c>
      <c r="H1660" s="189">
        <v>5.47</v>
      </c>
      <c r="L1660" s="33"/>
      <c r="M1660" s="155"/>
      <c r="T1660" s="57"/>
      <c r="AU1660" s="18" t="s">
        <v>84</v>
      </c>
    </row>
    <row r="1661" spans="2:47" s="1" customFormat="1" ht="11.25">
      <c r="B1661" s="33"/>
      <c r="D1661" s="152" t="s">
        <v>648</v>
      </c>
      <c r="F1661" s="188" t="s">
        <v>3143</v>
      </c>
      <c r="H1661" s="189">
        <v>0</v>
      </c>
      <c r="L1661" s="33"/>
      <c r="M1661" s="155"/>
      <c r="T1661" s="57"/>
      <c r="AU1661" s="18" t="s">
        <v>84</v>
      </c>
    </row>
    <row r="1662" spans="2:47" s="1" customFormat="1" ht="11.25">
      <c r="B1662" s="33"/>
      <c r="D1662" s="152" t="s">
        <v>648</v>
      </c>
      <c r="F1662" s="188" t="s">
        <v>3202</v>
      </c>
      <c r="H1662" s="189">
        <v>1.94</v>
      </c>
      <c r="L1662" s="33"/>
      <c r="M1662" s="155"/>
      <c r="T1662" s="57"/>
      <c r="AU1662" s="18" t="s">
        <v>84</v>
      </c>
    </row>
    <row r="1663" spans="2:47" s="1" customFormat="1" ht="11.25">
      <c r="B1663" s="33"/>
      <c r="D1663" s="152" t="s">
        <v>648</v>
      </c>
      <c r="F1663" s="188" t="s">
        <v>3144</v>
      </c>
      <c r="H1663" s="189">
        <v>0</v>
      </c>
      <c r="L1663" s="33"/>
      <c r="M1663" s="155"/>
      <c r="T1663" s="57"/>
      <c r="AU1663" s="18" t="s">
        <v>84</v>
      </c>
    </row>
    <row r="1664" spans="2:47" s="1" customFormat="1" ht="11.25">
      <c r="B1664" s="33"/>
      <c r="D1664" s="152" t="s">
        <v>648</v>
      </c>
      <c r="F1664" s="188" t="s">
        <v>3386</v>
      </c>
      <c r="H1664" s="189">
        <v>3.5</v>
      </c>
      <c r="L1664" s="33"/>
      <c r="M1664" s="155"/>
      <c r="T1664" s="57"/>
      <c r="AU1664" s="18" t="s">
        <v>84</v>
      </c>
    </row>
    <row r="1665" spans="2:47" s="1" customFormat="1" ht="11.25">
      <c r="B1665" s="33"/>
      <c r="D1665" s="152" t="s">
        <v>648</v>
      </c>
      <c r="F1665" s="188" t="s">
        <v>325</v>
      </c>
      <c r="H1665" s="189">
        <v>26.03</v>
      </c>
      <c r="L1665" s="33"/>
      <c r="M1665" s="155"/>
      <c r="T1665" s="57"/>
      <c r="AU1665" s="18" t="s">
        <v>84</v>
      </c>
    </row>
    <row r="1666" spans="2:47" s="1" customFormat="1" ht="11.25">
      <c r="B1666" s="33"/>
      <c r="D1666" s="152" t="s">
        <v>648</v>
      </c>
      <c r="F1666" s="187" t="s">
        <v>3387</v>
      </c>
      <c r="L1666" s="33"/>
      <c r="M1666" s="155"/>
      <c r="T1666" s="57"/>
      <c r="AU1666" s="18" t="s">
        <v>84</v>
      </c>
    </row>
    <row r="1667" spans="2:47" s="1" customFormat="1" ht="11.25">
      <c r="B1667" s="33"/>
      <c r="D1667" s="152" t="s">
        <v>648</v>
      </c>
      <c r="F1667" s="188" t="s">
        <v>3102</v>
      </c>
      <c r="H1667" s="189">
        <v>0</v>
      </c>
      <c r="L1667" s="33"/>
      <c r="M1667" s="155"/>
      <c r="T1667" s="57"/>
      <c r="AU1667" s="18" t="s">
        <v>84</v>
      </c>
    </row>
    <row r="1668" spans="2:47" s="1" customFormat="1" ht="11.25">
      <c r="B1668" s="33"/>
      <c r="D1668" s="152" t="s">
        <v>648</v>
      </c>
      <c r="F1668" s="188" t="s">
        <v>3388</v>
      </c>
      <c r="H1668" s="189">
        <v>25.24</v>
      </c>
      <c r="L1668" s="33"/>
      <c r="M1668" s="155"/>
      <c r="T1668" s="57"/>
      <c r="AU1668" s="18" t="s">
        <v>84</v>
      </c>
    </row>
    <row r="1669" spans="2:47" s="1" customFormat="1" ht="11.25">
      <c r="B1669" s="33"/>
      <c r="D1669" s="152" t="s">
        <v>648</v>
      </c>
      <c r="F1669" s="188" t="s">
        <v>3108</v>
      </c>
      <c r="H1669" s="189">
        <v>0</v>
      </c>
      <c r="L1669" s="33"/>
      <c r="M1669" s="155"/>
      <c r="T1669" s="57"/>
      <c r="AU1669" s="18" t="s">
        <v>84</v>
      </c>
    </row>
    <row r="1670" spans="2:47" s="1" customFormat="1" ht="11.25">
      <c r="B1670" s="33"/>
      <c r="D1670" s="152" t="s">
        <v>648</v>
      </c>
      <c r="F1670" s="188" t="s">
        <v>3389</v>
      </c>
      <c r="H1670" s="189">
        <v>27.34</v>
      </c>
      <c r="L1670" s="33"/>
      <c r="M1670" s="155"/>
      <c r="T1670" s="57"/>
      <c r="AU1670" s="18" t="s">
        <v>84</v>
      </c>
    </row>
    <row r="1671" spans="2:47" s="1" customFormat="1" ht="11.25">
      <c r="B1671" s="33"/>
      <c r="D1671" s="152" t="s">
        <v>648</v>
      </c>
      <c r="F1671" s="188" t="s">
        <v>325</v>
      </c>
      <c r="H1671" s="189">
        <v>52.58</v>
      </c>
      <c r="L1671" s="33"/>
      <c r="M1671" s="155"/>
      <c r="T1671" s="57"/>
      <c r="AU1671" s="18" t="s">
        <v>84</v>
      </c>
    </row>
    <row r="1672" spans="2:47" s="1" customFormat="1" ht="11.25">
      <c r="B1672" s="33"/>
      <c r="D1672" s="152" t="s">
        <v>648</v>
      </c>
      <c r="F1672" s="187" t="s">
        <v>3390</v>
      </c>
      <c r="L1672" s="33"/>
      <c r="M1672" s="155"/>
      <c r="T1672" s="57"/>
      <c r="AU1672" s="18" t="s">
        <v>84</v>
      </c>
    </row>
    <row r="1673" spans="2:47" s="1" customFormat="1" ht="11.25">
      <c r="B1673" s="33"/>
      <c r="D1673" s="152" t="s">
        <v>648</v>
      </c>
      <c r="F1673" s="188" t="s">
        <v>3145</v>
      </c>
      <c r="H1673" s="189">
        <v>0</v>
      </c>
      <c r="L1673" s="33"/>
      <c r="M1673" s="155"/>
      <c r="T1673" s="57"/>
      <c r="AU1673" s="18" t="s">
        <v>84</v>
      </c>
    </row>
    <row r="1674" spans="2:47" s="1" customFormat="1" ht="11.25">
      <c r="B1674" s="33"/>
      <c r="D1674" s="152" t="s">
        <v>648</v>
      </c>
      <c r="F1674" s="188" t="s">
        <v>3391</v>
      </c>
      <c r="H1674" s="189">
        <v>28.74</v>
      </c>
      <c r="L1674" s="33"/>
      <c r="M1674" s="155"/>
      <c r="T1674" s="57"/>
      <c r="AU1674" s="18" t="s">
        <v>84</v>
      </c>
    </row>
    <row r="1675" spans="2:47" s="1" customFormat="1" ht="11.25">
      <c r="B1675" s="33"/>
      <c r="D1675" s="152" t="s">
        <v>648</v>
      </c>
      <c r="F1675" s="188" t="s">
        <v>3147</v>
      </c>
      <c r="H1675" s="189">
        <v>0</v>
      </c>
      <c r="L1675" s="33"/>
      <c r="M1675" s="155"/>
      <c r="T1675" s="57"/>
      <c r="AU1675" s="18" t="s">
        <v>84</v>
      </c>
    </row>
    <row r="1676" spans="2:47" s="1" customFormat="1" ht="11.25">
      <c r="B1676" s="33"/>
      <c r="D1676" s="152" t="s">
        <v>648</v>
      </c>
      <c r="F1676" s="188" t="s">
        <v>3392</v>
      </c>
      <c r="H1676" s="189">
        <v>56.7</v>
      </c>
      <c r="L1676" s="33"/>
      <c r="M1676" s="155"/>
      <c r="T1676" s="57"/>
      <c r="AU1676" s="18" t="s">
        <v>84</v>
      </c>
    </row>
    <row r="1677" spans="2:47" s="1" customFormat="1" ht="11.25">
      <c r="B1677" s="33"/>
      <c r="D1677" s="152" t="s">
        <v>648</v>
      </c>
      <c r="F1677" s="188" t="s">
        <v>3149</v>
      </c>
      <c r="H1677" s="189">
        <v>0</v>
      </c>
      <c r="L1677" s="33"/>
      <c r="M1677" s="155"/>
      <c r="T1677" s="57"/>
      <c r="AU1677" s="18" t="s">
        <v>84</v>
      </c>
    </row>
    <row r="1678" spans="2:47" s="1" customFormat="1" ht="11.25">
      <c r="B1678" s="33"/>
      <c r="D1678" s="152" t="s">
        <v>648</v>
      </c>
      <c r="F1678" s="188" t="s">
        <v>3393</v>
      </c>
      <c r="H1678" s="189">
        <v>56.51</v>
      </c>
      <c r="L1678" s="33"/>
      <c r="M1678" s="155"/>
      <c r="T1678" s="57"/>
      <c r="AU1678" s="18" t="s">
        <v>84</v>
      </c>
    </row>
    <row r="1679" spans="2:47" s="1" customFormat="1" ht="11.25">
      <c r="B1679" s="33"/>
      <c r="D1679" s="152" t="s">
        <v>648</v>
      </c>
      <c r="F1679" s="188" t="s">
        <v>3151</v>
      </c>
      <c r="H1679" s="189">
        <v>0</v>
      </c>
      <c r="L1679" s="33"/>
      <c r="M1679" s="155"/>
      <c r="T1679" s="57"/>
      <c r="AU1679" s="18" t="s">
        <v>84</v>
      </c>
    </row>
    <row r="1680" spans="2:47" s="1" customFormat="1" ht="11.25">
      <c r="B1680" s="33"/>
      <c r="D1680" s="152" t="s">
        <v>648</v>
      </c>
      <c r="F1680" s="188" t="s">
        <v>3394</v>
      </c>
      <c r="H1680" s="189">
        <v>56.74</v>
      </c>
      <c r="L1680" s="33"/>
      <c r="M1680" s="155"/>
      <c r="T1680" s="57"/>
      <c r="AU1680" s="18" t="s">
        <v>84</v>
      </c>
    </row>
    <row r="1681" spans="2:65" s="1" customFormat="1" ht="11.25">
      <c r="B1681" s="33"/>
      <c r="D1681" s="152" t="s">
        <v>648</v>
      </c>
      <c r="F1681" s="188" t="s">
        <v>3153</v>
      </c>
      <c r="H1681" s="189">
        <v>0</v>
      </c>
      <c r="L1681" s="33"/>
      <c r="M1681" s="155"/>
      <c r="T1681" s="57"/>
      <c r="AU1681" s="18" t="s">
        <v>84</v>
      </c>
    </row>
    <row r="1682" spans="2:65" s="1" customFormat="1" ht="11.25">
      <c r="B1682" s="33"/>
      <c r="D1682" s="152" t="s">
        <v>648</v>
      </c>
      <c r="F1682" s="188" t="s">
        <v>3395</v>
      </c>
      <c r="H1682" s="189">
        <v>58.05</v>
      </c>
      <c r="L1682" s="33"/>
      <c r="M1682" s="155"/>
      <c r="T1682" s="57"/>
      <c r="AU1682" s="18" t="s">
        <v>84</v>
      </c>
    </row>
    <row r="1683" spans="2:65" s="1" customFormat="1" ht="11.25">
      <c r="B1683" s="33"/>
      <c r="D1683" s="152" t="s">
        <v>648</v>
      </c>
      <c r="F1683" s="188" t="s">
        <v>325</v>
      </c>
      <c r="H1683" s="189">
        <v>256.74</v>
      </c>
      <c r="L1683" s="33"/>
      <c r="M1683" s="155"/>
      <c r="T1683" s="57"/>
      <c r="AU1683" s="18" t="s">
        <v>84</v>
      </c>
    </row>
    <row r="1684" spans="2:65" s="1" customFormat="1" ht="11.25">
      <c r="B1684" s="33"/>
      <c r="D1684" s="152" t="s">
        <v>648</v>
      </c>
      <c r="F1684" s="187" t="s">
        <v>3396</v>
      </c>
      <c r="L1684" s="33"/>
      <c r="M1684" s="155"/>
      <c r="T1684" s="57"/>
      <c r="AU1684" s="18" t="s">
        <v>84</v>
      </c>
    </row>
    <row r="1685" spans="2:65" s="1" customFormat="1" ht="11.25">
      <c r="B1685" s="33"/>
      <c r="D1685" s="152" t="s">
        <v>648</v>
      </c>
      <c r="F1685" s="188" t="s">
        <v>3155</v>
      </c>
      <c r="H1685" s="189">
        <v>0</v>
      </c>
      <c r="L1685" s="33"/>
      <c r="M1685" s="155"/>
      <c r="T1685" s="57"/>
      <c r="AU1685" s="18" t="s">
        <v>84</v>
      </c>
    </row>
    <row r="1686" spans="2:65" s="1" customFormat="1" ht="11.25">
      <c r="B1686" s="33"/>
      <c r="D1686" s="152" t="s">
        <v>648</v>
      </c>
      <c r="F1686" s="188" t="s">
        <v>3397</v>
      </c>
      <c r="H1686" s="189">
        <v>8.93</v>
      </c>
      <c r="L1686" s="33"/>
      <c r="M1686" s="155"/>
      <c r="T1686" s="57"/>
      <c r="AU1686" s="18" t="s">
        <v>84</v>
      </c>
    </row>
    <row r="1687" spans="2:65" s="1" customFormat="1" ht="11.25">
      <c r="B1687" s="33"/>
      <c r="D1687" s="152" t="s">
        <v>648</v>
      </c>
      <c r="F1687" s="188" t="s">
        <v>3157</v>
      </c>
      <c r="H1687" s="189">
        <v>0</v>
      </c>
      <c r="L1687" s="33"/>
      <c r="M1687" s="155"/>
      <c r="T1687" s="57"/>
      <c r="AU1687" s="18" t="s">
        <v>84</v>
      </c>
    </row>
    <row r="1688" spans="2:65" s="1" customFormat="1" ht="11.25">
      <c r="B1688" s="33"/>
      <c r="D1688" s="152" t="s">
        <v>648</v>
      </c>
      <c r="F1688" s="188" t="s">
        <v>3398</v>
      </c>
      <c r="H1688" s="189">
        <v>5.68</v>
      </c>
      <c r="L1688" s="33"/>
      <c r="M1688" s="155"/>
      <c r="T1688" s="57"/>
      <c r="AU1688" s="18" t="s">
        <v>84</v>
      </c>
    </row>
    <row r="1689" spans="2:65" s="1" customFormat="1" ht="11.25">
      <c r="B1689" s="33"/>
      <c r="D1689" s="152" t="s">
        <v>648</v>
      </c>
      <c r="F1689" s="188" t="s">
        <v>3159</v>
      </c>
      <c r="H1689" s="189">
        <v>0</v>
      </c>
      <c r="L1689" s="33"/>
      <c r="M1689" s="155"/>
      <c r="T1689" s="57"/>
      <c r="AU1689" s="18" t="s">
        <v>84</v>
      </c>
    </row>
    <row r="1690" spans="2:65" s="1" customFormat="1" ht="11.25">
      <c r="B1690" s="33"/>
      <c r="D1690" s="152" t="s">
        <v>648</v>
      </c>
      <c r="F1690" s="188" t="s">
        <v>3399</v>
      </c>
      <c r="H1690" s="189">
        <v>3.88</v>
      </c>
      <c r="L1690" s="33"/>
      <c r="M1690" s="155"/>
      <c r="T1690" s="57"/>
      <c r="AU1690" s="18" t="s">
        <v>84</v>
      </c>
    </row>
    <row r="1691" spans="2:65" s="1" customFormat="1" ht="11.25">
      <c r="B1691" s="33"/>
      <c r="D1691" s="152" t="s">
        <v>648</v>
      </c>
      <c r="F1691" s="188" t="s">
        <v>325</v>
      </c>
      <c r="H1691" s="189">
        <v>18.489999999999998</v>
      </c>
      <c r="L1691" s="33"/>
      <c r="M1691" s="155"/>
      <c r="T1691" s="57"/>
      <c r="AU1691" s="18" t="s">
        <v>84</v>
      </c>
    </row>
    <row r="1692" spans="2:65" s="1" customFormat="1" ht="16.5" customHeight="1">
      <c r="B1692" s="33"/>
      <c r="C1692" s="139" t="s">
        <v>1297</v>
      </c>
      <c r="D1692" s="139" t="s">
        <v>309</v>
      </c>
      <c r="E1692" s="140" t="s">
        <v>753</v>
      </c>
      <c r="F1692" s="141" t="s">
        <v>754</v>
      </c>
      <c r="G1692" s="142" t="s">
        <v>312</v>
      </c>
      <c r="H1692" s="143">
        <v>1041.5920000000001</v>
      </c>
      <c r="I1692" s="144"/>
      <c r="J1692" s="145">
        <f>ROUND(I1692*H1692,2)</f>
        <v>0</v>
      </c>
      <c r="K1692" s="141" t="s">
        <v>313</v>
      </c>
      <c r="L1692" s="33"/>
      <c r="M1692" s="146" t="s">
        <v>1</v>
      </c>
      <c r="N1692" s="147" t="s">
        <v>40</v>
      </c>
      <c r="P1692" s="148">
        <f>O1692*H1692</f>
        <v>0</v>
      </c>
      <c r="Q1692" s="148">
        <v>1.2999999999999999E-4</v>
      </c>
      <c r="R1692" s="148">
        <f>Q1692*H1692</f>
        <v>0.13540695999999999</v>
      </c>
      <c r="S1692" s="148">
        <v>0</v>
      </c>
      <c r="T1692" s="149">
        <f>S1692*H1692</f>
        <v>0</v>
      </c>
      <c r="AR1692" s="150" t="s">
        <v>314</v>
      </c>
      <c r="AT1692" s="150" t="s">
        <v>309</v>
      </c>
      <c r="AU1692" s="150" t="s">
        <v>84</v>
      </c>
      <c r="AY1692" s="18" t="s">
        <v>307</v>
      </c>
      <c r="BE1692" s="151">
        <f>IF(N1692="základní",J1692,0)</f>
        <v>0</v>
      </c>
      <c r="BF1692" s="151">
        <f>IF(N1692="snížená",J1692,0)</f>
        <v>0</v>
      </c>
      <c r="BG1692" s="151">
        <f>IF(N1692="zákl. přenesená",J1692,0)</f>
        <v>0</v>
      </c>
      <c r="BH1692" s="151">
        <f>IF(N1692="sníž. přenesená",J1692,0)</f>
        <v>0</v>
      </c>
      <c r="BI1692" s="151">
        <f>IF(N1692="nulová",J1692,0)</f>
        <v>0</v>
      </c>
      <c r="BJ1692" s="18" t="s">
        <v>82</v>
      </c>
      <c r="BK1692" s="151">
        <f>ROUND(I1692*H1692,2)</f>
        <v>0</v>
      </c>
      <c r="BL1692" s="18" t="s">
        <v>314</v>
      </c>
      <c r="BM1692" s="150" t="s">
        <v>3400</v>
      </c>
    </row>
    <row r="1693" spans="2:65" s="1" customFormat="1" ht="19.5">
      <c r="B1693" s="33"/>
      <c r="D1693" s="152" t="s">
        <v>316</v>
      </c>
      <c r="F1693" s="153" t="s">
        <v>756</v>
      </c>
      <c r="I1693" s="154"/>
      <c r="L1693" s="33"/>
      <c r="M1693" s="155"/>
      <c r="T1693" s="57"/>
      <c r="AT1693" s="18" t="s">
        <v>316</v>
      </c>
      <c r="AU1693" s="18" t="s">
        <v>84</v>
      </c>
    </row>
    <row r="1694" spans="2:65" s="13" customFormat="1" ht="11.25">
      <c r="B1694" s="162"/>
      <c r="D1694" s="152" t="s">
        <v>318</v>
      </c>
      <c r="E1694" s="163" t="s">
        <v>1</v>
      </c>
      <c r="F1694" s="164" t="s">
        <v>3401</v>
      </c>
      <c r="H1694" s="165">
        <v>491.13200000000001</v>
      </c>
      <c r="I1694" s="166"/>
      <c r="L1694" s="162"/>
      <c r="M1694" s="167"/>
      <c r="T1694" s="168"/>
      <c r="AT1694" s="163" t="s">
        <v>318</v>
      </c>
      <c r="AU1694" s="163" t="s">
        <v>84</v>
      </c>
      <c r="AV1694" s="13" t="s">
        <v>84</v>
      </c>
      <c r="AW1694" s="13" t="s">
        <v>32</v>
      </c>
      <c r="AX1694" s="13" t="s">
        <v>75</v>
      </c>
      <c r="AY1694" s="163" t="s">
        <v>307</v>
      </c>
    </row>
    <row r="1695" spans="2:65" s="13" customFormat="1" ht="11.25">
      <c r="B1695" s="162"/>
      <c r="D1695" s="152" t="s">
        <v>318</v>
      </c>
      <c r="E1695" s="163" t="s">
        <v>1</v>
      </c>
      <c r="F1695" s="164" t="s">
        <v>3402</v>
      </c>
      <c r="H1695" s="165">
        <v>550.46</v>
      </c>
      <c r="I1695" s="166"/>
      <c r="L1695" s="162"/>
      <c r="M1695" s="167"/>
      <c r="T1695" s="168"/>
      <c r="AT1695" s="163" t="s">
        <v>318</v>
      </c>
      <c r="AU1695" s="163" t="s">
        <v>84</v>
      </c>
      <c r="AV1695" s="13" t="s">
        <v>84</v>
      </c>
      <c r="AW1695" s="13" t="s">
        <v>32</v>
      </c>
      <c r="AX1695" s="13" t="s">
        <v>75</v>
      </c>
      <c r="AY1695" s="163" t="s">
        <v>307</v>
      </c>
    </row>
    <row r="1696" spans="2:65" s="14" customFormat="1" ht="11.25">
      <c r="B1696" s="169"/>
      <c r="D1696" s="152" t="s">
        <v>318</v>
      </c>
      <c r="E1696" s="170" t="s">
        <v>1</v>
      </c>
      <c r="F1696" s="171" t="s">
        <v>325</v>
      </c>
      <c r="H1696" s="172">
        <v>1041.5920000000001</v>
      </c>
      <c r="I1696" s="173"/>
      <c r="L1696" s="169"/>
      <c r="M1696" s="174"/>
      <c r="T1696" s="175"/>
      <c r="AT1696" s="170" t="s">
        <v>318</v>
      </c>
      <c r="AU1696" s="170" t="s">
        <v>84</v>
      </c>
      <c r="AV1696" s="14" t="s">
        <v>314</v>
      </c>
      <c r="AW1696" s="14" t="s">
        <v>32</v>
      </c>
      <c r="AX1696" s="14" t="s">
        <v>82</v>
      </c>
      <c r="AY1696" s="170" t="s">
        <v>307</v>
      </c>
    </row>
    <row r="1697" spans="2:47" s="1" customFormat="1" ht="11.25">
      <c r="B1697" s="33"/>
      <c r="D1697" s="152" t="s">
        <v>648</v>
      </c>
      <c r="F1697" s="187" t="s">
        <v>732</v>
      </c>
      <c r="L1697" s="33"/>
      <c r="M1697" s="155"/>
      <c r="T1697" s="57"/>
      <c r="AU1697" s="18" t="s">
        <v>84</v>
      </c>
    </row>
    <row r="1698" spans="2:47" s="1" customFormat="1" ht="11.25">
      <c r="B1698" s="33"/>
      <c r="D1698" s="152" t="s">
        <v>648</v>
      </c>
      <c r="F1698" s="188" t="s">
        <v>3104</v>
      </c>
      <c r="H1698" s="189">
        <v>0</v>
      </c>
      <c r="L1698" s="33"/>
      <c r="M1698" s="155"/>
      <c r="T1698" s="57"/>
      <c r="AU1698" s="18" t="s">
        <v>84</v>
      </c>
    </row>
    <row r="1699" spans="2:47" s="1" customFormat="1" ht="11.25">
      <c r="B1699" s="33"/>
      <c r="D1699" s="152" t="s">
        <v>648</v>
      </c>
      <c r="F1699" s="188" t="s">
        <v>3368</v>
      </c>
      <c r="H1699" s="189">
        <v>26.01</v>
      </c>
      <c r="L1699" s="33"/>
      <c r="M1699" s="155"/>
      <c r="T1699" s="57"/>
      <c r="AU1699" s="18" t="s">
        <v>84</v>
      </c>
    </row>
    <row r="1700" spans="2:47" s="1" customFormat="1" ht="11.25">
      <c r="B1700" s="33"/>
      <c r="D1700" s="152" t="s">
        <v>648</v>
      </c>
      <c r="F1700" s="188" t="s">
        <v>3106</v>
      </c>
      <c r="H1700" s="189">
        <v>0</v>
      </c>
      <c r="L1700" s="33"/>
      <c r="M1700" s="155"/>
      <c r="T1700" s="57"/>
      <c r="AU1700" s="18" t="s">
        <v>84</v>
      </c>
    </row>
    <row r="1701" spans="2:47" s="1" customFormat="1" ht="11.25">
      <c r="B1701" s="33"/>
      <c r="D1701" s="152" t="s">
        <v>648</v>
      </c>
      <c r="F1701" s="188" t="s">
        <v>3369</v>
      </c>
      <c r="H1701" s="189">
        <v>12.4</v>
      </c>
      <c r="L1701" s="33"/>
      <c r="M1701" s="155"/>
      <c r="T1701" s="57"/>
      <c r="AU1701" s="18" t="s">
        <v>84</v>
      </c>
    </row>
    <row r="1702" spans="2:47" s="1" customFormat="1" ht="11.25">
      <c r="B1702" s="33"/>
      <c r="D1702" s="152" t="s">
        <v>648</v>
      </c>
      <c r="F1702" s="188" t="s">
        <v>325</v>
      </c>
      <c r="H1702" s="189">
        <v>38.409999999999997</v>
      </c>
      <c r="L1702" s="33"/>
      <c r="M1702" s="155"/>
      <c r="T1702" s="57"/>
      <c r="AU1702" s="18" t="s">
        <v>84</v>
      </c>
    </row>
    <row r="1703" spans="2:47" s="1" customFormat="1" ht="11.25">
      <c r="B1703" s="33"/>
      <c r="D1703" s="152" t="s">
        <v>648</v>
      </c>
      <c r="F1703" s="187" t="s">
        <v>3370</v>
      </c>
      <c r="L1703" s="33"/>
      <c r="M1703" s="155"/>
      <c r="T1703" s="57"/>
      <c r="AU1703" s="18" t="s">
        <v>84</v>
      </c>
    </row>
    <row r="1704" spans="2:47" s="1" customFormat="1" ht="11.25">
      <c r="B1704" s="33"/>
      <c r="D1704" s="152" t="s">
        <v>648</v>
      </c>
      <c r="F1704" s="188" t="s">
        <v>3087</v>
      </c>
      <c r="H1704" s="189">
        <v>0</v>
      </c>
      <c r="L1704" s="33"/>
      <c r="M1704" s="155"/>
      <c r="T1704" s="57"/>
      <c r="AU1704" s="18" t="s">
        <v>84</v>
      </c>
    </row>
    <row r="1705" spans="2:47" s="1" customFormat="1" ht="11.25">
      <c r="B1705" s="33"/>
      <c r="D1705" s="152" t="s">
        <v>648</v>
      </c>
      <c r="F1705" s="188" t="s">
        <v>3088</v>
      </c>
      <c r="H1705" s="189">
        <v>33.130000000000003</v>
      </c>
      <c r="L1705" s="33"/>
      <c r="M1705" s="155"/>
      <c r="T1705" s="57"/>
      <c r="AU1705" s="18" t="s">
        <v>84</v>
      </c>
    </row>
    <row r="1706" spans="2:47" s="1" customFormat="1" ht="11.25">
      <c r="B1706" s="33"/>
      <c r="D1706" s="152" t="s">
        <v>648</v>
      </c>
      <c r="F1706" s="188" t="s">
        <v>3100</v>
      </c>
      <c r="H1706" s="189">
        <v>0</v>
      </c>
      <c r="L1706" s="33"/>
      <c r="M1706" s="155"/>
      <c r="T1706" s="57"/>
      <c r="AU1706" s="18" t="s">
        <v>84</v>
      </c>
    </row>
    <row r="1707" spans="2:47" s="1" customFormat="1" ht="11.25">
      <c r="B1707" s="33"/>
      <c r="D1707" s="152" t="s">
        <v>648</v>
      </c>
      <c r="F1707" s="188" t="s">
        <v>3371</v>
      </c>
      <c r="H1707" s="189">
        <v>25.53</v>
      </c>
      <c r="L1707" s="33"/>
      <c r="M1707" s="155"/>
      <c r="T1707" s="57"/>
      <c r="AU1707" s="18" t="s">
        <v>84</v>
      </c>
    </row>
    <row r="1708" spans="2:47" s="1" customFormat="1" ht="11.25">
      <c r="B1708" s="33"/>
      <c r="D1708" s="152" t="s">
        <v>648</v>
      </c>
      <c r="F1708" s="188" t="s">
        <v>3089</v>
      </c>
      <c r="H1708" s="189">
        <v>0</v>
      </c>
      <c r="L1708" s="33"/>
      <c r="M1708" s="155"/>
      <c r="T1708" s="57"/>
      <c r="AU1708" s="18" t="s">
        <v>84</v>
      </c>
    </row>
    <row r="1709" spans="2:47" s="1" customFormat="1" ht="11.25">
      <c r="B1709" s="33"/>
      <c r="D1709" s="152" t="s">
        <v>648</v>
      </c>
      <c r="F1709" s="188" t="s">
        <v>3090</v>
      </c>
      <c r="H1709" s="189">
        <v>3.74</v>
      </c>
      <c r="L1709" s="33"/>
      <c r="M1709" s="155"/>
      <c r="T1709" s="57"/>
      <c r="AU1709" s="18" t="s">
        <v>84</v>
      </c>
    </row>
    <row r="1710" spans="2:47" s="1" customFormat="1" ht="11.25">
      <c r="B1710" s="33"/>
      <c r="D1710" s="152" t="s">
        <v>648</v>
      </c>
      <c r="F1710" s="188" t="s">
        <v>3121</v>
      </c>
      <c r="H1710" s="189">
        <v>0</v>
      </c>
      <c r="L1710" s="33"/>
      <c r="M1710" s="155"/>
      <c r="T1710" s="57"/>
      <c r="AU1710" s="18" t="s">
        <v>84</v>
      </c>
    </row>
    <row r="1711" spans="2:47" s="1" customFormat="1" ht="11.25">
      <c r="B1711" s="33"/>
      <c r="D1711" s="152" t="s">
        <v>648</v>
      </c>
      <c r="F1711" s="188" t="s">
        <v>3372</v>
      </c>
      <c r="H1711" s="189">
        <v>70.760000000000005</v>
      </c>
      <c r="L1711" s="33"/>
      <c r="M1711" s="155"/>
      <c r="T1711" s="57"/>
      <c r="AU1711" s="18" t="s">
        <v>84</v>
      </c>
    </row>
    <row r="1712" spans="2:47" s="1" customFormat="1" ht="11.25">
      <c r="B1712" s="33"/>
      <c r="D1712" s="152" t="s">
        <v>648</v>
      </c>
      <c r="F1712" s="188" t="s">
        <v>3373</v>
      </c>
      <c r="H1712" s="189">
        <v>0</v>
      </c>
      <c r="L1712" s="33"/>
      <c r="M1712" s="155"/>
      <c r="T1712" s="57"/>
      <c r="AU1712" s="18" t="s">
        <v>84</v>
      </c>
    </row>
    <row r="1713" spans="2:47" s="1" customFormat="1" ht="11.25">
      <c r="B1713" s="33"/>
      <c r="D1713" s="152" t="s">
        <v>648</v>
      </c>
      <c r="F1713" s="188" t="s">
        <v>3374</v>
      </c>
      <c r="H1713" s="189">
        <v>26.89</v>
      </c>
      <c r="L1713" s="33"/>
      <c r="M1713" s="155"/>
      <c r="T1713" s="57"/>
      <c r="AU1713" s="18" t="s">
        <v>84</v>
      </c>
    </row>
    <row r="1714" spans="2:47" s="1" customFormat="1" ht="11.25">
      <c r="B1714" s="33"/>
      <c r="D1714" s="152" t="s">
        <v>648</v>
      </c>
      <c r="F1714" s="188" t="s">
        <v>3091</v>
      </c>
      <c r="H1714" s="189">
        <v>0</v>
      </c>
      <c r="L1714" s="33"/>
      <c r="M1714" s="155"/>
      <c r="T1714" s="57"/>
      <c r="AU1714" s="18" t="s">
        <v>84</v>
      </c>
    </row>
    <row r="1715" spans="2:47" s="1" customFormat="1" ht="11.25">
      <c r="B1715" s="33"/>
      <c r="D1715" s="152" t="s">
        <v>648</v>
      </c>
      <c r="F1715" s="188" t="s">
        <v>3092</v>
      </c>
      <c r="H1715" s="189">
        <v>14.77</v>
      </c>
      <c r="L1715" s="33"/>
      <c r="M1715" s="155"/>
      <c r="T1715" s="57"/>
      <c r="AU1715" s="18" t="s">
        <v>84</v>
      </c>
    </row>
    <row r="1716" spans="2:47" s="1" customFormat="1" ht="11.25">
      <c r="B1716" s="33"/>
      <c r="D1716" s="152" t="s">
        <v>648</v>
      </c>
      <c r="F1716" s="188" t="s">
        <v>3132</v>
      </c>
      <c r="H1716" s="189">
        <v>0</v>
      </c>
      <c r="L1716" s="33"/>
      <c r="M1716" s="155"/>
      <c r="T1716" s="57"/>
      <c r="AU1716" s="18" t="s">
        <v>84</v>
      </c>
    </row>
    <row r="1717" spans="2:47" s="1" customFormat="1" ht="11.25">
      <c r="B1717" s="33"/>
      <c r="D1717" s="152" t="s">
        <v>648</v>
      </c>
      <c r="F1717" s="188" t="s">
        <v>3200</v>
      </c>
      <c r="H1717" s="189">
        <v>2.1019999999999999</v>
      </c>
      <c r="L1717" s="33"/>
      <c r="M1717" s="155"/>
      <c r="T1717" s="57"/>
      <c r="AU1717" s="18" t="s">
        <v>84</v>
      </c>
    </row>
    <row r="1718" spans="2:47" s="1" customFormat="1" ht="11.25">
      <c r="B1718" s="33"/>
      <c r="D1718" s="152" t="s">
        <v>648</v>
      </c>
      <c r="F1718" s="188" t="s">
        <v>325</v>
      </c>
      <c r="H1718" s="189">
        <v>176.922</v>
      </c>
      <c r="L1718" s="33"/>
      <c r="M1718" s="155"/>
      <c r="T1718" s="57"/>
      <c r="AU1718" s="18" t="s">
        <v>84</v>
      </c>
    </row>
    <row r="1719" spans="2:47" s="1" customFormat="1" ht="11.25">
      <c r="B1719" s="33"/>
      <c r="D1719" s="152" t="s">
        <v>648</v>
      </c>
      <c r="F1719" s="187" t="s">
        <v>3375</v>
      </c>
      <c r="L1719" s="33"/>
      <c r="M1719" s="155"/>
      <c r="T1719" s="57"/>
      <c r="AU1719" s="18" t="s">
        <v>84</v>
      </c>
    </row>
    <row r="1720" spans="2:47" s="1" customFormat="1" ht="11.25">
      <c r="B1720" s="33"/>
      <c r="D1720" s="152" t="s">
        <v>648</v>
      </c>
      <c r="F1720" s="188" t="s">
        <v>3110</v>
      </c>
      <c r="H1720" s="189">
        <v>0</v>
      </c>
      <c r="L1720" s="33"/>
      <c r="M1720" s="155"/>
      <c r="T1720" s="57"/>
      <c r="AU1720" s="18" t="s">
        <v>84</v>
      </c>
    </row>
    <row r="1721" spans="2:47" s="1" customFormat="1" ht="11.25">
      <c r="B1721" s="33"/>
      <c r="D1721" s="152" t="s">
        <v>648</v>
      </c>
      <c r="F1721" s="188" t="s">
        <v>3376</v>
      </c>
      <c r="H1721" s="189">
        <v>5.73</v>
      </c>
      <c r="L1721" s="33"/>
      <c r="M1721" s="155"/>
      <c r="T1721" s="57"/>
      <c r="AU1721" s="18" t="s">
        <v>84</v>
      </c>
    </row>
    <row r="1722" spans="2:47" s="1" customFormat="1" ht="11.25">
      <c r="B1722" s="33"/>
      <c r="D1722" s="152" t="s">
        <v>648</v>
      </c>
      <c r="F1722" s="188" t="s">
        <v>3112</v>
      </c>
      <c r="H1722" s="189">
        <v>0</v>
      </c>
      <c r="L1722" s="33"/>
      <c r="M1722" s="155"/>
      <c r="T1722" s="57"/>
      <c r="AU1722" s="18" t="s">
        <v>84</v>
      </c>
    </row>
    <row r="1723" spans="2:47" s="1" customFormat="1" ht="11.25">
      <c r="B1723" s="33"/>
      <c r="D1723" s="152" t="s">
        <v>648</v>
      </c>
      <c r="F1723" s="188" t="s">
        <v>3377</v>
      </c>
      <c r="H1723" s="189">
        <v>1.83</v>
      </c>
      <c r="L1723" s="33"/>
      <c r="M1723" s="155"/>
      <c r="T1723" s="57"/>
      <c r="AU1723" s="18" t="s">
        <v>84</v>
      </c>
    </row>
    <row r="1724" spans="2:47" s="1" customFormat="1" ht="11.25">
      <c r="B1724" s="33"/>
      <c r="D1724" s="152" t="s">
        <v>648</v>
      </c>
      <c r="F1724" s="188" t="s">
        <v>3114</v>
      </c>
      <c r="H1724" s="189">
        <v>0</v>
      </c>
      <c r="L1724" s="33"/>
      <c r="M1724" s="155"/>
      <c r="T1724" s="57"/>
      <c r="AU1724" s="18" t="s">
        <v>84</v>
      </c>
    </row>
    <row r="1725" spans="2:47" s="1" customFormat="1" ht="11.25">
      <c r="B1725" s="33"/>
      <c r="D1725" s="152" t="s">
        <v>648</v>
      </c>
      <c r="F1725" s="188" t="s">
        <v>3378</v>
      </c>
      <c r="H1725" s="189">
        <v>4.9800000000000004</v>
      </c>
      <c r="L1725" s="33"/>
      <c r="M1725" s="155"/>
      <c r="T1725" s="57"/>
      <c r="AU1725" s="18" t="s">
        <v>84</v>
      </c>
    </row>
    <row r="1726" spans="2:47" s="1" customFormat="1" ht="11.25">
      <c r="B1726" s="33"/>
      <c r="D1726" s="152" t="s">
        <v>648</v>
      </c>
      <c r="F1726" s="188" t="s">
        <v>3116</v>
      </c>
      <c r="H1726" s="189">
        <v>0</v>
      </c>
      <c r="L1726" s="33"/>
      <c r="M1726" s="155"/>
      <c r="T1726" s="57"/>
      <c r="AU1726" s="18" t="s">
        <v>84</v>
      </c>
    </row>
    <row r="1727" spans="2:47" s="1" customFormat="1" ht="11.25">
      <c r="B1727" s="33"/>
      <c r="D1727" s="152" t="s">
        <v>648</v>
      </c>
      <c r="F1727" s="188" t="s">
        <v>3379</v>
      </c>
      <c r="H1727" s="189">
        <v>8.98</v>
      </c>
      <c r="L1727" s="33"/>
      <c r="M1727" s="155"/>
      <c r="T1727" s="57"/>
      <c r="AU1727" s="18" t="s">
        <v>84</v>
      </c>
    </row>
    <row r="1728" spans="2:47" s="1" customFormat="1" ht="11.25">
      <c r="B1728" s="33"/>
      <c r="D1728" s="152" t="s">
        <v>648</v>
      </c>
      <c r="F1728" s="188" t="s">
        <v>325</v>
      </c>
      <c r="H1728" s="189">
        <v>21.52</v>
      </c>
      <c r="L1728" s="33"/>
      <c r="M1728" s="155"/>
      <c r="T1728" s="57"/>
      <c r="AU1728" s="18" t="s">
        <v>84</v>
      </c>
    </row>
    <row r="1729" spans="2:47" s="1" customFormat="1" ht="11.25">
      <c r="B1729" s="33"/>
      <c r="D1729" s="152" t="s">
        <v>648</v>
      </c>
      <c r="F1729" s="187" t="s">
        <v>3380</v>
      </c>
      <c r="L1729" s="33"/>
      <c r="M1729" s="155"/>
      <c r="T1729" s="57"/>
      <c r="AU1729" s="18" t="s">
        <v>84</v>
      </c>
    </row>
    <row r="1730" spans="2:47" s="1" customFormat="1" ht="11.25">
      <c r="B1730" s="33"/>
      <c r="D1730" s="152" t="s">
        <v>648</v>
      </c>
      <c r="F1730" s="188" t="s">
        <v>3124</v>
      </c>
      <c r="H1730" s="189">
        <v>0</v>
      </c>
      <c r="L1730" s="33"/>
      <c r="M1730" s="155"/>
      <c r="T1730" s="57"/>
      <c r="AU1730" s="18" t="s">
        <v>84</v>
      </c>
    </row>
    <row r="1731" spans="2:47" s="1" customFormat="1" ht="11.25">
      <c r="B1731" s="33"/>
      <c r="D1731" s="152" t="s">
        <v>648</v>
      </c>
      <c r="F1731" s="188" t="s">
        <v>3381</v>
      </c>
      <c r="H1731" s="189">
        <v>23.32</v>
      </c>
      <c r="L1731" s="33"/>
      <c r="M1731" s="155"/>
      <c r="T1731" s="57"/>
      <c r="AU1731" s="18" t="s">
        <v>84</v>
      </c>
    </row>
    <row r="1732" spans="2:47" s="1" customFormat="1" ht="11.25">
      <c r="B1732" s="33"/>
      <c r="D1732" s="152" t="s">
        <v>648</v>
      </c>
      <c r="F1732" s="188" t="s">
        <v>3126</v>
      </c>
      <c r="H1732" s="189">
        <v>0</v>
      </c>
      <c r="L1732" s="33"/>
      <c r="M1732" s="155"/>
      <c r="T1732" s="57"/>
      <c r="AU1732" s="18" t="s">
        <v>84</v>
      </c>
    </row>
    <row r="1733" spans="2:47" s="1" customFormat="1" ht="11.25">
      <c r="B1733" s="33"/>
      <c r="D1733" s="152" t="s">
        <v>648</v>
      </c>
      <c r="F1733" s="188" t="s">
        <v>3382</v>
      </c>
      <c r="H1733" s="189">
        <v>12.03</v>
      </c>
      <c r="L1733" s="33"/>
      <c r="M1733" s="155"/>
      <c r="T1733" s="57"/>
      <c r="AU1733" s="18" t="s">
        <v>84</v>
      </c>
    </row>
    <row r="1734" spans="2:47" s="1" customFormat="1" ht="11.25">
      <c r="B1734" s="33"/>
      <c r="D1734" s="152" t="s">
        <v>648</v>
      </c>
      <c r="F1734" s="188" t="s">
        <v>3128</v>
      </c>
      <c r="H1734" s="189">
        <v>0</v>
      </c>
      <c r="L1734" s="33"/>
      <c r="M1734" s="155"/>
      <c r="T1734" s="57"/>
      <c r="AU1734" s="18" t="s">
        <v>84</v>
      </c>
    </row>
    <row r="1735" spans="2:47" s="1" customFormat="1" ht="11.25">
      <c r="B1735" s="33"/>
      <c r="D1735" s="152" t="s">
        <v>648</v>
      </c>
      <c r="F1735" s="188" t="s">
        <v>3199</v>
      </c>
      <c r="H1735" s="189">
        <v>1.35</v>
      </c>
      <c r="L1735" s="33"/>
      <c r="M1735" s="155"/>
      <c r="T1735" s="57"/>
      <c r="AU1735" s="18" t="s">
        <v>84</v>
      </c>
    </row>
    <row r="1736" spans="2:47" s="1" customFormat="1" ht="11.25">
      <c r="B1736" s="33"/>
      <c r="D1736" s="152" t="s">
        <v>648</v>
      </c>
      <c r="F1736" s="188" t="s">
        <v>3134</v>
      </c>
      <c r="H1736" s="189">
        <v>0</v>
      </c>
      <c r="L1736" s="33"/>
      <c r="M1736" s="155"/>
      <c r="T1736" s="57"/>
      <c r="AU1736" s="18" t="s">
        <v>84</v>
      </c>
    </row>
    <row r="1737" spans="2:47" s="1" customFormat="1" ht="11.25">
      <c r="B1737" s="33"/>
      <c r="D1737" s="152" t="s">
        <v>648</v>
      </c>
      <c r="F1737" s="188" t="s">
        <v>3201</v>
      </c>
      <c r="H1737" s="189">
        <v>19.420000000000002</v>
      </c>
      <c r="L1737" s="33"/>
      <c r="M1737" s="155"/>
      <c r="T1737" s="57"/>
      <c r="AU1737" s="18" t="s">
        <v>84</v>
      </c>
    </row>
    <row r="1738" spans="2:47" s="1" customFormat="1" ht="11.25">
      <c r="B1738" s="33"/>
      <c r="D1738" s="152" t="s">
        <v>648</v>
      </c>
      <c r="F1738" s="188" t="s">
        <v>3142</v>
      </c>
      <c r="H1738" s="189">
        <v>0</v>
      </c>
      <c r="L1738" s="33"/>
      <c r="M1738" s="155"/>
      <c r="T1738" s="57"/>
      <c r="AU1738" s="18" t="s">
        <v>84</v>
      </c>
    </row>
    <row r="1739" spans="2:47" s="1" customFormat="1" ht="11.25">
      <c r="B1739" s="33"/>
      <c r="D1739" s="152" t="s">
        <v>648</v>
      </c>
      <c r="F1739" s="188" t="s">
        <v>3201</v>
      </c>
      <c r="H1739" s="189">
        <v>19.420000000000002</v>
      </c>
      <c r="L1739" s="33"/>
      <c r="M1739" s="155"/>
      <c r="T1739" s="57"/>
      <c r="AU1739" s="18" t="s">
        <v>84</v>
      </c>
    </row>
    <row r="1740" spans="2:47" s="1" customFormat="1" ht="11.25">
      <c r="B1740" s="33"/>
      <c r="D1740" s="152" t="s">
        <v>648</v>
      </c>
      <c r="F1740" s="188" t="s">
        <v>325</v>
      </c>
      <c r="H1740" s="189">
        <v>75.540000000000006</v>
      </c>
      <c r="L1740" s="33"/>
      <c r="M1740" s="155"/>
      <c r="T1740" s="57"/>
      <c r="AU1740" s="18" t="s">
        <v>84</v>
      </c>
    </row>
    <row r="1741" spans="2:47" s="1" customFormat="1" ht="11.25">
      <c r="B1741" s="33"/>
      <c r="D1741" s="152" t="s">
        <v>648</v>
      </c>
      <c r="F1741" s="187" t="s">
        <v>3383</v>
      </c>
      <c r="L1741" s="33"/>
      <c r="M1741" s="155"/>
      <c r="T1741" s="57"/>
      <c r="AU1741" s="18" t="s">
        <v>84</v>
      </c>
    </row>
    <row r="1742" spans="2:47" s="1" customFormat="1" ht="11.25">
      <c r="B1742" s="33"/>
      <c r="D1742" s="152" t="s">
        <v>648</v>
      </c>
      <c r="F1742" s="188" t="s">
        <v>3122</v>
      </c>
      <c r="H1742" s="189">
        <v>0</v>
      </c>
      <c r="L1742" s="33"/>
      <c r="M1742" s="155"/>
      <c r="T1742" s="57"/>
      <c r="AU1742" s="18" t="s">
        <v>84</v>
      </c>
    </row>
    <row r="1743" spans="2:47" s="1" customFormat="1" ht="11.25">
      <c r="B1743" s="33"/>
      <c r="D1743" s="152" t="s">
        <v>648</v>
      </c>
      <c r="F1743" s="188" t="s">
        <v>3384</v>
      </c>
      <c r="H1743" s="189">
        <v>4.45</v>
      </c>
      <c r="L1743" s="33"/>
      <c r="M1743" s="155"/>
      <c r="T1743" s="57"/>
      <c r="AU1743" s="18" t="s">
        <v>84</v>
      </c>
    </row>
    <row r="1744" spans="2:47" s="1" customFormat="1" ht="11.25">
      <c r="B1744" s="33"/>
      <c r="D1744" s="152" t="s">
        <v>648</v>
      </c>
      <c r="F1744" s="188" t="s">
        <v>3129</v>
      </c>
      <c r="H1744" s="189">
        <v>0</v>
      </c>
      <c r="L1744" s="33"/>
      <c r="M1744" s="155"/>
      <c r="T1744" s="57"/>
      <c r="AU1744" s="18" t="s">
        <v>84</v>
      </c>
    </row>
    <row r="1745" spans="2:47" s="1" customFormat="1" ht="11.25">
      <c r="B1745" s="33"/>
      <c r="D1745" s="152" t="s">
        <v>648</v>
      </c>
      <c r="F1745" s="188" t="s">
        <v>3385</v>
      </c>
      <c r="H1745" s="189">
        <v>5.23</v>
      </c>
      <c r="L1745" s="33"/>
      <c r="M1745" s="155"/>
      <c r="T1745" s="57"/>
      <c r="AU1745" s="18" t="s">
        <v>84</v>
      </c>
    </row>
    <row r="1746" spans="2:47" s="1" customFormat="1" ht="11.25">
      <c r="B1746" s="33"/>
      <c r="D1746" s="152" t="s">
        <v>648</v>
      </c>
      <c r="F1746" s="188" t="s">
        <v>3136</v>
      </c>
      <c r="H1746" s="189">
        <v>0</v>
      </c>
      <c r="L1746" s="33"/>
      <c r="M1746" s="155"/>
      <c r="T1746" s="57"/>
      <c r="AU1746" s="18" t="s">
        <v>84</v>
      </c>
    </row>
    <row r="1747" spans="2:47" s="1" customFormat="1" ht="11.25">
      <c r="B1747" s="33"/>
      <c r="D1747" s="152" t="s">
        <v>648</v>
      </c>
      <c r="F1747" s="188" t="s">
        <v>3202</v>
      </c>
      <c r="H1747" s="189">
        <v>1.94</v>
      </c>
      <c r="L1747" s="33"/>
      <c r="M1747" s="155"/>
      <c r="T1747" s="57"/>
      <c r="AU1747" s="18" t="s">
        <v>84</v>
      </c>
    </row>
    <row r="1748" spans="2:47" s="1" customFormat="1" ht="11.25">
      <c r="B1748" s="33"/>
      <c r="D1748" s="152" t="s">
        <v>648</v>
      </c>
      <c r="F1748" s="188" t="s">
        <v>3138</v>
      </c>
      <c r="H1748" s="189">
        <v>0</v>
      </c>
      <c r="L1748" s="33"/>
      <c r="M1748" s="155"/>
      <c r="T1748" s="57"/>
      <c r="AU1748" s="18" t="s">
        <v>84</v>
      </c>
    </row>
    <row r="1749" spans="2:47" s="1" customFormat="1" ht="11.25">
      <c r="B1749" s="33"/>
      <c r="D1749" s="152" t="s">
        <v>648</v>
      </c>
      <c r="F1749" s="188" t="s">
        <v>3386</v>
      </c>
      <c r="H1749" s="189">
        <v>3.5</v>
      </c>
      <c r="L1749" s="33"/>
      <c r="M1749" s="155"/>
      <c r="T1749" s="57"/>
      <c r="AU1749" s="18" t="s">
        <v>84</v>
      </c>
    </row>
    <row r="1750" spans="2:47" s="1" customFormat="1" ht="11.25">
      <c r="B1750" s="33"/>
      <c r="D1750" s="152" t="s">
        <v>648</v>
      </c>
      <c r="F1750" s="188" t="s">
        <v>3140</v>
      </c>
      <c r="H1750" s="189">
        <v>0</v>
      </c>
      <c r="L1750" s="33"/>
      <c r="M1750" s="155"/>
      <c r="T1750" s="57"/>
      <c r="AU1750" s="18" t="s">
        <v>84</v>
      </c>
    </row>
    <row r="1751" spans="2:47" s="1" customFormat="1" ht="11.25">
      <c r="B1751" s="33"/>
      <c r="D1751" s="152" t="s">
        <v>648</v>
      </c>
      <c r="F1751" s="188" t="s">
        <v>3203</v>
      </c>
      <c r="H1751" s="189">
        <v>5.47</v>
      </c>
      <c r="L1751" s="33"/>
      <c r="M1751" s="155"/>
      <c r="T1751" s="57"/>
      <c r="AU1751" s="18" t="s">
        <v>84</v>
      </c>
    </row>
    <row r="1752" spans="2:47" s="1" customFormat="1" ht="11.25">
      <c r="B1752" s="33"/>
      <c r="D1752" s="152" t="s">
        <v>648</v>
      </c>
      <c r="F1752" s="188" t="s">
        <v>3143</v>
      </c>
      <c r="H1752" s="189">
        <v>0</v>
      </c>
      <c r="L1752" s="33"/>
      <c r="M1752" s="155"/>
      <c r="T1752" s="57"/>
      <c r="AU1752" s="18" t="s">
        <v>84</v>
      </c>
    </row>
    <row r="1753" spans="2:47" s="1" customFormat="1" ht="11.25">
      <c r="B1753" s="33"/>
      <c r="D1753" s="152" t="s">
        <v>648</v>
      </c>
      <c r="F1753" s="188" t="s">
        <v>3202</v>
      </c>
      <c r="H1753" s="189">
        <v>1.94</v>
      </c>
      <c r="L1753" s="33"/>
      <c r="M1753" s="155"/>
      <c r="T1753" s="57"/>
      <c r="AU1753" s="18" t="s">
        <v>84</v>
      </c>
    </row>
    <row r="1754" spans="2:47" s="1" customFormat="1" ht="11.25">
      <c r="B1754" s="33"/>
      <c r="D1754" s="152" t="s">
        <v>648</v>
      </c>
      <c r="F1754" s="188" t="s">
        <v>3144</v>
      </c>
      <c r="H1754" s="189">
        <v>0</v>
      </c>
      <c r="L1754" s="33"/>
      <c r="M1754" s="155"/>
      <c r="T1754" s="57"/>
      <c r="AU1754" s="18" t="s">
        <v>84</v>
      </c>
    </row>
    <row r="1755" spans="2:47" s="1" customFormat="1" ht="11.25">
      <c r="B1755" s="33"/>
      <c r="D1755" s="152" t="s">
        <v>648</v>
      </c>
      <c r="F1755" s="188" t="s">
        <v>3386</v>
      </c>
      <c r="H1755" s="189">
        <v>3.5</v>
      </c>
      <c r="L1755" s="33"/>
      <c r="M1755" s="155"/>
      <c r="T1755" s="57"/>
      <c r="AU1755" s="18" t="s">
        <v>84</v>
      </c>
    </row>
    <row r="1756" spans="2:47" s="1" customFormat="1" ht="11.25">
      <c r="B1756" s="33"/>
      <c r="D1756" s="152" t="s">
        <v>648</v>
      </c>
      <c r="F1756" s="188" t="s">
        <v>325</v>
      </c>
      <c r="H1756" s="189">
        <v>26.03</v>
      </c>
      <c r="L1756" s="33"/>
      <c r="M1756" s="155"/>
      <c r="T1756" s="57"/>
      <c r="AU1756" s="18" t="s">
        <v>84</v>
      </c>
    </row>
    <row r="1757" spans="2:47" s="1" customFormat="1" ht="11.25">
      <c r="B1757" s="33"/>
      <c r="D1757" s="152" t="s">
        <v>648</v>
      </c>
      <c r="F1757" s="187" t="s">
        <v>3387</v>
      </c>
      <c r="L1757" s="33"/>
      <c r="M1757" s="155"/>
      <c r="T1757" s="57"/>
      <c r="AU1757" s="18" t="s">
        <v>84</v>
      </c>
    </row>
    <row r="1758" spans="2:47" s="1" customFormat="1" ht="11.25">
      <c r="B1758" s="33"/>
      <c r="D1758" s="152" t="s">
        <v>648</v>
      </c>
      <c r="F1758" s="188" t="s">
        <v>3102</v>
      </c>
      <c r="H1758" s="189">
        <v>0</v>
      </c>
      <c r="L1758" s="33"/>
      <c r="M1758" s="155"/>
      <c r="T1758" s="57"/>
      <c r="AU1758" s="18" t="s">
        <v>84</v>
      </c>
    </row>
    <row r="1759" spans="2:47" s="1" customFormat="1" ht="11.25">
      <c r="B1759" s="33"/>
      <c r="D1759" s="152" t="s">
        <v>648</v>
      </c>
      <c r="F1759" s="188" t="s">
        <v>3388</v>
      </c>
      <c r="H1759" s="189">
        <v>25.24</v>
      </c>
      <c r="L1759" s="33"/>
      <c r="M1759" s="155"/>
      <c r="T1759" s="57"/>
      <c r="AU1759" s="18" t="s">
        <v>84</v>
      </c>
    </row>
    <row r="1760" spans="2:47" s="1" customFormat="1" ht="11.25">
      <c r="B1760" s="33"/>
      <c r="D1760" s="152" t="s">
        <v>648</v>
      </c>
      <c r="F1760" s="188" t="s">
        <v>3108</v>
      </c>
      <c r="H1760" s="189">
        <v>0</v>
      </c>
      <c r="L1760" s="33"/>
      <c r="M1760" s="155"/>
      <c r="T1760" s="57"/>
      <c r="AU1760" s="18" t="s">
        <v>84</v>
      </c>
    </row>
    <row r="1761" spans="2:47" s="1" customFormat="1" ht="11.25">
      <c r="B1761" s="33"/>
      <c r="D1761" s="152" t="s">
        <v>648</v>
      </c>
      <c r="F1761" s="188" t="s">
        <v>3389</v>
      </c>
      <c r="H1761" s="189">
        <v>27.34</v>
      </c>
      <c r="L1761" s="33"/>
      <c r="M1761" s="155"/>
      <c r="T1761" s="57"/>
      <c r="AU1761" s="18" t="s">
        <v>84</v>
      </c>
    </row>
    <row r="1762" spans="2:47" s="1" customFormat="1" ht="11.25">
      <c r="B1762" s="33"/>
      <c r="D1762" s="152" t="s">
        <v>648</v>
      </c>
      <c r="F1762" s="188" t="s">
        <v>325</v>
      </c>
      <c r="H1762" s="189">
        <v>52.58</v>
      </c>
      <c r="L1762" s="33"/>
      <c r="M1762" s="155"/>
      <c r="T1762" s="57"/>
      <c r="AU1762" s="18" t="s">
        <v>84</v>
      </c>
    </row>
    <row r="1763" spans="2:47" s="1" customFormat="1" ht="11.25">
      <c r="B1763" s="33"/>
      <c r="D1763" s="152" t="s">
        <v>648</v>
      </c>
      <c r="F1763" s="187" t="s">
        <v>3390</v>
      </c>
      <c r="L1763" s="33"/>
      <c r="M1763" s="155"/>
      <c r="T1763" s="57"/>
      <c r="AU1763" s="18" t="s">
        <v>84</v>
      </c>
    </row>
    <row r="1764" spans="2:47" s="1" customFormat="1" ht="11.25">
      <c r="B1764" s="33"/>
      <c r="D1764" s="152" t="s">
        <v>648</v>
      </c>
      <c r="F1764" s="188" t="s">
        <v>3145</v>
      </c>
      <c r="H1764" s="189">
        <v>0</v>
      </c>
      <c r="L1764" s="33"/>
      <c r="M1764" s="155"/>
      <c r="T1764" s="57"/>
      <c r="AU1764" s="18" t="s">
        <v>84</v>
      </c>
    </row>
    <row r="1765" spans="2:47" s="1" customFormat="1" ht="11.25">
      <c r="B1765" s="33"/>
      <c r="D1765" s="152" t="s">
        <v>648</v>
      </c>
      <c r="F1765" s="188" t="s">
        <v>3391</v>
      </c>
      <c r="H1765" s="189">
        <v>28.74</v>
      </c>
      <c r="L1765" s="33"/>
      <c r="M1765" s="155"/>
      <c r="T1765" s="57"/>
      <c r="AU1765" s="18" t="s">
        <v>84</v>
      </c>
    </row>
    <row r="1766" spans="2:47" s="1" customFormat="1" ht="11.25">
      <c r="B1766" s="33"/>
      <c r="D1766" s="152" t="s">
        <v>648</v>
      </c>
      <c r="F1766" s="188" t="s">
        <v>3147</v>
      </c>
      <c r="H1766" s="189">
        <v>0</v>
      </c>
      <c r="L1766" s="33"/>
      <c r="M1766" s="155"/>
      <c r="T1766" s="57"/>
      <c r="AU1766" s="18" t="s">
        <v>84</v>
      </c>
    </row>
    <row r="1767" spans="2:47" s="1" customFormat="1" ht="11.25">
      <c r="B1767" s="33"/>
      <c r="D1767" s="152" t="s">
        <v>648</v>
      </c>
      <c r="F1767" s="188" t="s">
        <v>3392</v>
      </c>
      <c r="H1767" s="189">
        <v>56.7</v>
      </c>
      <c r="L1767" s="33"/>
      <c r="M1767" s="155"/>
      <c r="T1767" s="57"/>
      <c r="AU1767" s="18" t="s">
        <v>84</v>
      </c>
    </row>
    <row r="1768" spans="2:47" s="1" customFormat="1" ht="11.25">
      <c r="B1768" s="33"/>
      <c r="D1768" s="152" t="s">
        <v>648</v>
      </c>
      <c r="F1768" s="188" t="s">
        <v>3149</v>
      </c>
      <c r="H1768" s="189">
        <v>0</v>
      </c>
      <c r="L1768" s="33"/>
      <c r="M1768" s="155"/>
      <c r="T1768" s="57"/>
      <c r="AU1768" s="18" t="s">
        <v>84</v>
      </c>
    </row>
    <row r="1769" spans="2:47" s="1" customFormat="1" ht="11.25">
      <c r="B1769" s="33"/>
      <c r="D1769" s="152" t="s">
        <v>648</v>
      </c>
      <c r="F1769" s="188" t="s">
        <v>3393</v>
      </c>
      <c r="H1769" s="189">
        <v>56.51</v>
      </c>
      <c r="L1769" s="33"/>
      <c r="M1769" s="155"/>
      <c r="T1769" s="57"/>
      <c r="AU1769" s="18" t="s">
        <v>84</v>
      </c>
    </row>
    <row r="1770" spans="2:47" s="1" customFormat="1" ht="11.25">
      <c r="B1770" s="33"/>
      <c r="D1770" s="152" t="s">
        <v>648</v>
      </c>
      <c r="F1770" s="188" t="s">
        <v>3151</v>
      </c>
      <c r="H1770" s="189">
        <v>0</v>
      </c>
      <c r="L1770" s="33"/>
      <c r="M1770" s="155"/>
      <c r="T1770" s="57"/>
      <c r="AU1770" s="18" t="s">
        <v>84</v>
      </c>
    </row>
    <row r="1771" spans="2:47" s="1" customFormat="1" ht="11.25">
      <c r="B1771" s="33"/>
      <c r="D1771" s="152" t="s">
        <v>648</v>
      </c>
      <c r="F1771" s="188" t="s">
        <v>3394</v>
      </c>
      <c r="H1771" s="189">
        <v>56.74</v>
      </c>
      <c r="L1771" s="33"/>
      <c r="M1771" s="155"/>
      <c r="T1771" s="57"/>
      <c r="AU1771" s="18" t="s">
        <v>84</v>
      </c>
    </row>
    <row r="1772" spans="2:47" s="1" customFormat="1" ht="11.25">
      <c r="B1772" s="33"/>
      <c r="D1772" s="152" t="s">
        <v>648</v>
      </c>
      <c r="F1772" s="188" t="s">
        <v>3153</v>
      </c>
      <c r="H1772" s="189">
        <v>0</v>
      </c>
      <c r="L1772" s="33"/>
      <c r="M1772" s="155"/>
      <c r="T1772" s="57"/>
      <c r="AU1772" s="18" t="s">
        <v>84</v>
      </c>
    </row>
    <row r="1773" spans="2:47" s="1" customFormat="1" ht="11.25">
      <c r="B1773" s="33"/>
      <c r="D1773" s="152" t="s">
        <v>648</v>
      </c>
      <c r="F1773" s="188" t="s">
        <v>3395</v>
      </c>
      <c r="H1773" s="189">
        <v>58.05</v>
      </c>
      <c r="L1773" s="33"/>
      <c r="M1773" s="155"/>
      <c r="T1773" s="57"/>
      <c r="AU1773" s="18" t="s">
        <v>84</v>
      </c>
    </row>
    <row r="1774" spans="2:47" s="1" customFormat="1" ht="11.25">
      <c r="B1774" s="33"/>
      <c r="D1774" s="152" t="s">
        <v>648</v>
      </c>
      <c r="F1774" s="188" t="s">
        <v>325</v>
      </c>
      <c r="H1774" s="189">
        <v>256.74</v>
      </c>
      <c r="L1774" s="33"/>
      <c r="M1774" s="155"/>
      <c r="T1774" s="57"/>
      <c r="AU1774" s="18" t="s">
        <v>84</v>
      </c>
    </row>
    <row r="1775" spans="2:47" s="1" customFormat="1" ht="11.25">
      <c r="B1775" s="33"/>
      <c r="D1775" s="152" t="s">
        <v>648</v>
      </c>
      <c r="F1775" s="187" t="s">
        <v>3396</v>
      </c>
      <c r="L1775" s="33"/>
      <c r="M1775" s="155"/>
      <c r="T1775" s="57"/>
      <c r="AU1775" s="18" t="s">
        <v>84</v>
      </c>
    </row>
    <row r="1776" spans="2:47" s="1" customFormat="1" ht="11.25">
      <c r="B1776" s="33"/>
      <c r="D1776" s="152" t="s">
        <v>648</v>
      </c>
      <c r="F1776" s="188" t="s">
        <v>3155</v>
      </c>
      <c r="H1776" s="189">
        <v>0</v>
      </c>
      <c r="L1776" s="33"/>
      <c r="M1776" s="155"/>
      <c r="T1776" s="57"/>
      <c r="AU1776" s="18" t="s">
        <v>84</v>
      </c>
    </row>
    <row r="1777" spans="2:65" s="1" customFormat="1" ht="11.25">
      <c r="B1777" s="33"/>
      <c r="D1777" s="152" t="s">
        <v>648</v>
      </c>
      <c r="F1777" s="188" t="s">
        <v>3397</v>
      </c>
      <c r="H1777" s="189">
        <v>8.93</v>
      </c>
      <c r="L1777" s="33"/>
      <c r="M1777" s="155"/>
      <c r="T1777" s="57"/>
      <c r="AU1777" s="18" t="s">
        <v>84</v>
      </c>
    </row>
    <row r="1778" spans="2:65" s="1" customFormat="1" ht="11.25">
      <c r="B1778" s="33"/>
      <c r="D1778" s="152" t="s">
        <v>648</v>
      </c>
      <c r="F1778" s="188" t="s">
        <v>3157</v>
      </c>
      <c r="H1778" s="189">
        <v>0</v>
      </c>
      <c r="L1778" s="33"/>
      <c r="M1778" s="155"/>
      <c r="T1778" s="57"/>
      <c r="AU1778" s="18" t="s">
        <v>84</v>
      </c>
    </row>
    <row r="1779" spans="2:65" s="1" customFormat="1" ht="11.25">
      <c r="B1779" s="33"/>
      <c r="D1779" s="152" t="s">
        <v>648</v>
      </c>
      <c r="F1779" s="188" t="s">
        <v>3398</v>
      </c>
      <c r="H1779" s="189">
        <v>5.68</v>
      </c>
      <c r="L1779" s="33"/>
      <c r="M1779" s="155"/>
      <c r="T1779" s="57"/>
      <c r="AU1779" s="18" t="s">
        <v>84</v>
      </c>
    </row>
    <row r="1780" spans="2:65" s="1" customFormat="1" ht="11.25">
      <c r="B1780" s="33"/>
      <c r="D1780" s="152" t="s">
        <v>648</v>
      </c>
      <c r="F1780" s="188" t="s">
        <v>3159</v>
      </c>
      <c r="H1780" s="189">
        <v>0</v>
      </c>
      <c r="L1780" s="33"/>
      <c r="M1780" s="155"/>
      <c r="T1780" s="57"/>
      <c r="AU1780" s="18" t="s">
        <v>84</v>
      </c>
    </row>
    <row r="1781" spans="2:65" s="1" customFormat="1" ht="11.25">
      <c r="B1781" s="33"/>
      <c r="D1781" s="152" t="s">
        <v>648</v>
      </c>
      <c r="F1781" s="188" t="s">
        <v>3399</v>
      </c>
      <c r="H1781" s="189">
        <v>3.88</v>
      </c>
      <c r="L1781" s="33"/>
      <c r="M1781" s="155"/>
      <c r="T1781" s="57"/>
      <c r="AU1781" s="18" t="s">
        <v>84</v>
      </c>
    </row>
    <row r="1782" spans="2:65" s="1" customFormat="1" ht="11.25">
      <c r="B1782" s="33"/>
      <c r="D1782" s="152" t="s">
        <v>648</v>
      </c>
      <c r="F1782" s="188" t="s">
        <v>325</v>
      </c>
      <c r="H1782" s="189">
        <v>18.489999999999998</v>
      </c>
      <c r="L1782" s="33"/>
      <c r="M1782" s="155"/>
      <c r="T1782" s="57"/>
      <c r="AU1782" s="18" t="s">
        <v>84</v>
      </c>
    </row>
    <row r="1783" spans="2:65" s="11" customFormat="1" ht="22.9" customHeight="1">
      <c r="B1783" s="127"/>
      <c r="D1783" s="128" t="s">
        <v>74</v>
      </c>
      <c r="E1783" s="137" t="s">
        <v>369</v>
      </c>
      <c r="F1783" s="137" t="s">
        <v>3403</v>
      </c>
      <c r="I1783" s="130"/>
      <c r="J1783" s="138">
        <f>BK1783</f>
        <v>0</v>
      </c>
      <c r="L1783" s="127"/>
      <c r="M1783" s="132"/>
      <c r="P1783" s="133">
        <f>SUM(P1784:P1845)</f>
        <v>0</v>
      </c>
      <c r="R1783" s="133">
        <f>SUM(R1784:R1845)</f>
        <v>28.818937059999996</v>
      </c>
      <c r="T1783" s="134">
        <f>SUM(T1784:T1845)</f>
        <v>0</v>
      </c>
      <c r="AR1783" s="128" t="s">
        <v>82</v>
      </c>
      <c r="AT1783" s="135" t="s">
        <v>74</v>
      </c>
      <c r="AU1783" s="135" t="s">
        <v>82</v>
      </c>
      <c r="AY1783" s="128" t="s">
        <v>307</v>
      </c>
      <c r="BK1783" s="136">
        <f>SUM(BK1784:BK1845)</f>
        <v>0</v>
      </c>
    </row>
    <row r="1784" spans="2:65" s="1" customFormat="1" ht="24.2" customHeight="1">
      <c r="B1784" s="33"/>
      <c r="C1784" s="139" t="s">
        <v>1302</v>
      </c>
      <c r="D1784" s="139" t="s">
        <v>309</v>
      </c>
      <c r="E1784" s="140" t="s">
        <v>410</v>
      </c>
      <c r="F1784" s="141" t="s">
        <v>411</v>
      </c>
      <c r="G1784" s="142" t="s">
        <v>337</v>
      </c>
      <c r="H1784" s="143">
        <v>0.45300000000000001</v>
      </c>
      <c r="I1784" s="144"/>
      <c r="J1784" s="145">
        <f>ROUND(I1784*H1784,2)</f>
        <v>0</v>
      </c>
      <c r="K1784" s="141" t="s">
        <v>1</v>
      </c>
      <c r="L1784" s="33"/>
      <c r="M1784" s="146" t="s">
        <v>1</v>
      </c>
      <c r="N1784" s="147" t="s">
        <v>40</v>
      </c>
      <c r="P1784" s="148">
        <f>O1784*H1784</f>
        <v>0</v>
      </c>
      <c r="Q1784" s="148">
        <v>2.16</v>
      </c>
      <c r="R1784" s="148">
        <f>Q1784*H1784</f>
        <v>0.97848000000000013</v>
      </c>
      <c r="S1784" s="148">
        <v>0</v>
      </c>
      <c r="T1784" s="149">
        <f>S1784*H1784</f>
        <v>0</v>
      </c>
      <c r="AR1784" s="150" t="s">
        <v>314</v>
      </c>
      <c r="AT1784" s="150" t="s">
        <v>309</v>
      </c>
      <c r="AU1784" s="150" t="s">
        <v>84</v>
      </c>
      <c r="AY1784" s="18" t="s">
        <v>307</v>
      </c>
      <c r="BE1784" s="151">
        <f>IF(N1784="základní",J1784,0)</f>
        <v>0</v>
      </c>
      <c r="BF1784" s="151">
        <f>IF(N1784="snížená",J1784,0)</f>
        <v>0</v>
      </c>
      <c r="BG1784" s="151">
        <f>IF(N1784="zákl. přenesená",J1784,0)</f>
        <v>0</v>
      </c>
      <c r="BH1784" s="151">
        <f>IF(N1784="sníž. přenesená",J1784,0)</f>
        <v>0</v>
      </c>
      <c r="BI1784" s="151">
        <f>IF(N1784="nulová",J1784,0)</f>
        <v>0</v>
      </c>
      <c r="BJ1784" s="18" t="s">
        <v>82</v>
      </c>
      <c r="BK1784" s="151">
        <f>ROUND(I1784*H1784,2)</f>
        <v>0</v>
      </c>
      <c r="BL1784" s="18" t="s">
        <v>314</v>
      </c>
      <c r="BM1784" s="150" t="s">
        <v>3404</v>
      </c>
    </row>
    <row r="1785" spans="2:65" s="1" customFormat="1" ht="19.5">
      <c r="B1785" s="33"/>
      <c r="D1785" s="152" t="s">
        <v>316</v>
      </c>
      <c r="F1785" s="153" t="s">
        <v>413</v>
      </c>
      <c r="I1785" s="154"/>
      <c r="L1785" s="33"/>
      <c r="M1785" s="155"/>
      <c r="T1785" s="57"/>
      <c r="AT1785" s="18" t="s">
        <v>316</v>
      </c>
      <c r="AU1785" s="18" t="s">
        <v>84</v>
      </c>
    </row>
    <row r="1786" spans="2:65" s="12" customFormat="1" ht="11.25">
      <c r="B1786" s="156"/>
      <c r="D1786" s="152" t="s">
        <v>318</v>
      </c>
      <c r="E1786" s="157" t="s">
        <v>1</v>
      </c>
      <c r="F1786" s="158" t="s">
        <v>3405</v>
      </c>
      <c r="H1786" s="157" t="s">
        <v>1</v>
      </c>
      <c r="I1786" s="159"/>
      <c r="L1786" s="156"/>
      <c r="M1786" s="160"/>
      <c r="T1786" s="161"/>
      <c r="AT1786" s="157" t="s">
        <v>318</v>
      </c>
      <c r="AU1786" s="157" t="s">
        <v>84</v>
      </c>
      <c r="AV1786" s="12" t="s">
        <v>82</v>
      </c>
      <c r="AW1786" s="12" t="s">
        <v>32</v>
      </c>
      <c r="AX1786" s="12" t="s">
        <v>75</v>
      </c>
      <c r="AY1786" s="157" t="s">
        <v>307</v>
      </c>
    </row>
    <row r="1787" spans="2:65" s="13" customFormat="1" ht="11.25">
      <c r="B1787" s="162"/>
      <c r="D1787" s="152" t="s">
        <v>318</v>
      </c>
      <c r="E1787" s="163" t="s">
        <v>1</v>
      </c>
      <c r="F1787" s="164" t="s">
        <v>3406</v>
      </c>
      <c r="H1787" s="165">
        <v>0.318</v>
      </c>
      <c r="I1787" s="166"/>
      <c r="L1787" s="162"/>
      <c r="M1787" s="167"/>
      <c r="T1787" s="168"/>
      <c r="AT1787" s="163" t="s">
        <v>318</v>
      </c>
      <c r="AU1787" s="163" t="s">
        <v>84</v>
      </c>
      <c r="AV1787" s="13" t="s">
        <v>84</v>
      </c>
      <c r="AW1787" s="13" t="s">
        <v>32</v>
      </c>
      <c r="AX1787" s="13" t="s">
        <v>75</v>
      </c>
      <c r="AY1787" s="163" t="s">
        <v>307</v>
      </c>
    </row>
    <row r="1788" spans="2:65" s="12" customFormat="1" ht="11.25">
      <c r="B1788" s="156"/>
      <c r="D1788" s="152" t="s">
        <v>318</v>
      </c>
      <c r="E1788" s="157" t="s">
        <v>1</v>
      </c>
      <c r="F1788" s="158" t="s">
        <v>3407</v>
      </c>
      <c r="H1788" s="157" t="s">
        <v>1</v>
      </c>
      <c r="I1788" s="159"/>
      <c r="L1788" s="156"/>
      <c r="M1788" s="160"/>
      <c r="T1788" s="161"/>
      <c r="AT1788" s="157" t="s">
        <v>318</v>
      </c>
      <c r="AU1788" s="157" t="s">
        <v>84</v>
      </c>
      <c r="AV1788" s="12" t="s">
        <v>82</v>
      </c>
      <c r="AW1788" s="12" t="s">
        <v>32</v>
      </c>
      <c r="AX1788" s="12" t="s">
        <v>75</v>
      </c>
      <c r="AY1788" s="157" t="s">
        <v>307</v>
      </c>
    </row>
    <row r="1789" spans="2:65" s="13" customFormat="1" ht="11.25">
      <c r="B1789" s="162"/>
      <c r="D1789" s="152" t="s">
        <v>318</v>
      </c>
      <c r="E1789" s="163" t="s">
        <v>1</v>
      </c>
      <c r="F1789" s="164" t="s">
        <v>3408</v>
      </c>
      <c r="H1789" s="165">
        <v>0.13500000000000001</v>
      </c>
      <c r="I1789" s="166"/>
      <c r="L1789" s="162"/>
      <c r="M1789" s="167"/>
      <c r="T1789" s="168"/>
      <c r="AT1789" s="163" t="s">
        <v>318</v>
      </c>
      <c r="AU1789" s="163" t="s">
        <v>84</v>
      </c>
      <c r="AV1789" s="13" t="s">
        <v>84</v>
      </c>
      <c r="AW1789" s="13" t="s">
        <v>32</v>
      </c>
      <c r="AX1789" s="13" t="s">
        <v>75</v>
      </c>
      <c r="AY1789" s="163" t="s">
        <v>307</v>
      </c>
    </row>
    <row r="1790" spans="2:65" s="14" customFormat="1" ht="11.25">
      <c r="B1790" s="169"/>
      <c r="D1790" s="152" t="s">
        <v>318</v>
      </c>
      <c r="E1790" s="170" t="s">
        <v>1</v>
      </c>
      <c r="F1790" s="171" t="s">
        <v>325</v>
      </c>
      <c r="H1790" s="172">
        <v>0.45300000000000001</v>
      </c>
      <c r="I1790" s="173"/>
      <c r="L1790" s="169"/>
      <c r="M1790" s="174"/>
      <c r="T1790" s="175"/>
      <c r="AT1790" s="170" t="s">
        <v>318</v>
      </c>
      <c r="AU1790" s="170" t="s">
        <v>84</v>
      </c>
      <c r="AV1790" s="14" t="s">
        <v>314</v>
      </c>
      <c r="AW1790" s="14" t="s">
        <v>32</v>
      </c>
      <c r="AX1790" s="14" t="s">
        <v>82</v>
      </c>
      <c r="AY1790" s="170" t="s">
        <v>307</v>
      </c>
    </row>
    <row r="1791" spans="2:65" s="1" customFormat="1" ht="24.2" customHeight="1">
      <c r="B1791" s="33"/>
      <c r="C1791" s="139" t="s">
        <v>1307</v>
      </c>
      <c r="D1791" s="139" t="s">
        <v>309</v>
      </c>
      <c r="E1791" s="140" t="s">
        <v>3409</v>
      </c>
      <c r="F1791" s="141" t="s">
        <v>3410</v>
      </c>
      <c r="G1791" s="142" t="s">
        <v>337</v>
      </c>
      <c r="H1791" s="143">
        <v>5.9269999999999996</v>
      </c>
      <c r="I1791" s="144"/>
      <c r="J1791" s="145">
        <f>ROUND(I1791*H1791,2)</f>
        <v>0</v>
      </c>
      <c r="K1791" s="141" t="s">
        <v>313</v>
      </c>
      <c r="L1791" s="33"/>
      <c r="M1791" s="146" t="s">
        <v>1</v>
      </c>
      <c r="N1791" s="147" t="s">
        <v>40</v>
      </c>
      <c r="P1791" s="148">
        <f>O1791*H1791</f>
        <v>0</v>
      </c>
      <c r="Q1791" s="148">
        <v>2.5236100000000001</v>
      </c>
      <c r="R1791" s="148">
        <f>Q1791*H1791</f>
        <v>14.957436469999999</v>
      </c>
      <c r="S1791" s="148">
        <v>0</v>
      </c>
      <c r="T1791" s="149">
        <f>S1791*H1791</f>
        <v>0</v>
      </c>
      <c r="AR1791" s="150" t="s">
        <v>314</v>
      </c>
      <c r="AT1791" s="150" t="s">
        <v>309</v>
      </c>
      <c r="AU1791" s="150" t="s">
        <v>84</v>
      </c>
      <c r="AY1791" s="18" t="s">
        <v>307</v>
      </c>
      <c r="BE1791" s="151">
        <f>IF(N1791="základní",J1791,0)</f>
        <v>0</v>
      </c>
      <c r="BF1791" s="151">
        <f>IF(N1791="snížená",J1791,0)</f>
        <v>0</v>
      </c>
      <c r="BG1791" s="151">
        <f>IF(N1791="zákl. přenesená",J1791,0)</f>
        <v>0</v>
      </c>
      <c r="BH1791" s="151">
        <f>IF(N1791="sníž. přenesená",J1791,0)</f>
        <v>0</v>
      </c>
      <c r="BI1791" s="151">
        <f>IF(N1791="nulová",J1791,0)</f>
        <v>0</v>
      </c>
      <c r="BJ1791" s="18" t="s">
        <v>82</v>
      </c>
      <c r="BK1791" s="151">
        <f>ROUND(I1791*H1791,2)</f>
        <v>0</v>
      </c>
      <c r="BL1791" s="18" t="s">
        <v>314</v>
      </c>
      <c r="BM1791" s="150" t="s">
        <v>3411</v>
      </c>
    </row>
    <row r="1792" spans="2:65" s="1" customFormat="1" ht="19.5">
      <c r="B1792" s="33"/>
      <c r="D1792" s="152" t="s">
        <v>316</v>
      </c>
      <c r="F1792" s="153" t="s">
        <v>3412</v>
      </c>
      <c r="I1792" s="154"/>
      <c r="L1792" s="33"/>
      <c r="M1792" s="155"/>
      <c r="T1792" s="57"/>
      <c r="AT1792" s="18" t="s">
        <v>316</v>
      </c>
      <c r="AU1792" s="18" t="s">
        <v>84</v>
      </c>
    </row>
    <row r="1793" spans="2:65" s="12" customFormat="1" ht="11.25">
      <c r="B1793" s="156"/>
      <c r="D1793" s="152" t="s">
        <v>318</v>
      </c>
      <c r="E1793" s="157" t="s">
        <v>1</v>
      </c>
      <c r="F1793" s="158" t="s">
        <v>3405</v>
      </c>
      <c r="H1793" s="157" t="s">
        <v>1</v>
      </c>
      <c r="I1793" s="159"/>
      <c r="L1793" s="156"/>
      <c r="M1793" s="160"/>
      <c r="T1793" s="161"/>
      <c r="AT1793" s="157" t="s">
        <v>318</v>
      </c>
      <c r="AU1793" s="157" t="s">
        <v>84</v>
      </c>
      <c r="AV1793" s="12" t="s">
        <v>82</v>
      </c>
      <c r="AW1793" s="12" t="s">
        <v>32</v>
      </c>
      <c r="AX1793" s="12" t="s">
        <v>75</v>
      </c>
      <c r="AY1793" s="157" t="s">
        <v>307</v>
      </c>
    </row>
    <row r="1794" spans="2:65" s="13" customFormat="1" ht="11.25">
      <c r="B1794" s="162"/>
      <c r="D1794" s="152" t="s">
        <v>318</v>
      </c>
      <c r="E1794" s="163" t="s">
        <v>1</v>
      </c>
      <c r="F1794" s="164" t="s">
        <v>3413</v>
      </c>
      <c r="H1794" s="165">
        <v>0.79500000000000004</v>
      </c>
      <c r="I1794" s="166"/>
      <c r="L1794" s="162"/>
      <c r="M1794" s="167"/>
      <c r="T1794" s="168"/>
      <c r="AT1794" s="163" t="s">
        <v>318</v>
      </c>
      <c r="AU1794" s="163" t="s">
        <v>84</v>
      </c>
      <c r="AV1794" s="13" t="s">
        <v>84</v>
      </c>
      <c r="AW1794" s="13" t="s">
        <v>32</v>
      </c>
      <c r="AX1794" s="13" t="s">
        <v>75</v>
      </c>
      <c r="AY1794" s="163" t="s">
        <v>307</v>
      </c>
    </row>
    <row r="1795" spans="2:65" s="13" customFormat="1" ht="11.25">
      <c r="B1795" s="162"/>
      <c r="D1795" s="152" t="s">
        <v>318</v>
      </c>
      <c r="E1795" s="163" t="s">
        <v>1</v>
      </c>
      <c r="F1795" s="164" t="s">
        <v>3414</v>
      </c>
      <c r="H1795" s="165">
        <v>2.3450000000000002</v>
      </c>
      <c r="I1795" s="166"/>
      <c r="L1795" s="162"/>
      <c r="M1795" s="167"/>
      <c r="T1795" s="168"/>
      <c r="AT1795" s="163" t="s">
        <v>318</v>
      </c>
      <c r="AU1795" s="163" t="s">
        <v>84</v>
      </c>
      <c r="AV1795" s="13" t="s">
        <v>84</v>
      </c>
      <c r="AW1795" s="13" t="s">
        <v>32</v>
      </c>
      <c r="AX1795" s="13" t="s">
        <v>75</v>
      </c>
      <c r="AY1795" s="163" t="s">
        <v>307</v>
      </c>
    </row>
    <row r="1796" spans="2:65" s="13" customFormat="1" ht="11.25">
      <c r="B1796" s="162"/>
      <c r="D1796" s="152" t="s">
        <v>318</v>
      </c>
      <c r="E1796" s="163" t="s">
        <v>1</v>
      </c>
      <c r="F1796" s="164" t="s">
        <v>3415</v>
      </c>
      <c r="H1796" s="165">
        <v>0.67300000000000004</v>
      </c>
      <c r="I1796" s="166"/>
      <c r="L1796" s="162"/>
      <c r="M1796" s="167"/>
      <c r="T1796" s="168"/>
      <c r="AT1796" s="163" t="s">
        <v>318</v>
      </c>
      <c r="AU1796" s="163" t="s">
        <v>84</v>
      </c>
      <c r="AV1796" s="13" t="s">
        <v>84</v>
      </c>
      <c r="AW1796" s="13" t="s">
        <v>32</v>
      </c>
      <c r="AX1796" s="13" t="s">
        <v>75</v>
      </c>
      <c r="AY1796" s="163" t="s">
        <v>307</v>
      </c>
    </row>
    <row r="1797" spans="2:65" s="15" customFormat="1" ht="11.25">
      <c r="B1797" s="195"/>
      <c r="D1797" s="152" t="s">
        <v>318</v>
      </c>
      <c r="E1797" s="196" t="s">
        <v>1</v>
      </c>
      <c r="F1797" s="197" t="s">
        <v>2225</v>
      </c>
      <c r="H1797" s="198">
        <v>3.8130000000000002</v>
      </c>
      <c r="I1797" s="199"/>
      <c r="L1797" s="195"/>
      <c r="M1797" s="200"/>
      <c r="T1797" s="201"/>
      <c r="AT1797" s="196" t="s">
        <v>318</v>
      </c>
      <c r="AU1797" s="196" t="s">
        <v>84</v>
      </c>
      <c r="AV1797" s="15" t="s">
        <v>163</v>
      </c>
      <c r="AW1797" s="15" t="s">
        <v>32</v>
      </c>
      <c r="AX1797" s="15" t="s">
        <v>75</v>
      </c>
      <c r="AY1797" s="196" t="s">
        <v>307</v>
      </c>
    </row>
    <row r="1798" spans="2:65" s="12" customFormat="1" ht="11.25">
      <c r="B1798" s="156"/>
      <c r="D1798" s="152" t="s">
        <v>318</v>
      </c>
      <c r="E1798" s="157" t="s">
        <v>1</v>
      </c>
      <c r="F1798" s="158" t="s">
        <v>3407</v>
      </c>
      <c r="H1798" s="157" t="s">
        <v>1</v>
      </c>
      <c r="I1798" s="159"/>
      <c r="L1798" s="156"/>
      <c r="M1798" s="160"/>
      <c r="T1798" s="161"/>
      <c r="AT1798" s="157" t="s">
        <v>318</v>
      </c>
      <c r="AU1798" s="157" t="s">
        <v>84</v>
      </c>
      <c r="AV1798" s="12" t="s">
        <v>82</v>
      </c>
      <c r="AW1798" s="12" t="s">
        <v>32</v>
      </c>
      <c r="AX1798" s="12" t="s">
        <v>75</v>
      </c>
      <c r="AY1798" s="157" t="s">
        <v>307</v>
      </c>
    </row>
    <row r="1799" spans="2:65" s="13" customFormat="1" ht="11.25">
      <c r="B1799" s="162"/>
      <c r="D1799" s="152" t="s">
        <v>318</v>
      </c>
      <c r="E1799" s="163" t="s">
        <v>1</v>
      </c>
      <c r="F1799" s="164" t="s">
        <v>3416</v>
      </c>
      <c r="H1799" s="165">
        <v>0.33800000000000002</v>
      </c>
      <c r="I1799" s="166"/>
      <c r="L1799" s="162"/>
      <c r="M1799" s="167"/>
      <c r="T1799" s="168"/>
      <c r="AT1799" s="163" t="s">
        <v>318</v>
      </c>
      <c r="AU1799" s="163" t="s">
        <v>84</v>
      </c>
      <c r="AV1799" s="13" t="s">
        <v>84</v>
      </c>
      <c r="AW1799" s="13" t="s">
        <v>32</v>
      </c>
      <c r="AX1799" s="13" t="s">
        <v>75</v>
      </c>
      <c r="AY1799" s="163" t="s">
        <v>307</v>
      </c>
    </row>
    <row r="1800" spans="2:65" s="13" customFormat="1" ht="11.25">
      <c r="B1800" s="162"/>
      <c r="D1800" s="152" t="s">
        <v>318</v>
      </c>
      <c r="E1800" s="163" t="s">
        <v>1</v>
      </c>
      <c r="F1800" s="164" t="s">
        <v>3417</v>
      </c>
      <c r="H1800" s="165">
        <v>1.4379999999999999</v>
      </c>
      <c r="I1800" s="166"/>
      <c r="L1800" s="162"/>
      <c r="M1800" s="167"/>
      <c r="T1800" s="168"/>
      <c r="AT1800" s="163" t="s">
        <v>318</v>
      </c>
      <c r="AU1800" s="163" t="s">
        <v>84</v>
      </c>
      <c r="AV1800" s="13" t="s">
        <v>84</v>
      </c>
      <c r="AW1800" s="13" t="s">
        <v>32</v>
      </c>
      <c r="AX1800" s="13" t="s">
        <v>75</v>
      </c>
      <c r="AY1800" s="163" t="s">
        <v>307</v>
      </c>
    </row>
    <row r="1801" spans="2:65" s="13" customFormat="1" ht="11.25">
      <c r="B1801" s="162"/>
      <c r="D1801" s="152" t="s">
        <v>318</v>
      </c>
      <c r="E1801" s="163" t="s">
        <v>1</v>
      </c>
      <c r="F1801" s="164" t="s">
        <v>3418</v>
      </c>
      <c r="H1801" s="165">
        <v>0.33800000000000002</v>
      </c>
      <c r="I1801" s="166"/>
      <c r="L1801" s="162"/>
      <c r="M1801" s="167"/>
      <c r="T1801" s="168"/>
      <c r="AT1801" s="163" t="s">
        <v>318</v>
      </c>
      <c r="AU1801" s="163" t="s">
        <v>84</v>
      </c>
      <c r="AV1801" s="13" t="s">
        <v>84</v>
      </c>
      <c r="AW1801" s="13" t="s">
        <v>32</v>
      </c>
      <c r="AX1801" s="13" t="s">
        <v>75</v>
      </c>
      <c r="AY1801" s="163" t="s">
        <v>307</v>
      </c>
    </row>
    <row r="1802" spans="2:65" s="15" customFormat="1" ht="11.25">
      <c r="B1802" s="195"/>
      <c r="D1802" s="152" t="s">
        <v>318</v>
      </c>
      <c r="E1802" s="196" t="s">
        <v>1</v>
      </c>
      <c r="F1802" s="197" t="s">
        <v>2225</v>
      </c>
      <c r="H1802" s="198">
        <v>2.1139999999999999</v>
      </c>
      <c r="I1802" s="199"/>
      <c r="L1802" s="195"/>
      <c r="M1802" s="200"/>
      <c r="T1802" s="201"/>
      <c r="AT1802" s="196" t="s">
        <v>318</v>
      </c>
      <c r="AU1802" s="196" t="s">
        <v>84</v>
      </c>
      <c r="AV1802" s="15" t="s">
        <v>163</v>
      </c>
      <c r="AW1802" s="15" t="s">
        <v>32</v>
      </c>
      <c r="AX1802" s="15" t="s">
        <v>75</v>
      </c>
      <c r="AY1802" s="196" t="s">
        <v>307</v>
      </c>
    </row>
    <row r="1803" spans="2:65" s="14" customFormat="1" ht="11.25">
      <c r="B1803" s="169"/>
      <c r="D1803" s="152" t="s">
        <v>318</v>
      </c>
      <c r="E1803" s="170" t="s">
        <v>1</v>
      </c>
      <c r="F1803" s="171" t="s">
        <v>325</v>
      </c>
      <c r="H1803" s="172">
        <v>5.9269999999999996</v>
      </c>
      <c r="I1803" s="173"/>
      <c r="L1803" s="169"/>
      <c r="M1803" s="174"/>
      <c r="T1803" s="175"/>
      <c r="AT1803" s="170" t="s">
        <v>318</v>
      </c>
      <c r="AU1803" s="170" t="s">
        <v>84</v>
      </c>
      <c r="AV1803" s="14" t="s">
        <v>314</v>
      </c>
      <c r="AW1803" s="14" t="s">
        <v>32</v>
      </c>
      <c r="AX1803" s="14" t="s">
        <v>82</v>
      </c>
      <c r="AY1803" s="170" t="s">
        <v>307</v>
      </c>
    </row>
    <row r="1804" spans="2:65" s="1" customFormat="1" ht="16.5" customHeight="1">
      <c r="B1804" s="33"/>
      <c r="C1804" s="139" t="s">
        <v>1312</v>
      </c>
      <c r="D1804" s="139" t="s">
        <v>309</v>
      </c>
      <c r="E1804" s="140" t="s">
        <v>427</v>
      </c>
      <c r="F1804" s="141" t="s">
        <v>428</v>
      </c>
      <c r="G1804" s="142" t="s">
        <v>312</v>
      </c>
      <c r="H1804" s="143">
        <v>41.844999999999999</v>
      </c>
      <c r="I1804" s="144"/>
      <c r="J1804" s="145">
        <f>ROUND(I1804*H1804,2)</f>
        <v>0</v>
      </c>
      <c r="K1804" s="141" t="s">
        <v>313</v>
      </c>
      <c r="L1804" s="33"/>
      <c r="M1804" s="146" t="s">
        <v>1</v>
      </c>
      <c r="N1804" s="147" t="s">
        <v>40</v>
      </c>
      <c r="P1804" s="148">
        <f>O1804*H1804</f>
        <v>0</v>
      </c>
      <c r="Q1804" s="148">
        <v>2.9399999999999999E-3</v>
      </c>
      <c r="R1804" s="148">
        <f>Q1804*H1804</f>
        <v>0.12302429999999999</v>
      </c>
      <c r="S1804" s="148">
        <v>0</v>
      </c>
      <c r="T1804" s="149">
        <f>S1804*H1804</f>
        <v>0</v>
      </c>
      <c r="AR1804" s="150" t="s">
        <v>314</v>
      </c>
      <c r="AT1804" s="150" t="s">
        <v>309</v>
      </c>
      <c r="AU1804" s="150" t="s">
        <v>84</v>
      </c>
      <c r="AY1804" s="18" t="s">
        <v>307</v>
      </c>
      <c r="BE1804" s="151">
        <f>IF(N1804="základní",J1804,0)</f>
        <v>0</v>
      </c>
      <c r="BF1804" s="151">
        <f>IF(N1804="snížená",J1804,0)</f>
        <v>0</v>
      </c>
      <c r="BG1804" s="151">
        <f>IF(N1804="zákl. přenesená",J1804,0)</f>
        <v>0</v>
      </c>
      <c r="BH1804" s="151">
        <f>IF(N1804="sníž. přenesená",J1804,0)</f>
        <v>0</v>
      </c>
      <c r="BI1804" s="151">
        <f>IF(N1804="nulová",J1804,0)</f>
        <v>0</v>
      </c>
      <c r="BJ1804" s="18" t="s">
        <v>82</v>
      </c>
      <c r="BK1804" s="151">
        <f>ROUND(I1804*H1804,2)</f>
        <v>0</v>
      </c>
      <c r="BL1804" s="18" t="s">
        <v>314</v>
      </c>
      <c r="BM1804" s="150" t="s">
        <v>3419</v>
      </c>
    </row>
    <row r="1805" spans="2:65" s="1" customFormat="1" ht="11.25">
      <c r="B1805" s="33"/>
      <c r="D1805" s="152" t="s">
        <v>316</v>
      </c>
      <c r="F1805" s="153" t="s">
        <v>430</v>
      </c>
      <c r="I1805" s="154"/>
      <c r="L1805" s="33"/>
      <c r="M1805" s="155"/>
      <c r="T1805" s="57"/>
      <c r="AT1805" s="18" t="s">
        <v>316</v>
      </c>
      <c r="AU1805" s="18" t="s">
        <v>84</v>
      </c>
    </row>
    <row r="1806" spans="2:65" s="12" customFormat="1" ht="11.25">
      <c r="B1806" s="156"/>
      <c r="D1806" s="152" t="s">
        <v>318</v>
      </c>
      <c r="E1806" s="157" t="s">
        <v>1</v>
      </c>
      <c r="F1806" s="158" t="s">
        <v>3405</v>
      </c>
      <c r="H1806" s="157" t="s">
        <v>1</v>
      </c>
      <c r="I1806" s="159"/>
      <c r="L1806" s="156"/>
      <c r="M1806" s="160"/>
      <c r="T1806" s="161"/>
      <c r="AT1806" s="157" t="s">
        <v>318</v>
      </c>
      <c r="AU1806" s="157" t="s">
        <v>84</v>
      </c>
      <c r="AV1806" s="12" t="s">
        <v>82</v>
      </c>
      <c r="AW1806" s="12" t="s">
        <v>32</v>
      </c>
      <c r="AX1806" s="12" t="s">
        <v>75</v>
      </c>
      <c r="AY1806" s="157" t="s">
        <v>307</v>
      </c>
    </row>
    <row r="1807" spans="2:65" s="13" customFormat="1" ht="11.25">
      <c r="B1807" s="162"/>
      <c r="D1807" s="152" t="s">
        <v>318</v>
      </c>
      <c r="E1807" s="163" t="s">
        <v>1</v>
      </c>
      <c r="F1807" s="164" t="s">
        <v>3420</v>
      </c>
      <c r="H1807" s="165">
        <v>12.705</v>
      </c>
      <c r="I1807" s="166"/>
      <c r="L1807" s="162"/>
      <c r="M1807" s="167"/>
      <c r="T1807" s="168"/>
      <c r="AT1807" s="163" t="s">
        <v>318</v>
      </c>
      <c r="AU1807" s="163" t="s">
        <v>84</v>
      </c>
      <c r="AV1807" s="13" t="s">
        <v>84</v>
      </c>
      <c r="AW1807" s="13" t="s">
        <v>32</v>
      </c>
      <c r="AX1807" s="13" t="s">
        <v>75</v>
      </c>
      <c r="AY1807" s="163" t="s">
        <v>307</v>
      </c>
    </row>
    <row r="1808" spans="2:65" s="13" customFormat="1" ht="11.25">
      <c r="B1808" s="162"/>
      <c r="D1808" s="152" t="s">
        <v>318</v>
      </c>
      <c r="E1808" s="163" t="s">
        <v>1</v>
      </c>
      <c r="F1808" s="164" t="s">
        <v>3421</v>
      </c>
      <c r="H1808" s="165">
        <v>7.98</v>
      </c>
      <c r="I1808" s="166"/>
      <c r="L1808" s="162"/>
      <c r="M1808" s="167"/>
      <c r="T1808" s="168"/>
      <c r="AT1808" s="163" t="s">
        <v>318</v>
      </c>
      <c r="AU1808" s="163" t="s">
        <v>84</v>
      </c>
      <c r="AV1808" s="13" t="s">
        <v>84</v>
      </c>
      <c r="AW1808" s="13" t="s">
        <v>32</v>
      </c>
      <c r="AX1808" s="13" t="s">
        <v>75</v>
      </c>
      <c r="AY1808" s="163" t="s">
        <v>307</v>
      </c>
    </row>
    <row r="1809" spans="2:65" s="12" customFormat="1" ht="11.25">
      <c r="B1809" s="156"/>
      <c r="D1809" s="152" t="s">
        <v>318</v>
      </c>
      <c r="E1809" s="157" t="s">
        <v>1</v>
      </c>
      <c r="F1809" s="158" t="s">
        <v>3407</v>
      </c>
      <c r="H1809" s="157" t="s">
        <v>1</v>
      </c>
      <c r="I1809" s="159"/>
      <c r="L1809" s="156"/>
      <c r="M1809" s="160"/>
      <c r="T1809" s="161"/>
      <c r="AT1809" s="157" t="s">
        <v>318</v>
      </c>
      <c r="AU1809" s="157" t="s">
        <v>84</v>
      </c>
      <c r="AV1809" s="12" t="s">
        <v>82</v>
      </c>
      <c r="AW1809" s="12" t="s">
        <v>32</v>
      </c>
      <c r="AX1809" s="12" t="s">
        <v>75</v>
      </c>
      <c r="AY1809" s="157" t="s">
        <v>307</v>
      </c>
    </row>
    <row r="1810" spans="2:65" s="13" customFormat="1" ht="11.25">
      <c r="B1810" s="162"/>
      <c r="D1810" s="152" t="s">
        <v>318</v>
      </c>
      <c r="E1810" s="163" t="s">
        <v>1</v>
      </c>
      <c r="F1810" s="164" t="s">
        <v>3422</v>
      </c>
      <c r="H1810" s="165">
        <v>14.16</v>
      </c>
      <c r="I1810" s="166"/>
      <c r="L1810" s="162"/>
      <c r="M1810" s="167"/>
      <c r="T1810" s="168"/>
      <c r="AT1810" s="163" t="s">
        <v>318</v>
      </c>
      <c r="AU1810" s="163" t="s">
        <v>84</v>
      </c>
      <c r="AV1810" s="13" t="s">
        <v>84</v>
      </c>
      <c r="AW1810" s="13" t="s">
        <v>32</v>
      </c>
      <c r="AX1810" s="13" t="s">
        <v>75</v>
      </c>
      <c r="AY1810" s="163" t="s">
        <v>307</v>
      </c>
    </row>
    <row r="1811" spans="2:65" s="13" customFormat="1" ht="11.25">
      <c r="B1811" s="162"/>
      <c r="D1811" s="152" t="s">
        <v>318</v>
      </c>
      <c r="E1811" s="163" t="s">
        <v>1</v>
      </c>
      <c r="F1811" s="164" t="s">
        <v>3423</v>
      </c>
      <c r="H1811" s="165">
        <v>7</v>
      </c>
      <c r="I1811" s="166"/>
      <c r="L1811" s="162"/>
      <c r="M1811" s="167"/>
      <c r="T1811" s="168"/>
      <c r="AT1811" s="163" t="s">
        <v>318</v>
      </c>
      <c r="AU1811" s="163" t="s">
        <v>84</v>
      </c>
      <c r="AV1811" s="13" t="s">
        <v>84</v>
      </c>
      <c r="AW1811" s="13" t="s">
        <v>32</v>
      </c>
      <c r="AX1811" s="13" t="s">
        <v>75</v>
      </c>
      <c r="AY1811" s="163" t="s">
        <v>307</v>
      </c>
    </row>
    <row r="1812" spans="2:65" s="14" customFormat="1" ht="11.25">
      <c r="B1812" s="169"/>
      <c r="D1812" s="152" t="s">
        <v>318</v>
      </c>
      <c r="E1812" s="170" t="s">
        <v>1</v>
      </c>
      <c r="F1812" s="171" t="s">
        <v>325</v>
      </c>
      <c r="H1812" s="172">
        <v>41.844999999999999</v>
      </c>
      <c r="I1812" s="173"/>
      <c r="L1812" s="169"/>
      <c r="M1812" s="174"/>
      <c r="T1812" s="175"/>
      <c r="AT1812" s="170" t="s">
        <v>318</v>
      </c>
      <c r="AU1812" s="170" t="s">
        <v>84</v>
      </c>
      <c r="AV1812" s="14" t="s">
        <v>314</v>
      </c>
      <c r="AW1812" s="14" t="s">
        <v>32</v>
      </c>
      <c r="AX1812" s="14" t="s">
        <v>82</v>
      </c>
      <c r="AY1812" s="170" t="s">
        <v>307</v>
      </c>
    </row>
    <row r="1813" spans="2:65" s="1" customFormat="1" ht="16.5" customHeight="1">
      <c r="B1813" s="33"/>
      <c r="C1813" s="139" t="s">
        <v>1314</v>
      </c>
      <c r="D1813" s="139" t="s">
        <v>309</v>
      </c>
      <c r="E1813" s="140" t="s">
        <v>434</v>
      </c>
      <c r="F1813" s="141" t="s">
        <v>435</v>
      </c>
      <c r="G1813" s="142" t="s">
        <v>312</v>
      </c>
      <c r="H1813" s="143">
        <v>41.844999999999999</v>
      </c>
      <c r="I1813" s="144"/>
      <c r="J1813" s="145">
        <f>ROUND(I1813*H1813,2)</f>
        <v>0</v>
      </c>
      <c r="K1813" s="141" t="s">
        <v>313</v>
      </c>
      <c r="L1813" s="33"/>
      <c r="M1813" s="146" t="s">
        <v>1</v>
      </c>
      <c r="N1813" s="147" t="s">
        <v>40</v>
      </c>
      <c r="P1813" s="148">
        <f>O1813*H1813</f>
        <v>0</v>
      </c>
      <c r="Q1813" s="148">
        <v>0</v>
      </c>
      <c r="R1813" s="148">
        <f>Q1813*H1813</f>
        <v>0</v>
      </c>
      <c r="S1813" s="148">
        <v>0</v>
      </c>
      <c r="T1813" s="149">
        <f>S1813*H1813</f>
        <v>0</v>
      </c>
      <c r="AR1813" s="150" t="s">
        <v>314</v>
      </c>
      <c r="AT1813" s="150" t="s">
        <v>309</v>
      </c>
      <c r="AU1813" s="150" t="s">
        <v>84</v>
      </c>
      <c r="AY1813" s="18" t="s">
        <v>307</v>
      </c>
      <c r="BE1813" s="151">
        <f>IF(N1813="základní",J1813,0)</f>
        <v>0</v>
      </c>
      <c r="BF1813" s="151">
        <f>IF(N1813="snížená",J1813,0)</f>
        <v>0</v>
      </c>
      <c r="BG1813" s="151">
        <f>IF(N1813="zákl. přenesená",J1813,0)</f>
        <v>0</v>
      </c>
      <c r="BH1813" s="151">
        <f>IF(N1813="sníž. přenesená",J1813,0)</f>
        <v>0</v>
      </c>
      <c r="BI1813" s="151">
        <f>IF(N1813="nulová",J1813,0)</f>
        <v>0</v>
      </c>
      <c r="BJ1813" s="18" t="s">
        <v>82</v>
      </c>
      <c r="BK1813" s="151">
        <f>ROUND(I1813*H1813,2)</f>
        <v>0</v>
      </c>
      <c r="BL1813" s="18" t="s">
        <v>314</v>
      </c>
      <c r="BM1813" s="150" t="s">
        <v>3424</v>
      </c>
    </row>
    <row r="1814" spans="2:65" s="1" customFormat="1" ht="11.25">
      <c r="B1814" s="33"/>
      <c r="D1814" s="152" t="s">
        <v>316</v>
      </c>
      <c r="F1814" s="153" t="s">
        <v>437</v>
      </c>
      <c r="I1814" s="154"/>
      <c r="L1814" s="33"/>
      <c r="M1814" s="155"/>
      <c r="T1814" s="57"/>
      <c r="AT1814" s="18" t="s">
        <v>316</v>
      </c>
      <c r="AU1814" s="18" t="s">
        <v>84</v>
      </c>
    </row>
    <row r="1815" spans="2:65" s="1" customFormat="1" ht="24.2" customHeight="1">
      <c r="B1815" s="33"/>
      <c r="C1815" s="139" t="s">
        <v>1318</v>
      </c>
      <c r="D1815" s="139" t="s">
        <v>309</v>
      </c>
      <c r="E1815" s="140" t="s">
        <v>2781</v>
      </c>
      <c r="F1815" s="141" t="s">
        <v>2782</v>
      </c>
      <c r="G1815" s="142" t="s">
        <v>312</v>
      </c>
      <c r="H1815" s="143">
        <v>1.905</v>
      </c>
      <c r="I1815" s="144"/>
      <c r="J1815" s="145">
        <f>ROUND(I1815*H1815,2)</f>
        <v>0</v>
      </c>
      <c r="K1815" s="141" t="s">
        <v>313</v>
      </c>
      <c r="L1815" s="33"/>
      <c r="M1815" s="146" t="s">
        <v>1</v>
      </c>
      <c r="N1815" s="147" t="s">
        <v>40</v>
      </c>
      <c r="P1815" s="148">
        <f>O1815*H1815</f>
        <v>0</v>
      </c>
      <c r="Q1815" s="148">
        <v>5.3299999999999997E-3</v>
      </c>
      <c r="R1815" s="148">
        <f>Q1815*H1815</f>
        <v>1.015365E-2</v>
      </c>
      <c r="S1815" s="148">
        <v>0</v>
      </c>
      <c r="T1815" s="149">
        <f>S1815*H1815</f>
        <v>0</v>
      </c>
      <c r="AR1815" s="150" t="s">
        <v>314</v>
      </c>
      <c r="AT1815" s="150" t="s">
        <v>309</v>
      </c>
      <c r="AU1815" s="150" t="s">
        <v>84</v>
      </c>
      <c r="AY1815" s="18" t="s">
        <v>307</v>
      </c>
      <c r="BE1815" s="151">
        <f>IF(N1815="základní",J1815,0)</f>
        <v>0</v>
      </c>
      <c r="BF1815" s="151">
        <f>IF(N1815="snížená",J1815,0)</f>
        <v>0</v>
      </c>
      <c r="BG1815" s="151">
        <f>IF(N1815="zákl. přenesená",J1815,0)</f>
        <v>0</v>
      </c>
      <c r="BH1815" s="151">
        <f>IF(N1815="sníž. přenesená",J1815,0)</f>
        <v>0</v>
      </c>
      <c r="BI1815" s="151">
        <f>IF(N1815="nulová",J1815,0)</f>
        <v>0</v>
      </c>
      <c r="BJ1815" s="18" t="s">
        <v>82</v>
      </c>
      <c r="BK1815" s="151">
        <f>ROUND(I1815*H1815,2)</f>
        <v>0</v>
      </c>
      <c r="BL1815" s="18" t="s">
        <v>314</v>
      </c>
      <c r="BM1815" s="150" t="s">
        <v>3425</v>
      </c>
    </row>
    <row r="1816" spans="2:65" s="1" customFormat="1" ht="19.5">
      <c r="B1816" s="33"/>
      <c r="D1816" s="152" t="s">
        <v>316</v>
      </c>
      <c r="F1816" s="153" t="s">
        <v>2784</v>
      </c>
      <c r="I1816" s="154"/>
      <c r="L1816" s="33"/>
      <c r="M1816" s="155"/>
      <c r="T1816" s="57"/>
      <c r="AT1816" s="18" t="s">
        <v>316</v>
      </c>
      <c r="AU1816" s="18" t="s">
        <v>84</v>
      </c>
    </row>
    <row r="1817" spans="2:65" s="12" customFormat="1" ht="11.25">
      <c r="B1817" s="156"/>
      <c r="D1817" s="152" t="s">
        <v>318</v>
      </c>
      <c r="E1817" s="157" t="s">
        <v>1</v>
      </c>
      <c r="F1817" s="158" t="s">
        <v>3405</v>
      </c>
      <c r="H1817" s="157" t="s">
        <v>1</v>
      </c>
      <c r="I1817" s="159"/>
      <c r="L1817" s="156"/>
      <c r="M1817" s="160"/>
      <c r="T1817" s="161"/>
      <c r="AT1817" s="157" t="s">
        <v>318</v>
      </c>
      <c r="AU1817" s="157" t="s">
        <v>84</v>
      </c>
      <c r="AV1817" s="12" t="s">
        <v>82</v>
      </c>
      <c r="AW1817" s="12" t="s">
        <v>32</v>
      </c>
      <c r="AX1817" s="12" t="s">
        <v>75</v>
      </c>
      <c r="AY1817" s="157" t="s">
        <v>307</v>
      </c>
    </row>
    <row r="1818" spans="2:65" s="13" customFormat="1" ht="11.25">
      <c r="B1818" s="162"/>
      <c r="D1818" s="152" t="s">
        <v>318</v>
      </c>
      <c r="E1818" s="163" t="s">
        <v>1</v>
      </c>
      <c r="F1818" s="164" t="s">
        <v>3426</v>
      </c>
      <c r="H1818" s="165">
        <v>1.5049999999999999</v>
      </c>
      <c r="I1818" s="166"/>
      <c r="L1818" s="162"/>
      <c r="M1818" s="167"/>
      <c r="T1818" s="168"/>
      <c r="AT1818" s="163" t="s">
        <v>318</v>
      </c>
      <c r="AU1818" s="163" t="s">
        <v>84</v>
      </c>
      <c r="AV1818" s="13" t="s">
        <v>84</v>
      </c>
      <c r="AW1818" s="13" t="s">
        <v>32</v>
      </c>
      <c r="AX1818" s="13" t="s">
        <v>75</v>
      </c>
      <c r="AY1818" s="163" t="s">
        <v>307</v>
      </c>
    </row>
    <row r="1819" spans="2:65" s="12" customFormat="1" ht="11.25">
      <c r="B1819" s="156"/>
      <c r="D1819" s="152" t="s">
        <v>318</v>
      </c>
      <c r="E1819" s="157" t="s">
        <v>1</v>
      </c>
      <c r="F1819" s="158" t="s">
        <v>3407</v>
      </c>
      <c r="H1819" s="157" t="s">
        <v>1</v>
      </c>
      <c r="I1819" s="159"/>
      <c r="L1819" s="156"/>
      <c r="M1819" s="160"/>
      <c r="T1819" s="161"/>
      <c r="AT1819" s="157" t="s">
        <v>318</v>
      </c>
      <c r="AU1819" s="157" t="s">
        <v>84</v>
      </c>
      <c r="AV1819" s="12" t="s">
        <v>82</v>
      </c>
      <c r="AW1819" s="12" t="s">
        <v>32</v>
      </c>
      <c r="AX1819" s="12" t="s">
        <v>75</v>
      </c>
      <c r="AY1819" s="157" t="s">
        <v>307</v>
      </c>
    </row>
    <row r="1820" spans="2:65" s="13" customFormat="1" ht="11.25">
      <c r="B1820" s="162"/>
      <c r="D1820" s="152" t="s">
        <v>318</v>
      </c>
      <c r="E1820" s="163" t="s">
        <v>1</v>
      </c>
      <c r="F1820" s="164" t="s">
        <v>3427</v>
      </c>
      <c r="H1820" s="165">
        <v>0.4</v>
      </c>
      <c r="I1820" s="166"/>
      <c r="L1820" s="162"/>
      <c r="M1820" s="167"/>
      <c r="T1820" s="168"/>
      <c r="AT1820" s="163" t="s">
        <v>318</v>
      </c>
      <c r="AU1820" s="163" t="s">
        <v>84</v>
      </c>
      <c r="AV1820" s="13" t="s">
        <v>84</v>
      </c>
      <c r="AW1820" s="13" t="s">
        <v>32</v>
      </c>
      <c r="AX1820" s="13" t="s">
        <v>75</v>
      </c>
      <c r="AY1820" s="163" t="s">
        <v>307</v>
      </c>
    </row>
    <row r="1821" spans="2:65" s="14" customFormat="1" ht="11.25">
      <c r="B1821" s="169"/>
      <c r="D1821" s="152" t="s">
        <v>318</v>
      </c>
      <c r="E1821" s="170" t="s">
        <v>1</v>
      </c>
      <c r="F1821" s="171" t="s">
        <v>325</v>
      </c>
      <c r="H1821" s="172">
        <v>1.905</v>
      </c>
      <c r="I1821" s="173"/>
      <c r="L1821" s="169"/>
      <c r="M1821" s="174"/>
      <c r="T1821" s="175"/>
      <c r="AT1821" s="170" t="s">
        <v>318</v>
      </c>
      <c r="AU1821" s="170" t="s">
        <v>84</v>
      </c>
      <c r="AV1821" s="14" t="s">
        <v>314</v>
      </c>
      <c r="AW1821" s="14" t="s">
        <v>32</v>
      </c>
      <c r="AX1821" s="14" t="s">
        <v>82</v>
      </c>
      <c r="AY1821" s="170" t="s">
        <v>307</v>
      </c>
    </row>
    <row r="1822" spans="2:65" s="1" customFormat="1" ht="24.2" customHeight="1">
      <c r="B1822" s="33"/>
      <c r="C1822" s="139" t="s">
        <v>1323</v>
      </c>
      <c r="D1822" s="139" t="s">
        <v>309</v>
      </c>
      <c r="E1822" s="140" t="s">
        <v>2789</v>
      </c>
      <c r="F1822" s="141" t="s">
        <v>2790</v>
      </c>
      <c r="G1822" s="142" t="s">
        <v>312</v>
      </c>
      <c r="H1822" s="143">
        <v>1.905</v>
      </c>
      <c r="I1822" s="144"/>
      <c r="J1822" s="145">
        <f>ROUND(I1822*H1822,2)</f>
        <v>0</v>
      </c>
      <c r="K1822" s="141" t="s">
        <v>313</v>
      </c>
      <c r="L1822" s="33"/>
      <c r="M1822" s="146" t="s">
        <v>1</v>
      </c>
      <c r="N1822" s="147" t="s">
        <v>40</v>
      </c>
      <c r="P1822" s="148">
        <f>O1822*H1822</f>
        <v>0</v>
      </c>
      <c r="Q1822" s="148">
        <v>0</v>
      </c>
      <c r="R1822" s="148">
        <f>Q1822*H1822</f>
        <v>0</v>
      </c>
      <c r="S1822" s="148">
        <v>0</v>
      </c>
      <c r="T1822" s="149">
        <f>S1822*H1822</f>
        <v>0</v>
      </c>
      <c r="AR1822" s="150" t="s">
        <v>314</v>
      </c>
      <c r="AT1822" s="150" t="s">
        <v>309</v>
      </c>
      <c r="AU1822" s="150" t="s">
        <v>84</v>
      </c>
      <c r="AY1822" s="18" t="s">
        <v>307</v>
      </c>
      <c r="BE1822" s="151">
        <f>IF(N1822="základní",J1822,0)</f>
        <v>0</v>
      </c>
      <c r="BF1822" s="151">
        <f>IF(N1822="snížená",J1822,0)</f>
        <v>0</v>
      </c>
      <c r="BG1822" s="151">
        <f>IF(N1822="zákl. přenesená",J1822,0)</f>
        <v>0</v>
      </c>
      <c r="BH1822" s="151">
        <f>IF(N1822="sníž. přenesená",J1822,0)</f>
        <v>0</v>
      </c>
      <c r="BI1822" s="151">
        <f>IF(N1822="nulová",J1822,0)</f>
        <v>0</v>
      </c>
      <c r="BJ1822" s="18" t="s">
        <v>82</v>
      </c>
      <c r="BK1822" s="151">
        <f>ROUND(I1822*H1822,2)</f>
        <v>0</v>
      </c>
      <c r="BL1822" s="18" t="s">
        <v>314</v>
      </c>
      <c r="BM1822" s="150" t="s">
        <v>3428</v>
      </c>
    </row>
    <row r="1823" spans="2:65" s="1" customFormat="1" ht="19.5">
      <c r="B1823" s="33"/>
      <c r="D1823" s="152" t="s">
        <v>316</v>
      </c>
      <c r="F1823" s="153" t="s">
        <v>2792</v>
      </c>
      <c r="I1823" s="154"/>
      <c r="L1823" s="33"/>
      <c r="M1823" s="155"/>
      <c r="T1823" s="57"/>
      <c r="AT1823" s="18" t="s">
        <v>316</v>
      </c>
      <c r="AU1823" s="18" t="s">
        <v>84</v>
      </c>
    </row>
    <row r="1824" spans="2:65" s="1" customFormat="1" ht="24.2" customHeight="1">
      <c r="B1824" s="33"/>
      <c r="C1824" s="139" t="s">
        <v>1328</v>
      </c>
      <c r="D1824" s="139" t="s">
        <v>309</v>
      </c>
      <c r="E1824" s="140" t="s">
        <v>577</v>
      </c>
      <c r="F1824" s="141" t="s">
        <v>578</v>
      </c>
      <c r="G1824" s="142" t="s">
        <v>312</v>
      </c>
      <c r="H1824" s="143">
        <v>1.905</v>
      </c>
      <c r="I1824" s="144"/>
      <c r="J1824" s="145">
        <f>ROUND(I1824*H1824,2)</f>
        <v>0</v>
      </c>
      <c r="K1824" s="141" t="s">
        <v>313</v>
      </c>
      <c r="L1824" s="33"/>
      <c r="M1824" s="146" t="s">
        <v>1</v>
      </c>
      <c r="N1824" s="147" t="s">
        <v>40</v>
      </c>
      <c r="P1824" s="148">
        <f>O1824*H1824</f>
        <v>0</v>
      </c>
      <c r="Q1824" s="148">
        <v>8.8000000000000003E-4</v>
      </c>
      <c r="R1824" s="148">
        <f>Q1824*H1824</f>
        <v>1.6764E-3</v>
      </c>
      <c r="S1824" s="148">
        <v>0</v>
      </c>
      <c r="T1824" s="149">
        <f>S1824*H1824</f>
        <v>0</v>
      </c>
      <c r="AR1824" s="150" t="s">
        <v>314</v>
      </c>
      <c r="AT1824" s="150" t="s">
        <v>309</v>
      </c>
      <c r="AU1824" s="150" t="s">
        <v>84</v>
      </c>
      <c r="AY1824" s="18" t="s">
        <v>307</v>
      </c>
      <c r="BE1824" s="151">
        <f>IF(N1824="základní",J1824,0)</f>
        <v>0</v>
      </c>
      <c r="BF1824" s="151">
        <f>IF(N1824="snížená",J1824,0)</f>
        <v>0</v>
      </c>
      <c r="BG1824" s="151">
        <f>IF(N1824="zákl. přenesená",J1824,0)</f>
        <v>0</v>
      </c>
      <c r="BH1824" s="151">
        <f>IF(N1824="sníž. přenesená",J1824,0)</f>
        <v>0</v>
      </c>
      <c r="BI1824" s="151">
        <f>IF(N1824="nulová",J1824,0)</f>
        <v>0</v>
      </c>
      <c r="BJ1824" s="18" t="s">
        <v>82</v>
      </c>
      <c r="BK1824" s="151">
        <f>ROUND(I1824*H1824,2)</f>
        <v>0</v>
      </c>
      <c r="BL1824" s="18" t="s">
        <v>314</v>
      </c>
      <c r="BM1824" s="150" t="s">
        <v>3429</v>
      </c>
    </row>
    <row r="1825" spans="2:65" s="1" customFormat="1" ht="19.5">
      <c r="B1825" s="33"/>
      <c r="D1825" s="152" t="s">
        <v>316</v>
      </c>
      <c r="F1825" s="153" t="s">
        <v>580</v>
      </c>
      <c r="I1825" s="154"/>
      <c r="L1825" s="33"/>
      <c r="M1825" s="155"/>
      <c r="T1825" s="57"/>
      <c r="AT1825" s="18" t="s">
        <v>316</v>
      </c>
      <c r="AU1825" s="18" t="s">
        <v>84</v>
      </c>
    </row>
    <row r="1826" spans="2:65" s="1" customFormat="1" ht="24.2" customHeight="1">
      <c r="B1826" s="33"/>
      <c r="C1826" s="139" t="s">
        <v>1330</v>
      </c>
      <c r="D1826" s="139" t="s">
        <v>309</v>
      </c>
      <c r="E1826" s="140" t="s">
        <v>582</v>
      </c>
      <c r="F1826" s="141" t="s">
        <v>583</v>
      </c>
      <c r="G1826" s="142" t="s">
        <v>312</v>
      </c>
      <c r="H1826" s="143">
        <v>1.905</v>
      </c>
      <c r="I1826" s="144"/>
      <c r="J1826" s="145">
        <f>ROUND(I1826*H1826,2)</f>
        <v>0</v>
      </c>
      <c r="K1826" s="141" t="s">
        <v>313</v>
      </c>
      <c r="L1826" s="33"/>
      <c r="M1826" s="146" t="s">
        <v>1</v>
      </c>
      <c r="N1826" s="147" t="s">
        <v>40</v>
      </c>
      <c r="P1826" s="148">
        <f>O1826*H1826</f>
        <v>0</v>
      </c>
      <c r="Q1826" s="148">
        <v>0</v>
      </c>
      <c r="R1826" s="148">
        <f>Q1826*H1826</f>
        <v>0</v>
      </c>
      <c r="S1826" s="148">
        <v>0</v>
      </c>
      <c r="T1826" s="149">
        <f>S1826*H1826</f>
        <v>0</v>
      </c>
      <c r="AR1826" s="150" t="s">
        <v>314</v>
      </c>
      <c r="AT1826" s="150" t="s">
        <v>309</v>
      </c>
      <c r="AU1826" s="150" t="s">
        <v>84</v>
      </c>
      <c r="AY1826" s="18" t="s">
        <v>307</v>
      </c>
      <c r="BE1826" s="151">
        <f>IF(N1826="základní",J1826,0)</f>
        <v>0</v>
      </c>
      <c r="BF1826" s="151">
        <f>IF(N1826="snížená",J1826,0)</f>
        <v>0</v>
      </c>
      <c r="BG1826" s="151">
        <f>IF(N1826="zákl. přenesená",J1826,0)</f>
        <v>0</v>
      </c>
      <c r="BH1826" s="151">
        <f>IF(N1826="sníž. přenesená",J1826,0)</f>
        <v>0</v>
      </c>
      <c r="BI1826" s="151">
        <f>IF(N1826="nulová",J1826,0)</f>
        <v>0</v>
      </c>
      <c r="BJ1826" s="18" t="s">
        <v>82</v>
      </c>
      <c r="BK1826" s="151">
        <f>ROUND(I1826*H1826,2)</f>
        <v>0</v>
      </c>
      <c r="BL1826" s="18" t="s">
        <v>314</v>
      </c>
      <c r="BM1826" s="150" t="s">
        <v>3430</v>
      </c>
    </row>
    <row r="1827" spans="2:65" s="1" customFormat="1" ht="19.5">
      <c r="B1827" s="33"/>
      <c r="D1827" s="152" t="s">
        <v>316</v>
      </c>
      <c r="F1827" s="153" t="s">
        <v>585</v>
      </c>
      <c r="I1827" s="154"/>
      <c r="L1827" s="33"/>
      <c r="M1827" s="155"/>
      <c r="T1827" s="57"/>
      <c r="AT1827" s="18" t="s">
        <v>316</v>
      </c>
      <c r="AU1827" s="18" t="s">
        <v>84</v>
      </c>
    </row>
    <row r="1828" spans="2:65" s="1" customFormat="1" ht="21.75" customHeight="1">
      <c r="B1828" s="33"/>
      <c r="C1828" s="139" t="s">
        <v>1335</v>
      </c>
      <c r="D1828" s="139" t="s">
        <v>309</v>
      </c>
      <c r="E1828" s="140" t="s">
        <v>3431</v>
      </c>
      <c r="F1828" s="141" t="s">
        <v>3432</v>
      </c>
      <c r="G1828" s="142" t="s">
        <v>364</v>
      </c>
      <c r="H1828" s="143">
        <v>1.1519999999999999</v>
      </c>
      <c r="I1828" s="144"/>
      <c r="J1828" s="145">
        <f>ROUND(I1828*H1828,2)</f>
        <v>0</v>
      </c>
      <c r="K1828" s="141" t="s">
        <v>313</v>
      </c>
      <c r="L1828" s="33"/>
      <c r="M1828" s="146" t="s">
        <v>1</v>
      </c>
      <c r="N1828" s="147" t="s">
        <v>40</v>
      </c>
      <c r="P1828" s="148">
        <f>O1828*H1828</f>
        <v>0</v>
      </c>
      <c r="Q1828" s="148">
        <v>1.0606199999999999</v>
      </c>
      <c r="R1828" s="148">
        <f>Q1828*H1828</f>
        <v>1.2218342399999997</v>
      </c>
      <c r="S1828" s="148">
        <v>0</v>
      </c>
      <c r="T1828" s="149">
        <f>S1828*H1828</f>
        <v>0</v>
      </c>
      <c r="AR1828" s="150" t="s">
        <v>314</v>
      </c>
      <c r="AT1828" s="150" t="s">
        <v>309</v>
      </c>
      <c r="AU1828" s="150" t="s">
        <v>84</v>
      </c>
      <c r="AY1828" s="18" t="s">
        <v>307</v>
      </c>
      <c r="BE1828" s="151">
        <f>IF(N1828="základní",J1828,0)</f>
        <v>0</v>
      </c>
      <c r="BF1828" s="151">
        <f>IF(N1828="snížená",J1828,0)</f>
        <v>0</v>
      </c>
      <c r="BG1828" s="151">
        <f>IF(N1828="zákl. přenesená",J1828,0)</f>
        <v>0</v>
      </c>
      <c r="BH1828" s="151">
        <f>IF(N1828="sníž. přenesená",J1828,0)</f>
        <v>0</v>
      </c>
      <c r="BI1828" s="151">
        <f>IF(N1828="nulová",J1828,0)</f>
        <v>0</v>
      </c>
      <c r="BJ1828" s="18" t="s">
        <v>82</v>
      </c>
      <c r="BK1828" s="151">
        <f>ROUND(I1828*H1828,2)</f>
        <v>0</v>
      </c>
      <c r="BL1828" s="18" t="s">
        <v>314</v>
      </c>
      <c r="BM1828" s="150" t="s">
        <v>3433</v>
      </c>
    </row>
    <row r="1829" spans="2:65" s="1" customFormat="1" ht="11.25">
      <c r="B1829" s="33"/>
      <c r="D1829" s="152" t="s">
        <v>316</v>
      </c>
      <c r="F1829" s="153" t="s">
        <v>3434</v>
      </c>
      <c r="I1829" s="154"/>
      <c r="L1829" s="33"/>
      <c r="M1829" s="155"/>
      <c r="T1829" s="57"/>
      <c r="AT1829" s="18" t="s">
        <v>316</v>
      </c>
      <c r="AU1829" s="18" t="s">
        <v>84</v>
      </c>
    </row>
    <row r="1830" spans="2:65" s="12" customFormat="1" ht="11.25">
      <c r="B1830" s="156"/>
      <c r="D1830" s="152" t="s">
        <v>318</v>
      </c>
      <c r="E1830" s="157" t="s">
        <v>1</v>
      </c>
      <c r="F1830" s="158" t="s">
        <v>3435</v>
      </c>
      <c r="H1830" s="157" t="s">
        <v>1</v>
      </c>
      <c r="I1830" s="159"/>
      <c r="L1830" s="156"/>
      <c r="M1830" s="160"/>
      <c r="T1830" s="161"/>
      <c r="AT1830" s="157" t="s">
        <v>318</v>
      </c>
      <c r="AU1830" s="157" t="s">
        <v>84</v>
      </c>
      <c r="AV1830" s="12" t="s">
        <v>82</v>
      </c>
      <c r="AW1830" s="12" t="s">
        <v>32</v>
      </c>
      <c r="AX1830" s="12" t="s">
        <v>75</v>
      </c>
      <c r="AY1830" s="157" t="s">
        <v>307</v>
      </c>
    </row>
    <row r="1831" spans="2:65" s="13" customFormat="1" ht="11.25">
      <c r="B1831" s="162"/>
      <c r="D1831" s="152" t="s">
        <v>318</v>
      </c>
      <c r="E1831" s="163" t="s">
        <v>1</v>
      </c>
      <c r="F1831" s="164" t="s">
        <v>3436</v>
      </c>
      <c r="H1831" s="165">
        <v>0.57599999999999996</v>
      </c>
      <c r="I1831" s="166"/>
      <c r="L1831" s="162"/>
      <c r="M1831" s="167"/>
      <c r="T1831" s="168"/>
      <c r="AT1831" s="163" t="s">
        <v>318</v>
      </c>
      <c r="AU1831" s="163" t="s">
        <v>84</v>
      </c>
      <c r="AV1831" s="13" t="s">
        <v>84</v>
      </c>
      <c r="AW1831" s="13" t="s">
        <v>32</v>
      </c>
      <c r="AX1831" s="13" t="s">
        <v>75</v>
      </c>
      <c r="AY1831" s="163" t="s">
        <v>307</v>
      </c>
    </row>
    <row r="1832" spans="2:65" s="12" customFormat="1" ht="11.25">
      <c r="B1832" s="156"/>
      <c r="D1832" s="152" t="s">
        <v>318</v>
      </c>
      <c r="E1832" s="157" t="s">
        <v>1</v>
      </c>
      <c r="F1832" s="158" t="s">
        <v>2474</v>
      </c>
      <c r="H1832" s="157" t="s">
        <v>1</v>
      </c>
      <c r="I1832" s="159"/>
      <c r="L1832" s="156"/>
      <c r="M1832" s="160"/>
      <c r="T1832" s="161"/>
      <c r="AT1832" s="157" t="s">
        <v>318</v>
      </c>
      <c r="AU1832" s="157" t="s">
        <v>84</v>
      </c>
      <c r="AV1832" s="12" t="s">
        <v>82</v>
      </c>
      <c r="AW1832" s="12" t="s">
        <v>32</v>
      </c>
      <c r="AX1832" s="12" t="s">
        <v>75</v>
      </c>
      <c r="AY1832" s="157" t="s">
        <v>307</v>
      </c>
    </row>
    <row r="1833" spans="2:65" s="13" customFormat="1" ht="11.25">
      <c r="B1833" s="162"/>
      <c r="D1833" s="152" t="s">
        <v>318</v>
      </c>
      <c r="E1833" s="163" t="s">
        <v>1</v>
      </c>
      <c r="F1833" s="164" t="s">
        <v>3436</v>
      </c>
      <c r="H1833" s="165">
        <v>0.57599999999999996</v>
      </c>
      <c r="I1833" s="166"/>
      <c r="L1833" s="162"/>
      <c r="M1833" s="167"/>
      <c r="T1833" s="168"/>
      <c r="AT1833" s="163" t="s">
        <v>318</v>
      </c>
      <c r="AU1833" s="163" t="s">
        <v>84</v>
      </c>
      <c r="AV1833" s="13" t="s">
        <v>84</v>
      </c>
      <c r="AW1833" s="13" t="s">
        <v>32</v>
      </c>
      <c r="AX1833" s="13" t="s">
        <v>75</v>
      </c>
      <c r="AY1833" s="163" t="s">
        <v>307</v>
      </c>
    </row>
    <row r="1834" spans="2:65" s="14" customFormat="1" ht="11.25">
      <c r="B1834" s="169"/>
      <c r="D1834" s="152" t="s">
        <v>318</v>
      </c>
      <c r="E1834" s="170" t="s">
        <v>1</v>
      </c>
      <c r="F1834" s="171" t="s">
        <v>325</v>
      </c>
      <c r="H1834" s="172">
        <v>1.1519999999999999</v>
      </c>
      <c r="I1834" s="173"/>
      <c r="L1834" s="169"/>
      <c r="M1834" s="174"/>
      <c r="T1834" s="175"/>
      <c r="AT1834" s="170" t="s">
        <v>318</v>
      </c>
      <c r="AU1834" s="170" t="s">
        <v>84</v>
      </c>
      <c r="AV1834" s="14" t="s">
        <v>314</v>
      </c>
      <c r="AW1834" s="14" t="s">
        <v>32</v>
      </c>
      <c r="AX1834" s="14" t="s">
        <v>82</v>
      </c>
      <c r="AY1834" s="170" t="s">
        <v>307</v>
      </c>
    </row>
    <row r="1835" spans="2:65" s="1" customFormat="1" ht="37.9" customHeight="1">
      <c r="B1835" s="33"/>
      <c r="C1835" s="139" t="s">
        <v>229</v>
      </c>
      <c r="D1835" s="139" t="s">
        <v>309</v>
      </c>
      <c r="E1835" s="140" t="s">
        <v>3437</v>
      </c>
      <c r="F1835" s="141" t="s">
        <v>3438</v>
      </c>
      <c r="G1835" s="142" t="s">
        <v>398</v>
      </c>
      <c r="H1835" s="143">
        <v>10.1</v>
      </c>
      <c r="I1835" s="144"/>
      <c r="J1835" s="145">
        <f>ROUND(I1835*H1835,2)</f>
        <v>0</v>
      </c>
      <c r="K1835" s="141" t="s">
        <v>1</v>
      </c>
      <c r="L1835" s="33"/>
      <c r="M1835" s="146" t="s">
        <v>1</v>
      </c>
      <c r="N1835" s="147" t="s">
        <v>40</v>
      </c>
      <c r="P1835" s="148">
        <f>O1835*H1835</f>
        <v>0</v>
      </c>
      <c r="Q1835" s="148">
        <v>2.32E-3</v>
      </c>
      <c r="R1835" s="148">
        <f>Q1835*H1835</f>
        <v>2.3431999999999998E-2</v>
      </c>
      <c r="S1835" s="148">
        <v>0</v>
      </c>
      <c r="T1835" s="149">
        <f>S1835*H1835</f>
        <v>0</v>
      </c>
      <c r="AR1835" s="150" t="s">
        <v>314</v>
      </c>
      <c r="AT1835" s="150" t="s">
        <v>309</v>
      </c>
      <c r="AU1835" s="150" t="s">
        <v>84</v>
      </c>
      <c r="AY1835" s="18" t="s">
        <v>307</v>
      </c>
      <c r="BE1835" s="151">
        <f>IF(N1835="základní",J1835,0)</f>
        <v>0</v>
      </c>
      <c r="BF1835" s="151">
        <f>IF(N1835="snížená",J1835,0)</f>
        <v>0</v>
      </c>
      <c r="BG1835" s="151">
        <f>IF(N1835="zákl. přenesená",J1835,0)</f>
        <v>0</v>
      </c>
      <c r="BH1835" s="151">
        <f>IF(N1835="sníž. přenesená",J1835,0)</f>
        <v>0</v>
      </c>
      <c r="BI1835" s="151">
        <f>IF(N1835="nulová",J1835,0)</f>
        <v>0</v>
      </c>
      <c r="BJ1835" s="18" t="s">
        <v>82</v>
      </c>
      <c r="BK1835" s="151">
        <f>ROUND(I1835*H1835,2)</f>
        <v>0</v>
      </c>
      <c r="BL1835" s="18" t="s">
        <v>314</v>
      </c>
      <c r="BM1835" s="150" t="s">
        <v>3439</v>
      </c>
    </row>
    <row r="1836" spans="2:65" s="1" customFormat="1" ht="19.5">
      <c r="B1836" s="33"/>
      <c r="D1836" s="152" t="s">
        <v>316</v>
      </c>
      <c r="F1836" s="153" t="s">
        <v>3438</v>
      </c>
      <c r="I1836" s="154"/>
      <c r="L1836" s="33"/>
      <c r="M1836" s="155"/>
      <c r="T1836" s="57"/>
      <c r="AT1836" s="18" t="s">
        <v>316</v>
      </c>
      <c r="AU1836" s="18" t="s">
        <v>84</v>
      </c>
    </row>
    <row r="1837" spans="2:65" s="1" customFormat="1" ht="16.5" customHeight="1">
      <c r="B1837" s="33"/>
      <c r="C1837" s="139" t="s">
        <v>1346</v>
      </c>
      <c r="D1837" s="139" t="s">
        <v>309</v>
      </c>
      <c r="E1837" s="140" t="s">
        <v>3440</v>
      </c>
      <c r="F1837" s="141" t="s">
        <v>3441</v>
      </c>
      <c r="G1837" s="142" t="s">
        <v>337</v>
      </c>
      <c r="H1837" s="143">
        <v>4</v>
      </c>
      <c r="I1837" s="144"/>
      <c r="J1837" s="145">
        <f>ROUND(I1837*H1837,2)</f>
        <v>0</v>
      </c>
      <c r="K1837" s="141" t="s">
        <v>313</v>
      </c>
      <c r="L1837" s="33"/>
      <c r="M1837" s="146" t="s">
        <v>1</v>
      </c>
      <c r="N1837" s="147" t="s">
        <v>40</v>
      </c>
      <c r="P1837" s="148">
        <f>O1837*H1837</f>
        <v>0</v>
      </c>
      <c r="Q1837" s="148">
        <v>0</v>
      </c>
      <c r="R1837" s="148">
        <f>Q1837*H1837</f>
        <v>0</v>
      </c>
      <c r="S1837" s="148">
        <v>0</v>
      </c>
      <c r="T1837" s="149">
        <f>S1837*H1837</f>
        <v>0</v>
      </c>
      <c r="AR1837" s="150" t="s">
        <v>314</v>
      </c>
      <c r="AT1837" s="150" t="s">
        <v>309</v>
      </c>
      <c r="AU1837" s="150" t="s">
        <v>84</v>
      </c>
      <c r="AY1837" s="18" t="s">
        <v>307</v>
      </c>
      <c r="BE1837" s="151">
        <f>IF(N1837="základní",J1837,0)</f>
        <v>0</v>
      </c>
      <c r="BF1837" s="151">
        <f>IF(N1837="snížená",J1837,0)</f>
        <v>0</v>
      </c>
      <c r="BG1837" s="151">
        <f>IF(N1837="zákl. přenesená",J1837,0)</f>
        <v>0</v>
      </c>
      <c r="BH1837" s="151">
        <f>IF(N1837="sníž. přenesená",J1837,0)</f>
        <v>0</v>
      </c>
      <c r="BI1837" s="151">
        <f>IF(N1837="nulová",J1837,0)</f>
        <v>0</v>
      </c>
      <c r="BJ1837" s="18" t="s">
        <v>82</v>
      </c>
      <c r="BK1837" s="151">
        <f>ROUND(I1837*H1837,2)</f>
        <v>0</v>
      </c>
      <c r="BL1837" s="18" t="s">
        <v>314</v>
      </c>
      <c r="BM1837" s="150" t="s">
        <v>3442</v>
      </c>
    </row>
    <row r="1838" spans="2:65" s="1" customFormat="1" ht="19.5">
      <c r="B1838" s="33"/>
      <c r="D1838" s="152" t="s">
        <v>316</v>
      </c>
      <c r="F1838" s="153" t="s">
        <v>3443</v>
      </c>
      <c r="I1838" s="154"/>
      <c r="L1838" s="33"/>
      <c r="M1838" s="155"/>
      <c r="T1838" s="57"/>
      <c r="AT1838" s="18" t="s">
        <v>316</v>
      </c>
      <c r="AU1838" s="18" t="s">
        <v>84</v>
      </c>
    </row>
    <row r="1839" spans="2:65" s="12" customFormat="1" ht="11.25">
      <c r="B1839" s="156"/>
      <c r="D1839" s="152" t="s">
        <v>318</v>
      </c>
      <c r="E1839" s="157" t="s">
        <v>1</v>
      </c>
      <c r="F1839" s="158" t="s">
        <v>3444</v>
      </c>
      <c r="H1839" s="157" t="s">
        <v>1</v>
      </c>
      <c r="I1839" s="159"/>
      <c r="L1839" s="156"/>
      <c r="M1839" s="160"/>
      <c r="T1839" s="161"/>
      <c r="AT1839" s="157" t="s">
        <v>318</v>
      </c>
      <c r="AU1839" s="157" t="s">
        <v>84</v>
      </c>
      <c r="AV1839" s="12" t="s">
        <v>82</v>
      </c>
      <c r="AW1839" s="12" t="s">
        <v>32</v>
      </c>
      <c r="AX1839" s="12" t="s">
        <v>75</v>
      </c>
      <c r="AY1839" s="157" t="s">
        <v>307</v>
      </c>
    </row>
    <row r="1840" spans="2:65" s="13" customFormat="1" ht="11.25">
      <c r="B1840" s="162"/>
      <c r="D1840" s="152" t="s">
        <v>318</v>
      </c>
      <c r="E1840" s="163" t="s">
        <v>1</v>
      </c>
      <c r="F1840" s="164" t="s">
        <v>3445</v>
      </c>
      <c r="H1840" s="165">
        <v>4</v>
      </c>
      <c r="I1840" s="166"/>
      <c r="L1840" s="162"/>
      <c r="M1840" s="167"/>
      <c r="T1840" s="168"/>
      <c r="AT1840" s="163" t="s">
        <v>318</v>
      </c>
      <c r="AU1840" s="163" t="s">
        <v>84</v>
      </c>
      <c r="AV1840" s="13" t="s">
        <v>84</v>
      </c>
      <c r="AW1840" s="13" t="s">
        <v>32</v>
      </c>
      <c r="AX1840" s="13" t="s">
        <v>82</v>
      </c>
      <c r="AY1840" s="163" t="s">
        <v>307</v>
      </c>
    </row>
    <row r="1841" spans="2:65" s="1" customFormat="1" ht="37.9" customHeight="1">
      <c r="B1841" s="33"/>
      <c r="C1841" s="139" t="s">
        <v>1351</v>
      </c>
      <c r="D1841" s="139" t="s">
        <v>309</v>
      </c>
      <c r="E1841" s="140" t="s">
        <v>3446</v>
      </c>
      <c r="F1841" s="141" t="s">
        <v>3447</v>
      </c>
      <c r="G1841" s="142" t="s">
        <v>398</v>
      </c>
      <c r="H1841" s="143">
        <v>20</v>
      </c>
      <c r="I1841" s="144"/>
      <c r="J1841" s="145">
        <f>ROUND(I1841*H1841,2)</f>
        <v>0</v>
      </c>
      <c r="K1841" s="141" t="s">
        <v>313</v>
      </c>
      <c r="L1841" s="33"/>
      <c r="M1841" s="146" t="s">
        <v>1</v>
      </c>
      <c r="N1841" s="147" t="s">
        <v>40</v>
      </c>
      <c r="P1841" s="148">
        <f>O1841*H1841</f>
        <v>0</v>
      </c>
      <c r="Q1841" s="148">
        <v>3.9899999999999996E-3</v>
      </c>
      <c r="R1841" s="148">
        <f>Q1841*H1841</f>
        <v>7.9799999999999996E-2</v>
      </c>
      <c r="S1841" s="148">
        <v>0</v>
      </c>
      <c r="T1841" s="149">
        <f>S1841*H1841</f>
        <v>0</v>
      </c>
      <c r="AR1841" s="150" t="s">
        <v>314</v>
      </c>
      <c r="AT1841" s="150" t="s">
        <v>309</v>
      </c>
      <c r="AU1841" s="150" t="s">
        <v>84</v>
      </c>
      <c r="AY1841" s="18" t="s">
        <v>307</v>
      </c>
      <c r="BE1841" s="151">
        <f>IF(N1841="základní",J1841,0)</f>
        <v>0</v>
      </c>
      <c r="BF1841" s="151">
        <f>IF(N1841="snížená",J1841,0)</f>
        <v>0</v>
      </c>
      <c r="BG1841" s="151">
        <f>IF(N1841="zákl. přenesená",J1841,0)</f>
        <v>0</v>
      </c>
      <c r="BH1841" s="151">
        <f>IF(N1841="sníž. přenesená",J1841,0)</f>
        <v>0</v>
      </c>
      <c r="BI1841" s="151">
        <f>IF(N1841="nulová",J1841,0)</f>
        <v>0</v>
      </c>
      <c r="BJ1841" s="18" t="s">
        <v>82</v>
      </c>
      <c r="BK1841" s="151">
        <f>ROUND(I1841*H1841,2)</f>
        <v>0</v>
      </c>
      <c r="BL1841" s="18" t="s">
        <v>314</v>
      </c>
      <c r="BM1841" s="150" t="s">
        <v>3448</v>
      </c>
    </row>
    <row r="1842" spans="2:65" s="1" customFormat="1" ht="29.25">
      <c r="B1842" s="33"/>
      <c r="D1842" s="152" t="s">
        <v>316</v>
      </c>
      <c r="F1842" s="153" t="s">
        <v>3449</v>
      </c>
      <c r="I1842" s="154"/>
      <c r="L1842" s="33"/>
      <c r="M1842" s="155"/>
      <c r="T1842" s="57"/>
      <c r="AT1842" s="18" t="s">
        <v>316</v>
      </c>
      <c r="AU1842" s="18" t="s">
        <v>84</v>
      </c>
    </row>
    <row r="1843" spans="2:65" s="1" customFormat="1" ht="16.5" customHeight="1">
      <c r="B1843" s="33"/>
      <c r="C1843" s="177" t="s">
        <v>1356</v>
      </c>
      <c r="D1843" s="177" t="s">
        <v>390</v>
      </c>
      <c r="E1843" s="178" t="s">
        <v>3450</v>
      </c>
      <c r="F1843" s="179" t="s">
        <v>3451</v>
      </c>
      <c r="G1843" s="180" t="s">
        <v>398</v>
      </c>
      <c r="H1843" s="181">
        <v>20.2</v>
      </c>
      <c r="I1843" s="182"/>
      <c r="J1843" s="183">
        <f>ROUND(I1843*H1843,2)</f>
        <v>0</v>
      </c>
      <c r="K1843" s="179" t="s">
        <v>313</v>
      </c>
      <c r="L1843" s="184"/>
      <c r="M1843" s="185" t="s">
        <v>1</v>
      </c>
      <c r="N1843" s="186" t="s">
        <v>40</v>
      </c>
      <c r="P1843" s="148">
        <f>O1843*H1843</f>
        <v>0</v>
      </c>
      <c r="Q1843" s="148">
        <v>0.5655</v>
      </c>
      <c r="R1843" s="148">
        <f>Q1843*H1843</f>
        <v>11.4231</v>
      </c>
      <c r="S1843" s="148">
        <v>0</v>
      </c>
      <c r="T1843" s="149">
        <f>S1843*H1843</f>
        <v>0</v>
      </c>
      <c r="AR1843" s="150" t="s">
        <v>369</v>
      </c>
      <c r="AT1843" s="150" t="s">
        <v>390</v>
      </c>
      <c r="AU1843" s="150" t="s">
        <v>84</v>
      </c>
      <c r="AY1843" s="18" t="s">
        <v>307</v>
      </c>
      <c r="BE1843" s="151">
        <f>IF(N1843="základní",J1843,0)</f>
        <v>0</v>
      </c>
      <c r="BF1843" s="151">
        <f>IF(N1843="snížená",J1843,0)</f>
        <v>0</v>
      </c>
      <c r="BG1843" s="151">
        <f>IF(N1843="zákl. přenesená",J1843,0)</f>
        <v>0</v>
      </c>
      <c r="BH1843" s="151">
        <f>IF(N1843="sníž. přenesená",J1843,0)</f>
        <v>0</v>
      </c>
      <c r="BI1843" s="151">
        <f>IF(N1843="nulová",J1843,0)</f>
        <v>0</v>
      </c>
      <c r="BJ1843" s="18" t="s">
        <v>82</v>
      </c>
      <c r="BK1843" s="151">
        <f>ROUND(I1843*H1843,2)</f>
        <v>0</v>
      </c>
      <c r="BL1843" s="18" t="s">
        <v>314</v>
      </c>
      <c r="BM1843" s="150" t="s">
        <v>3452</v>
      </c>
    </row>
    <row r="1844" spans="2:65" s="1" customFormat="1" ht="11.25">
      <c r="B1844" s="33"/>
      <c r="D1844" s="152" t="s">
        <v>316</v>
      </c>
      <c r="F1844" s="153" t="s">
        <v>3451</v>
      </c>
      <c r="I1844" s="154"/>
      <c r="L1844" s="33"/>
      <c r="M1844" s="155"/>
      <c r="T1844" s="57"/>
      <c r="AT1844" s="18" t="s">
        <v>316</v>
      </c>
      <c r="AU1844" s="18" t="s">
        <v>84</v>
      </c>
    </row>
    <row r="1845" spans="2:65" s="13" customFormat="1" ht="11.25">
      <c r="B1845" s="162"/>
      <c r="D1845" s="152" t="s">
        <v>318</v>
      </c>
      <c r="F1845" s="164" t="s">
        <v>3453</v>
      </c>
      <c r="H1845" s="165">
        <v>20.2</v>
      </c>
      <c r="I1845" s="166"/>
      <c r="L1845" s="162"/>
      <c r="M1845" s="167"/>
      <c r="T1845" s="168"/>
      <c r="AT1845" s="163" t="s">
        <v>318</v>
      </c>
      <c r="AU1845" s="163" t="s">
        <v>84</v>
      </c>
      <c r="AV1845" s="13" t="s">
        <v>84</v>
      </c>
      <c r="AW1845" s="13" t="s">
        <v>4</v>
      </c>
      <c r="AX1845" s="13" t="s">
        <v>82</v>
      </c>
      <c r="AY1845" s="163" t="s">
        <v>307</v>
      </c>
    </row>
    <row r="1846" spans="2:65" s="11" customFormat="1" ht="22.9" customHeight="1">
      <c r="B1846" s="127"/>
      <c r="D1846" s="128" t="s">
        <v>74</v>
      </c>
      <c r="E1846" s="137" t="s">
        <v>374</v>
      </c>
      <c r="F1846" s="137" t="s">
        <v>758</v>
      </c>
      <c r="I1846" s="130"/>
      <c r="J1846" s="138">
        <f>BK1846</f>
        <v>0</v>
      </c>
      <c r="L1846" s="127"/>
      <c r="M1846" s="132"/>
      <c r="P1846" s="133">
        <f>SUM(P1847:P2247)</f>
        <v>0</v>
      </c>
      <c r="R1846" s="133">
        <f>SUM(R1847:R2247)</f>
        <v>1.2584873499999998</v>
      </c>
      <c r="T1846" s="134">
        <f>SUM(T1847:T2247)</f>
        <v>250.63274060000001</v>
      </c>
      <c r="AR1846" s="128" t="s">
        <v>82</v>
      </c>
      <c r="AT1846" s="135" t="s">
        <v>74</v>
      </c>
      <c r="AU1846" s="135" t="s">
        <v>82</v>
      </c>
      <c r="AY1846" s="128" t="s">
        <v>307</v>
      </c>
      <c r="BK1846" s="136">
        <f>SUM(BK1847:BK2247)</f>
        <v>0</v>
      </c>
    </row>
    <row r="1847" spans="2:65" s="1" customFormat="1" ht="24.2" customHeight="1">
      <c r="B1847" s="33"/>
      <c r="C1847" s="139" t="s">
        <v>1361</v>
      </c>
      <c r="D1847" s="139" t="s">
        <v>309</v>
      </c>
      <c r="E1847" s="140" t="s">
        <v>773</v>
      </c>
      <c r="F1847" s="141" t="s">
        <v>774</v>
      </c>
      <c r="G1847" s="142" t="s">
        <v>312</v>
      </c>
      <c r="H1847" s="143">
        <v>17.920000000000002</v>
      </c>
      <c r="I1847" s="144"/>
      <c r="J1847" s="145">
        <f>ROUND(I1847*H1847,2)</f>
        <v>0</v>
      </c>
      <c r="K1847" s="141" t="s">
        <v>313</v>
      </c>
      <c r="L1847" s="33"/>
      <c r="M1847" s="146" t="s">
        <v>1</v>
      </c>
      <c r="N1847" s="147" t="s">
        <v>40</v>
      </c>
      <c r="P1847" s="148">
        <f>O1847*H1847</f>
        <v>0</v>
      </c>
      <c r="Q1847" s="148">
        <v>0</v>
      </c>
      <c r="R1847" s="148">
        <f>Q1847*H1847</f>
        <v>0</v>
      </c>
      <c r="S1847" s="148">
        <v>0.128</v>
      </c>
      <c r="T1847" s="149">
        <f>S1847*H1847</f>
        <v>2.2937600000000002</v>
      </c>
      <c r="AR1847" s="150" t="s">
        <v>314</v>
      </c>
      <c r="AT1847" s="150" t="s">
        <v>309</v>
      </c>
      <c r="AU1847" s="150" t="s">
        <v>84</v>
      </c>
      <c r="AY1847" s="18" t="s">
        <v>307</v>
      </c>
      <c r="BE1847" s="151">
        <f>IF(N1847="základní",J1847,0)</f>
        <v>0</v>
      </c>
      <c r="BF1847" s="151">
        <f>IF(N1847="snížená",J1847,0)</f>
        <v>0</v>
      </c>
      <c r="BG1847" s="151">
        <f>IF(N1847="zákl. přenesená",J1847,0)</f>
        <v>0</v>
      </c>
      <c r="BH1847" s="151">
        <f>IF(N1847="sníž. přenesená",J1847,0)</f>
        <v>0</v>
      </c>
      <c r="BI1847" s="151">
        <f>IF(N1847="nulová",J1847,0)</f>
        <v>0</v>
      </c>
      <c r="BJ1847" s="18" t="s">
        <v>82</v>
      </c>
      <c r="BK1847" s="151">
        <f>ROUND(I1847*H1847,2)</f>
        <v>0</v>
      </c>
      <c r="BL1847" s="18" t="s">
        <v>314</v>
      </c>
      <c r="BM1847" s="150" t="s">
        <v>3454</v>
      </c>
    </row>
    <row r="1848" spans="2:65" s="1" customFormat="1" ht="11.25">
      <c r="B1848" s="33"/>
      <c r="D1848" s="152" t="s">
        <v>316</v>
      </c>
      <c r="F1848" s="153" t="s">
        <v>776</v>
      </c>
      <c r="I1848" s="154"/>
      <c r="L1848" s="33"/>
      <c r="M1848" s="155"/>
      <c r="T1848" s="57"/>
      <c r="AT1848" s="18" t="s">
        <v>316</v>
      </c>
      <c r="AU1848" s="18" t="s">
        <v>84</v>
      </c>
    </row>
    <row r="1849" spans="2:65" s="12" customFormat="1" ht="11.25">
      <c r="B1849" s="156"/>
      <c r="D1849" s="152" t="s">
        <v>318</v>
      </c>
      <c r="E1849" s="157" t="s">
        <v>1</v>
      </c>
      <c r="F1849" s="158" t="s">
        <v>777</v>
      </c>
      <c r="H1849" s="157" t="s">
        <v>1</v>
      </c>
      <c r="I1849" s="159"/>
      <c r="L1849" s="156"/>
      <c r="M1849" s="160"/>
      <c r="T1849" s="161"/>
      <c r="AT1849" s="157" t="s">
        <v>318</v>
      </c>
      <c r="AU1849" s="157" t="s">
        <v>84</v>
      </c>
      <c r="AV1849" s="12" t="s">
        <v>82</v>
      </c>
      <c r="AW1849" s="12" t="s">
        <v>32</v>
      </c>
      <c r="AX1849" s="12" t="s">
        <v>75</v>
      </c>
      <c r="AY1849" s="157" t="s">
        <v>307</v>
      </c>
    </row>
    <row r="1850" spans="2:65" s="13" customFormat="1" ht="11.25">
      <c r="B1850" s="162"/>
      <c r="D1850" s="152" t="s">
        <v>318</v>
      </c>
      <c r="E1850" s="163" t="s">
        <v>1</v>
      </c>
      <c r="F1850" s="164" t="s">
        <v>778</v>
      </c>
      <c r="H1850" s="165">
        <v>17.920000000000002</v>
      </c>
      <c r="I1850" s="166"/>
      <c r="L1850" s="162"/>
      <c r="M1850" s="167"/>
      <c r="T1850" s="168"/>
      <c r="AT1850" s="163" t="s">
        <v>318</v>
      </c>
      <c r="AU1850" s="163" t="s">
        <v>84</v>
      </c>
      <c r="AV1850" s="13" t="s">
        <v>84</v>
      </c>
      <c r="AW1850" s="13" t="s">
        <v>32</v>
      </c>
      <c r="AX1850" s="13" t="s">
        <v>82</v>
      </c>
      <c r="AY1850" s="163" t="s">
        <v>307</v>
      </c>
    </row>
    <row r="1851" spans="2:65" s="1" customFormat="1" ht="24.2" customHeight="1">
      <c r="B1851" s="33"/>
      <c r="C1851" s="139" t="s">
        <v>1368</v>
      </c>
      <c r="D1851" s="139" t="s">
        <v>309</v>
      </c>
      <c r="E1851" s="140" t="s">
        <v>3455</v>
      </c>
      <c r="F1851" s="141" t="s">
        <v>3456</v>
      </c>
      <c r="G1851" s="142" t="s">
        <v>312</v>
      </c>
      <c r="H1851" s="143">
        <v>5.74</v>
      </c>
      <c r="I1851" s="144"/>
      <c r="J1851" s="145">
        <f>ROUND(I1851*H1851,2)</f>
        <v>0</v>
      </c>
      <c r="K1851" s="141" t="s">
        <v>313</v>
      </c>
      <c r="L1851" s="33"/>
      <c r="M1851" s="146" t="s">
        <v>1</v>
      </c>
      <c r="N1851" s="147" t="s">
        <v>40</v>
      </c>
      <c r="P1851" s="148">
        <f>O1851*H1851</f>
        <v>0</v>
      </c>
      <c r="Q1851" s="148">
        <v>0</v>
      </c>
      <c r="R1851" s="148">
        <f>Q1851*H1851</f>
        <v>0</v>
      </c>
      <c r="S1851" s="148">
        <v>0.188</v>
      </c>
      <c r="T1851" s="149">
        <f>S1851*H1851</f>
        <v>1.0791200000000001</v>
      </c>
      <c r="AR1851" s="150" t="s">
        <v>314</v>
      </c>
      <c r="AT1851" s="150" t="s">
        <v>309</v>
      </c>
      <c r="AU1851" s="150" t="s">
        <v>84</v>
      </c>
      <c r="AY1851" s="18" t="s">
        <v>307</v>
      </c>
      <c r="BE1851" s="151">
        <f>IF(N1851="základní",J1851,0)</f>
        <v>0</v>
      </c>
      <c r="BF1851" s="151">
        <f>IF(N1851="snížená",J1851,0)</f>
        <v>0</v>
      </c>
      <c r="BG1851" s="151">
        <f>IF(N1851="zákl. přenesená",J1851,0)</f>
        <v>0</v>
      </c>
      <c r="BH1851" s="151">
        <f>IF(N1851="sníž. přenesená",J1851,0)</f>
        <v>0</v>
      </c>
      <c r="BI1851" s="151">
        <f>IF(N1851="nulová",J1851,0)</f>
        <v>0</v>
      </c>
      <c r="BJ1851" s="18" t="s">
        <v>82</v>
      </c>
      <c r="BK1851" s="151">
        <f>ROUND(I1851*H1851,2)</f>
        <v>0</v>
      </c>
      <c r="BL1851" s="18" t="s">
        <v>314</v>
      </c>
      <c r="BM1851" s="150" t="s">
        <v>3457</v>
      </c>
    </row>
    <row r="1852" spans="2:65" s="1" customFormat="1" ht="19.5">
      <c r="B1852" s="33"/>
      <c r="D1852" s="152" t="s">
        <v>316</v>
      </c>
      <c r="F1852" s="153" t="s">
        <v>3458</v>
      </c>
      <c r="I1852" s="154"/>
      <c r="L1852" s="33"/>
      <c r="M1852" s="155"/>
      <c r="T1852" s="57"/>
      <c r="AT1852" s="18" t="s">
        <v>316</v>
      </c>
      <c r="AU1852" s="18" t="s">
        <v>84</v>
      </c>
    </row>
    <row r="1853" spans="2:65" s="12" customFormat="1" ht="11.25">
      <c r="B1853" s="156"/>
      <c r="D1853" s="152" t="s">
        <v>318</v>
      </c>
      <c r="E1853" s="157" t="s">
        <v>1</v>
      </c>
      <c r="F1853" s="158" t="s">
        <v>3459</v>
      </c>
      <c r="H1853" s="157" t="s">
        <v>1</v>
      </c>
      <c r="I1853" s="159"/>
      <c r="L1853" s="156"/>
      <c r="M1853" s="160"/>
      <c r="T1853" s="161"/>
      <c r="AT1853" s="157" t="s">
        <v>318</v>
      </c>
      <c r="AU1853" s="157" t="s">
        <v>84</v>
      </c>
      <c r="AV1853" s="12" t="s">
        <v>82</v>
      </c>
      <c r="AW1853" s="12" t="s">
        <v>32</v>
      </c>
      <c r="AX1853" s="12" t="s">
        <v>75</v>
      </c>
      <c r="AY1853" s="157" t="s">
        <v>307</v>
      </c>
    </row>
    <row r="1854" spans="2:65" s="13" customFormat="1" ht="11.25">
      <c r="B1854" s="162"/>
      <c r="D1854" s="152" t="s">
        <v>318</v>
      </c>
      <c r="E1854" s="163" t="s">
        <v>1</v>
      </c>
      <c r="F1854" s="164" t="s">
        <v>3460</v>
      </c>
      <c r="H1854" s="165">
        <v>5.74</v>
      </c>
      <c r="I1854" s="166"/>
      <c r="L1854" s="162"/>
      <c r="M1854" s="167"/>
      <c r="T1854" s="168"/>
      <c r="AT1854" s="163" t="s">
        <v>318</v>
      </c>
      <c r="AU1854" s="163" t="s">
        <v>84</v>
      </c>
      <c r="AV1854" s="13" t="s">
        <v>84</v>
      </c>
      <c r="AW1854" s="13" t="s">
        <v>32</v>
      </c>
      <c r="AX1854" s="13" t="s">
        <v>82</v>
      </c>
      <c r="AY1854" s="163" t="s">
        <v>307</v>
      </c>
    </row>
    <row r="1855" spans="2:65" s="1" customFormat="1" ht="24.2" customHeight="1">
      <c r="B1855" s="33"/>
      <c r="C1855" s="139" t="s">
        <v>1373</v>
      </c>
      <c r="D1855" s="139" t="s">
        <v>309</v>
      </c>
      <c r="E1855" s="140" t="s">
        <v>832</v>
      </c>
      <c r="F1855" s="141" t="s">
        <v>833</v>
      </c>
      <c r="G1855" s="142" t="s">
        <v>312</v>
      </c>
      <c r="H1855" s="143">
        <v>135.94900000000001</v>
      </c>
      <c r="I1855" s="144"/>
      <c r="J1855" s="145">
        <f>ROUND(I1855*H1855,2)</f>
        <v>0</v>
      </c>
      <c r="K1855" s="141" t="s">
        <v>313</v>
      </c>
      <c r="L1855" s="33"/>
      <c r="M1855" s="146" t="s">
        <v>1</v>
      </c>
      <c r="N1855" s="147" t="s">
        <v>40</v>
      </c>
      <c r="P1855" s="148">
        <f>O1855*H1855</f>
        <v>0</v>
      </c>
      <c r="Q1855" s="148">
        <v>0</v>
      </c>
      <c r="R1855" s="148">
        <f>Q1855*H1855</f>
        <v>0</v>
      </c>
      <c r="S1855" s="148">
        <v>1.4E-2</v>
      </c>
      <c r="T1855" s="149">
        <f>S1855*H1855</f>
        <v>1.9032860000000003</v>
      </c>
      <c r="AR1855" s="150" t="s">
        <v>314</v>
      </c>
      <c r="AT1855" s="150" t="s">
        <v>309</v>
      </c>
      <c r="AU1855" s="150" t="s">
        <v>84</v>
      </c>
      <c r="AY1855" s="18" t="s">
        <v>307</v>
      </c>
      <c r="BE1855" s="151">
        <f>IF(N1855="základní",J1855,0)</f>
        <v>0</v>
      </c>
      <c r="BF1855" s="151">
        <f>IF(N1855="snížená",J1855,0)</f>
        <v>0</v>
      </c>
      <c r="BG1855" s="151">
        <f>IF(N1855="zákl. přenesená",J1855,0)</f>
        <v>0</v>
      </c>
      <c r="BH1855" s="151">
        <f>IF(N1855="sníž. přenesená",J1855,0)</f>
        <v>0</v>
      </c>
      <c r="BI1855" s="151">
        <f>IF(N1855="nulová",J1855,0)</f>
        <v>0</v>
      </c>
      <c r="BJ1855" s="18" t="s">
        <v>82</v>
      </c>
      <c r="BK1855" s="151">
        <f>ROUND(I1855*H1855,2)</f>
        <v>0</v>
      </c>
      <c r="BL1855" s="18" t="s">
        <v>314</v>
      </c>
      <c r="BM1855" s="150" t="s">
        <v>3461</v>
      </c>
    </row>
    <row r="1856" spans="2:65" s="1" customFormat="1" ht="29.25">
      <c r="B1856" s="33"/>
      <c r="D1856" s="152" t="s">
        <v>316</v>
      </c>
      <c r="F1856" s="153" t="s">
        <v>835</v>
      </c>
      <c r="I1856" s="154"/>
      <c r="L1856" s="33"/>
      <c r="M1856" s="155"/>
      <c r="T1856" s="57"/>
      <c r="AT1856" s="18" t="s">
        <v>316</v>
      </c>
      <c r="AU1856" s="18" t="s">
        <v>84</v>
      </c>
    </row>
    <row r="1857" spans="2:65" s="13" customFormat="1" ht="11.25">
      <c r="B1857" s="162"/>
      <c r="D1857" s="152" t="s">
        <v>318</v>
      </c>
      <c r="E1857" s="163" t="s">
        <v>1</v>
      </c>
      <c r="F1857" s="164" t="s">
        <v>3462</v>
      </c>
      <c r="H1857" s="165">
        <v>29.035</v>
      </c>
      <c r="I1857" s="166"/>
      <c r="L1857" s="162"/>
      <c r="M1857" s="167"/>
      <c r="T1857" s="168"/>
      <c r="AT1857" s="163" t="s">
        <v>318</v>
      </c>
      <c r="AU1857" s="163" t="s">
        <v>84</v>
      </c>
      <c r="AV1857" s="13" t="s">
        <v>84</v>
      </c>
      <c r="AW1857" s="13" t="s">
        <v>32</v>
      </c>
      <c r="AX1857" s="13" t="s">
        <v>75</v>
      </c>
      <c r="AY1857" s="163" t="s">
        <v>307</v>
      </c>
    </row>
    <row r="1858" spans="2:65" s="13" customFormat="1" ht="11.25">
      <c r="B1858" s="162"/>
      <c r="D1858" s="152" t="s">
        <v>318</v>
      </c>
      <c r="E1858" s="163" t="s">
        <v>1</v>
      </c>
      <c r="F1858" s="164" t="s">
        <v>3463</v>
      </c>
      <c r="H1858" s="165">
        <v>14.433999999999999</v>
      </c>
      <c r="I1858" s="166"/>
      <c r="L1858" s="162"/>
      <c r="M1858" s="167"/>
      <c r="T1858" s="168"/>
      <c r="AT1858" s="163" t="s">
        <v>318</v>
      </c>
      <c r="AU1858" s="163" t="s">
        <v>84</v>
      </c>
      <c r="AV1858" s="13" t="s">
        <v>84</v>
      </c>
      <c r="AW1858" s="13" t="s">
        <v>32</v>
      </c>
      <c r="AX1858" s="13" t="s">
        <v>75</v>
      </c>
      <c r="AY1858" s="163" t="s">
        <v>307</v>
      </c>
    </row>
    <row r="1859" spans="2:65" s="13" customFormat="1" ht="11.25">
      <c r="B1859" s="162"/>
      <c r="D1859" s="152" t="s">
        <v>318</v>
      </c>
      <c r="E1859" s="163" t="s">
        <v>1</v>
      </c>
      <c r="F1859" s="164" t="s">
        <v>3464</v>
      </c>
      <c r="H1859" s="165">
        <v>25.518999999999998</v>
      </c>
      <c r="I1859" s="166"/>
      <c r="L1859" s="162"/>
      <c r="M1859" s="167"/>
      <c r="T1859" s="168"/>
      <c r="AT1859" s="163" t="s">
        <v>318</v>
      </c>
      <c r="AU1859" s="163" t="s">
        <v>84</v>
      </c>
      <c r="AV1859" s="13" t="s">
        <v>84</v>
      </c>
      <c r="AW1859" s="13" t="s">
        <v>32</v>
      </c>
      <c r="AX1859" s="13" t="s">
        <v>75</v>
      </c>
      <c r="AY1859" s="163" t="s">
        <v>307</v>
      </c>
    </row>
    <row r="1860" spans="2:65" s="13" customFormat="1" ht="11.25">
      <c r="B1860" s="162"/>
      <c r="D1860" s="152" t="s">
        <v>318</v>
      </c>
      <c r="E1860" s="163" t="s">
        <v>1</v>
      </c>
      <c r="F1860" s="164" t="s">
        <v>3465</v>
      </c>
      <c r="H1860" s="165">
        <v>27.082000000000001</v>
      </c>
      <c r="I1860" s="166"/>
      <c r="L1860" s="162"/>
      <c r="M1860" s="167"/>
      <c r="T1860" s="168"/>
      <c r="AT1860" s="163" t="s">
        <v>318</v>
      </c>
      <c r="AU1860" s="163" t="s">
        <v>84</v>
      </c>
      <c r="AV1860" s="13" t="s">
        <v>84</v>
      </c>
      <c r="AW1860" s="13" t="s">
        <v>32</v>
      </c>
      <c r="AX1860" s="13" t="s">
        <v>75</v>
      </c>
      <c r="AY1860" s="163" t="s">
        <v>307</v>
      </c>
    </row>
    <row r="1861" spans="2:65" s="13" customFormat="1" ht="11.25">
      <c r="B1861" s="162"/>
      <c r="D1861" s="152" t="s">
        <v>318</v>
      </c>
      <c r="E1861" s="163" t="s">
        <v>1</v>
      </c>
      <c r="F1861" s="164" t="s">
        <v>3466</v>
      </c>
      <c r="H1861" s="165">
        <v>15.029</v>
      </c>
      <c r="I1861" s="166"/>
      <c r="L1861" s="162"/>
      <c r="M1861" s="167"/>
      <c r="T1861" s="168"/>
      <c r="AT1861" s="163" t="s">
        <v>318</v>
      </c>
      <c r="AU1861" s="163" t="s">
        <v>84</v>
      </c>
      <c r="AV1861" s="13" t="s">
        <v>84</v>
      </c>
      <c r="AW1861" s="13" t="s">
        <v>32</v>
      </c>
      <c r="AX1861" s="13" t="s">
        <v>75</v>
      </c>
      <c r="AY1861" s="163" t="s">
        <v>307</v>
      </c>
    </row>
    <row r="1862" spans="2:65" s="13" customFormat="1" ht="11.25">
      <c r="B1862" s="162"/>
      <c r="D1862" s="152" t="s">
        <v>318</v>
      </c>
      <c r="E1862" s="163" t="s">
        <v>1</v>
      </c>
      <c r="F1862" s="164" t="s">
        <v>3467</v>
      </c>
      <c r="H1862" s="165">
        <v>24.85</v>
      </c>
      <c r="I1862" s="166"/>
      <c r="L1862" s="162"/>
      <c r="M1862" s="167"/>
      <c r="T1862" s="168"/>
      <c r="AT1862" s="163" t="s">
        <v>318</v>
      </c>
      <c r="AU1862" s="163" t="s">
        <v>84</v>
      </c>
      <c r="AV1862" s="13" t="s">
        <v>84</v>
      </c>
      <c r="AW1862" s="13" t="s">
        <v>32</v>
      </c>
      <c r="AX1862" s="13" t="s">
        <v>75</v>
      </c>
      <c r="AY1862" s="163" t="s">
        <v>307</v>
      </c>
    </row>
    <row r="1863" spans="2:65" s="14" customFormat="1" ht="11.25">
      <c r="B1863" s="169"/>
      <c r="D1863" s="152" t="s">
        <v>318</v>
      </c>
      <c r="E1863" s="170" t="s">
        <v>1</v>
      </c>
      <c r="F1863" s="171" t="s">
        <v>325</v>
      </c>
      <c r="H1863" s="172">
        <v>135.94900000000001</v>
      </c>
      <c r="I1863" s="173"/>
      <c r="L1863" s="169"/>
      <c r="M1863" s="174"/>
      <c r="T1863" s="175"/>
      <c r="AT1863" s="170" t="s">
        <v>318</v>
      </c>
      <c r="AU1863" s="170" t="s">
        <v>84</v>
      </c>
      <c r="AV1863" s="14" t="s">
        <v>314</v>
      </c>
      <c r="AW1863" s="14" t="s">
        <v>32</v>
      </c>
      <c r="AX1863" s="14" t="s">
        <v>82</v>
      </c>
      <c r="AY1863" s="170" t="s">
        <v>307</v>
      </c>
    </row>
    <row r="1864" spans="2:65" s="1" customFormat="1" ht="24.2" customHeight="1">
      <c r="B1864" s="33"/>
      <c r="C1864" s="139" t="s">
        <v>1379</v>
      </c>
      <c r="D1864" s="139" t="s">
        <v>309</v>
      </c>
      <c r="E1864" s="140" t="s">
        <v>868</v>
      </c>
      <c r="F1864" s="141" t="s">
        <v>869</v>
      </c>
      <c r="G1864" s="142" t="s">
        <v>312</v>
      </c>
      <c r="H1864" s="143">
        <v>23.085000000000001</v>
      </c>
      <c r="I1864" s="144"/>
      <c r="J1864" s="145">
        <f>ROUND(I1864*H1864,2)</f>
        <v>0</v>
      </c>
      <c r="K1864" s="141" t="s">
        <v>313</v>
      </c>
      <c r="L1864" s="33"/>
      <c r="M1864" s="146" t="s">
        <v>1</v>
      </c>
      <c r="N1864" s="147" t="s">
        <v>40</v>
      </c>
      <c r="P1864" s="148">
        <f>O1864*H1864</f>
        <v>0</v>
      </c>
      <c r="Q1864" s="148">
        <v>0</v>
      </c>
      <c r="R1864" s="148">
        <f>Q1864*H1864</f>
        <v>0</v>
      </c>
      <c r="S1864" s="148">
        <v>0.05</v>
      </c>
      <c r="T1864" s="149">
        <f>S1864*H1864</f>
        <v>1.15425</v>
      </c>
      <c r="AR1864" s="150" t="s">
        <v>314</v>
      </c>
      <c r="AT1864" s="150" t="s">
        <v>309</v>
      </c>
      <c r="AU1864" s="150" t="s">
        <v>84</v>
      </c>
      <c r="AY1864" s="18" t="s">
        <v>307</v>
      </c>
      <c r="BE1864" s="151">
        <f>IF(N1864="základní",J1864,0)</f>
        <v>0</v>
      </c>
      <c r="BF1864" s="151">
        <f>IF(N1864="snížená",J1864,0)</f>
        <v>0</v>
      </c>
      <c r="BG1864" s="151">
        <f>IF(N1864="zákl. přenesená",J1864,0)</f>
        <v>0</v>
      </c>
      <c r="BH1864" s="151">
        <f>IF(N1864="sníž. přenesená",J1864,0)</f>
        <v>0</v>
      </c>
      <c r="BI1864" s="151">
        <f>IF(N1864="nulová",J1864,0)</f>
        <v>0</v>
      </c>
      <c r="BJ1864" s="18" t="s">
        <v>82</v>
      </c>
      <c r="BK1864" s="151">
        <f>ROUND(I1864*H1864,2)</f>
        <v>0</v>
      </c>
      <c r="BL1864" s="18" t="s">
        <v>314</v>
      </c>
      <c r="BM1864" s="150" t="s">
        <v>3468</v>
      </c>
    </row>
    <row r="1865" spans="2:65" s="1" customFormat="1" ht="29.25">
      <c r="B1865" s="33"/>
      <c r="D1865" s="152" t="s">
        <v>316</v>
      </c>
      <c r="F1865" s="153" t="s">
        <v>871</v>
      </c>
      <c r="I1865" s="154"/>
      <c r="L1865" s="33"/>
      <c r="M1865" s="155"/>
      <c r="T1865" s="57"/>
      <c r="AT1865" s="18" t="s">
        <v>316</v>
      </c>
      <c r="AU1865" s="18" t="s">
        <v>84</v>
      </c>
    </row>
    <row r="1866" spans="2:65" s="12" customFormat="1" ht="11.25">
      <c r="B1866" s="156"/>
      <c r="D1866" s="152" t="s">
        <v>318</v>
      </c>
      <c r="E1866" s="157" t="s">
        <v>1</v>
      </c>
      <c r="F1866" s="158" t="s">
        <v>3121</v>
      </c>
      <c r="H1866" s="157" t="s">
        <v>1</v>
      </c>
      <c r="I1866" s="159"/>
      <c r="L1866" s="156"/>
      <c r="M1866" s="160"/>
      <c r="T1866" s="161"/>
      <c r="AT1866" s="157" t="s">
        <v>318</v>
      </c>
      <c r="AU1866" s="157" t="s">
        <v>84</v>
      </c>
      <c r="AV1866" s="12" t="s">
        <v>82</v>
      </c>
      <c r="AW1866" s="12" t="s">
        <v>32</v>
      </c>
      <c r="AX1866" s="12" t="s">
        <v>75</v>
      </c>
      <c r="AY1866" s="157" t="s">
        <v>307</v>
      </c>
    </row>
    <row r="1867" spans="2:65" s="13" customFormat="1" ht="11.25">
      <c r="B1867" s="162"/>
      <c r="D1867" s="152" t="s">
        <v>318</v>
      </c>
      <c r="E1867" s="163" t="s">
        <v>1</v>
      </c>
      <c r="F1867" s="164" t="s">
        <v>3469</v>
      </c>
      <c r="H1867" s="165">
        <v>23.085000000000001</v>
      </c>
      <c r="I1867" s="166"/>
      <c r="L1867" s="162"/>
      <c r="M1867" s="167"/>
      <c r="T1867" s="168"/>
      <c r="AT1867" s="163" t="s">
        <v>318</v>
      </c>
      <c r="AU1867" s="163" t="s">
        <v>84</v>
      </c>
      <c r="AV1867" s="13" t="s">
        <v>84</v>
      </c>
      <c r="AW1867" s="13" t="s">
        <v>32</v>
      </c>
      <c r="AX1867" s="13" t="s">
        <v>82</v>
      </c>
      <c r="AY1867" s="163" t="s">
        <v>307</v>
      </c>
    </row>
    <row r="1868" spans="2:65" s="1" customFormat="1" ht="21.75" customHeight="1">
      <c r="B1868" s="33"/>
      <c r="C1868" s="139" t="s">
        <v>1383</v>
      </c>
      <c r="D1868" s="139" t="s">
        <v>309</v>
      </c>
      <c r="E1868" s="140" t="s">
        <v>876</v>
      </c>
      <c r="F1868" s="141" t="s">
        <v>877</v>
      </c>
      <c r="G1868" s="142" t="s">
        <v>312</v>
      </c>
      <c r="H1868" s="143">
        <v>1.845</v>
      </c>
      <c r="I1868" s="144"/>
      <c r="J1868" s="145">
        <f>ROUND(I1868*H1868,2)</f>
        <v>0</v>
      </c>
      <c r="K1868" s="141" t="s">
        <v>313</v>
      </c>
      <c r="L1868" s="33"/>
      <c r="M1868" s="146" t="s">
        <v>1</v>
      </c>
      <c r="N1868" s="147" t="s">
        <v>40</v>
      </c>
      <c r="P1868" s="148">
        <f>O1868*H1868</f>
        <v>0</v>
      </c>
      <c r="Q1868" s="148">
        <v>0</v>
      </c>
      <c r="R1868" s="148">
        <f>Q1868*H1868</f>
        <v>0</v>
      </c>
      <c r="S1868" s="148">
        <v>7.5999999999999998E-2</v>
      </c>
      <c r="T1868" s="149">
        <f>S1868*H1868</f>
        <v>0.14021999999999998</v>
      </c>
      <c r="AR1868" s="150" t="s">
        <v>314</v>
      </c>
      <c r="AT1868" s="150" t="s">
        <v>309</v>
      </c>
      <c r="AU1868" s="150" t="s">
        <v>84</v>
      </c>
      <c r="AY1868" s="18" t="s">
        <v>307</v>
      </c>
      <c r="BE1868" s="151">
        <f>IF(N1868="základní",J1868,0)</f>
        <v>0</v>
      </c>
      <c r="BF1868" s="151">
        <f>IF(N1868="snížená",J1868,0)</f>
        <v>0</v>
      </c>
      <c r="BG1868" s="151">
        <f>IF(N1868="zákl. přenesená",J1868,0)</f>
        <v>0</v>
      </c>
      <c r="BH1868" s="151">
        <f>IF(N1868="sníž. přenesená",J1868,0)</f>
        <v>0</v>
      </c>
      <c r="BI1868" s="151">
        <f>IF(N1868="nulová",J1868,0)</f>
        <v>0</v>
      </c>
      <c r="BJ1868" s="18" t="s">
        <v>82</v>
      </c>
      <c r="BK1868" s="151">
        <f>ROUND(I1868*H1868,2)</f>
        <v>0</v>
      </c>
      <c r="BL1868" s="18" t="s">
        <v>314</v>
      </c>
      <c r="BM1868" s="150" t="s">
        <v>3470</v>
      </c>
    </row>
    <row r="1869" spans="2:65" s="1" customFormat="1" ht="19.5">
      <c r="B1869" s="33"/>
      <c r="D1869" s="152" t="s">
        <v>316</v>
      </c>
      <c r="F1869" s="153" t="s">
        <v>879</v>
      </c>
      <c r="I1869" s="154"/>
      <c r="L1869" s="33"/>
      <c r="M1869" s="155"/>
      <c r="T1869" s="57"/>
      <c r="AT1869" s="18" t="s">
        <v>316</v>
      </c>
      <c r="AU1869" s="18" t="s">
        <v>84</v>
      </c>
    </row>
    <row r="1870" spans="2:65" s="12" customFormat="1" ht="11.25">
      <c r="B1870" s="156"/>
      <c r="D1870" s="152" t="s">
        <v>318</v>
      </c>
      <c r="E1870" s="157" t="s">
        <v>1</v>
      </c>
      <c r="F1870" s="158" t="s">
        <v>842</v>
      </c>
      <c r="H1870" s="157" t="s">
        <v>1</v>
      </c>
      <c r="I1870" s="159"/>
      <c r="L1870" s="156"/>
      <c r="M1870" s="160"/>
      <c r="T1870" s="161"/>
      <c r="AT1870" s="157" t="s">
        <v>318</v>
      </c>
      <c r="AU1870" s="157" t="s">
        <v>84</v>
      </c>
      <c r="AV1870" s="12" t="s">
        <v>82</v>
      </c>
      <c r="AW1870" s="12" t="s">
        <v>32</v>
      </c>
      <c r="AX1870" s="12" t="s">
        <v>75</v>
      </c>
      <c r="AY1870" s="157" t="s">
        <v>307</v>
      </c>
    </row>
    <row r="1871" spans="2:65" s="13" customFormat="1" ht="11.25">
      <c r="B1871" s="162"/>
      <c r="D1871" s="152" t="s">
        <v>318</v>
      </c>
      <c r="E1871" s="163" t="s">
        <v>1</v>
      </c>
      <c r="F1871" s="164" t="s">
        <v>554</v>
      </c>
      <c r="H1871" s="165">
        <v>1.845</v>
      </c>
      <c r="I1871" s="166"/>
      <c r="L1871" s="162"/>
      <c r="M1871" s="167"/>
      <c r="T1871" s="168"/>
      <c r="AT1871" s="163" t="s">
        <v>318</v>
      </c>
      <c r="AU1871" s="163" t="s">
        <v>84</v>
      </c>
      <c r="AV1871" s="13" t="s">
        <v>84</v>
      </c>
      <c r="AW1871" s="13" t="s">
        <v>32</v>
      </c>
      <c r="AX1871" s="13" t="s">
        <v>82</v>
      </c>
      <c r="AY1871" s="163" t="s">
        <v>307</v>
      </c>
    </row>
    <row r="1872" spans="2:65" s="1" customFormat="1" ht="21.75" customHeight="1">
      <c r="B1872" s="33"/>
      <c r="C1872" s="139" t="s">
        <v>1389</v>
      </c>
      <c r="D1872" s="139" t="s">
        <v>309</v>
      </c>
      <c r="E1872" s="140" t="s">
        <v>3471</v>
      </c>
      <c r="F1872" s="141" t="s">
        <v>3472</v>
      </c>
      <c r="G1872" s="142" t="s">
        <v>312</v>
      </c>
      <c r="H1872" s="143">
        <v>4.0999999999999996</v>
      </c>
      <c r="I1872" s="144"/>
      <c r="J1872" s="145">
        <f>ROUND(I1872*H1872,2)</f>
        <v>0</v>
      </c>
      <c r="K1872" s="141" t="s">
        <v>313</v>
      </c>
      <c r="L1872" s="33"/>
      <c r="M1872" s="146" t="s">
        <v>1</v>
      </c>
      <c r="N1872" s="147" t="s">
        <v>40</v>
      </c>
      <c r="P1872" s="148">
        <f>O1872*H1872</f>
        <v>0</v>
      </c>
      <c r="Q1872" s="148">
        <v>0</v>
      </c>
      <c r="R1872" s="148">
        <f>Q1872*H1872</f>
        <v>0</v>
      </c>
      <c r="S1872" s="148">
        <v>6.3E-2</v>
      </c>
      <c r="T1872" s="149">
        <f>S1872*H1872</f>
        <v>0.25829999999999997</v>
      </c>
      <c r="AR1872" s="150" t="s">
        <v>314</v>
      </c>
      <c r="AT1872" s="150" t="s">
        <v>309</v>
      </c>
      <c r="AU1872" s="150" t="s">
        <v>84</v>
      </c>
      <c r="AY1872" s="18" t="s">
        <v>307</v>
      </c>
      <c r="BE1872" s="151">
        <f>IF(N1872="základní",J1872,0)</f>
        <v>0</v>
      </c>
      <c r="BF1872" s="151">
        <f>IF(N1872="snížená",J1872,0)</f>
        <v>0</v>
      </c>
      <c r="BG1872" s="151">
        <f>IF(N1872="zákl. přenesená",J1872,0)</f>
        <v>0</v>
      </c>
      <c r="BH1872" s="151">
        <f>IF(N1872="sníž. přenesená",J1872,0)</f>
        <v>0</v>
      </c>
      <c r="BI1872" s="151">
        <f>IF(N1872="nulová",J1872,0)</f>
        <v>0</v>
      </c>
      <c r="BJ1872" s="18" t="s">
        <v>82</v>
      </c>
      <c r="BK1872" s="151">
        <f>ROUND(I1872*H1872,2)</f>
        <v>0</v>
      </c>
      <c r="BL1872" s="18" t="s">
        <v>314</v>
      </c>
      <c r="BM1872" s="150" t="s">
        <v>3473</v>
      </c>
    </row>
    <row r="1873" spans="2:65" s="1" customFormat="1" ht="19.5">
      <c r="B1873" s="33"/>
      <c r="D1873" s="152" t="s">
        <v>316</v>
      </c>
      <c r="F1873" s="153" t="s">
        <v>3474</v>
      </c>
      <c r="I1873" s="154"/>
      <c r="L1873" s="33"/>
      <c r="M1873" s="155"/>
      <c r="T1873" s="57"/>
      <c r="AT1873" s="18" t="s">
        <v>316</v>
      </c>
      <c r="AU1873" s="18" t="s">
        <v>84</v>
      </c>
    </row>
    <row r="1874" spans="2:65" s="12" customFormat="1" ht="11.25">
      <c r="B1874" s="156"/>
      <c r="D1874" s="152" t="s">
        <v>318</v>
      </c>
      <c r="E1874" s="157" t="s">
        <v>1</v>
      </c>
      <c r="F1874" s="158" t="s">
        <v>3167</v>
      </c>
      <c r="H1874" s="157" t="s">
        <v>1</v>
      </c>
      <c r="I1874" s="159"/>
      <c r="L1874" s="156"/>
      <c r="M1874" s="160"/>
      <c r="T1874" s="161"/>
      <c r="AT1874" s="157" t="s">
        <v>318</v>
      </c>
      <c r="AU1874" s="157" t="s">
        <v>84</v>
      </c>
      <c r="AV1874" s="12" t="s">
        <v>82</v>
      </c>
      <c r="AW1874" s="12" t="s">
        <v>32</v>
      </c>
      <c r="AX1874" s="12" t="s">
        <v>75</v>
      </c>
      <c r="AY1874" s="157" t="s">
        <v>307</v>
      </c>
    </row>
    <row r="1875" spans="2:65" s="13" customFormat="1" ht="11.25">
      <c r="B1875" s="162"/>
      <c r="D1875" s="152" t="s">
        <v>318</v>
      </c>
      <c r="E1875" s="163" t="s">
        <v>1</v>
      </c>
      <c r="F1875" s="164" t="s">
        <v>3475</v>
      </c>
      <c r="H1875" s="165">
        <v>4.0999999999999996</v>
      </c>
      <c r="I1875" s="166"/>
      <c r="L1875" s="162"/>
      <c r="M1875" s="167"/>
      <c r="T1875" s="168"/>
      <c r="AT1875" s="163" t="s">
        <v>318</v>
      </c>
      <c r="AU1875" s="163" t="s">
        <v>84</v>
      </c>
      <c r="AV1875" s="13" t="s">
        <v>84</v>
      </c>
      <c r="AW1875" s="13" t="s">
        <v>32</v>
      </c>
      <c r="AX1875" s="13" t="s">
        <v>82</v>
      </c>
      <c r="AY1875" s="163" t="s">
        <v>307</v>
      </c>
    </row>
    <row r="1876" spans="2:65" s="1" customFormat="1" ht="24.2" customHeight="1">
      <c r="B1876" s="33"/>
      <c r="C1876" s="139" t="s">
        <v>1396</v>
      </c>
      <c r="D1876" s="139" t="s">
        <v>309</v>
      </c>
      <c r="E1876" s="140" t="s">
        <v>3476</v>
      </c>
      <c r="F1876" s="141" t="s">
        <v>3477</v>
      </c>
      <c r="G1876" s="142" t="s">
        <v>312</v>
      </c>
      <c r="H1876" s="143">
        <v>2</v>
      </c>
      <c r="I1876" s="144"/>
      <c r="J1876" s="145">
        <f>ROUND(I1876*H1876,2)</f>
        <v>0</v>
      </c>
      <c r="K1876" s="141" t="s">
        <v>313</v>
      </c>
      <c r="L1876" s="33"/>
      <c r="M1876" s="146" t="s">
        <v>1</v>
      </c>
      <c r="N1876" s="147" t="s">
        <v>40</v>
      </c>
      <c r="P1876" s="148">
        <f>O1876*H1876</f>
        <v>0</v>
      </c>
      <c r="Q1876" s="148">
        <v>0</v>
      </c>
      <c r="R1876" s="148">
        <f>Q1876*H1876</f>
        <v>0</v>
      </c>
      <c r="S1876" s="148">
        <v>0.18</v>
      </c>
      <c r="T1876" s="149">
        <f>S1876*H1876</f>
        <v>0.36</v>
      </c>
      <c r="AR1876" s="150" t="s">
        <v>314</v>
      </c>
      <c r="AT1876" s="150" t="s">
        <v>309</v>
      </c>
      <c r="AU1876" s="150" t="s">
        <v>84</v>
      </c>
      <c r="AY1876" s="18" t="s">
        <v>307</v>
      </c>
      <c r="BE1876" s="151">
        <f>IF(N1876="základní",J1876,0)</f>
        <v>0</v>
      </c>
      <c r="BF1876" s="151">
        <f>IF(N1876="snížená",J1876,0)</f>
        <v>0</v>
      </c>
      <c r="BG1876" s="151">
        <f>IF(N1876="zákl. přenesená",J1876,0)</f>
        <v>0</v>
      </c>
      <c r="BH1876" s="151">
        <f>IF(N1876="sníž. přenesená",J1876,0)</f>
        <v>0</v>
      </c>
      <c r="BI1876" s="151">
        <f>IF(N1876="nulová",J1876,0)</f>
        <v>0</v>
      </c>
      <c r="BJ1876" s="18" t="s">
        <v>82</v>
      </c>
      <c r="BK1876" s="151">
        <f>ROUND(I1876*H1876,2)</f>
        <v>0</v>
      </c>
      <c r="BL1876" s="18" t="s">
        <v>314</v>
      </c>
      <c r="BM1876" s="150" t="s">
        <v>3478</v>
      </c>
    </row>
    <row r="1877" spans="2:65" s="1" customFormat="1" ht="29.25">
      <c r="B1877" s="33"/>
      <c r="D1877" s="152" t="s">
        <v>316</v>
      </c>
      <c r="F1877" s="153" t="s">
        <v>3479</v>
      </c>
      <c r="I1877" s="154"/>
      <c r="L1877" s="33"/>
      <c r="M1877" s="155"/>
      <c r="T1877" s="57"/>
      <c r="AT1877" s="18" t="s">
        <v>316</v>
      </c>
      <c r="AU1877" s="18" t="s">
        <v>84</v>
      </c>
    </row>
    <row r="1878" spans="2:65" s="12" customFormat="1" ht="11.25">
      <c r="B1878" s="156"/>
      <c r="D1878" s="152" t="s">
        <v>318</v>
      </c>
      <c r="E1878" s="157" t="s">
        <v>1</v>
      </c>
      <c r="F1878" s="158" t="s">
        <v>3167</v>
      </c>
      <c r="H1878" s="157" t="s">
        <v>1</v>
      </c>
      <c r="I1878" s="159"/>
      <c r="L1878" s="156"/>
      <c r="M1878" s="160"/>
      <c r="T1878" s="161"/>
      <c r="AT1878" s="157" t="s">
        <v>318</v>
      </c>
      <c r="AU1878" s="157" t="s">
        <v>84</v>
      </c>
      <c r="AV1878" s="12" t="s">
        <v>82</v>
      </c>
      <c r="AW1878" s="12" t="s">
        <v>32</v>
      </c>
      <c r="AX1878" s="12" t="s">
        <v>75</v>
      </c>
      <c r="AY1878" s="157" t="s">
        <v>307</v>
      </c>
    </row>
    <row r="1879" spans="2:65" s="13" customFormat="1" ht="11.25">
      <c r="B1879" s="162"/>
      <c r="D1879" s="152" t="s">
        <v>318</v>
      </c>
      <c r="E1879" s="163" t="s">
        <v>1</v>
      </c>
      <c r="F1879" s="164" t="s">
        <v>3173</v>
      </c>
      <c r="H1879" s="165">
        <v>2</v>
      </c>
      <c r="I1879" s="166"/>
      <c r="L1879" s="162"/>
      <c r="M1879" s="167"/>
      <c r="T1879" s="168"/>
      <c r="AT1879" s="163" t="s">
        <v>318</v>
      </c>
      <c r="AU1879" s="163" t="s">
        <v>84</v>
      </c>
      <c r="AV1879" s="13" t="s">
        <v>84</v>
      </c>
      <c r="AW1879" s="13" t="s">
        <v>32</v>
      </c>
      <c r="AX1879" s="13" t="s">
        <v>82</v>
      </c>
      <c r="AY1879" s="163" t="s">
        <v>307</v>
      </c>
    </row>
    <row r="1880" spans="2:65" s="1" customFormat="1" ht="24.2" customHeight="1">
      <c r="B1880" s="33"/>
      <c r="C1880" s="139" t="s">
        <v>1402</v>
      </c>
      <c r="D1880" s="139" t="s">
        <v>309</v>
      </c>
      <c r="E1880" s="140" t="s">
        <v>3480</v>
      </c>
      <c r="F1880" s="141" t="s">
        <v>3481</v>
      </c>
      <c r="G1880" s="142" t="s">
        <v>398</v>
      </c>
      <c r="H1880" s="143">
        <v>24</v>
      </c>
      <c r="I1880" s="144"/>
      <c r="J1880" s="145">
        <f>ROUND(I1880*H1880,2)</f>
        <v>0</v>
      </c>
      <c r="K1880" s="141" t="s">
        <v>313</v>
      </c>
      <c r="L1880" s="33"/>
      <c r="M1880" s="146" t="s">
        <v>1</v>
      </c>
      <c r="N1880" s="147" t="s">
        <v>40</v>
      </c>
      <c r="P1880" s="148">
        <f>O1880*H1880</f>
        <v>0</v>
      </c>
      <c r="Q1880" s="148">
        <v>4.938E-2</v>
      </c>
      <c r="R1880" s="148">
        <f>Q1880*H1880</f>
        <v>1.18512</v>
      </c>
      <c r="S1880" s="148">
        <v>0</v>
      </c>
      <c r="T1880" s="149">
        <f>S1880*H1880</f>
        <v>0</v>
      </c>
      <c r="AR1880" s="150" t="s">
        <v>314</v>
      </c>
      <c r="AT1880" s="150" t="s">
        <v>309</v>
      </c>
      <c r="AU1880" s="150" t="s">
        <v>84</v>
      </c>
      <c r="AY1880" s="18" t="s">
        <v>307</v>
      </c>
      <c r="BE1880" s="151">
        <f>IF(N1880="základní",J1880,0)</f>
        <v>0</v>
      </c>
      <c r="BF1880" s="151">
        <f>IF(N1880="snížená",J1880,0)</f>
        <v>0</v>
      </c>
      <c r="BG1880" s="151">
        <f>IF(N1880="zákl. přenesená",J1880,0)</f>
        <v>0</v>
      </c>
      <c r="BH1880" s="151">
        <f>IF(N1880="sníž. přenesená",J1880,0)</f>
        <v>0</v>
      </c>
      <c r="BI1880" s="151">
        <f>IF(N1880="nulová",J1880,0)</f>
        <v>0</v>
      </c>
      <c r="BJ1880" s="18" t="s">
        <v>82</v>
      </c>
      <c r="BK1880" s="151">
        <f>ROUND(I1880*H1880,2)</f>
        <v>0</v>
      </c>
      <c r="BL1880" s="18" t="s">
        <v>314</v>
      </c>
      <c r="BM1880" s="150" t="s">
        <v>3482</v>
      </c>
    </row>
    <row r="1881" spans="2:65" s="1" customFormat="1" ht="29.25">
      <c r="B1881" s="33"/>
      <c r="D1881" s="152" t="s">
        <v>316</v>
      </c>
      <c r="F1881" s="153" t="s">
        <v>3483</v>
      </c>
      <c r="I1881" s="154"/>
      <c r="L1881" s="33"/>
      <c r="M1881" s="155"/>
      <c r="T1881" s="57"/>
      <c r="AT1881" s="18" t="s">
        <v>316</v>
      </c>
      <c r="AU1881" s="18" t="s">
        <v>84</v>
      </c>
    </row>
    <row r="1882" spans="2:65" s="1" customFormat="1" ht="19.5">
      <c r="B1882" s="33"/>
      <c r="D1882" s="152" t="s">
        <v>357</v>
      </c>
      <c r="F1882" s="176" t="s">
        <v>3484</v>
      </c>
      <c r="I1882" s="154"/>
      <c r="L1882" s="33"/>
      <c r="M1882" s="155"/>
      <c r="T1882" s="57"/>
      <c r="AT1882" s="18" t="s">
        <v>357</v>
      </c>
      <c r="AU1882" s="18" t="s">
        <v>84</v>
      </c>
    </row>
    <row r="1883" spans="2:65" s="13" customFormat="1" ht="11.25">
      <c r="B1883" s="162"/>
      <c r="D1883" s="152" t="s">
        <v>318</v>
      </c>
      <c r="E1883" s="163" t="s">
        <v>1</v>
      </c>
      <c r="F1883" s="164" t="s">
        <v>3485</v>
      </c>
      <c r="H1883" s="165">
        <v>24</v>
      </c>
      <c r="I1883" s="166"/>
      <c r="L1883" s="162"/>
      <c r="M1883" s="167"/>
      <c r="T1883" s="168"/>
      <c r="AT1883" s="163" t="s">
        <v>318</v>
      </c>
      <c r="AU1883" s="163" t="s">
        <v>84</v>
      </c>
      <c r="AV1883" s="13" t="s">
        <v>84</v>
      </c>
      <c r="AW1883" s="13" t="s">
        <v>32</v>
      </c>
      <c r="AX1883" s="13" t="s">
        <v>82</v>
      </c>
      <c r="AY1883" s="163" t="s">
        <v>307</v>
      </c>
    </row>
    <row r="1884" spans="2:65" s="1" customFormat="1" ht="24.2" customHeight="1">
      <c r="B1884" s="33"/>
      <c r="C1884" s="139" t="s">
        <v>1407</v>
      </c>
      <c r="D1884" s="139" t="s">
        <v>309</v>
      </c>
      <c r="E1884" s="140" t="s">
        <v>838</v>
      </c>
      <c r="F1884" s="141" t="s">
        <v>839</v>
      </c>
      <c r="G1884" s="142" t="s">
        <v>398</v>
      </c>
      <c r="H1884" s="143">
        <v>46</v>
      </c>
      <c r="I1884" s="144"/>
      <c r="J1884" s="145">
        <f>ROUND(I1884*H1884,2)</f>
        <v>0</v>
      </c>
      <c r="K1884" s="141" t="s">
        <v>313</v>
      </c>
      <c r="L1884" s="33"/>
      <c r="M1884" s="146" t="s">
        <v>1</v>
      </c>
      <c r="N1884" s="147" t="s">
        <v>40</v>
      </c>
      <c r="P1884" s="148">
        <f>O1884*H1884</f>
        <v>0</v>
      </c>
      <c r="Q1884" s="148">
        <v>1.0000000000000001E-5</v>
      </c>
      <c r="R1884" s="148">
        <f>Q1884*H1884</f>
        <v>4.6000000000000001E-4</v>
      </c>
      <c r="S1884" s="148">
        <v>0</v>
      </c>
      <c r="T1884" s="149">
        <f>S1884*H1884</f>
        <v>0</v>
      </c>
      <c r="AR1884" s="150" t="s">
        <v>314</v>
      </c>
      <c r="AT1884" s="150" t="s">
        <v>309</v>
      </c>
      <c r="AU1884" s="150" t="s">
        <v>84</v>
      </c>
      <c r="AY1884" s="18" t="s">
        <v>307</v>
      </c>
      <c r="BE1884" s="151">
        <f>IF(N1884="základní",J1884,0)</f>
        <v>0</v>
      </c>
      <c r="BF1884" s="151">
        <f>IF(N1884="snížená",J1884,0)</f>
        <v>0</v>
      </c>
      <c r="BG1884" s="151">
        <f>IF(N1884="zákl. přenesená",J1884,0)</f>
        <v>0</v>
      </c>
      <c r="BH1884" s="151">
        <f>IF(N1884="sníž. přenesená",J1884,0)</f>
        <v>0</v>
      </c>
      <c r="BI1884" s="151">
        <f>IF(N1884="nulová",J1884,0)</f>
        <v>0</v>
      </c>
      <c r="BJ1884" s="18" t="s">
        <v>82</v>
      </c>
      <c r="BK1884" s="151">
        <f>ROUND(I1884*H1884,2)</f>
        <v>0</v>
      </c>
      <c r="BL1884" s="18" t="s">
        <v>314</v>
      </c>
      <c r="BM1884" s="150" t="s">
        <v>3486</v>
      </c>
    </row>
    <row r="1885" spans="2:65" s="1" customFormat="1" ht="19.5">
      <c r="B1885" s="33"/>
      <c r="D1885" s="152" t="s">
        <v>316</v>
      </c>
      <c r="F1885" s="153" t="s">
        <v>841</v>
      </c>
      <c r="I1885" s="154"/>
      <c r="L1885" s="33"/>
      <c r="M1885" s="155"/>
      <c r="T1885" s="57"/>
      <c r="AT1885" s="18" t="s">
        <v>316</v>
      </c>
      <c r="AU1885" s="18" t="s">
        <v>84</v>
      </c>
    </row>
    <row r="1886" spans="2:65" s="12" customFormat="1" ht="11.25">
      <c r="B1886" s="156"/>
      <c r="D1886" s="152" t="s">
        <v>318</v>
      </c>
      <c r="E1886" s="157" t="s">
        <v>1</v>
      </c>
      <c r="F1886" s="158" t="s">
        <v>3487</v>
      </c>
      <c r="H1886" s="157" t="s">
        <v>1</v>
      </c>
      <c r="I1886" s="159"/>
      <c r="L1886" s="156"/>
      <c r="M1886" s="160"/>
      <c r="T1886" s="161"/>
      <c r="AT1886" s="157" t="s">
        <v>318</v>
      </c>
      <c r="AU1886" s="157" t="s">
        <v>84</v>
      </c>
      <c r="AV1886" s="12" t="s">
        <v>82</v>
      </c>
      <c r="AW1886" s="12" t="s">
        <v>32</v>
      </c>
      <c r="AX1886" s="12" t="s">
        <v>75</v>
      </c>
      <c r="AY1886" s="157" t="s">
        <v>307</v>
      </c>
    </row>
    <row r="1887" spans="2:65" s="12" customFormat="1" ht="11.25">
      <c r="B1887" s="156"/>
      <c r="D1887" s="152" t="s">
        <v>318</v>
      </c>
      <c r="E1887" s="157" t="s">
        <v>1</v>
      </c>
      <c r="F1887" s="158" t="s">
        <v>3488</v>
      </c>
      <c r="H1887" s="157" t="s">
        <v>1</v>
      </c>
      <c r="I1887" s="159"/>
      <c r="L1887" s="156"/>
      <c r="M1887" s="160"/>
      <c r="T1887" s="161"/>
      <c r="AT1887" s="157" t="s">
        <v>318</v>
      </c>
      <c r="AU1887" s="157" t="s">
        <v>84</v>
      </c>
      <c r="AV1887" s="12" t="s">
        <v>82</v>
      </c>
      <c r="AW1887" s="12" t="s">
        <v>32</v>
      </c>
      <c r="AX1887" s="12" t="s">
        <v>75</v>
      </c>
      <c r="AY1887" s="157" t="s">
        <v>307</v>
      </c>
    </row>
    <row r="1888" spans="2:65" s="13" customFormat="1" ht="11.25">
      <c r="B1888" s="162"/>
      <c r="D1888" s="152" t="s">
        <v>318</v>
      </c>
      <c r="E1888" s="163" t="s">
        <v>1</v>
      </c>
      <c r="F1888" s="164" t="s">
        <v>3489</v>
      </c>
      <c r="H1888" s="165">
        <v>46</v>
      </c>
      <c r="I1888" s="166"/>
      <c r="L1888" s="162"/>
      <c r="M1888" s="167"/>
      <c r="T1888" s="168"/>
      <c r="AT1888" s="163" t="s">
        <v>318</v>
      </c>
      <c r="AU1888" s="163" t="s">
        <v>84</v>
      </c>
      <c r="AV1888" s="13" t="s">
        <v>84</v>
      </c>
      <c r="AW1888" s="13" t="s">
        <v>32</v>
      </c>
      <c r="AX1888" s="13" t="s">
        <v>82</v>
      </c>
      <c r="AY1888" s="163" t="s">
        <v>307</v>
      </c>
    </row>
    <row r="1889" spans="2:65" s="1" customFormat="1" ht="16.5" customHeight="1">
      <c r="B1889" s="33"/>
      <c r="C1889" s="139" t="s">
        <v>1430</v>
      </c>
      <c r="D1889" s="139" t="s">
        <v>309</v>
      </c>
      <c r="E1889" s="140" t="s">
        <v>846</v>
      </c>
      <c r="F1889" s="141" t="s">
        <v>847</v>
      </c>
      <c r="G1889" s="142" t="s">
        <v>337</v>
      </c>
      <c r="H1889" s="143">
        <v>13.372</v>
      </c>
      <c r="I1889" s="144"/>
      <c r="J1889" s="145">
        <f>ROUND(I1889*H1889,2)</f>
        <v>0</v>
      </c>
      <c r="K1889" s="141" t="s">
        <v>313</v>
      </c>
      <c r="L1889" s="33"/>
      <c r="M1889" s="146" t="s">
        <v>1</v>
      </c>
      <c r="N1889" s="147" t="s">
        <v>40</v>
      </c>
      <c r="P1889" s="148">
        <f>O1889*H1889</f>
        <v>0</v>
      </c>
      <c r="Q1889" s="148">
        <v>0</v>
      </c>
      <c r="R1889" s="148">
        <f>Q1889*H1889</f>
        <v>0</v>
      </c>
      <c r="S1889" s="148">
        <v>2.4</v>
      </c>
      <c r="T1889" s="149">
        <f>S1889*H1889</f>
        <v>32.092799999999997</v>
      </c>
      <c r="AR1889" s="150" t="s">
        <v>314</v>
      </c>
      <c r="AT1889" s="150" t="s">
        <v>309</v>
      </c>
      <c r="AU1889" s="150" t="s">
        <v>84</v>
      </c>
      <c r="AY1889" s="18" t="s">
        <v>307</v>
      </c>
      <c r="BE1889" s="151">
        <f>IF(N1889="základní",J1889,0)</f>
        <v>0</v>
      </c>
      <c r="BF1889" s="151">
        <f>IF(N1889="snížená",J1889,0)</f>
        <v>0</v>
      </c>
      <c r="BG1889" s="151">
        <f>IF(N1889="zákl. přenesená",J1889,0)</f>
        <v>0</v>
      </c>
      <c r="BH1889" s="151">
        <f>IF(N1889="sníž. přenesená",J1889,0)</f>
        <v>0</v>
      </c>
      <c r="BI1889" s="151">
        <f>IF(N1889="nulová",J1889,0)</f>
        <v>0</v>
      </c>
      <c r="BJ1889" s="18" t="s">
        <v>82</v>
      </c>
      <c r="BK1889" s="151">
        <f>ROUND(I1889*H1889,2)</f>
        <v>0</v>
      </c>
      <c r="BL1889" s="18" t="s">
        <v>314</v>
      </c>
      <c r="BM1889" s="150" t="s">
        <v>3490</v>
      </c>
    </row>
    <row r="1890" spans="2:65" s="1" customFormat="1" ht="11.25">
      <c r="B1890" s="33"/>
      <c r="D1890" s="152" t="s">
        <v>316</v>
      </c>
      <c r="F1890" s="153" t="s">
        <v>849</v>
      </c>
      <c r="I1890" s="154"/>
      <c r="L1890" s="33"/>
      <c r="M1890" s="155"/>
      <c r="T1890" s="57"/>
      <c r="AT1890" s="18" t="s">
        <v>316</v>
      </c>
      <c r="AU1890" s="18" t="s">
        <v>84</v>
      </c>
    </row>
    <row r="1891" spans="2:65" s="12" customFormat="1" ht="11.25">
      <c r="B1891" s="156"/>
      <c r="D1891" s="152" t="s">
        <v>318</v>
      </c>
      <c r="E1891" s="157" t="s">
        <v>1</v>
      </c>
      <c r="F1891" s="158" t="s">
        <v>3487</v>
      </c>
      <c r="H1891" s="157" t="s">
        <v>1</v>
      </c>
      <c r="I1891" s="159"/>
      <c r="L1891" s="156"/>
      <c r="M1891" s="160"/>
      <c r="T1891" s="161"/>
      <c r="AT1891" s="157" t="s">
        <v>318</v>
      </c>
      <c r="AU1891" s="157" t="s">
        <v>84</v>
      </c>
      <c r="AV1891" s="12" t="s">
        <v>82</v>
      </c>
      <c r="AW1891" s="12" t="s">
        <v>32</v>
      </c>
      <c r="AX1891" s="12" t="s">
        <v>75</v>
      </c>
      <c r="AY1891" s="157" t="s">
        <v>307</v>
      </c>
    </row>
    <row r="1892" spans="2:65" s="12" customFormat="1" ht="11.25">
      <c r="B1892" s="156"/>
      <c r="D1892" s="152" t="s">
        <v>318</v>
      </c>
      <c r="E1892" s="157" t="s">
        <v>1</v>
      </c>
      <c r="F1892" s="158" t="s">
        <v>3491</v>
      </c>
      <c r="H1892" s="157" t="s">
        <v>1</v>
      </c>
      <c r="I1892" s="159"/>
      <c r="L1892" s="156"/>
      <c r="M1892" s="160"/>
      <c r="T1892" s="161"/>
      <c r="AT1892" s="157" t="s">
        <v>318</v>
      </c>
      <c r="AU1892" s="157" t="s">
        <v>84</v>
      </c>
      <c r="AV1892" s="12" t="s">
        <v>82</v>
      </c>
      <c r="AW1892" s="12" t="s">
        <v>32</v>
      </c>
      <c r="AX1892" s="12" t="s">
        <v>75</v>
      </c>
      <c r="AY1892" s="157" t="s">
        <v>307</v>
      </c>
    </row>
    <row r="1893" spans="2:65" s="13" customFormat="1" ht="11.25">
      <c r="B1893" s="162"/>
      <c r="D1893" s="152" t="s">
        <v>318</v>
      </c>
      <c r="E1893" s="163" t="s">
        <v>1</v>
      </c>
      <c r="F1893" s="164" t="s">
        <v>3492</v>
      </c>
      <c r="H1893" s="165">
        <v>1.569</v>
      </c>
      <c r="I1893" s="166"/>
      <c r="L1893" s="162"/>
      <c r="M1893" s="167"/>
      <c r="T1893" s="168"/>
      <c r="AT1893" s="163" t="s">
        <v>318</v>
      </c>
      <c r="AU1893" s="163" t="s">
        <v>84</v>
      </c>
      <c r="AV1893" s="13" t="s">
        <v>84</v>
      </c>
      <c r="AW1893" s="13" t="s">
        <v>32</v>
      </c>
      <c r="AX1893" s="13" t="s">
        <v>75</v>
      </c>
      <c r="AY1893" s="163" t="s">
        <v>307</v>
      </c>
    </row>
    <row r="1894" spans="2:65" s="12" customFormat="1" ht="11.25">
      <c r="B1894" s="156"/>
      <c r="D1894" s="152" t="s">
        <v>318</v>
      </c>
      <c r="E1894" s="157" t="s">
        <v>1</v>
      </c>
      <c r="F1894" s="158" t="s">
        <v>3493</v>
      </c>
      <c r="H1894" s="157" t="s">
        <v>1</v>
      </c>
      <c r="I1894" s="159"/>
      <c r="L1894" s="156"/>
      <c r="M1894" s="160"/>
      <c r="T1894" s="161"/>
      <c r="AT1894" s="157" t="s">
        <v>318</v>
      </c>
      <c r="AU1894" s="157" t="s">
        <v>84</v>
      </c>
      <c r="AV1894" s="12" t="s">
        <v>82</v>
      </c>
      <c r="AW1894" s="12" t="s">
        <v>32</v>
      </c>
      <c r="AX1894" s="12" t="s">
        <v>75</v>
      </c>
      <c r="AY1894" s="157" t="s">
        <v>307</v>
      </c>
    </row>
    <row r="1895" spans="2:65" s="13" customFormat="1" ht="11.25">
      <c r="B1895" s="162"/>
      <c r="D1895" s="152" t="s">
        <v>318</v>
      </c>
      <c r="E1895" s="163" t="s">
        <v>1</v>
      </c>
      <c r="F1895" s="164" t="s">
        <v>3494</v>
      </c>
      <c r="H1895" s="165">
        <v>7.3920000000000003</v>
      </c>
      <c r="I1895" s="166"/>
      <c r="L1895" s="162"/>
      <c r="M1895" s="167"/>
      <c r="T1895" s="168"/>
      <c r="AT1895" s="163" t="s">
        <v>318</v>
      </c>
      <c r="AU1895" s="163" t="s">
        <v>84</v>
      </c>
      <c r="AV1895" s="13" t="s">
        <v>84</v>
      </c>
      <c r="AW1895" s="13" t="s">
        <v>32</v>
      </c>
      <c r="AX1895" s="13" t="s">
        <v>75</v>
      </c>
      <c r="AY1895" s="163" t="s">
        <v>307</v>
      </c>
    </row>
    <row r="1896" spans="2:65" s="12" customFormat="1" ht="11.25">
      <c r="B1896" s="156"/>
      <c r="D1896" s="152" t="s">
        <v>318</v>
      </c>
      <c r="E1896" s="157" t="s">
        <v>1</v>
      </c>
      <c r="F1896" s="158" t="s">
        <v>3495</v>
      </c>
      <c r="H1896" s="157" t="s">
        <v>1</v>
      </c>
      <c r="I1896" s="159"/>
      <c r="L1896" s="156"/>
      <c r="M1896" s="160"/>
      <c r="T1896" s="161"/>
      <c r="AT1896" s="157" t="s">
        <v>318</v>
      </c>
      <c r="AU1896" s="157" t="s">
        <v>84</v>
      </c>
      <c r="AV1896" s="12" t="s">
        <v>82</v>
      </c>
      <c r="AW1896" s="12" t="s">
        <v>32</v>
      </c>
      <c r="AX1896" s="12" t="s">
        <v>75</v>
      </c>
      <c r="AY1896" s="157" t="s">
        <v>307</v>
      </c>
    </row>
    <row r="1897" spans="2:65" s="13" customFormat="1" ht="11.25">
      <c r="B1897" s="162"/>
      <c r="D1897" s="152" t="s">
        <v>318</v>
      </c>
      <c r="E1897" s="163" t="s">
        <v>1</v>
      </c>
      <c r="F1897" s="164" t="s">
        <v>3496</v>
      </c>
      <c r="H1897" s="165">
        <v>2.3109999999999999</v>
      </c>
      <c r="I1897" s="166"/>
      <c r="L1897" s="162"/>
      <c r="M1897" s="167"/>
      <c r="T1897" s="168"/>
      <c r="AT1897" s="163" t="s">
        <v>318</v>
      </c>
      <c r="AU1897" s="163" t="s">
        <v>84</v>
      </c>
      <c r="AV1897" s="13" t="s">
        <v>84</v>
      </c>
      <c r="AW1897" s="13" t="s">
        <v>32</v>
      </c>
      <c r="AX1897" s="13" t="s">
        <v>75</v>
      </c>
      <c r="AY1897" s="163" t="s">
        <v>307</v>
      </c>
    </row>
    <row r="1898" spans="2:65" s="12" customFormat="1" ht="11.25">
      <c r="B1898" s="156"/>
      <c r="D1898" s="152" t="s">
        <v>318</v>
      </c>
      <c r="E1898" s="157" t="s">
        <v>1</v>
      </c>
      <c r="F1898" s="158" t="s">
        <v>3497</v>
      </c>
      <c r="H1898" s="157" t="s">
        <v>1</v>
      </c>
      <c r="I1898" s="159"/>
      <c r="L1898" s="156"/>
      <c r="M1898" s="160"/>
      <c r="T1898" s="161"/>
      <c r="AT1898" s="157" t="s">
        <v>318</v>
      </c>
      <c r="AU1898" s="157" t="s">
        <v>84</v>
      </c>
      <c r="AV1898" s="12" t="s">
        <v>82</v>
      </c>
      <c r="AW1898" s="12" t="s">
        <v>32</v>
      </c>
      <c r="AX1898" s="12" t="s">
        <v>75</v>
      </c>
      <c r="AY1898" s="157" t="s">
        <v>307</v>
      </c>
    </row>
    <row r="1899" spans="2:65" s="13" customFormat="1" ht="11.25">
      <c r="B1899" s="162"/>
      <c r="D1899" s="152" t="s">
        <v>318</v>
      </c>
      <c r="E1899" s="163" t="s">
        <v>1</v>
      </c>
      <c r="F1899" s="164" t="s">
        <v>3498</v>
      </c>
      <c r="H1899" s="165">
        <v>2.1</v>
      </c>
      <c r="I1899" s="166"/>
      <c r="L1899" s="162"/>
      <c r="M1899" s="167"/>
      <c r="T1899" s="168"/>
      <c r="AT1899" s="163" t="s">
        <v>318</v>
      </c>
      <c r="AU1899" s="163" t="s">
        <v>84</v>
      </c>
      <c r="AV1899" s="13" t="s">
        <v>84</v>
      </c>
      <c r="AW1899" s="13" t="s">
        <v>32</v>
      </c>
      <c r="AX1899" s="13" t="s">
        <v>75</v>
      </c>
      <c r="AY1899" s="163" t="s">
        <v>307</v>
      </c>
    </row>
    <row r="1900" spans="2:65" s="14" customFormat="1" ht="11.25">
      <c r="B1900" s="169"/>
      <c r="D1900" s="152" t="s">
        <v>318</v>
      </c>
      <c r="E1900" s="170" t="s">
        <v>1</v>
      </c>
      <c r="F1900" s="171" t="s">
        <v>325</v>
      </c>
      <c r="H1900" s="172">
        <v>13.372</v>
      </c>
      <c r="I1900" s="173"/>
      <c r="L1900" s="169"/>
      <c r="M1900" s="174"/>
      <c r="T1900" s="175"/>
      <c r="AT1900" s="170" t="s">
        <v>318</v>
      </c>
      <c r="AU1900" s="170" t="s">
        <v>84</v>
      </c>
      <c r="AV1900" s="14" t="s">
        <v>314</v>
      </c>
      <c r="AW1900" s="14" t="s">
        <v>32</v>
      </c>
      <c r="AX1900" s="14" t="s">
        <v>82</v>
      </c>
      <c r="AY1900" s="170" t="s">
        <v>307</v>
      </c>
    </row>
    <row r="1901" spans="2:65" s="1" customFormat="1" ht="16.5" customHeight="1">
      <c r="B1901" s="33"/>
      <c r="C1901" s="139" t="s">
        <v>1435</v>
      </c>
      <c r="D1901" s="139" t="s">
        <v>309</v>
      </c>
      <c r="E1901" s="140" t="s">
        <v>760</v>
      </c>
      <c r="F1901" s="141" t="s">
        <v>761</v>
      </c>
      <c r="G1901" s="142" t="s">
        <v>337</v>
      </c>
      <c r="H1901" s="143">
        <v>2.621</v>
      </c>
      <c r="I1901" s="144"/>
      <c r="J1901" s="145">
        <f>ROUND(I1901*H1901,2)</f>
        <v>0</v>
      </c>
      <c r="K1901" s="141" t="s">
        <v>313</v>
      </c>
      <c r="L1901" s="33"/>
      <c r="M1901" s="146" t="s">
        <v>1</v>
      </c>
      <c r="N1901" s="147" t="s">
        <v>40</v>
      </c>
      <c r="P1901" s="148">
        <f>O1901*H1901</f>
        <v>0</v>
      </c>
      <c r="Q1901" s="148">
        <v>0</v>
      </c>
      <c r="R1901" s="148">
        <f>Q1901*H1901</f>
        <v>0</v>
      </c>
      <c r="S1901" s="148">
        <v>2</v>
      </c>
      <c r="T1901" s="149">
        <f>S1901*H1901</f>
        <v>5.242</v>
      </c>
      <c r="AR1901" s="150" t="s">
        <v>314</v>
      </c>
      <c r="AT1901" s="150" t="s">
        <v>309</v>
      </c>
      <c r="AU1901" s="150" t="s">
        <v>84</v>
      </c>
      <c r="AY1901" s="18" t="s">
        <v>307</v>
      </c>
      <c r="BE1901" s="151">
        <f>IF(N1901="základní",J1901,0)</f>
        <v>0</v>
      </c>
      <c r="BF1901" s="151">
        <f>IF(N1901="snížená",J1901,0)</f>
        <v>0</v>
      </c>
      <c r="BG1901" s="151">
        <f>IF(N1901="zákl. přenesená",J1901,0)</f>
        <v>0</v>
      </c>
      <c r="BH1901" s="151">
        <f>IF(N1901="sníž. přenesená",J1901,0)</f>
        <v>0</v>
      </c>
      <c r="BI1901" s="151">
        <f>IF(N1901="nulová",J1901,0)</f>
        <v>0</v>
      </c>
      <c r="BJ1901" s="18" t="s">
        <v>82</v>
      </c>
      <c r="BK1901" s="151">
        <f>ROUND(I1901*H1901,2)</f>
        <v>0</v>
      </c>
      <c r="BL1901" s="18" t="s">
        <v>314</v>
      </c>
      <c r="BM1901" s="150" t="s">
        <v>3499</v>
      </c>
    </row>
    <row r="1902" spans="2:65" s="1" customFormat="1" ht="11.25">
      <c r="B1902" s="33"/>
      <c r="D1902" s="152" t="s">
        <v>316</v>
      </c>
      <c r="F1902" s="153" t="s">
        <v>761</v>
      </c>
      <c r="I1902" s="154"/>
      <c r="L1902" s="33"/>
      <c r="M1902" s="155"/>
      <c r="T1902" s="57"/>
      <c r="AT1902" s="18" t="s">
        <v>316</v>
      </c>
      <c r="AU1902" s="18" t="s">
        <v>84</v>
      </c>
    </row>
    <row r="1903" spans="2:65" s="12" customFormat="1" ht="11.25">
      <c r="B1903" s="156"/>
      <c r="D1903" s="152" t="s">
        <v>318</v>
      </c>
      <c r="E1903" s="157" t="s">
        <v>1</v>
      </c>
      <c r="F1903" s="158" t="s">
        <v>3500</v>
      </c>
      <c r="H1903" s="157" t="s">
        <v>1</v>
      </c>
      <c r="I1903" s="159"/>
      <c r="L1903" s="156"/>
      <c r="M1903" s="160"/>
      <c r="T1903" s="161"/>
      <c r="AT1903" s="157" t="s">
        <v>318</v>
      </c>
      <c r="AU1903" s="157" t="s">
        <v>84</v>
      </c>
      <c r="AV1903" s="12" t="s">
        <v>82</v>
      </c>
      <c r="AW1903" s="12" t="s">
        <v>32</v>
      </c>
      <c r="AX1903" s="12" t="s">
        <v>75</v>
      </c>
      <c r="AY1903" s="157" t="s">
        <v>307</v>
      </c>
    </row>
    <row r="1904" spans="2:65" s="13" customFormat="1" ht="11.25">
      <c r="B1904" s="162"/>
      <c r="D1904" s="152" t="s">
        <v>318</v>
      </c>
      <c r="E1904" s="163" t="s">
        <v>1</v>
      </c>
      <c r="F1904" s="164" t="s">
        <v>3501</v>
      </c>
      <c r="H1904" s="165">
        <v>0.14899999999999999</v>
      </c>
      <c r="I1904" s="166"/>
      <c r="L1904" s="162"/>
      <c r="M1904" s="167"/>
      <c r="T1904" s="168"/>
      <c r="AT1904" s="163" t="s">
        <v>318</v>
      </c>
      <c r="AU1904" s="163" t="s">
        <v>84</v>
      </c>
      <c r="AV1904" s="13" t="s">
        <v>84</v>
      </c>
      <c r="AW1904" s="13" t="s">
        <v>32</v>
      </c>
      <c r="AX1904" s="13" t="s">
        <v>75</v>
      </c>
      <c r="AY1904" s="163" t="s">
        <v>307</v>
      </c>
    </row>
    <row r="1905" spans="2:65" s="12" customFormat="1" ht="11.25">
      <c r="B1905" s="156"/>
      <c r="D1905" s="152" t="s">
        <v>318</v>
      </c>
      <c r="E1905" s="157" t="s">
        <v>1</v>
      </c>
      <c r="F1905" s="158" t="s">
        <v>3502</v>
      </c>
      <c r="H1905" s="157" t="s">
        <v>1</v>
      </c>
      <c r="I1905" s="159"/>
      <c r="L1905" s="156"/>
      <c r="M1905" s="160"/>
      <c r="T1905" s="161"/>
      <c r="AT1905" s="157" t="s">
        <v>318</v>
      </c>
      <c r="AU1905" s="157" t="s">
        <v>84</v>
      </c>
      <c r="AV1905" s="12" t="s">
        <v>82</v>
      </c>
      <c r="AW1905" s="12" t="s">
        <v>32</v>
      </c>
      <c r="AX1905" s="12" t="s">
        <v>75</v>
      </c>
      <c r="AY1905" s="157" t="s">
        <v>307</v>
      </c>
    </row>
    <row r="1906" spans="2:65" s="13" customFormat="1" ht="11.25">
      <c r="B1906" s="162"/>
      <c r="D1906" s="152" t="s">
        <v>318</v>
      </c>
      <c r="E1906" s="163" t="s">
        <v>1</v>
      </c>
      <c r="F1906" s="164" t="s">
        <v>3503</v>
      </c>
      <c r="H1906" s="165">
        <v>1.077</v>
      </c>
      <c r="I1906" s="166"/>
      <c r="L1906" s="162"/>
      <c r="M1906" s="167"/>
      <c r="T1906" s="168"/>
      <c r="AT1906" s="163" t="s">
        <v>318</v>
      </c>
      <c r="AU1906" s="163" t="s">
        <v>84</v>
      </c>
      <c r="AV1906" s="13" t="s">
        <v>84</v>
      </c>
      <c r="AW1906" s="13" t="s">
        <v>32</v>
      </c>
      <c r="AX1906" s="13" t="s">
        <v>75</v>
      </c>
      <c r="AY1906" s="163" t="s">
        <v>307</v>
      </c>
    </row>
    <row r="1907" spans="2:65" s="13" customFormat="1" ht="11.25">
      <c r="B1907" s="162"/>
      <c r="D1907" s="152" t="s">
        <v>318</v>
      </c>
      <c r="E1907" s="163" t="s">
        <v>1</v>
      </c>
      <c r="F1907" s="164" t="s">
        <v>3504</v>
      </c>
      <c r="H1907" s="165">
        <v>1.395</v>
      </c>
      <c r="I1907" s="166"/>
      <c r="L1907" s="162"/>
      <c r="M1907" s="167"/>
      <c r="T1907" s="168"/>
      <c r="AT1907" s="163" t="s">
        <v>318</v>
      </c>
      <c r="AU1907" s="163" t="s">
        <v>84</v>
      </c>
      <c r="AV1907" s="13" t="s">
        <v>84</v>
      </c>
      <c r="AW1907" s="13" t="s">
        <v>32</v>
      </c>
      <c r="AX1907" s="13" t="s">
        <v>75</v>
      </c>
      <c r="AY1907" s="163" t="s">
        <v>307</v>
      </c>
    </row>
    <row r="1908" spans="2:65" s="14" customFormat="1" ht="11.25">
      <c r="B1908" s="169"/>
      <c r="D1908" s="152" t="s">
        <v>318</v>
      </c>
      <c r="E1908" s="170" t="s">
        <v>1</v>
      </c>
      <c r="F1908" s="171" t="s">
        <v>325</v>
      </c>
      <c r="H1908" s="172">
        <v>2.621</v>
      </c>
      <c r="I1908" s="173"/>
      <c r="L1908" s="169"/>
      <c r="M1908" s="174"/>
      <c r="T1908" s="175"/>
      <c r="AT1908" s="170" t="s">
        <v>318</v>
      </c>
      <c r="AU1908" s="170" t="s">
        <v>84</v>
      </c>
      <c r="AV1908" s="14" t="s">
        <v>314</v>
      </c>
      <c r="AW1908" s="14" t="s">
        <v>32</v>
      </c>
      <c r="AX1908" s="14" t="s">
        <v>82</v>
      </c>
      <c r="AY1908" s="170" t="s">
        <v>307</v>
      </c>
    </row>
    <row r="1909" spans="2:65" s="1" customFormat="1" ht="24.2" customHeight="1">
      <c r="B1909" s="33"/>
      <c r="C1909" s="139" t="s">
        <v>1440</v>
      </c>
      <c r="D1909" s="139" t="s">
        <v>309</v>
      </c>
      <c r="E1909" s="140" t="s">
        <v>784</v>
      </c>
      <c r="F1909" s="141" t="s">
        <v>785</v>
      </c>
      <c r="G1909" s="142" t="s">
        <v>337</v>
      </c>
      <c r="H1909" s="143">
        <v>36</v>
      </c>
      <c r="I1909" s="144"/>
      <c r="J1909" s="145">
        <f>ROUND(I1909*H1909,2)</f>
        <v>0</v>
      </c>
      <c r="K1909" s="141" t="s">
        <v>313</v>
      </c>
      <c r="L1909" s="33"/>
      <c r="M1909" s="146" t="s">
        <v>1</v>
      </c>
      <c r="N1909" s="147" t="s">
        <v>40</v>
      </c>
      <c r="P1909" s="148">
        <f>O1909*H1909</f>
        <v>0</v>
      </c>
      <c r="Q1909" s="148">
        <v>0</v>
      </c>
      <c r="R1909" s="148">
        <f>Q1909*H1909</f>
        <v>0</v>
      </c>
      <c r="S1909" s="148">
        <v>1.6</v>
      </c>
      <c r="T1909" s="149">
        <f>S1909*H1909</f>
        <v>57.6</v>
      </c>
      <c r="AR1909" s="150" t="s">
        <v>314</v>
      </c>
      <c r="AT1909" s="150" t="s">
        <v>309</v>
      </c>
      <c r="AU1909" s="150" t="s">
        <v>84</v>
      </c>
      <c r="AY1909" s="18" t="s">
        <v>307</v>
      </c>
      <c r="BE1909" s="151">
        <f>IF(N1909="základní",J1909,0)</f>
        <v>0</v>
      </c>
      <c r="BF1909" s="151">
        <f>IF(N1909="snížená",J1909,0)</f>
        <v>0</v>
      </c>
      <c r="BG1909" s="151">
        <f>IF(N1909="zákl. přenesená",J1909,0)</f>
        <v>0</v>
      </c>
      <c r="BH1909" s="151">
        <f>IF(N1909="sníž. přenesená",J1909,0)</f>
        <v>0</v>
      </c>
      <c r="BI1909" s="151">
        <f>IF(N1909="nulová",J1909,0)</f>
        <v>0</v>
      </c>
      <c r="BJ1909" s="18" t="s">
        <v>82</v>
      </c>
      <c r="BK1909" s="151">
        <f>ROUND(I1909*H1909,2)</f>
        <v>0</v>
      </c>
      <c r="BL1909" s="18" t="s">
        <v>314</v>
      </c>
      <c r="BM1909" s="150" t="s">
        <v>3505</v>
      </c>
    </row>
    <row r="1910" spans="2:65" s="1" customFormat="1" ht="29.25">
      <c r="B1910" s="33"/>
      <c r="D1910" s="152" t="s">
        <v>316</v>
      </c>
      <c r="F1910" s="153" t="s">
        <v>787</v>
      </c>
      <c r="I1910" s="154"/>
      <c r="L1910" s="33"/>
      <c r="M1910" s="155"/>
      <c r="T1910" s="57"/>
      <c r="AT1910" s="18" t="s">
        <v>316</v>
      </c>
      <c r="AU1910" s="18" t="s">
        <v>84</v>
      </c>
    </row>
    <row r="1911" spans="2:65" s="12" customFormat="1" ht="11.25">
      <c r="B1911" s="156"/>
      <c r="D1911" s="152" t="s">
        <v>318</v>
      </c>
      <c r="E1911" s="157" t="s">
        <v>1</v>
      </c>
      <c r="F1911" s="158" t="s">
        <v>2785</v>
      </c>
      <c r="H1911" s="157" t="s">
        <v>1</v>
      </c>
      <c r="I1911" s="159"/>
      <c r="L1911" s="156"/>
      <c r="M1911" s="160"/>
      <c r="T1911" s="161"/>
      <c r="AT1911" s="157" t="s">
        <v>318</v>
      </c>
      <c r="AU1911" s="157" t="s">
        <v>84</v>
      </c>
      <c r="AV1911" s="12" t="s">
        <v>82</v>
      </c>
      <c r="AW1911" s="12" t="s">
        <v>32</v>
      </c>
      <c r="AX1911" s="12" t="s">
        <v>75</v>
      </c>
      <c r="AY1911" s="157" t="s">
        <v>307</v>
      </c>
    </row>
    <row r="1912" spans="2:65" s="13" customFormat="1" ht="11.25">
      <c r="B1912" s="162"/>
      <c r="D1912" s="152" t="s">
        <v>318</v>
      </c>
      <c r="E1912" s="163" t="s">
        <v>1</v>
      </c>
      <c r="F1912" s="164" t="s">
        <v>3506</v>
      </c>
      <c r="H1912" s="165">
        <v>36</v>
      </c>
      <c r="I1912" s="166"/>
      <c r="L1912" s="162"/>
      <c r="M1912" s="167"/>
      <c r="T1912" s="168"/>
      <c r="AT1912" s="163" t="s">
        <v>318</v>
      </c>
      <c r="AU1912" s="163" t="s">
        <v>84</v>
      </c>
      <c r="AV1912" s="13" t="s">
        <v>84</v>
      </c>
      <c r="AW1912" s="13" t="s">
        <v>32</v>
      </c>
      <c r="AX1912" s="13" t="s">
        <v>82</v>
      </c>
      <c r="AY1912" s="163" t="s">
        <v>307</v>
      </c>
    </row>
    <row r="1913" spans="2:65" s="1" customFormat="1" ht="24.2" customHeight="1">
      <c r="B1913" s="33"/>
      <c r="C1913" s="139" t="s">
        <v>1447</v>
      </c>
      <c r="D1913" s="139" t="s">
        <v>309</v>
      </c>
      <c r="E1913" s="140" t="s">
        <v>3507</v>
      </c>
      <c r="F1913" s="141" t="s">
        <v>3508</v>
      </c>
      <c r="G1913" s="142" t="s">
        <v>337</v>
      </c>
      <c r="H1913" s="143">
        <v>10.363</v>
      </c>
      <c r="I1913" s="144"/>
      <c r="J1913" s="145">
        <f>ROUND(I1913*H1913,2)</f>
        <v>0</v>
      </c>
      <c r="K1913" s="141" t="s">
        <v>313</v>
      </c>
      <c r="L1913" s="33"/>
      <c r="M1913" s="146" t="s">
        <v>1</v>
      </c>
      <c r="N1913" s="147" t="s">
        <v>40</v>
      </c>
      <c r="P1913" s="148">
        <f>O1913*H1913</f>
        <v>0</v>
      </c>
      <c r="Q1913" s="148">
        <v>0</v>
      </c>
      <c r="R1913" s="148">
        <f>Q1913*H1913</f>
        <v>0</v>
      </c>
      <c r="S1913" s="148">
        <v>2.4</v>
      </c>
      <c r="T1913" s="149">
        <f>S1913*H1913</f>
        <v>24.871199999999998</v>
      </c>
      <c r="AR1913" s="150" t="s">
        <v>314</v>
      </c>
      <c r="AT1913" s="150" t="s">
        <v>309</v>
      </c>
      <c r="AU1913" s="150" t="s">
        <v>84</v>
      </c>
      <c r="AY1913" s="18" t="s">
        <v>307</v>
      </c>
      <c r="BE1913" s="151">
        <f>IF(N1913="základní",J1913,0)</f>
        <v>0</v>
      </c>
      <c r="BF1913" s="151">
        <f>IF(N1913="snížená",J1913,0)</f>
        <v>0</v>
      </c>
      <c r="BG1913" s="151">
        <f>IF(N1913="zákl. přenesená",J1913,0)</f>
        <v>0</v>
      </c>
      <c r="BH1913" s="151">
        <f>IF(N1913="sníž. přenesená",J1913,0)</f>
        <v>0</v>
      </c>
      <c r="BI1913" s="151">
        <f>IF(N1913="nulová",J1913,0)</f>
        <v>0</v>
      </c>
      <c r="BJ1913" s="18" t="s">
        <v>82</v>
      </c>
      <c r="BK1913" s="151">
        <f>ROUND(I1913*H1913,2)</f>
        <v>0</v>
      </c>
      <c r="BL1913" s="18" t="s">
        <v>314</v>
      </c>
      <c r="BM1913" s="150" t="s">
        <v>3509</v>
      </c>
    </row>
    <row r="1914" spans="2:65" s="1" customFormat="1" ht="19.5">
      <c r="B1914" s="33"/>
      <c r="D1914" s="152" t="s">
        <v>316</v>
      </c>
      <c r="F1914" s="153" t="s">
        <v>3510</v>
      </c>
      <c r="I1914" s="154"/>
      <c r="L1914" s="33"/>
      <c r="M1914" s="155"/>
      <c r="T1914" s="57"/>
      <c r="AT1914" s="18" t="s">
        <v>316</v>
      </c>
      <c r="AU1914" s="18" t="s">
        <v>84</v>
      </c>
    </row>
    <row r="1915" spans="2:65" s="1" customFormat="1" ht="39">
      <c r="B1915" s="33"/>
      <c r="D1915" s="152" t="s">
        <v>357</v>
      </c>
      <c r="F1915" s="176" t="s">
        <v>3511</v>
      </c>
      <c r="I1915" s="154"/>
      <c r="L1915" s="33"/>
      <c r="M1915" s="155"/>
      <c r="T1915" s="57"/>
      <c r="AT1915" s="18" t="s">
        <v>357</v>
      </c>
      <c r="AU1915" s="18" t="s">
        <v>84</v>
      </c>
    </row>
    <row r="1916" spans="2:65" s="12" customFormat="1" ht="11.25">
      <c r="B1916" s="156"/>
      <c r="D1916" s="152" t="s">
        <v>318</v>
      </c>
      <c r="E1916" s="157" t="s">
        <v>1</v>
      </c>
      <c r="F1916" s="158" t="s">
        <v>2683</v>
      </c>
      <c r="H1916" s="157" t="s">
        <v>1</v>
      </c>
      <c r="I1916" s="159"/>
      <c r="L1916" s="156"/>
      <c r="M1916" s="160"/>
      <c r="T1916" s="161"/>
      <c r="AT1916" s="157" t="s">
        <v>318</v>
      </c>
      <c r="AU1916" s="157" t="s">
        <v>84</v>
      </c>
      <c r="AV1916" s="12" t="s">
        <v>82</v>
      </c>
      <c r="AW1916" s="12" t="s">
        <v>32</v>
      </c>
      <c r="AX1916" s="12" t="s">
        <v>75</v>
      </c>
      <c r="AY1916" s="157" t="s">
        <v>307</v>
      </c>
    </row>
    <row r="1917" spans="2:65" s="13" customFormat="1" ht="11.25">
      <c r="B1917" s="162"/>
      <c r="D1917" s="152" t="s">
        <v>318</v>
      </c>
      <c r="E1917" s="163" t="s">
        <v>1</v>
      </c>
      <c r="F1917" s="164" t="s">
        <v>3512</v>
      </c>
      <c r="H1917" s="165">
        <v>4.5</v>
      </c>
      <c r="I1917" s="166"/>
      <c r="L1917" s="162"/>
      <c r="M1917" s="167"/>
      <c r="T1917" s="168"/>
      <c r="AT1917" s="163" t="s">
        <v>318</v>
      </c>
      <c r="AU1917" s="163" t="s">
        <v>84</v>
      </c>
      <c r="AV1917" s="13" t="s">
        <v>84</v>
      </c>
      <c r="AW1917" s="13" t="s">
        <v>32</v>
      </c>
      <c r="AX1917" s="13" t="s">
        <v>75</v>
      </c>
      <c r="AY1917" s="163" t="s">
        <v>307</v>
      </c>
    </row>
    <row r="1918" spans="2:65" s="13" customFormat="1" ht="11.25">
      <c r="B1918" s="162"/>
      <c r="D1918" s="152" t="s">
        <v>318</v>
      </c>
      <c r="E1918" s="163" t="s">
        <v>1</v>
      </c>
      <c r="F1918" s="164" t="s">
        <v>3513</v>
      </c>
      <c r="H1918" s="165">
        <v>3.78</v>
      </c>
      <c r="I1918" s="166"/>
      <c r="L1918" s="162"/>
      <c r="M1918" s="167"/>
      <c r="T1918" s="168"/>
      <c r="AT1918" s="163" t="s">
        <v>318</v>
      </c>
      <c r="AU1918" s="163" t="s">
        <v>84</v>
      </c>
      <c r="AV1918" s="13" t="s">
        <v>84</v>
      </c>
      <c r="AW1918" s="13" t="s">
        <v>32</v>
      </c>
      <c r="AX1918" s="13" t="s">
        <v>75</v>
      </c>
      <c r="AY1918" s="163" t="s">
        <v>307</v>
      </c>
    </row>
    <row r="1919" spans="2:65" s="12" customFormat="1" ht="11.25">
      <c r="B1919" s="156"/>
      <c r="D1919" s="152" t="s">
        <v>318</v>
      </c>
      <c r="E1919" s="157" t="s">
        <v>1</v>
      </c>
      <c r="F1919" s="158" t="s">
        <v>2809</v>
      </c>
      <c r="H1919" s="157" t="s">
        <v>1</v>
      </c>
      <c r="I1919" s="159"/>
      <c r="L1919" s="156"/>
      <c r="M1919" s="160"/>
      <c r="T1919" s="161"/>
      <c r="AT1919" s="157" t="s">
        <v>318</v>
      </c>
      <c r="AU1919" s="157" t="s">
        <v>84</v>
      </c>
      <c r="AV1919" s="12" t="s">
        <v>82</v>
      </c>
      <c r="AW1919" s="12" t="s">
        <v>32</v>
      </c>
      <c r="AX1919" s="12" t="s">
        <v>75</v>
      </c>
      <c r="AY1919" s="157" t="s">
        <v>307</v>
      </c>
    </row>
    <row r="1920" spans="2:65" s="13" customFormat="1" ht="11.25">
      <c r="B1920" s="162"/>
      <c r="D1920" s="152" t="s">
        <v>318</v>
      </c>
      <c r="E1920" s="163" t="s">
        <v>1</v>
      </c>
      <c r="F1920" s="164" t="s">
        <v>2810</v>
      </c>
      <c r="H1920" s="165">
        <v>0.38300000000000001</v>
      </c>
      <c r="I1920" s="166"/>
      <c r="L1920" s="162"/>
      <c r="M1920" s="167"/>
      <c r="T1920" s="168"/>
      <c r="AT1920" s="163" t="s">
        <v>318</v>
      </c>
      <c r="AU1920" s="163" t="s">
        <v>84</v>
      </c>
      <c r="AV1920" s="13" t="s">
        <v>84</v>
      </c>
      <c r="AW1920" s="13" t="s">
        <v>32</v>
      </c>
      <c r="AX1920" s="13" t="s">
        <v>75</v>
      </c>
      <c r="AY1920" s="163" t="s">
        <v>307</v>
      </c>
    </row>
    <row r="1921" spans="2:65" s="12" customFormat="1" ht="11.25">
      <c r="B1921" s="156"/>
      <c r="D1921" s="152" t="s">
        <v>318</v>
      </c>
      <c r="E1921" s="157" t="s">
        <v>1</v>
      </c>
      <c r="F1921" s="158" t="s">
        <v>3514</v>
      </c>
      <c r="H1921" s="157" t="s">
        <v>1</v>
      </c>
      <c r="I1921" s="159"/>
      <c r="L1921" s="156"/>
      <c r="M1921" s="160"/>
      <c r="T1921" s="161"/>
      <c r="AT1921" s="157" t="s">
        <v>318</v>
      </c>
      <c r="AU1921" s="157" t="s">
        <v>84</v>
      </c>
      <c r="AV1921" s="12" t="s">
        <v>82</v>
      </c>
      <c r="AW1921" s="12" t="s">
        <v>32</v>
      </c>
      <c r="AX1921" s="12" t="s">
        <v>75</v>
      </c>
      <c r="AY1921" s="157" t="s">
        <v>307</v>
      </c>
    </row>
    <row r="1922" spans="2:65" s="13" customFormat="1" ht="11.25">
      <c r="B1922" s="162"/>
      <c r="D1922" s="152" t="s">
        <v>318</v>
      </c>
      <c r="E1922" s="163" t="s">
        <v>1</v>
      </c>
      <c r="F1922" s="164" t="s">
        <v>3515</v>
      </c>
      <c r="H1922" s="165">
        <v>0.113</v>
      </c>
      <c r="I1922" s="166"/>
      <c r="L1922" s="162"/>
      <c r="M1922" s="167"/>
      <c r="T1922" s="168"/>
      <c r="AT1922" s="163" t="s">
        <v>318</v>
      </c>
      <c r="AU1922" s="163" t="s">
        <v>84</v>
      </c>
      <c r="AV1922" s="13" t="s">
        <v>84</v>
      </c>
      <c r="AW1922" s="13" t="s">
        <v>32</v>
      </c>
      <c r="AX1922" s="13" t="s">
        <v>75</v>
      </c>
      <c r="AY1922" s="163" t="s">
        <v>307</v>
      </c>
    </row>
    <row r="1923" spans="2:65" s="12" customFormat="1" ht="11.25">
      <c r="B1923" s="156"/>
      <c r="D1923" s="152" t="s">
        <v>318</v>
      </c>
      <c r="E1923" s="157" t="s">
        <v>1</v>
      </c>
      <c r="F1923" s="158" t="s">
        <v>3516</v>
      </c>
      <c r="H1923" s="157" t="s">
        <v>1</v>
      </c>
      <c r="I1923" s="159"/>
      <c r="L1923" s="156"/>
      <c r="M1923" s="160"/>
      <c r="T1923" s="161"/>
      <c r="AT1923" s="157" t="s">
        <v>318</v>
      </c>
      <c r="AU1923" s="157" t="s">
        <v>84</v>
      </c>
      <c r="AV1923" s="12" t="s">
        <v>82</v>
      </c>
      <c r="AW1923" s="12" t="s">
        <v>32</v>
      </c>
      <c r="AX1923" s="12" t="s">
        <v>75</v>
      </c>
      <c r="AY1923" s="157" t="s">
        <v>307</v>
      </c>
    </row>
    <row r="1924" spans="2:65" s="13" customFormat="1" ht="11.25">
      <c r="B1924" s="162"/>
      <c r="D1924" s="152" t="s">
        <v>318</v>
      </c>
      <c r="E1924" s="163" t="s">
        <v>1</v>
      </c>
      <c r="F1924" s="164" t="s">
        <v>3517</v>
      </c>
      <c r="H1924" s="165">
        <v>1.587</v>
      </c>
      <c r="I1924" s="166"/>
      <c r="L1924" s="162"/>
      <c r="M1924" s="167"/>
      <c r="T1924" s="168"/>
      <c r="AT1924" s="163" t="s">
        <v>318</v>
      </c>
      <c r="AU1924" s="163" t="s">
        <v>84</v>
      </c>
      <c r="AV1924" s="13" t="s">
        <v>84</v>
      </c>
      <c r="AW1924" s="13" t="s">
        <v>32</v>
      </c>
      <c r="AX1924" s="13" t="s">
        <v>75</v>
      </c>
      <c r="AY1924" s="163" t="s">
        <v>307</v>
      </c>
    </row>
    <row r="1925" spans="2:65" s="14" customFormat="1" ht="11.25">
      <c r="B1925" s="169"/>
      <c r="D1925" s="152" t="s">
        <v>318</v>
      </c>
      <c r="E1925" s="170" t="s">
        <v>1</v>
      </c>
      <c r="F1925" s="171" t="s">
        <v>325</v>
      </c>
      <c r="H1925" s="172">
        <v>10.363</v>
      </c>
      <c r="I1925" s="173"/>
      <c r="L1925" s="169"/>
      <c r="M1925" s="174"/>
      <c r="T1925" s="175"/>
      <c r="AT1925" s="170" t="s">
        <v>318</v>
      </c>
      <c r="AU1925" s="170" t="s">
        <v>84</v>
      </c>
      <c r="AV1925" s="14" t="s">
        <v>314</v>
      </c>
      <c r="AW1925" s="14" t="s">
        <v>32</v>
      </c>
      <c r="AX1925" s="14" t="s">
        <v>82</v>
      </c>
      <c r="AY1925" s="170" t="s">
        <v>307</v>
      </c>
    </row>
    <row r="1926" spans="2:65" s="1" customFormat="1" ht="33" customHeight="1">
      <c r="B1926" s="33"/>
      <c r="C1926" s="139" t="s">
        <v>1457</v>
      </c>
      <c r="D1926" s="139" t="s">
        <v>309</v>
      </c>
      <c r="E1926" s="140" t="s">
        <v>3518</v>
      </c>
      <c r="F1926" s="141" t="s">
        <v>3519</v>
      </c>
      <c r="G1926" s="142" t="s">
        <v>398</v>
      </c>
      <c r="H1926" s="143">
        <v>1.26</v>
      </c>
      <c r="I1926" s="144"/>
      <c r="J1926" s="145">
        <f>ROUND(I1926*H1926,2)</f>
        <v>0</v>
      </c>
      <c r="K1926" s="141" t="s">
        <v>313</v>
      </c>
      <c r="L1926" s="33"/>
      <c r="M1926" s="146" t="s">
        <v>1</v>
      </c>
      <c r="N1926" s="147" t="s">
        <v>40</v>
      </c>
      <c r="P1926" s="148">
        <f>O1926*H1926</f>
        <v>0</v>
      </c>
      <c r="Q1926" s="148">
        <v>4.2000000000000002E-4</v>
      </c>
      <c r="R1926" s="148">
        <f>Q1926*H1926</f>
        <v>5.2920000000000007E-4</v>
      </c>
      <c r="S1926" s="148">
        <v>0</v>
      </c>
      <c r="T1926" s="149">
        <f>S1926*H1926</f>
        <v>0</v>
      </c>
      <c r="AR1926" s="150" t="s">
        <v>314</v>
      </c>
      <c r="AT1926" s="150" t="s">
        <v>309</v>
      </c>
      <c r="AU1926" s="150" t="s">
        <v>84</v>
      </c>
      <c r="AY1926" s="18" t="s">
        <v>307</v>
      </c>
      <c r="BE1926" s="151">
        <f>IF(N1926="základní",J1926,0)</f>
        <v>0</v>
      </c>
      <c r="BF1926" s="151">
        <f>IF(N1926="snížená",J1926,0)</f>
        <v>0</v>
      </c>
      <c r="BG1926" s="151">
        <f>IF(N1926="zákl. přenesená",J1926,0)</f>
        <v>0</v>
      </c>
      <c r="BH1926" s="151">
        <f>IF(N1926="sníž. přenesená",J1926,0)</f>
        <v>0</v>
      </c>
      <c r="BI1926" s="151">
        <f>IF(N1926="nulová",J1926,0)</f>
        <v>0</v>
      </c>
      <c r="BJ1926" s="18" t="s">
        <v>82</v>
      </c>
      <c r="BK1926" s="151">
        <f>ROUND(I1926*H1926,2)</f>
        <v>0</v>
      </c>
      <c r="BL1926" s="18" t="s">
        <v>314</v>
      </c>
      <c r="BM1926" s="150" t="s">
        <v>3520</v>
      </c>
    </row>
    <row r="1927" spans="2:65" s="1" customFormat="1" ht="29.25">
      <c r="B1927" s="33"/>
      <c r="D1927" s="152" t="s">
        <v>316</v>
      </c>
      <c r="F1927" s="153" t="s">
        <v>3521</v>
      </c>
      <c r="I1927" s="154"/>
      <c r="L1927" s="33"/>
      <c r="M1927" s="155"/>
      <c r="T1927" s="57"/>
      <c r="AT1927" s="18" t="s">
        <v>316</v>
      </c>
      <c r="AU1927" s="18" t="s">
        <v>84</v>
      </c>
    </row>
    <row r="1928" spans="2:65" s="12" customFormat="1" ht="11.25">
      <c r="B1928" s="156"/>
      <c r="D1928" s="152" t="s">
        <v>318</v>
      </c>
      <c r="E1928" s="157" t="s">
        <v>1</v>
      </c>
      <c r="F1928" s="158" t="s">
        <v>3522</v>
      </c>
      <c r="H1928" s="157" t="s">
        <v>1</v>
      </c>
      <c r="I1928" s="159"/>
      <c r="L1928" s="156"/>
      <c r="M1928" s="160"/>
      <c r="T1928" s="161"/>
      <c r="AT1928" s="157" t="s">
        <v>318</v>
      </c>
      <c r="AU1928" s="157" t="s">
        <v>84</v>
      </c>
      <c r="AV1928" s="12" t="s">
        <v>82</v>
      </c>
      <c r="AW1928" s="12" t="s">
        <v>32</v>
      </c>
      <c r="AX1928" s="12" t="s">
        <v>75</v>
      </c>
      <c r="AY1928" s="157" t="s">
        <v>307</v>
      </c>
    </row>
    <row r="1929" spans="2:65" s="13" customFormat="1" ht="11.25">
      <c r="B1929" s="162"/>
      <c r="D1929" s="152" t="s">
        <v>318</v>
      </c>
      <c r="E1929" s="163" t="s">
        <v>1</v>
      </c>
      <c r="F1929" s="164" t="s">
        <v>3523</v>
      </c>
      <c r="H1929" s="165">
        <v>1.26</v>
      </c>
      <c r="I1929" s="166"/>
      <c r="L1929" s="162"/>
      <c r="M1929" s="167"/>
      <c r="T1929" s="168"/>
      <c r="AT1929" s="163" t="s">
        <v>318</v>
      </c>
      <c r="AU1929" s="163" t="s">
        <v>84</v>
      </c>
      <c r="AV1929" s="13" t="s">
        <v>84</v>
      </c>
      <c r="AW1929" s="13" t="s">
        <v>32</v>
      </c>
      <c r="AX1929" s="13" t="s">
        <v>82</v>
      </c>
      <c r="AY1929" s="163" t="s">
        <v>307</v>
      </c>
    </row>
    <row r="1930" spans="2:65" s="1" customFormat="1" ht="37.9" customHeight="1">
      <c r="B1930" s="33"/>
      <c r="C1930" s="139" t="s">
        <v>1464</v>
      </c>
      <c r="D1930" s="139" t="s">
        <v>309</v>
      </c>
      <c r="E1930" s="140" t="s">
        <v>3524</v>
      </c>
      <c r="F1930" s="141" t="s">
        <v>3525</v>
      </c>
      <c r="G1930" s="142" t="s">
        <v>337</v>
      </c>
      <c r="H1930" s="143">
        <v>54</v>
      </c>
      <c r="I1930" s="144"/>
      <c r="J1930" s="145">
        <f>ROUND(I1930*H1930,2)</f>
        <v>0</v>
      </c>
      <c r="K1930" s="141" t="s">
        <v>313</v>
      </c>
      <c r="L1930" s="33"/>
      <c r="M1930" s="146" t="s">
        <v>1</v>
      </c>
      <c r="N1930" s="147" t="s">
        <v>40</v>
      </c>
      <c r="P1930" s="148">
        <f>O1930*H1930</f>
        <v>0</v>
      </c>
      <c r="Q1930" s="148">
        <v>0</v>
      </c>
      <c r="R1930" s="148">
        <f>Q1930*H1930</f>
        <v>0</v>
      </c>
      <c r="S1930" s="148">
        <v>2.2000000000000002</v>
      </c>
      <c r="T1930" s="149">
        <f>S1930*H1930</f>
        <v>118.80000000000001</v>
      </c>
      <c r="AR1930" s="150" t="s">
        <v>314</v>
      </c>
      <c r="AT1930" s="150" t="s">
        <v>309</v>
      </c>
      <c r="AU1930" s="150" t="s">
        <v>84</v>
      </c>
      <c r="AY1930" s="18" t="s">
        <v>307</v>
      </c>
      <c r="BE1930" s="151">
        <f>IF(N1930="základní",J1930,0)</f>
        <v>0</v>
      </c>
      <c r="BF1930" s="151">
        <f>IF(N1930="snížená",J1930,0)</f>
        <v>0</v>
      </c>
      <c r="BG1930" s="151">
        <f>IF(N1930="zákl. přenesená",J1930,0)</f>
        <v>0</v>
      </c>
      <c r="BH1930" s="151">
        <f>IF(N1930="sníž. přenesená",J1930,0)</f>
        <v>0</v>
      </c>
      <c r="BI1930" s="151">
        <f>IF(N1930="nulová",J1930,0)</f>
        <v>0</v>
      </c>
      <c r="BJ1930" s="18" t="s">
        <v>82</v>
      </c>
      <c r="BK1930" s="151">
        <f>ROUND(I1930*H1930,2)</f>
        <v>0</v>
      </c>
      <c r="BL1930" s="18" t="s">
        <v>314</v>
      </c>
      <c r="BM1930" s="150" t="s">
        <v>3526</v>
      </c>
    </row>
    <row r="1931" spans="2:65" s="1" customFormat="1" ht="19.5">
      <c r="B1931" s="33"/>
      <c r="D1931" s="152" t="s">
        <v>316</v>
      </c>
      <c r="F1931" s="153" t="s">
        <v>3527</v>
      </c>
      <c r="I1931" s="154"/>
      <c r="L1931" s="33"/>
      <c r="M1931" s="155"/>
      <c r="T1931" s="57"/>
      <c r="AT1931" s="18" t="s">
        <v>316</v>
      </c>
      <c r="AU1931" s="18" t="s">
        <v>84</v>
      </c>
    </row>
    <row r="1932" spans="2:65" s="12" customFormat="1" ht="11.25">
      <c r="B1932" s="156"/>
      <c r="D1932" s="152" t="s">
        <v>318</v>
      </c>
      <c r="E1932" s="157" t="s">
        <v>1</v>
      </c>
      <c r="F1932" s="158" t="s">
        <v>3528</v>
      </c>
      <c r="H1932" s="157" t="s">
        <v>1</v>
      </c>
      <c r="I1932" s="159"/>
      <c r="L1932" s="156"/>
      <c r="M1932" s="160"/>
      <c r="T1932" s="161"/>
      <c r="AT1932" s="157" t="s">
        <v>318</v>
      </c>
      <c r="AU1932" s="157" t="s">
        <v>84</v>
      </c>
      <c r="AV1932" s="12" t="s">
        <v>82</v>
      </c>
      <c r="AW1932" s="12" t="s">
        <v>32</v>
      </c>
      <c r="AX1932" s="12" t="s">
        <v>75</v>
      </c>
      <c r="AY1932" s="157" t="s">
        <v>307</v>
      </c>
    </row>
    <row r="1933" spans="2:65" s="13" customFormat="1" ht="11.25">
      <c r="B1933" s="162"/>
      <c r="D1933" s="152" t="s">
        <v>318</v>
      </c>
      <c r="E1933" s="163" t="s">
        <v>1</v>
      </c>
      <c r="F1933" s="164" t="s">
        <v>3529</v>
      </c>
      <c r="H1933" s="165">
        <v>54</v>
      </c>
      <c r="I1933" s="166"/>
      <c r="L1933" s="162"/>
      <c r="M1933" s="167"/>
      <c r="T1933" s="168"/>
      <c r="AT1933" s="163" t="s">
        <v>318</v>
      </c>
      <c r="AU1933" s="163" t="s">
        <v>84</v>
      </c>
      <c r="AV1933" s="13" t="s">
        <v>84</v>
      </c>
      <c r="AW1933" s="13" t="s">
        <v>32</v>
      </c>
      <c r="AX1933" s="13" t="s">
        <v>82</v>
      </c>
      <c r="AY1933" s="163" t="s">
        <v>307</v>
      </c>
    </row>
    <row r="1934" spans="2:65" s="1" customFormat="1" ht="24.2" customHeight="1">
      <c r="B1934" s="33"/>
      <c r="C1934" s="139" t="s">
        <v>1469</v>
      </c>
      <c r="D1934" s="139" t="s">
        <v>309</v>
      </c>
      <c r="E1934" s="140" t="s">
        <v>882</v>
      </c>
      <c r="F1934" s="141" t="s">
        <v>883</v>
      </c>
      <c r="G1934" s="142" t="s">
        <v>312</v>
      </c>
      <c r="H1934" s="143">
        <v>84.861000000000004</v>
      </c>
      <c r="I1934" s="144"/>
      <c r="J1934" s="145">
        <f>ROUND(I1934*H1934,2)</f>
        <v>0</v>
      </c>
      <c r="K1934" s="141" t="s">
        <v>313</v>
      </c>
      <c r="L1934" s="33"/>
      <c r="M1934" s="146" t="s">
        <v>1</v>
      </c>
      <c r="N1934" s="147" t="s">
        <v>40</v>
      </c>
      <c r="P1934" s="148">
        <f>O1934*H1934</f>
        <v>0</v>
      </c>
      <c r="Q1934" s="148">
        <v>0</v>
      </c>
      <c r="R1934" s="148">
        <f>Q1934*H1934</f>
        <v>0</v>
      </c>
      <c r="S1934" s="148">
        <v>4.2999999999999997E-2</v>
      </c>
      <c r="T1934" s="149">
        <f>S1934*H1934</f>
        <v>3.6490229999999997</v>
      </c>
      <c r="AR1934" s="150" t="s">
        <v>314</v>
      </c>
      <c r="AT1934" s="150" t="s">
        <v>309</v>
      </c>
      <c r="AU1934" s="150" t="s">
        <v>84</v>
      </c>
      <c r="AY1934" s="18" t="s">
        <v>307</v>
      </c>
      <c r="BE1934" s="151">
        <f>IF(N1934="základní",J1934,0)</f>
        <v>0</v>
      </c>
      <c r="BF1934" s="151">
        <f>IF(N1934="snížená",J1934,0)</f>
        <v>0</v>
      </c>
      <c r="BG1934" s="151">
        <f>IF(N1934="zákl. přenesená",J1934,0)</f>
        <v>0</v>
      </c>
      <c r="BH1934" s="151">
        <f>IF(N1934="sníž. přenesená",J1934,0)</f>
        <v>0</v>
      </c>
      <c r="BI1934" s="151">
        <f>IF(N1934="nulová",J1934,0)</f>
        <v>0</v>
      </c>
      <c r="BJ1934" s="18" t="s">
        <v>82</v>
      </c>
      <c r="BK1934" s="151">
        <f>ROUND(I1934*H1934,2)</f>
        <v>0</v>
      </c>
      <c r="BL1934" s="18" t="s">
        <v>314</v>
      </c>
      <c r="BM1934" s="150" t="s">
        <v>3530</v>
      </c>
    </row>
    <row r="1935" spans="2:65" s="1" customFormat="1" ht="19.5">
      <c r="B1935" s="33"/>
      <c r="D1935" s="152" t="s">
        <v>316</v>
      </c>
      <c r="F1935" s="153" t="s">
        <v>885</v>
      </c>
      <c r="I1935" s="154"/>
      <c r="L1935" s="33"/>
      <c r="M1935" s="155"/>
      <c r="T1935" s="57"/>
      <c r="AT1935" s="18" t="s">
        <v>316</v>
      </c>
      <c r="AU1935" s="18" t="s">
        <v>84</v>
      </c>
    </row>
    <row r="1936" spans="2:65" s="12" customFormat="1" ht="11.25">
      <c r="B1936" s="156"/>
      <c r="D1936" s="152" t="s">
        <v>318</v>
      </c>
      <c r="E1936" s="157" t="s">
        <v>1</v>
      </c>
      <c r="F1936" s="158" t="s">
        <v>3531</v>
      </c>
      <c r="H1936" s="157" t="s">
        <v>1</v>
      </c>
      <c r="I1936" s="159"/>
      <c r="L1936" s="156"/>
      <c r="M1936" s="160"/>
      <c r="T1936" s="161"/>
      <c r="AT1936" s="157" t="s">
        <v>318</v>
      </c>
      <c r="AU1936" s="157" t="s">
        <v>84</v>
      </c>
      <c r="AV1936" s="12" t="s">
        <v>82</v>
      </c>
      <c r="AW1936" s="12" t="s">
        <v>32</v>
      </c>
      <c r="AX1936" s="12" t="s">
        <v>75</v>
      </c>
      <c r="AY1936" s="157" t="s">
        <v>307</v>
      </c>
    </row>
    <row r="1937" spans="2:65" s="13" customFormat="1" ht="11.25">
      <c r="B1937" s="162"/>
      <c r="D1937" s="152" t="s">
        <v>318</v>
      </c>
      <c r="E1937" s="163" t="s">
        <v>1</v>
      </c>
      <c r="F1937" s="164" t="s">
        <v>3532</v>
      </c>
      <c r="H1937" s="165">
        <v>19.079999999999998</v>
      </c>
      <c r="I1937" s="166"/>
      <c r="L1937" s="162"/>
      <c r="M1937" s="167"/>
      <c r="T1937" s="168"/>
      <c r="AT1937" s="163" t="s">
        <v>318</v>
      </c>
      <c r="AU1937" s="163" t="s">
        <v>84</v>
      </c>
      <c r="AV1937" s="13" t="s">
        <v>84</v>
      </c>
      <c r="AW1937" s="13" t="s">
        <v>32</v>
      </c>
      <c r="AX1937" s="13" t="s">
        <v>75</v>
      </c>
      <c r="AY1937" s="163" t="s">
        <v>307</v>
      </c>
    </row>
    <row r="1938" spans="2:65" s="12" customFormat="1" ht="11.25">
      <c r="B1938" s="156"/>
      <c r="D1938" s="152" t="s">
        <v>318</v>
      </c>
      <c r="E1938" s="157" t="s">
        <v>1</v>
      </c>
      <c r="F1938" s="158" t="s">
        <v>3533</v>
      </c>
      <c r="H1938" s="157" t="s">
        <v>1</v>
      </c>
      <c r="I1938" s="159"/>
      <c r="L1938" s="156"/>
      <c r="M1938" s="160"/>
      <c r="T1938" s="161"/>
      <c r="AT1938" s="157" t="s">
        <v>318</v>
      </c>
      <c r="AU1938" s="157" t="s">
        <v>84</v>
      </c>
      <c r="AV1938" s="12" t="s">
        <v>82</v>
      </c>
      <c r="AW1938" s="12" t="s">
        <v>32</v>
      </c>
      <c r="AX1938" s="12" t="s">
        <v>75</v>
      </c>
      <c r="AY1938" s="157" t="s">
        <v>307</v>
      </c>
    </row>
    <row r="1939" spans="2:65" s="13" customFormat="1" ht="11.25">
      <c r="B1939" s="162"/>
      <c r="D1939" s="152" t="s">
        <v>318</v>
      </c>
      <c r="E1939" s="163" t="s">
        <v>1</v>
      </c>
      <c r="F1939" s="164" t="s">
        <v>2690</v>
      </c>
      <c r="H1939" s="165">
        <v>13.103999999999999</v>
      </c>
      <c r="I1939" s="166"/>
      <c r="L1939" s="162"/>
      <c r="M1939" s="167"/>
      <c r="T1939" s="168"/>
      <c r="AT1939" s="163" t="s">
        <v>318</v>
      </c>
      <c r="AU1939" s="163" t="s">
        <v>84</v>
      </c>
      <c r="AV1939" s="13" t="s">
        <v>84</v>
      </c>
      <c r="AW1939" s="13" t="s">
        <v>32</v>
      </c>
      <c r="AX1939" s="13" t="s">
        <v>75</v>
      </c>
      <c r="AY1939" s="163" t="s">
        <v>307</v>
      </c>
    </row>
    <row r="1940" spans="2:65" s="13" customFormat="1" ht="11.25">
      <c r="B1940" s="162"/>
      <c r="D1940" s="152" t="s">
        <v>318</v>
      </c>
      <c r="E1940" s="163" t="s">
        <v>1</v>
      </c>
      <c r="F1940" s="164" t="s">
        <v>3534</v>
      </c>
      <c r="H1940" s="165">
        <v>12.023999999999999</v>
      </c>
      <c r="I1940" s="166"/>
      <c r="L1940" s="162"/>
      <c r="M1940" s="167"/>
      <c r="T1940" s="168"/>
      <c r="AT1940" s="163" t="s">
        <v>318</v>
      </c>
      <c r="AU1940" s="163" t="s">
        <v>84</v>
      </c>
      <c r="AV1940" s="13" t="s">
        <v>84</v>
      </c>
      <c r="AW1940" s="13" t="s">
        <v>32</v>
      </c>
      <c r="AX1940" s="13" t="s">
        <v>75</v>
      </c>
      <c r="AY1940" s="163" t="s">
        <v>307</v>
      </c>
    </row>
    <row r="1941" spans="2:65" s="13" customFormat="1" ht="11.25">
      <c r="B1941" s="162"/>
      <c r="D1941" s="152" t="s">
        <v>318</v>
      </c>
      <c r="E1941" s="163" t="s">
        <v>1</v>
      </c>
      <c r="F1941" s="164" t="s">
        <v>2692</v>
      </c>
      <c r="H1941" s="165">
        <v>14.048999999999999</v>
      </c>
      <c r="I1941" s="166"/>
      <c r="L1941" s="162"/>
      <c r="M1941" s="167"/>
      <c r="T1941" s="168"/>
      <c r="AT1941" s="163" t="s">
        <v>318</v>
      </c>
      <c r="AU1941" s="163" t="s">
        <v>84</v>
      </c>
      <c r="AV1941" s="13" t="s">
        <v>84</v>
      </c>
      <c r="AW1941" s="13" t="s">
        <v>32</v>
      </c>
      <c r="AX1941" s="13" t="s">
        <v>75</v>
      </c>
      <c r="AY1941" s="163" t="s">
        <v>307</v>
      </c>
    </row>
    <row r="1942" spans="2:65" s="13" customFormat="1" ht="11.25">
      <c r="B1942" s="162"/>
      <c r="D1942" s="152" t="s">
        <v>318</v>
      </c>
      <c r="E1942" s="163" t="s">
        <v>1</v>
      </c>
      <c r="F1942" s="164" t="s">
        <v>2693</v>
      </c>
      <c r="H1942" s="165">
        <v>12.348000000000001</v>
      </c>
      <c r="I1942" s="166"/>
      <c r="L1942" s="162"/>
      <c r="M1942" s="167"/>
      <c r="T1942" s="168"/>
      <c r="AT1942" s="163" t="s">
        <v>318</v>
      </c>
      <c r="AU1942" s="163" t="s">
        <v>84</v>
      </c>
      <c r="AV1942" s="13" t="s">
        <v>84</v>
      </c>
      <c r="AW1942" s="13" t="s">
        <v>32</v>
      </c>
      <c r="AX1942" s="13" t="s">
        <v>75</v>
      </c>
      <c r="AY1942" s="163" t="s">
        <v>307</v>
      </c>
    </row>
    <row r="1943" spans="2:65" s="13" customFormat="1" ht="11.25">
      <c r="B1943" s="162"/>
      <c r="D1943" s="152" t="s">
        <v>318</v>
      </c>
      <c r="E1943" s="163" t="s">
        <v>1</v>
      </c>
      <c r="F1943" s="164" t="s">
        <v>3535</v>
      </c>
      <c r="H1943" s="165">
        <v>7.2720000000000002</v>
      </c>
      <c r="I1943" s="166"/>
      <c r="L1943" s="162"/>
      <c r="M1943" s="167"/>
      <c r="T1943" s="168"/>
      <c r="AT1943" s="163" t="s">
        <v>318</v>
      </c>
      <c r="AU1943" s="163" t="s">
        <v>84</v>
      </c>
      <c r="AV1943" s="13" t="s">
        <v>84</v>
      </c>
      <c r="AW1943" s="13" t="s">
        <v>32</v>
      </c>
      <c r="AX1943" s="13" t="s">
        <v>75</v>
      </c>
      <c r="AY1943" s="163" t="s">
        <v>307</v>
      </c>
    </row>
    <row r="1944" spans="2:65" s="13" customFormat="1" ht="11.25">
      <c r="B1944" s="162"/>
      <c r="D1944" s="152" t="s">
        <v>318</v>
      </c>
      <c r="E1944" s="163" t="s">
        <v>1</v>
      </c>
      <c r="F1944" s="164" t="s">
        <v>3536</v>
      </c>
      <c r="H1944" s="165">
        <v>6.984</v>
      </c>
      <c r="I1944" s="166"/>
      <c r="L1944" s="162"/>
      <c r="M1944" s="167"/>
      <c r="T1944" s="168"/>
      <c r="AT1944" s="163" t="s">
        <v>318</v>
      </c>
      <c r="AU1944" s="163" t="s">
        <v>84</v>
      </c>
      <c r="AV1944" s="13" t="s">
        <v>84</v>
      </c>
      <c r="AW1944" s="13" t="s">
        <v>32</v>
      </c>
      <c r="AX1944" s="13" t="s">
        <v>75</v>
      </c>
      <c r="AY1944" s="163" t="s">
        <v>307</v>
      </c>
    </row>
    <row r="1945" spans="2:65" s="14" customFormat="1" ht="11.25">
      <c r="B1945" s="169"/>
      <c r="D1945" s="152" t="s">
        <v>318</v>
      </c>
      <c r="E1945" s="170" t="s">
        <v>1</v>
      </c>
      <c r="F1945" s="171" t="s">
        <v>325</v>
      </c>
      <c r="H1945" s="172">
        <v>84.861000000000004</v>
      </c>
      <c r="I1945" s="173"/>
      <c r="L1945" s="169"/>
      <c r="M1945" s="174"/>
      <c r="T1945" s="175"/>
      <c r="AT1945" s="170" t="s">
        <v>318</v>
      </c>
      <c r="AU1945" s="170" t="s">
        <v>84</v>
      </c>
      <c r="AV1945" s="14" t="s">
        <v>314</v>
      </c>
      <c r="AW1945" s="14" t="s">
        <v>32</v>
      </c>
      <c r="AX1945" s="14" t="s">
        <v>82</v>
      </c>
      <c r="AY1945" s="170" t="s">
        <v>307</v>
      </c>
    </row>
    <row r="1946" spans="2:65" s="1" customFormat="1" ht="24.2" customHeight="1">
      <c r="B1946" s="33"/>
      <c r="C1946" s="139" t="s">
        <v>1474</v>
      </c>
      <c r="D1946" s="139" t="s">
        <v>309</v>
      </c>
      <c r="E1946" s="140" t="s">
        <v>3537</v>
      </c>
      <c r="F1946" s="141" t="s">
        <v>3538</v>
      </c>
      <c r="G1946" s="142" t="s">
        <v>312</v>
      </c>
      <c r="H1946" s="143">
        <v>434.86799999999999</v>
      </c>
      <c r="I1946" s="144"/>
      <c r="J1946" s="145">
        <f>ROUND(I1946*H1946,2)</f>
        <v>0</v>
      </c>
      <c r="K1946" s="141" t="s">
        <v>313</v>
      </c>
      <c r="L1946" s="33"/>
      <c r="M1946" s="146" t="s">
        <v>1</v>
      </c>
      <c r="N1946" s="147" t="s">
        <v>40</v>
      </c>
      <c r="P1946" s="148">
        <f>O1946*H1946</f>
        <v>0</v>
      </c>
      <c r="Q1946" s="148">
        <v>0</v>
      </c>
      <c r="R1946" s="148">
        <f>Q1946*H1946</f>
        <v>0</v>
      </c>
      <c r="S1946" s="148">
        <v>2.5999999999999999E-3</v>
      </c>
      <c r="T1946" s="149">
        <f>S1946*H1946</f>
        <v>1.1306567999999999</v>
      </c>
      <c r="AR1946" s="150" t="s">
        <v>314</v>
      </c>
      <c r="AT1946" s="150" t="s">
        <v>309</v>
      </c>
      <c r="AU1946" s="150" t="s">
        <v>84</v>
      </c>
      <c r="AY1946" s="18" t="s">
        <v>307</v>
      </c>
      <c r="BE1946" s="151">
        <f>IF(N1946="základní",J1946,0)</f>
        <v>0</v>
      </c>
      <c r="BF1946" s="151">
        <f>IF(N1946="snížená",J1946,0)</f>
        <v>0</v>
      </c>
      <c r="BG1946" s="151">
        <f>IF(N1946="zákl. přenesená",J1946,0)</f>
        <v>0</v>
      </c>
      <c r="BH1946" s="151">
        <f>IF(N1946="sníž. přenesená",J1946,0)</f>
        <v>0</v>
      </c>
      <c r="BI1946" s="151">
        <f>IF(N1946="nulová",J1946,0)</f>
        <v>0</v>
      </c>
      <c r="BJ1946" s="18" t="s">
        <v>82</v>
      </c>
      <c r="BK1946" s="151">
        <f>ROUND(I1946*H1946,2)</f>
        <v>0</v>
      </c>
      <c r="BL1946" s="18" t="s">
        <v>314</v>
      </c>
      <c r="BM1946" s="150" t="s">
        <v>3539</v>
      </c>
    </row>
    <row r="1947" spans="2:65" s="1" customFormat="1" ht="19.5">
      <c r="B1947" s="33"/>
      <c r="D1947" s="152" t="s">
        <v>316</v>
      </c>
      <c r="F1947" s="153" t="s">
        <v>3540</v>
      </c>
      <c r="I1947" s="154"/>
      <c r="L1947" s="33"/>
      <c r="M1947" s="155"/>
      <c r="T1947" s="57"/>
      <c r="AT1947" s="18" t="s">
        <v>316</v>
      </c>
      <c r="AU1947" s="18" t="s">
        <v>84</v>
      </c>
    </row>
    <row r="1948" spans="2:65" s="13" customFormat="1" ht="11.25">
      <c r="B1948" s="162"/>
      <c r="D1948" s="152" t="s">
        <v>318</v>
      </c>
      <c r="E1948" s="163" t="s">
        <v>1</v>
      </c>
      <c r="F1948" s="164" t="s">
        <v>2413</v>
      </c>
      <c r="H1948" s="165">
        <v>434.86799999999999</v>
      </c>
      <c r="I1948" s="166"/>
      <c r="L1948" s="162"/>
      <c r="M1948" s="167"/>
      <c r="T1948" s="168"/>
      <c r="AT1948" s="163" t="s">
        <v>318</v>
      </c>
      <c r="AU1948" s="163" t="s">
        <v>84</v>
      </c>
      <c r="AV1948" s="13" t="s">
        <v>84</v>
      </c>
      <c r="AW1948" s="13" t="s">
        <v>32</v>
      </c>
      <c r="AX1948" s="13" t="s">
        <v>82</v>
      </c>
      <c r="AY1948" s="163" t="s">
        <v>307</v>
      </c>
    </row>
    <row r="1949" spans="2:65" s="1" customFormat="1" ht="11.25">
      <c r="B1949" s="33"/>
      <c r="D1949" s="152" t="s">
        <v>648</v>
      </c>
      <c r="F1949" s="187" t="s">
        <v>3329</v>
      </c>
      <c r="L1949" s="33"/>
      <c r="M1949" s="155"/>
      <c r="T1949" s="57"/>
      <c r="AU1949" s="18" t="s">
        <v>84</v>
      </c>
    </row>
    <row r="1950" spans="2:65" s="1" customFormat="1" ht="11.25">
      <c r="B1950" s="33"/>
      <c r="D1950" s="152" t="s">
        <v>648</v>
      </c>
      <c r="F1950" s="188" t="s">
        <v>3330</v>
      </c>
      <c r="H1950" s="189">
        <v>0</v>
      </c>
      <c r="L1950" s="33"/>
      <c r="M1950" s="155"/>
      <c r="T1950" s="57"/>
      <c r="AU1950" s="18" t="s">
        <v>84</v>
      </c>
    </row>
    <row r="1951" spans="2:65" s="1" customFormat="1" ht="11.25">
      <c r="B1951" s="33"/>
      <c r="D1951" s="152" t="s">
        <v>648</v>
      </c>
      <c r="F1951" s="188" t="s">
        <v>3331</v>
      </c>
      <c r="H1951" s="189">
        <v>0</v>
      </c>
      <c r="L1951" s="33"/>
      <c r="M1951" s="155"/>
      <c r="T1951" s="57"/>
      <c r="AU1951" s="18" t="s">
        <v>84</v>
      </c>
    </row>
    <row r="1952" spans="2:65" s="1" customFormat="1" ht="11.25">
      <c r="B1952" s="33"/>
      <c r="D1952" s="152" t="s">
        <v>648</v>
      </c>
      <c r="F1952" s="188" t="s">
        <v>3332</v>
      </c>
      <c r="H1952" s="189">
        <v>198.3</v>
      </c>
      <c r="L1952" s="33"/>
      <c r="M1952" s="155"/>
      <c r="T1952" s="57"/>
      <c r="AU1952" s="18" t="s">
        <v>84</v>
      </c>
    </row>
    <row r="1953" spans="2:65" s="1" customFormat="1" ht="11.25">
      <c r="B1953" s="33"/>
      <c r="D1953" s="152" t="s">
        <v>648</v>
      </c>
      <c r="F1953" s="188" t="s">
        <v>3333</v>
      </c>
      <c r="H1953" s="189">
        <v>0</v>
      </c>
      <c r="L1953" s="33"/>
      <c r="M1953" s="155"/>
      <c r="T1953" s="57"/>
      <c r="AU1953" s="18" t="s">
        <v>84</v>
      </c>
    </row>
    <row r="1954" spans="2:65" s="1" customFormat="1" ht="11.25">
      <c r="B1954" s="33"/>
      <c r="D1954" s="152" t="s">
        <v>648</v>
      </c>
      <c r="F1954" s="188" t="s">
        <v>3334</v>
      </c>
      <c r="H1954" s="189">
        <v>126.622</v>
      </c>
      <c r="L1954" s="33"/>
      <c r="M1954" s="155"/>
      <c r="T1954" s="57"/>
      <c r="AU1954" s="18" t="s">
        <v>84</v>
      </c>
    </row>
    <row r="1955" spans="2:65" s="1" customFormat="1" ht="11.25">
      <c r="B1955" s="33"/>
      <c r="D1955" s="152" t="s">
        <v>648</v>
      </c>
      <c r="F1955" s="188" t="s">
        <v>3335</v>
      </c>
      <c r="H1955" s="189">
        <v>0</v>
      </c>
      <c r="L1955" s="33"/>
      <c r="M1955" s="155"/>
      <c r="T1955" s="57"/>
      <c r="AU1955" s="18" t="s">
        <v>84</v>
      </c>
    </row>
    <row r="1956" spans="2:65" s="1" customFormat="1" ht="11.25">
      <c r="B1956" s="33"/>
      <c r="D1956" s="152" t="s">
        <v>648</v>
      </c>
      <c r="F1956" s="188" t="s">
        <v>3336</v>
      </c>
      <c r="H1956" s="189">
        <v>96.626000000000005</v>
      </c>
      <c r="L1956" s="33"/>
      <c r="M1956" s="155"/>
      <c r="T1956" s="57"/>
      <c r="AU1956" s="18" t="s">
        <v>84</v>
      </c>
    </row>
    <row r="1957" spans="2:65" s="1" customFormat="1" ht="11.25">
      <c r="B1957" s="33"/>
      <c r="D1957" s="152" t="s">
        <v>648</v>
      </c>
      <c r="F1957" s="188" t="s">
        <v>3337</v>
      </c>
      <c r="H1957" s="189">
        <v>0</v>
      </c>
      <c r="L1957" s="33"/>
      <c r="M1957" s="155"/>
      <c r="T1957" s="57"/>
      <c r="AU1957" s="18" t="s">
        <v>84</v>
      </c>
    </row>
    <row r="1958" spans="2:65" s="1" customFormat="1" ht="11.25">
      <c r="B1958" s="33"/>
      <c r="D1958" s="152" t="s">
        <v>648</v>
      </c>
      <c r="F1958" s="188" t="s">
        <v>3338</v>
      </c>
      <c r="H1958" s="189">
        <v>13.32</v>
      </c>
      <c r="L1958" s="33"/>
      <c r="M1958" s="155"/>
      <c r="T1958" s="57"/>
      <c r="AU1958" s="18" t="s">
        <v>84</v>
      </c>
    </row>
    <row r="1959" spans="2:65" s="1" customFormat="1" ht="11.25">
      <c r="B1959" s="33"/>
      <c r="D1959" s="152" t="s">
        <v>648</v>
      </c>
      <c r="F1959" s="188" t="s">
        <v>325</v>
      </c>
      <c r="H1959" s="189">
        <v>434.86799999999999</v>
      </c>
      <c r="L1959" s="33"/>
      <c r="M1959" s="155"/>
      <c r="T1959" s="57"/>
      <c r="AU1959" s="18" t="s">
        <v>84</v>
      </c>
    </row>
    <row r="1960" spans="2:65" s="1" customFormat="1" ht="37.9" customHeight="1">
      <c r="B1960" s="33"/>
      <c r="C1960" s="139" t="s">
        <v>1479</v>
      </c>
      <c r="D1960" s="139" t="s">
        <v>309</v>
      </c>
      <c r="E1960" s="140" t="s">
        <v>3541</v>
      </c>
      <c r="F1960" s="141" t="s">
        <v>3542</v>
      </c>
      <c r="G1960" s="142" t="s">
        <v>312</v>
      </c>
      <c r="H1960" s="143">
        <v>192</v>
      </c>
      <c r="I1960" s="144"/>
      <c r="J1960" s="145">
        <f>ROUND(I1960*H1960,2)</f>
        <v>0</v>
      </c>
      <c r="K1960" s="141" t="s">
        <v>313</v>
      </c>
      <c r="L1960" s="33"/>
      <c r="M1960" s="146" t="s">
        <v>1</v>
      </c>
      <c r="N1960" s="147" t="s">
        <v>40</v>
      </c>
      <c r="P1960" s="148">
        <f>O1960*H1960</f>
        <v>0</v>
      </c>
      <c r="Q1960" s="148">
        <v>0</v>
      </c>
      <c r="R1960" s="148">
        <f>Q1960*H1960</f>
        <v>0</v>
      </c>
      <c r="S1960" s="148">
        <v>0</v>
      </c>
      <c r="T1960" s="149">
        <f>S1960*H1960</f>
        <v>0</v>
      </c>
      <c r="AR1960" s="150" t="s">
        <v>314</v>
      </c>
      <c r="AT1960" s="150" t="s">
        <v>309</v>
      </c>
      <c r="AU1960" s="150" t="s">
        <v>84</v>
      </c>
      <c r="AY1960" s="18" t="s">
        <v>307</v>
      </c>
      <c r="BE1960" s="151">
        <f>IF(N1960="základní",J1960,0)</f>
        <v>0</v>
      </c>
      <c r="BF1960" s="151">
        <f>IF(N1960="snížená",J1960,0)</f>
        <v>0</v>
      </c>
      <c r="BG1960" s="151">
        <f>IF(N1960="zákl. přenesená",J1960,0)</f>
        <v>0</v>
      </c>
      <c r="BH1960" s="151">
        <f>IF(N1960="sníž. přenesená",J1960,0)</f>
        <v>0</v>
      </c>
      <c r="BI1960" s="151">
        <f>IF(N1960="nulová",J1960,0)</f>
        <v>0</v>
      </c>
      <c r="BJ1960" s="18" t="s">
        <v>82</v>
      </c>
      <c r="BK1960" s="151">
        <f>ROUND(I1960*H1960,2)</f>
        <v>0</v>
      </c>
      <c r="BL1960" s="18" t="s">
        <v>314</v>
      </c>
      <c r="BM1960" s="150" t="s">
        <v>3543</v>
      </c>
    </row>
    <row r="1961" spans="2:65" s="1" customFormat="1" ht="29.25">
      <c r="B1961" s="33"/>
      <c r="D1961" s="152" t="s">
        <v>316</v>
      </c>
      <c r="F1961" s="153" t="s">
        <v>3544</v>
      </c>
      <c r="I1961" s="154"/>
      <c r="L1961" s="33"/>
      <c r="M1961" s="155"/>
      <c r="T1961" s="57"/>
      <c r="AT1961" s="18" t="s">
        <v>316</v>
      </c>
      <c r="AU1961" s="18" t="s">
        <v>84</v>
      </c>
    </row>
    <row r="1962" spans="2:65" s="13" customFormat="1" ht="11.25">
      <c r="B1962" s="162"/>
      <c r="D1962" s="152" t="s">
        <v>318</v>
      </c>
      <c r="E1962" s="163" t="s">
        <v>1</v>
      </c>
      <c r="F1962" s="164" t="s">
        <v>1534</v>
      </c>
      <c r="H1962" s="165">
        <v>192</v>
      </c>
      <c r="I1962" s="166"/>
      <c r="L1962" s="162"/>
      <c r="M1962" s="167"/>
      <c r="T1962" s="168"/>
      <c r="AT1962" s="163" t="s">
        <v>318</v>
      </c>
      <c r="AU1962" s="163" t="s">
        <v>84</v>
      </c>
      <c r="AV1962" s="13" t="s">
        <v>84</v>
      </c>
      <c r="AW1962" s="13" t="s">
        <v>32</v>
      </c>
      <c r="AX1962" s="13" t="s">
        <v>82</v>
      </c>
      <c r="AY1962" s="163" t="s">
        <v>307</v>
      </c>
    </row>
    <row r="1963" spans="2:65" s="1" customFormat="1" ht="16.5" customHeight="1">
      <c r="B1963" s="33"/>
      <c r="C1963" s="139" t="s">
        <v>1484</v>
      </c>
      <c r="D1963" s="139" t="s">
        <v>309</v>
      </c>
      <c r="E1963" s="140" t="s">
        <v>904</v>
      </c>
      <c r="F1963" s="141" t="s">
        <v>905</v>
      </c>
      <c r="G1963" s="142" t="s">
        <v>906</v>
      </c>
      <c r="H1963" s="143">
        <v>0</v>
      </c>
      <c r="I1963" s="144"/>
      <c r="J1963" s="145">
        <f>ROUND(I1963*H1963,2)</f>
        <v>0</v>
      </c>
      <c r="K1963" s="141" t="s">
        <v>1</v>
      </c>
      <c r="L1963" s="33"/>
      <c r="M1963" s="146" t="s">
        <v>1</v>
      </c>
      <c r="N1963" s="147" t="s">
        <v>40</v>
      </c>
      <c r="P1963" s="148">
        <f>O1963*H1963</f>
        <v>0</v>
      </c>
      <c r="Q1963" s="148">
        <v>0</v>
      </c>
      <c r="R1963" s="148">
        <f>Q1963*H1963</f>
        <v>0</v>
      </c>
      <c r="S1963" s="148">
        <v>0</v>
      </c>
      <c r="T1963" s="149">
        <f>S1963*H1963</f>
        <v>0</v>
      </c>
      <c r="AR1963" s="150" t="s">
        <v>314</v>
      </c>
      <c r="AT1963" s="150" t="s">
        <v>309</v>
      </c>
      <c r="AU1963" s="150" t="s">
        <v>84</v>
      </c>
      <c r="AY1963" s="18" t="s">
        <v>307</v>
      </c>
      <c r="BE1963" s="151">
        <f>IF(N1963="základní",J1963,0)</f>
        <v>0</v>
      </c>
      <c r="BF1963" s="151">
        <f>IF(N1963="snížená",J1963,0)</f>
        <v>0</v>
      </c>
      <c r="BG1963" s="151">
        <f>IF(N1963="zákl. přenesená",J1963,0)</f>
        <v>0</v>
      </c>
      <c r="BH1963" s="151">
        <f>IF(N1963="sníž. přenesená",J1963,0)</f>
        <v>0</v>
      </c>
      <c r="BI1963" s="151">
        <f>IF(N1963="nulová",J1963,0)</f>
        <v>0</v>
      </c>
      <c r="BJ1963" s="18" t="s">
        <v>82</v>
      </c>
      <c r="BK1963" s="151">
        <f>ROUND(I1963*H1963,2)</f>
        <v>0</v>
      </c>
      <c r="BL1963" s="18" t="s">
        <v>314</v>
      </c>
      <c r="BM1963" s="150" t="s">
        <v>3545</v>
      </c>
    </row>
    <row r="1964" spans="2:65" s="1" customFormat="1" ht="16.5" customHeight="1">
      <c r="B1964" s="33"/>
      <c r="C1964" s="139" t="s">
        <v>3546</v>
      </c>
      <c r="D1964" s="139" t="s">
        <v>309</v>
      </c>
      <c r="E1964" s="140" t="s">
        <v>909</v>
      </c>
      <c r="F1964" s="141" t="s">
        <v>910</v>
      </c>
      <c r="G1964" s="142" t="s">
        <v>312</v>
      </c>
      <c r="H1964" s="143">
        <v>899.08</v>
      </c>
      <c r="I1964" s="144"/>
      <c r="J1964" s="145">
        <f>ROUND(I1964*H1964,2)</f>
        <v>0</v>
      </c>
      <c r="K1964" s="141" t="s">
        <v>313</v>
      </c>
      <c r="L1964" s="33"/>
      <c r="M1964" s="146" t="s">
        <v>1</v>
      </c>
      <c r="N1964" s="147" t="s">
        <v>40</v>
      </c>
      <c r="P1964" s="148">
        <f>O1964*H1964</f>
        <v>0</v>
      </c>
      <c r="Q1964" s="148">
        <v>4.0000000000000003E-5</v>
      </c>
      <c r="R1964" s="148">
        <f>Q1964*H1964</f>
        <v>3.5963200000000008E-2</v>
      </c>
      <c r="S1964" s="148">
        <v>6.0000000000000002E-5</v>
      </c>
      <c r="T1964" s="149">
        <f>S1964*H1964</f>
        <v>5.3944800000000001E-2</v>
      </c>
      <c r="AR1964" s="150" t="s">
        <v>314</v>
      </c>
      <c r="AT1964" s="150" t="s">
        <v>309</v>
      </c>
      <c r="AU1964" s="150" t="s">
        <v>84</v>
      </c>
      <c r="AY1964" s="18" t="s">
        <v>307</v>
      </c>
      <c r="BE1964" s="151">
        <f>IF(N1964="základní",J1964,0)</f>
        <v>0</v>
      </c>
      <c r="BF1964" s="151">
        <f>IF(N1964="snížená",J1964,0)</f>
        <v>0</v>
      </c>
      <c r="BG1964" s="151">
        <f>IF(N1964="zákl. přenesená",J1964,0)</f>
        <v>0</v>
      </c>
      <c r="BH1964" s="151">
        <f>IF(N1964="sníž. přenesená",J1964,0)</f>
        <v>0</v>
      </c>
      <c r="BI1964" s="151">
        <f>IF(N1964="nulová",J1964,0)</f>
        <v>0</v>
      </c>
      <c r="BJ1964" s="18" t="s">
        <v>82</v>
      </c>
      <c r="BK1964" s="151">
        <f>ROUND(I1964*H1964,2)</f>
        <v>0</v>
      </c>
      <c r="BL1964" s="18" t="s">
        <v>314</v>
      </c>
      <c r="BM1964" s="150" t="s">
        <v>3547</v>
      </c>
    </row>
    <row r="1965" spans="2:65" s="1" customFormat="1" ht="19.5">
      <c r="B1965" s="33"/>
      <c r="D1965" s="152" t="s">
        <v>316</v>
      </c>
      <c r="F1965" s="153" t="s">
        <v>912</v>
      </c>
      <c r="I1965" s="154"/>
      <c r="L1965" s="33"/>
      <c r="M1965" s="155"/>
      <c r="T1965" s="57"/>
      <c r="AT1965" s="18" t="s">
        <v>316</v>
      </c>
      <c r="AU1965" s="18" t="s">
        <v>84</v>
      </c>
    </row>
    <row r="1966" spans="2:65" s="13" customFormat="1" ht="11.25">
      <c r="B1966" s="162"/>
      <c r="D1966" s="152" t="s">
        <v>318</v>
      </c>
      <c r="E1966" s="163" t="s">
        <v>1</v>
      </c>
      <c r="F1966" s="164" t="s">
        <v>222</v>
      </c>
      <c r="H1966" s="165">
        <v>899.08</v>
      </c>
      <c r="I1966" s="166"/>
      <c r="L1966" s="162"/>
      <c r="M1966" s="167"/>
      <c r="T1966" s="168"/>
      <c r="AT1966" s="163" t="s">
        <v>318</v>
      </c>
      <c r="AU1966" s="163" t="s">
        <v>84</v>
      </c>
      <c r="AV1966" s="13" t="s">
        <v>84</v>
      </c>
      <c r="AW1966" s="13" t="s">
        <v>32</v>
      </c>
      <c r="AX1966" s="13" t="s">
        <v>82</v>
      </c>
      <c r="AY1966" s="163" t="s">
        <v>307</v>
      </c>
    </row>
    <row r="1967" spans="2:65" s="1" customFormat="1" ht="11.25">
      <c r="B1967" s="33"/>
      <c r="D1967" s="152" t="s">
        <v>648</v>
      </c>
      <c r="F1967" s="187" t="s">
        <v>3548</v>
      </c>
      <c r="L1967" s="33"/>
      <c r="M1967" s="155"/>
      <c r="T1967" s="57"/>
      <c r="AU1967" s="18" t="s">
        <v>84</v>
      </c>
    </row>
    <row r="1968" spans="2:65" s="1" customFormat="1" ht="11.25">
      <c r="B1968" s="33"/>
      <c r="D1968" s="152" t="s">
        <v>648</v>
      </c>
      <c r="F1968" s="188" t="s">
        <v>3087</v>
      </c>
      <c r="H1968" s="189">
        <v>0</v>
      </c>
      <c r="L1968" s="33"/>
      <c r="M1968" s="155"/>
      <c r="T1968" s="57"/>
      <c r="AU1968" s="18" t="s">
        <v>84</v>
      </c>
    </row>
    <row r="1969" spans="2:47" s="1" customFormat="1" ht="11.25">
      <c r="B1969" s="33"/>
      <c r="D1969" s="152" t="s">
        <v>648</v>
      </c>
      <c r="F1969" s="188" t="s">
        <v>3088</v>
      </c>
      <c r="H1969" s="189">
        <v>33.130000000000003</v>
      </c>
      <c r="L1969" s="33"/>
      <c r="M1969" s="155"/>
      <c r="T1969" s="57"/>
      <c r="AU1969" s="18" t="s">
        <v>84</v>
      </c>
    </row>
    <row r="1970" spans="2:47" s="1" customFormat="1" ht="11.25">
      <c r="B1970" s="33"/>
      <c r="D1970" s="152" t="s">
        <v>648</v>
      </c>
      <c r="F1970" s="188" t="s">
        <v>3100</v>
      </c>
      <c r="H1970" s="189">
        <v>0</v>
      </c>
      <c r="L1970" s="33"/>
      <c r="M1970" s="155"/>
      <c r="T1970" s="57"/>
      <c r="AU1970" s="18" t="s">
        <v>84</v>
      </c>
    </row>
    <row r="1971" spans="2:47" s="1" customFormat="1" ht="11.25">
      <c r="B1971" s="33"/>
      <c r="D1971" s="152" t="s">
        <v>648</v>
      </c>
      <c r="F1971" s="188" t="s">
        <v>3371</v>
      </c>
      <c r="H1971" s="189">
        <v>25.53</v>
      </c>
      <c r="L1971" s="33"/>
      <c r="M1971" s="155"/>
      <c r="T1971" s="57"/>
      <c r="AU1971" s="18" t="s">
        <v>84</v>
      </c>
    </row>
    <row r="1972" spans="2:47" s="1" customFormat="1" ht="11.25">
      <c r="B1972" s="33"/>
      <c r="D1972" s="152" t="s">
        <v>648</v>
      </c>
      <c r="F1972" s="188" t="s">
        <v>3102</v>
      </c>
      <c r="H1972" s="189">
        <v>0</v>
      </c>
      <c r="L1972" s="33"/>
      <c r="M1972" s="155"/>
      <c r="T1972" s="57"/>
      <c r="AU1972" s="18" t="s">
        <v>84</v>
      </c>
    </row>
    <row r="1973" spans="2:47" s="1" customFormat="1" ht="11.25">
      <c r="B1973" s="33"/>
      <c r="D1973" s="152" t="s">
        <v>648</v>
      </c>
      <c r="F1973" s="188" t="s">
        <v>3388</v>
      </c>
      <c r="H1973" s="189">
        <v>25.24</v>
      </c>
      <c r="L1973" s="33"/>
      <c r="M1973" s="155"/>
      <c r="T1973" s="57"/>
      <c r="AU1973" s="18" t="s">
        <v>84</v>
      </c>
    </row>
    <row r="1974" spans="2:47" s="1" customFormat="1" ht="11.25">
      <c r="B1974" s="33"/>
      <c r="D1974" s="152" t="s">
        <v>648</v>
      </c>
      <c r="F1974" s="188" t="s">
        <v>3104</v>
      </c>
      <c r="H1974" s="189">
        <v>0</v>
      </c>
      <c r="L1974" s="33"/>
      <c r="M1974" s="155"/>
      <c r="T1974" s="57"/>
      <c r="AU1974" s="18" t="s">
        <v>84</v>
      </c>
    </row>
    <row r="1975" spans="2:47" s="1" customFormat="1" ht="11.25">
      <c r="B1975" s="33"/>
      <c r="D1975" s="152" t="s">
        <v>648</v>
      </c>
      <c r="F1975" s="188" t="s">
        <v>3368</v>
      </c>
      <c r="H1975" s="189">
        <v>26.01</v>
      </c>
      <c r="L1975" s="33"/>
      <c r="M1975" s="155"/>
      <c r="T1975" s="57"/>
      <c r="AU1975" s="18" t="s">
        <v>84</v>
      </c>
    </row>
    <row r="1976" spans="2:47" s="1" customFormat="1" ht="11.25">
      <c r="B1976" s="33"/>
      <c r="D1976" s="152" t="s">
        <v>648</v>
      </c>
      <c r="F1976" s="188" t="s">
        <v>3106</v>
      </c>
      <c r="H1976" s="189">
        <v>0</v>
      </c>
      <c r="L1976" s="33"/>
      <c r="M1976" s="155"/>
      <c r="T1976" s="57"/>
      <c r="AU1976" s="18" t="s">
        <v>84</v>
      </c>
    </row>
    <row r="1977" spans="2:47" s="1" customFormat="1" ht="11.25">
      <c r="B1977" s="33"/>
      <c r="D1977" s="152" t="s">
        <v>648</v>
      </c>
      <c r="F1977" s="188" t="s">
        <v>3369</v>
      </c>
      <c r="H1977" s="189">
        <v>12.4</v>
      </c>
      <c r="L1977" s="33"/>
      <c r="M1977" s="155"/>
      <c r="T1977" s="57"/>
      <c r="AU1977" s="18" t="s">
        <v>84</v>
      </c>
    </row>
    <row r="1978" spans="2:47" s="1" customFormat="1" ht="11.25">
      <c r="B1978" s="33"/>
      <c r="D1978" s="152" t="s">
        <v>648</v>
      </c>
      <c r="F1978" s="188" t="s">
        <v>3108</v>
      </c>
      <c r="H1978" s="189">
        <v>0</v>
      </c>
      <c r="L1978" s="33"/>
      <c r="M1978" s="155"/>
      <c r="T1978" s="57"/>
      <c r="AU1978" s="18" t="s">
        <v>84</v>
      </c>
    </row>
    <row r="1979" spans="2:47" s="1" customFormat="1" ht="11.25">
      <c r="B1979" s="33"/>
      <c r="D1979" s="152" t="s">
        <v>648</v>
      </c>
      <c r="F1979" s="188" t="s">
        <v>3389</v>
      </c>
      <c r="H1979" s="189">
        <v>27.34</v>
      </c>
      <c r="L1979" s="33"/>
      <c r="M1979" s="155"/>
      <c r="T1979" s="57"/>
      <c r="AU1979" s="18" t="s">
        <v>84</v>
      </c>
    </row>
    <row r="1980" spans="2:47" s="1" customFormat="1" ht="11.25">
      <c r="B1980" s="33"/>
      <c r="D1980" s="152" t="s">
        <v>648</v>
      </c>
      <c r="F1980" s="188" t="s">
        <v>3110</v>
      </c>
      <c r="H1980" s="189">
        <v>0</v>
      </c>
      <c r="L1980" s="33"/>
      <c r="M1980" s="155"/>
      <c r="T1980" s="57"/>
      <c r="AU1980" s="18" t="s">
        <v>84</v>
      </c>
    </row>
    <row r="1981" spans="2:47" s="1" customFormat="1" ht="11.25">
      <c r="B1981" s="33"/>
      <c r="D1981" s="152" t="s">
        <v>648</v>
      </c>
      <c r="F1981" s="188" t="s">
        <v>3376</v>
      </c>
      <c r="H1981" s="189">
        <v>5.73</v>
      </c>
      <c r="L1981" s="33"/>
      <c r="M1981" s="155"/>
      <c r="T1981" s="57"/>
      <c r="AU1981" s="18" t="s">
        <v>84</v>
      </c>
    </row>
    <row r="1982" spans="2:47" s="1" customFormat="1" ht="11.25">
      <c r="B1982" s="33"/>
      <c r="D1982" s="152" t="s">
        <v>648</v>
      </c>
      <c r="F1982" s="188" t="s">
        <v>3112</v>
      </c>
      <c r="H1982" s="189">
        <v>0</v>
      </c>
      <c r="L1982" s="33"/>
      <c r="M1982" s="155"/>
      <c r="T1982" s="57"/>
      <c r="AU1982" s="18" t="s">
        <v>84</v>
      </c>
    </row>
    <row r="1983" spans="2:47" s="1" customFormat="1" ht="11.25">
      <c r="B1983" s="33"/>
      <c r="D1983" s="152" t="s">
        <v>648</v>
      </c>
      <c r="F1983" s="188" t="s">
        <v>3377</v>
      </c>
      <c r="H1983" s="189">
        <v>1.83</v>
      </c>
      <c r="L1983" s="33"/>
      <c r="M1983" s="155"/>
      <c r="T1983" s="57"/>
      <c r="AU1983" s="18" t="s">
        <v>84</v>
      </c>
    </row>
    <row r="1984" spans="2:47" s="1" customFormat="1" ht="11.25">
      <c r="B1984" s="33"/>
      <c r="D1984" s="152" t="s">
        <v>648</v>
      </c>
      <c r="F1984" s="188" t="s">
        <v>3114</v>
      </c>
      <c r="H1984" s="189">
        <v>0</v>
      </c>
      <c r="L1984" s="33"/>
      <c r="M1984" s="155"/>
      <c r="T1984" s="57"/>
      <c r="AU1984" s="18" t="s">
        <v>84</v>
      </c>
    </row>
    <row r="1985" spans="2:47" s="1" customFormat="1" ht="11.25">
      <c r="B1985" s="33"/>
      <c r="D1985" s="152" t="s">
        <v>648</v>
      </c>
      <c r="F1985" s="188" t="s">
        <v>3378</v>
      </c>
      <c r="H1985" s="189">
        <v>4.9800000000000004</v>
      </c>
      <c r="L1985" s="33"/>
      <c r="M1985" s="155"/>
      <c r="T1985" s="57"/>
      <c r="AU1985" s="18" t="s">
        <v>84</v>
      </c>
    </row>
    <row r="1986" spans="2:47" s="1" customFormat="1" ht="11.25">
      <c r="B1986" s="33"/>
      <c r="D1986" s="152" t="s">
        <v>648</v>
      </c>
      <c r="F1986" s="188" t="s">
        <v>3116</v>
      </c>
      <c r="H1986" s="189">
        <v>0</v>
      </c>
      <c r="L1986" s="33"/>
      <c r="M1986" s="155"/>
      <c r="T1986" s="57"/>
      <c r="AU1986" s="18" t="s">
        <v>84</v>
      </c>
    </row>
    <row r="1987" spans="2:47" s="1" customFormat="1" ht="11.25">
      <c r="B1987" s="33"/>
      <c r="D1987" s="152" t="s">
        <v>648</v>
      </c>
      <c r="F1987" s="188" t="s">
        <v>3379</v>
      </c>
      <c r="H1987" s="189">
        <v>8.98</v>
      </c>
      <c r="L1987" s="33"/>
      <c r="M1987" s="155"/>
      <c r="T1987" s="57"/>
      <c r="AU1987" s="18" t="s">
        <v>84</v>
      </c>
    </row>
    <row r="1988" spans="2:47" s="1" customFormat="1" ht="11.25">
      <c r="B1988" s="33"/>
      <c r="D1988" s="152" t="s">
        <v>648</v>
      </c>
      <c r="F1988" s="188" t="s">
        <v>3118</v>
      </c>
      <c r="H1988" s="189">
        <v>0</v>
      </c>
      <c r="L1988" s="33"/>
      <c r="M1988" s="155"/>
      <c r="T1988" s="57"/>
      <c r="AU1988" s="18" t="s">
        <v>84</v>
      </c>
    </row>
    <row r="1989" spans="2:47" s="1" customFormat="1" ht="11.25">
      <c r="B1989" s="33"/>
      <c r="D1989" s="152" t="s">
        <v>648</v>
      </c>
      <c r="F1989" s="188" t="s">
        <v>3549</v>
      </c>
      <c r="H1989" s="189">
        <v>20.218</v>
      </c>
      <c r="L1989" s="33"/>
      <c r="M1989" s="155"/>
      <c r="T1989" s="57"/>
      <c r="AU1989" s="18" t="s">
        <v>84</v>
      </c>
    </row>
    <row r="1990" spans="2:47" s="1" customFormat="1" ht="11.25">
      <c r="B1990" s="33"/>
      <c r="D1990" s="152" t="s">
        <v>648</v>
      </c>
      <c r="F1990" s="188" t="s">
        <v>3089</v>
      </c>
      <c r="H1990" s="189">
        <v>0</v>
      </c>
      <c r="L1990" s="33"/>
      <c r="M1990" s="155"/>
      <c r="T1990" s="57"/>
      <c r="AU1990" s="18" t="s">
        <v>84</v>
      </c>
    </row>
    <row r="1991" spans="2:47" s="1" customFormat="1" ht="11.25">
      <c r="B1991" s="33"/>
      <c r="D1991" s="152" t="s">
        <v>648</v>
      </c>
      <c r="F1991" s="188" t="s">
        <v>3090</v>
      </c>
      <c r="H1991" s="189">
        <v>3.74</v>
      </c>
      <c r="L1991" s="33"/>
      <c r="M1991" s="155"/>
      <c r="T1991" s="57"/>
      <c r="AU1991" s="18" t="s">
        <v>84</v>
      </c>
    </row>
    <row r="1992" spans="2:47" s="1" customFormat="1" ht="11.25">
      <c r="B1992" s="33"/>
      <c r="D1992" s="152" t="s">
        <v>648</v>
      </c>
      <c r="F1992" s="188" t="s">
        <v>777</v>
      </c>
      <c r="H1992" s="189">
        <v>0</v>
      </c>
      <c r="L1992" s="33"/>
      <c r="M1992" s="155"/>
      <c r="T1992" s="57"/>
      <c r="AU1992" s="18" t="s">
        <v>84</v>
      </c>
    </row>
    <row r="1993" spans="2:47" s="1" customFormat="1" ht="11.25">
      <c r="B1993" s="33"/>
      <c r="D1993" s="152" t="s">
        <v>648</v>
      </c>
      <c r="F1993" s="188" t="s">
        <v>3550</v>
      </c>
      <c r="H1993" s="189">
        <v>36.89</v>
      </c>
      <c r="L1993" s="33"/>
      <c r="M1993" s="155"/>
      <c r="T1993" s="57"/>
      <c r="AU1993" s="18" t="s">
        <v>84</v>
      </c>
    </row>
    <row r="1994" spans="2:47" s="1" customFormat="1" ht="11.25">
      <c r="B1994" s="33"/>
      <c r="D1994" s="152" t="s">
        <v>648</v>
      </c>
      <c r="F1994" s="188" t="s">
        <v>3459</v>
      </c>
      <c r="H1994" s="189">
        <v>0</v>
      </c>
      <c r="L1994" s="33"/>
      <c r="M1994" s="155"/>
      <c r="T1994" s="57"/>
      <c r="AU1994" s="18" t="s">
        <v>84</v>
      </c>
    </row>
    <row r="1995" spans="2:47" s="1" customFormat="1" ht="11.25">
      <c r="B1995" s="33"/>
      <c r="D1995" s="152" t="s">
        <v>648</v>
      </c>
      <c r="F1995" s="188" t="s">
        <v>3551</v>
      </c>
      <c r="H1995" s="189">
        <v>14.16</v>
      </c>
      <c r="L1995" s="33"/>
      <c r="M1995" s="155"/>
      <c r="T1995" s="57"/>
      <c r="AU1995" s="18" t="s">
        <v>84</v>
      </c>
    </row>
    <row r="1996" spans="2:47" s="1" customFormat="1" ht="11.25">
      <c r="B1996" s="33"/>
      <c r="D1996" s="152" t="s">
        <v>648</v>
      </c>
      <c r="F1996" s="188" t="s">
        <v>3552</v>
      </c>
      <c r="H1996" s="189">
        <v>0</v>
      </c>
      <c r="L1996" s="33"/>
      <c r="M1996" s="155"/>
      <c r="T1996" s="57"/>
      <c r="AU1996" s="18" t="s">
        <v>84</v>
      </c>
    </row>
    <row r="1997" spans="2:47" s="1" customFormat="1" ht="11.25">
      <c r="B1997" s="33"/>
      <c r="D1997" s="152" t="s">
        <v>648</v>
      </c>
      <c r="F1997" s="188" t="s">
        <v>3553</v>
      </c>
      <c r="H1997" s="189">
        <v>56.08</v>
      </c>
      <c r="L1997" s="33"/>
      <c r="M1997" s="155"/>
      <c r="T1997" s="57"/>
      <c r="AU1997" s="18" t="s">
        <v>84</v>
      </c>
    </row>
    <row r="1998" spans="2:47" s="1" customFormat="1" ht="11.25">
      <c r="B1998" s="33"/>
      <c r="D1998" s="152" t="s">
        <v>648</v>
      </c>
      <c r="F1998" s="188" t="s">
        <v>3554</v>
      </c>
      <c r="H1998" s="189">
        <v>0</v>
      </c>
      <c r="L1998" s="33"/>
      <c r="M1998" s="155"/>
      <c r="T1998" s="57"/>
      <c r="AU1998" s="18" t="s">
        <v>84</v>
      </c>
    </row>
    <row r="1999" spans="2:47" s="1" customFormat="1" ht="11.25">
      <c r="B1999" s="33"/>
      <c r="D1999" s="152" t="s">
        <v>648</v>
      </c>
      <c r="F1999" s="188" t="s">
        <v>3555</v>
      </c>
      <c r="H1999" s="189">
        <v>14.28</v>
      </c>
      <c r="L1999" s="33"/>
      <c r="M1999" s="155"/>
      <c r="T1999" s="57"/>
      <c r="AU1999" s="18" t="s">
        <v>84</v>
      </c>
    </row>
    <row r="2000" spans="2:47" s="1" customFormat="1" ht="11.25">
      <c r="B2000" s="33"/>
      <c r="D2000" s="152" t="s">
        <v>648</v>
      </c>
      <c r="F2000" s="188" t="s">
        <v>3556</v>
      </c>
      <c r="H2000" s="189">
        <v>0</v>
      </c>
      <c r="L2000" s="33"/>
      <c r="M2000" s="155"/>
      <c r="T2000" s="57"/>
      <c r="AU2000" s="18" t="s">
        <v>84</v>
      </c>
    </row>
    <row r="2001" spans="2:47" s="1" customFormat="1" ht="11.25">
      <c r="B2001" s="33"/>
      <c r="D2001" s="152" t="s">
        <v>648</v>
      </c>
      <c r="F2001" s="188" t="s">
        <v>3557</v>
      </c>
      <c r="H2001" s="189">
        <v>16.079999999999998</v>
      </c>
      <c r="L2001" s="33"/>
      <c r="M2001" s="155"/>
      <c r="T2001" s="57"/>
      <c r="AU2001" s="18" t="s">
        <v>84</v>
      </c>
    </row>
    <row r="2002" spans="2:47" s="1" customFormat="1" ht="11.25">
      <c r="B2002" s="33"/>
      <c r="D2002" s="152" t="s">
        <v>648</v>
      </c>
      <c r="F2002" s="188" t="s">
        <v>3558</v>
      </c>
      <c r="H2002" s="189">
        <v>0</v>
      </c>
      <c r="L2002" s="33"/>
      <c r="M2002" s="155"/>
      <c r="T2002" s="57"/>
      <c r="AU2002" s="18" t="s">
        <v>84</v>
      </c>
    </row>
    <row r="2003" spans="2:47" s="1" customFormat="1" ht="11.25">
      <c r="B2003" s="33"/>
      <c r="D2003" s="152" t="s">
        <v>648</v>
      </c>
      <c r="F2003" s="188" t="s">
        <v>3559</v>
      </c>
      <c r="H2003" s="189">
        <v>14.37</v>
      </c>
      <c r="L2003" s="33"/>
      <c r="M2003" s="155"/>
      <c r="T2003" s="57"/>
      <c r="AU2003" s="18" t="s">
        <v>84</v>
      </c>
    </row>
    <row r="2004" spans="2:47" s="1" customFormat="1" ht="11.25">
      <c r="B2004" s="33"/>
      <c r="D2004" s="152" t="s">
        <v>648</v>
      </c>
      <c r="F2004" s="188" t="s">
        <v>3121</v>
      </c>
      <c r="H2004" s="189">
        <v>0</v>
      </c>
      <c r="L2004" s="33"/>
      <c r="M2004" s="155"/>
      <c r="T2004" s="57"/>
      <c r="AU2004" s="18" t="s">
        <v>84</v>
      </c>
    </row>
    <row r="2005" spans="2:47" s="1" customFormat="1" ht="11.25">
      <c r="B2005" s="33"/>
      <c r="D2005" s="152" t="s">
        <v>648</v>
      </c>
      <c r="F2005" s="188" t="s">
        <v>3372</v>
      </c>
      <c r="H2005" s="189">
        <v>70.760000000000005</v>
      </c>
      <c r="L2005" s="33"/>
      <c r="M2005" s="155"/>
      <c r="T2005" s="57"/>
      <c r="AU2005" s="18" t="s">
        <v>84</v>
      </c>
    </row>
    <row r="2006" spans="2:47" s="1" customFormat="1" ht="11.25">
      <c r="B2006" s="33"/>
      <c r="D2006" s="152" t="s">
        <v>648</v>
      </c>
      <c r="F2006" s="188" t="s">
        <v>3373</v>
      </c>
      <c r="H2006" s="189">
        <v>0</v>
      </c>
      <c r="L2006" s="33"/>
      <c r="M2006" s="155"/>
      <c r="T2006" s="57"/>
      <c r="AU2006" s="18" t="s">
        <v>84</v>
      </c>
    </row>
    <row r="2007" spans="2:47" s="1" customFormat="1" ht="11.25">
      <c r="B2007" s="33"/>
      <c r="D2007" s="152" t="s">
        <v>648</v>
      </c>
      <c r="F2007" s="188" t="s">
        <v>3374</v>
      </c>
      <c r="H2007" s="189">
        <v>26.89</v>
      </c>
      <c r="L2007" s="33"/>
      <c r="M2007" s="155"/>
      <c r="T2007" s="57"/>
      <c r="AU2007" s="18" t="s">
        <v>84</v>
      </c>
    </row>
    <row r="2008" spans="2:47" s="1" customFormat="1" ht="11.25">
      <c r="B2008" s="33"/>
      <c r="D2008" s="152" t="s">
        <v>648</v>
      </c>
      <c r="F2008" s="188" t="s">
        <v>3560</v>
      </c>
      <c r="H2008" s="189">
        <v>0</v>
      </c>
      <c r="L2008" s="33"/>
      <c r="M2008" s="155"/>
      <c r="T2008" s="57"/>
      <c r="AU2008" s="18" t="s">
        <v>84</v>
      </c>
    </row>
    <row r="2009" spans="2:47" s="1" customFormat="1" ht="11.25">
      <c r="B2009" s="33"/>
      <c r="D2009" s="152" t="s">
        <v>648</v>
      </c>
      <c r="F2009" s="188" t="s">
        <v>3561</v>
      </c>
      <c r="H2009" s="189">
        <v>60.77</v>
      </c>
      <c r="L2009" s="33"/>
      <c r="M2009" s="155"/>
      <c r="T2009" s="57"/>
      <c r="AU2009" s="18" t="s">
        <v>84</v>
      </c>
    </row>
    <row r="2010" spans="2:47" s="1" customFormat="1" ht="11.25">
      <c r="B2010" s="33"/>
      <c r="D2010" s="152" t="s">
        <v>648</v>
      </c>
      <c r="F2010" s="188" t="s">
        <v>3122</v>
      </c>
      <c r="H2010" s="189">
        <v>0</v>
      </c>
      <c r="L2010" s="33"/>
      <c r="M2010" s="155"/>
      <c r="T2010" s="57"/>
      <c r="AU2010" s="18" t="s">
        <v>84</v>
      </c>
    </row>
    <row r="2011" spans="2:47" s="1" customFormat="1" ht="11.25">
      <c r="B2011" s="33"/>
      <c r="D2011" s="152" t="s">
        <v>648</v>
      </c>
      <c r="F2011" s="188" t="s">
        <v>3384</v>
      </c>
      <c r="H2011" s="189">
        <v>4.45</v>
      </c>
      <c r="L2011" s="33"/>
      <c r="M2011" s="155"/>
      <c r="T2011" s="57"/>
      <c r="AU2011" s="18" t="s">
        <v>84</v>
      </c>
    </row>
    <row r="2012" spans="2:47" s="1" customFormat="1" ht="11.25">
      <c r="B2012" s="33"/>
      <c r="D2012" s="152" t="s">
        <v>648</v>
      </c>
      <c r="F2012" s="188" t="s">
        <v>3124</v>
      </c>
      <c r="H2012" s="189">
        <v>0</v>
      </c>
      <c r="L2012" s="33"/>
      <c r="M2012" s="155"/>
      <c r="T2012" s="57"/>
      <c r="AU2012" s="18" t="s">
        <v>84</v>
      </c>
    </row>
    <row r="2013" spans="2:47" s="1" customFormat="1" ht="11.25">
      <c r="B2013" s="33"/>
      <c r="D2013" s="152" t="s">
        <v>648</v>
      </c>
      <c r="F2013" s="188" t="s">
        <v>3381</v>
      </c>
      <c r="H2013" s="189">
        <v>23.32</v>
      </c>
      <c r="L2013" s="33"/>
      <c r="M2013" s="155"/>
      <c r="T2013" s="57"/>
      <c r="AU2013" s="18" t="s">
        <v>84</v>
      </c>
    </row>
    <row r="2014" spans="2:47" s="1" customFormat="1" ht="11.25">
      <c r="B2014" s="33"/>
      <c r="D2014" s="152" t="s">
        <v>648</v>
      </c>
      <c r="F2014" s="188" t="s">
        <v>3126</v>
      </c>
      <c r="H2014" s="189">
        <v>0</v>
      </c>
      <c r="L2014" s="33"/>
      <c r="M2014" s="155"/>
      <c r="T2014" s="57"/>
      <c r="AU2014" s="18" t="s">
        <v>84</v>
      </c>
    </row>
    <row r="2015" spans="2:47" s="1" customFormat="1" ht="11.25">
      <c r="B2015" s="33"/>
      <c r="D2015" s="152" t="s">
        <v>648</v>
      </c>
      <c r="F2015" s="188" t="s">
        <v>3382</v>
      </c>
      <c r="H2015" s="189">
        <v>12.03</v>
      </c>
      <c r="L2015" s="33"/>
      <c r="M2015" s="155"/>
      <c r="T2015" s="57"/>
      <c r="AU2015" s="18" t="s">
        <v>84</v>
      </c>
    </row>
    <row r="2016" spans="2:47" s="1" customFormat="1" ht="11.25">
      <c r="B2016" s="33"/>
      <c r="D2016" s="152" t="s">
        <v>648</v>
      </c>
      <c r="F2016" s="188" t="s">
        <v>3128</v>
      </c>
      <c r="H2016" s="189">
        <v>0</v>
      </c>
      <c r="L2016" s="33"/>
      <c r="M2016" s="155"/>
      <c r="T2016" s="57"/>
      <c r="AU2016" s="18" t="s">
        <v>84</v>
      </c>
    </row>
    <row r="2017" spans="2:47" s="1" customFormat="1" ht="11.25">
      <c r="B2017" s="33"/>
      <c r="D2017" s="152" t="s">
        <v>648</v>
      </c>
      <c r="F2017" s="188" t="s">
        <v>3199</v>
      </c>
      <c r="H2017" s="189">
        <v>1.35</v>
      </c>
      <c r="L2017" s="33"/>
      <c r="M2017" s="155"/>
      <c r="T2017" s="57"/>
      <c r="AU2017" s="18" t="s">
        <v>84</v>
      </c>
    </row>
    <row r="2018" spans="2:47" s="1" customFormat="1" ht="11.25">
      <c r="B2018" s="33"/>
      <c r="D2018" s="152" t="s">
        <v>648</v>
      </c>
      <c r="F2018" s="188" t="s">
        <v>3129</v>
      </c>
      <c r="H2018" s="189">
        <v>0</v>
      </c>
      <c r="L2018" s="33"/>
      <c r="M2018" s="155"/>
      <c r="T2018" s="57"/>
      <c r="AU2018" s="18" t="s">
        <v>84</v>
      </c>
    </row>
    <row r="2019" spans="2:47" s="1" customFormat="1" ht="11.25">
      <c r="B2019" s="33"/>
      <c r="D2019" s="152" t="s">
        <v>648</v>
      </c>
      <c r="F2019" s="188" t="s">
        <v>3385</v>
      </c>
      <c r="H2019" s="189">
        <v>5.23</v>
      </c>
      <c r="L2019" s="33"/>
      <c r="M2019" s="155"/>
      <c r="T2019" s="57"/>
      <c r="AU2019" s="18" t="s">
        <v>84</v>
      </c>
    </row>
    <row r="2020" spans="2:47" s="1" customFormat="1" ht="11.25">
      <c r="B2020" s="33"/>
      <c r="D2020" s="152" t="s">
        <v>648</v>
      </c>
      <c r="F2020" s="188" t="s">
        <v>3091</v>
      </c>
      <c r="H2020" s="189">
        <v>0</v>
      </c>
      <c r="L2020" s="33"/>
      <c r="M2020" s="155"/>
      <c r="T2020" s="57"/>
      <c r="AU2020" s="18" t="s">
        <v>84</v>
      </c>
    </row>
    <row r="2021" spans="2:47" s="1" customFormat="1" ht="11.25">
      <c r="B2021" s="33"/>
      <c r="D2021" s="152" t="s">
        <v>648</v>
      </c>
      <c r="F2021" s="188" t="s">
        <v>3092</v>
      </c>
      <c r="H2021" s="189">
        <v>14.77</v>
      </c>
      <c r="L2021" s="33"/>
      <c r="M2021" s="155"/>
      <c r="T2021" s="57"/>
      <c r="AU2021" s="18" t="s">
        <v>84</v>
      </c>
    </row>
    <row r="2022" spans="2:47" s="1" customFormat="1" ht="11.25">
      <c r="B2022" s="33"/>
      <c r="D2022" s="152" t="s">
        <v>648</v>
      </c>
      <c r="F2022" s="188" t="s">
        <v>3132</v>
      </c>
      <c r="H2022" s="189">
        <v>0</v>
      </c>
      <c r="L2022" s="33"/>
      <c r="M2022" s="155"/>
      <c r="T2022" s="57"/>
      <c r="AU2022" s="18" t="s">
        <v>84</v>
      </c>
    </row>
    <row r="2023" spans="2:47" s="1" customFormat="1" ht="11.25">
      <c r="B2023" s="33"/>
      <c r="D2023" s="152" t="s">
        <v>648</v>
      </c>
      <c r="F2023" s="188" t="s">
        <v>3200</v>
      </c>
      <c r="H2023" s="189">
        <v>2.1019999999999999</v>
      </c>
      <c r="L2023" s="33"/>
      <c r="M2023" s="155"/>
      <c r="T2023" s="57"/>
      <c r="AU2023" s="18" t="s">
        <v>84</v>
      </c>
    </row>
    <row r="2024" spans="2:47" s="1" customFormat="1" ht="11.25">
      <c r="B2024" s="33"/>
      <c r="D2024" s="152" t="s">
        <v>648</v>
      </c>
      <c r="F2024" s="188" t="s">
        <v>3134</v>
      </c>
      <c r="H2024" s="189">
        <v>0</v>
      </c>
      <c r="L2024" s="33"/>
      <c r="M2024" s="155"/>
      <c r="T2024" s="57"/>
      <c r="AU2024" s="18" t="s">
        <v>84</v>
      </c>
    </row>
    <row r="2025" spans="2:47" s="1" customFormat="1" ht="11.25">
      <c r="B2025" s="33"/>
      <c r="D2025" s="152" t="s">
        <v>648</v>
      </c>
      <c r="F2025" s="188" t="s">
        <v>3201</v>
      </c>
      <c r="H2025" s="189">
        <v>19.420000000000002</v>
      </c>
      <c r="L2025" s="33"/>
      <c r="M2025" s="155"/>
      <c r="T2025" s="57"/>
      <c r="AU2025" s="18" t="s">
        <v>84</v>
      </c>
    </row>
    <row r="2026" spans="2:47" s="1" customFormat="1" ht="11.25">
      <c r="B2026" s="33"/>
      <c r="D2026" s="152" t="s">
        <v>648</v>
      </c>
      <c r="F2026" s="188" t="s">
        <v>3136</v>
      </c>
      <c r="H2026" s="189">
        <v>0</v>
      </c>
      <c r="L2026" s="33"/>
      <c r="M2026" s="155"/>
      <c r="T2026" s="57"/>
      <c r="AU2026" s="18" t="s">
        <v>84</v>
      </c>
    </row>
    <row r="2027" spans="2:47" s="1" customFormat="1" ht="11.25">
      <c r="B2027" s="33"/>
      <c r="D2027" s="152" t="s">
        <v>648</v>
      </c>
      <c r="F2027" s="188" t="s">
        <v>3202</v>
      </c>
      <c r="H2027" s="189">
        <v>1.94</v>
      </c>
      <c r="L2027" s="33"/>
      <c r="M2027" s="155"/>
      <c r="T2027" s="57"/>
      <c r="AU2027" s="18" t="s">
        <v>84</v>
      </c>
    </row>
    <row r="2028" spans="2:47" s="1" customFormat="1" ht="11.25">
      <c r="B2028" s="33"/>
      <c r="D2028" s="152" t="s">
        <v>648</v>
      </c>
      <c r="F2028" s="188" t="s">
        <v>3138</v>
      </c>
      <c r="H2028" s="189">
        <v>0</v>
      </c>
      <c r="L2028" s="33"/>
      <c r="M2028" s="155"/>
      <c r="T2028" s="57"/>
      <c r="AU2028" s="18" t="s">
        <v>84</v>
      </c>
    </row>
    <row r="2029" spans="2:47" s="1" customFormat="1" ht="11.25">
      <c r="B2029" s="33"/>
      <c r="D2029" s="152" t="s">
        <v>648</v>
      </c>
      <c r="F2029" s="188" t="s">
        <v>3386</v>
      </c>
      <c r="H2029" s="189">
        <v>3.5</v>
      </c>
      <c r="L2029" s="33"/>
      <c r="M2029" s="155"/>
      <c r="T2029" s="57"/>
      <c r="AU2029" s="18" t="s">
        <v>84</v>
      </c>
    </row>
    <row r="2030" spans="2:47" s="1" customFormat="1" ht="11.25">
      <c r="B2030" s="33"/>
      <c r="D2030" s="152" t="s">
        <v>648</v>
      </c>
      <c r="F2030" s="188" t="s">
        <v>3140</v>
      </c>
      <c r="H2030" s="189">
        <v>0</v>
      </c>
      <c r="L2030" s="33"/>
      <c r="M2030" s="155"/>
      <c r="T2030" s="57"/>
      <c r="AU2030" s="18" t="s">
        <v>84</v>
      </c>
    </row>
    <row r="2031" spans="2:47" s="1" customFormat="1" ht="11.25">
      <c r="B2031" s="33"/>
      <c r="D2031" s="152" t="s">
        <v>648</v>
      </c>
      <c r="F2031" s="188" t="s">
        <v>3203</v>
      </c>
      <c r="H2031" s="189">
        <v>5.47</v>
      </c>
      <c r="L2031" s="33"/>
      <c r="M2031" s="155"/>
      <c r="T2031" s="57"/>
      <c r="AU2031" s="18" t="s">
        <v>84</v>
      </c>
    </row>
    <row r="2032" spans="2:47" s="1" customFormat="1" ht="11.25">
      <c r="B2032" s="33"/>
      <c r="D2032" s="152" t="s">
        <v>648</v>
      </c>
      <c r="F2032" s="188" t="s">
        <v>3142</v>
      </c>
      <c r="H2032" s="189">
        <v>0</v>
      </c>
      <c r="L2032" s="33"/>
      <c r="M2032" s="155"/>
      <c r="T2032" s="57"/>
      <c r="AU2032" s="18" t="s">
        <v>84</v>
      </c>
    </row>
    <row r="2033" spans="2:47" s="1" customFormat="1" ht="11.25">
      <c r="B2033" s="33"/>
      <c r="D2033" s="152" t="s">
        <v>648</v>
      </c>
      <c r="F2033" s="188" t="s">
        <v>3201</v>
      </c>
      <c r="H2033" s="189">
        <v>19.420000000000002</v>
      </c>
      <c r="L2033" s="33"/>
      <c r="M2033" s="155"/>
      <c r="T2033" s="57"/>
      <c r="AU2033" s="18" t="s">
        <v>84</v>
      </c>
    </row>
    <row r="2034" spans="2:47" s="1" customFormat="1" ht="11.25">
      <c r="B2034" s="33"/>
      <c r="D2034" s="152" t="s">
        <v>648</v>
      </c>
      <c r="F2034" s="188" t="s">
        <v>3143</v>
      </c>
      <c r="H2034" s="189">
        <v>0</v>
      </c>
      <c r="L2034" s="33"/>
      <c r="M2034" s="155"/>
      <c r="T2034" s="57"/>
      <c r="AU2034" s="18" t="s">
        <v>84</v>
      </c>
    </row>
    <row r="2035" spans="2:47" s="1" customFormat="1" ht="11.25">
      <c r="B2035" s="33"/>
      <c r="D2035" s="152" t="s">
        <v>648</v>
      </c>
      <c r="F2035" s="188" t="s">
        <v>3202</v>
      </c>
      <c r="H2035" s="189">
        <v>1.94</v>
      </c>
      <c r="L2035" s="33"/>
      <c r="M2035" s="155"/>
      <c r="T2035" s="57"/>
      <c r="AU2035" s="18" t="s">
        <v>84</v>
      </c>
    </row>
    <row r="2036" spans="2:47" s="1" customFormat="1" ht="11.25">
      <c r="B2036" s="33"/>
      <c r="D2036" s="152" t="s">
        <v>648</v>
      </c>
      <c r="F2036" s="188" t="s">
        <v>3144</v>
      </c>
      <c r="H2036" s="189">
        <v>0</v>
      </c>
      <c r="L2036" s="33"/>
      <c r="M2036" s="155"/>
      <c r="T2036" s="57"/>
      <c r="AU2036" s="18" t="s">
        <v>84</v>
      </c>
    </row>
    <row r="2037" spans="2:47" s="1" customFormat="1" ht="11.25">
      <c r="B2037" s="33"/>
      <c r="D2037" s="152" t="s">
        <v>648</v>
      </c>
      <c r="F2037" s="188" t="s">
        <v>3386</v>
      </c>
      <c r="H2037" s="189">
        <v>3.5</v>
      </c>
      <c r="L2037" s="33"/>
      <c r="M2037" s="155"/>
      <c r="T2037" s="57"/>
      <c r="AU2037" s="18" t="s">
        <v>84</v>
      </c>
    </row>
    <row r="2038" spans="2:47" s="1" customFormat="1" ht="11.25">
      <c r="B2038" s="33"/>
      <c r="D2038" s="152" t="s">
        <v>648</v>
      </c>
      <c r="F2038" s="188" t="s">
        <v>1</v>
      </c>
      <c r="H2038" s="189">
        <v>0</v>
      </c>
      <c r="L2038" s="33"/>
      <c r="M2038" s="155"/>
      <c r="T2038" s="57"/>
      <c r="AU2038" s="18" t="s">
        <v>84</v>
      </c>
    </row>
    <row r="2039" spans="2:47" s="1" customFormat="1" ht="11.25">
      <c r="B2039" s="33"/>
      <c r="D2039" s="152" t="s">
        <v>648</v>
      </c>
      <c r="F2039" s="188" t="s">
        <v>3145</v>
      </c>
      <c r="H2039" s="189">
        <v>0</v>
      </c>
      <c r="L2039" s="33"/>
      <c r="M2039" s="155"/>
      <c r="T2039" s="57"/>
      <c r="AU2039" s="18" t="s">
        <v>84</v>
      </c>
    </row>
    <row r="2040" spans="2:47" s="1" customFormat="1" ht="11.25">
      <c r="B2040" s="33"/>
      <c r="D2040" s="152" t="s">
        <v>648</v>
      </c>
      <c r="F2040" s="188" t="s">
        <v>3391</v>
      </c>
      <c r="H2040" s="189">
        <v>28.74</v>
      </c>
      <c r="L2040" s="33"/>
      <c r="M2040" s="155"/>
      <c r="T2040" s="57"/>
      <c r="AU2040" s="18" t="s">
        <v>84</v>
      </c>
    </row>
    <row r="2041" spans="2:47" s="1" customFormat="1" ht="11.25">
      <c r="B2041" s="33"/>
      <c r="D2041" s="152" t="s">
        <v>648</v>
      </c>
      <c r="F2041" s="188" t="s">
        <v>3147</v>
      </c>
      <c r="H2041" s="189">
        <v>0</v>
      </c>
      <c r="L2041" s="33"/>
      <c r="M2041" s="155"/>
      <c r="T2041" s="57"/>
      <c r="AU2041" s="18" t="s">
        <v>84</v>
      </c>
    </row>
    <row r="2042" spans="2:47" s="1" customFormat="1" ht="11.25">
      <c r="B2042" s="33"/>
      <c r="D2042" s="152" t="s">
        <v>648</v>
      </c>
      <c r="F2042" s="188" t="s">
        <v>3392</v>
      </c>
      <c r="H2042" s="189">
        <v>56.7</v>
      </c>
      <c r="L2042" s="33"/>
      <c r="M2042" s="155"/>
      <c r="T2042" s="57"/>
      <c r="AU2042" s="18" t="s">
        <v>84</v>
      </c>
    </row>
    <row r="2043" spans="2:47" s="1" customFormat="1" ht="11.25">
      <c r="B2043" s="33"/>
      <c r="D2043" s="152" t="s">
        <v>648</v>
      </c>
      <c r="F2043" s="188" t="s">
        <v>3149</v>
      </c>
      <c r="H2043" s="189">
        <v>0</v>
      </c>
      <c r="L2043" s="33"/>
      <c r="M2043" s="155"/>
      <c r="T2043" s="57"/>
      <c r="AU2043" s="18" t="s">
        <v>84</v>
      </c>
    </row>
    <row r="2044" spans="2:47" s="1" customFormat="1" ht="11.25">
      <c r="B2044" s="33"/>
      <c r="D2044" s="152" t="s">
        <v>648</v>
      </c>
      <c r="F2044" s="188" t="s">
        <v>3393</v>
      </c>
      <c r="H2044" s="189">
        <v>56.51</v>
      </c>
      <c r="L2044" s="33"/>
      <c r="M2044" s="155"/>
      <c r="T2044" s="57"/>
      <c r="AU2044" s="18" t="s">
        <v>84</v>
      </c>
    </row>
    <row r="2045" spans="2:47" s="1" customFormat="1" ht="11.25">
      <c r="B2045" s="33"/>
      <c r="D2045" s="152" t="s">
        <v>648</v>
      </c>
      <c r="F2045" s="188" t="s">
        <v>3151</v>
      </c>
      <c r="H2045" s="189">
        <v>0</v>
      </c>
      <c r="L2045" s="33"/>
      <c r="M2045" s="155"/>
      <c r="T2045" s="57"/>
      <c r="AU2045" s="18" t="s">
        <v>84</v>
      </c>
    </row>
    <row r="2046" spans="2:47" s="1" customFormat="1" ht="11.25">
      <c r="B2046" s="33"/>
      <c r="D2046" s="152" t="s">
        <v>648</v>
      </c>
      <c r="F2046" s="188" t="s">
        <v>3394</v>
      </c>
      <c r="H2046" s="189">
        <v>56.74</v>
      </c>
      <c r="L2046" s="33"/>
      <c r="M2046" s="155"/>
      <c r="T2046" s="57"/>
      <c r="AU2046" s="18" t="s">
        <v>84</v>
      </c>
    </row>
    <row r="2047" spans="2:47" s="1" customFormat="1" ht="11.25">
      <c r="B2047" s="33"/>
      <c r="D2047" s="152" t="s">
        <v>648</v>
      </c>
      <c r="F2047" s="188" t="s">
        <v>3153</v>
      </c>
      <c r="H2047" s="189">
        <v>0</v>
      </c>
      <c r="L2047" s="33"/>
      <c r="M2047" s="155"/>
      <c r="T2047" s="57"/>
      <c r="AU2047" s="18" t="s">
        <v>84</v>
      </c>
    </row>
    <row r="2048" spans="2:47" s="1" customFormat="1" ht="11.25">
      <c r="B2048" s="33"/>
      <c r="D2048" s="152" t="s">
        <v>648</v>
      </c>
      <c r="F2048" s="188" t="s">
        <v>3395</v>
      </c>
      <c r="H2048" s="189">
        <v>58.05</v>
      </c>
      <c r="L2048" s="33"/>
      <c r="M2048" s="155"/>
      <c r="T2048" s="57"/>
      <c r="AU2048" s="18" t="s">
        <v>84</v>
      </c>
    </row>
    <row r="2049" spans="2:65" s="1" customFormat="1" ht="11.25">
      <c r="B2049" s="33"/>
      <c r="D2049" s="152" t="s">
        <v>648</v>
      </c>
      <c r="F2049" s="188" t="s">
        <v>3155</v>
      </c>
      <c r="H2049" s="189">
        <v>0</v>
      </c>
      <c r="L2049" s="33"/>
      <c r="M2049" s="155"/>
      <c r="T2049" s="57"/>
      <c r="AU2049" s="18" t="s">
        <v>84</v>
      </c>
    </row>
    <row r="2050" spans="2:65" s="1" customFormat="1" ht="11.25">
      <c r="B2050" s="33"/>
      <c r="D2050" s="152" t="s">
        <v>648</v>
      </c>
      <c r="F2050" s="188" t="s">
        <v>3397</v>
      </c>
      <c r="H2050" s="189">
        <v>8.93</v>
      </c>
      <c r="L2050" s="33"/>
      <c r="M2050" s="155"/>
      <c r="T2050" s="57"/>
      <c r="AU2050" s="18" t="s">
        <v>84</v>
      </c>
    </row>
    <row r="2051" spans="2:65" s="1" customFormat="1" ht="11.25">
      <c r="B2051" s="33"/>
      <c r="D2051" s="152" t="s">
        <v>648</v>
      </c>
      <c r="F2051" s="188" t="s">
        <v>3157</v>
      </c>
      <c r="H2051" s="189">
        <v>0</v>
      </c>
      <c r="L2051" s="33"/>
      <c r="M2051" s="155"/>
      <c r="T2051" s="57"/>
      <c r="AU2051" s="18" t="s">
        <v>84</v>
      </c>
    </row>
    <row r="2052" spans="2:65" s="1" customFormat="1" ht="11.25">
      <c r="B2052" s="33"/>
      <c r="D2052" s="152" t="s">
        <v>648</v>
      </c>
      <c r="F2052" s="188" t="s">
        <v>3398</v>
      </c>
      <c r="H2052" s="189">
        <v>5.68</v>
      </c>
      <c r="L2052" s="33"/>
      <c r="M2052" s="155"/>
      <c r="T2052" s="57"/>
      <c r="AU2052" s="18" t="s">
        <v>84</v>
      </c>
    </row>
    <row r="2053" spans="2:65" s="1" customFormat="1" ht="11.25">
      <c r="B2053" s="33"/>
      <c r="D2053" s="152" t="s">
        <v>648</v>
      </c>
      <c r="F2053" s="188" t="s">
        <v>3159</v>
      </c>
      <c r="H2053" s="189">
        <v>0</v>
      </c>
      <c r="L2053" s="33"/>
      <c r="M2053" s="155"/>
      <c r="T2053" s="57"/>
      <c r="AU2053" s="18" t="s">
        <v>84</v>
      </c>
    </row>
    <row r="2054" spans="2:65" s="1" customFormat="1" ht="11.25">
      <c r="B2054" s="33"/>
      <c r="D2054" s="152" t="s">
        <v>648</v>
      </c>
      <c r="F2054" s="188" t="s">
        <v>3399</v>
      </c>
      <c r="H2054" s="189">
        <v>3.88</v>
      </c>
      <c r="L2054" s="33"/>
      <c r="M2054" s="155"/>
      <c r="T2054" s="57"/>
      <c r="AU2054" s="18" t="s">
        <v>84</v>
      </c>
    </row>
    <row r="2055" spans="2:65" s="1" customFormat="1" ht="11.25">
      <c r="B2055" s="33"/>
      <c r="D2055" s="152" t="s">
        <v>648</v>
      </c>
      <c r="F2055" s="188" t="s">
        <v>325</v>
      </c>
      <c r="H2055" s="189">
        <v>899.08</v>
      </c>
      <c r="L2055" s="33"/>
      <c r="M2055" s="155"/>
      <c r="T2055" s="57"/>
      <c r="AU2055" s="18" t="s">
        <v>84</v>
      </c>
    </row>
    <row r="2056" spans="2:65" s="1" customFormat="1" ht="24.2" customHeight="1">
      <c r="B2056" s="33"/>
      <c r="C2056" s="139" t="s">
        <v>3562</v>
      </c>
      <c r="D2056" s="139" t="s">
        <v>309</v>
      </c>
      <c r="E2056" s="140" t="s">
        <v>914</v>
      </c>
      <c r="F2056" s="141" t="s">
        <v>915</v>
      </c>
      <c r="G2056" s="142" t="s">
        <v>312</v>
      </c>
      <c r="H2056" s="143">
        <v>418</v>
      </c>
      <c r="I2056" s="144"/>
      <c r="J2056" s="145">
        <f>ROUND(I2056*H2056,2)</f>
        <v>0</v>
      </c>
      <c r="K2056" s="141" t="s">
        <v>313</v>
      </c>
      <c r="L2056" s="33"/>
      <c r="M2056" s="146" t="s">
        <v>1</v>
      </c>
      <c r="N2056" s="147" t="s">
        <v>40</v>
      </c>
      <c r="P2056" s="148">
        <f>O2056*H2056</f>
        <v>0</v>
      </c>
      <c r="Q2056" s="148">
        <v>2.0000000000000002E-5</v>
      </c>
      <c r="R2056" s="148">
        <f>Q2056*H2056</f>
        <v>8.3600000000000011E-3</v>
      </c>
      <c r="S2056" s="148">
        <v>1.0000000000000001E-5</v>
      </c>
      <c r="T2056" s="149">
        <f>S2056*H2056</f>
        <v>4.1800000000000006E-3</v>
      </c>
      <c r="AR2056" s="150" t="s">
        <v>314</v>
      </c>
      <c r="AT2056" s="150" t="s">
        <v>309</v>
      </c>
      <c r="AU2056" s="150" t="s">
        <v>84</v>
      </c>
      <c r="AY2056" s="18" t="s">
        <v>307</v>
      </c>
      <c r="BE2056" s="151">
        <f>IF(N2056="základní",J2056,0)</f>
        <v>0</v>
      </c>
      <c r="BF2056" s="151">
        <f>IF(N2056="snížená",J2056,0)</f>
        <v>0</v>
      </c>
      <c r="BG2056" s="151">
        <f>IF(N2056="zákl. přenesená",J2056,0)</f>
        <v>0</v>
      </c>
      <c r="BH2056" s="151">
        <f>IF(N2056="sníž. přenesená",J2056,0)</f>
        <v>0</v>
      </c>
      <c r="BI2056" s="151">
        <f>IF(N2056="nulová",J2056,0)</f>
        <v>0</v>
      </c>
      <c r="BJ2056" s="18" t="s">
        <v>82</v>
      </c>
      <c r="BK2056" s="151">
        <f>ROUND(I2056*H2056,2)</f>
        <v>0</v>
      </c>
      <c r="BL2056" s="18" t="s">
        <v>314</v>
      </c>
      <c r="BM2056" s="150" t="s">
        <v>3563</v>
      </c>
    </row>
    <row r="2057" spans="2:65" s="1" customFormat="1" ht="19.5">
      <c r="B2057" s="33"/>
      <c r="D2057" s="152" t="s">
        <v>316</v>
      </c>
      <c r="F2057" s="153" t="s">
        <v>917</v>
      </c>
      <c r="I2057" s="154"/>
      <c r="L2057" s="33"/>
      <c r="M2057" s="155"/>
      <c r="T2057" s="57"/>
      <c r="AT2057" s="18" t="s">
        <v>316</v>
      </c>
      <c r="AU2057" s="18" t="s">
        <v>84</v>
      </c>
    </row>
    <row r="2058" spans="2:65" s="13" customFormat="1" ht="11.25">
      <c r="B2058" s="162"/>
      <c r="D2058" s="152" t="s">
        <v>318</v>
      </c>
      <c r="E2058" s="163" t="s">
        <v>1</v>
      </c>
      <c r="F2058" s="164" t="s">
        <v>224</v>
      </c>
      <c r="H2058" s="165">
        <v>418</v>
      </c>
      <c r="I2058" s="166"/>
      <c r="L2058" s="162"/>
      <c r="M2058" s="167"/>
      <c r="T2058" s="168"/>
      <c r="AT2058" s="163" t="s">
        <v>318</v>
      </c>
      <c r="AU2058" s="163" t="s">
        <v>84</v>
      </c>
      <c r="AV2058" s="13" t="s">
        <v>84</v>
      </c>
      <c r="AW2058" s="13" t="s">
        <v>32</v>
      </c>
      <c r="AX2058" s="13" t="s">
        <v>82</v>
      </c>
      <c r="AY2058" s="163" t="s">
        <v>307</v>
      </c>
    </row>
    <row r="2059" spans="2:65" s="1" customFormat="1" ht="11.25">
      <c r="B2059" s="33"/>
      <c r="D2059" s="152" t="s">
        <v>648</v>
      </c>
      <c r="F2059" s="187" t="s">
        <v>3564</v>
      </c>
      <c r="L2059" s="33"/>
      <c r="M2059" s="155"/>
      <c r="T2059" s="57"/>
      <c r="AU2059" s="18" t="s">
        <v>84</v>
      </c>
    </row>
    <row r="2060" spans="2:65" s="1" customFormat="1" ht="11.25">
      <c r="B2060" s="33"/>
      <c r="D2060" s="152" t="s">
        <v>648</v>
      </c>
      <c r="F2060" s="188" t="s">
        <v>3087</v>
      </c>
      <c r="H2060" s="189">
        <v>0</v>
      </c>
      <c r="L2060" s="33"/>
      <c r="M2060" s="155"/>
      <c r="T2060" s="57"/>
      <c r="AU2060" s="18" t="s">
        <v>84</v>
      </c>
    </row>
    <row r="2061" spans="2:65" s="1" customFormat="1" ht="11.25">
      <c r="B2061" s="33"/>
      <c r="D2061" s="152" t="s">
        <v>648</v>
      </c>
      <c r="F2061" s="188" t="s">
        <v>3565</v>
      </c>
      <c r="H2061" s="189">
        <v>25.8</v>
      </c>
      <c r="L2061" s="33"/>
      <c r="M2061" s="155"/>
      <c r="T2061" s="57"/>
      <c r="AU2061" s="18" t="s">
        <v>84</v>
      </c>
    </row>
    <row r="2062" spans="2:65" s="1" customFormat="1" ht="11.25">
      <c r="B2062" s="33"/>
      <c r="D2062" s="152" t="s">
        <v>648</v>
      </c>
      <c r="F2062" s="188" t="s">
        <v>3100</v>
      </c>
      <c r="H2062" s="189">
        <v>0</v>
      </c>
      <c r="L2062" s="33"/>
      <c r="M2062" s="155"/>
      <c r="T2062" s="57"/>
      <c r="AU2062" s="18" t="s">
        <v>84</v>
      </c>
    </row>
    <row r="2063" spans="2:65" s="1" customFormat="1" ht="11.25">
      <c r="B2063" s="33"/>
      <c r="D2063" s="152" t="s">
        <v>648</v>
      </c>
      <c r="F2063" s="188" t="s">
        <v>3566</v>
      </c>
      <c r="H2063" s="189">
        <v>2.15</v>
      </c>
      <c r="L2063" s="33"/>
      <c r="M2063" s="155"/>
      <c r="T2063" s="57"/>
      <c r="AU2063" s="18" t="s">
        <v>84</v>
      </c>
    </row>
    <row r="2064" spans="2:65" s="1" customFormat="1" ht="11.25">
      <c r="B2064" s="33"/>
      <c r="D2064" s="152" t="s">
        <v>648</v>
      </c>
      <c r="F2064" s="188" t="s">
        <v>3102</v>
      </c>
      <c r="H2064" s="189">
        <v>0</v>
      </c>
      <c r="L2064" s="33"/>
      <c r="M2064" s="155"/>
      <c r="T2064" s="57"/>
      <c r="AU2064" s="18" t="s">
        <v>84</v>
      </c>
    </row>
    <row r="2065" spans="2:47" s="1" customFormat="1" ht="11.25">
      <c r="B2065" s="33"/>
      <c r="D2065" s="152" t="s">
        <v>648</v>
      </c>
      <c r="F2065" s="188" t="s">
        <v>3567</v>
      </c>
      <c r="H2065" s="189">
        <v>4.3</v>
      </c>
      <c r="L2065" s="33"/>
      <c r="M2065" s="155"/>
      <c r="T2065" s="57"/>
      <c r="AU2065" s="18" t="s">
        <v>84</v>
      </c>
    </row>
    <row r="2066" spans="2:47" s="1" customFormat="1" ht="11.25">
      <c r="B2066" s="33"/>
      <c r="D2066" s="152" t="s">
        <v>648</v>
      </c>
      <c r="F2066" s="188" t="s">
        <v>3104</v>
      </c>
      <c r="H2066" s="189">
        <v>0</v>
      </c>
      <c r="L2066" s="33"/>
      <c r="M2066" s="155"/>
      <c r="T2066" s="57"/>
      <c r="AU2066" s="18" t="s">
        <v>84</v>
      </c>
    </row>
    <row r="2067" spans="2:47" s="1" customFormat="1" ht="11.25">
      <c r="B2067" s="33"/>
      <c r="D2067" s="152" t="s">
        <v>648</v>
      </c>
      <c r="F2067" s="188" t="s">
        <v>3568</v>
      </c>
      <c r="H2067" s="189">
        <v>5.79</v>
      </c>
      <c r="L2067" s="33"/>
      <c r="M2067" s="155"/>
      <c r="T2067" s="57"/>
      <c r="AU2067" s="18" t="s">
        <v>84</v>
      </c>
    </row>
    <row r="2068" spans="2:47" s="1" customFormat="1" ht="11.25">
      <c r="B2068" s="33"/>
      <c r="D2068" s="152" t="s">
        <v>648</v>
      </c>
      <c r="F2068" s="188" t="s">
        <v>3106</v>
      </c>
      <c r="H2068" s="189">
        <v>0</v>
      </c>
      <c r="L2068" s="33"/>
      <c r="M2068" s="155"/>
      <c r="T2068" s="57"/>
      <c r="AU2068" s="18" t="s">
        <v>84</v>
      </c>
    </row>
    <row r="2069" spans="2:47" s="1" customFormat="1" ht="11.25">
      <c r="B2069" s="33"/>
      <c r="D2069" s="152" t="s">
        <v>648</v>
      </c>
      <c r="F2069" s="188" t="s">
        <v>3566</v>
      </c>
      <c r="H2069" s="189">
        <v>2.15</v>
      </c>
      <c r="L2069" s="33"/>
      <c r="M2069" s="155"/>
      <c r="T2069" s="57"/>
      <c r="AU2069" s="18" t="s">
        <v>84</v>
      </c>
    </row>
    <row r="2070" spans="2:47" s="1" customFormat="1" ht="11.25">
      <c r="B2070" s="33"/>
      <c r="D2070" s="152" t="s">
        <v>648</v>
      </c>
      <c r="F2070" s="188" t="s">
        <v>3108</v>
      </c>
      <c r="H2070" s="189">
        <v>0</v>
      </c>
      <c r="L2070" s="33"/>
      <c r="M2070" s="155"/>
      <c r="T2070" s="57"/>
      <c r="AU2070" s="18" t="s">
        <v>84</v>
      </c>
    </row>
    <row r="2071" spans="2:47" s="1" customFormat="1" ht="11.25">
      <c r="B2071" s="33"/>
      <c r="D2071" s="152" t="s">
        <v>648</v>
      </c>
      <c r="F2071" s="188" t="s">
        <v>3566</v>
      </c>
      <c r="H2071" s="189">
        <v>2.15</v>
      </c>
      <c r="L2071" s="33"/>
      <c r="M2071" s="155"/>
      <c r="T2071" s="57"/>
      <c r="AU2071" s="18" t="s">
        <v>84</v>
      </c>
    </row>
    <row r="2072" spans="2:47" s="1" customFormat="1" ht="11.25">
      <c r="B2072" s="33"/>
      <c r="D2072" s="152" t="s">
        <v>648</v>
      </c>
      <c r="F2072" s="188" t="s">
        <v>3110</v>
      </c>
      <c r="H2072" s="189">
        <v>0</v>
      </c>
      <c r="L2072" s="33"/>
      <c r="M2072" s="155"/>
      <c r="T2072" s="57"/>
      <c r="AU2072" s="18" t="s">
        <v>84</v>
      </c>
    </row>
    <row r="2073" spans="2:47" s="1" customFormat="1" ht="11.25">
      <c r="B2073" s="33"/>
      <c r="D2073" s="152" t="s">
        <v>648</v>
      </c>
      <c r="F2073" s="188" t="s">
        <v>3566</v>
      </c>
      <c r="H2073" s="189">
        <v>2.15</v>
      </c>
      <c r="L2073" s="33"/>
      <c r="M2073" s="155"/>
      <c r="T2073" s="57"/>
      <c r="AU2073" s="18" t="s">
        <v>84</v>
      </c>
    </row>
    <row r="2074" spans="2:47" s="1" customFormat="1" ht="11.25">
      <c r="B2074" s="33"/>
      <c r="D2074" s="152" t="s">
        <v>648</v>
      </c>
      <c r="F2074" s="188" t="s">
        <v>3112</v>
      </c>
      <c r="H2074" s="189">
        <v>0</v>
      </c>
      <c r="L2074" s="33"/>
      <c r="M2074" s="155"/>
      <c r="T2074" s="57"/>
      <c r="AU2074" s="18" t="s">
        <v>84</v>
      </c>
    </row>
    <row r="2075" spans="2:47" s="1" customFormat="1" ht="11.25">
      <c r="B2075" s="33"/>
      <c r="D2075" s="152" t="s">
        <v>648</v>
      </c>
      <c r="F2075" s="188" t="s">
        <v>3566</v>
      </c>
      <c r="H2075" s="189">
        <v>2.15</v>
      </c>
      <c r="L2075" s="33"/>
      <c r="M2075" s="155"/>
      <c r="T2075" s="57"/>
      <c r="AU2075" s="18" t="s">
        <v>84</v>
      </c>
    </row>
    <row r="2076" spans="2:47" s="1" customFormat="1" ht="11.25">
      <c r="B2076" s="33"/>
      <c r="D2076" s="152" t="s">
        <v>648</v>
      </c>
      <c r="F2076" s="188" t="s">
        <v>3114</v>
      </c>
      <c r="H2076" s="189">
        <v>0</v>
      </c>
      <c r="L2076" s="33"/>
      <c r="M2076" s="155"/>
      <c r="T2076" s="57"/>
      <c r="AU2076" s="18" t="s">
        <v>84</v>
      </c>
    </row>
    <row r="2077" spans="2:47" s="1" customFormat="1" ht="11.25">
      <c r="B2077" s="33"/>
      <c r="D2077" s="152" t="s">
        <v>648</v>
      </c>
      <c r="F2077" s="188" t="s">
        <v>3567</v>
      </c>
      <c r="H2077" s="189">
        <v>4.3</v>
      </c>
      <c r="L2077" s="33"/>
      <c r="M2077" s="155"/>
      <c r="T2077" s="57"/>
      <c r="AU2077" s="18" t="s">
        <v>84</v>
      </c>
    </row>
    <row r="2078" spans="2:47" s="1" customFormat="1" ht="11.25">
      <c r="B2078" s="33"/>
      <c r="D2078" s="152" t="s">
        <v>648</v>
      </c>
      <c r="F2078" s="188" t="s">
        <v>3116</v>
      </c>
      <c r="H2078" s="189">
        <v>0</v>
      </c>
      <c r="L2078" s="33"/>
      <c r="M2078" s="155"/>
      <c r="T2078" s="57"/>
      <c r="AU2078" s="18" t="s">
        <v>84</v>
      </c>
    </row>
    <row r="2079" spans="2:47" s="1" customFormat="1" ht="11.25">
      <c r="B2079" s="33"/>
      <c r="D2079" s="152" t="s">
        <v>648</v>
      </c>
      <c r="F2079" s="188" t="s">
        <v>3566</v>
      </c>
      <c r="H2079" s="189">
        <v>2.15</v>
      </c>
      <c r="L2079" s="33"/>
      <c r="M2079" s="155"/>
      <c r="T2079" s="57"/>
      <c r="AU2079" s="18" t="s">
        <v>84</v>
      </c>
    </row>
    <row r="2080" spans="2:47" s="1" customFormat="1" ht="11.25">
      <c r="B2080" s="33"/>
      <c r="D2080" s="152" t="s">
        <v>648</v>
      </c>
      <c r="F2080" s="188" t="s">
        <v>3118</v>
      </c>
      <c r="H2080" s="189">
        <v>0</v>
      </c>
      <c r="L2080" s="33"/>
      <c r="M2080" s="155"/>
      <c r="T2080" s="57"/>
      <c r="AU2080" s="18" t="s">
        <v>84</v>
      </c>
    </row>
    <row r="2081" spans="2:47" s="1" customFormat="1" ht="11.25">
      <c r="B2081" s="33"/>
      <c r="D2081" s="152" t="s">
        <v>648</v>
      </c>
      <c r="F2081" s="188" t="s">
        <v>1</v>
      </c>
      <c r="H2081" s="189">
        <v>0</v>
      </c>
      <c r="L2081" s="33"/>
      <c r="M2081" s="155"/>
      <c r="T2081" s="57"/>
      <c r="AU2081" s="18" t="s">
        <v>84</v>
      </c>
    </row>
    <row r="2082" spans="2:47" s="1" customFormat="1" ht="11.25">
      <c r="B2082" s="33"/>
      <c r="D2082" s="152" t="s">
        <v>648</v>
      </c>
      <c r="F2082" s="188" t="s">
        <v>3089</v>
      </c>
      <c r="H2082" s="189">
        <v>0</v>
      </c>
      <c r="L2082" s="33"/>
      <c r="M2082" s="155"/>
      <c r="T2082" s="57"/>
      <c r="AU2082" s="18" t="s">
        <v>84</v>
      </c>
    </row>
    <row r="2083" spans="2:47" s="1" customFormat="1" ht="11.25">
      <c r="B2083" s="33"/>
      <c r="D2083" s="152" t="s">
        <v>648</v>
      </c>
      <c r="F2083" s="188" t="s">
        <v>3566</v>
      </c>
      <c r="H2083" s="189">
        <v>2.15</v>
      </c>
      <c r="L2083" s="33"/>
      <c r="M2083" s="155"/>
      <c r="T2083" s="57"/>
      <c r="AU2083" s="18" t="s">
        <v>84</v>
      </c>
    </row>
    <row r="2084" spans="2:47" s="1" customFormat="1" ht="11.25">
      <c r="B2084" s="33"/>
      <c r="D2084" s="152" t="s">
        <v>648</v>
      </c>
      <c r="F2084" s="188" t="s">
        <v>777</v>
      </c>
      <c r="H2084" s="189">
        <v>0</v>
      </c>
      <c r="L2084" s="33"/>
      <c r="M2084" s="155"/>
      <c r="T2084" s="57"/>
      <c r="AU2084" s="18" t="s">
        <v>84</v>
      </c>
    </row>
    <row r="2085" spans="2:47" s="1" customFormat="1" ht="11.25">
      <c r="B2085" s="33"/>
      <c r="D2085" s="152" t="s">
        <v>648</v>
      </c>
      <c r="F2085" s="188" t="s">
        <v>3569</v>
      </c>
      <c r="H2085" s="189">
        <v>10.6</v>
      </c>
      <c r="L2085" s="33"/>
      <c r="M2085" s="155"/>
      <c r="T2085" s="57"/>
      <c r="AU2085" s="18" t="s">
        <v>84</v>
      </c>
    </row>
    <row r="2086" spans="2:47" s="1" customFormat="1" ht="11.25">
      <c r="B2086" s="33"/>
      <c r="D2086" s="152" t="s">
        <v>648</v>
      </c>
      <c r="F2086" s="188" t="s">
        <v>3459</v>
      </c>
      <c r="H2086" s="189">
        <v>0</v>
      </c>
      <c r="L2086" s="33"/>
      <c r="M2086" s="155"/>
      <c r="T2086" s="57"/>
      <c r="AU2086" s="18" t="s">
        <v>84</v>
      </c>
    </row>
    <row r="2087" spans="2:47" s="1" customFormat="1" ht="11.25">
      <c r="B2087" s="33"/>
      <c r="D2087" s="152" t="s">
        <v>648</v>
      </c>
      <c r="F2087" s="188" t="s">
        <v>3570</v>
      </c>
      <c r="H2087" s="189">
        <v>5.32</v>
      </c>
      <c r="L2087" s="33"/>
      <c r="M2087" s="155"/>
      <c r="T2087" s="57"/>
      <c r="AU2087" s="18" t="s">
        <v>84</v>
      </c>
    </row>
    <row r="2088" spans="2:47" s="1" customFormat="1" ht="11.25">
      <c r="B2088" s="33"/>
      <c r="D2088" s="152" t="s">
        <v>648</v>
      </c>
      <c r="F2088" s="188" t="s">
        <v>3552</v>
      </c>
      <c r="H2088" s="189">
        <v>0</v>
      </c>
      <c r="L2088" s="33"/>
      <c r="M2088" s="155"/>
      <c r="T2088" s="57"/>
      <c r="AU2088" s="18" t="s">
        <v>84</v>
      </c>
    </row>
    <row r="2089" spans="2:47" s="1" customFormat="1" ht="11.25">
      <c r="B2089" s="33"/>
      <c r="D2089" s="152" t="s">
        <v>648</v>
      </c>
      <c r="F2089" s="188" t="s">
        <v>3571</v>
      </c>
      <c r="H2089" s="189">
        <v>6.45</v>
      </c>
      <c r="L2089" s="33"/>
      <c r="M2089" s="155"/>
      <c r="T2089" s="57"/>
      <c r="AU2089" s="18" t="s">
        <v>84</v>
      </c>
    </row>
    <row r="2090" spans="2:47" s="1" customFormat="1" ht="11.25">
      <c r="B2090" s="33"/>
      <c r="D2090" s="152" t="s">
        <v>648</v>
      </c>
      <c r="F2090" s="188" t="s">
        <v>3554</v>
      </c>
      <c r="H2090" s="189">
        <v>0</v>
      </c>
      <c r="L2090" s="33"/>
      <c r="M2090" s="155"/>
      <c r="T2090" s="57"/>
      <c r="AU2090" s="18" t="s">
        <v>84</v>
      </c>
    </row>
    <row r="2091" spans="2:47" s="1" customFormat="1" ht="11.25">
      <c r="B2091" s="33"/>
      <c r="D2091" s="152" t="s">
        <v>648</v>
      </c>
      <c r="F2091" s="188" t="s">
        <v>3566</v>
      </c>
      <c r="H2091" s="189">
        <v>2.15</v>
      </c>
      <c r="L2091" s="33"/>
      <c r="M2091" s="155"/>
      <c r="T2091" s="57"/>
      <c r="AU2091" s="18" t="s">
        <v>84</v>
      </c>
    </row>
    <row r="2092" spans="2:47" s="1" customFormat="1" ht="11.25">
      <c r="B2092" s="33"/>
      <c r="D2092" s="152" t="s">
        <v>648</v>
      </c>
      <c r="F2092" s="188" t="s">
        <v>3556</v>
      </c>
      <c r="H2092" s="189">
        <v>0</v>
      </c>
      <c r="L2092" s="33"/>
      <c r="M2092" s="155"/>
      <c r="T2092" s="57"/>
      <c r="AU2092" s="18" t="s">
        <v>84</v>
      </c>
    </row>
    <row r="2093" spans="2:47" s="1" customFormat="1" ht="11.25">
      <c r="B2093" s="33"/>
      <c r="D2093" s="152" t="s">
        <v>648</v>
      </c>
      <c r="F2093" s="188" t="s">
        <v>3572</v>
      </c>
      <c r="H2093" s="189">
        <v>11.5</v>
      </c>
      <c r="L2093" s="33"/>
      <c r="M2093" s="155"/>
      <c r="T2093" s="57"/>
      <c r="AU2093" s="18" t="s">
        <v>84</v>
      </c>
    </row>
    <row r="2094" spans="2:47" s="1" customFormat="1" ht="11.25">
      <c r="B2094" s="33"/>
      <c r="D2094" s="152" t="s">
        <v>648</v>
      </c>
      <c r="F2094" s="188" t="s">
        <v>3558</v>
      </c>
      <c r="H2094" s="189">
        <v>0</v>
      </c>
      <c r="L2094" s="33"/>
      <c r="M2094" s="155"/>
      <c r="T2094" s="57"/>
      <c r="AU2094" s="18" t="s">
        <v>84</v>
      </c>
    </row>
    <row r="2095" spans="2:47" s="1" customFormat="1" ht="11.25">
      <c r="B2095" s="33"/>
      <c r="D2095" s="152" t="s">
        <v>648</v>
      </c>
      <c r="F2095" s="188" t="s">
        <v>3573</v>
      </c>
      <c r="H2095" s="189">
        <v>12.4</v>
      </c>
      <c r="L2095" s="33"/>
      <c r="M2095" s="155"/>
      <c r="T2095" s="57"/>
      <c r="AU2095" s="18" t="s">
        <v>84</v>
      </c>
    </row>
    <row r="2096" spans="2:47" s="1" customFormat="1" ht="11.25">
      <c r="B2096" s="33"/>
      <c r="D2096" s="152" t="s">
        <v>648</v>
      </c>
      <c r="F2096" s="188" t="s">
        <v>3121</v>
      </c>
      <c r="H2096" s="189">
        <v>0</v>
      </c>
      <c r="L2096" s="33"/>
      <c r="M2096" s="155"/>
      <c r="T2096" s="57"/>
      <c r="AU2096" s="18" t="s">
        <v>84</v>
      </c>
    </row>
    <row r="2097" spans="2:47" s="1" customFormat="1" ht="11.25">
      <c r="B2097" s="33"/>
      <c r="D2097" s="152" t="s">
        <v>648</v>
      </c>
      <c r="F2097" s="188" t="s">
        <v>3574</v>
      </c>
      <c r="H2097" s="189">
        <v>36</v>
      </c>
      <c r="L2097" s="33"/>
      <c r="M2097" s="155"/>
      <c r="T2097" s="57"/>
      <c r="AU2097" s="18" t="s">
        <v>84</v>
      </c>
    </row>
    <row r="2098" spans="2:47" s="1" customFormat="1" ht="11.25">
      <c r="B2098" s="33"/>
      <c r="D2098" s="152" t="s">
        <v>648</v>
      </c>
      <c r="F2098" s="188" t="s">
        <v>3373</v>
      </c>
      <c r="H2098" s="189">
        <v>0</v>
      </c>
      <c r="L2098" s="33"/>
      <c r="M2098" s="155"/>
      <c r="T2098" s="57"/>
      <c r="AU2098" s="18" t="s">
        <v>84</v>
      </c>
    </row>
    <row r="2099" spans="2:47" s="1" customFormat="1" ht="11.25">
      <c r="B2099" s="33"/>
      <c r="D2099" s="152" t="s">
        <v>648</v>
      </c>
      <c r="F2099" s="188" t="s">
        <v>3575</v>
      </c>
      <c r="H2099" s="189">
        <v>77.319999999999993</v>
      </c>
      <c r="L2099" s="33"/>
      <c r="M2099" s="155"/>
      <c r="T2099" s="57"/>
      <c r="AU2099" s="18" t="s">
        <v>84</v>
      </c>
    </row>
    <row r="2100" spans="2:47" s="1" customFormat="1" ht="11.25">
      <c r="B2100" s="33"/>
      <c r="D2100" s="152" t="s">
        <v>648</v>
      </c>
      <c r="F2100" s="188" t="s">
        <v>3560</v>
      </c>
      <c r="H2100" s="189">
        <v>0</v>
      </c>
      <c r="L2100" s="33"/>
      <c r="M2100" s="155"/>
      <c r="T2100" s="57"/>
      <c r="AU2100" s="18" t="s">
        <v>84</v>
      </c>
    </row>
    <row r="2101" spans="2:47" s="1" customFormat="1" ht="11.25">
      <c r="B2101" s="33"/>
      <c r="D2101" s="152" t="s">
        <v>648</v>
      </c>
      <c r="F2101" s="188" t="s">
        <v>3576</v>
      </c>
      <c r="H2101" s="189">
        <v>23.65</v>
      </c>
      <c r="L2101" s="33"/>
      <c r="M2101" s="155"/>
      <c r="T2101" s="57"/>
      <c r="AU2101" s="18" t="s">
        <v>84</v>
      </c>
    </row>
    <row r="2102" spans="2:47" s="1" customFormat="1" ht="11.25">
      <c r="B2102" s="33"/>
      <c r="D2102" s="152" t="s">
        <v>648</v>
      </c>
      <c r="F2102" s="188" t="s">
        <v>3122</v>
      </c>
      <c r="H2102" s="189">
        <v>0</v>
      </c>
      <c r="L2102" s="33"/>
      <c r="M2102" s="155"/>
      <c r="T2102" s="57"/>
      <c r="AU2102" s="18" t="s">
        <v>84</v>
      </c>
    </row>
    <row r="2103" spans="2:47" s="1" customFormat="1" ht="11.25">
      <c r="B2103" s="33"/>
      <c r="D2103" s="152" t="s">
        <v>648</v>
      </c>
      <c r="F2103" s="188" t="s">
        <v>3577</v>
      </c>
      <c r="H2103" s="189">
        <v>8.6</v>
      </c>
      <c r="L2103" s="33"/>
      <c r="M2103" s="155"/>
      <c r="T2103" s="57"/>
      <c r="AU2103" s="18" t="s">
        <v>84</v>
      </c>
    </row>
    <row r="2104" spans="2:47" s="1" customFormat="1" ht="11.25">
      <c r="B2104" s="33"/>
      <c r="D2104" s="152" t="s">
        <v>648</v>
      </c>
      <c r="F2104" s="188" t="s">
        <v>3124</v>
      </c>
      <c r="H2104" s="189">
        <v>0</v>
      </c>
      <c r="L2104" s="33"/>
      <c r="M2104" s="155"/>
      <c r="T2104" s="57"/>
      <c r="AU2104" s="18" t="s">
        <v>84</v>
      </c>
    </row>
    <row r="2105" spans="2:47" s="1" customFormat="1" ht="11.25">
      <c r="B2105" s="33"/>
      <c r="D2105" s="152" t="s">
        <v>648</v>
      </c>
      <c r="F2105" s="188" t="s">
        <v>3578</v>
      </c>
      <c r="H2105" s="189">
        <v>9.43</v>
      </c>
      <c r="L2105" s="33"/>
      <c r="M2105" s="155"/>
      <c r="T2105" s="57"/>
      <c r="AU2105" s="18" t="s">
        <v>84</v>
      </c>
    </row>
    <row r="2106" spans="2:47" s="1" customFormat="1" ht="11.25">
      <c r="B2106" s="33"/>
      <c r="D2106" s="152" t="s">
        <v>648</v>
      </c>
      <c r="F2106" s="188" t="s">
        <v>3126</v>
      </c>
      <c r="H2106" s="189">
        <v>0</v>
      </c>
      <c r="L2106" s="33"/>
      <c r="M2106" s="155"/>
      <c r="T2106" s="57"/>
      <c r="AU2106" s="18" t="s">
        <v>84</v>
      </c>
    </row>
    <row r="2107" spans="2:47" s="1" customFormat="1" ht="11.25">
      <c r="B2107" s="33"/>
      <c r="D2107" s="152" t="s">
        <v>648</v>
      </c>
      <c r="F2107" s="188" t="s">
        <v>3579</v>
      </c>
      <c r="H2107" s="189">
        <v>5.8550000000000004</v>
      </c>
      <c r="L2107" s="33"/>
      <c r="M2107" s="155"/>
      <c r="T2107" s="57"/>
      <c r="AU2107" s="18" t="s">
        <v>84</v>
      </c>
    </row>
    <row r="2108" spans="2:47" s="1" customFormat="1" ht="11.25">
      <c r="B2108" s="33"/>
      <c r="D2108" s="152" t="s">
        <v>648</v>
      </c>
      <c r="F2108" s="188" t="s">
        <v>3128</v>
      </c>
      <c r="H2108" s="189">
        <v>0</v>
      </c>
      <c r="L2108" s="33"/>
      <c r="M2108" s="155"/>
      <c r="T2108" s="57"/>
      <c r="AU2108" s="18" t="s">
        <v>84</v>
      </c>
    </row>
    <row r="2109" spans="2:47" s="1" customFormat="1" ht="11.25">
      <c r="B2109" s="33"/>
      <c r="D2109" s="152" t="s">
        <v>648</v>
      </c>
      <c r="F2109" s="188" t="s">
        <v>3566</v>
      </c>
      <c r="H2109" s="189">
        <v>2.15</v>
      </c>
      <c r="L2109" s="33"/>
      <c r="M2109" s="155"/>
      <c r="T2109" s="57"/>
      <c r="AU2109" s="18" t="s">
        <v>84</v>
      </c>
    </row>
    <row r="2110" spans="2:47" s="1" customFormat="1" ht="11.25">
      <c r="B2110" s="33"/>
      <c r="D2110" s="152" t="s">
        <v>648</v>
      </c>
      <c r="F2110" s="188" t="s">
        <v>3129</v>
      </c>
      <c r="H2110" s="189">
        <v>0</v>
      </c>
      <c r="L2110" s="33"/>
      <c r="M2110" s="155"/>
      <c r="T2110" s="57"/>
      <c r="AU2110" s="18" t="s">
        <v>84</v>
      </c>
    </row>
    <row r="2111" spans="2:47" s="1" customFormat="1" ht="11.25">
      <c r="B2111" s="33"/>
      <c r="D2111" s="152" t="s">
        <v>648</v>
      </c>
      <c r="F2111" s="188" t="s">
        <v>3566</v>
      </c>
      <c r="H2111" s="189">
        <v>2.15</v>
      </c>
      <c r="L2111" s="33"/>
      <c r="M2111" s="155"/>
      <c r="T2111" s="57"/>
      <c r="AU2111" s="18" t="s">
        <v>84</v>
      </c>
    </row>
    <row r="2112" spans="2:47" s="1" customFormat="1" ht="11.25">
      <c r="B2112" s="33"/>
      <c r="D2112" s="152" t="s">
        <v>648</v>
      </c>
      <c r="F2112" s="188" t="s">
        <v>3091</v>
      </c>
      <c r="H2112" s="189">
        <v>0</v>
      </c>
      <c r="L2112" s="33"/>
      <c r="M2112" s="155"/>
      <c r="T2112" s="57"/>
      <c r="AU2112" s="18" t="s">
        <v>84</v>
      </c>
    </row>
    <row r="2113" spans="2:47" s="1" customFormat="1" ht="11.25">
      <c r="B2113" s="33"/>
      <c r="D2113" s="152" t="s">
        <v>648</v>
      </c>
      <c r="F2113" s="188" t="s">
        <v>3566</v>
      </c>
      <c r="H2113" s="189">
        <v>2.15</v>
      </c>
      <c r="L2113" s="33"/>
      <c r="M2113" s="155"/>
      <c r="T2113" s="57"/>
      <c r="AU2113" s="18" t="s">
        <v>84</v>
      </c>
    </row>
    <row r="2114" spans="2:47" s="1" customFormat="1" ht="11.25">
      <c r="B2114" s="33"/>
      <c r="D2114" s="152" t="s">
        <v>648</v>
      </c>
      <c r="F2114" s="188" t="s">
        <v>3132</v>
      </c>
      <c r="H2114" s="189">
        <v>0</v>
      </c>
      <c r="L2114" s="33"/>
      <c r="M2114" s="155"/>
      <c r="T2114" s="57"/>
      <c r="AU2114" s="18" t="s">
        <v>84</v>
      </c>
    </row>
    <row r="2115" spans="2:47" s="1" customFormat="1" ht="11.25">
      <c r="B2115" s="33"/>
      <c r="D2115" s="152" t="s">
        <v>648</v>
      </c>
      <c r="F2115" s="188" t="s">
        <v>3566</v>
      </c>
      <c r="H2115" s="189">
        <v>2.15</v>
      </c>
      <c r="L2115" s="33"/>
      <c r="M2115" s="155"/>
      <c r="T2115" s="57"/>
      <c r="AU2115" s="18" t="s">
        <v>84</v>
      </c>
    </row>
    <row r="2116" spans="2:47" s="1" customFormat="1" ht="11.25">
      <c r="B2116" s="33"/>
      <c r="D2116" s="152" t="s">
        <v>648</v>
      </c>
      <c r="F2116" s="188" t="s">
        <v>3134</v>
      </c>
      <c r="H2116" s="189">
        <v>0</v>
      </c>
      <c r="L2116" s="33"/>
      <c r="M2116" s="155"/>
      <c r="T2116" s="57"/>
      <c r="AU2116" s="18" t="s">
        <v>84</v>
      </c>
    </row>
    <row r="2117" spans="2:47" s="1" customFormat="1" ht="11.25">
      <c r="B2117" s="33"/>
      <c r="D2117" s="152" t="s">
        <v>648</v>
      </c>
      <c r="F2117" s="188" t="s">
        <v>3580</v>
      </c>
      <c r="H2117" s="189">
        <v>8.7850000000000001</v>
      </c>
      <c r="L2117" s="33"/>
      <c r="M2117" s="155"/>
      <c r="T2117" s="57"/>
      <c r="AU2117" s="18" t="s">
        <v>84</v>
      </c>
    </row>
    <row r="2118" spans="2:47" s="1" customFormat="1" ht="11.25">
      <c r="B2118" s="33"/>
      <c r="D2118" s="152" t="s">
        <v>648</v>
      </c>
      <c r="F2118" s="188" t="s">
        <v>3136</v>
      </c>
      <c r="H2118" s="189">
        <v>0</v>
      </c>
      <c r="L2118" s="33"/>
      <c r="M2118" s="155"/>
      <c r="T2118" s="57"/>
      <c r="AU2118" s="18" t="s">
        <v>84</v>
      </c>
    </row>
    <row r="2119" spans="2:47" s="1" customFormat="1" ht="11.25">
      <c r="B2119" s="33"/>
      <c r="D2119" s="152" t="s">
        <v>648</v>
      </c>
      <c r="F2119" s="188" t="s">
        <v>3571</v>
      </c>
      <c r="H2119" s="189">
        <v>6.45</v>
      </c>
      <c r="L2119" s="33"/>
      <c r="M2119" s="155"/>
      <c r="T2119" s="57"/>
      <c r="AU2119" s="18" t="s">
        <v>84</v>
      </c>
    </row>
    <row r="2120" spans="2:47" s="1" customFormat="1" ht="11.25">
      <c r="B2120" s="33"/>
      <c r="D2120" s="152" t="s">
        <v>648</v>
      </c>
      <c r="F2120" s="188" t="s">
        <v>3138</v>
      </c>
      <c r="H2120" s="189">
        <v>0</v>
      </c>
      <c r="L2120" s="33"/>
      <c r="M2120" s="155"/>
      <c r="T2120" s="57"/>
      <c r="AU2120" s="18" t="s">
        <v>84</v>
      </c>
    </row>
    <row r="2121" spans="2:47" s="1" customFormat="1" ht="11.25">
      <c r="B2121" s="33"/>
      <c r="D2121" s="152" t="s">
        <v>648</v>
      </c>
      <c r="F2121" s="188" t="s">
        <v>3566</v>
      </c>
      <c r="H2121" s="189">
        <v>2.15</v>
      </c>
      <c r="L2121" s="33"/>
      <c r="M2121" s="155"/>
      <c r="T2121" s="57"/>
      <c r="AU2121" s="18" t="s">
        <v>84</v>
      </c>
    </row>
    <row r="2122" spans="2:47" s="1" customFormat="1" ht="11.25">
      <c r="B2122" s="33"/>
      <c r="D2122" s="152" t="s">
        <v>648</v>
      </c>
      <c r="F2122" s="188" t="s">
        <v>3140</v>
      </c>
      <c r="H2122" s="189">
        <v>0</v>
      </c>
      <c r="L2122" s="33"/>
      <c r="M2122" s="155"/>
      <c r="T2122" s="57"/>
      <c r="AU2122" s="18" t="s">
        <v>84</v>
      </c>
    </row>
    <row r="2123" spans="2:47" s="1" customFormat="1" ht="11.25">
      <c r="B2123" s="33"/>
      <c r="D2123" s="152" t="s">
        <v>648</v>
      </c>
      <c r="F2123" s="188" t="s">
        <v>3571</v>
      </c>
      <c r="H2123" s="189">
        <v>6.45</v>
      </c>
      <c r="L2123" s="33"/>
      <c r="M2123" s="155"/>
      <c r="T2123" s="57"/>
      <c r="AU2123" s="18" t="s">
        <v>84</v>
      </c>
    </row>
    <row r="2124" spans="2:47" s="1" customFormat="1" ht="11.25">
      <c r="B2124" s="33"/>
      <c r="D2124" s="152" t="s">
        <v>648</v>
      </c>
      <c r="F2124" s="188" t="s">
        <v>3142</v>
      </c>
      <c r="H2124" s="189">
        <v>0</v>
      </c>
      <c r="L2124" s="33"/>
      <c r="M2124" s="155"/>
      <c r="T2124" s="57"/>
      <c r="AU2124" s="18" t="s">
        <v>84</v>
      </c>
    </row>
    <row r="2125" spans="2:47" s="1" customFormat="1" ht="11.25">
      <c r="B2125" s="33"/>
      <c r="D2125" s="152" t="s">
        <v>648</v>
      </c>
      <c r="F2125" s="188" t="s">
        <v>3580</v>
      </c>
      <c r="H2125" s="189">
        <v>8.7850000000000001</v>
      </c>
      <c r="L2125" s="33"/>
      <c r="M2125" s="155"/>
      <c r="T2125" s="57"/>
      <c r="AU2125" s="18" t="s">
        <v>84</v>
      </c>
    </row>
    <row r="2126" spans="2:47" s="1" customFormat="1" ht="11.25">
      <c r="B2126" s="33"/>
      <c r="D2126" s="152" t="s">
        <v>648</v>
      </c>
      <c r="F2126" s="188" t="s">
        <v>3143</v>
      </c>
      <c r="H2126" s="189">
        <v>0</v>
      </c>
      <c r="L2126" s="33"/>
      <c r="M2126" s="155"/>
      <c r="T2126" s="57"/>
      <c r="AU2126" s="18" t="s">
        <v>84</v>
      </c>
    </row>
    <row r="2127" spans="2:47" s="1" customFormat="1" ht="11.25">
      <c r="B2127" s="33"/>
      <c r="D2127" s="152" t="s">
        <v>648</v>
      </c>
      <c r="F2127" s="188" t="s">
        <v>3571</v>
      </c>
      <c r="H2127" s="189">
        <v>6.45</v>
      </c>
      <c r="L2127" s="33"/>
      <c r="M2127" s="155"/>
      <c r="T2127" s="57"/>
      <c r="AU2127" s="18" t="s">
        <v>84</v>
      </c>
    </row>
    <row r="2128" spans="2:47" s="1" customFormat="1" ht="11.25">
      <c r="B2128" s="33"/>
      <c r="D2128" s="152" t="s">
        <v>648</v>
      </c>
      <c r="F2128" s="188" t="s">
        <v>3144</v>
      </c>
      <c r="H2128" s="189">
        <v>0</v>
      </c>
      <c r="L2128" s="33"/>
      <c r="M2128" s="155"/>
      <c r="T2128" s="57"/>
      <c r="AU2128" s="18" t="s">
        <v>84</v>
      </c>
    </row>
    <row r="2129" spans="2:47" s="1" customFormat="1" ht="11.25">
      <c r="B2129" s="33"/>
      <c r="D2129" s="152" t="s">
        <v>648</v>
      </c>
      <c r="F2129" s="188" t="s">
        <v>3566</v>
      </c>
      <c r="H2129" s="189">
        <v>2.15</v>
      </c>
      <c r="L2129" s="33"/>
      <c r="M2129" s="155"/>
      <c r="T2129" s="57"/>
      <c r="AU2129" s="18" t="s">
        <v>84</v>
      </c>
    </row>
    <row r="2130" spans="2:47" s="1" customFormat="1" ht="11.25">
      <c r="B2130" s="33"/>
      <c r="D2130" s="152" t="s">
        <v>648</v>
      </c>
      <c r="F2130" s="188" t="s">
        <v>1</v>
      </c>
      <c r="H2130" s="189">
        <v>0</v>
      </c>
      <c r="L2130" s="33"/>
      <c r="M2130" s="155"/>
      <c r="T2130" s="57"/>
      <c r="AU2130" s="18" t="s">
        <v>84</v>
      </c>
    </row>
    <row r="2131" spans="2:47" s="1" customFormat="1" ht="11.25">
      <c r="B2131" s="33"/>
      <c r="D2131" s="152" t="s">
        <v>648</v>
      </c>
      <c r="F2131" s="188" t="s">
        <v>3145</v>
      </c>
      <c r="H2131" s="189">
        <v>0</v>
      </c>
      <c r="L2131" s="33"/>
      <c r="M2131" s="155"/>
      <c r="T2131" s="57"/>
      <c r="AU2131" s="18" t="s">
        <v>84</v>
      </c>
    </row>
    <row r="2132" spans="2:47" s="1" customFormat="1" ht="11.25">
      <c r="B2132" s="33"/>
      <c r="D2132" s="152" t="s">
        <v>648</v>
      </c>
      <c r="F2132" s="188" t="s">
        <v>3581</v>
      </c>
      <c r="H2132" s="189">
        <v>22.51</v>
      </c>
      <c r="L2132" s="33"/>
      <c r="M2132" s="155"/>
      <c r="T2132" s="57"/>
      <c r="AU2132" s="18" t="s">
        <v>84</v>
      </c>
    </row>
    <row r="2133" spans="2:47" s="1" customFormat="1" ht="11.25">
      <c r="B2133" s="33"/>
      <c r="D2133" s="152" t="s">
        <v>648</v>
      </c>
      <c r="F2133" s="188" t="s">
        <v>3147</v>
      </c>
      <c r="H2133" s="189">
        <v>0</v>
      </c>
      <c r="L2133" s="33"/>
      <c r="M2133" s="155"/>
      <c r="T2133" s="57"/>
      <c r="AU2133" s="18" t="s">
        <v>84</v>
      </c>
    </row>
    <row r="2134" spans="2:47" s="1" customFormat="1" ht="11.25">
      <c r="B2134" s="33"/>
      <c r="D2134" s="152" t="s">
        <v>648</v>
      </c>
      <c r="F2134" s="188" t="s">
        <v>3582</v>
      </c>
      <c r="H2134" s="189">
        <v>16.579999999999998</v>
      </c>
      <c r="L2134" s="33"/>
      <c r="M2134" s="155"/>
      <c r="T2134" s="57"/>
      <c r="AU2134" s="18" t="s">
        <v>84</v>
      </c>
    </row>
    <row r="2135" spans="2:47" s="1" customFormat="1" ht="11.25">
      <c r="B2135" s="33"/>
      <c r="D2135" s="152" t="s">
        <v>648</v>
      </c>
      <c r="F2135" s="188" t="s">
        <v>3149</v>
      </c>
      <c r="H2135" s="189">
        <v>0</v>
      </c>
      <c r="L2135" s="33"/>
      <c r="M2135" s="155"/>
      <c r="T2135" s="57"/>
      <c r="AU2135" s="18" t="s">
        <v>84</v>
      </c>
    </row>
    <row r="2136" spans="2:47" s="1" customFormat="1" ht="11.25">
      <c r="B2136" s="33"/>
      <c r="D2136" s="152" t="s">
        <v>648</v>
      </c>
      <c r="F2136" s="188" t="s">
        <v>3582</v>
      </c>
      <c r="H2136" s="189">
        <v>16.579999999999998</v>
      </c>
      <c r="L2136" s="33"/>
      <c r="M2136" s="155"/>
      <c r="T2136" s="57"/>
      <c r="AU2136" s="18" t="s">
        <v>84</v>
      </c>
    </row>
    <row r="2137" spans="2:47" s="1" customFormat="1" ht="11.25">
      <c r="B2137" s="33"/>
      <c r="D2137" s="152" t="s">
        <v>648</v>
      </c>
      <c r="F2137" s="188" t="s">
        <v>1</v>
      </c>
      <c r="H2137" s="189">
        <v>0</v>
      </c>
      <c r="L2137" s="33"/>
      <c r="M2137" s="155"/>
      <c r="T2137" s="57"/>
      <c r="AU2137" s="18" t="s">
        <v>84</v>
      </c>
    </row>
    <row r="2138" spans="2:47" s="1" customFormat="1" ht="11.25">
      <c r="B2138" s="33"/>
      <c r="D2138" s="152" t="s">
        <v>648</v>
      </c>
      <c r="F2138" s="188" t="s">
        <v>3151</v>
      </c>
      <c r="H2138" s="189">
        <v>0</v>
      </c>
      <c r="L2138" s="33"/>
      <c r="M2138" s="155"/>
      <c r="T2138" s="57"/>
      <c r="AU2138" s="18" t="s">
        <v>84</v>
      </c>
    </row>
    <row r="2139" spans="2:47" s="1" customFormat="1" ht="11.25">
      <c r="B2139" s="33"/>
      <c r="D2139" s="152" t="s">
        <v>648</v>
      </c>
      <c r="F2139" s="188" t="s">
        <v>3582</v>
      </c>
      <c r="H2139" s="189">
        <v>16.579999999999998</v>
      </c>
      <c r="L2139" s="33"/>
      <c r="M2139" s="155"/>
      <c r="T2139" s="57"/>
      <c r="AU2139" s="18" t="s">
        <v>84</v>
      </c>
    </row>
    <row r="2140" spans="2:47" s="1" customFormat="1" ht="11.25">
      <c r="B2140" s="33"/>
      <c r="D2140" s="152" t="s">
        <v>648</v>
      </c>
      <c r="F2140" s="188" t="s">
        <v>1</v>
      </c>
      <c r="H2140" s="189">
        <v>0</v>
      </c>
      <c r="L2140" s="33"/>
      <c r="M2140" s="155"/>
      <c r="T2140" s="57"/>
      <c r="AU2140" s="18" t="s">
        <v>84</v>
      </c>
    </row>
    <row r="2141" spans="2:47" s="1" customFormat="1" ht="11.25">
      <c r="B2141" s="33"/>
      <c r="D2141" s="152" t="s">
        <v>648</v>
      </c>
      <c r="F2141" s="188" t="s">
        <v>3153</v>
      </c>
      <c r="H2141" s="189">
        <v>0</v>
      </c>
      <c r="L2141" s="33"/>
      <c r="M2141" s="155"/>
      <c r="T2141" s="57"/>
      <c r="AU2141" s="18" t="s">
        <v>84</v>
      </c>
    </row>
    <row r="2142" spans="2:47" s="1" customFormat="1" ht="11.25">
      <c r="B2142" s="33"/>
      <c r="D2142" s="152" t="s">
        <v>648</v>
      </c>
      <c r="F2142" s="188" t="s">
        <v>3104</v>
      </c>
      <c r="H2142" s="189">
        <v>0</v>
      </c>
      <c r="L2142" s="33"/>
      <c r="M2142" s="155"/>
      <c r="T2142" s="57"/>
      <c r="AU2142" s="18" t="s">
        <v>84</v>
      </c>
    </row>
    <row r="2143" spans="2:47" s="1" customFormat="1" ht="11.25">
      <c r="B2143" s="33"/>
      <c r="D2143" s="152" t="s">
        <v>648</v>
      </c>
      <c r="F2143" s="188" t="s">
        <v>3368</v>
      </c>
      <c r="H2143" s="189">
        <v>26.01</v>
      </c>
      <c r="L2143" s="33"/>
      <c r="M2143" s="155"/>
      <c r="T2143" s="57"/>
      <c r="AU2143" s="18" t="s">
        <v>84</v>
      </c>
    </row>
    <row r="2144" spans="2:47" s="1" customFormat="1" ht="11.25">
      <c r="B2144" s="33"/>
      <c r="D2144" s="152" t="s">
        <v>648</v>
      </c>
      <c r="F2144" s="188" t="s">
        <v>3106</v>
      </c>
      <c r="H2144" s="189">
        <v>0</v>
      </c>
      <c r="L2144" s="33"/>
      <c r="M2144" s="155"/>
      <c r="T2144" s="57"/>
      <c r="AU2144" s="18" t="s">
        <v>84</v>
      </c>
    </row>
    <row r="2145" spans="2:65" s="1" customFormat="1" ht="11.25">
      <c r="B2145" s="33"/>
      <c r="D2145" s="152" t="s">
        <v>648</v>
      </c>
      <c r="F2145" s="188" t="s">
        <v>3369</v>
      </c>
      <c r="H2145" s="189">
        <v>12.4</v>
      </c>
      <c r="L2145" s="33"/>
      <c r="M2145" s="155"/>
      <c r="T2145" s="57"/>
      <c r="AU2145" s="18" t="s">
        <v>84</v>
      </c>
    </row>
    <row r="2146" spans="2:65" s="1" customFormat="1" ht="11.25">
      <c r="B2146" s="33"/>
      <c r="D2146" s="152" t="s">
        <v>648</v>
      </c>
      <c r="F2146" s="188" t="s">
        <v>3373</v>
      </c>
      <c r="H2146" s="189">
        <v>0</v>
      </c>
      <c r="L2146" s="33"/>
      <c r="M2146" s="155"/>
      <c r="T2146" s="57"/>
      <c r="AU2146" s="18" t="s">
        <v>84</v>
      </c>
    </row>
    <row r="2147" spans="2:65" s="1" customFormat="1" ht="11.25">
      <c r="B2147" s="33"/>
      <c r="D2147" s="152" t="s">
        <v>648</v>
      </c>
      <c r="F2147" s="188" t="s">
        <v>3583</v>
      </c>
      <c r="H2147" s="189">
        <v>26.518000000000001</v>
      </c>
      <c r="L2147" s="33"/>
      <c r="M2147" s="155"/>
      <c r="T2147" s="57"/>
      <c r="AU2147" s="18" t="s">
        <v>84</v>
      </c>
    </row>
    <row r="2148" spans="2:65" s="1" customFormat="1" ht="11.25">
      <c r="B2148" s="33"/>
      <c r="D2148" s="152" t="s">
        <v>648</v>
      </c>
      <c r="F2148" s="188" t="s">
        <v>325</v>
      </c>
      <c r="H2148" s="189">
        <v>64.927999999999997</v>
      </c>
      <c r="L2148" s="33"/>
      <c r="M2148" s="155"/>
      <c r="T2148" s="57"/>
      <c r="AU2148" s="18" t="s">
        <v>84</v>
      </c>
    </row>
    <row r="2149" spans="2:65" s="1" customFormat="1" ht="24.2" customHeight="1">
      <c r="B2149" s="33"/>
      <c r="C2149" s="139" t="s">
        <v>1490</v>
      </c>
      <c r="D2149" s="139" t="s">
        <v>309</v>
      </c>
      <c r="E2149" s="140" t="s">
        <v>919</v>
      </c>
      <c r="F2149" s="141" t="s">
        <v>920</v>
      </c>
      <c r="G2149" s="142" t="s">
        <v>312</v>
      </c>
      <c r="H2149" s="143">
        <v>801.57</v>
      </c>
      <c r="I2149" s="144"/>
      <c r="J2149" s="145">
        <f>ROUND(I2149*H2149,2)</f>
        <v>0</v>
      </c>
      <c r="K2149" s="141" t="s">
        <v>313</v>
      </c>
      <c r="L2149" s="33"/>
      <c r="M2149" s="146" t="s">
        <v>1</v>
      </c>
      <c r="N2149" s="147" t="s">
        <v>40</v>
      </c>
      <c r="P2149" s="148">
        <f>O2149*H2149</f>
        <v>0</v>
      </c>
      <c r="Q2149" s="148">
        <v>3.4999999999999997E-5</v>
      </c>
      <c r="R2149" s="148">
        <f>Q2149*H2149</f>
        <v>2.8054949999999999E-2</v>
      </c>
      <c r="S2149" s="148">
        <v>0</v>
      </c>
      <c r="T2149" s="149">
        <f>S2149*H2149</f>
        <v>0</v>
      </c>
      <c r="AR2149" s="150" t="s">
        <v>314</v>
      </c>
      <c r="AT2149" s="150" t="s">
        <v>309</v>
      </c>
      <c r="AU2149" s="150" t="s">
        <v>84</v>
      </c>
      <c r="AY2149" s="18" t="s">
        <v>307</v>
      </c>
      <c r="BE2149" s="151">
        <f>IF(N2149="základní",J2149,0)</f>
        <v>0</v>
      </c>
      <c r="BF2149" s="151">
        <f>IF(N2149="snížená",J2149,0)</f>
        <v>0</v>
      </c>
      <c r="BG2149" s="151">
        <f>IF(N2149="zákl. přenesená",J2149,0)</f>
        <v>0</v>
      </c>
      <c r="BH2149" s="151">
        <f>IF(N2149="sníž. přenesená",J2149,0)</f>
        <v>0</v>
      </c>
      <c r="BI2149" s="151">
        <f>IF(N2149="nulová",J2149,0)</f>
        <v>0</v>
      </c>
      <c r="BJ2149" s="18" t="s">
        <v>82</v>
      </c>
      <c r="BK2149" s="151">
        <f>ROUND(I2149*H2149,2)</f>
        <v>0</v>
      </c>
      <c r="BL2149" s="18" t="s">
        <v>314</v>
      </c>
      <c r="BM2149" s="150" t="s">
        <v>3584</v>
      </c>
    </row>
    <row r="2150" spans="2:65" s="1" customFormat="1" ht="19.5">
      <c r="B2150" s="33"/>
      <c r="D2150" s="152" t="s">
        <v>316</v>
      </c>
      <c r="F2150" s="153" t="s">
        <v>922</v>
      </c>
      <c r="I2150" s="154"/>
      <c r="L2150" s="33"/>
      <c r="M2150" s="155"/>
      <c r="T2150" s="57"/>
      <c r="AT2150" s="18" t="s">
        <v>316</v>
      </c>
      <c r="AU2150" s="18" t="s">
        <v>84</v>
      </c>
    </row>
    <row r="2151" spans="2:65" s="1" customFormat="1" ht="19.5">
      <c r="B2151" s="33"/>
      <c r="D2151" s="152" t="s">
        <v>357</v>
      </c>
      <c r="F2151" s="176" t="s">
        <v>923</v>
      </c>
      <c r="I2151" s="154"/>
      <c r="L2151" s="33"/>
      <c r="M2151" s="155"/>
      <c r="T2151" s="57"/>
      <c r="AT2151" s="18" t="s">
        <v>357</v>
      </c>
      <c r="AU2151" s="18" t="s">
        <v>84</v>
      </c>
    </row>
    <row r="2152" spans="2:65" s="13" customFormat="1" ht="11.25">
      <c r="B2152" s="162"/>
      <c r="D2152" s="152" t="s">
        <v>318</v>
      </c>
      <c r="E2152" s="163" t="s">
        <v>1</v>
      </c>
      <c r="F2152" s="164" t="s">
        <v>3585</v>
      </c>
      <c r="H2152" s="165">
        <v>700.47</v>
      </c>
      <c r="I2152" s="166"/>
      <c r="L2152" s="162"/>
      <c r="M2152" s="167"/>
      <c r="T2152" s="168"/>
      <c r="AT2152" s="163" t="s">
        <v>318</v>
      </c>
      <c r="AU2152" s="163" t="s">
        <v>84</v>
      </c>
      <c r="AV2152" s="13" t="s">
        <v>84</v>
      </c>
      <c r="AW2152" s="13" t="s">
        <v>32</v>
      </c>
      <c r="AX2152" s="13" t="s">
        <v>75</v>
      </c>
      <c r="AY2152" s="163" t="s">
        <v>307</v>
      </c>
    </row>
    <row r="2153" spans="2:65" s="12" customFormat="1" ht="11.25">
      <c r="B2153" s="156"/>
      <c r="D2153" s="152" t="s">
        <v>318</v>
      </c>
      <c r="E2153" s="157" t="s">
        <v>1</v>
      </c>
      <c r="F2153" s="158" t="s">
        <v>2531</v>
      </c>
      <c r="H2153" s="157" t="s">
        <v>1</v>
      </c>
      <c r="I2153" s="159"/>
      <c r="L2153" s="156"/>
      <c r="M2153" s="160"/>
      <c r="T2153" s="161"/>
      <c r="AT2153" s="157" t="s">
        <v>318</v>
      </c>
      <c r="AU2153" s="157" t="s">
        <v>84</v>
      </c>
      <c r="AV2153" s="12" t="s">
        <v>82</v>
      </c>
      <c r="AW2153" s="12" t="s">
        <v>32</v>
      </c>
      <c r="AX2153" s="12" t="s">
        <v>75</v>
      </c>
      <c r="AY2153" s="157" t="s">
        <v>307</v>
      </c>
    </row>
    <row r="2154" spans="2:65" s="13" customFormat="1" ht="11.25">
      <c r="B2154" s="162"/>
      <c r="D2154" s="152" t="s">
        <v>318</v>
      </c>
      <c r="E2154" s="163" t="s">
        <v>1</v>
      </c>
      <c r="F2154" s="164" t="s">
        <v>3586</v>
      </c>
      <c r="H2154" s="165">
        <v>101.1</v>
      </c>
      <c r="I2154" s="166"/>
      <c r="L2154" s="162"/>
      <c r="M2154" s="167"/>
      <c r="T2154" s="168"/>
      <c r="AT2154" s="163" t="s">
        <v>318</v>
      </c>
      <c r="AU2154" s="163" t="s">
        <v>84</v>
      </c>
      <c r="AV2154" s="13" t="s">
        <v>84</v>
      </c>
      <c r="AW2154" s="13" t="s">
        <v>32</v>
      </c>
      <c r="AX2154" s="13" t="s">
        <v>75</v>
      </c>
      <c r="AY2154" s="163" t="s">
        <v>307</v>
      </c>
    </row>
    <row r="2155" spans="2:65" s="14" customFormat="1" ht="11.25">
      <c r="B2155" s="169"/>
      <c r="D2155" s="152" t="s">
        <v>318</v>
      </c>
      <c r="E2155" s="170" t="s">
        <v>1</v>
      </c>
      <c r="F2155" s="171" t="s">
        <v>325</v>
      </c>
      <c r="H2155" s="172">
        <v>801.57</v>
      </c>
      <c r="I2155" s="173"/>
      <c r="L2155" s="169"/>
      <c r="M2155" s="174"/>
      <c r="T2155" s="175"/>
      <c r="AT2155" s="170" t="s">
        <v>318</v>
      </c>
      <c r="AU2155" s="170" t="s">
        <v>84</v>
      </c>
      <c r="AV2155" s="14" t="s">
        <v>314</v>
      </c>
      <c r="AW2155" s="14" t="s">
        <v>32</v>
      </c>
      <c r="AX2155" s="14" t="s">
        <v>82</v>
      </c>
      <c r="AY2155" s="170" t="s">
        <v>307</v>
      </c>
    </row>
    <row r="2156" spans="2:65" s="1" customFormat="1" ht="11.25">
      <c r="B2156" s="33"/>
      <c r="D2156" s="152" t="s">
        <v>648</v>
      </c>
      <c r="F2156" s="187" t="s">
        <v>3587</v>
      </c>
      <c r="L2156" s="33"/>
      <c r="M2156" s="155"/>
      <c r="T2156" s="57"/>
      <c r="AU2156" s="18" t="s">
        <v>84</v>
      </c>
    </row>
    <row r="2157" spans="2:65" s="1" customFormat="1" ht="11.25">
      <c r="B2157" s="33"/>
      <c r="D2157" s="152" t="s">
        <v>648</v>
      </c>
      <c r="F2157" s="188" t="s">
        <v>3087</v>
      </c>
      <c r="H2157" s="189">
        <v>0</v>
      </c>
      <c r="L2157" s="33"/>
      <c r="M2157" s="155"/>
      <c r="T2157" s="57"/>
      <c r="AU2157" s="18" t="s">
        <v>84</v>
      </c>
    </row>
    <row r="2158" spans="2:65" s="1" customFormat="1" ht="11.25">
      <c r="B2158" s="33"/>
      <c r="D2158" s="152" t="s">
        <v>648</v>
      </c>
      <c r="F2158" s="188" t="s">
        <v>3088</v>
      </c>
      <c r="H2158" s="189">
        <v>33.130000000000003</v>
      </c>
      <c r="L2158" s="33"/>
      <c r="M2158" s="155"/>
      <c r="T2158" s="57"/>
      <c r="AU2158" s="18" t="s">
        <v>84</v>
      </c>
    </row>
    <row r="2159" spans="2:65" s="1" customFormat="1" ht="11.25">
      <c r="B2159" s="33"/>
      <c r="D2159" s="152" t="s">
        <v>648</v>
      </c>
      <c r="F2159" s="188" t="s">
        <v>1</v>
      </c>
      <c r="H2159" s="189">
        <v>0</v>
      </c>
      <c r="L2159" s="33"/>
      <c r="M2159" s="155"/>
      <c r="T2159" s="57"/>
      <c r="AU2159" s="18" t="s">
        <v>84</v>
      </c>
    </row>
    <row r="2160" spans="2:65" s="1" customFormat="1" ht="11.25">
      <c r="B2160" s="33"/>
      <c r="D2160" s="152" t="s">
        <v>648</v>
      </c>
      <c r="F2160" s="188" t="s">
        <v>777</v>
      </c>
      <c r="H2160" s="189">
        <v>0</v>
      </c>
      <c r="L2160" s="33"/>
      <c r="M2160" s="155"/>
      <c r="T2160" s="57"/>
      <c r="AU2160" s="18" t="s">
        <v>84</v>
      </c>
    </row>
    <row r="2161" spans="2:47" s="1" customFormat="1" ht="11.25">
      <c r="B2161" s="33"/>
      <c r="D2161" s="152" t="s">
        <v>648</v>
      </c>
      <c r="F2161" s="188" t="s">
        <v>3588</v>
      </c>
      <c r="H2161" s="189">
        <v>38.061999999999998</v>
      </c>
      <c r="L2161" s="33"/>
      <c r="M2161" s="155"/>
      <c r="T2161" s="57"/>
      <c r="AU2161" s="18" t="s">
        <v>84</v>
      </c>
    </row>
    <row r="2162" spans="2:47" s="1" customFormat="1" ht="11.25">
      <c r="B2162" s="33"/>
      <c r="D2162" s="152" t="s">
        <v>648</v>
      </c>
      <c r="F2162" s="188" t="s">
        <v>3459</v>
      </c>
      <c r="H2162" s="189">
        <v>0</v>
      </c>
      <c r="L2162" s="33"/>
      <c r="M2162" s="155"/>
      <c r="T2162" s="57"/>
      <c r="AU2162" s="18" t="s">
        <v>84</v>
      </c>
    </row>
    <row r="2163" spans="2:47" s="1" customFormat="1" ht="11.25">
      <c r="B2163" s="33"/>
      <c r="D2163" s="152" t="s">
        <v>648</v>
      </c>
      <c r="F2163" s="188" t="s">
        <v>3551</v>
      </c>
      <c r="H2163" s="189">
        <v>14.16</v>
      </c>
      <c r="L2163" s="33"/>
      <c r="M2163" s="155"/>
      <c r="T2163" s="57"/>
      <c r="AU2163" s="18" t="s">
        <v>84</v>
      </c>
    </row>
    <row r="2164" spans="2:47" s="1" customFormat="1" ht="11.25">
      <c r="B2164" s="33"/>
      <c r="D2164" s="152" t="s">
        <v>648</v>
      </c>
      <c r="F2164" s="188" t="s">
        <v>3556</v>
      </c>
      <c r="H2164" s="189">
        <v>0</v>
      </c>
      <c r="L2164" s="33"/>
      <c r="M2164" s="155"/>
      <c r="T2164" s="57"/>
      <c r="AU2164" s="18" t="s">
        <v>84</v>
      </c>
    </row>
    <row r="2165" spans="2:47" s="1" customFormat="1" ht="11.25">
      <c r="B2165" s="33"/>
      <c r="D2165" s="152" t="s">
        <v>648</v>
      </c>
      <c r="F2165" s="188" t="s">
        <v>3589</v>
      </c>
      <c r="H2165" s="189">
        <v>13</v>
      </c>
      <c r="L2165" s="33"/>
      <c r="M2165" s="155"/>
      <c r="T2165" s="57"/>
      <c r="AU2165" s="18" t="s">
        <v>84</v>
      </c>
    </row>
    <row r="2166" spans="2:47" s="1" customFormat="1" ht="11.25">
      <c r="B2166" s="33"/>
      <c r="D2166" s="152" t="s">
        <v>648</v>
      </c>
      <c r="F2166" s="188" t="s">
        <v>3558</v>
      </c>
      <c r="H2166" s="189">
        <v>0</v>
      </c>
      <c r="L2166" s="33"/>
      <c r="M2166" s="155"/>
      <c r="T2166" s="57"/>
      <c r="AU2166" s="18" t="s">
        <v>84</v>
      </c>
    </row>
    <row r="2167" spans="2:47" s="1" customFormat="1" ht="11.25">
      <c r="B2167" s="33"/>
      <c r="D2167" s="152" t="s">
        <v>648</v>
      </c>
      <c r="F2167" s="188" t="s">
        <v>3559</v>
      </c>
      <c r="H2167" s="189">
        <v>14.37</v>
      </c>
      <c r="L2167" s="33"/>
      <c r="M2167" s="155"/>
      <c r="T2167" s="57"/>
      <c r="AU2167" s="18" t="s">
        <v>84</v>
      </c>
    </row>
    <row r="2168" spans="2:47" s="1" customFormat="1" ht="11.25">
      <c r="B2168" s="33"/>
      <c r="D2168" s="152" t="s">
        <v>648</v>
      </c>
      <c r="F2168" s="188" t="s">
        <v>3121</v>
      </c>
      <c r="H2168" s="189">
        <v>0</v>
      </c>
      <c r="L2168" s="33"/>
      <c r="M2168" s="155"/>
      <c r="T2168" s="57"/>
      <c r="AU2168" s="18" t="s">
        <v>84</v>
      </c>
    </row>
    <row r="2169" spans="2:47" s="1" customFormat="1" ht="11.25">
      <c r="B2169" s="33"/>
      <c r="D2169" s="152" t="s">
        <v>648</v>
      </c>
      <c r="F2169" s="188" t="s">
        <v>3590</v>
      </c>
      <c r="H2169" s="189">
        <v>28.196000000000002</v>
      </c>
      <c r="L2169" s="33"/>
      <c r="M2169" s="155"/>
      <c r="T2169" s="57"/>
      <c r="AU2169" s="18" t="s">
        <v>84</v>
      </c>
    </row>
    <row r="2170" spans="2:47" s="1" customFormat="1" ht="11.25">
      <c r="B2170" s="33"/>
      <c r="D2170" s="152" t="s">
        <v>648</v>
      </c>
      <c r="F2170" s="188" t="s">
        <v>1</v>
      </c>
      <c r="H2170" s="189">
        <v>0</v>
      </c>
      <c r="L2170" s="33"/>
      <c r="M2170" s="155"/>
      <c r="T2170" s="57"/>
      <c r="AU2170" s="18" t="s">
        <v>84</v>
      </c>
    </row>
    <row r="2171" spans="2:47" s="1" customFormat="1" ht="11.25">
      <c r="B2171" s="33"/>
      <c r="D2171" s="152" t="s">
        <v>648</v>
      </c>
      <c r="F2171" s="188" t="s">
        <v>3091</v>
      </c>
      <c r="H2171" s="189">
        <v>0</v>
      </c>
      <c r="L2171" s="33"/>
      <c r="M2171" s="155"/>
      <c r="T2171" s="57"/>
      <c r="AU2171" s="18" t="s">
        <v>84</v>
      </c>
    </row>
    <row r="2172" spans="2:47" s="1" customFormat="1" ht="11.25">
      <c r="B2172" s="33"/>
      <c r="D2172" s="152" t="s">
        <v>648</v>
      </c>
      <c r="F2172" s="188" t="s">
        <v>3092</v>
      </c>
      <c r="H2172" s="189">
        <v>14.77</v>
      </c>
      <c r="L2172" s="33"/>
      <c r="M2172" s="155"/>
      <c r="T2172" s="57"/>
      <c r="AU2172" s="18" t="s">
        <v>84</v>
      </c>
    </row>
    <row r="2173" spans="2:47" s="1" customFormat="1" ht="11.25">
      <c r="B2173" s="33"/>
      <c r="D2173" s="152" t="s">
        <v>648</v>
      </c>
      <c r="F2173" s="188" t="s">
        <v>1</v>
      </c>
      <c r="H2173" s="189">
        <v>0</v>
      </c>
      <c r="L2173" s="33"/>
      <c r="M2173" s="155"/>
      <c r="T2173" s="57"/>
      <c r="AU2173" s="18" t="s">
        <v>84</v>
      </c>
    </row>
    <row r="2174" spans="2:47" s="1" customFormat="1" ht="11.25">
      <c r="B2174" s="33"/>
      <c r="D2174" s="152" t="s">
        <v>648</v>
      </c>
      <c r="F2174" s="188" t="s">
        <v>3145</v>
      </c>
      <c r="H2174" s="189">
        <v>0</v>
      </c>
      <c r="L2174" s="33"/>
      <c r="M2174" s="155"/>
      <c r="T2174" s="57"/>
      <c r="AU2174" s="18" t="s">
        <v>84</v>
      </c>
    </row>
    <row r="2175" spans="2:47" s="1" customFormat="1" ht="11.25">
      <c r="B2175" s="33"/>
      <c r="D2175" s="152" t="s">
        <v>648</v>
      </c>
      <c r="F2175" s="188" t="s">
        <v>3591</v>
      </c>
      <c r="H2175" s="189">
        <v>39.56</v>
      </c>
      <c r="L2175" s="33"/>
      <c r="M2175" s="155"/>
      <c r="T2175" s="57"/>
      <c r="AU2175" s="18" t="s">
        <v>84</v>
      </c>
    </row>
    <row r="2176" spans="2:47" s="1" customFormat="1" ht="11.25">
      <c r="B2176" s="33"/>
      <c r="D2176" s="152" t="s">
        <v>648</v>
      </c>
      <c r="F2176" s="188" t="s">
        <v>3147</v>
      </c>
      <c r="H2176" s="189">
        <v>0</v>
      </c>
      <c r="L2176" s="33"/>
      <c r="M2176" s="155"/>
      <c r="T2176" s="57"/>
      <c r="AU2176" s="18" t="s">
        <v>84</v>
      </c>
    </row>
    <row r="2177" spans="2:47" s="1" customFormat="1" ht="11.25">
      <c r="B2177" s="33"/>
      <c r="D2177" s="152" t="s">
        <v>648</v>
      </c>
      <c r="F2177" s="188" t="s">
        <v>3392</v>
      </c>
      <c r="H2177" s="189">
        <v>56.7</v>
      </c>
      <c r="L2177" s="33"/>
      <c r="M2177" s="155"/>
      <c r="T2177" s="57"/>
      <c r="AU2177" s="18" t="s">
        <v>84</v>
      </c>
    </row>
    <row r="2178" spans="2:47" s="1" customFormat="1" ht="11.25">
      <c r="B2178" s="33"/>
      <c r="D2178" s="152" t="s">
        <v>648</v>
      </c>
      <c r="F2178" s="188" t="s">
        <v>3149</v>
      </c>
      <c r="H2178" s="189">
        <v>0</v>
      </c>
      <c r="L2178" s="33"/>
      <c r="M2178" s="155"/>
      <c r="T2178" s="57"/>
      <c r="AU2178" s="18" t="s">
        <v>84</v>
      </c>
    </row>
    <row r="2179" spans="2:47" s="1" customFormat="1" ht="11.25">
      <c r="B2179" s="33"/>
      <c r="D2179" s="152" t="s">
        <v>648</v>
      </c>
      <c r="F2179" s="188" t="s">
        <v>3393</v>
      </c>
      <c r="H2179" s="189">
        <v>56.51</v>
      </c>
      <c r="L2179" s="33"/>
      <c r="M2179" s="155"/>
      <c r="T2179" s="57"/>
      <c r="AU2179" s="18" t="s">
        <v>84</v>
      </c>
    </row>
    <row r="2180" spans="2:47" s="1" customFormat="1" ht="11.25">
      <c r="B2180" s="33"/>
      <c r="D2180" s="152" t="s">
        <v>648</v>
      </c>
      <c r="F2180" s="188" t="s">
        <v>3151</v>
      </c>
      <c r="H2180" s="189">
        <v>0</v>
      </c>
      <c r="L2180" s="33"/>
      <c r="M2180" s="155"/>
      <c r="T2180" s="57"/>
      <c r="AU2180" s="18" t="s">
        <v>84</v>
      </c>
    </row>
    <row r="2181" spans="2:47" s="1" customFormat="1" ht="11.25">
      <c r="B2181" s="33"/>
      <c r="D2181" s="152" t="s">
        <v>648</v>
      </c>
      <c r="F2181" s="188" t="s">
        <v>3394</v>
      </c>
      <c r="H2181" s="189">
        <v>56.74</v>
      </c>
      <c r="L2181" s="33"/>
      <c r="M2181" s="155"/>
      <c r="T2181" s="57"/>
      <c r="AU2181" s="18" t="s">
        <v>84</v>
      </c>
    </row>
    <row r="2182" spans="2:47" s="1" customFormat="1" ht="11.25">
      <c r="B2182" s="33"/>
      <c r="D2182" s="152" t="s">
        <v>648</v>
      </c>
      <c r="F2182" s="188" t="s">
        <v>3153</v>
      </c>
      <c r="H2182" s="189">
        <v>0</v>
      </c>
      <c r="L2182" s="33"/>
      <c r="M2182" s="155"/>
      <c r="T2182" s="57"/>
      <c r="AU2182" s="18" t="s">
        <v>84</v>
      </c>
    </row>
    <row r="2183" spans="2:47" s="1" customFormat="1" ht="11.25">
      <c r="B2183" s="33"/>
      <c r="D2183" s="152" t="s">
        <v>648</v>
      </c>
      <c r="F2183" s="188" t="s">
        <v>3395</v>
      </c>
      <c r="H2183" s="189">
        <v>58.05</v>
      </c>
      <c r="L2183" s="33"/>
      <c r="M2183" s="155"/>
      <c r="T2183" s="57"/>
      <c r="AU2183" s="18" t="s">
        <v>84</v>
      </c>
    </row>
    <row r="2184" spans="2:47" s="1" customFormat="1" ht="11.25">
      <c r="B2184" s="33"/>
      <c r="D2184" s="152" t="s">
        <v>648</v>
      </c>
      <c r="F2184" s="188" t="s">
        <v>325</v>
      </c>
      <c r="H2184" s="189">
        <v>423.24799999999999</v>
      </c>
      <c r="L2184" s="33"/>
      <c r="M2184" s="155"/>
      <c r="T2184" s="57"/>
      <c r="AU2184" s="18" t="s">
        <v>84</v>
      </c>
    </row>
    <row r="2185" spans="2:47" s="1" customFormat="1" ht="11.25">
      <c r="B2185" s="33"/>
      <c r="D2185" s="152" t="s">
        <v>648</v>
      </c>
      <c r="F2185" s="187" t="s">
        <v>3592</v>
      </c>
      <c r="L2185" s="33"/>
      <c r="M2185" s="155"/>
      <c r="T2185" s="57"/>
      <c r="AU2185" s="18" t="s">
        <v>84</v>
      </c>
    </row>
    <row r="2186" spans="2:47" s="1" customFormat="1" ht="11.25">
      <c r="B2186" s="33"/>
      <c r="D2186" s="152" t="s">
        <v>648</v>
      </c>
      <c r="F2186" s="188" t="s">
        <v>3554</v>
      </c>
      <c r="H2186" s="189">
        <v>0</v>
      </c>
      <c r="L2186" s="33"/>
      <c r="M2186" s="155"/>
      <c r="T2186" s="57"/>
      <c r="AU2186" s="18" t="s">
        <v>84</v>
      </c>
    </row>
    <row r="2187" spans="2:47" s="1" customFormat="1" ht="11.25">
      <c r="B2187" s="33"/>
      <c r="D2187" s="152" t="s">
        <v>648</v>
      </c>
      <c r="F2187" s="188" t="s">
        <v>3555</v>
      </c>
      <c r="H2187" s="189">
        <v>14.28</v>
      </c>
      <c r="L2187" s="33"/>
      <c r="M2187" s="155"/>
      <c r="T2187" s="57"/>
      <c r="AU2187" s="18" t="s">
        <v>84</v>
      </c>
    </row>
    <row r="2188" spans="2:47" s="1" customFormat="1" ht="11.25">
      <c r="B2188" s="33"/>
      <c r="D2188" s="152" t="s">
        <v>648</v>
      </c>
      <c r="F2188" s="188" t="s">
        <v>1</v>
      </c>
      <c r="H2188" s="189">
        <v>0</v>
      </c>
      <c r="L2188" s="33"/>
      <c r="M2188" s="155"/>
      <c r="T2188" s="57"/>
      <c r="AU2188" s="18" t="s">
        <v>84</v>
      </c>
    </row>
    <row r="2189" spans="2:47" s="1" customFormat="1" ht="11.25">
      <c r="B2189" s="33"/>
      <c r="D2189" s="152" t="s">
        <v>648</v>
      </c>
      <c r="F2189" s="188" t="s">
        <v>3122</v>
      </c>
      <c r="H2189" s="189">
        <v>0</v>
      </c>
      <c r="L2189" s="33"/>
      <c r="M2189" s="155"/>
      <c r="T2189" s="57"/>
      <c r="AU2189" s="18" t="s">
        <v>84</v>
      </c>
    </row>
    <row r="2190" spans="2:47" s="1" customFormat="1" ht="11.25">
      <c r="B2190" s="33"/>
      <c r="D2190" s="152" t="s">
        <v>648</v>
      </c>
      <c r="F2190" s="188" t="s">
        <v>3384</v>
      </c>
      <c r="H2190" s="189">
        <v>4.45</v>
      </c>
      <c r="L2190" s="33"/>
      <c r="M2190" s="155"/>
      <c r="T2190" s="57"/>
      <c r="AU2190" s="18" t="s">
        <v>84</v>
      </c>
    </row>
    <row r="2191" spans="2:47" s="1" customFormat="1" ht="11.25">
      <c r="B2191" s="33"/>
      <c r="D2191" s="152" t="s">
        <v>648</v>
      </c>
      <c r="F2191" s="188" t="s">
        <v>3124</v>
      </c>
      <c r="H2191" s="189">
        <v>0</v>
      </c>
      <c r="L2191" s="33"/>
      <c r="M2191" s="155"/>
      <c r="T2191" s="57"/>
      <c r="AU2191" s="18" t="s">
        <v>84</v>
      </c>
    </row>
    <row r="2192" spans="2:47" s="1" customFormat="1" ht="11.25">
      <c r="B2192" s="33"/>
      <c r="D2192" s="152" t="s">
        <v>648</v>
      </c>
      <c r="F2192" s="188" t="s">
        <v>3381</v>
      </c>
      <c r="H2192" s="189">
        <v>23.32</v>
      </c>
      <c r="L2192" s="33"/>
      <c r="M2192" s="155"/>
      <c r="T2192" s="57"/>
      <c r="AU2192" s="18" t="s">
        <v>84</v>
      </c>
    </row>
    <row r="2193" spans="2:47" s="1" customFormat="1" ht="11.25">
      <c r="B2193" s="33"/>
      <c r="D2193" s="152" t="s">
        <v>648</v>
      </c>
      <c r="F2193" s="188" t="s">
        <v>3126</v>
      </c>
      <c r="H2193" s="189">
        <v>0</v>
      </c>
      <c r="L2193" s="33"/>
      <c r="M2193" s="155"/>
      <c r="T2193" s="57"/>
      <c r="AU2193" s="18" t="s">
        <v>84</v>
      </c>
    </row>
    <row r="2194" spans="2:47" s="1" customFormat="1" ht="11.25">
      <c r="B2194" s="33"/>
      <c r="D2194" s="152" t="s">
        <v>648</v>
      </c>
      <c r="F2194" s="188" t="s">
        <v>3382</v>
      </c>
      <c r="H2194" s="189">
        <v>12.03</v>
      </c>
      <c r="L2194" s="33"/>
      <c r="M2194" s="155"/>
      <c r="T2194" s="57"/>
      <c r="AU2194" s="18" t="s">
        <v>84</v>
      </c>
    </row>
    <row r="2195" spans="2:47" s="1" customFormat="1" ht="11.25">
      <c r="B2195" s="33"/>
      <c r="D2195" s="152" t="s">
        <v>648</v>
      </c>
      <c r="F2195" s="188" t="s">
        <v>3128</v>
      </c>
      <c r="H2195" s="189">
        <v>0</v>
      </c>
      <c r="L2195" s="33"/>
      <c r="M2195" s="155"/>
      <c r="T2195" s="57"/>
      <c r="AU2195" s="18" t="s">
        <v>84</v>
      </c>
    </row>
    <row r="2196" spans="2:47" s="1" customFormat="1" ht="11.25">
      <c r="B2196" s="33"/>
      <c r="D2196" s="152" t="s">
        <v>648</v>
      </c>
      <c r="F2196" s="188" t="s">
        <v>3199</v>
      </c>
      <c r="H2196" s="189">
        <v>1.35</v>
      </c>
      <c r="L2196" s="33"/>
      <c r="M2196" s="155"/>
      <c r="T2196" s="57"/>
      <c r="AU2196" s="18" t="s">
        <v>84</v>
      </c>
    </row>
    <row r="2197" spans="2:47" s="1" customFormat="1" ht="11.25">
      <c r="B2197" s="33"/>
      <c r="D2197" s="152" t="s">
        <v>648</v>
      </c>
      <c r="F2197" s="188" t="s">
        <v>3132</v>
      </c>
      <c r="H2197" s="189">
        <v>0</v>
      </c>
      <c r="L2197" s="33"/>
      <c r="M2197" s="155"/>
      <c r="T2197" s="57"/>
      <c r="AU2197" s="18" t="s">
        <v>84</v>
      </c>
    </row>
    <row r="2198" spans="2:47" s="1" customFormat="1" ht="11.25">
      <c r="B2198" s="33"/>
      <c r="D2198" s="152" t="s">
        <v>648</v>
      </c>
      <c r="F2198" s="188" t="s">
        <v>3200</v>
      </c>
      <c r="H2198" s="189">
        <v>2.1019999999999999</v>
      </c>
      <c r="L2198" s="33"/>
      <c r="M2198" s="155"/>
      <c r="T2198" s="57"/>
      <c r="AU2198" s="18" t="s">
        <v>84</v>
      </c>
    </row>
    <row r="2199" spans="2:47" s="1" customFormat="1" ht="11.25">
      <c r="B2199" s="33"/>
      <c r="D2199" s="152" t="s">
        <v>648</v>
      </c>
      <c r="F2199" s="188" t="s">
        <v>3134</v>
      </c>
      <c r="H2199" s="189">
        <v>0</v>
      </c>
      <c r="L2199" s="33"/>
      <c r="M2199" s="155"/>
      <c r="T2199" s="57"/>
      <c r="AU2199" s="18" t="s">
        <v>84</v>
      </c>
    </row>
    <row r="2200" spans="2:47" s="1" customFormat="1" ht="11.25">
      <c r="B2200" s="33"/>
      <c r="D2200" s="152" t="s">
        <v>648</v>
      </c>
      <c r="F2200" s="188" t="s">
        <v>3201</v>
      </c>
      <c r="H2200" s="189">
        <v>19.420000000000002</v>
      </c>
      <c r="L2200" s="33"/>
      <c r="M2200" s="155"/>
      <c r="T2200" s="57"/>
      <c r="AU2200" s="18" t="s">
        <v>84</v>
      </c>
    </row>
    <row r="2201" spans="2:47" s="1" customFormat="1" ht="11.25">
      <c r="B2201" s="33"/>
      <c r="D2201" s="152" t="s">
        <v>648</v>
      </c>
      <c r="F2201" s="188" t="s">
        <v>3136</v>
      </c>
      <c r="H2201" s="189">
        <v>0</v>
      </c>
      <c r="L2201" s="33"/>
      <c r="M2201" s="155"/>
      <c r="T2201" s="57"/>
      <c r="AU2201" s="18" t="s">
        <v>84</v>
      </c>
    </row>
    <row r="2202" spans="2:47" s="1" customFormat="1" ht="11.25">
      <c r="B2202" s="33"/>
      <c r="D2202" s="152" t="s">
        <v>648</v>
      </c>
      <c r="F2202" s="188" t="s">
        <v>3202</v>
      </c>
      <c r="H2202" s="189">
        <v>1.94</v>
      </c>
      <c r="L2202" s="33"/>
      <c r="M2202" s="155"/>
      <c r="T2202" s="57"/>
      <c r="AU2202" s="18" t="s">
        <v>84</v>
      </c>
    </row>
    <row r="2203" spans="2:47" s="1" customFormat="1" ht="11.25">
      <c r="B2203" s="33"/>
      <c r="D2203" s="152" t="s">
        <v>648</v>
      </c>
      <c r="F2203" s="188" t="s">
        <v>3140</v>
      </c>
      <c r="H2203" s="189">
        <v>0</v>
      </c>
      <c r="L2203" s="33"/>
      <c r="M2203" s="155"/>
      <c r="T2203" s="57"/>
      <c r="AU2203" s="18" t="s">
        <v>84</v>
      </c>
    </row>
    <row r="2204" spans="2:47" s="1" customFormat="1" ht="11.25">
      <c r="B2204" s="33"/>
      <c r="D2204" s="152" t="s">
        <v>648</v>
      </c>
      <c r="F2204" s="188" t="s">
        <v>3203</v>
      </c>
      <c r="H2204" s="189">
        <v>5.47</v>
      </c>
      <c r="L2204" s="33"/>
      <c r="M2204" s="155"/>
      <c r="T2204" s="57"/>
      <c r="AU2204" s="18" t="s">
        <v>84</v>
      </c>
    </row>
    <row r="2205" spans="2:47" s="1" customFormat="1" ht="11.25">
      <c r="B2205" s="33"/>
      <c r="D2205" s="152" t="s">
        <v>648</v>
      </c>
      <c r="F2205" s="188" t="s">
        <v>3142</v>
      </c>
      <c r="H2205" s="189">
        <v>0</v>
      </c>
      <c r="L2205" s="33"/>
      <c r="M2205" s="155"/>
      <c r="T2205" s="57"/>
      <c r="AU2205" s="18" t="s">
        <v>84</v>
      </c>
    </row>
    <row r="2206" spans="2:47" s="1" customFormat="1" ht="11.25">
      <c r="B2206" s="33"/>
      <c r="D2206" s="152" t="s">
        <v>648</v>
      </c>
      <c r="F2206" s="188" t="s">
        <v>3201</v>
      </c>
      <c r="H2206" s="189">
        <v>19.420000000000002</v>
      </c>
      <c r="L2206" s="33"/>
      <c r="M2206" s="155"/>
      <c r="T2206" s="57"/>
      <c r="AU2206" s="18" t="s">
        <v>84</v>
      </c>
    </row>
    <row r="2207" spans="2:47" s="1" customFormat="1" ht="11.25">
      <c r="B2207" s="33"/>
      <c r="D2207" s="152" t="s">
        <v>648</v>
      </c>
      <c r="F2207" s="188" t="s">
        <v>3143</v>
      </c>
      <c r="H2207" s="189">
        <v>0</v>
      </c>
      <c r="L2207" s="33"/>
      <c r="M2207" s="155"/>
      <c r="T2207" s="57"/>
      <c r="AU2207" s="18" t="s">
        <v>84</v>
      </c>
    </row>
    <row r="2208" spans="2:47" s="1" customFormat="1" ht="11.25">
      <c r="B2208" s="33"/>
      <c r="D2208" s="152" t="s">
        <v>648</v>
      </c>
      <c r="F2208" s="188" t="s">
        <v>3202</v>
      </c>
      <c r="H2208" s="189">
        <v>1.94</v>
      </c>
      <c r="L2208" s="33"/>
      <c r="M2208" s="155"/>
      <c r="T2208" s="57"/>
      <c r="AU2208" s="18" t="s">
        <v>84</v>
      </c>
    </row>
    <row r="2209" spans="2:47" s="1" customFormat="1" ht="11.25">
      <c r="B2209" s="33"/>
      <c r="D2209" s="152" t="s">
        <v>648</v>
      </c>
      <c r="F2209" s="188" t="s">
        <v>325</v>
      </c>
      <c r="H2209" s="189">
        <v>105.72199999999999</v>
      </c>
      <c r="L2209" s="33"/>
      <c r="M2209" s="155"/>
      <c r="T2209" s="57"/>
      <c r="AU2209" s="18" t="s">
        <v>84</v>
      </c>
    </row>
    <row r="2210" spans="2:47" s="1" customFormat="1" ht="11.25">
      <c r="B2210" s="33"/>
      <c r="D2210" s="152" t="s">
        <v>648</v>
      </c>
      <c r="F2210" s="187" t="s">
        <v>3593</v>
      </c>
      <c r="L2210" s="33"/>
      <c r="M2210" s="155"/>
      <c r="T2210" s="57"/>
      <c r="AU2210" s="18" t="s">
        <v>84</v>
      </c>
    </row>
    <row r="2211" spans="2:47" s="1" customFormat="1" ht="11.25">
      <c r="B2211" s="33"/>
      <c r="D2211" s="152" t="s">
        <v>648</v>
      </c>
      <c r="F2211" s="188" t="s">
        <v>733</v>
      </c>
      <c r="H2211" s="189">
        <v>0</v>
      </c>
      <c r="L2211" s="33"/>
      <c r="M2211" s="155"/>
      <c r="T2211" s="57"/>
      <c r="AU2211" s="18" t="s">
        <v>84</v>
      </c>
    </row>
    <row r="2212" spans="2:47" s="1" customFormat="1" ht="11.25">
      <c r="B2212" s="33"/>
      <c r="D2212" s="152" t="s">
        <v>648</v>
      </c>
      <c r="F2212" s="188" t="s">
        <v>734</v>
      </c>
      <c r="H2212" s="189">
        <v>64.400000000000006</v>
      </c>
      <c r="L2212" s="33"/>
      <c r="M2212" s="155"/>
      <c r="T2212" s="57"/>
      <c r="AU2212" s="18" t="s">
        <v>84</v>
      </c>
    </row>
    <row r="2213" spans="2:47" s="1" customFormat="1" ht="11.25">
      <c r="B2213" s="33"/>
      <c r="D2213" s="152" t="s">
        <v>648</v>
      </c>
      <c r="F2213" s="188" t="s">
        <v>3594</v>
      </c>
      <c r="H2213" s="189">
        <v>-5.3280000000000003</v>
      </c>
      <c r="L2213" s="33"/>
      <c r="M2213" s="155"/>
      <c r="T2213" s="57"/>
      <c r="AU2213" s="18" t="s">
        <v>84</v>
      </c>
    </row>
    <row r="2214" spans="2:47" s="1" customFormat="1" ht="11.25">
      <c r="B2214" s="33"/>
      <c r="D2214" s="152" t="s">
        <v>648</v>
      </c>
      <c r="F2214" s="188" t="s">
        <v>3595</v>
      </c>
      <c r="H2214" s="189">
        <v>-0.42</v>
      </c>
      <c r="L2214" s="33"/>
      <c r="M2214" s="155"/>
      <c r="T2214" s="57"/>
      <c r="AU2214" s="18" t="s">
        <v>84</v>
      </c>
    </row>
    <row r="2215" spans="2:47" s="1" customFormat="1" ht="11.25">
      <c r="B2215" s="33"/>
      <c r="D2215" s="152" t="s">
        <v>648</v>
      </c>
      <c r="F2215" s="188" t="s">
        <v>735</v>
      </c>
      <c r="H2215" s="189">
        <v>0</v>
      </c>
      <c r="L2215" s="33"/>
      <c r="M2215" s="155"/>
      <c r="T2215" s="57"/>
      <c r="AU2215" s="18" t="s">
        <v>84</v>
      </c>
    </row>
    <row r="2216" spans="2:47" s="1" customFormat="1" ht="11.25">
      <c r="B2216" s="33"/>
      <c r="D2216" s="152" t="s">
        <v>648</v>
      </c>
      <c r="F2216" s="188" t="s">
        <v>734</v>
      </c>
      <c r="H2216" s="189">
        <v>64.400000000000006</v>
      </c>
      <c r="L2216" s="33"/>
      <c r="M2216" s="155"/>
      <c r="T2216" s="57"/>
      <c r="AU2216" s="18" t="s">
        <v>84</v>
      </c>
    </row>
    <row r="2217" spans="2:47" s="1" customFormat="1" ht="11.25">
      <c r="B2217" s="33"/>
      <c r="D2217" s="152" t="s">
        <v>648</v>
      </c>
      <c r="F2217" s="188" t="s">
        <v>3594</v>
      </c>
      <c r="H2217" s="189">
        <v>-5.3280000000000003</v>
      </c>
      <c r="L2217" s="33"/>
      <c r="M2217" s="155"/>
      <c r="T2217" s="57"/>
      <c r="AU2217" s="18" t="s">
        <v>84</v>
      </c>
    </row>
    <row r="2218" spans="2:47" s="1" customFormat="1" ht="11.25">
      <c r="B2218" s="33"/>
      <c r="D2218" s="152" t="s">
        <v>648</v>
      </c>
      <c r="F2218" s="188" t="s">
        <v>3595</v>
      </c>
      <c r="H2218" s="189">
        <v>-0.42</v>
      </c>
      <c r="L2218" s="33"/>
      <c r="M2218" s="155"/>
      <c r="T2218" s="57"/>
      <c r="AU2218" s="18" t="s">
        <v>84</v>
      </c>
    </row>
    <row r="2219" spans="2:47" s="1" customFormat="1" ht="11.25">
      <c r="B2219" s="33"/>
      <c r="D2219" s="152" t="s">
        <v>648</v>
      </c>
      <c r="F2219" s="188" t="s">
        <v>325</v>
      </c>
      <c r="H2219" s="189">
        <v>117.304</v>
      </c>
      <c r="L2219" s="33"/>
      <c r="M2219" s="155"/>
      <c r="T2219" s="57"/>
      <c r="AU2219" s="18" t="s">
        <v>84</v>
      </c>
    </row>
    <row r="2220" spans="2:47" s="1" customFormat="1" ht="11.25">
      <c r="B2220" s="33"/>
      <c r="D2220" s="152" t="s">
        <v>648</v>
      </c>
      <c r="F2220" s="187" t="s">
        <v>3596</v>
      </c>
      <c r="L2220" s="33"/>
      <c r="M2220" s="155"/>
      <c r="T2220" s="57"/>
      <c r="AU2220" s="18" t="s">
        <v>84</v>
      </c>
    </row>
    <row r="2221" spans="2:47" s="1" customFormat="1" ht="11.25">
      <c r="B2221" s="33"/>
      <c r="D2221" s="152" t="s">
        <v>648</v>
      </c>
      <c r="F2221" s="188" t="s">
        <v>3597</v>
      </c>
      <c r="H2221" s="189">
        <v>101.1</v>
      </c>
      <c r="L2221" s="33"/>
      <c r="M2221" s="155"/>
      <c r="T2221" s="57"/>
      <c r="AU2221" s="18" t="s">
        <v>84</v>
      </c>
    </row>
    <row r="2222" spans="2:47" s="1" customFormat="1" ht="11.25">
      <c r="B2222" s="33"/>
      <c r="D2222" s="152" t="s">
        <v>648</v>
      </c>
      <c r="F2222" s="188" t="s">
        <v>3598</v>
      </c>
      <c r="H2222" s="189">
        <v>27.776</v>
      </c>
      <c r="L2222" s="33"/>
      <c r="M2222" s="155"/>
      <c r="T2222" s="57"/>
      <c r="AU2222" s="18" t="s">
        <v>84</v>
      </c>
    </row>
    <row r="2223" spans="2:47" s="1" customFormat="1" ht="11.25">
      <c r="B2223" s="33"/>
      <c r="D2223" s="152" t="s">
        <v>648</v>
      </c>
      <c r="F2223" s="188" t="s">
        <v>3599</v>
      </c>
      <c r="H2223" s="189">
        <v>1.1599999999999999</v>
      </c>
      <c r="L2223" s="33"/>
      <c r="M2223" s="155"/>
      <c r="T2223" s="57"/>
      <c r="AU2223" s="18" t="s">
        <v>84</v>
      </c>
    </row>
    <row r="2224" spans="2:47" s="1" customFormat="1" ht="11.25">
      <c r="B2224" s="33"/>
      <c r="D2224" s="152" t="s">
        <v>648</v>
      </c>
      <c r="F2224" s="188" t="s">
        <v>3600</v>
      </c>
      <c r="H2224" s="189">
        <v>1.86</v>
      </c>
      <c r="L2224" s="33"/>
      <c r="M2224" s="155"/>
      <c r="T2224" s="57"/>
      <c r="AU2224" s="18" t="s">
        <v>84</v>
      </c>
    </row>
    <row r="2225" spans="2:47" s="1" customFormat="1" ht="11.25">
      <c r="B2225" s="33"/>
      <c r="D2225" s="152" t="s">
        <v>648</v>
      </c>
      <c r="F2225" s="188" t="s">
        <v>325</v>
      </c>
      <c r="H2225" s="189">
        <v>131.89599999999999</v>
      </c>
      <c r="L2225" s="33"/>
      <c r="M2225" s="155"/>
      <c r="T2225" s="57"/>
      <c r="AU2225" s="18" t="s">
        <v>84</v>
      </c>
    </row>
    <row r="2226" spans="2:47" s="1" customFormat="1" ht="11.25">
      <c r="B2226" s="33"/>
      <c r="D2226" s="152" t="s">
        <v>648</v>
      </c>
      <c r="F2226" s="187" t="s">
        <v>3601</v>
      </c>
      <c r="L2226" s="33"/>
      <c r="M2226" s="155"/>
      <c r="T2226" s="57"/>
      <c r="AU2226" s="18" t="s">
        <v>84</v>
      </c>
    </row>
    <row r="2227" spans="2:47" s="1" customFormat="1" ht="11.25">
      <c r="B2227" s="33"/>
      <c r="D2227" s="152" t="s">
        <v>648</v>
      </c>
      <c r="F2227" s="188" t="s">
        <v>3110</v>
      </c>
      <c r="H2227" s="189">
        <v>0</v>
      </c>
      <c r="L2227" s="33"/>
      <c r="M2227" s="155"/>
      <c r="T2227" s="57"/>
      <c r="AU2227" s="18" t="s">
        <v>84</v>
      </c>
    </row>
    <row r="2228" spans="2:47" s="1" customFormat="1" ht="11.25">
      <c r="B2228" s="33"/>
      <c r="D2228" s="152" t="s">
        <v>648</v>
      </c>
      <c r="F2228" s="188" t="s">
        <v>3376</v>
      </c>
      <c r="H2228" s="189">
        <v>5.73</v>
      </c>
      <c r="L2228" s="33"/>
      <c r="M2228" s="155"/>
      <c r="T2228" s="57"/>
      <c r="AU2228" s="18" t="s">
        <v>84</v>
      </c>
    </row>
    <row r="2229" spans="2:47" s="1" customFormat="1" ht="11.25">
      <c r="B2229" s="33"/>
      <c r="D2229" s="152" t="s">
        <v>648</v>
      </c>
      <c r="F2229" s="188" t="s">
        <v>3112</v>
      </c>
      <c r="H2229" s="189">
        <v>0</v>
      </c>
      <c r="L2229" s="33"/>
      <c r="M2229" s="155"/>
      <c r="T2229" s="57"/>
      <c r="AU2229" s="18" t="s">
        <v>84</v>
      </c>
    </row>
    <row r="2230" spans="2:47" s="1" customFormat="1" ht="11.25">
      <c r="B2230" s="33"/>
      <c r="D2230" s="152" t="s">
        <v>648</v>
      </c>
      <c r="F2230" s="188" t="s">
        <v>3377</v>
      </c>
      <c r="H2230" s="189">
        <v>1.83</v>
      </c>
      <c r="L2230" s="33"/>
      <c r="M2230" s="155"/>
      <c r="T2230" s="57"/>
      <c r="AU2230" s="18" t="s">
        <v>84</v>
      </c>
    </row>
    <row r="2231" spans="2:47" s="1" customFormat="1" ht="11.25">
      <c r="B2231" s="33"/>
      <c r="D2231" s="152" t="s">
        <v>648</v>
      </c>
      <c r="F2231" s="188" t="s">
        <v>3114</v>
      </c>
      <c r="H2231" s="189">
        <v>0</v>
      </c>
      <c r="L2231" s="33"/>
      <c r="M2231" s="155"/>
      <c r="T2231" s="57"/>
      <c r="AU2231" s="18" t="s">
        <v>84</v>
      </c>
    </row>
    <row r="2232" spans="2:47" s="1" customFormat="1" ht="11.25">
      <c r="B2232" s="33"/>
      <c r="D2232" s="152" t="s">
        <v>648</v>
      </c>
      <c r="F2232" s="188" t="s">
        <v>3378</v>
      </c>
      <c r="H2232" s="189">
        <v>4.9800000000000004</v>
      </c>
      <c r="L2232" s="33"/>
      <c r="M2232" s="155"/>
      <c r="T2232" s="57"/>
      <c r="AU2232" s="18" t="s">
        <v>84</v>
      </c>
    </row>
    <row r="2233" spans="2:47" s="1" customFormat="1" ht="11.25">
      <c r="B2233" s="33"/>
      <c r="D2233" s="152" t="s">
        <v>648</v>
      </c>
      <c r="F2233" s="188" t="s">
        <v>3116</v>
      </c>
      <c r="H2233" s="189">
        <v>0</v>
      </c>
      <c r="L2233" s="33"/>
      <c r="M2233" s="155"/>
      <c r="T2233" s="57"/>
      <c r="AU2233" s="18" t="s">
        <v>84</v>
      </c>
    </row>
    <row r="2234" spans="2:47" s="1" customFormat="1" ht="11.25">
      <c r="B2234" s="33"/>
      <c r="D2234" s="152" t="s">
        <v>648</v>
      </c>
      <c r="F2234" s="188" t="s">
        <v>3379</v>
      </c>
      <c r="H2234" s="189">
        <v>8.98</v>
      </c>
      <c r="L2234" s="33"/>
      <c r="M2234" s="155"/>
      <c r="T2234" s="57"/>
      <c r="AU2234" s="18" t="s">
        <v>84</v>
      </c>
    </row>
    <row r="2235" spans="2:47" s="1" customFormat="1" ht="11.25">
      <c r="B2235" s="33"/>
      <c r="D2235" s="152" t="s">
        <v>648</v>
      </c>
      <c r="F2235" s="188" t="s">
        <v>3129</v>
      </c>
      <c r="H2235" s="189">
        <v>0</v>
      </c>
      <c r="L2235" s="33"/>
      <c r="M2235" s="155"/>
      <c r="T2235" s="57"/>
      <c r="AU2235" s="18" t="s">
        <v>84</v>
      </c>
    </row>
    <row r="2236" spans="2:47" s="1" customFormat="1" ht="11.25">
      <c r="B2236" s="33"/>
      <c r="D2236" s="152" t="s">
        <v>648</v>
      </c>
      <c r="F2236" s="188" t="s">
        <v>3385</v>
      </c>
      <c r="H2236" s="189">
        <v>5.23</v>
      </c>
      <c r="L2236" s="33"/>
      <c r="M2236" s="155"/>
      <c r="T2236" s="57"/>
      <c r="AU2236" s="18" t="s">
        <v>84</v>
      </c>
    </row>
    <row r="2237" spans="2:47" s="1" customFormat="1" ht="11.25">
      <c r="B2237" s="33"/>
      <c r="D2237" s="152" t="s">
        <v>648</v>
      </c>
      <c r="F2237" s="188" t="s">
        <v>3138</v>
      </c>
      <c r="H2237" s="189">
        <v>0</v>
      </c>
      <c r="L2237" s="33"/>
      <c r="M2237" s="155"/>
      <c r="T2237" s="57"/>
      <c r="AU2237" s="18" t="s">
        <v>84</v>
      </c>
    </row>
    <row r="2238" spans="2:47" s="1" customFormat="1" ht="11.25">
      <c r="B2238" s="33"/>
      <c r="D2238" s="152" t="s">
        <v>648</v>
      </c>
      <c r="F2238" s="188" t="s">
        <v>3386</v>
      </c>
      <c r="H2238" s="189">
        <v>3.5</v>
      </c>
      <c r="L2238" s="33"/>
      <c r="M2238" s="155"/>
      <c r="T2238" s="57"/>
      <c r="AU2238" s="18" t="s">
        <v>84</v>
      </c>
    </row>
    <row r="2239" spans="2:47" s="1" customFormat="1" ht="11.25">
      <c r="B2239" s="33"/>
      <c r="D2239" s="152" t="s">
        <v>648</v>
      </c>
      <c r="F2239" s="188" t="s">
        <v>3144</v>
      </c>
      <c r="H2239" s="189">
        <v>0</v>
      </c>
      <c r="L2239" s="33"/>
      <c r="M2239" s="155"/>
      <c r="T2239" s="57"/>
      <c r="AU2239" s="18" t="s">
        <v>84</v>
      </c>
    </row>
    <row r="2240" spans="2:47" s="1" customFormat="1" ht="11.25">
      <c r="B2240" s="33"/>
      <c r="D2240" s="152" t="s">
        <v>648</v>
      </c>
      <c r="F2240" s="188" t="s">
        <v>3386</v>
      </c>
      <c r="H2240" s="189">
        <v>3.5</v>
      </c>
      <c r="L2240" s="33"/>
      <c r="M2240" s="155"/>
      <c r="T2240" s="57"/>
      <c r="AU2240" s="18" t="s">
        <v>84</v>
      </c>
    </row>
    <row r="2241" spans="2:65" s="1" customFormat="1" ht="11.25">
      <c r="B2241" s="33"/>
      <c r="D2241" s="152" t="s">
        <v>648</v>
      </c>
      <c r="F2241" s="188" t="s">
        <v>3155</v>
      </c>
      <c r="H2241" s="189">
        <v>0</v>
      </c>
      <c r="L2241" s="33"/>
      <c r="M2241" s="155"/>
      <c r="T2241" s="57"/>
      <c r="AU2241" s="18" t="s">
        <v>84</v>
      </c>
    </row>
    <row r="2242" spans="2:65" s="1" customFormat="1" ht="11.25">
      <c r="B2242" s="33"/>
      <c r="D2242" s="152" t="s">
        <v>648</v>
      </c>
      <c r="F2242" s="188" t="s">
        <v>3397</v>
      </c>
      <c r="H2242" s="189">
        <v>8.93</v>
      </c>
      <c r="L2242" s="33"/>
      <c r="M2242" s="155"/>
      <c r="T2242" s="57"/>
      <c r="AU2242" s="18" t="s">
        <v>84</v>
      </c>
    </row>
    <row r="2243" spans="2:65" s="1" customFormat="1" ht="11.25">
      <c r="B2243" s="33"/>
      <c r="D2243" s="152" t="s">
        <v>648</v>
      </c>
      <c r="F2243" s="188" t="s">
        <v>3157</v>
      </c>
      <c r="H2243" s="189">
        <v>0</v>
      </c>
      <c r="L2243" s="33"/>
      <c r="M2243" s="155"/>
      <c r="T2243" s="57"/>
      <c r="AU2243" s="18" t="s">
        <v>84</v>
      </c>
    </row>
    <row r="2244" spans="2:65" s="1" customFormat="1" ht="11.25">
      <c r="B2244" s="33"/>
      <c r="D2244" s="152" t="s">
        <v>648</v>
      </c>
      <c r="F2244" s="188" t="s">
        <v>3398</v>
      </c>
      <c r="H2244" s="189">
        <v>5.68</v>
      </c>
      <c r="L2244" s="33"/>
      <c r="M2244" s="155"/>
      <c r="T2244" s="57"/>
      <c r="AU2244" s="18" t="s">
        <v>84</v>
      </c>
    </row>
    <row r="2245" spans="2:65" s="1" customFormat="1" ht="11.25">
      <c r="B2245" s="33"/>
      <c r="D2245" s="152" t="s">
        <v>648</v>
      </c>
      <c r="F2245" s="188" t="s">
        <v>3159</v>
      </c>
      <c r="H2245" s="189">
        <v>0</v>
      </c>
      <c r="L2245" s="33"/>
      <c r="M2245" s="155"/>
      <c r="T2245" s="57"/>
      <c r="AU2245" s="18" t="s">
        <v>84</v>
      </c>
    </row>
    <row r="2246" spans="2:65" s="1" customFormat="1" ht="11.25">
      <c r="B2246" s="33"/>
      <c r="D2246" s="152" t="s">
        <v>648</v>
      </c>
      <c r="F2246" s="188" t="s">
        <v>3399</v>
      </c>
      <c r="H2246" s="189">
        <v>3.88</v>
      </c>
      <c r="L2246" s="33"/>
      <c r="M2246" s="155"/>
      <c r="T2246" s="57"/>
      <c r="AU2246" s="18" t="s">
        <v>84</v>
      </c>
    </row>
    <row r="2247" spans="2:65" s="1" customFormat="1" ht="11.25">
      <c r="B2247" s="33"/>
      <c r="D2247" s="152" t="s">
        <v>648</v>
      </c>
      <c r="F2247" s="188" t="s">
        <v>325</v>
      </c>
      <c r="H2247" s="189">
        <v>52.24</v>
      </c>
      <c r="L2247" s="33"/>
      <c r="M2247" s="155"/>
      <c r="T2247" s="57"/>
      <c r="AU2247" s="18" t="s">
        <v>84</v>
      </c>
    </row>
    <row r="2248" spans="2:65" s="11" customFormat="1" ht="22.9" customHeight="1">
      <c r="B2248" s="127"/>
      <c r="D2248" s="128" t="s">
        <v>74</v>
      </c>
      <c r="E2248" s="137" t="s">
        <v>928</v>
      </c>
      <c r="F2248" s="137" t="s">
        <v>929</v>
      </c>
      <c r="I2248" s="130"/>
      <c r="J2248" s="138">
        <f>BK2248</f>
        <v>0</v>
      </c>
      <c r="L2248" s="127"/>
      <c r="M2248" s="132"/>
      <c r="P2248" s="133">
        <f>SUM(P2249:P2399)</f>
        <v>0</v>
      </c>
      <c r="R2248" s="133">
        <f>SUM(R2249:R2399)</f>
        <v>0</v>
      </c>
      <c r="T2248" s="134">
        <f>SUM(T2249:T2399)</f>
        <v>0</v>
      </c>
      <c r="AR2248" s="128" t="s">
        <v>82</v>
      </c>
      <c r="AT2248" s="135" t="s">
        <v>74</v>
      </c>
      <c r="AU2248" s="135" t="s">
        <v>82</v>
      </c>
      <c r="AY2248" s="128" t="s">
        <v>307</v>
      </c>
      <c r="BK2248" s="136">
        <f>SUM(BK2249:BK2399)</f>
        <v>0</v>
      </c>
    </row>
    <row r="2249" spans="2:65" s="1" customFormat="1" ht="37.9" customHeight="1">
      <c r="B2249" s="33"/>
      <c r="C2249" s="139" t="s">
        <v>1495</v>
      </c>
      <c r="D2249" s="139" t="s">
        <v>309</v>
      </c>
      <c r="E2249" s="140" t="s">
        <v>931</v>
      </c>
      <c r="F2249" s="141" t="s">
        <v>932</v>
      </c>
      <c r="G2249" s="142" t="s">
        <v>312</v>
      </c>
      <c r="H2249" s="143">
        <v>876.74</v>
      </c>
      <c r="I2249" s="144"/>
      <c r="J2249" s="145">
        <f>ROUND(I2249*H2249,2)</f>
        <v>0</v>
      </c>
      <c r="K2249" s="141" t="s">
        <v>313</v>
      </c>
      <c r="L2249" s="33"/>
      <c r="M2249" s="146" t="s">
        <v>1</v>
      </c>
      <c r="N2249" s="147" t="s">
        <v>40</v>
      </c>
      <c r="P2249" s="148">
        <f>O2249*H2249</f>
        <v>0</v>
      </c>
      <c r="Q2249" s="148">
        <v>0</v>
      </c>
      <c r="R2249" s="148">
        <f>Q2249*H2249</f>
        <v>0</v>
      </c>
      <c r="S2249" s="148">
        <v>0</v>
      </c>
      <c r="T2249" s="149">
        <f>S2249*H2249</f>
        <v>0</v>
      </c>
      <c r="AR2249" s="150" t="s">
        <v>314</v>
      </c>
      <c r="AT2249" s="150" t="s">
        <v>309</v>
      </c>
      <c r="AU2249" s="150" t="s">
        <v>84</v>
      </c>
      <c r="AY2249" s="18" t="s">
        <v>307</v>
      </c>
      <c r="BE2249" s="151">
        <f>IF(N2249="základní",J2249,0)</f>
        <v>0</v>
      </c>
      <c r="BF2249" s="151">
        <f>IF(N2249="snížená",J2249,0)</f>
        <v>0</v>
      </c>
      <c r="BG2249" s="151">
        <f>IF(N2249="zákl. přenesená",J2249,0)</f>
        <v>0</v>
      </c>
      <c r="BH2249" s="151">
        <f>IF(N2249="sníž. přenesená",J2249,0)</f>
        <v>0</v>
      </c>
      <c r="BI2249" s="151">
        <f>IF(N2249="nulová",J2249,0)</f>
        <v>0</v>
      </c>
      <c r="BJ2249" s="18" t="s">
        <v>82</v>
      </c>
      <c r="BK2249" s="151">
        <f>ROUND(I2249*H2249,2)</f>
        <v>0</v>
      </c>
      <c r="BL2249" s="18" t="s">
        <v>314</v>
      </c>
      <c r="BM2249" s="150" t="s">
        <v>3602</v>
      </c>
    </row>
    <row r="2250" spans="2:65" s="1" customFormat="1" ht="29.25">
      <c r="B2250" s="33"/>
      <c r="D2250" s="152" t="s">
        <v>316</v>
      </c>
      <c r="F2250" s="153" t="s">
        <v>934</v>
      </c>
      <c r="I2250" s="154"/>
      <c r="L2250" s="33"/>
      <c r="M2250" s="155"/>
      <c r="T2250" s="57"/>
      <c r="AT2250" s="18" t="s">
        <v>316</v>
      </c>
      <c r="AU2250" s="18" t="s">
        <v>84</v>
      </c>
    </row>
    <row r="2251" spans="2:65" s="13" customFormat="1" ht="11.25">
      <c r="B2251" s="162"/>
      <c r="D2251" s="152" t="s">
        <v>318</v>
      </c>
      <c r="E2251" s="163" t="s">
        <v>1</v>
      </c>
      <c r="F2251" s="164" t="s">
        <v>213</v>
      </c>
      <c r="H2251" s="165">
        <v>876.74</v>
      </c>
      <c r="I2251" s="166"/>
      <c r="L2251" s="162"/>
      <c r="M2251" s="167"/>
      <c r="T2251" s="168"/>
      <c r="AT2251" s="163" t="s">
        <v>318</v>
      </c>
      <c r="AU2251" s="163" t="s">
        <v>84</v>
      </c>
      <c r="AV2251" s="13" t="s">
        <v>84</v>
      </c>
      <c r="AW2251" s="13" t="s">
        <v>32</v>
      </c>
      <c r="AX2251" s="13" t="s">
        <v>82</v>
      </c>
      <c r="AY2251" s="163" t="s">
        <v>307</v>
      </c>
    </row>
    <row r="2252" spans="2:65" s="1" customFormat="1" ht="11.25">
      <c r="B2252" s="33"/>
      <c r="D2252" s="152" t="s">
        <v>648</v>
      </c>
      <c r="F2252" s="187" t="s">
        <v>935</v>
      </c>
      <c r="L2252" s="33"/>
      <c r="M2252" s="155"/>
      <c r="T2252" s="57"/>
      <c r="AU2252" s="18" t="s">
        <v>84</v>
      </c>
    </row>
    <row r="2253" spans="2:65" s="1" customFormat="1" ht="11.25">
      <c r="B2253" s="33"/>
      <c r="D2253" s="152" t="s">
        <v>648</v>
      </c>
      <c r="F2253" s="188" t="s">
        <v>3603</v>
      </c>
      <c r="H2253" s="189">
        <v>0</v>
      </c>
      <c r="L2253" s="33"/>
      <c r="M2253" s="155"/>
      <c r="T2253" s="57"/>
      <c r="AU2253" s="18" t="s">
        <v>84</v>
      </c>
    </row>
    <row r="2254" spans="2:65" s="1" customFormat="1" ht="11.25">
      <c r="B2254" s="33"/>
      <c r="D2254" s="152" t="s">
        <v>648</v>
      </c>
      <c r="F2254" s="188" t="s">
        <v>3604</v>
      </c>
      <c r="H2254" s="189">
        <v>707.91</v>
      </c>
      <c r="L2254" s="33"/>
      <c r="M2254" s="155"/>
      <c r="T2254" s="57"/>
      <c r="AU2254" s="18" t="s">
        <v>84</v>
      </c>
    </row>
    <row r="2255" spans="2:65" s="1" customFormat="1" ht="11.25">
      <c r="B2255" s="33"/>
      <c r="D2255" s="152" t="s">
        <v>648</v>
      </c>
      <c r="F2255" s="188" t="s">
        <v>2560</v>
      </c>
      <c r="H2255" s="189">
        <v>0</v>
      </c>
      <c r="L2255" s="33"/>
      <c r="M2255" s="155"/>
      <c r="T2255" s="57"/>
      <c r="AU2255" s="18" t="s">
        <v>84</v>
      </c>
    </row>
    <row r="2256" spans="2:65" s="1" customFormat="1" ht="11.25">
      <c r="B2256" s="33"/>
      <c r="D2256" s="152" t="s">
        <v>648</v>
      </c>
      <c r="F2256" s="188" t="s">
        <v>3605</v>
      </c>
      <c r="H2256" s="189">
        <v>135.22999999999999</v>
      </c>
      <c r="L2256" s="33"/>
      <c r="M2256" s="155"/>
      <c r="T2256" s="57"/>
      <c r="AU2256" s="18" t="s">
        <v>84</v>
      </c>
    </row>
    <row r="2257" spans="2:65" s="1" customFormat="1" ht="11.25">
      <c r="B2257" s="33"/>
      <c r="D2257" s="152" t="s">
        <v>648</v>
      </c>
      <c r="F2257" s="188" t="s">
        <v>3606</v>
      </c>
      <c r="H2257" s="189">
        <v>0</v>
      </c>
      <c r="L2257" s="33"/>
      <c r="M2257" s="155"/>
      <c r="T2257" s="57"/>
      <c r="AU2257" s="18" t="s">
        <v>84</v>
      </c>
    </row>
    <row r="2258" spans="2:65" s="1" customFormat="1" ht="11.25">
      <c r="B2258" s="33"/>
      <c r="D2258" s="152" t="s">
        <v>648</v>
      </c>
      <c r="F2258" s="188" t="s">
        <v>3607</v>
      </c>
      <c r="H2258" s="189">
        <v>33.6</v>
      </c>
      <c r="L2258" s="33"/>
      <c r="M2258" s="155"/>
      <c r="T2258" s="57"/>
      <c r="AU2258" s="18" t="s">
        <v>84</v>
      </c>
    </row>
    <row r="2259" spans="2:65" s="1" customFormat="1" ht="11.25">
      <c r="B2259" s="33"/>
      <c r="D2259" s="152" t="s">
        <v>648</v>
      </c>
      <c r="F2259" s="188" t="s">
        <v>325</v>
      </c>
      <c r="H2259" s="189">
        <v>876.74</v>
      </c>
      <c r="L2259" s="33"/>
      <c r="M2259" s="155"/>
      <c r="T2259" s="57"/>
      <c r="AU2259" s="18" t="s">
        <v>84</v>
      </c>
    </row>
    <row r="2260" spans="2:65" s="1" customFormat="1" ht="37.9" customHeight="1">
      <c r="B2260" s="33"/>
      <c r="C2260" s="139" t="s">
        <v>1503</v>
      </c>
      <c r="D2260" s="139" t="s">
        <v>309</v>
      </c>
      <c r="E2260" s="140" t="s">
        <v>940</v>
      </c>
      <c r="F2260" s="141" t="s">
        <v>941</v>
      </c>
      <c r="G2260" s="142" t="s">
        <v>312</v>
      </c>
      <c r="H2260" s="143">
        <v>78906.600000000006</v>
      </c>
      <c r="I2260" s="144"/>
      <c r="J2260" s="145">
        <f>ROUND(I2260*H2260,2)</f>
        <v>0</v>
      </c>
      <c r="K2260" s="141" t="s">
        <v>313</v>
      </c>
      <c r="L2260" s="33"/>
      <c r="M2260" s="146" t="s">
        <v>1</v>
      </c>
      <c r="N2260" s="147" t="s">
        <v>40</v>
      </c>
      <c r="P2260" s="148">
        <f>O2260*H2260</f>
        <v>0</v>
      </c>
      <c r="Q2260" s="148">
        <v>0</v>
      </c>
      <c r="R2260" s="148">
        <f>Q2260*H2260</f>
        <v>0</v>
      </c>
      <c r="S2260" s="148">
        <v>0</v>
      </c>
      <c r="T2260" s="149">
        <f>S2260*H2260</f>
        <v>0</v>
      </c>
      <c r="AR2260" s="150" t="s">
        <v>314</v>
      </c>
      <c r="AT2260" s="150" t="s">
        <v>309</v>
      </c>
      <c r="AU2260" s="150" t="s">
        <v>84</v>
      </c>
      <c r="AY2260" s="18" t="s">
        <v>307</v>
      </c>
      <c r="BE2260" s="151">
        <f>IF(N2260="základní",J2260,0)</f>
        <v>0</v>
      </c>
      <c r="BF2260" s="151">
        <f>IF(N2260="snížená",J2260,0)</f>
        <v>0</v>
      </c>
      <c r="BG2260" s="151">
        <f>IF(N2260="zákl. přenesená",J2260,0)</f>
        <v>0</v>
      </c>
      <c r="BH2260" s="151">
        <f>IF(N2260="sníž. přenesená",J2260,0)</f>
        <v>0</v>
      </c>
      <c r="BI2260" s="151">
        <f>IF(N2260="nulová",J2260,0)</f>
        <v>0</v>
      </c>
      <c r="BJ2260" s="18" t="s">
        <v>82</v>
      </c>
      <c r="BK2260" s="151">
        <f>ROUND(I2260*H2260,2)</f>
        <v>0</v>
      </c>
      <c r="BL2260" s="18" t="s">
        <v>314</v>
      </c>
      <c r="BM2260" s="150" t="s">
        <v>3608</v>
      </c>
    </row>
    <row r="2261" spans="2:65" s="1" customFormat="1" ht="29.25">
      <c r="B2261" s="33"/>
      <c r="D2261" s="152" t="s">
        <v>316</v>
      </c>
      <c r="F2261" s="153" t="s">
        <v>943</v>
      </c>
      <c r="I2261" s="154"/>
      <c r="L2261" s="33"/>
      <c r="M2261" s="155"/>
      <c r="T2261" s="57"/>
      <c r="AT2261" s="18" t="s">
        <v>316</v>
      </c>
      <c r="AU2261" s="18" t="s">
        <v>84</v>
      </c>
    </row>
    <row r="2262" spans="2:65" s="1" customFormat="1" ht="19.5">
      <c r="B2262" s="33"/>
      <c r="D2262" s="152" t="s">
        <v>357</v>
      </c>
      <c r="F2262" s="176" t="s">
        <v>944</v>
      </c>
      <c r="I2262" s="154"/>
      <c r="L2262" s="33"/>
      <c r="M2262" s="155"/>
      <c r="T2262" s="57"/>
      <c r="AT2262" s="18" t="s">
        <v>357</v>
      </c>
      <c r="AU2262" s="18" t="s">
        <v>84</v>
      </c>
    </row>
    <row r="2263" spans="2:65" s="13" customFormat="1" ht="11.25">
      <c r="B2263" s="162"/>
      <c r="D2263" s="152" t="s">
        <v>318</v>
      </c>
      <c r="E2263" s="163" t="s">
        <v>1</v>
      </c>
      <c r="F2263" s="164" t="s">
        <v>213</v>
      </c>
      <c r="H2263" s="165">
        <v>876.74</v>
      </c>
      <c r="I2263" s="166"/>
      <c r="L2263" s="162"/>
      <c r="M2263" s="167"/>
      <c r="T2263" s="168"/>
      <c r="AT2263" s="163" t="s">
        <v>318</v>
      </c>
      <c r="AU2263" s="163" t="s">
        <v>84</v>
      </c>
      <c r="AV2263" s="13" t="s">
        <v>84</v>
      </c>
      <c r="AW2263" s="13" t="s">
        <v>32</v>
      </c>
      <c r="AX2263" s="13" t="s">
        <v>82</v>
      </c>
      <c r="AY2263" s="163" t="s">
        <v>307</v>
      </c>
    </row>
    <row r="2264" spans="2:65" s="1" customFormat="1" ht="11.25">
      <c r="B2264" s="33"/>
      <c r="D2264" s="152" t="s">
        <v>648</v>
      </c>
      <c r="F2264" s="187" t="s">
        <v>935</v>
      </c>
      <c r="L2264" s="33"/>
      <c r="M2264" s="155"/>
      <c r="T2264" s="57"/>
      <c r="AU2264" s="18" t="s">
        <v>84</v>
      </c>
    </row>
    <row r="2265" spans="2:65" s="1" customFormat="1" ht="11.25">
      <c r="B2265" s="33"/>
      <c r="D2265" s="152" t="s">
        <v>648</v>
      </c>
      <c r="F2265" s="188" t="s">
        <v>3603</v>
      </c>
      <c r="H2265" s="189">
        <v>0</v>
      </c>
      <c r="L2265" s="33"/>
      <c r="M2265" s="155"/>
      <c r="T2265" s="57"/>
      <c r="AU2265" s="18" t="s">
        <v>84</v>
      </c>
    </row>
    <row r="2266" spans="2:65" s="1" customFormat="1" ht="11.25">
      <c r="B2266" s="33"/>
      <c r="D2266" s="152" t="s">
        <v>648</v>
      </c>
      <c r="F2266" s="188" t="s">
        <v>3604</v>
      </c>
      <c r="H2266" s="189">
        <v>707.91</v>
      </c>
      <c r="L2266" s="33"/>
      <c r="M2266" s="155"/>
      <c r="T2266" s="57"/>
      <c r="AU2266" s="18" t="s">
        <v>84</v>
      </c>
    </row>
    <row r="2267" spans="2:65" s="1" customFormat="1" ht="11.25">
      <c r="B2267" s="33"/>
      <c r="D2267" s="152" t="s">
        <v>648</v>
      </c>
      <c r="F2267" s="188" t="s">
        <v>2560</v>
      </c>
      <c r="H2267" s="189">
        <v>0</v>
      </c>
      <c r="L2267" s="33"/>
      <c r="M2267" s="155"/>
      <c r="T2267" s="57"/>
      <c r="AU2267" s="18" t="s">
        <v>84</v>
      </c>
    </row>
    <row r="2268" spans="2:65" s="1" customFormat="1" ht="11.25">
      <c r="B2268" s="33"/>
      <c r="D2268" s="152" t="s">
        <v>648</v>
      </c>
      <c r="F2268" s="188" t="s">
        <v>3605</v>
      </c>
      <c r="H2268" s="189">
        <v>135.22999999999999</v>
      </c>
      <c r="L2268" s="33"/>
      <c r="M2268" s="155"/>
      <c r="T2268" s="57"/>
      <c r="AU2268" s="18" t="s">
        <v>84</v>
      </c>
    </row>
    <row r="2269" spans="2:65" s="1" customFormat="1" ht="11.25">
      <c r="B2269" s="33"/>
      <c r="D2269" s="152" t="s">
        <v>648</v>
      </c>
      <c r="F2269" s="188" t="s">
        <v>3606</v>
      </c>
      <c r="H2269" s="189">
        <v>0</v>
      </c>
      <c r="L2269" s="33"/>
      <c r="M2269" s="155"/>
      <c r="T2269" s="57"/>
      <c r="AU2269" s="18" t="s">
        <v>84</v>
      </c>
    </row>
    <row r="2270" spans="2:65" s="1" customFormat="1" ht="11.25">
      <c r="B2270" s="33"/>
      <c r="D2270" s="152" t="s">
        <v>648</v>
      </c>
      <c r="F2270" s="188" t="s">
        <v>3607</v>
      </c>
      <c r="H2270" s="189">
        <v>33.6</v>
      </c>
      <c r="L2270" s="33"/>
      <c r="M2270" s="155"/>
      <c r="T2270" s="57"/>
      <c r="AU2270" s="18" t="s">
        <v>84</v>
      </c>
    </row>
    <row r="2271" spans="2:65" s="1" customFormat="1" ht="11.25">
      <c r="B2271" s="33"/>
      <c r="D2271" s="152" t="s">
        <v>648</v>
      </c>
      <c r="F2271" s="188" t="s">
        <v>325</v>
      </c>
      <c r="H2271" s="189">
        <v>876.74</v>
      </c>
      <c r="L2271" s="33"/>
      <c r="M2271" s="155"/>
      <c r="T2271" s="57"/>
      <c r="AU2271" s="18" t="s">
        <v>84</v>
      </c>
    </row>
    <row r="2272" spans="2:65" s="13" customFormat="1" ht="11.25">
      <c r="B2272" s="162"/>
      <c r="D2272" s="152" t="s">
        <v>318</v>
      </c>
      <c r="F2272" s="164" t="s">
        <v>3609</v>
      </c>
      <c r="H2272" s="165">
        <v>78906.600000000006</v>
      </c>
      <c r="I2272" s="166"/>
      <c r="L2272" s="162"/>
      <c r="M2272" s="167"/>
      <c r="T2272" s="168"/>
      <c r="AT2272" s="163" t="s">
        <v>318</v>
      </c>
      <c r="AU2272" s="163" t="s">
        <v>84</v>
      </c>
      <c r="AV2272" s="13" t="s">
        <v>84</v>
      </c>
      <c r="AW2272" s="13" t="s">
        <v>4</v>
      </c>
      <c r="AX2272" s="13" t="s">
        <v>82</v>
      </c>
      <c r="AY2272" s="163" t="s">
        <v>307</v>
      </c>
    </row>
    <row r="2273" spans="2:65" s="1" customFormat="1" ht="44.25" customHeight="1">
      <c r="B2273" s="33"/>
      <c r="C2273" s="139" t="s">
        <v>1508</v>
      </c>
      <c r="D2273" s="139" t="s">
        <v>309</v>
      </c>
      <c r="E2273" s="140" t="s">
        <v>947</v>
      </c>
      <c r="F2273" s="141" t="s">
        <v>948</v>
      </c>
      <c r="G2273" s="142" t="s">
        <v>405</v>
      </c>
      <c r="H2273" s="143">
        <v>1</v>
      </c>
      <c r="I2273" s="144"/>
      <c r="J2273" s="145">
        <f>ROUND(I2273*H2273,2)</f>
        <v>0</v>
      </c>
      <c r="K2273" s="141" t="s">
        <v>313</v>
      </c>
      <c r="L2273" s="33"/>
      <c r="M2273" s="146" t="s">
        <v>1</v>
      </c>
      <c r="N2273" s="147" t="s">
        <v>40</v>
      </c>
      <c r="P2273" s="148">
        <f>O2273*H2273</f>
        <v>0</v>
      </c>
      <c r="Q2273" s="148">
        <v>0</v>
      </c>
      <c r="R2273" s="148">
        <f>Q2273*H2273</f>
        <v>0</v>
      </c>
      <c r="S2273" s="148">
        <v>0</v>
      </c>
      <c r="T2273" s="149">
        <f>S2273*H2273</f>
        <v>0</v>
      </c>
      <c r="AR2273" s="150" t="s">
        <v>314</v>
      </c>
      <c r="AT2273" s="150" t="s">
        <v>309</v>
      </c>
      <c r="AU2273" s="150" t="s">
        <v>84</v>
      </c>
      <c r="AY2273" s="18" t="s">
        <v>307</v>
      </c>
      <c r="BE2273" s="151">
        <f>IF(N2273="základní",J2273,0)</f>
        <v>0</v>
      </c>
      <c r="BF2273" s="151">
        <f>IF(N2273="snížená",J2273,0)</f>
        <v>0</v>
      </c>
      <c r="BG2273" s="151">
        <f>IF(N2273="zákl. přenesená",J2273,0)</f>
        <v>0</v>
      </c>
      <c r="BH2273" s="151">
        <f>IF(N2273="sníž. přenesená",J2273,0)</f>
        <v>0</v>
      </c>
      <c r="BI2273" s="151">
        <f>IF(N2273="nulová",J2273,0)</f>
        <v>0</v>
      </c>
      <c r="BJ2273" s="18" t="s">
        <v>82</v>
      </c>
      <c r="BK2273" s="151">
        <f>ROUND(I2273*H2273,2)</f>
        <v>0</v>
      </c>
      <c r="BL2273" s="18" t="s">
        <v>314</v>
      </c>
      <c r="BM2273" s="150" t="s">
        <v>3610</v>
      </c>
    </row>
    <row r="2274" spans="2:65" s="1" customFormat="1" ht="39">
      <c r="B2274" s="33"/>
      <c r="D2274" s="152" t="s">
        <v>316</v>
      </c>
      <c r="F2274" s="153" t="s">
        <v>950</v>
      </c>
      <c r="I2274" s="154"/>
      <c r="L2274" s="33"/>
      <c r="M2274" s="155"/>
      <c r="T2274" s="57"/>
      <c r="AT2274" s="18" t="s">
        <v>316</v>
      </c>
      <c r="AU2274" s="18" t="s">
        <v>84</v>
      </c>
    </row>
    <row r="2275" spans="2:65" s="1" customFormat="1" ht="37.9" customHeight="1">
      <c r="B2275" s="33"/>
      <c r="C2275" s="139" t="s">
        <v>1514</v>
      </c>
      <c r="D2275" s="139" t="s">
        <v>309</v>
      </c>
      <c r="E2275" s="140" t="s">
        <v>952</v>
      </c>
      <c r="F2275" s="141" t="s">
        <v>953</v>
      </c>
      <c r="G2275" s="142" t="s">
        <v>312</v>
      </c>
      <c r="H2275" s="143">
        <v>876.74</v>
      </c>
      <c r="I2275" s="144"/>
      <c r="J2275" s="145">
        <f>ROUND(I2275*H2275,2)</f>
        <v>0</v>
      </c>
      <c r="K2275" s="141" t="s">
        <v>313</v>
      </c>
      <c r="L2275" s="33"/>
      <c r="M2275" s="146" t="s">
        <v>1</v>
      </c>
      <c r="N2275" s="147" t="s">
        <v>40</v>
      </c>
      <c r="P2275" s="148">
        <f>O2275*H2275</f>
        <v>0</v>
      </c>
      <c r="Q2275" s="148">
        <v>0</v>
      </c>
      <c r="R2275" s="148">
        <f>Q2275*H2275</f>
        <v>0</v>
      </c>
      <c r="S2275" s="148">
        <v>0</v>
      </c>
      <c r="T2275" s="149">
        <f>S2275*H2275</f>
        <v>0</v>
      </c>
      <c r="AR2275" s="150" t="s">
        <v>314</v>
      </c>
      <c r="AT2275" s="150" t="s">
        <v>309</v>
      </c>
      <c r="AU2275" s="150" t="s">
        <v>84</v>
      </c>
      <c r="AY2275" s="18" t="s">
        <v>307</v>
      </c>
      <c r="BE2275" s="151">
        <f>IF(N2275="základní",J2275,0)</f>
        <v>0</v>
      </c>
      <c r="BF2275" s="151">
        <f>IF(N2275="snížená",J2275,0)</f>
        <v>0</v>
      </c>
      <c r="BG2275" s="151">
        <f>IF(N2275="zákl. přenesená",J2275,0)</f>
        <v>0</v>
      </c>
      <c r="BH2275" s="151">
        <f>IF(N2275="sníž. přenesená",J2275,0)</f>
        <v>0</v>
      </c>
      <c r="BI2275" s="151">
        <f>IF(N2275="nulová",J2275,0)</f>
        <v>0</v>
      </c>
      <c r="BJ2275" s="18" t="s">
        <v>82</v>
      </c>
      <c r="BK2275" s="151">
        <f>ROUND(I2275*H2275,2)</f>
        <v>0</v>
      </c>
      <c r="BL2275" s="18" t="s">
        <v>314</v>
      </c>
      <c r="BM2275" s="150" t="s">
        <v>3611</v>
      </c>
    </row>
    <row r="2276" spans="2:65" s="1" customFormat="1" ht="29.25">
      <c r="B2276" s="33"/>
      <c r="D2276" s="152" t="s">
        <v>316</v>
      </c>
      <c r="F2276" s="153" t="s">
        <v>955</v>
      </c>
      <c r="I2276" s="154"/>
      <c r="L2276" s="33"/>
      <c r="M2276" s="155"/>
      <c r="T2276" s="57"/>
      <c r="AT2276" s="18" t="s">
        <v>316</v>
      </c>
      <c r="AU2276" s="18" t="s">
        <v>84</v>
      </c>
    </row>
    <row r="2277" spans="2:65" s="1" customFormat="1" ht="21.75" customHeight="1">
      <c r="B2277" s="33"/>
      <c r="C2277" s="139" t="s">
        <v>1519</v>
      </c>
      <c r="D2277" s="139" t="s">
        <v>309</v>
      </c>
      <c r="E2277" s="140" t="s">
        <v>957</v>
      </c>
      <c r="F2277" s="141" t="s">
        <v>958</v>
      </c>
      <c r="G2277" s="142" t="s">
        <v>312</v>
      </c>
      <c r="H2277" s="143">
        <v>876.74</v>
      </c>
      <c r="I2277" s="144"/>
      <c r="J2277" s="145">
        <f>ROUND(I2277*H2277,2)</f>
        <v>0</v>
      </c>
      <c r="K2277" s="141" t="s">
        <v>313</v>
      </c>
      <c r="L2277" s="33"/>
      <c r="M2277" s="146" t="s">
        <v>1</v>
      </c>
      <c r="N2277" s="147" t="s">
        <v>40</v>
      </c>
      <c r="P2277" s="148">
        <f>O2277*H2277</f>
        <v>0</v>
      </c>
      <c r="Q2277" s="148">
        <v>0</v>
      </c>
      <c r="R2277" s="148">
        <f>Q2277*H2277</f>
        <v>0</v>
      </c>
      <c r="S2277" s="148">
        <v>0</v>
      </c>
      <c r="T2277" s="149">
        <f>S2277*H2277</f>
        <v>0</v>
      </c>
      <c r="AR2277" s="150" t="s">
        <v>314</v>
      </c>
      <c r="AT2277" s="150" t="s">
        <v>309</v>
      </c>
      <c r="AU2277" s="150" t="s">
        <v>84</v>
      </c>
      <c r="AY2277" s="18" t="s">
        <v>307</v>
      </c>
      <c r="BE2277" s="151">
        <f>IF(N2277="základní",J2277,0)</f>
        <v>0</v>
      </c>
      <c r="BF2277" s="151">
        <f>IF(N2277="snížená",J2277,0)</f>
        <v>0</v>
      </c>
      <c r="BG2277" s="151">
        <f>IF(N2277="zákl. přenesená",J2277,0)</f>
        <v>0</v>
      </c>
      <c r="BH2277" s="151">
        <f>IF(N2277="sníž. přenesená",J2277,0)</f>
        <v>0</v>
      </c>
      <c r="BI2277" s="151">
        <f>IF(N2277="nulová",J2277,0)</f>
        <v>0</v>
      </c>
      <c r="BJ2277" s="18" t="s">
        <v>82</v>
      </c>
      <c r="BK2277" s="151">
        <f>ROUND(I2277*H2277,2)</f>
        <v>0</v>
      </c>
      <c r="BL2277" s="18" t="s">
        <v>314</v>
      </c>
      <c r="BM2277" s="150" t="s">
        <v>3612</v>
      </c>
    </row>
    <row r="2278" spans="2:65" s="1" customFormat="1" ht="19.5">
      <c r="B2278" s="33"/>
      <c r="D2278" s="152" t="s">
        <v>316</v>
      </c>
      <c r="F2278" s="153" t="s">
        <v>960</v>
      </c>
      <c r="I2278" s="154"/>
      <c r="L2278" s="33"/>
      <c r="M2278" s="155"/>
      <c r="T2278" s="57"/>
      <c r="AT2278" s="18" t="s">
        <v>316</v>
      </c>
      <c r="AU2278" s="18" t="s">
        <v>84</v>
      </c>
    </row>
    <row r="2279" spans="2:65" s="13" customFormat="1" ht="11.25">
      <c r="B2279" s="162"/>
      <c r="D2279" s="152" t="s">
        <v>318</v>
      </c>
      <c r="E2279" s="163" t="s">
        <v>1</v>
      </c>
      <c r="F2279" s="164" t="s">
        <v>213</v>
      </c>
      <c r="H2279" s="165">
        <v>876.74</v>
      </c>
      <c r="I2279" s="166"/>
      <c r="L2279" s="162"/>
      <c r="M2279" s="167"/>
      <c r="T2279" s="168"/>
      <c r="AT2279" s="163" t="s">
        <v>318</v>
      </c>
      <c r="AU2279" s="163" t="s">
        <v>84</v>
      </c>
      <c r="AV2279" s="13" t="s">
        <v>84</v>
      </c>
      <c r="AW2279" s="13" t="s">
        <v>32</v>
      </c>
      <c r="AX2279" s="13" t="s">
        <v>82</v>
      </c>
      <c r="AY2279" s="163" t="s">
        <v>307</v>
      </c>
    </row>
    <row r="2280" spans="2:65" s="1" customFormat="1" ht="11.25">
      <c r="B2280" s="33"/>
      <c r="D2280" s="152" t="s">
        <v>648</v>
      </c>
      <c r="F2280" s="187" t="s">
        <v>935</v>
      </c>
      <c r="L2280" s="33"/>
      <c r="M2280" s="155"/>
      <c r="T2280" s="57"/>
      <c r="AU2280" s="18" t="s">
        <v>84</v>
      </c>
    </row>
    <row r="2281" spans="2:65" s="1" customFormat="1" ht="11.25">
      <c r="B2281" s="33"/>
      <c r="D2281" s="152" t="s">
        <v>648</v>
      </c>
      <c r="F2281" s="188" t="s">
        <v>3603</v>
      </c>
      <c r="H2281" s="189">
        <v>0</v>
      </c>
      <c r="L2281" s="33"/>
      <c r="M2281" s="155"/>
      <c r="T2281" s="57"/>
      <c r="AU2281" s="18" t="s">
        <v>84</v>
      </c>
    </row>
    <row r="2282" spans="2:65" s="1" customFormat="1" ht="11.25">
      <c r="B2282" s="33"/>
      <c r="D2282" s="152" t="s">
        <v>648</v>
      </c>
      <c r="F2282" s="188" t="s">
        <v>3604</v>
      </c>
      <c r="H2282" s="189">
        <v>707.91</v>
      </c>
      <c r="L2282" s="33"/>
      <c r="M2282" s="155"/>
      <c r="T2282" s="57"/>
      <c r="AU2282" s="18" t="s">
        <v>84</v>
      </c>
    </row>
    <row r="2283" spans="2:65" s="1" customFormat="1" ht="11.25">
      <c r="B2283" s="33"/>
      <c r="D2283" s="152" t="s">
        <v>648</v>
      </c>
      <c r="F2283" s="188" t="s">
        <v>2560</v>
      </c>
      <c r="H2283" s="189">
        <v>0</v>
      </c>
      <c r="L2283" s="33"/>
      <c r="M2283" s="155"/>
      <c r="T2283" s="57"/>
      <c r="AU2283" s="18" t="s">
        <v>84</v>
      </c>
    </row>
    <row r="2284" spans="2:65" s="1" customFormat="1" ht="11.25">
      <c r="B2284" s="33"/>
      <c r="D2284" s="152" t="s">
        <v>648</v>
      </c>
      <c r="F2284" s="188" t="s">
        <v>3605</v>
      </c>
      <c r="H2284" s="189">
        <v>135.22999999999999</v>
      </c>
      <c r="L2284" s="33"/>
      <c r="M2284" s="155"/>
      <c r="T2284" s="57"/>
      <c r="AU2284" s="18" t="s">
        <v>84</v>
      </c>
    </row>
    <row r="2285" spans="2:65" s="1" customFormat="1" ht="11.25">
      <c r="B2285" s="33"/>
      <c r="D2285" s="152" t="s">
        <v>648</v>
      </c>
      <c r="F2285" s="188" t="s">
        <v>3606</v>
      </c>
      <c r="H2285" s="189">
        <v>0</v>
      </c>
      <c r="L2285" s="33"/>
      <c r="M2285" s="155"/>
      <c r="T2285" s="57"/>
      <c r="AU2285" s="18" t="s">
        <v>84</v>
      </c>
    </row>
    <row r="2286" spans="2:65" s="1" customFormat="1" ht="11.25">
      <c r="B2286" s="33"/>
      <c r="D2286" s="152" t="s">
        <v>648</v>
      </c>
      <c r="F2286" s="188" t="s">
        <v>3607</v>
      </c>
      <c r="H2286" s="189">
        <v>33.6</v>
      </c>
      <c r="L2286" s="33"/>
      <c r="M2286" s="155"/>
      <c r="T2286" s="57"/>
      <c r="AU2286" s="18" t="s">
        <v>84</v>
      </c>
    </row>
    <row r="2287" spans="2:65" s="1" customFormat="1" ht="11.25">
      <c r="B2287" s="33"/>
      <c r="D2287" s="152" t="s">
        <v>648</v>
      </c>
      <c r="F2287" s="188" t="s">
        <v>325</v>
      </c>
      <c r="H2287" s="189">
        <v>876.74</v>
      </c>
      <c r="L2287" s="33"/>
      <c r="M2287" s="155"/>
      <c r="T2287" s="57"/>
      <c r="AU2287" s="18" t="s">
        <v>84</v>
      </c>
    </row>
    <row r="2288" spans="2:65" s="1" customFormat="1" ht="21.75" customHeight="1">
      <c r="B2288" s="33"/>
      <c r="C2288" s="139" t="s">
        <v>1525</v>
      </c>
      <c r="D2288" s="139" t="s">
        <v>309</v>
      </c>
      <c r="E2288" s="140" t="s">
        <v>962</v>
      </c>
      <c r="F2288" s="141" t="s">
        <v>963</v>
      </c>
      <c r="G2288" s="142" t="s">
        <v>312</v>
      </c>
      <c r="H2288" s="143">
        <v>78906.600000000006</v>
      </c>
      <c r="I2288" s="144"/>
      <c r="J2288" s="145">
        <f>ROUND(I2288*H2288,2)</f>
        <v>0</v>
      </c>
      <c r="K2288" s="141" t="s">
        <v>313</v>
      </c>
      <c r="L2288" s="33"/>
      <c r="M2288" s="146" t="s">
        <v>1</v>
      </c>
      <c r="N2288" s="147" t="s">
        <v>40</v>
      </c>
      <c r="P2288" s="148">
        <f>O2288*H2288</f>
        <v>0</v>
      </c>
      <c r="Q2288" s="148">
        <v>0</v>
      </c>
      <c r="R2288" s="148">
        <f>Q2288*H2288</f>
        <v>0</v>
      </c>
      <c r="S2288" s="148">
        <v>0</v>
      </c>
      <c r="T2288" s="149">
        <f>S2288*H2288</f>
        <v>0</v>
      </c>
      <c r="AR2288" s="150" t="s">
        <v>314</v>
      </c>
      <c r="AT2288" s="150" t="s">
        <v>309</v>
      </c>
      <c r="AU2288" s="150" t="s">
        <v>84</v>
      </c>
      <c r="AY2288" s="18" t="s">
        <v>307</v>
      </c>
      <c r="BE2288" s="151">
        <f>IF(N2288="základní",J2288,0)</f>
        <v>0</v>
      </c>
      <c r="BF2288" s="151">
        <f>IF(N2288="snížená",J2288,0)</f>
        <v>0</v>
      </c>
      <c r="BG2288" s="151">
        <f>IF(N2288="zákl. přenesená",J2288,0)</f>
        <v>0</v>
      </c>
      <c r="BH2288" s="151">
        <f>IF(N2288="sníž. přenesená",J2288,0)</f>
        <v>0</v>
      </c>
      <c r="BI2288" s="151">
        <f>IF(N2288="nulová",J2288,0)</f>
        <v>0</v>
      </c>
      <c r="BJ2288" s="18" t="s">
        <v>82</v>
      </c>
      <c r="BK2288" s="151">
        <f>ROUND(I2288*H2288,2)</f>
        <v>0</v>
      </c>
      <c r="BL2288" s="18" t="s">
        <v>314</v>
      </c>
      <c r="BM2288" s="150" t="s">
        <v>3613</v>
      </c>
    </row>
    <row r="2289" spans="2:65" s="1" customFormat="1" ht="19.5">
      <c r="B2289" s="33"/>
      <c r="D2289" s="152" t="s">
        <v>316</v>
      </c>
      <c r="F2289" s="153" t="s">
        <v>965</v>
      </c>
      <c r="I2289" s="154"/>
      <c r="L2289" s="33"/>
      <c r="M2289" s="155"/>
      <c r="T2289" s="57"/>
      <c r="AT2289" s="18" t="s">
        <v>316</v>
      </c>
      <c r="AU2289" s="18" t="s">
        <v>84</v>
      </c>
    </row>
    <row r="2290" spans="2:65" s="1" customFormat="1" ht="19.5">
      <c r="B2290" s="33"/>
      <c r="D2290" s="152" t="s">
        <v>357</v>
      </c>
      <c r="F2290" s="176" t="s">
        <v>944</v>
      </c>
      <c r="I2290" s="154"/>
      <c r="L2290" s="33"/>
      <c r="M2290" s="155"/>
      <c r="T2290" s="57"/>
      <c r="AT2290" s="18" t="s">
        <v>357</v>
      </c>
      <c r="AU2290" s="18" t="s">
        <v>84</v>
      </c>
    </row>
    <row r="2291" spans="2:65" s="13" customFormat="1" ht="11.25">
      <c r="B2291" s="162"/>
      <c r="D2291" s="152" t="s">
        <v>318</v>
      </c>
      <c r="F2291" s="164" t="s">
        <v>3609</v>
      </c>
      <c r="H2291" s="165">
        <v>78906.600000000006</v>
      </c>
      <c r="I2291" s="166"/>
      <c r="L2291" s="162"/>
      <c r="M2291" s="167"/>
      <c r="T2291" s="168"/>
      <c r="AT2291" s="163" t="s">
        <v>318</v>
      </c>
      <c r="AU2291" s="163" t="s">
        <v>84</v>
      </c>
      <c r="AV2291" s="13" t="s">
        <v>84</v>
      </c>
      <c r="AW2291" s="13" t="s">
        <v>4</v>
      </c>
      <c r="AX2291" s="13" t="s">
        <v>82</v>
      </c>
      <c r="AY2291" s="163" t="s">
        <v>307</v>
      </c>
    </row>
    <row r="2292" spans="2:65" s="1" customFormat="1" ht="21.75" customHeight="1">
      <c r="B2292" s="33"/>
      <c r="C2292" s="139" t="s">
        <v>1530</v>
      </c>
      <c r="D2292" s="139" t="s">
        <v>309</v>
      </c>
      <c r="E2292" s="140" t="s">
        <v>967</v>
      </c>
      <c r="F2292" s="141" t="s">
        <v>968</v>
      </c>
      <c r="G2292" s="142" t="s">
        <v>312</v>
      </c>
      <c r="H2292" s="143">
        <v>876.74</v>
      </c>
      <c r="I2292" s="144"/>
      <c r="J2292" s="145">
        <f>ROUND(I2292*H2292,2)</f>
        <v>0</v>
      </c>
      <c r="K2292" s="141" t="s">
        <v>313</v>
      </c>
      <c r="L2292" s="33"/>
      <c r="M2292" s="146" t="s">
        <v>1</v>
      </c>
      <c r="N2292" s="147" t="s">
        <v>40</v>
      </c>
      <c r="P2292" s="148">
        <f>O2292*H2292</f>
        <v>0</v>
      </c>
      <c r="Q2292" s="148">
        <v>0</v>
      </c>
      <c r="R2292" s="148">
        <f>Q2292*H2292</f>
        <v>0</v>
      </c>
      <c r="S2292" s="148">
        <v>0</v>
      </c>
      <c r="T2292" s="149">
        <f>S2292*H2292</f>
        <v>0</v>
      </c>
      <c r="AR2292" s="150" t="s">
        <v>314</v>
      </c>
      <c r="AT2292" s="150" t="s">
        <v>309</v>
      </c>
      <c r="AU2292" s="150" t="s">
        <v>84</v>
      </c>
      <c r="AY2292" s="18" t="s">
        <v>307</v>
      </c>
      <c r="BE2292" s="151">
        <f>IF(N2292="základní",J2292,0)</f>
        <v>0</v>
      </c>
      <c r="BF2292" s="151">
        <f>IF(N2292="snížená",J2292,0)</f>
        <v>0</v>
      </c>
      <c r="BG2292" s="151">
        <f>IF(N2292="zákl. přenesená",J2292,0)</f>
        <v>0</v>
      </c>
      <c r="BH2292" s="151">
        <f>IF(N2292="sníž. přenesená",J2292,0)</f>
        <v>0</v>
      </c>
      <c r="BI2292" s="151">
        <f>IF(N2292="nulová",J2292,0)</f>
        <v>0</v>
      </c>
      <c r="BJ2292" s="18" t="s">
        <v>82</v>
      </c>
      <c r="BK2292" s="151">
        <f>ROUND(I2292*H2292,2)</f>
        <v>0</v>
      </c>
      <c r="BL2292" s="18" t="s">
        <v>314</v>
      </c>
      <c r="BM2292" s="150" t="s">
        <v>3614</v>
      </c>
    </row>
    <row r="2293" spans="2:65" s="1" customFormat="1" ht="19.5">
      <c r="B2293" s="33"/>
      <c r="D2293" s="152" t="s">
        <v>316</v>
      </c>
      <c r="F2293" s="153" t="s">
        <v>970</v>
      </c>
      <c r="I2293" s="154"/>
      <c r="L2293" s="33"/>
      <c r="M2293" s="155"/>
      <c r="T2293" s="57"/>
      <c r="AT2293" s="18" t="s">
        <v>316</v>
      </c>
      <c r="AU2293" s="18" t="s">
        <v>84</v>
      </c>
    </row>
    <row r="2294" spans="2:65" s="1" customFormat="1" ht="24.2" customHeight="1">
      <c r="B2294" s="33"/>
      <c r="C2294" s="139" t="s">
        <v>1534</v>
      </c>
      <c r="D2294" s="139" t="s">
        <v>309</v>
      </c>
      <c r="E2294" s="140" t="s">
        <v>972</v>
      </c>
      <c r="F2294" s="141" t="s">
        <v>973</v>
      </c>
      <c r="G2294" s="142" t="s">
        <v>312</v>
      </c>
      <c r="H2294" s="143">
        <v>876.74</v>
      </c>
      <c r="I2294" s="144"/>
      <c r="J2294" s="145">
        <f>ROUND(I2294*H2294,2)</f>
        <v>0</v>
      </c>
      <c r="K2294" s="141" t="s">
        <v>313</v>
      </c>
      <c r="L2294" s="33"/>
      <c r="M2294" s="146" t="s">
        <v>1</v>
      </c>
      <c r="N2294" s="147" t="s">
        <v>40</v>
      </c>
      <c r="P2294" s="148">
        <f>O2294*H2294</f>
        <v>0</v>
      </c>
      <c r="Q2294" s="148">
        <v>0</v>
      </c>
      <c r="R2294" s="148">
        <f>Q2294*H2294</f>
        <v>0</v>
      </c>
      <c r="S2294" s="148">
        <v>0</v>
      </c>
      <c r="T2294" s="149">
        <f>S2294*H2294</f>
        <v>0</v>
      </c>
      <c r="AR2294" s="150" t="s">
        <v>314</v>
      </c>
      <c r="AT2294" s="150" t="s">
        <v>309</v>
      </c>
      <c r="AU2294" s="150" t="s">
        <v>84</v>
      </c>
      <c r="AY2294" s="18" t="s">
        <v>307</v>
      </c>
      <c r="BE2294" s="151">
        <f>IF(N2294="základní",J2294,0)</f>
        <v>0</v>
      </c>
      <c r="BF2294" s="151">
        <f>IF(N2294="snížená",J2294,0)</f>
        <v>0</v>
      </c>
      <c r="BG2294" s="151">
        <f>IF(N2294="zákl. přenesená",J2294,0)</f>
        <v>0</v>
      </c>
      <c r="BH2294" s="151">
        <f>IF(N2294="sníž. přenesená",J2294,0)</f>
        <v>0</v>
      </c>
      <c r="BI2294" s="151">
        <f>IF(N2294="nulová",J2294,0)</f>
        <v>0</v>
      </c>
      <c r="BJ2294" s="18" t="s">
        <v>82</v>
      </c>
      <c r="BK2294" s="151">
        <f>ROUND(I2294*H2294,2)</f>
        <v>0</v>
      </c>
      <c r="BL2294" s="18" t="s">
        <v>314</v>
      </c>
      <c r="BM2294" s="150" t="s">
        <v>3615</v>
      </c>
    </row>
    <row r="2295" spans="2:65" s="1" customFormat="1" ht="19.5">
      <c r="B2295" s="33"/>
      <c r="D2295" s="152" t="s">
        <v>316</v>
      </c>
      <c r="F2295" s="153" t="s">
        <v>975</v>
      </c>
      <c r="I2295" s="154"/>
      <c r="L2295" s="33"/>
      <c r="M2295" s="155"/>
      <c r="T2295" s="57"/>
      <c r="AT2295" s="18" t="s">
        <v>316</v>
      </c>
      <c r="AU2295" s="18" t="s">
        <v>84</v>
      </c>
    </row>
    <row r="2296" spans="2:65" s="13" customFormat="1" ht="11.25">
      <c r="B2296" s="162"/>
      <c r="D2296" s="152" t="s">
        <v>318</v>
      </c>
      <c r="E2296" s="163" t="s">
        <v>1</v>
      </c>
      <c r="F2296" s="164" t="s">
        <v>213</v>
      </c>
      <c r="H2296" s="165">
        <v>876.74</v>
      </c>
      <c r="I2296" s="166"/>
      <c r="L2296" s="162"/>
      <c r="M2296" s="167"/>
      <c r="T2296" s="168"/>
      <c r="AT2296" s="163" t="s">
        <v>318</v>
      </c>
      <c r="AU2296" s="163" t="s">
        <v>84</v>
      </c>
      <c r="AV2296" s="13" t="s">
        <v>84</v>
      </c>
      <c r="AW2296" s="13" t="s">
        <v>32</v>
      </c>
      <c r="AX2296" s="13" t="s">
        <v>82</v>
      </c>
      <c r="AY2296" s="163" t="s">
        <v>307</v>
      </c>
    </row>
    <row r="2297" spans="2:65" s="1" customFormat="1" ht="11.25">
      <c r="B2297" s="33"/>
      <c r="D2297" s="152" t="s">
        <v>648</v>
      </c>
      <c r="F2297" s="187" t="s">
        <v>935</v>
      </c>
      <c r="L2297" s="33"/>
      <c r="M2297" s="155"/>
      <c r="T2297" s="57"/>
      <c r="AU2297" s="18" t="s">
        <v>84</v>
      </c>
    </row>
    <row r="2298" spans="2:65" s="1" customFormat="1" ht="11.25">
      <c r="B2298" s="33"/>
      <c r="D2298" s="152" t="s">
        <v>648</v>
      </c>
      <c r="F2298" s="188" t="s">
        <v>3603</v>
      </c>
      <c r="H2298" s="189">
        <v>0</v>
      </c>
      <c r="L2298" s="33"/>
      <c r="M2298" s="155"/>
      <c r="T2298" s="57"/>
      <c r="AU2298" s="18" t="s">
        <v>84</v>
      </c>
    </row>
    <row r="2299" spans="2:65" s="1" customFormat="1" ht="11.25">
      <c r="B2299" s="33"/>
      <c r="D2299" s="152" t="s">
        <v>648</v>
      </c>
      <c r="F2299" s="188" t="s">
        <v>3604</v>
      </c>
      <c r="H2299" s="189">
        <v>707.91</v>
      </c>
      <c r="L2299" s="33"/>
      <c r="M2299" s="155"/>
      <c r="T2299" s="57"/>
      <c r="AU2299" s="18" t="s">
        <v>84</v>
      </c>
    </row>
    <row r="2300" spans="2:65" s="1" customFormat="1" ht="11.25">
      <c r="B2300" s="33"/>
      <c r="D2300" s="152" t="s">
        <v>648</v>
      </c>
      <c r="F2300" s="188" t="s">
        <v>2560</v>
      </c>
      <c r="H2300" s="189">
        <v>0</v>
      </c>
      <c r="L2300" s="33"/>
      <c r="M2300" s="155"/>
      <c r="T2300" s="57"/>
      <c r="AU2300" s="18" t="s">
        <v>84</v>
      </c>
    </row>
    <row r="2301" spans="2:65" s="1" customFormat="1" ht="11.25">
      <c r="B2301" s="33"/>
      <c r="D2301" s="152" t="s">
        <v>648</v>
      </c>
      <c r="F2301" s="188" t="s">
        <v>3605</v>
      </c>
      <c r="H2301" s="189">
        <v>135.22999999999999</v>
      </c>
      <c r="L2301" s="33"/>
      <c r="M2301" s="155"/>
      <c r="T2301" s="57"/>
      <c r="AU2301" s="18" t="s">
        <v>84</v>
      </c>
    </row>
    <row r="2302" spans="2:65" s="1" customFormat="1" ht="11.25">
      <c r="B2302" s="33"/>
      <c r="D2302" s="152" t="s">
        <v>648</v>
      </c>
      <c r="F2302" s="188" t="s">
        <v>3606</v>
      </c>
      <c r="H2302" s="189">
        <v>0</v>
      </c>
      <c r="L2302" s="33"/>
      <c r="M2302" s="155"/>
      <c r="T2302" s="57"/>
      <c r="AU2302" s="18" t="s">
        <v>84</v>
      </c>
    </row>
    <row r="2303" spans="2:65" s="1" customFormat="1" ht="11.25">
      <c r="B2303" s="33"/>
      <c r="D2303" s="152" t="s">
        <v>648</v>
      </c>
      <c r="F2303" s="188" t="s">
        <v>3607</v>
      </c>
      <c r="H2303" s="189">
        <v>33.6</v>
      </c>
      <c r="L2303" s="33"/>
      <c r="M2303" s="155"/>
      <c r="T2303" s="57"/>
      <c r="AU2303" s="18" t="s">
        <v>84</v>
      </c>
    </row>
    <row r="2304" spans="2:65" s="1" customFormat="1" ht="11.25">
      <c r="B2304" s="33"/>
      <c r="D2304" s="152" t="s">
        <v>648</v>
      </c>
      <c r="F2304" s="188" t="s">
        <v>325</v>
      </c>
      <c r="H2304" s="189">
        <v>876.74</v>
      </c>
      <c r="L2304" s="33"/>
      <c r="M2304" s="155"/>
      <c r="T2304" s="57"/>
      <c r="AU2304" s="18" t="s">
        <v>84</v>
      </c>
    </row>
    <row r="2305" spans="2:65" s="1" customFormat="1" ht="37.9" customHeight="1">
      <c r="B2305" s="33"/>
      <c r="C2305" s="139" t="s">
        <v>1541</v>
      </c>
      <c r="D2305" s="139" t="s">
        <v>309</v>
      </c>
      <c r="E2305" s="140" t="s">
        <v>976</v>
      </c>
      <c r="F2305" s="141" t="s">
        <v>977</v>
      </c>
      <c r="G2305" s="142" t="s">
        <v>312</v>
      </c>
      <c r="H2305" s="143">
        <v>700.47</v>
      </c>
      <c r="I2305" s="144"/>
      <c r="J2305" s="145">
        <f>ROUND(I2305*H2305,2)</f>
        <v>0</v>
      </c>
      <c r="K2305" s="141" t="s">
        <v>313</v>
      </c>
      <c r="L2305" s="33"/>
      <c r="M2305" s="146" t="s">
        <v>1</v>
      </c>
      <c r="N2305" s="147" t="s">
        <v>40</v>
      </c>
      <c r="P2305" s="148">
        <f>O2305*H2305</f>
        <v>0</v>
      </c>
      <c r="Q2305" s="148">
        <v>0</v>
      </c>
      <c r="R2305" s="148">
        <f>Q2305*H2305</f>
        <v>0</v>
      </c>
      <c r="S2305" s="148">
        <v>0</v>
      </c>
      <c r="T2305" s="149">
        <f>S2305*H2305</f>
        <v>0</v>
      </c>
      <c r="AR2305" s="150" t="s">
        <v>314</v>
      </c>
      <c r="AT2305" s="150" t="s">
        <v>309</v>
      </c>
      <c r="AU2305" s="150" t="s">
        <v>84</v>
      </c>
      <c r="AY2305" s="18" t="s">
        <v>307</v>
      </c>
      <c r="BE2305" s="151">
        <f>IF(N2305="základní",J2305,0)</f>
        <v>0</v>
      </c>
      <c r="BF2305" s="151">
        <f>IF(N2305="snížená",J2305,0)</f>
        <v>0</v>
      </c>
      <c r="BG2305" s="151">
        <f>IF(N2305="zákl. přenesená",J2305,0)</f>
        <v>0</v>
      </c>
      <c r="BH2305" s="151">
        <f>IF(N2305="sníž. přenesená",J2305,0)</f>
        <v>0</v>
      </c>
      <c r="BI2305" s="151">
        <f>IF(N2305="nulová",J2305,0)</f>
        <v>0</v>
      </c>
      <c r="BJ2305" s="18" t="s">
        <v>82</v>
      </c>
      <c r="BK2305" s="151">
        <f>ROUND(I2305*H2305,2)</f>
        <v>0</v>
      </c>
      <c r="BL2305" s="18" t="s">
        <v>314</v>
      </c>
      <c r="BM2305" s="150" t="s">
        <v>3616</v>
      </c>
    </row>
    <row r="2306" spans="2:65" s="1" customFormat="1" ht="19.5">
      <c r="B2306" s="33"/>
      <c r="D2306" s="152" t="s">
        <v>316</v>
      </c>
      <c r="F2306" s="153" t="s">
        <v>979</v>
      </c>
      <c r="I2306" s="154"/>
      <c r="L2306" s="33"/>
      <c r="M2306" s="155"/>
      <c r="T2306" s="57"/>
      <c r="AT2306" s="18" t="s">
        <v>316</v>
      </c>
      <c r="AU2306" s="18" t="s">
        <v>84</v>
      </c>
    </row>
    <row r="2307" spans="2:65" s="13" customFormat="1" ht="11.25">
      <c r="B2307" s="162"/>
      <c r="D2307" s="152" t="s">
        <v>318</v>
      </c>
      <c r="E2307" s="163" t="s">
        <v>1</v>
      </c>
      <c r="F2307" s="164" t="s">
        <v>3585</v>
      </c>
      <c r="H2307" s="165">
        <v>700.47</v>
      </c>
      <c r="I2307" s="166"/>
      <c r="L2307" s="162"/>
      <c r="M2307" s="167"/>
      <c r="T2307" s="168"/>
      <c r="AT2307" s="163" t="s">
        <v>318</v>
      </c>
      <c r="AU2307" s="163" t="s">
        <v>84</v>
      </c>
      <c r="AV2307" s="13" t="s">
        <v>84</v>
      </c>
      <c r="AW2307" s="13" t="s">
        <v>32</v>
      </c>
      <c r="AX2307" s="13" t="s">
        <v>82</v>
      </c>
      <c r="AY2307" s="163" t="s">
        <v>307</v>
      </c>
    </row>
    <row r="2308" spans="2:65" s="1" customFormat="1" ht="11.25">
      <c r="B2308" s="33"/>
      <c r="D2308" s="152" t="s">
        <v>648</v>
      </c>
      <c r="F2308" s="187" t="s">
        <v>3587</v>
      </c>
      <c r="L2308" s="33"/>
      <c r="M2308" s="155"/>
      <c r="T2308" s="57"/>
      <c r="AU2308" s="18" t="s">
        <v>84</v>
      </c>
    </row>
    <row r="2309" spans="2:65" s="1" customFormat="1" ht="11.25">
      <c r="B2309" s="33"/>
      <c r="D2309" s="152" t="s">
        <v>648</v>
      </c>
      <c r="F2309" s="188" t="s">
        <v>3087</v>
      </c>
      <c r="H2309" s="189">
        <v>0</v>
      </c>
      <c r="L2309" s="33"/>
      <c r="M2309" s="155"/>
      <c r="T2309" s="57"/>
      <c r="AU2309" s="18" t="s">
        <v>84</v>
      </c>
    </row>
    <row r="2310" spans="2:65" s="1" customFormat="1" ht="11.25">
      <c r="B2310" s="33"/>
      <c r="D2310" s="152" t="s">
        <v>648</v>
      </c>
      <c r="F2310" s="188" t="s">
        <v>3088</v>
      </c>
      <c r="H2310" s="189">
        <v>33.130000000000003</v>
      </c>
      <c r="L2310" s="33"/>
      <c r="M2310" s="155"/>
      <c r="T2310" s="57"/>
      <c r="AU2310" s="18" t="s">
        <v>84</v>
      </c>
    </row>
    <row r="2311" spans="2:65" s="1" customFormat="1" ht="11.25">
      <c r="B2311" s="33"/>
      <c r="D2311" s="152" t="s">
        <v>648</v>
      </c>
      <c r="F2311" s="188" t="s">
        <v>1</v>
      </c>
      <c r="H2311" s="189">
        <v>0</v>
      </c>
      <c r="L2311" s="33"/>
      <c r="M2311" s="155"/>
      <c r="T2311" s="57"/>
      <c r="AU2311" s="18" t="s">
        <v>84</v>
      </c>
    </row>
    <row r="2312" spans="2:65" s="1" customFormat="1" ht="11.25">
      <c r="B2312" s="33"/>
      <c r="D2312" s="152" t="s">
        <v>648</v>
      </c>
      <c r="F2312" s="188" t="s">
        <v>777</v>
      </c>
      <c r="H2312" s="189">
        <v>0</v>
      </c>
      <c r="L2312" s="33"/>
      <c r="M2312" s="155"/>
      <c r="T2312" s="57"/>
      <c r="AU2312" s="18" t="s">
        <v>84</v>
      </c>
    </row>
    <row r="2313" spans="2:65" s="1" customFormat="1" ht="11.25">
      <c r="B2313" s="33"/>
      <c r="D2313" s="152" t="s">
        <v>648</v>
      </c>
      <c r="F2313" s="188" t="s">
        <v>3588</v>
      </c>
      <c r="H2313" s="189">
        <v>38.061999999999998</v>
      </c>
      <c r="L2313" s="33"/>
      <c r="M2313" s="155"/>
      <c r="T2313" s="57"/>
      <c r="AU2313" s="18" t="s">
        <v>84</v>
      </c>
    </row>
    <row r="2314" spans="2:65" s="1" customFormat="1" ht="11.25">
      <c r="B2314" s="33"/>
      <c r="D2314" s="152" t="s">
        <v>648</v>
      </c>
      <c r="F2314" s="188" t="s">
        <v>3459</v>
      </c>
      <c r="H2314" s="189">
        <v>0</v>
      </c>
      <c r="L2314" s="33"/>
      <c r="M2314" s="155"/>
      <c r="T2314" s="57"/>
      <c r="AU2314" s="18" t="s">
        <v>84</v>
      </c>
    </row>
    <row r="2315" spans="2:65" s="1" customFormat="1" ht="11.25">
      <c r="B2315" s="33"/>
      <c r="D2315" s="152" t="s">
        <v>648</v>
      </c>
      <c r="F2315" s="188" t="s">
        <v>3551</v>
      </c>
      <c r="H2315" s="189">
        <v>14.16</v>
      </c>
      <c r="L2315" s="33"/>
      <c r="M2315" s="155"/>
      <c r="T2315" s="57"/>
      <c r="AU2315" s="18" t="s">
        <v>84</v>
      </c>
    </row>
    <row r="2316" spans="2:65" s="1" customFormat="1" ht="11.25">
      <c r="B2316" s="33"/>
      <c r="D2316" s="152" t="s">
        <v>648</v>
      </c>
      <c r="F2316" s="188" t="s">
        <v>3556</v>
      </c>
      <c r="H2316" s="189">
        <v>0</v>
      </c>
      <c r="L2316" s="33"/>
      <c r="M2316" s="155"/>
      <c r="T2316" s="57"/>
      <c r="AU2316" s="18" t="s">
        <v>84</v>
      </c>
    </row>
    <row r="2317" spans="2:65" s="1" customFormat="1" ht="11.25">
      <c r="B2317" s="33"/>
      <c r="D2317" s="152" t="s">
        <v>648</v>
      </c>
      <c r="F2317" s="188" t="s">
        <v>3589</v>
      </c>
      <c r="H2317" s="189">
        <v>13</v>
      </c>
      <c r="L2317" s="33"/>
      <c r="M2317" s="155"/>
      <c r="T2317" s="57"/>
      <c r="AU2317" s="18" t="s">
        <v>84</v>
      </c>
    </row>
    <row r="2318" spans="2:65" s="1" customFormat="1" ht="11.25">
      <c r="B2318" s="33"/>
      <c r="D2318" s="152" t="s">
        <v>648</v>
      </c>
      <c r="F2318" s="188" t="s">
        <v>3558</v>
      </c>
      <c r="H2318" s="189">
        <v>0</v>
      </c>
      <c r="L2318" s="33"/>
      <c r="M2318" s="155"/>
      <c r="T2318" s="57"/>
      <c r="AU2318" s="18" t="s">
        <v>84</v>
      </c>
    </row>
    <row r="2319" spans="2:65" s="1" customFormat="1" ht="11.25">
      <c r="B2319" s="33"/>
      <c r="D2319" s="152" t="s">
        <v>648</v>
      </c>
      <c r="F2319" s="188" t="s">
        <v>3559</v>
      </c>
      <c r="H2319" s="189">
        <v>14.37</v>
      </c>
      <c r="L2319" s="33"/>
      <c r="M2319" s="155"/>
      <c r="T2319" s="57"/>
      <c r="AU2319" s="18" t="s">
        <v>84</v>
      </c>
    </row>
    <row r="2320" spans="2:65" s="1" customFormat="1" ht="11.25">
      <c r="B2320" s="33"/>
      <c r="D2320" s="152" t="s">
        <v>648</v>
      </c>
      <c r="F2320" s="188" t="s">
        <v>3121</v>
      </c>
      <c r="H2320" s="189">
        <v>0</v>
      </c>
      <c r="L2320" s="33"/>
      <c r="M2320" s="155"/>
      <c r="T2320" s="57"/>
      <c r="AU2320" s="18" t="s">
        <v>84</v>
      </c>
    </row>
    <row r="2321" spans="2:47" s="1" customFormat="1" ht="11.25">
      <c r="B2321" s="33"/>
      <c r="D2321" s="152" t="s">
        <v>648</v>
      </c>
      <c r="F2321" s="188" t="s">
        <v>3590</v>
      </c>
      <c r="H2321" s="189">
        <v>28.196000000000002</v>
      </c>
      <c r="L2321" s="33"/>
      <c r="M2321" s="155"/>
      <c r="T2321" s="57"/>
      <c r="AU2321" s="18" t="s">
        <v>84</v>
      </c>
    </row>
    <row r="2322" spans="2:47" s="1" customFormat="1" ht="11.25">
      <c r="B2322" s="33"/>
      <c r="D2322" s="152" t="s">
        <v>648</v>
      </c>
      <c r="F2322" s="188" t="s">
        <v>1</v>
      </c>
      <c r="H2322" s="189">
        <v>0</v>
      </c>
      <c r="L2322" s="33"/>
      <c r="M2322" s="155"/>
      <c r="T2322" s="57"/>
      <c r="AU2322" s="18" t="s">
        <v>84</v>
      </c>
    </row>
    <row r="2323" spans="2:47" s="1" customFormat="1" ht="11.25">
      <c r="B2323" s="33"/>
      <c r="D2323" s="152" t="s">
        <v>648</v>
      </c>
      <c r="F2323" s="188" t="s">
        <v>3091</v>
      </c>
      <c r="H2323" s="189">
        <v>0</v>
      </c>
      <c r="L2323" s="33"/>
      <c r="M2323" s="155"/>
      <c r="T2323" s="57"/>
      <c r="AU2323" s="18" t="s">
        <v>84</v>
      </c>
    </row>
    <row r="2324" spans="2:47" s="1" customFormat="1" ht="11.25">
      <c r="B2324" s="33"/>
      <c r="D2324" s="152" t="s">
        <v>648</v>
      </c>
      <c r="F2324" s="188" t="s">
        <v>3092</v>
      </c>
      <c r="H2324" s="189">
        <v>14.77</v>
      </c>
      <c r="L2324" s="33"/>
      <c r="M2324" s="155"/>
      <c r="T2324" s="57"/>
      <c r="AU2324" s="18" t="s">
        <v>84</v>
      </c>
    </row>
    <row r="2325" spans="2:47" s="1" customFormat="1" ht="11.25">
      <c r="B2325" s="33"/>
      <c r="D2325" s="152" t="s">
        <v>648</v>
      </c>
      <c r="F2325" s="188" t="s">
        <v>1</v>
      </c>
      <c r="H2325" s="189">
        <v>0</v>
      </c>
      <c r="L2325" s="33"/>
      <c r="M2325" s="155"/>
      <c r="T2325" s="57"/>
      <c r="AU2325" s="18" t="s">
        <v>84</v>
      </c>
    </row>
    <row r="2326" spans="2:47" s="1" customFormat="1" ht="11.25">
      <c r="B2326" s="33"/>
      <c r="D2326" s="152" t="s">
        <v>648</v>
      </c>
      <c r="F2326" s="188" t="s">
        <v>3145</v>
      </c>
      <c r="H2326" s="189">
        <v>0</v>
      </c>
      <c r="L2326" s="33"/>
      <c r="M2326" s="155"/>
      <c r="T2326" s="57"/>
      <c r="AU2326" s="18" t="s">
        <v>84</v>
      </c>
    </row>
    <row r="2327" spans="2:47" s="1" customFormat="1" ht="11.25">
      <c r="B2327" s="33"/>
      <c r="D2327" s="152" t="s">
        <v>648</v>
      </c>
      <c r="F2327" s="188" t="s">
        <v>3591</v>
      </c>
      <c r="H2327" s="189">
        <v>39.56</v>
      </c>
      <c r="L2327" s="33"/>
      <c r="M2327" s="155"/>
      <c r="T2327" s="57"/>
      <c r="AU2327" s="18" t="s">
        <v>84</v>
      </c>
    </row>
    <row r="2328" spans="2:47" s="1" customFormat="1" ht="11.25">
      <c r="B2328" s="33"/>
      <c r="D2328" s="152" t="s">
        <v>648</v>
      </c>
      <c r="F2328" s="188" t="s">
        <v>3147</v>
      </c>
      <c r="H2328" s="189">
        <v>0</v>
      </c>
      <c r="L2328" s="33"/>
      <c r="M2328" s="155"/>
      <c r="T2328" s="57"/>
      <c r="AU2328" s="18" t="s">
        <v>84</v>
      </c>
    </row>
    <row r="2329" spans="2:47" s="1" customFormat="1" ht="11.25">
      <c r="B2329" s="33"/>
      <c r="D2329" s="152" t="s">
        <v>648</v>
      </c>
      <c r="F2329" s="188" t="s">
        <v>3392</v>
      </c>
      <c r="H2329" s="189">
        <v>56.7</v>
      </c>
      <c r="L2329" s="33"/>
      <c r="M2329" s="155"/>
      <c r="T2329" s="57"/>
      <c r="AU2329" s="18" t="s">
        <v>84</v>
      </c>
    </row>
    <row r="2330" spans="2:47" s="1" customFormat="1" ht="11.25">
      <c r="B2330" s="33"/>
      <c r="D2330" s="152" t="s">
        <v>648</v>
      </c>
      <c r="F2330" s="188" t="s">
        <v>3149</v>
      </c>
      <c r="H2330" s="189">
        <v>0</v>
      </c>
      <c r="L2330" s="33"/>
      <c r="M2330" s="155"/>
      <c r="T2330" s="57"/>
      <c r="AU2330" s="18" t="s">
        <v>84</v>
      </c>
    </row>
    <row r="2331" spans="2:47" s="1" customFormat="1" ht="11.25">
      <c r="B2331" s="33"/>
      <c r="D2331" s="152" t="s">
        <v>648</v>
      </c>
      <c r="F2331" s="188" t="s">
        <v>3393</v>
      </c>
      <c r="H2331" s="189">
        <v>56.51</v>
      </c>
      <c r="L2331" s="33"/>
      <c r="M2331" s="155"/>
      <c r="T2331" s="57"/>
      <c r="AU2331" s="18" t="s">
        <v>84</v>
      </c>
    </row>
    <row r="2332" spans="2:47" s="1" customFormat="1" ht="11.25">
      <c r="B2332" s="33"/>
      <c r="D2332" s="152" t="s">
        <v>648</v>
      </c>
      <c r="F2332" s="188" t="s">
        <v>3151</v>
      </c>
      <c r="H2332" s="189">
        <v>0</v>
      </c>
      <c r="L2332" s="33"/>
      <c r="M2332" s="155"/>
      <c r="T2332" s="57"/>
      <c r="AU2332" s="18" t="s">
        <v>84</v>
      </c>
    </row>
    <row r="2333" spans="2:47" s="1" customFormat="1" ht="11.25">
      <c r="B2333" s="33"/>
      <c r="D2333" s="152" t="s">
        <v>648</v>
      </c>
      <c r="F2333" s="188" t="s">
        <v>3394</v>
      </c>
      <c r="H2333" s="189">
        <v>56.74</v>
      </c>
      <c r="L2333" s="33"/>
      <c r="M2333" s="155"/>
      <c r="T2333" s="57"/>
      <c r="AU2333" s="18" t="s">
        <v>84</v>
      </c>
    </row>
    <row r="2334" spans="2:47" s="1" customFormat="1" ht="11.25">
      <c r="B2334" s="33"/>
      <c r="D2334" s="152" t="s">
        <v>648</v>
      </c>
      <c r="F2334" s="188" t="s">
        <v>3153</v>
      </c>
      <c r="H2334" s="189">
        <v>0</v>
      </c>
      <c r="L2334" s="33"/>
      <c r="M2334" s="155"/>
      <c r="T2334" s="57"/>
      <c r="AU2334" s="18" t="s">
        <v>84</v>
      </c>
    </row>
    <row r="2335" spans="2:47" s="1" customFormat="1" ht="11.25">
      <c r="B2335" s="33"/>
      <c r="D2335" s="152" t="s">
        <v>648</v>
      </c>
      <c r="F2335" s="188" t="s">
        <v>3395</v>
      </c>
      <c r="H2335" s="189">
        <v>58.05</v>
      </c>
      <c r="L2335" s="33"/>
      <c r="M2335" s="155"/>
      <c r="T2335" s="57"/>
      <c r="AU2335" s="18" t="s">
        <v>84</v>
      </c>
    </row>
    <row r="2336" spans="2:47" s="1" customFormat="1" ht="11.25">
      <c r="B2336" s="33"/>
      <c r="D2336" s="152" t="s">
        <v>648</v>
      </c>
      <c r="F2336" s="188" t="s">
        <v>325</v>
      </c>
      <c r="H2336" s="189">
        <v>423.24799999999999</v>
      </c>
      <c r="L2336" s="33"/>
      <c r="M2336" s="155"/>
      <c r="T2336" s="57"/>
      <c r="AU2336" s="18" t="s">
        <v>84</v>
      </c>
    </row>
    <row r="2337" spans="2:47" s="1" customFormat="1" ht="11.25">
      <c r="B2337" s="33"/>
      <c r="D2337" s="152" t="s">
        <v>648</v>
      </c>
      <c r="F2337" s="187" t="s">
        <v>3592</v>
      </c>
      <c r="L2337" s="33"/>
      <c r="M2337" s="155"/>
      <c r="T2337" s="57"/>
      <c r="AU2337" s="18" t="s">
        <v>84</v>
      </c>
    </row>
    <row r="2338" spans="2:47" s="1" customFormat="1" ht="11.25">
      <c r="B2338" s="33"/>
      <c r="D2338" s="152" t="s">
        <v>648</v>
      </c>
      <c r="F2338" s="188" t="s">
        <v>3554</v>
      </c>
      <c r="H2338" s="189">
        <v>0</v>
      </c>
      <c r="L2338" s="33"/>
      <c r="M2338" s="155"/>
      <c r="T2338" s="57"/>
      <c r="AU2338" s="18" t="s">
        <v>84</v>
      </c>
    </row>
    <row r="2339" spans="2:47" s="1" customFormat="1" ht="11.25">
      <c r="B2339" s="33"/>
      <c r="D2339" s="152" t="s">
        <v>648</v>
      </c>
      <c r="F2339" s="188" t="s">
        <v>3555</v>
      </c>
      <c r="H2339" s="189">
        <v>14.28</v>
      </c>
      <c r="L2339" s="33"/>
      <c r="M2339" s="155"/>
      <c r="T2339" s="57"/>
      <c r="AU2339" s="18" t="s">
        <v>84</v>
      </c>
    </row>
    <row r="2340" spans="2:47" s="1" customFormat="1" ht="11.25">
      <c r="B2340" s="33"/>
      <c r="D2340" s="152" t="s">
        <v>648</v>
      </c>
      <c r="F2340" s="188" t="s">
        <v>1</v>
      </c>
      <c r="H2340" s="189">
        <v>0</v>
      </c>
      <c r="L2340" s="33"/>
      <c r="M2340" s="155"/>
      <c r="T2340" s="57"/>
      <c r="AU2340" s="18" t="s">
        <v>84</v>
      </c>
    </row>
    <row r="2341" spans="2:47" s="1" customFormat="1" ht="11.25">
      <c r="B2341" s="33"/>
      <c r="D2341" s="152" t="s">
        <v>648</v>
      </c>
      <c r="F2341" s="188" t="s">
        <v>3122</v>
      </c>
      <c r="H2341" s="189">
        <v>0</v>
      </c>
      <c r="L2341" s="33"/>
      <c r="M2341" s="155"/>
      <c r="T2341" s="57"/>
      <c r="AU2341" s="18" t="s">
        <v>84</v>
      </c>
    </row>
    <row r="2342" spans="2:47" s="1" customFormat="1" ht="11.25">
      <c r="B2342" s="33"/>
      <c r="D2342" s="152" t="s">
        <v>648</v>
      </c>
      <c r="F2342" s="188" t="s">
        <v>3384</v>
      </c>
      <c r="H2342" s="189">
        <v>4.45</v>
      </c>
      <c r="L2342" s="33"/>
      <c r="M2342" s="155"/>
      <c r="T2342" s="57"/>
      <c r="AU2342" s="18" t="s">
        <v>84</v>
      </c>
    </row>
    <row r="2343" spans="2:47" s="1" customFormat="1" ht="11.25">
      <c r="B2343" s="33"/>
      <c r="D2343" s="152" t="s">
        <v>648</v>
      </c>
      <c r="F2343" s="188" t="s">
        <v>3124</v>
      </c>
      <c r="H2343" s="189">
        <v>0</v>
      </c>
      <c r="L2343" s="33"/>
      <c r="M2343" s="155"/>
      <c r="T2343" s="57"/>
      <c r="AU2343" s="18" t="s">
        <v>84</v>
      </c>
    </row>
    <row r="2344" spans="2:47" s="1" customFormat="1" ht="11.25">
      <c r="B2344" s="33"/>
      <c r="D2344" s="152" t="s">
        <v>648</v>
      </c>
      <c r="F2344" s="188" t="s">
        <v>3381</v>
      </c>
      <c r="H2344" s="189">
        <v>23.32</v>
      </c>
      <c r="L2344" s="33"/>
      <c r="M2344" s="155"/>
      <c r="T2344" s="57"/>
      <c r="AU2344" s="18" t="s">
        <v>84</v>
      </c>
    </row>
    <row r="2345" spans="2:47" s="1" customFormat="1" ht="11.25">
      <c r="B2345" s="33"/>
      <c r="D2345" s="152" t="s">
        <v>648</v>
      </c>
      <c r="F2345" s="188" t="s">
        <v>3126</v>
      </c>
      <c r="H2345" s="189">
        <v>0</v>
      </c>
      <c r="L2345" s="33"/>
      <c r="M2345" s="155"/>
      <c r="T2345" s="57"/>
      <c r="AU2345" s="18" t="s">
        <v>84</v>
      </c>
    </row>
    <row r="2346" spans="2:47" s="1" customFormat="1" ht="11.25">
      <c r="B2346" s="33"/>
      <c r="D2346" s="152" t="s">
        <v>648</v>
      </c>
      <c r="F2346" s="188" t="s">
        <v>3382</v>
      </c>
      <c r="H2346" s="189">
        <v>12.03</v>
      </c>
      <c r="L2346" s="33"/>
      <c r="M2346" s="155"/>
      <c r="T2346" s="57"/>
      <c r="AU2346" s="18" t="s">
        <v>84</v>
      </c>
    </row>
    <row r="2347" spans="2:47" s="1" customFormat="1" ht="11.25">
      <c r="B2347" s="33"/>
      <c r="D2347" s="152" t="s">
        <v>648</v>
      </c>
      <c r="F2347" s="188" t="s">
        <v>3128</v>
      </c>
      <c r="H2347" s="189">
        <v>0</v>
      </c>
      <c r="L2347" s="33"/>
      <c r="M2347" s="155"/>
      <c r="T2347" s="57"/>
      <c r="AU2347" s="18" t="s">
        <v>84</v>
      </c>
    </row>
    <row r="2348" spans="2:47" s="1" customFormat="1" ht="11.25">
      <c r="B2348" s="33"/>
      <c r="D2348" s="152" t="s">
        <v>648</v>
      </c>
      <c r="F2348" s="188" t="s">
        <v>3199</v>
      </c>
      <c r="H2348" s="189">
        <v>1.35</v>
      </c>
      <c r="L2348" s="33"/>
      <c r="M2348" s="155"/>
      <c r="T2348" s="57"/>
      <c r="AU2348" s="18" t="s">
        <v>84</v>
      </c>
    </row>
    <row r="2349" spans="2:47" s="1" customFormat="1" ht="11.25">
      <c r="B2349" s="33"/>
      <c r="D2349" s="152" t="s">
        <v>648</v>
      </c>
      <c r="F2349" s="188" t="s">
        <v>3132</v>
      </c>
      <c r="H2349" s="189">
        <v>0</v>
      </c>
      <c r="L2349" s="33"/>
      <c r="M2349" s="155"/>
      <c r="T2349" s="57"/>
      <c r="AU2349" s="18" t="s">
        <v>84</v>
      </c>
    </row>
    <row r="2350" spans="2:47" s="1" customFormat="1" ht="11.25">
      <c r="B2350" s="33"/>
      <c r="D2350" s="152" t="s">
        <v>648</v>
      </c>
      <c r="F2350" s="188" t="s">
        <v>3200</v>
      </c>
      <c r="H2350" s="189">
        <v>2.1019999999999999</v>
      </c>
      <c r="L2350" s="33"/>
      <c r="M2350" s="155"/>
      <c r="T2350" s="57"/>
      <c r="AU2350" s="18" t="s">
        <v>84</v>
      </c>
    </row>
    <row r="2351" spans="2:47" s="1" customFormat="1" ht="11.25">
      <c r="B2351" s="33"/>
      <c r="D2351" s="152" t="s">
        <v>648</v>
      </c>
      <c r="F2351" s="188" t="s">
        <v>3134</v>
      </c>
      <c r="H2351" s="189">
        <v>0</v>
      </c>
      <c r="L2351" s="33"/>
      <c r="M2351" s="155"/>
      <c r="T2351" s="57"/>
      <c r="AU2351" s="18" t="s">
        <v>84</v>
      </c>
    </row>
    <row r="2352" spans="2:47" s="1" customFormat="1" ht="11.25">
      <c r="B2352" s="33"/>
      <c r="D2352" s="152" t="s">
        <v>648</v>
      </c>
      <c r="F2352" s="188" t="s">
        <v>3201</v>
      </c>
      <c r="H2352" s="189">
        <v>19.420000000000002</v>
      </c>
      <c r="L2352" s="33"/>
      <c r="M2352" s="155"/>
      <c r="T2352" s="57"/>
      <c r="AU2352" s="18" t="s">
        <v>84</v>
      </c>
    </row>
    <row r="2353" spans="2:47" s="1" customFormat="1" ht="11.25">
      <c r="B2353" s="33"/>
      <c r="D2353" s="152" t="s">
        <v>648</v>
      </c>
      <c r="F2353" s="188" t="s">
        <v>3136</v>
      </c>
      <c r="H2353" s="189">
        <v>0</v>
      </c>
      <c r="L2353" s="33"/>
      <c r="M2353" s="155"/>
      <c r="T2353" s="57"/>
      <c r="AU2353" s="18" t="s">
        <v>84</v>
      </c>
    </row>
    <row r="2354" spans="2:47" s="1" customFormat="1" ht="11.25">
      <c r="B2354" s="33"/>
      <c r="D2354" s="152" t="s">
        <v>648</v>
      </c>
      <c r="F2354" s="188" t="s">
        <v>3202</v>
      </c>
      <c r="H2354" s="189">
        <v>1.94</v>
      </c>
      <c r="L2354" s="33"/>
      <c r="M2354" s="155"/>
      <c r="T2354" s="57"/>
      <c r="AU2354" s="18" t="s">
        <v>84</v>
      </c>
    </row>
    <row r="2355" spans="2:47" s="1" customFormat="1" ht="11.25">
      <c r="B2355" s="33"/>
      <c r="D2355" s="152" t="s">
        <v>648</v>
      </c>
      <c r="F2355" s="188" t="s">
        <v>3140</v>
      </c>
      <c r="H2355" s="189">
        <v>0</v>
      </c>
      <c r="L2355" s="33"/>
      <c r="M2355" s="155"/>
      <c r="T2355" s="57"/>
      <c r="AU2355" s="18" t="s">
        <v>84</v>
      </c>
    </row>
    <row r="2356" spans="2:47" s="1" customFormat="1" ht="11.25">
      <c r="B2356" s="33"/>
      <c r="D2356" s="152" t="s">
        <v>648</v>
      </c>
      <c r="F2356" s="188" t="s">
        <v>3203</v>
      </c>
      <c r="H2356" s="189">
        <v>5.47</v>
      </c>
      <c r="L2356" s="33"/>
      <c r="M2356" s="155"/>
      <c r="T2356" s="57"/>
      <c r="AU2356" s="18" t="s">
        <v>84</v>
      </c>
    </row>
    <row r="2357" spans="2:47" s="1" customFormat="1" ht="11.25">
      <c r="B2357" s="33"/>
      <c r="D2357" s="152" t="s">
        <v>648</v>
      </c>
      <c r="F2357" s="188" t="s">
        <v>3142</v>
      </c>
      <c r="H2357" s="189">
        <v>0</v>
      </c>
      <c r="L2357" s="33"/>
      <c r="M2357" s="155"/>
      <c r="T2357" s="57"/>
      <c r="AU2357" s="18" t="s">
        <v>84</v>
      </c>
    </row>
    <row r="2358" spans="2:47" s="1" customFormat="1" ht="11.25">
      <c r="B2358" s="33"/>
      <c r="D2358" s="152" t="s">
        <v>648</v>
      </c>
      <c r="F2358" s="188" t="s">
        <v>3201</v>
      </c>
      <c r="H2358" s="189">
        <v>19.420000000000002</v>
      </c>
      <c r="L2358" s="33"/>
      <c r="M2358" s="155"/>
      <c r="T2358" s="57"/>
      <c r="AU2358" s="18" t="s">
        <v>84</v>
      </c>
    </row>
    <row r="2359" spans="2:47" s="1" customFormat="1" ht="11.25">
      <c r="B2359" s="33"/>
      <c r="D2359" s="152" t="s">
        <v>648</v>
      </c>
      <c r="F2359" s="188" t="s">
        <v>3143</v>
      </c>
      <c r="H2359" s="189">
        <v>0</v>
      </c>
      <c r="L2359" s="33"/>
      <c r="M2359" s="155"/>
      <c r="T2359" s="57"/>
      <c r="AU2359" s="18" t="s">
        <v>84</v>
      </c>
    </row>
    <row r="2360" spans="2:47" s="1" customFormat="1" ht="11.25">
      <c r="B2360" s="33"/>
      <c r="D2360" s="152" t="s">
        <v>648</v>
      </c>
      <c r="F2360" s="188" t="s">
        <v>3202</v>
      </c>
      <c r="H2360" s="189">
        <v>1.94</v>
      </c>
      <c r="L2360" s="33"/>
      <c r="M2360" s="155"/>
      <c r="T2360" s="57"/>
      <c r="AU2360" s="18" t="s">
        <v>84</v>
      </c>
    </row>
    <row r="2361" spans="2:47" s="1" customFormat="1" ht="11.25">
      <c r="B2361" s="33"/>
      <c r="D2361" s="152" t="s">
        <v>648</v>
      </c>
      <c r="F2361" s="188" t="s">
        <v>325</v>
      </c>
      <c r="H2361" s="189">
        <v>105.72199999999999</v>
      </c>
      <c r="L2361" s="33"/>
      <c r="M2361" s="155"/>
      <c r="T2361" s="57"/>
      <c r="AU2361" s="18" t="s">
        <v>84</v>
      </c>
    </row>
    <row r="2362" spans="2:47" s="1" customFormat="1" ht="11.25">
      <c r="B2362" s="33"/>
      <c r="D2362" s="152" t="s">
        <v>648</v>
      </c>
      <c r="F2362" s="187" t="s">
        <v>3593</v>
      </c>
      <c r="L2362" s="33"/>
      <c r="M2362" s="155"/>
      <c r="T2362" s="57"/>
      <c r="AU2362" s="18" t="s">
        <v>84</v>
      </c>
    </row>
    <row r="2363" spans="2:47" s="1" customFormat="1" ht="11.25">
      <c r="B2363" s="33"/>
      <c r="D2363" s="152" t="s">
        <v>648</v>
      </c>
      <c r="F2363" s="188" t="s">
        <v>733</v>
      </c>
      <c r="H2363" s="189">
        <v>0</v>
      </c>
      <c r="L2363" s="33"/>
      <c r="M2363" s="155"/>
      <c r="T2363" s="57"/>
      <c r="AU2363" s="18" t="s">
        <v>84</v>
      </c>
    </row>
    <row r="2364" spans="2:47" s="1" customFormat="1" ht="11.25">
      <c r="B2364" s="33"/>
      <c r="D2364" s="152" t="s">
        <v>648</v>
      </c>
      <c r="F2364" s="188" t="s">
        <v>734</v>
      </c>
      <c r="H2364" s="189">
        <v>64.400000000000006</v>
      </c>
      <c r="L2364" s="33"/>
      <c r="M2364" s="155"/>
      <c r="T2364" s="57"/>
      <c r="AU2364" s="18" t="s">
        <v>84</v>
      </c>
    </row>
    <row r="2365" spans="2:47" s="1" customFormat="1" ht="11.25">
      <c r="B2365" s="33"/>
      <c r="D2365" s="152" t="s">
        <v>648</v>
      </c>
      <c r="F2365" s="188" t="s">
        <v>3594</v>
      </c>
      <c r="H2365" s="189">
        <v>-5.3280000000000003</v>
      </c>
      <c r="L2365" s="33"/>
      <c r="M2365" s="155"/>
      <c r="T2365" s="57"/>
      <c r="AU2365" s="18" t="s">
        <v>84</v>
      </c>
    </row>
    <row r="2366" spans="2:47" s="1" customFormat="1" ht="11.25">
      <c r="B2366" s="33"/>
      <c r="D2366" s="152" t="s">
        <v>648</v>
      </c>
      <c r="F2366" s="188" t="s">
        <v>3595</v>
      </c>
      <c r="H2366" s="189">
        <v>-0.42</v>
      </c>
      <c r="L2366" s="33"/>
      <c r="M2366" s="155"/>
      <c r="T2366" s="57"/>
      <c r="AU2366" s="18" t="s">
        <v>84</v>
      </c>
    </row>
    <row r="2367" spans="2:47" s="1" customFormat="1" ht="11.25">
      <c r="B2367" s="33"/>
      <c r="D2367" s="152" t="s">
        <v>648</v>
      </c>
      <c r="F2367" s="188" t="s">
        <v>735</v>
      </c>
      <c r="H2367" s="189">
        <v>0</v>
      </c>
      <c r="L2367" s="33"/>
      <c r="M2367" s="155"/>
      <c r="T2367" s="57"/>
      <c r="AU2367" s="18" t="s">
        <v>84</v>
      </c>
    </row>
    <row r="2368" spans="2:47" s="1" customFormat="1" ht="11.25">
      <c r="B2368" s="33"/>
      <c r="D2368" s="152" t="s">
        <v>648</v>
      </c>
      <c r="F2368" s="188" t="s">
        <v>734</v>
      </c>
      <c r="H2368" s="189">
        <v>64.400000000000006</v>
      </c>
      <c r="L2368" s="33"/>
      <c r="M2368" s="155"/>
      <c r="T2368" s="57"/>
      <c r="AU2368" s="18" t="s">
        <v>84</v>
      </c>
    </row>
    <row r="2369" spans="2:47" s="1" customFormat="1" ht="11.25">
      <c r="B2369" s="33"/>
      <c r="D2369" s="152" t="s">
        <v>648</v>
      </c>
      <c r="F2369" s="188" t="s">
        <v>3594</v>
      </c>
      <c r="H2369" s="189">
        <v>-5.3280000000000003</v>
      </c>
      <c r="L2369" s="33"/>
      <c r="M2369" s="155"/>
      <c r="T2369" s="57"/>
      <c r="AU2369" s="18" t="s">
        <v>84</v>
      </c>
    </row>
    <row r="2370" spans="2:47" s="1" customFormat="1" ht="11.25">
      <c r="B2370" s="33"/>
      <c r="D2370" s="152" t="s">
        <v>648</v>
      </c>
      <c r="F2370" s="188" t="s">
        <v>3595</v>
      </c>
      <c r="H2370" s="189">
        <v>-0.42</v>
      </c>
      <c r="L2370" s="33"/>
      <c r="M2370" s="155"/>
      <c r="T2370" s="57"/>
      <c r="AU2370" s="18" t="s">
        <v>84</v>
      </c>
    </row>
    <row r="2371" spans="2:47" s="1" customFormat="1" ht="11.25">
      <c r="B2371" s="33"/>
      <c r="D2371" s="152" t="s">
        <v>648</v>
      </c>
      <c r="F2371" s="188" t="s">
        <v>325</v>
      </c>
      <c r="H2371" s="189">
        <v>117.304</v>
      </c>
      <c r="L2371" s="33"/>
      <c r="M2371" s="155"/>
      <c r="T2371" s="57"/>
      <c r="AU2371" s="18" t="s">
        <v>84</v>
      </c>
    </row>
    <row r="2372" spans="2:47" s="1" customFormat="1" ht="11.25">
      <c r="B2372" s="33"/>
      <c r="D2372" s="152" t="s">
        <v>648</v>
      </c>
      <c r="F2372" s="187" t="s">
        <v>3596</v>
      </c>
      <c r="L2372" s="33"/>
      <c r="M2372" s="155"/>
      <c r="T2372" s="57"/>
      <c r="AU2372" s="18" t="s">
        <v>84</v>
      </c>
    </row>
    <row r="2373" spans="2:47" s="1" customFormat="1" ht="11.25">
      <c r="B2373" s="33"/>
      <c r="D2373" s="152" t="s">
        <v>648</v>
      </c>
      <c r="F2373" s="188" t="s">
        <v>3597</v>
      </c>
      <c r="H2373" s="189">
        <v>101.1</v>
      </c>
      <c r="L2373" s="33"/>
      <c r="M2373" s="155"/>
      <c r="T2373" s="57"/>
      <c r="AU2373" s="18" t="s">
        <v>84</v>
      </c>
    </row>
    <row r="2374" spans="2:47" s="1" customFormat="1" ht="11.25">
      <c r="B2374" s="33"/>
      <c r="D2374" s="152" t="s">
        <v>648</v>
      </c>
      <c r="F2374" s="188" t="s">
        <v>3598</v>
      </c>
      <c r="H2374" s="189">
        <v>27.776</v>
      </c>
      <c r="L2374" s="33"/>
      <c r="M2374" s="155"/>
      <c r="T2374" s="57"/>
      <c r="AU2374" s="18" t="s">
        <v>84</v>
      </c>
    </row>
    <row r="2375" spans="2:47" s="1" customFormat="1" ht="11.25">
      <c r="B2375" s="33"/>
      <c r="D2375" s="152" t="s">
        <v>648</v>
      </c>
      <c r="F2375" s="188" t="s">
        <v>3599</v>
      </c>
      <c r="H2375" s="189">
        <v>1.1599999999999999</v>
      </c>
      <c r="L2375" s="33"/>
      <c r="M2375" s="155"/>
      <c r="T2375" s="57"/>
      <c r="AU2375" s="18" t="s">
        <v>84</v>
      </c>
    </row>
    <row r="2376" spans="2:47" s="1" customFormat="1" ht="11.25">
      <c r="B2376" s="33"/>
      <c r="D2376" s="152" t="s">
        <v>648</v>
      </c>
      <c r="F2376" s="188" t="s">
        <v>3600</v>
      </c>
      <c r="H2376" s="189">
        <v>1.86</v>
      </c>
      <c r="L2376" s="33"/>
      <c r="M2376" s="155"/>
      <c r="T2376" s="57"/>
      <c r="AU2376" s="18" t="s">
        <v>84</v>
      </c>
    </row>
    <row r="2377" spans="2:47" s="1" customFormat="1" ht="11.25">
      <c r="B2377" s="33"/>
      <c r="D2377" s="152" t="s">
        <v>648</v>
      </c>
      <c r="F2377" s="188" t="s">
        <v>325</v>
      </c>
      <c r="H2377" s="189">
        <v>131.89599999999999</v>
      </c>
      <c r="L2377" s="33"/>
      <c r="M2377" s="155"/>
      <c r="T2377" s="57"/>
      <c r="AU2377" s="18" t="s">
        <v>84</v>
      </c>
    </row>
    <row r="2378" spans="2:47" s="1" customFormat="1" ht="11.25">
      <c r="B2378" s="33"/>
      <c r="D2378" s="152" t="s">
        <v>648</v>
      </c>
      <c r="F2378" s="187" t="s">
        <v>3601</v>
      </c>
      <c r="L2378" s="33"/>
      <c r="M2378" s="155"/>
      <c r="T2378" s="57"/>
      <c r="AU2378" s="18" t="s">
        <v>84</v>
      </c>
    </row>
    <row r="2379" spans="2:47" s="1" customFormat="1" ht="11.25">
      <c r="B2379" s="33"/>
      <c r="D2379" s="152" t="s">
        <v>648</v>
      </c>
      <c r="F2379" s="188" t="s">
        <v>3110</v>
      </c>
      <c r="H2379" s="189">
        <v>0</v>
      </c>
      <c r="L2379" s="33"/>
      <c r="M2379" s="155"/>
      <c r="T2379" s="57"/>
      <c r="AU2379" s="18" t="s">
        <v>84</v>
      </c>
    </row>
    <row r="2380" spans="2:47" s="1" customFormat="1" ht="11.25">
      <c r="B2380" s="33"/>
      <c r="D2380" s="152" t="s">
        <v>648</v>
      </c>
      <c r="F2380" s="188" t="s">
        <v>3376</v>
      </c>
      <c r="H2380" s="189">
        <v>5.73</v>
      </c>
      <c r="L2380" s="33"/>
      <c r="M2380" s="155"/>
      <c r="T2380" s="57"/>
      <c r="AU2380" s="18" t="s">
        <v>84</v>
      </c>
    </row>
    <row r="2381" spans="2:47" s="1" customFormat="1" ht="11.25">
      <c r="B2381" s="33"/>
      <c r="D2381" s="152" t="s">
        <v>648</v>
      </c>
      <c r="F2381" s="188" t="s">
        <v>3112</v>
      </c>
      <c r="H2381" s="189">
        <v>0</v>
      </c>
      <c r="L2381" s="33"/>
      <c r="M2381" s="155"/>
      <c r="T2381" s="57"/>
      <c r="AU2381" s="18" t="s">
        <v>84</v>
      </c>
    </row>
    <row r="2382" spans="2:47" s="1" customFormat="1" ht="11.25">
      <c r="B2382" s="33"/>
      <c r="D2382" s="152" t="s">
        <v>648</v>
      </c>
      <c r="F2382" s="188" t="s">
        <v>3377</v>
      </c>
      <c r="H2382" s="189">
        <v>1.83</v>
      </c>
      <c r="L2382" s="33"/>
      <c r="M2382" s="155"/>
      <c r="T2382" s="57"/>
      <c r="AU2382" s="18" t="s">
        <v>84</v>
      </c>
    </row>
    <row r="2383" spans="2:47" s="1" customFormat="1" ht="11.25">
      <c r="B2383" s="33"/>
      <c r="D2383" s="152" t="s">
        <v>648</v>
      </c>
      <c r="F2383" s="188" t="s">
        <v>3114</v>
      </c>
      <c r="H2383" s="189">
        <v>0</v>
      </c>
      <c r="L2383" s="33"/>
      <c r="M2383" s="155"/>
      <c r="T2383" s="57"/>
      <c r="AU2383" s="18" t="s">
        <v>84</v>
      </c>
    </row>
    <row r="2384" spans="2:47" s="1" customFormat="1" ht="11.25">
      <c r="B2384" s="33"/>
      <c r="D2384" s="152" t="s">
        <v>648</v>
      </c>
      <c r="F2384" s="188" t="s">
        <v>3378</v>
      </c>
      <c r="H2384" s="189">
        <v>4.9800000000000004</v>
      </c>
      <c r="L2384" s="33"/>
      <c r="M2384" s="155"/>
      <c r="T2384" s="57"/>
      <c r="AU2384" s="18" t="s">
        <v>84</v>
      </c>
    </row>
    <row r="2385" spans="2:63" s="1" customFormat="1" ht="11.25">
      <c r="B2385" s="33"/>
      <c r="D2385" s="152" t="s">
        <v>648</v>
      </c>
      <c r="F2385" s="188" t="s">
        <v>3116</v>
      </c>
      <c r="H2385" s="189">
        <v>0</v>
      </c>
      <c r="L2385" s="33"/>
      <c r="M2385" s="155"/>
      <c r="T2385" s="57"/>
      <c r="AU2385" s="18" t="s">
        <v>84</v>
      </c>
    </row>
    <row r="2386" spans="2:63" s="1" customFormat="1" ht="11.25">
      <c r="B2386" s="33"/>
      <c r="D2386" s="152" t="s">
        <v>648</v>
      </c>
      <c r="F2386" s="188" t="s">
        <v>3379</v>
      </c>
      <c r="H2386" s="189">
        <v>8.98</v>
      </c>
      <c r="L2386" s="33"/>
      <c r="M2386" s="155"/>
      <c r="T2386" s="57"/>
      <c r="AU2386" s="18" t="s">
        <v>84</v>
      </c>
    </row>
    <row r="2387" spans="2:63" s="1" customFormat="1" ht="11.25">
      <c r="B2387" s="33"/>
      <c r="D2387" s="152" t="s">
        <v>648</v>
      </c>
      <c r="F2387" s="188" t="s">
        <v>3129</v>
      </c>
      <c r="H2387" s="189">
        <v>0</v>
      </c>
      <c r="L2387" s="33"/>
      <c r="M2387" s="155"/>
      <c r="T2387" s="57"/>
      <c r="AU2387" s="18" t="s">
        <v>84</v>
      </c>
    </row>
    <row r="2388" spans="2:63" s="1" customFormat="1" ht="11.25">
      <c r="B2388" s="33"/>
      <c r="D2388" s="152" t="s">
        <v>648</v>
      </c>
      <c r="F2388" s="188" t="s">
        <v>3385</v>
      </c>
      <c r="H2388" s="189">
        <v>5.23</v>
      </c>
      <c r="L2388" s="33"/>
      <c r="M2388" s="155"/>
      <c r="T2388" s="57"/>
      <c r="AU2388" s="18" t="s">
        <v>84</v>
      </c>
    </row>
    <row r="2389" spans="2:63" s="1" customFormat="1" ht="11.25">
      <c r="B2389" s="33"/>
      <c r="D2389" s="152" t="s">
        <v>648</v>
      </c>
      <c r="F2389" s="188" t="s">
        <v>3138</v>
      </c>
      <c r="H2389" s="189">
        <v>0</v>
      </c>
      <c r="L2389" s="33"/>
      <c r="M2389" s="155"/>
      <c r="T2389" s="57"/>
      <c r="AU2389" s="18" t="s">
        <v>84</v>
      </c>
    </row>
    <row r="2390" spans="2:63" s="1" customFormat="1" ht="11.25">
      <c r="B2390" s="33"/>
      <c r="D2390" s="152" t="s">
        <v>648</v>
      </c>
      <c r="F2390" s="188" t="s">
        <v>3386</v>
      </c>
      <c r="H2390" s="189">
        <v>3.5</v>
      </c>
      <c r="L2390" s="33"/>
      <c r="M2390" s="155"/>
      <c r="T2390" s="57"/>
      <c r="AU2390" s="18" t="s">
        <v>84</v>
      </c>
    </row>
    <row r="2391" spans="2:63" s="1" customFormat="1" ht="11.25">
      <c r="B2391" s="33"/>
      <c r="D2391" s="152" t="s">
        <v>648</v>
      </c>
      <c r="F2391" s="188" t="s">
        <v>3144</v>
      </c>
      <c r="H2391" s="189">
        <v>0</v>
      </c>
      <c r="L2391" s="33"/>
      <c r="M2391" s="155"/>
      <c r="T2391" s="57"/>
      <c r="AU2391" s="18" t="s">
        <v>84</v>
      </c>
    </row>
    <row r="2392" spans="2:63" s="1" customFormat="1" ht="11.25">
      <c r="B2392" s="33"/>
      <c r="D2392" s="152" t="s">
        <v>648</v>
      </c>
      <c r="F2392" s="188" t="s">
        <v>3386</v>
      </c>
      <c r="H2392" s="189">
        <v>3.5</v>
      </c>
      <c r="L2392" s="33"/>
      <c r="M2392" s="155"/>
      <c r="T2392" s="57"/>
      <c r="AU2392" s="18" t="s">
        <v>84</v>
      </c>
    </row>
    <row r="2393" spans="2:63" s="1" customFormat="1" ht="11.25">
      <c r="B2393" s="33"/>
      <c r="D2393" s="152" t="s">
        <v>648</v>
      </c>
      <c r="F2393" s="188" t="s">
        <v>3155</v>
      </c>
      <c r="H2393" s="189">
        <v>0</v>
      </c>
      <c r="L2393" s="33"/>
      <c r="M2393" s="155"/>
      <c r="T2393" s="57"/>
      <c r="AU2393" s="18" t="s">
        <v>84</v>
      </c>
    </row>
    <row r="2394" spans="2:63" s="1" customFormat="1" ht="11.25">
      <c r="B2394" s="33"/>
      <c r="D2394" s="152" t="s">
        <v>648</v>
      </c>
      <c r="F2394" s="188" t="s">
        <v>3397</v>
      </c>
      <c r="H2394" s="189">
        <v>8.93</v>
      </c>
      <c r="L2394" s="33"/>
      <c r="M2394" s="155"/>
      <c r="T2394" s="57"/>
      <c r="AU2394" s="18" t="s">
        <v>84</v>
      </c>
    </row>
    <row r="2395" spans="2:63" s="1" customFormat="1" ht="11.25">
      <c r="B2395" s="33"/>
      <c r="D2395" s="152" t="s">
        <v>648</v>
      </c>
      <c r="F2395" s="188" t="s">
        <v>3157</v>
      </c>
      <c r="H2395" s="189">
        <v>0</v>
      </c>
      <c r="L2395" s="33"/>
      <c r="M2395" s="155"/>
      <c r="T2395" s="57"/>
      <c r="AU2395" s="18" t="s">
        <v>84</v>
      </c>
    </row>
    <row r="2396" spans="2:63" s="1" customFormat="1" ht="11.25">
      <c r="B2396" s="33"/>
      <c r="D2396" s="152" t="s">
        <v>648</v>
      </c>
      <c r="F2396" s="188" t="s">
        <v>3398</v>
      </c>
      <c r="H2396" s="189">
        <v>5.68</v>
      </c>
      <c r="L2396" s="33"/>
      <c r="M2396" s="155"/>
      <c r="T2396" s="57"/>
      <c r="AU2396" s="18" t="s">
        <v>84</v>
      </c>
    </row>
    <row r="2397" spans="2:63" s="1" customFormat="1" ht="11.25">
      <c r="B2397" s="33"/>
      <c r="D2397" s="152" t="s">
        <v>648</v>
      </c>
      <c r="F2397" s="188" t="s">
        <v>3159</v>
      </c>
      <c r="H2397" s="189">
        <v>0</v>
      </c>
      <c r="L2397" s="33"/>
      <c r="M2397" s="155"/>
      <c r="T2397" s="57"/>
      <c r="AU2397" s="18" t="s">
        <v>84</v>
      </c>
    </row>
    <row r="2398" spans="2:63" s="1" customFormat="1" ht="11.25">
      <c r="B2398" s="33"/>
      <c r="D2398" s="152" t="s">
        <v>648</v>
      </c>
      <c r="F2398" s="188" t="s">
        <v>3399</v>
      </c>
      <c r="H2398" s="189">
        <v>3.88</v>
      </c>
      <c r="L2398" s="33"/>
      <c r="M2398" s="155"/>
      <c r="T2398" s="57"/>
      <c r="AU2398" s="18" t="s">
        <v>84</v>
      </c>
    </row>
    <row r="2399" spans="2:63" s="1" customFormat="1" ht="11.25">
      <c r="B2399" s="33"/>
      <c r="D2399" s="152" t="s">
        <v>648</v>
      </c>
      <c r="F2399" s="188" t="s">
        <v>325</v>
      </c>
      <c r="H2399" s="189">
        <v>52.24</v>
      </c>
      <c r="L2399" s="33"/>
      <c r="M2399" s="155"/>
      <c r="T2399" s="57"/>
      <c r="AU2399" s="18" t="s">
        <v>84</v>
      </c>
    </row>
    <row r="2400" spans="2:63" s="11" customFormat="1" ht="22.9" customHeight="1">
      <c r="B2400" s="127"/>
      <c r="D2400" s="128" t="s">
        <v>74</v>
      </c>
      <c r="E2400" s="137" t="s">
        <v>980</v>
      </c>
      <c r="F2400" s="137" t="s">
        <v>981</v>
      </c>
      <c r="I2400" s="130"/>
      <c r="J2400" s="138">
        <f>BK2400</f>
        <v>0</v>
      </c>
      <c r="L2400" s="127"/>
      <c r="M2400" s="132"/>
      <c r="P2400" s="133">
        <f>SUM(P2401:P2428)</f>
        <v>0</v>
      </c>
      <c r="R2400" s="133">
        <f>SUM(R2401:R2428)</f>
        <v>0</v>
      </c>
      <c r="T2400" s="134">
        <f>SUM(T2401:T2428)</f>
        <v>0</v>
      </c>
      <c r="AR2400" s="128" t="s">
        <v>82</v>
      </c>
      <c r="AT2400" s="135" t="s">
        <v>74</v>
      </c>
      <c r="AU2400" s="135" t="s">
        <v>82</v>
      </c>
      <c r="AY2400" s="128" t="s">
        <v>307</v>
      </c>
      <c r="BK2400" s="136">
        <f>SUM(BK2401:BK2428)</f>
        <v>0</v>
      </c>
    </row>
    <row r="2401" spans="2:65" s="1" customFormat="1" ht="33" customHeight="1">
      <c r="B2401" s="33"/>
      <c r="C2401" s="139" t="s">
        <v>1549</v>
      </c>
      <c r="D2401" s="139" t="s">
        <v>309</v>
      </c>
      <c r="E2401" s="140" t="s">
        <v>983</v>
      </c>
      <c r="F2401" s="141" t="s">
        <v>984</v>
      </c>
      <c r="G2401" s="142" t="s">
        <v>364</v>
      </c>
      <c r="H2401" s="143">
        <v>307.76100000000002</v>
      </c>
      <c r="I2401" s="144"/>
      <c r="J2401" s="145">
        <f>ROUND(I2401*H2401,2)</f>
        <v>0</v>
      </c>
      <c r="K2401" s="141" t="s">
        <v>313</v>
      </c>
      <c r="L2401" s="33"/>
      <c r="M2401" s="146" t="s">
        <v>1</v>
      </c>
      <c r="N2401" s="147" t="s">
        <v>40</v>
      </c>
      <c r="P2401" s="148">
        <f>O2401*H2401</f>
        <v>0</v>
      </c>
      <c r="Q2401" s="148">
        <v>0</v>
      </c>
      <c r="R2401" s="148">
        <f>Q2401*H2401</f>
        <v>0</v>
      </c>
      <c r="S2401" s="148">
        <v>0</v>
      </c>
      <c r="T2401" s="149">
        <f>S2401*H2401</f>
        <v>0</v>
      </c>
      <c r="AR2401" s="150" t="s">
        <v>314</v>
      </c>
      <c r="AT2401" s="150" t="s">
        <v>309</v>
      </c>
      <c r="AU2401" s="150" t="s">
        <v>84</v>
      </c>
      <c r="AY2401" s="18" t="s">
        <v>307</v>
      </c>
      <c r="BE2401" s="151">
        <f>IF(N2401="základní",J2401,0)</f>
        <v>0</v>
      </c>
      <c r="BF2401" s="151">
        <f>IF(N2401="snížená",J2401,0)</f>
        <v>0</v>
      </c>
      <c r="BG2401" s="151">
        <f>IF(N2401="zákl. přenesená",J2401,0)</f>
        <v>0</v>
      </c>
      <c r="BH2401" s="151">
        <f>IF(N2401="sníž. přenesená",J2401,0)</f>
        <v>0</v>
      </c>
      <c r="BI2401" s="151">
        <f>IF(N2401="nulová",J2401,0)</f>
        <v>0</v>
      </c>
      <c r="BJ2401" s="18" t="s">
        <v>82</v>
      </c>
      <c r="BK2401" s="151">
        <f>ROUND(I2401*H2401,2)</f>
        <v>0</v>
      </c>
      <c r="BL2401" s="18" t="s">
        <v>314</v>
      </c>
      <c r="BM2401" s="150" t="s">
        <v>3617</v>
      </c>
    </row>
    <row r="2402" spans="2:65" s="1" customFormat="1" ht="29.25">
      <c r="B2402" s="33"/>
      <c r="D2402" s="152" t="s">
        <v>316</v>
      </c>
      <c r="F2402" s="153" t="s">
        <v>986</v>
      </c>
      <c r="I2402" s="154"/>
      <c r="L2402" s="33"/>
      <c r="M2402" s="155"/>
      <c r="T2402" s="57"/>
      <c r="AT2402" s="18" t="s">
        <v>316</v>
      </c>
      <c r="AU2402" s="18" t="s">
        <v>84</v>
      </c>
    </row>
    <row r="2403" spans="2:65" s="1" customFormat="1" ht="29.25">
      <c r="B2403" s="33"/>
      <c r="D2403" s="152" t="s">
        <v>357</v>
      </c>
      <c r="F2403" s="176" t="s">
        <v>3618</v>
      </c>
      <c r="I2403" s="154"/>
      <c r="L2403" s="33"/>
      <c r="M2403" s="155"/>
      <c r="T2403" s="57"/>
      <c r="AT2403" s="18" t="s">
        <v>357</v>
      </c>
      <c r="AU2403" s="18" t="s">
        <v>84</v>
      </c>
    </row>
    <row r="2404" spans="2:65" s="1" customFormat="1" ht="24.2" customHeight="1">
      <c r="B2404" s="33"/>
      <c r="C2404" s="139" t="s">
        <v>1554</v>
      </c>
      <c r="D2404" s="139" t="s">
        <v>309</v>
      </c>
      <c r="E2404" s="140" t="s">
        <v>989</v>
      </c>
      <c r="F2404" s="141" t="s">
        <v>990</v>
      </c>
      <c r="G2404" s="142" t="s">
        <v>364</v>
      </c>
      <c r="H2404" s="143">
        <v>307.76100000000002</v>
      </c>
      <c r="I2404" s="144"/>
      <c r="J2404" s="145">
        <f>ROUND(I2404*H2404,2)</f>
        <v>0</v>
      </c>
      <c r="K2404" s="141" t="s">
        <v>313</v>
      </c>
      <c r="L2404" s="33"/>
      <c r="M2404" s="146" t="s">
        <v>1</v>
      </c>
      <c r="N2404" s="147" t="s">
        <v>40</v>
      </c>
      <c r="P2404" s="148">
        <f>O2404*H2404</f>
        <v>0</v>
      </c>
      <c r="Q2404" s="148">
        <v>0</v>
      </c>
      <c r="R2404" s="148">
        <f>Q2404*H2404</f>
        <v>0</v>
      </c>
      <c r="S2404" s="148">
        <v>0</v>
      </c>
      <c r="T2404" s="149">
        <f>S2404*H2404</f>
        <v>0</v>
      </c>
      <c r="AR2404" s="150" t="s">
        <v>314</v>
      </c>
      <c r="AT2404" s="150" t="s">
        <v>309</v>
      </c>
      <c r="AU2404" s="150" t="s">
        <v>84</v>
      </c>
      <c r="AY2404" s="18" t="s">
        <v>307</v>
      </c>
      <c r="BE2404" s="151">
        <f>IF(N2404="základní",J2404,0)</f>
        <v>0</v>
      </c>
      <c r="BF2404" s="151">
        <f>IF(N2404="snížená",J2404,0)</f>
        <v>0</v>
      </c>
      <c r="BG2404" s="151">
        <f>IF(N2404="zákl. přenesená",J2404,0)</f>
        <v>0</v>
      </c>
      <c r="BH2404" s="151">
        <f>IF(N2404="sníž. přenesená",J2404,0)</f>
        <v>0</v>
      </c>
      <c r="BI2404" s="151">
        <f>IF(N2404="nulová",J2404,0)</f>
        <v>0</v>
      </c>
      <c r="BJ2404" s="18" t="s">
        <v>82</v>
      </c>
      <c r="BK2404" s="151">
        <f>ROUND(I2404*H2404,2)</f>
        <v>0</v>
      </c>
      <c r="BL2404" s="18" t="s">
        <v>314</v>
      </c>
      <c r="BM2404" s="150" t="s">
        <v>3619</v>
      </c>
    </row>
    <row r="2405" spans="2:65" s="1" customFormat="1" ht="19.5">
      <c r="B2405" s="33"/>
      <c r="D2405" s="152" t="s">
        <v>316</v>
      </c>
      <c r="F2405" s="153" t="s">
        <v>992</v>
      </c>
      <c r="I2405" s="154"/>
      <c r="L2405" s="33"/>
      <c r="M2405" s="155"/>
      <c r="T2405" s="57"/>
      <c r="AT2405" s="18" t="s">
        <v>316</v>
      </c>
      <c r="AU2405" s="18" t="s">
        <v>84</v>
      </c>
    </row>
    <row r="2406" spans="2:65" s="1" customFormat="1" ht="24.2" customHeight="1">
      <c r="B2406" s="33"/>
      <c r="C2406" s="139" t="s">
        <v>1560</v>
      </c>
      <c r="D2406" s="139" t="s">
        <v>309</v>
      </c>
      <c r="E2406" s="140" t="s">
        <v>994</v>
      </c>
      <c r="F2406" s="141" t="s">
        <v>995</v>
      </c>
      <c r="G2406" s="142" t="s">
        <v>364</v>
      </c>
      <c r="H2406" s="143">
        <v>2769.8490000000002</v>
      </c>
      <c r="I2406" s="144"/>
      <c r="J2406" s="145">
        <f>ROUND(I2406*H2406,2)</f>
        <v>0</v>
      </c>
      <c r="K2406" s="141" t="s">
        <v>313</v>
      </c>
      <c r="L2406" s="33"/>
      <c r="M2406" s="146" t="s">
        <v>1</v>
      </c>
      <c r="N2406" s="147" t="s">
        <v>40</v>
      </c>
      <c r="P2406" s="148">
        <f>O2406*H2406</f>
        <v>0</v>
      </c>
      <c r="Q2406" s="148">
        <v>0</v>
      </c>
      <c r="R2406" s="148">
        <f>Q2406*H2406</f>
        <v>0</v>
      </c>
      <c r="S2406" s="148">
        <v>0</v>
      </c>
      <c r="T2406" s="149">
        <f>S2406*H2406</f>
        <v>0</v>
      </c>
      <c r="AR2406" s="150" t="s">
        <v>314</v>
      </c>
      <c r="AT2406" s="150" t="s">
        <v>309</v>
      </c>
      <c r="AU2406" s="150" t="s">
        <v>84</v>
      </c>
      <c r="AY2406" s="18" t="s">
        <v>307</v>
      </c>
      <c r="BE2406" s="151">
        <f>IF(N2406="základní",J2406,0)</f>
        <v>0</v>
      </c>
      <c r="BF2406" s="151">
        <f>IF(N2406="snížená",J2406,0)</f>
        <v>0</v>
      </c>
      <c r="BG2406" s="151">
        <f>IF(N2406="zákl. přenesená",J2406,0)</f>
        <v>0</v>
      </c>
      <c r="BH2406" s="151">
        <f>IF(N2406="sníž. přenesená",J2406,0)</f>
        <v>0</v>
      </c>
      <c r="BI2406" s="151">
        <f>IF(N2406="nulová",J2406,0)</f>
        <v>0</v>
      </c>
      <c r="BJ2406" s="18" t="s">
        <v>82</v>
      </c>
      <c r="BK2406" s="151">
        <f>ROUND(I2406*H2406,2)</f>
        <v>0</v>
      </c>
      <c r="BL2406" s="18" t="s">
        <v>314</v>
      </c>
      <c r="BM2406" s="150" t="s">
        <v>3620</v>
      </c>
    </row>
    <row r="2407" spans="2:65" s="1" customFormat="1" ht="29.25">
      <c r="B2407" s="33"/>
      <c r="D2407" s="152" t="s">
        <v>316</v>
      </c>
      <c r="F2407" s="153" t="s">
        <v>997</v>
      </c>
      <c r="I2407" s="154"/>
      <c r="L2407" s="33"/>
      <c r="M2407" s="155"/>
      <c r="T2407" s="57"/>
      <c r="AT2407" s="18" t="s">
        <v>316</v>
      </c>
      <c r="AU2407" s="18" t="s">
        <v>84</v>
      </c>
    </row>
    <row r="2408" spans="2:65" s="13" customFormat="1" ht="11.25">
      <c r="B2408" s="162"/>
      <c r="D2408" s="152" t="s">
        <v>318</v>
      </c>
      <c r="F2408" s="164" t="s">
        <v>3621</v>
      </c>
      <c r="H2408" s="165">
        <v>2769.8490000000002</v>
      </c>
      <c r="I2408" s="166"/>
      <c r="L2408" s="162"/>
      <c r="M2408" s="167"/>
      <c r="T2408" s="168"/>
      <c r="AT2408" s="163" t="s">
        <v>318</v>
      </c>
      <c r="AU2408" s="163" t="s">
        <v>84</v>
      </c>
      <c r="AV2408" s="13" t="s">
        <v>84</v>
      </c>
      <c r="AW2408" s="13" t="s">
        <v>4</v>
      </c>
      <c r="AX2408" s="13" t="s">
        <v>82</v>
      </c>
      <c r="AY2408" s="163" t="s">
        <v>307</v>
      </c>
    </row>
    <row r="2409" spans="2:65" s="1" customFormat="1" ht="33" customHeight="1">
      <c r="B2409" s="33"/>
      <c r="C2409" s="139" t="s">
        <v>1567</v>
      </c>
      <c r="D2409" s="139" t="s">
        <v>309</v>
      </c>
      <c r="E2409" s="140" t="s">
        <v>1000</v>
      </c>
      <c r="F2409" s="141" t="s">
        <v>1001</v>
      </c>
      <c r="G2409" s="142" t="s">
        <v>364</v>
      </c>
      <c r="H2409" s="143">
        <v>2.4020000000000001</v>
      </c>
      <c r="I2409" s="144"/>
      <c r="J2409" s="145">
        <f>ROUND(I2409*H2409,2)</f>
        <v>0</v>
      </c>
      <c r="K2409" s="141" t="s">
        <v>313</v>
      </c>
      <c r="L2409" s="33"/>
      <c r="M2409" s="146" t="s">
        <v>1</v>
      </c>
      <c r="N2409" s="147" t="s">
        <v>40</v>
      </c>
      <c r="P2409" s="148">
        <f>O2409*H2409</f>
        <v>0</v>
      </c>
      <c r="Q2409" s="148">
        <v>0</v>
      </c>
      <c r="R2409" s="148">
        <f>Q2409*H2409</f>
        <v>0</v>
      </c>
      <c r="S2409" s="148">
        <v>0</v>
      </c>
      <c r="T2409" s="149">
        <f>S2409*H2409</f>
        <v>0</v>
      </c>
      <c r="AR2409" s="150" t="s">
        <v>314</v>
      </c>
      <c r="AT2409" s="150" t="s">
        <v>309</v>
      </c>
      <c r="AU2409" s="150" t="s">
        <v>84</v>
      </c>
      <c r="AY2409" s="18" t="s">
        <v>307</v>
      </c>
      <c r="BE2409" s="151">
        <f>IF(N2409="základní",J2409,0)</f>
        <v>0</v>
      </c>
      <c r="BF2409" s="151">
        <f>IF(N2409="snížená",J2409,0)</f>
        <v>0</v>
      </c>
      <c r="BG2409" s="151">
        <f>IF(N2409="zákl. přenesená",J2409,0)</f>
        <v>0</v>
      </c>
      <c r="BH2409" s="151">
        <f>IF(N2409="sníž. přenesená",J2409,0)</f>
        <v>0</v>
      </c>
      <c r="BI2409" s="151">
        <f>IF(N2409="nulová",J2409,0)</f>
        <v>0</v>
      </c>
      <c r="BJ2409" s="18" t="s">
        <v>82</v>
      </c>
      <c r="BK2409" s="151">
        <f>ROUND(I2409*H2409,2)</f>
        <v>0</v>
      </c>
      <c r="BL2409" s="18" t="s">
        <v>314</v>
      </c>
      <c r="BM2409" s="150" t="s">
        <v>3622</v>
      </c>
    </row>
    <row r="2410" spans="2:65" s="1" customFormat="1" ht="19.5">
      <c r="B2410" s="33"/>
      <c r="D2410" s="152" t="s">
        <v>316</v>
      </c>
      <c r="F2410" s="153" t="s">
        <v>1003</v>
      </c>
      <c r="I2410" s="154"/>
      <c r="L2410" s="33"/>
      <c r="M2410" s="155"/>
      <c r="T2410" s="57"/>
      <c r="AT2410" s="18" t="s">
        <v>316</v>
      </c>
      <c r="AU2410" s="18" t="s">
        <v>84</v>
      </c>
    </row>
    <row r="2411" spans="2:65" s="1" customFormat="1" ht="33" customHeight="1">
      <c r="B2411" s="33"/>
      <c r="C2411" s="139" t="s">
        <v>1573</v>
      </c>
      <c r="D2411" s="139" t="s">
        <v>309</v>
      </c>
      <c r="E2411" s="140" t="s">
        <v>1005</v>
      </c>
      <c r="F2411" s="141" t="s">
        <v>1006</v>
      </c>
      <c r="G2411" s="142" t="s">
        <v>364</v>
      </c>
      <c r="H2411" s="143">
        <v>0.19900000000000001</v>
      </c>
      <c r="I2411" s="144"/>
      <c r="J2411" s="145">
        <f>ROUND(I2411*H2411,2)</f>
        <v>0</v>
      </c>
      <c r="K2411" s="141" t="s">
        <v>313</v>
      </c>
      <c r="L2411" s="33"/>
      <c r="M2411" s="146" t="s">
        <v>1</v>
      </c>
      <c r="N2411" s="147" t="s">
        <v>40</v>
      </c>
      <c r="P2411" s="148">
        <f>O2411*H2411</f>
        <v>0</v>
      </c>
      <c r="Q2411" s="148">
        <v>0</v>
      </c>
      <c r="R2411" s="148">
        <f>Q2411*H2411</f>
        <v>0</v>
      </c>
      <c r="S2411" s="148">
        <v>0</v>
      </c>
      <c r="T2411" s="149">
        <f>S2411*H2411</f>
        <v>0</v>
      </c>
      <c r="AR2411" s="150" t="s">
        <v>314</v>
      </c>
      <c r="AT2411" s="150" t="s">
        <v>309</v>
      </c>
      <c r="AU2411" s="150" t="s">
        <v>84</v>
      </c>
      <c r="AY2411" s="18" t="s">
        <v>307</v>
      </c>
      <c r="BE2411" s="151">
        <f>IF(N2411="základní",J2411,0)</f>
        <v>0</v>
      </c>
      <c r="BF2411" s="151">
        <f>IF(N2411="snížená",J2411,0)</f>
        <v>0</v>
      </c>
      <c r="BG2411" s="151">
        <f>IF(N2411="zákl. přenesená",J2411,0)</f>
        <v>0</v>
      </c>
      <c r="BH2411" s="151">
        <f>IF(N2411="sníž. přenesená",J2411,0)</f>
        <v>0</v>
      </c>
      <c r="BI2411" s="151">
        <f>IF(N2411="nulová",J2411,0)</f>
        <v>0</v>
      </c>
      <c r="BJ2411" s="18" t="s">
        <v>82</v>
      </c>
      <c r="BK2411" s="151">
        <f>ROUND(I2411*H2411,2)</f>
        <v>0</v>
      </c>
      <c r="BL2411" s="18" t="s">
        <v>314</v>
      </c>
      <c r="BM2411" s="150" t="s">
        <v>3623</v>
      </c>
    </row>
    <row r="2412" spans="2:65" s="1" customFormat="1" ht="19.5">
      <c r="B2412" s="33"/>
      <c r="D2412" s="152" t="s">
        <v>316</v>
      </c>
      <c r="F2412" s="153" t="s">
        <v>1008</v>
      </c>
      <c r="I2412" s="154"/>
      <c r="L2412" s="33"/>
      <c r="M2412" s="155"/>
      <c r="T2412" s="57"/>
      <c r="AT2412" s="18" t="s">
        <v>316</v>
      </c>
      <c r="AU2412" s="18" t="s">
        <v>84</v>
      </c>
    </row>
    <row r="2413" spans="2:65" s="1" customFormat="1" ht="37.9" customHeight="1">
      <c r="B2413" s="33"/>
      <c r="C2413" s="139" t="s">
        <v>1578</v>
      </c>
      <c r="D2413" s="139" t="s">
        <v>309</v>
      </c>
      <c r="E2413" s="140" t="s">
        <v>1015</v>
      </c>
      <c r="F2413" s="141" t="s">
        <v>1016</v>
      </c>
      <c r="G2413" s="142" t="s">
        <v>364</v>
      </c>
      <c r="H2413" s="143">
        <v>2.1120000000000001</v>
      </c>
      <c r="I2413" s="144"/>
      <c r="J2413" s="145">
        <f>ROUND(I2413*H2413,2)</f>
        <v>0</v>
      </c>
      <c r="K2413" s="141" t="s">
        <v>313</v>
      </c>
      <c r="L2413" s="33"/>
      <c r="M2413" s="146" t="s">
        <v>1</v>
      </c>
      <c r="N2413" s="147" t="s">
        <v>40</v>
      </c>
      <c r="P2413" s="148">
        <f>O2413*H2413</f>
        <v>0</v>
      </c>
      <c r="Q2413" s="148">
        <v>0</v>
      </c>
      <c r="R2413" s="148">
        <f>Q2413*H2413</f>
        <v>0</v>
      </c>
      <c r="S2413" s="148">
        <v>0</v>
      </c>
      <c r="T2413" s="149">
        <f>S2413*H2413</f>
        <v>0</v>
      </c>
      <c r="AR2413" s="150" t="s">
        <v>314</v>
      </c>
      <c r="AT2413" s="150" t="s">
        <v>309</v>
      </c>
      <c r="AU2413" s="150" t="s">
        <v>84</v>
      </c>
      <c r="AY2413" s="18" t="s">
        <v>307</v>
      </c>
      <c r="BE2413" s="151">
        <f>IF(N2413="základní",J2413,0)</f>
        <v>0</v>
      </c>
      <c r="BF2413" s="151">
        <f>IF(N2413="snížená",J2413,0)</f>
        <v>0</v>
      </c>
      <c r="BG2413" s="151">
        <f>IF(N2413="zákl. přenesená",J2413,0)</f>
        <v>0</v>
      </c>
      <c r="BH2413" s="151">
        <f>IF(N2413="sníž. přenesená",J2413,0)</f>
        <v>0</v>
      </c>
      <c r="BI2413" s="151">
        <f>IF(N2413="nulová",J2413,0)</f>
        <v>0</v>
      </c>
      <c r="BJ2413" s="18" t="s">
        <v>82</v>
      </c>
      <c r="BK2413" s="151">
        <f>ROUND(I2413*H2413,2)</f>
        <v>0</v>
      </c>
      <c r="BL2413" s="18" t="s">
        <v>314</v>
      </c>
      <c r="BM2413" s="150" t="s">
        <v>3624</v>
      </c>
    </row>
    <row r="2414" spans="2:65" s="1" customFormat="1" ht="29.25">
      <c r="B2414" s="33"/>
      <c r="D2414" s="152" t="s">
        <v>316</v>
      </c>
      <c r="F2414" s="153" t="s">
        <v>1018</v>
      </c>
      <c r="I2414" s="154"/>
      <c r="L2414" s="33"/>
      <c r="M2414" s="155"/>
      <c r="T2414" s="57"/>
      <c r="AT2414" s="18" t="s">
        <v>316</v>
      </c>
      <c r="AU2414" s="18" t="s">
        <v>84</v>
      </c>
    </row>
    <row r="2415" spans="2:65" s="1" customFormat="1" ht="33" customHeight="1">
      <c r="B2415" s="33"/>
      <c r="C2415" s="139" t="s">
        <v>1584</v>
      </c>
      <c r="D2415" s="139" t="s">
        <v>309</v>
      </c>
      <c r="E2415" s="140" t="s">
        <v>1020</v>
      </c>
      <c r="F2415" s="141" t="s">
        <v>1021</v>
      </c>
      <c r="G2415" s="142" t="s">
        <v>364</v>
      </c>
      <c r="H2415" s="143">
        <v>12.076000000000001</v>
      </c>
      <c r="I2415" s="144"/>
      <c r="J2415" s="145">
        <f>ROUND(I2415*H2415,2)</f>
        <v>0</v>
      </c>
      <c r="K2415" s="141" t="s">
        <v>313</v>
      </c>
      <c r="L2415" s="33"/>
      <c r="M2415" s="146" t="s">
        <v>1</v>
      </c>
      <c r="N2415" s="147" t="s">
        <v>40</v>
      </c>
      <c r="P2415" s="148">
        <f>O2415*H2415</f>
        <v>0</v>
      </c>
      <c r="Q2415" s="148">
        <v>0</v>
      </c>
      <c r="R2415" s="148">
        <f>Q2415*H2415</f>
        <v>0</v>
      </c>
      <c r="S2415" s="148">
        <v>0</v>
      </c>
      <c r="T2415" s="149">
        <f>S2415*H2415</f>
        <v>0</v>
      </c>
      <c r="AR2415" s="150" t="s">
        <v>314</v>
      </c>
      <c r="AT2415" s="150" t="s">
        <v>309</v>
      </c>
      <c r="AU2415" s="150" t="s">
        <v>84</v>
      </c>
      <c r="AY2415" s="18" t="s">
        <v>307</v>
      </c>
      <c r="BE2415" s="151">
        <f>IF(N2415="základní",J2415,0)</f>
        <v>0</v>
      </c>
      <c r="BF2415" s="151">
        <f>IF(N2415="snížená",J2415,0)</f>
        <v>0</v>
      </c>
      <c r="BG2415" s="151">
        <f>IF(N2415="zákl. přenesená",J2415,0)</f>
        <v>0</v>
      </c>
      <c r="BH2415" s="151">
        <f>IF(N2415="sníž. přenesená",J2415,0)</f>
        <v>0</v>
      </c>
      <c r="BI2415" s="151">
        <f>IF(N2415="nulová",J2415,0)</f>
        <v>0</v>
      </c>
      <c r="BJ2415" s="18" t="s">
        <v>82</v>
      </c>
      <c r="BK2415" s="151">
        <f>ROUND(I2415*H2415,2)</f>
        <v>0</v>
      </c>
      <c r="BL2415" s="18" t="s">
        <v>314</v>
      </c>
      <c r="BM2415" s="150" t="s">
        <v>3625</v>
      </c>
    </row>
    <row r="2416" spans="2:65" s="1" customFormat="1" ht="29.25">
      <c r="B2416" s="33"/>
      <c r="D2416" s="152" t="s">
        <v>316</v>
      </c>
      <c r="F2416" s="153" t="s">
        <v>1023</v>
      </c>
      <c r="I2416" s="154"/>
      <c r="L2416" s="33"/>
      <c r="M2416" s="155"/>
      <c r="T2416" s="57"/>
      <c r="AT2416" s="18" t="s">
        <v>316</v>
      </c>
      <c r="AU2416" s="18" t="s">
        <v>84</v>
      </c>
    </row>
    <row r="2417" spans="2:65" s="1" customFormat="1" ht="37.9" customHeight="1">
      <c r="B2417" s="33"/>
      <c r="C2417" s="139" t="s">
        <v>1589</v>
      </c>
      <c r="D2417" s="139" t="s">
        <v>309</v>
      </c>
      <c r="E2417" s="140" t="s">
        <v>1025</v>
      </c>
      <c r="F2417" s="141" t="s">
        <v>1026</v>
      </c>
      <c r="G2417" s="142" t="s">
        <v>364</v>
      </c>
      <c r="H2417" s="143">
        <v>124.042</v>
      </c>
      <c r="I2417" s="144"/>
      <c r="J2417" s="145">
        <f>ROUND(I2417*H2417,2)</f>
        <v>0</v>
      </c>
      <c r="K2417" s="141" t="s">
        <v>313</v>
      </c>
      <c r="L2417" s="33"/>
      <c r="M2417" s="146" t="s">
        <v>1</v>
      </c>
      <c r="N2417" s="147" t="s">
        <v>40</v>
      </c>
      <c r="P2417" s="148">
        <f>O2417*H2417</f>
        <v>0</v>
      </c>
      <c r="Q2417" s="148">
        <v>0</v>
      </c>
      <c r="R2417" s="148">
        <f>Q2417*H2417</f>
        <v>0</v>
      </c>
      <c r="S2417" s="148">
        <v>0</v>
      </c>
      <c r="T2417" s="149">
        <f>S2417*H2417</f>
        <v>0</v>
      </c>
      <c r="AR2417" s="150" t="s">
        <v>314</v>
      </c>
      <c r="AT2417" s="150" t="s">
        <v>309</v>
      </c>
      <c r="AU2417" s="150" t="s">
        <v>84</v>
      </c>
      <c r="AY2417" s="18" t="s">
        <v>307</v>
      </c>
      <c r="BE2417" s="151">
        <f>IF(N2417="základní",J2417,0)</f>
        <v>0</v>
      </c>
      <c r="BF2417" s="151">
        <f>IF(N2417="snížená",J2417,0)</f>
        <v>0</v>
      </c>
      <c r="BG2417" s="151">
        <f>IF(N2417="zákl. přenesená",J2417,0)</f>
        <v>0</v>
      </c>
      <c r="BH2417" s="151">
        <f>IF(N2417="sníž. přenesená",J2417,0)</f>
        <v>0</v>
      </c>
      <c r="BI2417" s="151">
        <f>IF(N2417="nulová",J2417,0)</f>
        <v>0</v>
      </c>
      <c r="BJ2417" s="18" t="s">
        <v>82</v>
      </c>
      <c r="BK2417" s="151">
        <f>ROUND(I2417*H2417,2)</f>
        <v>0</v>
      </c>
      <c r="BL2417" s="18" t="s">
        <v>314</v>
      </c>
      <c r="BM2417" s="150" t="s">
        <v>3626</v>
      </c>
    </row>
    <row r="2418" spans="2:65" s="1" customFormat="1" ht="29.25">
      <c r="B2418" s="33"/>
      <c r="D2418" s="152" t="s">
        <v>316</v>
      </c>
      <c r="F2418" s="153" t="s">
        <v>1028</v>
      </c>
      <c r="I2418" s="154"/>
      <c r="L2418" s="33"/>
      <c r="M2418" s="155"/>
      <c r="T2418" s="57"/>
      <c r="AT2418" s="18" t="s">
        <v>316</v>
      </c>
      <c r="AU2418" s="18" t="s">
        <v>84</v>
      </c>
    </row>
    <row r="2419" spans="2:65" s="1" customFormat="1" ht="37.9" customHeight="1">
      <c r="B2419" s="33"/>
      <c r="C2419" s="139" t="s">
        <v>1595</v>
      </c>
      <c r="D2419" s="139" t="s">
        <v>309</v>
      </c>
      <c r="E2419" s="140" t="s">
        <v>1030</v>
      </c>
      <c r="F2419" s="141" t="s">
        <v>1031</v>
      </c>
      <c r="G2419" s="142" t="s">
        <v>364</v>
      </c>
      <c r="H2419" s="143">
        <v>114.56399999999999</v>
      </c>
      <c r="I2419" s="144"/>
      <c r="J2419" s="145">
        <f>ROUND(I2419*H2419,2)</f>
        <v>0</v>
      </c>
      <c r="K2419" s="141" t="s">
        <v>313</v>
      </c>
      <c r="L2419" s="33"/>
      <c r="M2419" s="146" t="s">
        <v>1</v>
      </c>
      <c r="N2419" s="147" t="s">
        <v>40</v>
      </c>
      <c r="P2419" s="148">
        <f>O2419*H2419</f>
        <v>0</v>
      </c>
      <c r="Q2419" s="148">
        <v>0</v>
      </c>
      <c r="R2419" s="148">
        <f>Q2419*H2419</f>
        <v>0</v>
      </c>
      <c r="S2419" s="148">
        <v>0</v>
      </c>
      <c r="T2419" s="149">
        <f>S2419*H2419</f>
        <v>0</v>
      </c>
      <c r="AR2419" s="150" t="s">
        <v>314</v>
      </c>
      <c r="AT2419" s="150" t="s">
        <v>309</v>
      </c>
      <c r="AU2419" s="150" t="s">
        <v>84</v>
      </c>
      <c r="AY2419" s="18" t="s">
        <v>307</v>
      </c>
      <c r="BE2419" s="151">
        <f>IF(N2419="základní",J2419,0)</f>
        <v>0</v>
      </c>
      <c r="BF2419" s="151">
        <f>IF(N2419="snížená",J2419,0)</f>
        <v>0</v>
      </c>
      <c r="BG2419" s="151">
        <f>IF(N2419="zákl. přenesená",J2419,0)</f>
        <v>0</v>
      </c>
      <c r="BH2419" s="151">
        <f>IF(N2419="sníž. přenesená",J2419,0)</f>
        <v>0</v>
      </c>
      <c r="BI2419" s="151">
        <f>IF(N2419="nulová",J2419,0)</f>
        <v>0</v>
      </c>
      <c r="BJ2419" s="18" t="s">
        <v>82</v>
      </c>
      <c r="BK2419" s="151">
        <f>ROUND(I2419*H2419,2)</f>
        <v>0</v>
      </c>
      <c r="BL2419" s="18" t="s">
        <v>314</v>
      </c>
      <c r="BM2419" s="150" t="s">
        <v>3627</v>
      </c>
    </row>
    <row r="2420" spans="2:65" s="1" customFormat="1" ht="29.25">
      <c r="B2420" s="33"/>
      <c r="D2420" s="152" t="s">
        <v>316</v>
      </c>
      <c r="F2420" s="153" t="s">
        <v>1033</v>
      </c>
      <c r="I2420" s="154"/>
      <c r="L2420" s="33"/>
      <c r="M2420" s="155"/>
      <c r="T2420" s="57"/>
      <c r="AT2420" s="18" t="s">
        <v>316</v>
      </c>
      <c r="AU2420" s="18" t="s">
        <v>84</v>
      </c>
    </row>
    <row r="2421" spans="2:65" s="1" customFormat="1" ht="33" customHeight="1">
      <c r="B2421" s="33"/>
      <c r="C2421" s="139" t="s">
        <v>1600</v>
      </c>
      <c r="D2421" s="139" t="s">
        <v>309</v>
      </c>
      <c r="E2421" s="140" t="s">
        <v>1035</v>
      </c>
      <c r="F2421" s="141" t="s">
        <v>1036</v>
      </c>
      <c r="G2421" s="142" t="s">
        <v>364</v>
      </c>
      <c r="H2421" s="143">
        <v>3.7330000000000001</v>
      </c>
      <c r="I2421" s="144"/>
      <c r="J2421" s="145">
        <f>ROUND(I2421*H2421,2)</f>
        <v>0</v>
      </c>
      <c r="K2421" s="141" t="s">
        <v>313</v>
      </c>
      <c r="L2421" s="33"/>
      <c r="M2421" s="146" t="s">
        <v>1</v>
      </c>
      <c r="N2421" s="147" t="s">
        <v>40</v>
      </c>
      <c r="P2421" s="148">
        <f>O2421*H2421</f>
        <v>0</v>
      </c>
      <c r="Q2421" s="148">
        <v>0</v>
      </c>
      <c r="R2421" s="148">
        <f>Q2421*H2421</f>
        <v>0</v>
      </c>
      <c r="S2421" s="148">
        <v>0</v>
      </c>
      <c r="T2421" s="149">
        <f>S2421*H2421</f>
        <v>0</v>
      </c>
      <c r="AR2421" s="150" t="s">
        <v>314</v>
      </c>
      <c r="AT2421" s="150" t="s">
        <v>309</v>
      </c>
      <c r="AU2421" s="150" t="s">
        <v>84</v>
      </c>
      <c r="AY2421" s="18" t="s">
        <v>307</v>
      </c>
      <c r="BE2421" s="151">
        <f>IF(N2421="základní",J2421,0)</f>
        <v>0</v>
      </c>
      <c r="BF2421" s="151">
        <f>IF(N2421="snížená",J2421,0)</f>
        <v>0</v>
      </c>
      <c r="BG2421" s="151">
        <f>IF(N2421="zákl. přenesená",J2421,0)</f>
        <v>0</v>
      </c>
      <c r="BH2421" s="151">
        <f>IF(N2421="sníž. přenesená",J2421,0)</f>
        <v>0</v>
      </c>
      <c r="BI2421" s="151">
        <f>IF(N2421="nulová",J2421,0)</f>
        <v>0</v>
      </c>
      <c r="BJ2421" s="18" t="s">
        <v>82</v>
      </c>
      <c r="BK2421" s="151">
        <f>ROUND(I2421*H2421,2)</f>
        <v>0</v>
      </c>
      <c r="BL2421" s="18" t="s">
        <v>314</v>
      </c>
      <c r="BM2421" s="150" t="s">
        <v>3628</v>
      </c>
    </row>
    <row r="2422" spans="2:65" s="1" customFormat="1" ht="29.25">
      <c r="B2422" s="33"/>
      <c r="D2422" s="152" t="s">
        <v>316</v>
      </c>
      <c r="F2422" s="153" t="s">
        <v>1038</v>
      </c>
      <c r="I2422" s="154"/>
      <c r="L2422" s="33"/>
      <c r="M2422" s="155"/>
      <c r="T2422" s="57"/>
      <c r="AT2422" s="18" t="s">
        <v>316</v>
      </c>
      <c r="AU2422" s="18" t="s">
        <v>84</v>
      </c>
    </row>
    <row r="2423" spans="2:65" s="1" customFormat="1" ht="44.25" customHeight="1">
      <c r="B2423" s="33"/>
      <c r="C2423" s="139" t="s">
        <v>1605</v>
      </c>
      <c r="D2423" s="139" t="s">
        <v>309</v>
      </c>
      <c r="E2423" s="140" t="s">
        <v>1045</v>
      </c>
      <c r="F2423" s="141" t="s">
        <v>1046</v>
      </c>
      <c r="G2423" s="142" t="s">
        <v>364</v>
      </c>
      <c r="H2423" s="143">
        <v>2.1</v>
      </c>
      <c r="I2423" s="144"/>
      <c r="J2423" s="145">
        <f>ROUND(I2423*H2423,2)</f>
        <v>0</v>
      </c>
      <c r="K2423" s="141" t="s">
        <v>313</v>
      </c>
      <c r="L2423" s="33"/>
      <c r="M2423" s="146" t="s">
        <v>1</v>
      </c>
      <c r="N2423" s="147" t="s">
        <v>40</v>
      </c>
      <c r="P2423" s="148">
        <f>O2423*H2423</f>
        <v>0</v>
      </c>
      <c r="Q2423" s="148">
        <v>0</v>
      </c>
      <c r="R2423" s="148">
        <f>Q2423*H2423</f>
        <v>0</v>
      </c>
      <c r="S2423" s="148">
        <v>0</v>
      </c>
      <c r="T2423" s="149">
        <f>S2423*H2423</f>
        <v>0</v>
      </c>
      <c r="AR2423" s="150" t="s">
        <v>314</v>
      </c>
      <c r="AT2423" s="150" t="s">
        <v>309</v>
      </c>
      <c r="AU2423" s="150" t="s">
        <v>84</v>
      </c>
      <c r="AY2423" s="18" t="s">
        <v>307</v>
      </c>
      <c r="BE2423" s="151">
        <f>IF(N2423="základní",J2423,0)</f>
        <v>0</v>
      </c>
      <c r="BF2423" s="151">
        <f>IF(N2423="snížená",J2423,0)</f>
        <v>0</v>
      </c>
      <c r="BG2423" s="151">
        <f>IF(N2423="zákl. přenesená",J2423,0)</f>
        <v>0</v>
      </c>
      <c r="BH2423" s="151">
        <f>IF(N2423="sníž. přenesená",J2423,0)</f>
        <v>0</v>
      </c>
      <c r="BI2423" s="151">
        <f>IF(N2423="nulová",J2423,0)</f>
        <v>0</v>
      </c>
      <c r="BJ2423" s="18" t="s">
        <v>82</v>
      </c>
      <c r="BK2423" s="151">
        <f>ROUND(I2423*H2423,2)</f>
        <v>0</v>
      </c>
      <c r="BL2423" s="18" t="s">
        <v>314</v>
      </c>
      <c r="BM2423" s="150" t="s">
        <v>3629</v>
      </c>
    </row>
    <row r="2424" spans="2:65" s="1" customFormat="1" ht="29.25">
      <c r="B2424" s="33"/>
      <c r="D2424" s="152" t="s">
        <v>316</v>
      </c>
      <c r="F2424" s="153" t="s">
        <v>1048</v>
      </c>
      <c r="I2424" s="154"/>
      <c r="L2424" s="33"/>
      <c r="M2424" s="155"/>
      <c r="T2424" s="57"/>
      <c r="AT2424" s="18" t="s">
        <v>316</v>
      </c>
      <c r="AU2424" s="18" t="s">
        <v>84</v>
      </c>
    </row>
    <row r="2425" spans="2:65" s="1" customFormat="1" ht="44.25" customHeight="1">
      <c r="B2425" s="33"/>
      <c r="C2425" s="139" t="s">
        <v>1610</v>
      </c>
      <c r="D2425" s="139" t="s">
        <v>309</v>
      </c>
      <c r="E2425" s="140" t="s">
        <v>1051</v>
      </c>
      <c r="F2425" s="141" t="s">
        <v>366</v>
      </c>
      <c r="G2425" s="142" t="s">
        <v>364</v>
      </c>
      <c r="H2425" s="143">
        <v>16.094999999999999</v>
      </c>
      <c r="I2425" s="144"/>
      <c r="J2425" s="145">
        <f>ROUND(I2425*H2425,2)</f>
        <v>0</v>
      </c>
      <c r="K2425" s="141" t="s">
        <v>313</v>
      </c>
      <c r="L2425" s="33"/>
      <c r="M2425" s="146" t="s">
        <v>1</v>
      </c>
      <c r="N2425" s="147" t="s">
        <v>40</v>
      </c>
      <c r="P2425" s="148">
        <f>O2425*H2425</f>
        <v>0</v>
      </c>
      <c r="Q2425" s="148">
        <v>0</v>
      </c>
      <c r="R2425" s="148">
        <f>Q2425*H2425</f>
        <v>0</v>
      </c>
      <c r="S2425" s="148">
        <v>0</v>
      </c>
      <c r="T2425" s="149">
        <f>S2425*H2425</f>
        <v>0</v>
      </c>
      <c r="AR2425" s="150" t="s">
        <v>314</v>
      </c>
      <c r="AT2425" s="150" t="s">
        <v>309</v>
      </c>
      <c r="AU2425" s="150" t="s">
        <v>84</v>
      </c>
      <c r="AY2425" s="18" t="s">
        <v>307</v>
      </c>
      <c r="BE2425" s="151">
        <f>IF(N2425="základní",J2425,0)</f>
        <v>0</v>
      </c>
      <c r="BF2425" s="151">
        <f>IF(N2425="snížená",J2425,0)</f>
        <v>0</v>
      </c>
      <c r="BG2425" s="151">
        <f>IF(N2425="zákl. přenesená",J2425,0)</f>
        <v>0</v>
      </c>
      <c r="BH2425" s="151">
        <f>IF(N2425="sníž. přenesená",J2425,0)</f>
        <v>0</v>
      </c>
      <c r="BI2425" s="151">
        <f>IF(N2425="nulová",J2425,0)</f>
        <v>0</v>
      </c>
      <c r="BJ2425" s="18" t="s">
        <v>82</v>
      </c>
      <c r="BK2425" s="151">
        <f>ROUND(I2425*H2425,2)</f>
        <v>0</v>
      </c>
      <c r="BL2425" s="18" t="s">
        <v>314</v>
      </c>
      <c r="BM2425" s="150" t="s">
        <v>3630</v>
      </c>
    </row>
    <row r="2426" spans="2:65" s="1" customFormat="1" ht="29.25">
      <c r="B2426" s="33"/>
      <c r="D2426" s="152" t="s">
        <v>316</v>
      </c>
      <c r="F2426" s="153" t="s">
        <v>366</v>
      </c>
      <c r="I2426" s="154"/>
      <c r="L2426" s="33"/>
      <c r="M2426" s="155"/>
      <c r="T2426" s="57"/>
      <c r="AT2426" s="18" t="s">
        <v>316</v>
      </c>
      <c r="AU2426" s="18" t="s">
        <v>84</v>
      </c>
    </row>
    <row r="2427" spans="2:65" s="1" customFormat="1" ht="44.25" customHeight="1">
      <c r="B2427" s="33"/>
      <c r="C2427" s="139" t="s">
        <v>1616</v>
      </c>
      <c r="D2427" s="139" t="s">
        <v>309</v>
      </c>
      <c r="E2427" s="140" t="s">
        <v>1054</v>
      </c>
      <c r="F2427" s="141" t="s">
        <v>1055</v>
      </c>
      <c r="G2427" s="142" t="s">
        <v>364</v>
      </c>
      <c r="H2427" s="143">
        <v>28.352</v>
      </c>
      <c r="I2427" s="144"/>
      <c r="J2427" s="145">
        <f>ROUND(I2427*H2427,2)</f>
        <v>0</v>
      </c>
      <c r="K2427" s="141" t="s">
        <v>313</v>
      </c>
      <c r="L2427" s="33"/>
      <c r="M2427" s="146" t="s">
        <v>1</v>
      </c>
      <c r="N2427" s="147" t="s">
        <v>40</v>
      </c>
      <c r="P2427" s="148">
        <f>O2427*H2427</f>
        <v>0</v>
      </c>
      <c r="Q2427" s="148">
        <v>0</v>
      </c>
      <c r="R2427" s="148">
        <f>Q2427*H2427</f>
        <v>0</v>
      </c>
      <c r="S2427" s="148">
        <v>0</v>
      </c>
      <c r="T2427" s="149">
        <f>S2427*H2427</f>
        <v>0</v>
      </c>
      <c r="AR2427" s="150" t="s">
        <v>314</v>
      </c>
      <c r="AT2427" s="150" t="s">
        <v>309</v>
      </c>
      <c r="AU2427" s="150" t="s">
        <v>84</v>
      </c>
      <c r="AY2427" s="18" t="s">
        <v>307</v>
      </c>
      <c r="BE2427" s="151">
        <f>IF(N2427="základní",J2427,0)</f>
        <v>0</v>
      </c>
      <c r="BF2427" s="151">
        <f>IF(N2427="snížená",J2427,0)</f>
        <v>0</v>
      </c>
      <c r="BG2427" s="151">
        <f>IF(N2427="zákl. přenesená",J2427,0)</f>
        <v>0</v>
      </c>
      <c r="BH2427" s="151">
        <f>IF(N2427="sníž. přenesená",J2427,0)</f>
        <v>0</v>
      </c>
      <c r="BI2427" s="151">
        <f>IF(N2427="nulová",J2427,0)</f>
        <v>0</v>
      </c>
      <c r="BJ2427" s="18" t="s">
        <v>82</v>
      </c>
      <c r="BK2427" s="151">
        <f>ROUND(I2427*H2427,2)</f>
        <v>0</v>
      </c>
      <c r="BL2427" s="18" t="s">
        <v>314</v>
      </c>
      <c r="BM2427" s="150" t="s">
        <v>3631</v>
      </c>
    </row>
    <row r="2428" spans="2:65" s="1" customFormat="1" ht="29.25">
      <c r="B2428" s="33"/>
      <c r="D2428" s="152" t="s">
        <v>316</v>
      </c>
      <c r="F2428" s="153" t="s">
        <v>1055</v>
      </c>
      <c r="I2428" s="154"/>
      <c r="L2428" s="33"/>
      <c r="M2428" s="155"/>
      <c r="T2428" s="57"/>
      <c r="AT2428" s="18" t="s">
        <v>316</v>
      </c>
      <c r="AU2428" s="18" t="s">
        <v>84</v>
      </c>
    </row>
    <row r="2429" spans="2:65" s="11" customFormat="1" ht="22.9" customHeight="1">
      <c r="B2429" s="127"/>
      <c r="D2429" s="128" t="s">
        <v>74</v>
      </c>
      <c r="E2429" s="137" t="s">
        <v>1057</v>
      </c>
      <c r="F2429" s="137" t="s">
        <v>1058</v>
      </c>
      <c r="I2429" s="130"/>
      <c r="J2429" s="138">
        <f>BK2429</f>
        <v>0</v>
      </c>
      <c r="L2429" s="127"/>
      <c r="M2429" s="132"/>
      <c r="P2429" s="133">
        <f>SUM(P2430:P2431)</f>
        <v>0</v>
      </c>
      <c r="R2429" s="133">
        <f>SUM(R2430:R2431)</f>
        <v>0</v>
      </c>
      <c r="T2429" s="134">
        <f>SUM(T2430:T2431)</f>
        <v>0</v>
      </c>
      <c r="AR2429" s="128" t="s">
        <v>82</v>
      </c>
      <c r="AT2429" s="135" t="s">
        <v>74</v>
      </c>
      <c r="AU2429" s="135" t="s">
        <v>82</v>
      </c>
      <c r="AY2429" s="128" t="s">
        <v>307</v>
      </c>
      <c r="BK2429" s="136">
        <f>SUM(BK2430:BK2431)</f>
        <v>0</v>
      </c>
    </row>
    <row r="2430" spans="2:65" s="1" customFormat="1" ht="24.2" customHeight="1">
      <c r="B2430" s="33"/>
      <c r="C2430" s="139" t="s">
        <v>1635</v>
      </c>
      <c r="D2430" s="139" t="s">
        <v>309</v>
      </c>
      <c r="E2430" s="140" t="s">
        <v>1060</v>
      </c>
      <c r="F2430" s="141" t="s">
        <v>1061</v>
      </c>
      <c r="G2430" s="142" t="s">
        <v>364</v>
      </c>
      <c r="H2430" s="143">
        <v>1400.261</v>
      </c>
      <c r="I2430" s="144"/>
      <c r="J2430" s="145">
        <f>ROUND(I2430*H2430,2)</f>
        <v>0</v>
      </c>
      <c r="K2430" s="141" t="s">
        <v>313</v>
      </c>
      <c r="L2430" s="33"/>
      <c r="M2430" s="146" t="s">
        <v>1</v>
      </c>
      <c r="N2430" s="147" t="s">
        <v>40</v>
      </c>
      <c r="P2430" s="148">
        <f>O2430*H2430</f>
        <v>0</v>
      </c>
      <c r="Q2430" s="148">
        <v>0</v>
      </c>
      <c r="R2430" s="148">
        <f>Q2430*H2430</f>
        <v>0</v>
      </c>
      <c r="S2430" s="148">
        <v>0</v>
      </c>
      <c r="T2430" s="149">
        <f>S2430*H2430</f>
        <v>0</v>
      </c>
      <c r="AR2430" s="150" t="s">
        <v>314</v>
      </c>
      <c r="AT2430" s="150" t="s">
        <v>309</v>
      </c>
      <c r="AU2430" s="150" t="s">
        <v>84</v>
      </c>
      <c r="AY2430" s="18" t="s">
        <v>307</v>
      </c>
      <c r="BE2430" s="151">
        <f>IF(N2430="základní",J2430,0)</f>
        <v>0</v>
      </c>
      <c r="BF2430" s="151">
        <f>IF(N2430="snížená",J2430,0)</f>
        <v>0</v>
      </c>
      <c r="BG2430" s="151">
        <f>IF(N2430="zákl. přenesená",J2430,0)</f>
        <v>0</v>
      </c>
      <c r="BH2430" s="151">
        <f>IF(N2430="sníž. přenesená",J2430,0)</f>
        <v>0</v>
      </c>
      <c r="BI2430" s="151">
        <f>IF(N2430="nulová",J2430,0)</f>
        <v>0</v>
      </c>
      <c r="BJ2430" s="18" t="s">
        <v>82</v>
      </c>
      <c r="BK2430" s="151">
        <f>ROUND(I2430*H2430,2)</f>
        <v>0</v>
      </c>
      <c r="BL2430" s="18" t="s">
        <v>314</v>
      </c>
      <c r="BM2430" s="150" t="s">
        <v>3632</v>
      </c>
    </row>
    <row r="2431" spans="2:65" s="1" customFormat="1" ht="39">
      <c r="B2431" s="33"/>
      <c r="D2431" s="152" t="s">
        <v>316</v>
      </c>
      <c r="F2431" s="153" t="s">
        <v>1063</v>
      </c>
      <c r="I2431" s="154"/>
      <c r="L2431" s="33"/>
      <c r="M2431" s="155"/>
      <c r="T2431" s="57"/>
      <c r="AT2431" s="18" t="s">
        <v>316</v>
      </c>
      <c r="AU2431" s="18" t="s">
        <v>84</v>
      </c>
    </row>
    <row r="2432" spans="2:65" s="11" customFormat="1" ht="25.9" customHeight="1">
      <c r="B2432" s="127"/>
      <c r="D2432" s="128" t="s">
        <v>74</v>
      </c>
      <c r="E2432" s="129" t="s">
        <v>1064</v>
      </c>
      <c r="F2432" s="129" t="s">
        <v>1065</v>
      </c>
      <c r="I2432" s="130"/>
      <c r="J2432" s="131">
        <f>BK2432</f>
        <v>0</v>
      </c>
      <c r="L2432" s="127"/>
      <c r="M2432" s="132"/>
      <c r="P2432" s="133">
        <f>P2433+P2495+P2575+P3059+P3134+P3144+P3323+P3372+P3488+P3579+P3833+P3857+P4303+P4448</f>
        <v>0</v>
      </c>
      <c r="R2432" s="133">
        <f>R2433+R2495+R2575+R3059+R3134+R3144+R3323+R3372+R3488+R3579+R3833+R3857+R4303+R4448</f>
        <v>93.667843154745825</v>
      </c>
      <c r="T2432" s="134">
        <f>T2433+T2495+T2575+T3059+T3134+T3144+T3323+T3372+T3488+T3579+T3833+T3857+T4303+T4448</f>
        <v>16.008644870000001</v>
      </c>
      <c r="AR2432" s="128" t="s">
        <v>84</v>
      </c>
      <c r="AT2432" s="135" t="s">
        <v>74</v>
      </c>
      <c r="AU2432" s="135" t="s">
        <v>75</v>
      </c>
      <c r="AY2432" s="128" t="s">
        <v>307</v>
      </c>
      <c r="BK2432" s="136">
        <f>BK2433+BK2495+BK2575+BK3059+BK3134+BK3144+BK3323+BK3372+BK3488+BK3579+BK3833+BK3857+BK4303+BK4448</f>
        <v>0</v>
      </c>
    </row>
    <row r="2433" spans="2:65" s="11" customFormat="1" ht="22.9" customHeight="1">
      <c r="B2433" s="127"/>
      <c r="D2433" s="128" t="s">
        <v>74</v>
      </c>
      <c r="E2433" s="137" t="s">
        <v>1066</v>
      </c>
      <c r="F2433" s="137" t="s">
        <v>1067</v>
      </c>
      <c r="I2433" s="130"/>
      <c r="J2433" s="138">
        <f>BK2433</f>
        <v>0</v>
      </c>
      <c r="L2433" s="127"/>
      <c r="M2433" s="132"/>
      <c r="P2433" s="133">
        <f>SUM(P2434:P2494)</f>
        <v>0</v>
      </c>
      <c r="R2433" s="133">
        <f>SUM(R2434:R2494)</f>
        <v>4.5985675999999991</v>
      </c>
      <c r="T2433" s="134">
        <f>SUM(T2434:T2494)</f>
        <v>6.5851199999999985E-2</v>
      </c>
      <c r="AR2433" s="128" t="s">
        <v>84</v>
      </c>
      <c r="AT2433" s="135" t="s">
        <v>74</v>
      </c>
      <c r="AU2433" s="135" t="s">
        <v>82</v>
      </c>
      <c r="AY2433" s="128" t="s">
        <v>307</v>
      </c>
      <c r="BK2433" s="136">
        <f>SUM(BK2434:BK2494)</f>
        <v>0</v>
      </c>
    </row>
    <row r="2434" spans="2:65" s="1" customFormat="1" ht="33" customHeight="1">
      <c r="B2434" s="33"/>
      <c r="C2434" s="139" t="s">
        <v>1640</v>
      </c>
      <c r="D2434" s="139" t="s">
        <v>309</v>
      </c>
      <c r="E2434" s="140" t="s">
        <v>1108</v>
      </c>
      <c r="F2434" s="141" t="s">
        <v>1109</v>
      </c>
      <c r="G2434" s="142" t="s">
        <v>312</v>
      </c>
      <c r="H2434" s="143">
        <v>38.735999999999997</v>
      </c>
      <c r="I2434" s="144"/>
      <c r="J2434" s="145">
        <f>ROUND(I2434*H2434,2)</f>
        <v>0</v>
      </c>
      <c r="K2434" s="141" t="s">
        <v>313</v>
      </c>
      <c r="L2434" s="33"/>
      <c r="M2434" s="146" t="s">
        <v>1</v>
      </c>
      <c r="N2434" s="147" t="s">
        <v>40</v>
      </c>
      <c r="P2434" s="148">
        <f>O2434*H2434</f>
        <v>0</v>
      </c>
      <c r="Q2434" s="148">
        <v>0</v>
      </c>
      <c r="R2434" s="148">
        <f>Q2434*H2434</f>
        <v>0</v>
      </c>
      <c r="S2434" s="148">
        <v>1.6999999999999999E-3</v>
      </c>
      <c r="T2434" s="149">
        <f>S2434*H2434</f>
        <v>6.5851199999999985E-2</v>
      </c>
      <c r="AR2434" s="150" t="s">
        <v>417</v>
      </c>
      <c r="AT2434" s="150" t="s">
        <v>309</v>
      </c>
      <c r="AU2434" s="150" t="s">
        <v>84</v>
      </c>
      <c r="AY2434" s="18" t="s">
        <v>307</v>
      </c>
      <c r="BE2434" s="151">
        <f>IF(N2434="základní",J2434,0)</f>
        <v>0</v>
      </c>
      <c r="BF2434" s="151">
        <f>IF(N2434="snížená",J2434,0)</f>
        <v>0</v>
      </c>
      <c r="BG2434" s="151">
        <f>IF(N2434="zákl. přenesená",J2434,0)</f>
        <v>0</v>
      </c>
      <c r="BH2434" s="151">
        <f>IF(N2434="sníž. přenesená",J2434,0)</f>
        <v>0</v>
      </c>
      <c r="BI2434" s="151">
        <f>IF(N2434="nulová",J2434,0)</f>
        <v>0</v>
      </c>
      <c r="BJ2434" s="18" t="s">
        <v>82</v>
      </c>
      <c r="BK2434" s="151">
        <f>ROUND(I2434*H2434,2)</f>
        <v>0</v>
      </c>
      <c r="BL2434" s="18" t="s">
        <v>417</v>
      </c>
      <c r="BM2434" s="150" t="s">
        <v>3633</v>
      </c>
    </row>
    <row r="2435" spans="2:65" s="1" customFormat="1" ht="19.5">
      <c r="B2435" s="33"/>
      <c r="D2435" s="152" t="s">
        <v>316</v>
      </c>
      <c r="F2435" s="153" t="s">
        <v>1111</v>
      </c>
      <c r="I2435" s="154"/>
      <c r="L2435" s="33"/>
      <c r="M2435" s="155"/>
      <c r="T2435" s="57"/>
      <c r="AT2435" s="18" t="s">
        <v>316</v>
      </c>
      <c r="AU2435" s="18" t="s">
        <v>84</v>
      </c>
    </row>
    <row r="2436" spans="2:65" s="13" customFormat="1" ht="11.25">
      <c r="B2436" s="162"/>
      <c r="D2436" s="152" t="s">
        <v>318</v>
      </c>
      <c r="E2436" s="163" t="s">
        <v>1</v>
      </c>
      <c r="F2436" s="164" t="s">
        <v>236</v>
      </c>
      <c r="H2436" s="165">
        <v>38.735999999999997</v>
      </c>
      <c r="I2436" s="166"/>
      <c r="L2436" s="162"/>
      <c r="M2436" s="167"/>
      <c r="T2436" s="168"/>
      <c r="AT2436" s="163" t="s">
        <v>318</v>
      </c>
      <c r="AU2436" s="163" t="s">
        <v>84</v>
      </c>
      <c r="AV2436" s="13" t="s">
        <v>84</v>
      </c>
      <c r="AW2436" s="13" t="s">
        <v>32</v>
      </c>
      <c r="AX2436" s="13" t="s">
        <v>82</v>
      </c>
      <c r="AY2436" s="163" t="s">
        <v>307</v>
      </c>
    </row>
    <row r="2437" spans="2:65" s="1" customFormat="1" ht="11.25">
      <c r="B2437" s="33"/>
      <c r="D2437" s="152" t="s">
        <v>648</v>
      </c>
      <c r="F2437" s="187" t="s">
        <v>1112</v>
      </c>
      <c r="L2437" s="33"/>
      <c r="M2437" s="155"/>
      <c r="T2437" s="57"/>
      <c r="AU2437" s="18" t="s">
        <v>84</v>
      </c>
    </row>
    <row r="2438" spans="2:65" s="1" customFormat="1" ht="11.25">
      <c r="B2438" s="33"/>
      <c r="D2438" s="152" t="s">
        <v>648</v>
      </c>
      <c r="F2438" s="188" t="s">
        <v>538</v>
      </c>
      <c r="H2438" s="189">
        <v>0</v>
      </c>
      <c r="L2438" s="33"/>
      <c r="M2438" s="155"/>
      <c r="T2438" s="57"/>
      <c r="AU2438" s="18" t="s">
        <v>84</v>
      </c>
    </row>
    <row r="2439" spans="2:65" s="1" customFormat="1" ht="11.25">
      <c r="B2439" s="33"/>
      <c r="D2439" s="152" t="s">
        <v>648</v>
      </c>
      <c r="F2439" s="188" t="s">
        <v>3634</v>
      </c>
      <c r="H2439" s="189">
        <v>29.736000000000001</v>
      </c>
      <c r="L2439" s="33"/>
      <c r="M2439" s="155"/>
      <c r="T2439" s="57"/>
      <c r="AU2439" s="18" t="s">
        <v>84</v>
      </c>
    </row>
    <row r="2440" spans="2:65" s="1" customFormat="1" ht="11.25">
      <c r="B2440" s="33"/>
      <c r="D2440" s="152" t="s">
        <v>648</v>
      </c>
      <c r="F2440" s="188" t="s">
        <v>541</v>
      </c>
      <c r="H2440" s="189">
        <v>0</v>
      </c>
      <c r="L2440" s="33"/>
      <c r="M2440" s="155"/>
      <c r="T2440" s="57"/>
      <c r="AU2440" s="18" t="s">
        <v>84</v>
      </c>
    </row>
    <row r="2441" spans="2:65" s="1" customFormat="1" ht="11.25">
      <c r="B2441" s="33"/>
      <c r="D2441" s="152" t="s">
        <v>648</v>
      </c>
      <c r="F2441" s="188" t="s">
        <v>3635</v>
      </c>
      <c r="H2441" s="189">
        <v>9</v>
      </c>
      <c r="L2441" s="33"/>
      <c r="M2441" s="155"/>
      <c r="T2441" s="57"/>
      <c r="AU2441" s="18" t="s">
        <v>84</v>
      </c>
    </row>
    <row r="2442" spans="2:65" s="1" customFormat="1" ht="11.25">
      <c r="B2442" s="33"/>
      <c r="D2442" s="152" t="s">
        <v>648</v>
      </c>
      <c r="F2442" s="188" t="s">
        <v>325</v>
      </c>
      <c r="H2442" s="189">
        <v>38.735999999999997</v>
      </c>
      <c r="L2442" s="33"/>
      <c r="M2442" s="155"/>
      <c r="T2442" s="57"/>
      <c r="AU2442" s="18" t="s">
        <v>84</v>
      </c>
    </row>
    <row r="2443" spans="2:65" s="1" customFormat="1" ht="24.2" customHeight="1">
      <c r="B2443" s="33"/>
      <c r="C2443" s="139" t="s">
        <v>1645</v>
      </c>
      <c r="D2443" s="139" t="s">
        <v>309</v>
      </c>
      <c r="E2443" s="140" t="s">
        <v>1069</v>
      </c>
      <c r="F2443" s="141" t="s">
        <v>1070</v>
      </c>
      <c r="G2443" s="142" t="s">
        <v>312</v>
      </c>
      <c r="H2443" s="143">
        <v>558.44000000000005</v>
      </c>
      <c r="I2443" s="144"/>
      <c r="J2443" s="145">
        <f>ROUND(I2443*H2443,2)</f>
        <v>0</v>
      </c>
      <c r="K2443" s="141" t="s">
        <v>313</v>
      </c>
      <c r="L2443" s="33"/>
      <c r="M2443" s="146" t="s">
        <v>1</v>
      </c>
      <c r="N2443" s="147" t="s">
        <v>40</v>
      </c>
      <c r="P2443" s="148">
        <f>O2443*H2443</f>
        <v>0</v>
      </c>
      <c r="Q2443" s="148">
        <v>0</v>
      </c>
      <c r="R2443" s="148">
        <f>Q2443*H2443</f>
        <v>0</v>
      </c>
      <c r="S2443" s="148">
        <v>0</v>
      </c>
      <c r="T2443" s="149">
        <f>S2443*H2443</f>
        <v>0</v>
      </c>
      <c r="AR2443" s="150" t="s">
        <v>417</v>
      </c>
      <c r="AT2443" s="150" t="s">
        <v>309</v>
      </c>
      <c r="AU2443" s="150" t="s">
        <v>84</v>
      </c>
      <c r="AY2443" s="18" t="s">
        <v>307</v>
      </c>
      <c r="BE2443" s="151">
        <f>IF(N2443="základní",J2443,0)</f>
        <v>0</v>
      </c>
      <c r="BF2443" s="151">
        <f>IF(N2443="snížená",J2443,0)</f>
        <v>0</v>
      </c>
      <c r="BG2443" s="151">
        <f>IF(N2443="zákl. přenesená",J2443,0)</f>
        <v>0</v>
      </c>
      <c r="BH2443" s="151">
        <f>IF(N2443="sníž. přenesená",J2443,0)</f>
        <v>0</v>
      </c>
      <c r="BI2443" s="151">
        <f>IF(N2443="nulová",J2443,0)</f>
        <v>0</v>
      </c>
      <c r="BJ2443" s="18" t="s">
        <v>82</v>
      </c>
      <c r="BK2443" s="151">
        <f>ROUND(I2443*H2443,2)</f>
        <v>0</v>
      </c>
      <c r="BL2443" s="18" t="s">
        <v>417</v>
      </c>
      <c r="BM2443" s="150" t="s">
        <v>3636</v>
      </c>
    </row>
    <row r="2444" spans="2:65" s="1" customFormat="1" ht="19.5">
      <c r="B2444" s="33"/>
      <c r="D2444" s="152" t="s">
        <v>316</v>
      </c>
      <c r="F2444" s="153" t="s">
        <v>1072</v>
      </c>
      <c r="I2444" s="154"/>
      <c r="L2444" s="33"/>
      <c r="M2444" s="155"/>
      <c r="T2444" s="57"/>
      <c r="AT2444" s="18" t="s">
        <v>316</v>
      </c>
      <c r="AU2444" s="18" t="s">
        <v>84</v>
      </c>
    </row>
    <row r="2445" spans="2:65" s="12" customFormat="1" ht="11.25">
      <c r="B2445" s="156"/>
      <c r="D2445" s="152" t="s">
        <v>318</v>
      </c>
      <c r="E2445" s="157" t="s">
        <v>1</v>
      </c>
      <c r="F2445" s="158" t="s">
        <v>3637</v>
      </c>
      <c r="H2445" s="157" t="s">
        <v>1</v>
      </c>
      <c r="I2445" s="159"/>
      <c r="L2445" s="156"/>
      <c r="M2445" s="160"/>
      <c r="T2445" s="161"/>
      <c r="AT2445" s="157" t="s">
        <v>318</v>
      </c>
      <c r="AU2445" s="157" t="s">
        <v>84</v>
      </c>
      <c r="AV2445" s="12" t="s">
        <v>82</v>
      </c>
      <c r="AW2445" s="12" t="s">
        <v>32</v>
      </c>
      <c r="AX2445" s="12" t="s">
        <v>75</v>
      </c>
      <c r="AY2445" s="157" t="s">
        <v>307</v>
      </c>
    </row>
    <row r="2446" spans="2:65" s="13" customFormat="1" ht="11.25">
      <c r="B2446" s="162"/>
      <c r="D2446" s="152" t="s">
        <v>318</v>
      </c>
      <c r="E2446" s="163" t="s">
        <v>1</v>
      </c>
      <c r="F2446" s="164" t="s">
        <v>3638</v>
      </c>
      <c r="H2446" s="165">
        <v>352.34</v>
      </c>
      <c r="I2446" s="166"/>
      <c r="L2446" s="162"/>
      <c r="M2446" s="167"/>
      <c r="T2446" s="168"/>
      <c r="AT2446" s="163" t="s">
        <v>318</v>
      </c>
      <c r="AU2446" s="163" t="s">
        <v>84</v>
      </c>
      <c r="AV2446" s="13" t="s">
        <v>84</v>
      </c>
      <c r="AW2446" s="13" t="s">
        <v>32</v>
      </c>
      <c r="AX2446" s="13" t="s">
        <v>75</v>
      </c>
      <c r="AY2446" s="163" t="s">
        <v>307</v>
      </c>
    </row>
    <row r="2447" spans="2:65" s="12" customFormat="1" ht="11.25">
      <c r="B2447" s="156"/>
      <c r="D2447" s="152" t="s">
        <v>318</v>
      </c>
      <c r="E2447" s="157" t="s">
        <v>1</v>
      </c>
      <c r="F2447" s="158" t="s">
        <v>2546</v>
      </c>
      <c r="H2447" s="157" t="s">
        <v>1</v>
      </c>
      <c r="I2447" s="159"/>
      <c r="L2447" s="156"/>
      <c r="M2447" s="160"/>
      <c r="T2447" s="161"/>
      <c r="AT2447" s="157" t="s">
        <v>318</v>
      </c>
      <c r="AU2447" s="157" t="s">
        <v>84</v>
      </c>
      <c r="AV2447" s="12" t="s">
        <v>82</v>
      </c>
      <c r="AW2447" s="12" t="s">
        <v>32</v>
      </c>
      <c r="AX2447" s="12" t="s">
        <v>75</v>
      </c>
      <c r="AY2447" s="157" t="s">
        <v>307</v>
      </c>
    </row>
    <row r="2448" spans="2:65" s="13" customFormat="1" ht="11.25">
      <c r="B2448" s="162"/>
      <c r="D2448" s="152" t="s">
        <v>318</v>
      </c>
      <c r="E2448" s="163" t="s">
        <v>1</v>
      </c>
      <c r="F2448" s="164" t="s">
        <v>3639</v>
      </c>
      <c r="H2448" s="165">
        <v>105</v>
      </c>
      <c r="I2448" s="166"/>
      <c r="L2448" s="162"/>
      <c r="M2448" s="167"/>
      <c r="T2448" s="168"/>
      <c r="AT2448" s="163" t="s">
        <v>318</v>
      </c>
      <c r="AU2448" s="163" t="s">
        <v>84</v>
      </c>
      <c r="AV2448" s="13" t="s">
        <v>84</v>
      </c>
      <c r="AW2448" s="13" t="s">
        <v>32</v>
      </c>
      <c r="AX2448" s="13" t="s">
        <v>75</v>
      </c>
      <c r="AY2448" s="163" t="s">
        <v>307</v>
      </c>
    </row>
    <row r="2449" spans="2:65" s="13" customFormat="1" ht="11.25">
      <c r="B2449" s="162"/>
      <c r="D2449" s="152" t="s">
        <v>318</v>
      </c>
      <c r="E2449" s="163" t="s">
        <v>1</v>
      </c>
      <c r="F2449" s="164" t="s">
        <v>2529</v>
      </c>
      <c r="H2449" s="165">
        <v>101.1</v>
      </c>
      <c r="I2449" s="166"/>
      <c r="L2449" s="162"/>
      <c r="M2449" s="167"/>
      <c r="T2449" s="168"/>
      <c r="AT2449" s="163" t="s">
        <v>318</v>
      </c>
      <c r="AU2449" s="163" t="s">
        <v>84</v>
      </c>
      <c r="AV2449" s="13" t="s">
        <v>84</v>
      </c>
      <c r="AW2449" s="13" t="s">
        <v>32</v>
      </c>
      <c r="AX2449" s="13" t="s">
        <v>75</v>
      </c>
      <c r="AY2449" s="163" t="s">
        <v>307</v>
      </c>
    </row>
    <row r="2450" spans="2:65" s="14" customFormat="1" ht="11.25">
      <c r="B2450" s="169"/>
      <c r="D2450" s="152" t="s">
        <v>318</v>
      </c>
      <c r="E2450" s="170" t="s">
        <v>1</v>
      </c>
      <c r="F2450" s="171" t="s">
        <v>325</v>
      </c>
      <c r="H2450" s="172">
        <v>558.44000000000005</v>
      </c>
      <c r="I2450" s="173"/>
      <c r="L2450" s="169"/>
      <c r="M2450" s="174"/>
      <c r="T2450" s="175"/>
      <c r="AT2450" s="170" t="s">
        <v>318</v>
      </c>
      <c r="AU2450" s="170" t="s">
        <v>84</v>
      </c>
      <c r="AV2450" s="14" t="s">
        <v>314</v>
      </c>
      <c r="AW2450" s="14" t="s">
        <v>32</v>
      </c>
      <c r="AX2450" s="14" t="s">
        <v>82</v>
      </c>
      <c r="AY2450" s="170" t="s">
        <v>307</v>
      </c>
    </row>
    <row r="2451" spans="2:65" s="1" customFormat="1" ht="11.25">
      <c r="B2451" s="33"/>
      <c r="D2451" s="152" t="s">
        <v>648</v>
      </c>
      <c r="F2451" s="187" t="s">
        <v>2530</v>
      </c>
      <c r="L2451" s="33"/>
      <c r="M2451" s="155"/>
      <c r="T2451" s="57"/>
      <c r="AU2451" s="18" t="s">
        <v>84</v>
      </c>
    </row>
    <row r="2452" spans="2:65" s="1" customFormat="1" ht="11.25">
      <c r="B2452" s="33"/>
      <c r="D2452" s="152" t="s">
        <v>648</v>
      </c>
      <c r="F2452" s="188" t="s">
        <v>2531</v>
      </c>
      <c r="H2452" s="189">
        <v>0</v>
      </c>
      <c r="L2452" s="33"/>
      <c r="M2452" s="155"/>
      <c r="T2452" s="57"/>
      <c r="AU2452" s="18" t="s">
        <v>84</v>
      </c>
    </row>
    <row r="2453" spans="2:65" s="1" customFormat="1" ht="11.25">
      <c r="B2453" s="33"/>
      <c r="D2453" s="152" t="s">
        <v>648</v>
      </c>
      <c r="F2453" s="188" t="s">
        <v>2532</v>
      </c>
      <c r="H2453" s="189">
        <v>98.54</v>
      </c>
      <c r="L2453" s="33"/>
      <c r="M2453" s="155"/>
      <c r="T2453" s="57"/>
      <c r="AU2453" s="18" t="s">
        <v>84</v>
      </c>
    </row>
    <row r="2454" spans="2:65" s="1" customFormat="1" ht="11.25">
      <c r="B2454" s="33"/>
      <c r="D2454" s="152" t="s">
        <v>648</v>
      </c>
      <c r="F2454" s="187" t="s">
        <v>2533</v>
      </c>
      <c r="L2454" s="33"/>
      <c r="M2454" s="155"/>
      <c r="T2454" s="57"/>
      <c r="AU2454" s="18" t="s">
        <v>84</v>
      </c>
    </row>
    <row r="2455" spans="2:65" s="1" customFormat="1" ht="11.25">
      <c r="B2455" s="33"/>
      <c r="D2455" s="152" t="s">
        <v>648</v>
      </c>
      <c r="F2455" s="188" t="s">
        <v>2531</v>
      </c>
      <c r="H2455" s="189">
        <v>0</v>
      </c>
      <c r="L2455" s="33"/>
      <c r="M2455" s="155"/>
      <c r="T2455" s="57"/>
      <c r="AU2455" s="18" t="s">
        <v>84</v>
      </c>
    </row>
    <row r="2456" spans="2:65" s="1" customFormat="1" ht="11.25">
      <c r="B2456" s="33"/>
      <c r="D2456" s="152" t="s">
        <v>648</v>
      </c>
      <c r="F2456" s="188" t="s">
        <v>2534</v>
      </c>
      <c r="H2456" s="189">
        <v>2.56</v>
      </c>
      <c r="L2456" s="33"/>
      <c r="M2456" s="155"/>
      <c r="T2456" s="57"/>
      <c r="AU2456" s="18" t="s">
        <v>84</v>
      </c>
    </row>
    <row r="2457" spans="2:65" s="1" customFormat="1" ht="16.5" customHeight="1">
      <c r="B2457" s="33"/>
      <c r="C2457" s="177" t="s">
        <v>1650</v>
      </c>
      <c r="D2457" s="177" t="s">
        <v>390</v>
      </c>
      <c r="E2457" s="178" t="s">
        <v>1075</v>
      </c>
      <c r="F2457" s="179" t="s">
        <v>1076</v>
      </c>
      <c r="G2457" s="180" t="s">
        <v>364</v>
      </c>
      <c r="H2457" s="181">
        <v>0.218</v>
      </c>
      <c r="I2457" s="182"/>
      <c r="J2457" s="183">
        <f>ROUND(I2457*H2457,2)</f>
        <v>0</v>
      </c>
      <c r="K2457" s="179" t="s">
        <v>313</v>
      </c>
      <c r="L2457" s="184"/>
      <c r="M2457" s="185" t="s">
        <v>1</v>
      </c>
      <c r="N2457" s="186" t="s">
        <v>40</v>
      </c>
      <c r="P2457" s="148">
        <f>O2457*H2457</f>
        <v>0</v>
      </c>
      <c r="Q2457" s="148">
        <v>1</v>
      </c>
      <c r="R2457" s="148">
        <f>Q2457*H2457</f>
        <v>0.218</v>
      </c>
      <c r="S2457" s="148">
        <v>0</v>
      </c>
      <c r="T2457" s="149">
        <f>S2457*H2457</f>
        <v>0</v>
      </c>
      <c r="AR2457" s="150" t="s">
        <v>524</v>
      </c>
      <c r="AT2457" s="150" t="s">
        <v>390</v>
      </c>
      <c r="AU2457" s="150" t="s">
        <v>84</v>
      </c>
      <c r="AY2457" s="18" t="s">
        <v>307</v>
      </c>
      <c r="BE2457" s="151">
        <f>IF(N2457="základní",J2457,0)</f>
        <v>0</v>
      </c>
      <c r="BF2457" s="151">
        <f>IF(N2457="snížená",J2457,0)</f>
        <v>0</v>
      </c>
      <c r="BG2457" s="151">
        <f>IF(N2457="zákl. přenesená",J2457,0)</f>
        <v>0</v>
      </c>
      <c r="BH2457" s="151">
        <f>IF(N2457="sníž. přenesená",J2457,0)</f>
        <v>0</v>
      </c>
      <c r="BI2457" s="151">
        <f>IF(N2457="nulová",J2457,0)</f>
        <v>0</v>
      </c>
      <c r="BJ2457" s="18" t="s">
        <v>82</v>
      </c>
      <c r="BK2457" s="151">
        <f>ROUND(I2457*H2457,2)</f>
        <v>0</v>
      </c>
      <c r="BL2457" s="18" t="s">
        <v>417</v>
      </c>
      <c r="BM2457" s="150" t="s">
        <v>3640</v>
      </c>
    </row>
    <row r="2458" spans="2:65" s="1" customFormat="1" ht="11.25">
      <c r="B2458" s="33"/>
      <c r="D2458" s="152" t="s">
        <v>316</v>
      </c>
      <c r="F2458" s="153" t="s">
        <v>1076</v>
      </c>
      <c r="I2458" s="154"/>
      <c r="L2458" s="33"/>
      <c r="M2458" s="155"/>
      <c r="T2458" s="57"/>
      <c r="AT2458" s="18" t="s">
        <v>316</v>
      </c>
      <c r="AU2458" s="18" t="s">
        <v>84</v>
      </c>
    </row>
    <row r="2459" spans="2:65" s="13" customFormat="1" ht="11.25">
      <c r="B2459" s="162"/>
      <c r="D2459" s="152" t="s">
        <v>318</v>
      </c>
      <c r="F2459" s="164" t="s">
        <v>3641</v>
      </c>
      <c r="H2459" s="165">
        <v>0.218</v>
      </c>
      <c r="I2459" s="166"/>
      <c r="L2459" s="162"/>
      <c r="M2459" s="167"/>
      <c r="T2459" s="168"/>
      <c r="AT2459" s="163" t="s">
        <v>318</v>
      </c>
      <c r="AU2459" s="163" t="s">
        <v>84</v>
      </c>
      <c r="AV2459" s="13" t="s">
        <v>84</v>
      </c>
      <c r="AW2459" s="13" t="s">
        <v>4</v>
      </c>
      <c r="AX2459" s="13" t="s">
        <v>82</v>
      </c>
      <c r="AY2459" s="163" t="s">
        <v>307</v>
      </c>
    </row>
    <row r="2460" spans="2:65" s="1" customFormat="1" ht="24.2" customHeight="1">
      <c r="B2460" s="33"/>
      <c r="C2460" s="139" t="s">
        <v>1655</v>
      </c>
      <c r="D2460" s="139" t="s">
        <v>309</v>
      </c>
      <c r="E2460" s="140" t="s">
        <v>1080</v>
      </c>
      <c r="F2460" s="141" t="s">
        <v>1081</v>
      </c>
      <c r="G2460" s="142" t="s">
        <v>312</v>
      </c>
      <c r="H2460" s="143">
        <v>558.44000000000005</v>
      </c>
      <c r="I2460" s="144"/>
      <c r="J2460" s="145">
        <f>ROUND(I2460*H2460,2)</f>
        <v>0</v>
      </c>
      <c r="K2460" s="141" t="s">
        <v>313</v>
      </c>
      <c r="L2460" s="33"/>
      <c r="M2460" s="146" t="s">
        <v>1</v>
      </c>
      <c r="N2460" s="147" t="s">
        <v>40</v>
      </c>
      <c r="P2460" s="148">
        <f>O2460*H2460</f>
        <v>0</v>
      </c>
      <c r="Q2460" s="148">
        <v>4.0000000000000002E-4</v>
      </c>
      <c r="R2460" s="148">
        <f>Q2460*H2460</f>
        <v>0.22337600000000002</v>
      </c>
      <c r="S2460" s="148">
        <v>0</v>
      </c>
      <c r="T2460" s="149">
        <f>S2460*H2460</f>
        <v>0</v>
      </c>
      <c r="AR2460" s="150" t="s">
        <v>417</v>
      </c>
      <c r="AT2460" s="150" t="s">
        <v>309</v>
      </c>
      <c r="AU2460" s="150" t="s">
        <v>84</v>
      </c>
      <c r="AY2460" s="18" t="s">
        <v>307</v>
      </c>
      <c r="BE2460" s="151">
        <f>IF(N2460="základní",J2460,0)</f>
        <v>0</v>
      </c>
      <c r="BF2460" s="151">
        <f>IF(N2460="snížená",J2460,0)</f>
        <v>0</v>
      </c>
      <c r="BG2460" s="151">
        <f>IF(N2460="zákl. přenesená",J2460,0)</f>
        <v>0</v>
      </c>
      <c r="BH2460" s="151">
        <f>IF(N2460="sníž. přenesená",J2460,0)</f>
        <v>0</v>
      </c>
      <c r="BI2460" s="151">
        <f>IF(N2460="nulová",J2460,0)</f>
        <v>0</v>
      </c>
      <c r="BJ2460" s="18" t="s">
        <v>82</v>
      </c>
      <c r="BK2460" s="151">
        <f>ROUND(I2460*H2460,2)</f>
        <v>0</v>
      </c>
      <c r="BL2460" s="18" t="s">
        <v>417</v>
      </c>
      <c r="BM2460" s="150" t="s">
        <v>3642</v>
      </c>
    </row>
    <row r="2461" spans="2:65" s="1" customFormat="1" ht="19.5">
      <c r="B2461" s="33"/>
      <c r="D2461" s="152" t="s">
        <v>316</v>
      </c>
      <c r="F2461" s="153" t="s">
        <v>1083</v>
      </c>
      <c r="I2461" s="154"/>
      <c r="L2461" s="33"/>
      <c r="M2461" s="155"/>
      <c r="T2461" s="57"/>
      <c r="AT2461" s="18" t="s">
        <v>316</v>
      </c>
      <c r="AU2461" s="18" t="s">
        <v>84</v>
      </c>
    </row>
    <row r="2462" spans="2:65" s="1" customFormat="1" ht="49.15" customHeight="1">
      <c r="B2462" s="33"/>
      <c r="C2462" s="177" t="s">
        <v>1668</v>
      </c>
      <c r="D2462" s="177" t="s">
        <v>390</v>
      </c>
      <c r="E2462" s="178" t="s">
        <v>1085</v>
      </c>
      <c r="F2462" s="179" t="s">
        <v>1086</v>
      </c>
      <c r="G2462" s="180" t="s">
        <v>312</v>
      </c>
      <c r="H2462" s="181">
        <v>650.86199999999997</v>
      </c>
      <c r="I2462" s="182"/>
      <c r="J2462" s="183">
        <f>ROUND(I2462*H2462,2)</f>
        <v>0</v>
      </c>
      <c r="K2462" s="179" t="s">
        <v>313</v>
      </c>
      <c r="L2462" s="184"/>
      <c r="M2462" s="185" t="s">
        <v>1</v>
      </c>
      <c r="N2462" s="186" t="s">
        <v>40</v>
      </c>
      <c r="P2462" s="148">
        <f>O2462*H2462</f>
        <v>0</v>
      </c>
      <c r="Q2462" s="148">
        <v>5.3E-3</v>
      </c>
      <c r="R2462" s="148">
        <f>Q2462*H2462</f>
        <v>3.4495685999999997</v>
      </c>
      <c r="S2462" s="148">
        <v>0</v>
      </c>
      <c r="T2462" s="149">
        <f>S2462*H2462</f>
        <v>0</v>
      </c>
      <c r="AR2462" s="150" t="s">
        <v>524</v>
      </c>
      <c r="AT2462" s="150" t="s">
        <v>390</v>
      </c>
      <c r="AU2462" s="150" t="s">
        <v>84</v>
      </c>
      <c r="AY2462" s="18" t="s">
        <v>307</v>
      </c>
      <c r="BE2462" s="151">
        <f>IF(N2462="základní",J2462,0)</f>
        <v>0</v>
      </c>
      <c r="BF2462" s="151">
        <f>IF(N2462="snížená",J2462,0)</f>
        <v>0</v>
      </c>
      <c r="BG2462" s="151">
        <f>IF(N2462="zákl. přenesená",J2462,0)</f>
        <v>0</v>
      </c>
      <c r="BH2462" s="151">
        <f>IF(N2462="sníž. přenesená",J2462,0)</f>
        <v>0</v>
      </c>
      <c r="BI2462" s="151">
        <f>IF(N2462="nulová",J2462,0)</f>
        <v>0</v>
      </c>
      <c r="BJ2462" s="18" t="s">
        <v>82</v>
      </c>
      <c r="BK2462" s="151">
        <f>ROUND(I2462*H2462,2)</f>
        <v>0</v>
      </c>
      <c r="BL2462" s="18" t="s">
        <v>417</v>
      </c>
      <c r="BM2462" s="150" t="s">
        <v>3643</v>
      </c>
    </row>
    <row r="2463" spans="2:65" s="1" customFormat="1" ht="29.25">
      <c r="B2463" s="33"/>
      <c r="D2463" s="152" t="s">
        <v>316</v>
      </c>
      <c r="F2463" s="153" t="s">
        <v>1086</v>
      </c>
      <c r="I2463" s="154"/>
      <c r="L2463" s="33"/>
      <c r="M2463" s="155"/>
      <c r="T2463" s="57"/>
      <c r="AT2463" s="18" t="s">
        <v>316</v>
      </c>
      <c r="AU2463" s="18" t="s">
        <v>84</v>
      </c>
    </row>
    <row r="2464" spans="2:65" s="13" customFormat="1" ht="11.25">
      <c r="B2464" s="162"/>
      <c r="D2464" s="152" t="s">
        <v>318</v>
      </c>
      <c r="F2464" s="164" t="s">
        <v>3644</v>
      </c>
      <c r="H2464" s="165">
        <v>650.86199999999997</v>
      </c>
      <c r="I2464" s="166"/>
      <c r="L2464" s="162"/>
      <c r="M2464" s="167"/>
      <c r="T2464" s="168"/>
      <c r="AT2464" s="163" t="s">
        <v>318</v>
      </c>
      <c r="AU2464" s="163" t="s">
        <v>84</v>
      </c>
      <c r="AV2464" s="13" t="s">
        <v>84</v>
      </c>
      <c r="AW2464" s="13" t="s">
        <v>4</v>
      </c>
      <c r="AX2464" s="13" t="s">
        <v>82</v>
      </c>
      <c r="AY2464" s="163" t="s">
        <v>307</v>
      </c>
    </row>
    <row r="2465" spans="2:65" s="1" customFormat="1" ht="24.2" customHeight="1">
      <c r="B2465" s="33"/>
      <c r="C2465" s="139" t="s">
        <v>1673</v>
      </c>
      <c r="D2465" s="139" t="s">
        <v>309</v>
      </c>
      <c r="E2465" s="140" t="s">
        <v>1090</v>
      </c>
      <c r="F2465" s="141" t="s">
        <v>1091</v>
      </c>
      <c r="G2465" s="142" t="s">
        <v>312</v>
      </c>
      <c r="H2465" s="143">
        <v>95.712000000000003</v>
      </c>
      <c r="I2465" s="144"/>
      <c r="J2465" s="145">
        <f>ROUND(I2465*H2465,2)</f>
        <v>0</v>
      </c>
      <c r="K2465" s="141" t="s">
        <v>313</v>
      </c>
      <c r="L2465" s="33"/>
      <c r="M2465" s="146" t="s">
        <v>1</v>
      </c>
      <c r="N2465" s="147" t="s">
        <v>40</v>
      </c>
      <c r="P2465" s="148">
        <f>O2465*H2465</f>
        <v>0</v>
      </c>
      <c r="Q2465" s="148">
        <v>0</v>
      </c>
      <c r="R2465" s="148">
        <f>Q2465*H2465</f>
        <v>0</v>
      </c>
      <c r="S2465" s="148">
        <v>0</v>
      </c>
      <c r="T2465" s="149">
        <f>S2465*H2465</f>
        <v>0</v>
      </c>
      <c r="AR2465" s="150" t="s">
        <v>417</v>
      </c>
      <c r="AT2465" s="150" t="s">
        <v>309</v>
      </c>
      <c r="AU2465" s="150" t="s">
        <v>84</v>
      </c>
      <c r="AY2465" s="18" t="s">
        <v>307</v>
      </c>
      <c r="BE2465" s="151">
        <f>IF(N2465="základní",J2465,0)</f>
        <v>0</v>
      </c>
      <c r="BF2465" s="151">
        <f>IF(N2465="snížená",J2465,0)</f>
        <v>0</v>
      </c>
      <c r="BG2465" s="151">
        <f>IF(N2465="zákl. přenesená",J2465,0)</f>
        <v>0</v>
      </c>
      <c r="BH2465" s="151">
        <f>IF(N2465="sníž. přenesená",J2465,0)</f>
        <v>0</v>
      </c>
      <c r="BI2465" s="151">
        <f>IF(N2465="nulová",J2465,0)</f>
        <v>0</v>
      </c>
      <c r="BJ2465" s="18" t="s">
        <v>82</v>
      </c>
      <c r="BK2465" s="151">
        <f>ROUND(I2465*H2465,2)</f>
        <v>0</v>
      </c>
      <c r="BL2465" s="18" t="s">
        <v>417</v>
      </c>
      <c r="BM2465" s="150" t="s">
        <v>3645</v>
      </c>
    </row>
    <row r="2466" spans="2:65" s="1" customFormat="1" ht="19.5">
      <c r="B2466" s="33"/>
      <c r="D2466" s="152" t="s">
        <v>316</v>
      </c>
      <c r="F2466" s="153" t="s">
        <v>1093</v>
      </c>
      <c r="I2466" s="154"/>
      <c r="L2466" s="33"/>
      <c r="M2466" s="155"/>
      <c r="T2466" s="57"/>
      <c r="AT2466" s="18" t="s">
        <v>316</v>
      </c>
      <c r="AU2466" s="18" t="s">
        <v>84</v>
      </c>
    </row>
    <row r="2467" spans="2:65" s="12" customFormat="1" ht="11.25">
      <c r="B2467" s="156"/>
      <c r="D2467" s="152" t="s">
        <v>318</v>
      </c>
      <c r="E2467" s="157" t="s">
        <v>1</v>
      </c>
      <c r="F2467" s="158" t="s">
        <v>3646</v>
      </c>
      <c r="H2467" s="157" t="s">
        <v>1</v>
      </c>
      <c r="I2467" s="159"/>
      <c r="L2467" s="156"/>
      <c r="M2467" s="160"/>
      <c r="T2467" s="161"/>
      <c r="AT2467" s="157" t="s">
        <v>318</v>
      </c>
      <c r="AU2467" s="157" t="s">
        <v>84</v>
      </c>
      <c r="AV2467" s="12" t="s">
        <v>82</v>
      </c>
      <c r="AW2467" s="12" t="s">
        <v>32</v>
      </c>
      <c r="AX2467" s="12" t="s">
        <v>75</v>
      </c>
      <c r="AY2467" s="157" t="s">
        <v>307</v>
      </c>
    </row>
    <row r="2468" spans="2:65" s="13" customFormat="1" ht="11.25">
      <c r="B2468" s="162"/>
      <c r="D2468" s="152" t="s">
        <v>318</v>
      </c>
      <c r="E2468" s="163" t="s">
        <v>1</v>
      </c>
      <c r="F2468" s="164" t="s">
        <v>3647</v>
      </c>
      <c r="H2468" s="165">
        <v>46.091999999999999</v>
      </c>
      <c r="I2468" s="166"/>
      <c r="L2468" s="162"/>
      <c r="M2468" s="167"/>
      <c r="T2468" s="168"/>
      <c r="AT2468" s="163" t="s">
        <v>318</v>
      </c>
      <c r="AU2468" s="163" t="s">
        <v>84</v>
      </c>
      <c r="AV2468" s="13" t="s">
        <v>84</v>
      </c>
      <c r="AW2468" s="13" t="s">
        <v>32</v>
      </c>
      <c r="AX2468" s="13" t="s">
        <v>75</v>
      </c>
      <c r="AY2468" s="163" t="s">
        <v>307</v>
      </c>
    </row>
    <row r="2469" spans="2:65" s="12" customFormat="1" ht="11.25">
      <c r="B2469" s="156"/>
      <c r="D2469" s="152" t="s">
        <v>318</v>
      </c>
      <c r="E2469" s="157" t="s">
        <v>1</v>
      </c>
      <c r="F2469" s="158" t="s">
        <v>2546</v>
      </c>
      <c r="H2469" s="157" t="s">
        <v>1</v>
      </c>
      <c r="I2469" s="159"/>
      <c r="L2469" s="156"/>
      <c r="M2469" s="160"/>
      <c r="T2469" s="161"/>
      <c r="AT2469" s="157" t="s">
        <v>318</v>
      </c>
      <c r="AU2469" s="157" t="s">
        <v>84</v>
      </c>
      <c r="AV2469" s="12" t="s">
        <v>82</v>
      </c>
      <c r="AW2469" s="12" t="s">
        <v>32</v>
      </c>
      <c r="AX2469" s="12" t="s">
        <v>75</v>
      </c>
      <c r="AY2469" s="157" t="s">
        <v>307</v>
      </c>
    </row>
    <row r="2470" spans="2:65" s="13" customFormat="1" ht="11.25">
      <c r="B2470" s="162"/>
      <c r="D2470" s="152" t="s">
        <v>318</v>
      </c>
      <c r="E2470" s="163" t="s">
        <v>1</v>
      </c>
      <c r="F2470" s="164" t="s">
        <v>3648</v>
      </c>
      <c r="H2470" s="165">
        <v>24.9</v>
      </c>
      <c r="I2470" s="166"/>
      <c r="L2470" s="162"/>
      <c r="M2470" s="167"/>
      <c r="T2470" s="168"/>
      <c r="AT2470" s="163" t="s">
        <v>318</v>
      </c>
      <c r="AU2470" s="163" t="s">
        <v>84</v>
      </c>
      <c r="AV2470" s="13" t="s">
        <v>84</v>
      </c>
      <c r="AW2470" s="13" t="s">
        <v>32</v>
      </c>
      <c r="AX2470" s="13" t="s">
        <v>75</v>
      </c>
      <c r="AY2470" s="163" t="s">
        <v>307</v>
      </c>
    </row>
    <row r="2471" spans="2:65" s="12" customFormat="1" ht="11.25">
      <c r="B2471" s="156"/>
      <c r="D2471" s="152" t="s">
        <v>318</v>
      </c>
      <c r="E2471" s="157" t="s">
        <v>1</v>
      </c>
      <c r="F2471" s="158" t="s">
        <v>3649</v>
      </c>
      <c r="H2471" s="157" t="s">
        <v>1</v>
      </c>
      <c r="I2471" s="159"/>
      <c r="L2471" s="156"/>
      <c r="M2471" s="160"/>
      <c r="T2471" s="161"/>
      <c r="AT2471" s="157" t="s">
        <v>318</v>
      </c>
      <c r="AU2471" s="157" t="s">
        <v>84</v>
      </c>
      <c r="AV2471" s="12" t="s">
        <v>82</v>
      </c>
      <c r="AW2471" s="12" t="s">
        <v>32</v>
      </c>
      <c r="AX2471" s="12" t="s">
        <v>75</v>
      </c>
      <c r="AY2471" s="157" t="s">
        <v>307</v>
      </c>
    </row>
    <row r="2472" spans="2:65" s="13" customFormat="1" ht="11.25">
      <c r="B2472" s="162"/>
      <c r="D2472" s="152" t="s">
        <v>318</v>
      </c>
      <c r="E2472" s="163" t="s">
        <v>1</v>
      </c>
      <c r="F2472" s="164" t="s">
        <v>3650</v>
      </c>
      <c r="H2472" s="165">
        <v>24.72</v>
      </c>
      <c r="I2472" s="166"/>
      <c r="L2472" s="162"/>
      <c r="M2472" s="167"/>
      <c r="T2472" s="168"/>
      <c r="AT2472" s="163" t="s">
        <v>318</v>
      </c>
      <c r="AU2472" s="163" t="s">
        <v>84</v>
      </c>
      <c r="AV2472" s="13" t="s">
        <v>84</v>
      </c>
      <c r="AW2472" s="13" t="s">
        <v>32</v>
      </c>
      <c r="AX2472" s="13" t="s">
        <v>75</v>
      </c>
      <c r="AY2472" s="163" t="s">
        <v>307</v>
      </c>
    </row>
    <row r="2473" spans="2:65" s="14" customFormat="1" ht="11.25">
      <c r="B2473" s="169"/>
      <c r="D2473" s="152" t="s">
        <v>318</v>
      </c>
      <c r="E2473" s="170" t="s">
        <v>1</v>
      </c>
      <c r="F2473" s="171" t="s">
        <v>325</v>
      </c>
      <c r="H2473" s="172">
        <v>95.712000000000003</v>
      </c>
      <c r="I2473" s="173"/>
      <c r="L2473" s="169"/>
      <c r="M2473" s="174"/>
      <c r="T2473" s="175"/>
      <c r="AT2473" s="170" t="s">
        <v>318</v>
      </c>
      <c r="AU2473" s="170" t="s">
        <v>84</v>
      </c>
      <c r="AV2473" s="14" t="s">
        <v>314</v>
      </c>
      <c r="AW2473" s="14" t="s">
        <v>32</v>
      </c>
      <c r="AX2473" s="14" t="s">
        <v>82</v>
      </c>
      <c r="AY2473" s="170" t="s">
        <v>307</v>
      </c>
    </row>
    <row r="2474" spans="2:65" s="1" customFormat="1" ht="16.5" customHeight="1">
      <c r="B2474" s="33"/>
      <c r="C2474" s="177" t="s">
        <v>1678</v>
      </c>
      <c r="D2474" s="177" t="s">
        <v>390</v>
      </c>
      <c r="E2474" s="178" t="s">
        <v>1075</v>
      </c>
      <c r="F2474" s="179" t="s">
        <v>1076</v>
      </c>
      <c r="G2474" s="180" t="s">
        <v>364</v>
      </c>
      <c r="H2474" s="181">
        <v>3.9E-2</v>
      </c>
      <c r="I2474" s="182"/>
      <c r="J2474" s="183">
        <f>ROUND(I2474*H2474,2)</f>
        <v>0</v>
      </c>
      <c r="K2474" s="179" t="s">
        <v>313</v>
      </c>
      <c r="L2474" s="184"/>
      <c r="M2474" s="185" t="s">
        <v>1</v>
      </c>
      <c r="N2474" s="186" t="s">
        <v>40</v>
      </c>
      <c r="P2474" s="148">
        <f>O2474*H2474</f>
        <v>0</v>
      </c>
      <c r="Q2474" s="148">
        <v>1</v>
      </c>
      <c r="R2474" s="148">
        <f>Q2474*H2474</f>
        <v>3.9E-2</v>
      </c>
      <c r="S2474" s="148">
        <v>0</v>
      </c>
      <c r="T2474" s="149">
        <f>S2474*H2474</f>
        <v>0</v>
      </c>
      <c r="AR2474" s="150" t="s">
        <v>524</v>
      </c>
      <c r="AT2474" s="150" t="s">
        <v>390</v>
      </c>
      <c r="AU2474" s="150" t="s">
        <v>84</v>
      </c>
      <c r="AY2474" s="18" t="s">
        <v>307</v>
      </c>
      <c r="BE2474" s="151">
        <f>IF(N2474="základní",J2474,0)</f>
        <v>0</v>
      </c>
      <c r="BF2474" s="151">
        <f>IF(N2474="snížená",J2474,0)</f>
        <v>0</v>
      </c>
      <c r="BG2474" s="151">
        <f>IF(N2474="zákl. přenesená",J2474,0)</f>
        <v>0</v>
      </c>
      <c r="BH2474" s="151">
        <f>IF(N2474="sníž. přenesená",J2474,0)</f>
        <v>0</v>
      </c>
      <c r="BI2474" s="151">
        <f>IF(N2474="nulová",J2474,0)</f>
        <v>0</v>
      </c>
      <c r="BJ2474" s="18" t="s">
        <v>82</v>
      </c>
      <c r="BK2474" s="151">
        <f>ROUND(I2474*H2474,2)</f>
        <v>0</v>
      </c>
      <c r="BL2474" s="18" t="s">
        <v>417</v>
      </c>
      <c r="BM2474" s="150" t="s">
        <v>3651</v>
      </c>
    </row>
    <row r="2475" spans="2:65" s="1" customFormat="1" ht="11.25">
      <c r="B2475" s="33"/>
      <c r="D2475" s="152" t="s">
        <v>316</v>
      </c>
      <c r="F2475" s="153" t="s">
        <v>1076</v>
      </c>
      <c r="I2475" s="154"/>
      <c r="L2475" s="33"/>
      <c r="M2475" s="155"/>
      <c r="T2475" s="57"/>
      <c r="AT2475" s="18" t="s">
        <v>316</v>
      </c>
      <c r="AU2475" s="18" t="s">
        <v>84</v>
      </c>
    </row>
    <row r="2476" spans="2:65" s="13" customFormat="1" ht="11.25">
      <c r="B2476" s="162"/>
      <c r="D2476" s="152" t="s">
        <v>318</v>
      </c>
      <c r="F2476" s="164" t="s">
        <v>3652</v>
      </c>
      <c r="H2476" s="165">
        <v>3.9E-2</v>
      </c>
      <c r="I2476" s="166"/>
      <c r="L2476" s="162"/>
      <c r="M2476" s="167"/>
      <c r="T2476" s="168"/>
      <c r="AT2476" s="163" t="s">
        <v>318</v>
      </c>
      <c r="AU2476" s="163" t="s">
        <v>84</v>
      </c>
      <c r="AV2476" s="13" t="s">
        <v>84</v>
      </c>
      <c r="AW2476" s="13" t="s">
        <v>4</v>
      </c>
      <c r="AX2476" s="13" t="s">
        <v>82</v>
      </c>
      <c r="AY2476" s="163" t="s">
        <v>307</v>
      </c>
    </row>
    <row r="2477" spans="2:65" s="1" customFormat="1" ht="24.2" customHeight="1">
      <c r="B2477" s="33"/>
      <c r="C2477" s="139" t="s">
        <v>1683</v>
      </c>
      <c r="D2477" s="139" t="s">
        <v>309</v>
      </c>
      <c r="E2477" s="140" t="s">
        <v>1101</v>
      </c>
      <c r="F2477" s="141" t="s">
        <v>1102</v>
      </c>
      <c r="G2477" s="142" t="s">
        <v>312</v>
      </c>
      <c r="H2477" s="143">
        <v>95.712000000000003</v>
      </c>
      <c r="I2477" s="144"/>
      <c r="J2477" s="145">
        <f>ROUND(I2477*H2477,2)</f>
        <v>0</v>
      </c>
      <c r="K2477" s="141" t="s">
        <v>313</v>
      </c>
      <c r="L2477" s="33"/>
      <c r="M2477" s="146" t="s">
        <v>1</v>
      </c>
      <c r="N2477" s="147" t="s">
        <v>40</v>
      </c>
      <c r="P2477" s="148">
        <f>O2477*H2477</f>
        <v>0</v>
      </c>
      <c r="Q2477" s="148">
        <v>4.0000000000000002E-4</v>
      </c>
      <c r="R2477" s="148">
        <f>Q2477*H2477</f>
        <v>3.8284800000000001E-2</v>
      </c>
      <c r="S2477" s="148">
        <v>0</v>
      </c>
      <c r="T2477" s="149">
        <f>S2477*H2477</f>
        <v>0</v>
      </c>
      <c r="AR2477" s="150" t="s">
        <v>417</v>
      </c>
      <c r="AT2477" s="150" t="s">
        <v>309</v>
      </c>
      <c r="AU2477" s="150" t="s">
        <v>84</v>
      </c>
      <c r="AY2477" s="18" t="s">
        <v>307</v>
      </c>
      <c r="BE2477" s="151">
        <f>IF(N2477="základní",J2477,0)</f>
        <v>0</v>
      </c>
      <c r="BF2477" s="151">
        <f>IF(N2477="snížená",J2477,0)</f>
        <v>0</v>
      </c>
      <c r="BG2477" s="151">
        <f>IF(N2477="zákl. přenesená",J2477,0)</f>
        <v>0</v>
      </c>
      <c r="BH2477" s="151">
        <f>IF(N2477="sníž. přenesená",J2477,0)</f>
        <v>0</v>
      </c>
      <c r="BI2477" s="151">
        <f>IF(N2477="nulová",J2477,0)</f>
        <v>0</v>
      </c>
      <c r="BJ2477" s="18" t="s">
        <v>82</v>
      </c>
      <c r="BK2477" s="151">
        <f>ROUND(I2477*H2477,2)</f>
        <v>0</v>
      </c>
      <c r="BL2477" s="18" t="s">
        <v>417</v>
      </c>
      <c r="BM2477" s="150" t="s">
        <v>3653</v>
      </c>
    </row>
    <row r="2478" spans="2:65" s="1" customFormat="1" ht="19.5">
      <c r="B2478" s="33"/>
      <c r="D2478" s="152" t="s">
        <v>316</v>
      </c>
      <c r="F2478" s="153" t="s">
        <v>1104</v>
      </c>
      <c r="I2478" s="154"/>
      <c r="L2478" s="33"/>
      <c r="M2478" s="155"/>
      <c r="T2478" s="57"/>
      <c r="AT2478" s="18" t="s">
        <v>316</v>
      </c>
      <c r="AU2478" s="18" t="s">
        <v>84</v>
      </c>
    </row>
    <row r="2479" spans="2:65" s="1" customFormat="1" ht="49.15" customHeight="1">
      <c r="B2479" s="33"/>
      <c r="C2479" s="177" t="s">
        <v>1688</v>
      </c>
      <c r="D2479" s="177" t="s">
        <v>390</v>
      </c>
      <c r="E2479" s="178" t="s">
        <v>1085</v>
      </c>
      <c r="F2479" s="179" t="s">
        <v>1086</v>
      </c>
      <c r="G2479" s="180" t="s">
        <v>312</v>
      </c>
      <c r="H2479" s="181">
        <v>116.864</v>
      </c>
      <c r="I2479" s="182"/>
      <c r="J2479" s="183">
        <f>ROUND(I2479*H2479,2)</f>
        <v>0</v>
      </c>
      <c r="K2479" s="179" t="s">
        <v>313</v>
      </c>
      <c r="L2479" s="184"/>
      <c r="M2479" s="185" t="s">
        <v>1</v>
      </c>
      <c r="N2479" s="186" t="s">
        <v>40</v>
      </c>
      <c r="P2479" s="148">
        <f>O2479*H2479</f>
        <v>0</v>
      </c>
      <c r="Q2479" s="148">
        <v>5.3E-3</v>
      </c>
      <c r="R2479" s="148">
        <f>Q2479*H2479</f>
        <v>0.61937920000000002</v>
      </c>
      <c r="S2479" s="148">
        <v>0</v>
      </c>
      <c r="T2479" s="149">
        <f>S2479*H2479</f>
        <v>0</v>
      </c>
      <c r="AR2479" s="150" t="s">
        <v>524</v>
      </c>
      <c r="AT2479" s="150" t="s">
        <v>390</v>
      </c>
      <c r="AU2479" s="150" t="s">
        <v>84</v>
      </c>
      <c r="AY2479" s="18" t="s">
        <v>307</v>
      </c>
      <c r="BE2479" s="151">
        <f>IF(N2479="základní",J2479,0)</f>
        <v>0</v>
      </c>
      <c r="BF2479" s="151">
        <f>IF(N2479="snížená",J2479,0)</f>
        <v>0</v>
      </c>
      <c r="BG2479" s="151">
        <f>IF(N2479="zákl. přenesená",J2479,0)</f>
        <v>0</v>
      </c>
      <c r="BH2479" s="151">
        <f>IF(N2479="sníž. přenesená",J2479,0)</f>
        <v>0</v>
      </c>
      <c r="BI2479" s="151">
        <f>IF(N2479="nulová",J2479,0)</f>
        <v>0</v>
      </c>
      <c r="BJ2479" s="18" t="s">
        <v>82</v>
      </c>
      <c r="BK2479" s="151">
        <f>ROUND(I2479*H2479,2)</f>
        <v>0</v>
      </c>
      <c r="BL2479" s="18" t="s">
        <v>417</v>
      </c>
      <c r="BM2479" s="150" t="s">
        <v>3654</v>
      </c>
    </row>
    <row r="2480" spans="2:65" s="1" customFormat="1" ht="29.25">
      <c r="B2480" s="33"/>
      <c r="D2480" s="152" t="s">
        <v>316</v>
      </c>
      <c r="F2480" s="153" t="s">
        <v>1086</v>
      </c>
      <c r="I2480" s="154"/>
      <c r="L2480" s="33"/>
      <c r="M2480" s="155"/>
      <c r="T2480" s="57"/>
      <c r="AT2480" s="18" t="s">
        <v>316</v>
      </c>
      <c r="AU2480" s="18" t="s">
        <v>84</v>
      </c>
    </row>
    <row r="2481" spans="2:65" s="13" customFormat="1" ht="11.25">
      <c r="B2481" s="162"/>
      <c r="D2481" s="152" t="s">
        <v>318</v>
      </c>
      <c r="F2481" s="164" t="s">
        <v>3655</v>
      </c>
      <c r="H2481" s="165">
        <v>116.864</v>
      </c>
      <c r="I2481" s="166"/>
      <c r="L2481" s="162"/>
      <c r="M2481" s="167"/>
      <c r="T2481" s="168"/>
      <c r="AT2481" s="163" t="s">
        <v>318</v>
      </c>
      <c r="AU2481" s="163" t="s">
        <v>84</v>
      </c>
      <c r="AV2481" s="13" t="s">
        <v>84</v>
      </c>
      <c r="AW2481" s="13" t="s">
        <v>4</v>
      </c>
      <c r="AX2481" s="13" t="s">
        <v>82</v>
      </c>
      <c r="AY2481" s="163" t="s">
        <v>307</v>
      </c>
    </row>
    <row r="2482" spans="2:65" s="1" customFormat="1" ht="24.2" customHeight="1">
      <c r="B2482" s="33"/>
      <c r="C2482" s="139" t="s">
        <v>1693</v>
      </c>
      <c r="D2482" s="139" t="s">
        <v>309</v>
      </c>
      <c r="E2482" s="140" t="s">
        <v>3656</v>
      </c>
      <c r="F2482" s="141" t="s">
        <v>3657</v>
      </c>
      <c r="G2482" s="142" t="s">
        <v>312</v>
      </c>
      <c r="H2482" s="143">
        <v>36.53</v>
      </c>
      <c r="I2482" s="144"/>
      <c r="J2482" s="145">
        <f>ROUND(I2482*H2482,2)</f>
        <v>0</v>
      </c>
      <c r="K2482" s="141" t="s">
        <v>313</v>
      </c>
      <c r="L2482" s="33"/>
      <c r="M2482" s="146" t="s">
        <v>1</v>
      </c>
      <c r="N2482" s="147" t="s">
        <v>40</v>
      </c>
      <c r="P2482" s="148">
        <f>O2482*H2482</f>
        <v>0</v>
      </c>
      <c r="Q2482" s="148">
        <v>0</v>
      </c>
      <c r="R2482" s="148">
        <f>Q2482*H2482</f>
        <v>0</v>
      </c>
      <c r="S2482" s="148">
        <v>0</v>
      </c>
      <c r="T2482" s="149">
        <f>S2482*H2482</f>
        <v>0</v>
      </c>
      <c r="AR2482" s="150" t="s">
        <v>417</v>
      </c>
      <c r="AT2482" s="150" t="s">
        <v>309</v>
      </c>
      <c r="AU2482" s="150" t="s">
        <v>84</v>
      </c>
      <c r="AY2482" s="18" t="s">
        <v>307</v>
      </c>
      <c r="BE2482" s="151">
        <f>IF(N2482="základní",J2482,0)</f>
        <v>0</v>
      </c>
      <c r="BF2482" s="151">
        <f>IF(N2482="snížená",J2482,0)</f>
        <v>0</v>
      </c>
      <c r="BG2482" s="151">
        <f>IF(N2482="zákl. přenesená",J2482,0)</f>
        <v>0</v>
      </c>
      <c r="BH2482" s="151">
        <f>IF(N2482="sníž. přenesená",J2482,0)</f>
        <v>0</v>
      </c>
      <c r="BI2482" s="151">
        <f>IF(N2482="nulová",J2482,0)</f>
        <v>0</v>
      </c>
      <c r="BJ2482" s="18" t="s">
        <v>82</v>
      </c>
      <c r="BK2482" s="151">
        <f>ROUND(I2482*H2482,2)</f>
        <v>0</v>
      </c>
      <c r="BL2482" s="18" t="s">
        <v>417</v>
      </c>
      <c r="BM2482" s="150" t="s">
        <v>3658</v>
      </c>
    </row>
    <row r="2483" spans="2:65" s="1" customFormat="1" ht="19.5">
      <c r="B2483" s="33"/>
      <c r="D2483" s="152" t="s">
        <v>316</v>
      </c>
      <c r="F2483" s="153" t="s">
        <v>3659</v>
      </c>
      <c r="I2483" s="154"/>
      <c r="L2483" s="33"/>
      <c r="M2483" s="155"/>
      <c r="T2483" s="57"/>
      <c r="AT2483" s="18" t="s">
        <v>316</v>
      </c>
      <c r="AU2483" s="18" t="s">
        <v>84</v>
      </c>
    </row>
    <row r="2484" spans="2:65" s="13" customFormat="1" ht="11.25">
      <c r="B2484" s="162"/>
      <c r="D2484" s="152" t="s">
        <v>318</v>
      </c>
      <c r="E2484" s="163" t="s">
        <v>1</v>
      </c>
      <c r="F2484" s="164" t="s">
        <v>2405</v>
      </c>
      <c r="H2484" s="165">
        <v>36.53</v>
      </c>
      <c r="I2484" s="166"/>
      <c r="L2484" s="162"/>
      <c r="M2484" s="167"/>
      <c r="T2484" s="168"/>
      <c r="AT2484" s="163" t="s">
        <v>318</v>
      </c>
      <c r="AU2484" s="163" t="s">
        <v>84</v>
      </c>
      <c r="AV2484" s="13" t="s">
        <v>84</v>
      </c>
      <c r="AW2484" s="13" t="s">
        <v>32</v>
      </c>
      <c r="AX2484" s="13" t="s">
        <v>82</v>
      </c>
      <c r="AY2484" s="163" t="s">
        <v>307</v>
      </c>
    </row>
    <row r="2485" spans="2:65" s="1" customFormat="1" ht="11.25">
      <c r="B2485" s="33"/>
      <c r="D2485" s="152" t="s">
        <v>648</v>
      </c>
      <c r="F2485" s="187" t="s">
        <v>3179</v>
      </c>
      <c r="L2485" s="33"/>
      <c r="M2485" s="155"/>
      <c r="T2485" s="57"/>
      <c r="AU2485" s="18" t="s">
        <v>84</v>
      </c>
    </row>
    <row r="2486" spans="2:65" s="1" customFormat="1" ht="11.25">
      <c r="B2486" s="33"/>
      <c r="D2486" s="152" t="s">
        <v>648</v>
      </c>
      <c r="F2486" s="188" t="s">
        <v>3180</v>
      </c>
      <c r="H2486" s="189">
        <v>0</v>
      </c>
      <c r="L2486" s="33"/>
      <c r="M2486" s="155"/>
      <c r="T2486" s="57"/>
      <c r="AU2486" s="18" t="s">
        <v>84</v>
      </c>
    </row>
    <row r="2487" spans="2:65" s="1" customFormat="1" ht="11.25">
      <c r="B2487" s="33"/>
      <c r="D2487" s="152" t="s">
        <v>648</v>
      </c>
      <c r="F2487" s="188" t="s">
        <v>3181</v>
      </c>
      <c r="H2487" s="189">
        <v>29.07</v>
      </c>
      <c r="L2487" s="33"/>
      <c r="M2487" s="155"/>
      <c r="T2487" s="57"/>
      <c r="AU2487" s="18" t="s">
        <v>84</v>
      </c>
    </row>
    <row r="2488" spans="2:65" s="1" customFormat="1" ht="11.25">
      <c r="B2488" s="33"/>
      <c r="D2488" s="152" t="s">
        <v>648</v>
      </c>
      <c r="F2488" s="188" t="s">
        <v>3182</v>
      </c>
      <c r="H2488" s="189">
        <v>0</v>
      </c>
      <c r="L2488" s="33"/>
      <c r="M2488" s="155"/>
      <c r="T2488" s="57"/>
      <c r="AU2488" s="18" t="s">
        <v>84</v>
      </c>
    </row>
    <row r="2489" spans="2:65" s="1" customFormat="1" ht="11.25">
      <c r="B2489" s="33"/>
      <c r="D2489" s="152" t="s">
        <v>648</v>
      </c>
      <c r="F2489" s="188" t="s">
        <v>3183</v>
      </c>
      <c r="H2489" s="189">
        <v>7.46</v>
      </c>
      <c r="L2489" s="33"/>
      <c r="M2489" s="155"/>
      <c r="T2489" s="57"/>
      <c r="AU2489" s="18" t="s">
        <v>84</v>
      </c>
    </row>
    <row r="2490" spans="2:65" s="1" customFormat="1" ht="11.25">
      <c r="B2490" s="33"/>
      <c r="D2490" s="152" t="s">
        <v>648</v>
      </c>
      <c r="F2490" s="188" t="s">
        <v>325</v>
      </c>
      <c r="H2490" s="189">
        <v>36.53</v>
      </c>
      <c r="L2490" s="33"/>
      <c r="M2490" s="155"/>
      <c r="T2490" s="57"/>
      <c r="AU2490" s="18" t="s">
        <v>84</v>
      </c>
    </row>
    <row r="2491" spans="2:65" s="1" customFormat="1" ht="24.2" customHeight="1">
      <c r="B2491" s="33"/>
      <c r="C2491" s="177" t="s">
        <v>1700</v>
      </c>
      <c r="D2491" s="177" t="s">
        <v>390</v>
      </c>
      <c r="E2491" s="178" t="s">
        <v>3660</v>
      </c>
      <c r="F2491" s="179" t="s">
        <v>3661</v>
      </c>
      <c r="G2491" s="180" t="s">
        <v>312</v>
      </c>
      <c r="H2491" s="181">
        <v>36.53</v>
      </c>
      <c r="I2491" s="182"/>
      <c r="J2491" s="183">
        <f>ROUND(I2491*H2491,2)</f>
        <v>0</v>
      </c>
      <c r="K2491" s="179" t="s">
        <v>313</v>
      </c>
      <c r="L2491" s="184"/>
      <c r="M2491" s="185" t="s">
        <v>1</v>
      </c>
      <c r="N2491" s="186" t="s">
        <v>40</v>
      </c>
      <c r="P2491" s="148">
        <f>O2491*H2491</f>
        <v>0</v>
      </c>
      <c r="Q2491" s="148">
        <v>2.9999999999999997E-4</v>
      </c>
      <c r="R2491" s="148">
        <f>Q2491*H2491</f>
        <v>1.0959E-2</v>
      </c>
      <c r="S2491" s="148">
        <v>0</v>
      </c>
      <c r="T2491" s="149">
        <f>S2491*H2491</f>
        <v>0</v>
      </c>
      <c r="AR2491" s="150" t="s">
        <v>524</v>
      </c>
      <c r="AT2491" s="150" t="s">
        <v>390</v>
      </c>
      <c r="AU2491" s="150" t="s">
        <v>84</v>
      </c>
      <c r="AY2491" s="18" t="s">
        <v>307</v>
      </c>
      <c r="BE2491" s="151">
        <f>IF(N2491="základní",J2491,0)</f>
        <v>0</v>
      </c>
      <c r="BF2491" s="151">
        <f>IF(N2491="snížená",J2491,0)</f>
        <v>0</v>
      </c>
      <c r="BG2491" s="151">
        <f>IF(N2491="zákl. přenesená",J2491,0)</f>
        <v>0</v>
      </c>
      <c r="BH2491" s="151">
        <f>IF(N2491="sníž. přenesená",J2491,0)</f>
        <v>0</v>
      </c>
      <c r="BI2491" s="151">
        <f>IF(N2491="nulová",J2491,0)</f>
        <v>0</v>
      </c>
      <c r="BJ2491" s="18" t="s">
        <v>82</v>
      </c>
      <c r="BK2491" s="151">
        <f>ROUND(I2491*H2491,2)</f>
        <v>0</v>
      </c>
      <c r="BL2491" s="18" t="s">
        <v>417</v>
      </c>
      <c r="BM2491" s="150" t="s">
        <v>3662</v>
      </c>
    </row>
    <row r="2492" spans="2:65" s="1" customFormat="1" ht="11.25">
      <c r="B2492" s="33"/>
      <c r="D2492" s="152" t="s">
        <v>316</v>
      </c>
      <c r="F2492" s="153" t="s">
        <v>3661</v>
      </c>
      <c r="I2492" s="154"/>
      <c r="L2492" s="33"/>
      <c r="M2492" s="155"/>
      <c r="T2492" s="57"/>
      <c r="AT2492" s="18" t="s">
        <v>316</v>
      </c>
      <c r="AU2492" s="18" t="s">
        <v>84</v>
      </c>
    </row>
    <row r="2493" spans="2:65" s="1" customFormat="1" ht="37.9" customHeight="1">
      <c r="B2493" s="33"/>
      <c r="C2493" s="139" t="s">
        <v>1705</v>
      </c>
      <c r="D2493" s="139" t="s">
        <v>309</v>
      </c>
      <c r="E2493" s="140" t="s">
        <v>1118</v>
      </c>
      <c r="F2493" s="141" t="s">
        <v>1119</v>
      </c>
      <c r="G2493" s="142" t="s">
        <v>364</v>
      </c>
      <c r="H2493" s="143">
        <v>4.5990000000000002</v>
      </c>
      <c r="I2493" s="144"/>
      <c r="J2493" s="145">
        <f>ROUND(I2493*H2493,2)</f>
        <v>0</v>
      </c>
      <c r="K2493" s="141" t="s">
        <v>313</v>
      </c>
      <c r="L2493" s="33"/>
      <c r="M2493" s="146" t="s">
        <v>1</v>
      </c>
      <c r="N2493" s="147" t="s">
        <v>40</v>
      </c>
      <c r="P2493" s="148">
        <f>O2493*H2493</f>
        <v>0</v>
      </c>
      <c r="Q2493" s="148">
        <v>0</v>
      </c>
      <c r="R2493" s="148">
        <f>Q2493*H2493</f>
        <v>0</v>
      </c>
      <c r="S2493" s="148">
        <v>0</v>
      </c>
      <c r="T2493" s="149">
        <f>S2493*H2493</f>
        <v>0</v>
      </c>
      <c r="AR2493" s="150" t="s">
        <v>417</v>
      </c>
      <c r="AT2493" s="150" t="s">
        <v>309</v>
      </c>
      <c r="AU2493" s="150" t="s">
        <v>84</v>
      </c>
      <c r="AY2493" s="18" t="s">
        <v>307</v>
      </c>
      <c r="BE2493" s="151">
        <f>IF(N2493="základní",J2493,0)</f>
        <v>0</v>
      </c>
      <c r="BF2493" s="151">
        <f>IF(N2493="snížená",J2493,0)</f>
        <v>0</v>
      </c>
      <c r="BG2493" s="151">
        <f>IF(N2493="zákl. přenesená",J2493,0)</f>
        <v>0</v>
      </c>
      <c r="BH2493" s="151">
        <f>IF(N2493="sníž. přenesená",J2493,0)</f>
        <v>0</v>
      </c>
      <c r="BI2493" s="151">
        <f>IF(N2493="nulová",J2493,0)</f>
        <v>0</v>
      </c>
      <c r="BJ2493" s="18" t="s">
        <v>82</v>
      </c>
      <c r="BK2493" s="151">
        <f>ROUND(I2493*H2493,2)</f>
        <v>0</v>
      </c>
      <c r="BL2493" s="18" t="s">
        <v>417</v>
      </c>
      <c r="BM2493" s="150" t="s">
        <v>3663</v>
      </c>
    </row>
    <row r="2494" spans="2:65" s="1" customFormat="1" ht="39">
      <c r="B2494" s="33"/>
      <c r="D2494" s="152" t="s">
        <v>316</v>
      </c>
      <c r="F2494" s="153" t="s">
        <v>1121</v>
      </c>
      <c r="I2494" s="154"/>
      <c r="L2494" s="33"/>
      <c r="M2494" s="155"/>
      <c r="T2494" s="57"/>
      <c r="AT2494" s="18" t="s">
        <v>316</v>
      </c>
      <c r="AU2494" s="18" t="s">
        <v>84</v>
      </c>
    </row>
    <row r="2495" spans="2:65" s="11" customFormat="1" ht="22.9" customHeight="1">
      <c r="B2495" s="127"/>
      <c r="D2495" s="128" t="s">
        <v>74</v>
      </c>
      <c r="E2495" s="137" t="s">
        <v>1122</v>
      </c>
      <c r="F2495" s="137" t="s">
        <v>1123</v>
      </c>
      <c r="I2495" s="130"/>
      <c r="J2495" s="138">
        <f>BK2495</f>
        <v>0</v>
      </c>
      <c r="L2495" s="127"/>
      <c r="M2495" s="132"/>
      <c r="P2495" s="133">
        <f>SUM(P2496:P2574)</f>
        <v>0</v>
      </c>
      <c r="R2495" s="133">
        <f>SUM(R2496:R2574)</f>
        <v>4.65659282885</v>
      </c>
      <c r="T2495" s="134">
        <f>SUM(T2496:T2574)</f>
        <v>3.3384960000000001</v>
      </c>
      <c r="AR2495" s="128" t="s">
        <v>84</v>
      </c>
      <c r="AT2495" s="135" t="s">
        <v>74</v>
      </c>
      <c r="AU2495" s="135" t="s">
        <v>82</v>
      </c>
      <c r="AY2495" s="128" t="s">
        <v>307</v>
      </c>
      <c r="BK2495" s="136">
        <f>SUM(BK2496:BK2574)</f>
        <v>0</v>
      </c>
    </row>
    <row r="2496" spans="2:65" s="1" customFormat="1" ht="24.2" customHeight="1">
      <c r="B2496" s="33"/>
      <c r="C2496" s="139" t="s">
        <v>1710</v>
      </c>
      <c r="D2496" s="139" t="s">
        <v>309</v>
      </c>
      <c r="E2496" s="140" t="s">
        <v>1130</v>
      </c>
      <c r="F2496" s="141" t="s">
        <v>1131</v>
      </c>
      <c r="G2496" s="142" t="s">
        <v>312</v>
      </c>
      <c r="H2496" s="143">
        <v>226.8</v>
      </c>
      <c r="I2496" s="144"/>
      <c r="J2496" s="145">
        <f>ROUND(I2496*H2496,2)</f>
        <v>0</v>
      </c>
      <c r="K2496" s="141" t="s">
        <v>313</v>
      </c>
      <c r="L2496" s="33"/>
      <c r="M2496" s="146" t="s">
        <v>1</v>
      </c>
      <c r="N2496" s="147" t="s">
        <v>40</v>
      </c>
      <c r="P2496" s="148">
        <f>O2496*H2496</f>
        <v>0</v>
      </c>
      <c r="Q2496" s="148">
        <v>0</v>
      </c>
      <c r="R2496" s="148">
        <f>Q2496*H2496</f>
        <v>0</v>
      </c>
      <c r="S2496" s="148">
        <v>1.0999999999999999E-2</v>
      </c>
      <c r="T2496" s="149">
        <f>S2496*H2496</f>
        <v>2.4948000000000001</v>
      </c>
      <c r="AR2496" s="150" t="s">
        <v>417</v>
      </c>
      <c r="AT2496" s="150" t="s">
        <v>309</v>
      </c>
      <c r="AU2496" s="150" t="s">
        <v>84</v>
      </c>
      <c r="AY2496" s="18" t="s">
        <v>307</v>
      </c>
      <c r="BE2496" s="151">
        <f>IF(N2496="základní",J2496,0)</f>
        <v>0</v>
      </c>
      <c r="BF2496" s="151">
        <f>IF(N2496="snížená",J2496,0)</f>
        <v>0</v>
      </c>
      <c r="BG2496" s="151">
        <f>IF(N2496="zákl. přenesená",J2496,0)</f>
        <v>0</v>
      </c>
      <c r="BH2496" s="151">
        <f>IF(N2496="sníž. přenesená",J2496,0)</f>
        <v>0</v>
      </c>
      <c r="BI2496" s="151">
        <f>IF(N2496="nulová",J2496,0)</f>
        <v>0</v>
      </c>
      <c r="BJ2496" s="18" t="s">
        <v>82</v>
      </c>
      <c r="BK2496" s="151">
        <f>ROUND(I2496*H2496,2)</f>
        <v>0</v>
      </c>
      <c r="BL2496" s="18" t="s">
        <v>417</v>
      </c>
      <c r="BM2496" s="150" t="s">
        <v>3664</v>
      </c>
    </row>
    <row r="2497" spans="2:65" s="1" customFormat="1" ht="19.5">
      <c r="B2497" s="33"/>
      <c r="D2497" s="152" t="s">
        <v>316</v>
      </c>
      <c r="F2497" s="153" t="s">
        <v>1133</v>
      </c>
      <c r="I2497" s="154"/>
      <c r="L2497" s="33"/>
      <c r="M2497" s="155"/>
      <c r="T2497" s="57"/>
      <c r="AT2497" s="18" t="s">
        <v>316</v>
      </c>
      <c r="AU2497" s="18" t="s">
        <v>84</v>
      </c>
    </row>
    <row r="2498" spans="2:65" s="13" customFormat="1" ht="11.25">
      <c r="B2498" s="162"/>
      <c r="D2498" s="152" t="s">
        <v>318</v>
      </c>
      <c r="E2498" s="163" t="s">
        <v>1</v>
      </c>
      <c r="F2498" s="164" t="s">
        <v>3665</v>
      </c>
      <c r="H2498" s="165">
        <v>226.8</v>
      </c>
      <c r="I2498" s="166"/>
      <c r="L2498" s="162"/>
      <c r="M2498" s="167"/>
      <c r="T2498" s="168"/>
      <c r="AT2498" s="163" t="s">
        <v>318</v>
      </c>
      <c r="AU2498" s="163" t="s">
        <v>84</v>
      </c>
      <c r="AV2498" s="13" t="s">
        <v>84</v>
      </c>
      <c r="AW2498" s="13" t="s">
        <v>32</v>
      </c>
      <c r="AX2498" s="13" t="s">
        <v>82</v>
      </c>
      <c r="AY2498" s="163" t="s">
        <v>307</v>
      </c>
    </row>
    <row r="2499" spans="2:65" s="1" customFormat="1" ht="24.2" customHeight="1">
      <c r="B2499" s="33"/>
      <c r="C2499" s="139" t="s">
        <v>1713</v>
      </c>
      <c r="D2499" s="139" t="s">
        <v>309</v>
      </c>
      <c r="E2499" s="140" t="s">
        <v>3666</v>
      </c>
      <c r="F2499" s="141" t="s">
        <v>3667</v>
      </c>
      <c r="G2499" s="142" t="s">
        <v>312</v>
      </c>
      <c r="H2499" s="143">
        <v>226.8</v>
      </c>
      <c r="I2499" s="144"/>
      <c r="J2499" s="145">
        <f>ROUND(I2499*H2499,2)</f>
        <v>0</v>
      </c>
      <c r="K2499" s="141" t="s">
        <v>1</v>
      </c>
      <c r="L2499" s="33"/>
      <c r="M2499" s="146" t="s">
        <v>1</v>
      </c>
      <c r="N2499" s="147" t="s">
        <v>40</v>
      </c>
      <c r="P2499" s="148">
        <f>O2499*H2499</f>
        <v>0</v>
      </c>
      <c r="Q2499" s="148">
        <v>0</v>
      </c>
      <c r="R2499" s="148">
        <f>Q2499*H2499</f>
        <v>0</v>
      </c>
      <c r="S2499" s="148">
        <v>1.2E-4</v>
      </c>
      <c r="T2499" s="149">
        <f>S2499*H2499</f>
        <v>2.7216000000000001E-2</v>
      </c>
      <c r="AR2499" s="150" t="s">
        <v>417</v>
      </c>
      <c r="AT2499" s="150" t="s">
        <v>309</v>
      </c>
      <c r="AU2499" s="150" t="s">
        <v>84</v>
      </c>
      <c r="AY2499" s="18" t="s">
        <v>307</v>
      </c>
      <c r="BE2499" s="151">
        <f>IF(N2499="základní",J2499,0)</f>
        <v>0</v>
      </c>
      <c r="BF2499" s="151">
        <f>IF(N2499="snížená",J2499,0)</f>
        <v>0</v>
      </c>
      <c r="BG2499" s="151">
        <f>IF(N2499="zákl. přenesená",J2499,0)</f>
        <v>0</v>
      </c>
      <c r="BH2499" s="151">
        <f>IF(N2499="sníž. přenesená",J2499,0)</f>
        <v>0</v>
      </c>
      <c r="BI2499" s="151">
        <f>IF(N2499="nulová",J2499,0)</f>
        <v>0</v>
      </c>
      <c r="BJ2499" s="18" t="s">
        <v>82</v>
      </c>
      <c r="BK2499" s="151">
        <f>ROUND(I2499*H2499,2)</f>
        <v>0</v>
      </c>
      <c r="BL2499" s="18" t="s">
        <v>417</v>
      </c>
      <c r="BM2499" s="150" t="s">
        <v>3668</v>
      </c>
    </row>
    <row r="2500" spans="2:65" s="1" customFormat="1" ht="19.5">
      <c r="B2500" s="33"/>
      <c r="D2500" s="152" t="s">
        <v>316</v>
      </c>
      <c r="F2500" s="153" t="s">
        <v>3667</v>
      </c>
      <c r="I2500" s="154"/>
      <c r="L2500" s="33"/>
      <c r="M2500" s="155"/>
      <c r="T2500" s="57"/>
      <c r="AT2500" s="18" t="s">
        <v>316</v>
      </c>
      <c r="AU2500" s="18" t="s">
        <v>84</v>
      </c>
    </row>
    <row r="2501" spans="2:65" s="13" customFormat="1" ht="11.25">
      <c r="B2501" s="162"/>
      <c r="D2501" s="152" t="s">
        <v>318</v>
      </c>
      <c r="E2501" s="163" t="s">
        <v>1</v>
      </c>
      <c r="F2501" s="164" t="s">
        <v>3665</v>
      </c>
      <c r="H2501" s="165">
        <v>226.8</v>
      </c>
      <c r="I2501" s="166"/>
      <c r="L2501" s="162"/>
      <c r="M2501" s="167"/>
      <c r="T2501" s="168"/>
      <c r="AT2501" s="163" t="s">
        <v>318</v>
      </c>
      <c r="AU2501" s="163" t="s">
        <v>84</v>
      </c>
      <c r="AV2501" s="13" t="s">
        <v>84</v>
      </c>
      <c r="AW2501" s="13" t="s">
        <v>32</v>
      </c>
      <c r="AX2501" s="13" t="s">
        <v>82</v>
      </c>
      <c r="AY2501" s="163" t="s">
        <v>307</v>
      </c>
    </row>
    <row r="2502" spans="2:65" s="1" customFormat="1" ht="24.2" customHeight="1">
      <c r="B2502" s="33"/>
      <c r="C2502" s="139" t="s">
        <v>1717</v>
      </c>
      <c r="D2502" s="139" t="s">
        <v>309</v>
      </c>
      <c r="E2502" s="140" t="s">
        <v>1137</v>
      </c>
      <c r="F2502" s="141" t="s">
        <v>1138</v>
      </c>
      <c r="G2502" s="142" t="s">
        <v>312</v>
      </c>
      <c r="H2502" s="143">
        <v>226.8</v>
      </c>
      <c r="I2502" s="144"/>
      <c r="J2502" s="145">
        <f>ROUND(I2502*H2502,2)</f>
        <v>0</v>
      </c>
      <c r="K2502" s="141" t="s">
        <v>313</v>
      </c>
      <c r="L2502" s="33"/>
      <c r="M2502" s="146" t="s">
        <v>1</v>
      </c>
      <c r="N2502" s="147" t="s">
        <v>40</v>
      </c>
      <c r="P2502" s="148">
        <f>O2502*H2502</f>
        <v>0</v>
      </c>
      <c r="Q2502" s="148">
        <v>0</v>
      </c>
      <c r="R2502" s="148">
        <f>Q2502*H2502</f>
        <v>0</v>
      </c>
      <c r="S2502" s="148">
        <v>3.5999999999999999E-3</v>
      </c>
      <c r="T2502" s="149">
        <f>S2502*H2502</f>
        <v>0.81647999999999998</v>
      </c>
      <c r="AR2502" s="150" t="s">
        <v>417</v>
      </c>
      <c r="AT2502" s="150" t="s">
        <v>309</v>
      </c>
      <c r="AU2502" s="150" t="s">
        <v>84</v>
      </c>
      <c r="AY2502" s="18" t="s">
        <v>307</v>
      </c>
      <c r="BE2502" s="151">
        <f>IF(N2502="základní",J2502,0)</f>
        <v>0</v>
      </c>
      <c r="BF2502" s="151">
        <f>IF(N2502="snížená",J2502,0)</f>
        <v>0</v>
      </c>
      <c r="BG2502" s="151">
        <f>IF(N2502="zákl. přenesená",J2502,0)</f>
        <v>0</v>
      </c>
      <c r="BH2502" s="151">
        <f>IF(N2502="sníž. přenesená",J2502,0)</f>
        <v>0</v>
      </c>
      <c r="BI2502" s="151">
        <f>IF(N2502="nulová",J2502,0)</f>
        <v>0</v>
      </c>
      <c r="BJ2502" s="18" t="s">
        <v>82</v>
      </c>
      <c r="BK2502" s="151">
        <f>ROUND(I2502*H2502,2)</f>
        <v>0</v>
      </c>
      <c r="BL2502" s="18" t="s">
        <v>417</v>
      </c>
      <c r="BM2502" s="150" t="s">
        <v>3669</v>
      </c>
    </row>
    <row r="2503" spans="2:65" s="1" customFormat="1" ht="29.25">
      <c r="B2503" s="33"/>
      <c r="D2503" s="152" t="s">
        <v>316</v>
      </c>
      <c r="F2503" s="153" t="s">
        <v>1140</v>
      </c>
      <c r="I2503" s="154"/>
      <c r="L2503" s="33"/>
      <c r="M2503" s="155"/>
      <c r="T2503" s="57"/>
      <c r="AT2503" s="18" t="s">
        <v>316</v>
      </c>
      <c r="AU2503" s="18" t="s">
        <v>84</v>
      </c>
    </row>
    <row r="2504" spans="2:65" s="13" customFormat="1" ht="11.25">
      <c r="B2504" s="162"/>
      <c r="D2504" s="152" t="s">
        <v>318</v>
      </c>
      <c r="E2504" s="163" t="s">
        <v>1</v>
      </c>
      <c r="F2504" s="164" t="s">
        <v>3665</v>
      </c>
      <c r="H2504" s="165">
        <v>226.8</v>
      </c>
      <c r="I2504" s="166"/>
      <c r="L2504" s="162"/>
      <c r="M2504" s="167"/>
      <c r="T2504" s="168"/>
      <c r="AT2504" s="163" t="s">
        <v>318</v>
      </c>
      <c r="AU2504" s="163" t="s">
        <v>84</v>
      </c>
      <c r="AV2504" s="13" t="s">
        <v>84</v>
      </c>
      <c r="AW2504" s="13" t="s">
        <v>32</v>
      </c>
      <c r="AX2504" s="13" t="s">
        <v>82</v>
      </c>
      <c r="AY2504" s="163" t="s">
        <v>307</v>
      </c>
    </row>
    <row r="2505" spans="2:65" s="1" customFormat="1" ht="37.9" customHeight="1">
      <c r="B2505" s="33"/>
      <c r="C2505" s="139" t="s">
        <v>1722</v>
      </c>
      <c r="D2505" s="139" t="s">
        <v>309</v>
      </c>
      <c r="E2505" s="140" t="s">
        <v>1163</v>
      </c>
      <c r="F2505" s="141" t="s">
        <v>1164</v>
      </c>
      <c r="G2505" s="142" t="s">
        <v>398</v>
      </c>
      <c r="H2505" s="143">
        <v>240</v>
      </c>
      <c r="I2505" s="144"/>
      <c r="J2505" s="145">
        <f>ROUND(I2505*H2505,2)</f>
        <v>0</v>
      </c>
      <c r="K2505" s="141" t="s">
        <v>313</v>
      </c>
      <c r="L2505" s="33"/>
      <c r="M2505" s="146" t="s">
        <v>1</v>
      </c>
      <c r="N2505" s="147" t="s">
        <v>40</v>
      </c>
      <c r="P2505" s="148">
        <f>O2505*H2505</f>
        <v>0</v>
      </c>
      <c r="Q2505" s="148">
        <v>1.15E-3</v>
      </c>
      <c r="R2505" s="148">
        <f>Q2505*H2505</f>
        <v>0.27600000000000002</v>
      </c>
      <c r="S2505" s="148">
        <v>0</v>
      </c>
      <c r="T2505" s="149">
        <f>S2505*H2505</f>
        <v>0</v>
      </c>
      <c r="AR2505" s="150" t="s">
        <v>417</v>
      </c>
      <c r="AT2505" s="150" t="s">
        <v>309</v>
      </c>
      <c r="AU2505" s="150" t="s">
        <v>84</v>
      </c>
      <c r="AY2505" s="18" t="s">
        <v>307</v>
      </c>
      <c r="BE2505" s="151">
        <f>IF(N2505="základní",J2505,0)</f>
        <v>0</v>
      </c>
      <c r="BF2505" s="151">
        <f>IF(N2505="snížená",J2505,0)</f>
        <v>0</v>
      </c>
      <c r="BG2505" s="151">
        <f>IF(N2505="zákl. přenesená",J2505,0)</f>
        <v>0</v>
      </c>
      <c r="BH2505" s="151">
        <f>IF(N2505="sníž. přenesená",J2505,0)</f>
        <v>0</v>
      </c>
      <c r="BI2505" s="151">
        <f>IF(N2505="nulová",J2505,0)</f>
        <v>0</v>
      </c>
      <c r="BJ2505" s="18" t="s">
        <v>82</v>
      </c>
      <c r="BK2505" s="151">
        <f>ROUND(I2505*H2505,2)</f>
        <v>0</v>
      </c>
      <c r="BL2505" s="18" t="s">
        <v>417</v>
      </c>
      <c r="BM2505" s="150" t="s">
        <v>3670</v>
      </c>
    </row>
    <row r="2506" spans="2:65" s="1" customFormat="1" ht="19.5">
      <c r="B2506" s="33"/>
      <c r="D2506" s="152" t="s">
        <v>316</v>
      </c>
      <c r="F2506" s="153" t="s">
        <v>1166</v>
      </c>
      <c r="I2506" s="154"/>
      <c r="L2506" s="33"/>
      <c r="M2506" s="155"/>
      <c r="T2506" s="57"/>
      <c r="AT2506" s="18" t="s">
        <v>316</v>
      </c>
      <c r="AU2506" s="18" t="s">
        <v>84</v>
      </c>
    </row>
    <row r="2507" spans="2:65" s="12" customFormat="1" ht="11.25">
      <c r="B2507" s="156"/>
      <c r="D2507" s="152" t="s">
        <v>318</v>
      </c>
      <c r="E2507" s="157" t="s">
        <v>1</v>
      </c>
      <c r="F2507" s="158" t="s">
        <v>1160</v>
      </c>
      <c r="H2507" s="157" t="s">
        <v>1</v>
      </c>
      <c r="I2507" s="159"/>
      <c r="L2507" s="156"/>
      <c r="M2507" s="160"/>
      <c r="T2507" s="161"/>
      <c r="AT2507" s="157" t="s">
        <v>318</v>
      </c>
      <c r="AU2507" s="157" t="s">
        <v>84</v>
      </c>
      <c r="AV2507" s="12" t="s">
        <v>82</v>
      </c>
      <c r="AW2507" s="12" t="s">
        <v>32</v>
      </c>
      <c r="AX2507" s="12" t="s">
        <v>75</v>
      </c>
      <c r="AY2507" s="157" t="s">
        <v>307</v>
      </c>
    </row>
    <row r="2508" spans="2:65" s="13" customFormat="1" ht="11.25">
      <c r="B2508" s="162"/>
      <c r="D2508" s="152" t="s">
        <v>318</v>
      </c>
      <c r="E2508" s="163" t="s">
        <v>1</v>
      </c>
      <c r="F2508" s="164" t="s">
        <v>3671</v>
      </c>
      <c r="H2508" s="165">
        <v>240</v>
      </c>
      <c r="I2508" s="166"/>
      <c r="L2508" s="162"/>
      <c r="M2508" s="167"/>
      <c r="T2508" s="168"/>
      <c r="AT2508" s="163" t="s">
        <v>318</v>
      </c>
      <c r="AU2508" s="163" t="s">
        <v>84</v>
      </c>
      <c r="AV2508" s="13" t="s">
        <v>84</v>
      </c>
      <c r="AW2508" s="13" t="s">
        <v>32</v>
      </c>
      <c r="AX2508" s="13" t="s">
        <v>82</v>
      </c>
      <c r="AY2508" s="163" t="s">
        <v>307</v>
      </c>
    </row>
    <row r="2509" spans="2:65" s="1" customFormat="1" ht="37.9" customHeight="1">
      <c r="B2509" s="33"/>
      <c r="C2509" s="139" t="s">
        <v>1728</v>
      </c>
      <c r="D2509" s="139" t="s">
        <v>309</v>
      </c>
      <c r="E2509" s="140" t="s">
        <v>1156</v>
      </c>
      <c r="F2509" s="141" t="s">
        <v>1157</v>
      </c>
      <c r="G2509" s="142" t="s">
        <v>398</v>
      </c>
      <c r="H2509" s="143">
        <v>148</v>
      </c>
      <c r="I2509" s="144"/>
      <c r="J2509" s="145">
        <f>ROUND(I2509*H2509,2)</f>
        <v>0</v>
      </c>
      <c r="K2509" s="141" t="s">
        <v>313</v>
      </c>
      <c r="L2509" s="33"/>
      <c r="M2509" s="146" t="s">
        <v>1</v>
      </c>
      <c r="N2509" s="147" t="s">
        <v>40</v>
      </c>
      <c r="P2509" s="148">
        <f>O2509*H2509</f>
        <v>0</v>
      </c>
      <c r="Q2509" s="148">
        <v>6.3000000000000003E-4</v>
      </c>
      <c r="R2509" s="148">
        <f>Q2509*H2509</f>
        <v>9.3240000000000003E-2</v>
      </c>
      <c r="S2509" s="148">
        <v>0</v>
      </c>
      <c r="T2509" s="149">
        <f>S2509*H2509</f>
        <v>0</v>
      </c>
      <c r="AR2509" s="150" t="s">
        <v>417</v>
      </c>
      <c r="AT2509" s="150" t="s">
        <v>309</v>
      </c>
      <c r="AU2509" s="150" t="s">
        <v>84</v>
      </c>
      <c r="AY2509" s="18" t="s">
        <v>307</v>
      </c>
      <c r="BE2509" s="151">
        <f>IF(N2509="základní",J2509,0)</f>
        <v>0</v>
      </c>
      <c r="BF2509" s="151">
        <f>IF(N2509="snížená",J2509,0)</f>
        <v>0</v>
      </c>
      <c r="BG2509" s="151">
        <f>IF(N2509="zákl. přenesená",J2509,0)</f>
        <v>0</v>
      </c>
      <c r="BH2509" s="151">
        <f>IF(N2509="sníž. přenesená",J2509,0)</f>
        <v>0</v>
      </c>
      <c r="BI2509" s="151">
        <f>IF(N2509="nulová",J2509,0)</f>
        <v>0</v>
      </c>
      <c r="BJ2509" s="18" t="s">
        <v>82</v>
      </c>
      <c r="BK2509" s="151">
        <f>ROUND(I2509*H2509,2)</f>
        <v>0</v>
      </c>
      <c r="BL2509" s="18" t="s">
        <v>417</v>
      </c>
      <c r="BM2509" s="150" t="s">
        <v>3672</v>
      </c>
    </row>
    <row r="2510" spans="2:65" s="1" customFormat="1" ht="19.5">
      <c r="B2510" s="33"/>
      <c r="D2510" s="152" t="s">
        <v>316</v>
      </c>
      <c r="F2510" s="153" t="s">
        <v>1159</v>
      </c>
      <c r="I2510" s="154"/>
      <c r="L2510" s="33"/>
      <c r="M2510" s="155"/>
      <c r="T2510" s="57"/>
      <c r="AT2510" s="18" t="s">
        <v>316</v>
      </c>
      <c r="AU2510" s="18" t="s">
        <v>84</v>
      </c>
    </row>
    <row r="2511" spans="2:65" s="12" customFormat="1" ht="11.25">
      <c r="B2511" s="156"/>
      <c r="D2511" s="152" t="s">
        <v>318</v>
      </c>
      <c r="E2511" s="157" t="s">
        <v>1</v>
      </c>
      <c r="F2511" s="158" t="s">
        <v>1153</v>
      </c>
      <c r="H2511" s="157" t="s">
        <v>1</v>
      </c>
      <c r="I2511" s="159"/>
      <c r="L2511" s="156"/>
      <c r="M2511" s="160"/>
      <c r="T2511" s="161"/>
      <c r="AT2511" s="157" t="s">
        <v>318</v>
      </c>
      <c r="AU2511" s="157" t="s">
        <v>84</v>
      </c>
      <c r="AV2511" s="12" t="s">
        <v>82</v>
      </c>
      <c r="AW2511" s="12" t="s">
        <v>32</v>
      </c>
      <c r="AX2511" s="12" t="s">
        <v>75</v>
      </c>
      <c r="AY2511" s="157" t="s">
        <v>307</v>
      </c>
    </row>
    <row r="2512" spans="2:65" s="13" customFormat="1" ht="11.25">
      <c r="B2512" s="162"/>
      <c r="D2512" s="152" t="s">
        <v>318</v>
      </c>
      <c r="E2512" s="163" t="s">
        <v>1</v>
      </c>
      <c r="F2512" s="164" t="s">
        <v>3673</v>
      </c>
      <c r="H2512" s="165">
        <v>148</v>
      </c>
      <c r="I2512" s="166"/>
      <c r="L2512" s="162"/>
      <c r="M2512" s="167"/>
      <c r="T2512" s="168"/>
      <c r="AT2512" s="163" t="s">
        <v>318</v>
      </c>
      <c r="AU2512" s="163" t="s">
        <v>84</v>
      </c>
      <c r="AV2512" s="13" t="s">
        <v>84</v>
      </c>
      <c r="AW2512" s="13" t="s">
        <v>32</v>
      </c>
      <c r="AX2512" s="13" t="s">
        <v>82</v>
      </c>
      <c r="AY2512" s="163" t="s">
        <v>307</v>
      </c>
    </row>
    <row r="2513" spans="2:65" s="1" customFormat="1" ht="33" customHeight="1">
      <c r="B2513" s="33"/>
      <c r="C2513" s="139" t="s">
        <v>1739</v>
      </c>
      <c r="D2513" s="139" t="s">
        <v>309</v>
      </c>
      <c r="E2513" s="140" t="s">
        <v>1143</v>
      </c>
      <c r="F2513" s="141" t="s">
        <v>1144</v>
      </c>
      <c r="G2513" s="142" t="s">
        <v>398</v>
      </c>
      <c r="H2513" s="143">
        <v>92</v>
      </c>
      <c r="I2513" s="144"/>
      <c r="J2513" s="145">
        <f>ROUND(I2513*H2513,2)</f>
        <v>0</v>
      </c>
      <c r="K2513" s="141" t="s">
        <v>313</v>
      </c>
      <c r="L2513" s="33"/>
      <c r="M2513" s="146" t="s">
        <v>1</v>
      </c>
      <c r="N2513" s="147" t="s">
        <v>40</v>
      </c>
      <c r="P2513" s="148">
        <f>O2513*H2513</f>
        <v>0</v>
      </c>
      <c r="Q2513" s="148">
        <v>1.5299999999999999E-3</v>
      </c>
      <c r="R2513" s="148">
        <f>Q2513*H2513</f>
        <v>0.14076</v>
      </c>
      <c r="S2513" s="148">
        <v>0</v>
      </c>
      <c r="T2513" s="149">
        <f>S2513*H2513</f>
        <v>0</v>
      </c>
      <c r="AR2513" s="150" t="s">
        <v>417</v>
      </c>
      <c r="AT2513" s="150" t="s">
        <v>309</v>
      </c>
      <c r="AU2513" s="150" t="s">
        <v>84</v>
      </c>
      <c r="AY2513" s="18" t="s">
        <v>307</v>
      </c>
      <c r="BE2513" s="151">
        <f>IF(N2513="základní",J2513,0)</f>
        <v>0</v>
      </c>
      <c r="BF2513" s="151">
        <f>IF(N2513="snížená",J2513,0)</f>
        <v>0</v>
      </c>
      <c r="BG2513" s="151">
        <f>IF(N2513="zákl. přenesená",J2513,0)</f>
        <v>0</v>
      </c>
      <c r="BH2513" s="151">
        <f>IF(N2513="sníž. přenesená",J2513,0)</f>
        <v>0</v>
      </c>
      <c r="BI2513" s="151">
        <f>IF(N2513="nulová",J2513,0)</f>
        <v>0</v>
      </c>
      <c r="BJ2513" s="18" t="s">
        <v>82</v>
      </c>
      <c r="BK2513" s="151">
        <f>ROUND(I2513*H2513,2)</f>
        <v>0</v>
      </c>
      <c r="BL2513" s="18" t="s">
        <v>417</v>
      </c>
      <c r="BM2513" s="150" t="s">
        <v>3674</v>
      </c>
    </row>
    <row r="2514" spans="2:65" s="1" customFormat="1" ht="19.5">
      <c r="B2514" s="33"/>
      <c r="D2514" s="152" t="s">
        <v>316</v>
      </c>
      <c r="F2514" s="153" t="s">
        <v>1146</v>
      </c>
      <c r="I2514" s="154"/>
      <c r="L2514" s="33"/>
      <c r="M2514" s="155"/>
      <c r="T2514" s="57"/>
      <c r="AT2514" s="18" t="s">
        <v>316</v>
      </c>
      <c r="AU2514" s="18" t="s">
        <v>84</v>
      </c>
    </row>
    <row r="2515" spans="2:65" s="12" customFormat="1" ht="11.25">
      <c r="B2515" s="156"/>
      <c r="D2515" s="152" t="s">
        <v>318</v>
      </c>
      <c r="E2515" s="157" t="s">
        <v>1</v>
      </c>
      <c r="F2515" s="158" t="s">
        <v>3675</v>
      </c>
      <c r="H2515" s="157" t="s">
        <v>1</v>
      </c>
      <c r="I2515" s="159"/>
      <c r="L2515" s="156"/>
      <c r="M2515" s="160"/>
      <c r="T2515" s="161"/>
      <c r="AT2515" s="157" t="s">
        <v>318</v>
      </c>
      <c r="AU2515" s="157" t="s">
        <v>84</v>
      </c>
      <c r="AV2515" s="12" t="s">
        <v>82</v>
      </c>
      <c r="AW2515" s="12" t="s">
        <v>32</v>
      </c>
      <c r="AX2515" s="12" t="s">
        <v>75</v>
      </c>
      <c r="AY2515" s="157" t="s">
        <v>307</v>
      </c>
    </row>
    <row r="2516" spans="2:65" s="13" customFormat="1" ht="11.25">
      <c r="B2516" s="162"/>
      <c r="D2516" s="152" t="s">
        <v>318</v>
      </c>
      <c r="E2516" s="163" t="s">
        <v>1</v>
      </c>
      <c r="F2516" s="164" t="s">
        <v>3676</v>
      </c>
      <c r="H2516" s="165">
        <v>92</v>
      </c>
      <c r="I2516" s="166"/>
      <c r="L2516" s="162"/>
      <c r="M2516" s="167"/>
      <c r="T2516" s="168"/>
      <c r="AT2516" s="163" t="s">
        <v>318</v>
      </c>
      <c r="AU2516" s="163" t="s">
        <v>84</v>
      </c>
      <c r="AV2516" s="13" t="s">
        <v>84</v>
      </c>
      <c r="AW2516" s="13" t="s">
        <v>32</v>
      </c>
      <c r="AX2516" s="13" t="s">
        <v>82</v>
      </c>
      <c r="AY2516" s="163" t="s">
        <v>307</v>
      </c>
    </row>
    <row r="2517" spans="2:65" s="1" customFormat="1" ht="33" customHeight="1">
      <c r="B2517" s="33"/>
      <c r="C2517" s="139" t="s">
        <v>1748</v>
      </c>
      <c r="D2517" s="139" t="s">
        <v>309</v>
      </c>
      <c r="E2517" s="140" t="s">
        <v>3677</v>
      </c>
      <c r="F2517" s="141" t="s">
        <v>3678</v>
      </c>
      <c r="G2517" s="142" t="s">
        <v>398</v>
      </c>
      <c r="H2517" s="143">
        <v>20</v>
      </c>
      <c r="I2517" s="144"/>
      <c r="J2517" s="145">
        <f>ROUND(I2517*H2517,2)</f>
        <v>0</v>
      </c>
      <c r="K2517" s="141" t="s">
        <v>313</v>
      </c>
      <c r="L2517" s="33"/>
      <c r="M2517" s="146" t="s">
        <v>1</v>
      </c>
      <c r="N2517" s="147" t="s">
        <v>40</v>
      </c>
      <c r="P2517" s="148">
        <f>O2517*H2517</f>
        <v>0</v>
      </c>
      <c r="Q2517" s="148">
        <v>5.5999999999999995E-4</v>
      </c>
      <c r="R2517" s="148">
        <f>Q2517*H2517</f>
        <v>1.1199999999999998E-2</v>
      </c>
      <c r="S2517" s="148">
        <v>0</v>
      </c>
      <c r="T2517" s="149">
        <f>S2517*H2517</f>
        <v>0</v>
      </c>
      <c r="AR2517" s="150" t="s">
        <v>417</v>
      </c>
      <c r="AT2517" s="150" t="s">
        <v>309</v>
      </c>
      <c r="AU2517" s="150" t="s">
        <v>84</v>
      </c>
      <c r="AY2517" s="18" t="s">
        <v>307</v>
      </c>
      <c r="BE2517" s="151">
        <f>IF(N2517="základní",J2517,0)</f>
        <v>0</v>
      </c>
      <c r="BF2517" s="151">
        <f>IF(N2517="snížená",J2517,0)</f>
        <v>0</v>
      </c>
      <c r="BG2517" s="151">
        <f>IF(N2517="zákl. přenesená",J2517,0)</f>
        <v>0</v>
      </c>
      <c r="BH2517" s="151">
        <f>IF(N2517="sníž. přenesená",J2517,0)</f>
        <v>0</v>
      </c>
      <c r="BI2517" s="151">
        <f>IF(N2517="nulová",J2517,0)</f>
        <v>0</v>
      </c>
      <c r="BJ2517" s="18" t="s">
        <v>82</v>
      </c>
      <c r="BK2517" s="151">
        <f>ROUND(I2517*H2517,2)</f>
        <v>0</v>
      </c>
      <c r="BL2517" s="18" t="s">
        <v>417</v>
      </c>
      <c r="BM2517" s="150" t="s">
        <v>3679</v>
      </c>
    </row>
    <row r="2518" spans="2:65" s="1" customFormat="1" ht="19.5">
      <c r="B2518" s="33"/>
      <c r="D2518" s="152" t="s">
        <v>316</v>
      </c>
      <c r="F2518" s="153" t="s">
        <v>3680</v>
      </c>
      <c r="I2518" s="154"/>
      <c r="L2518" s="33"/>
      <c r="M2518" s="155"/>
      <c r="T2518" s="57"/>
      <c r="AT2518" s="18" t="s">
        <v>316</v>
      </c>
      <c r="AU2518" s="18" t="s">
        <v>84</v>
      </c>
    </row>
    <row r="2519" spans="2:65" s="12" customFormat="1" ht="11.25">
      <c r="B2519" s="156"/>
      <c r="D2519" s="152" t="s">
        <v>318</v>
      </c>
      <c r="E2519" s="157" t="s">
        <v>1</v>
      </c>
      <c r="F2519" s="158" t="s">
        <v>1147</v>
      </c>
      <c r="H2519" s="157" t="s">
        <v>1</v>
      </c>
      <c r="I2519" s="159"/>
      <c r="L2519" s="156"/>
      <c r="M2519" s="160"/>
      <c r="T2519" s="161"/>
      <c r="AT2519" s="157" t="s">
        <v>318</v>
      </c>
      <c r="AU2519" s="157" t="s">
        <v>84</v>
      </c>
      <c r="AV2519" s="12" t="s">
        <v>82</v>
      </c>
      <c r="AW2519" s="12" t="s">
        <v>32</v>
      </c>
      <c r="AX2519" s="12" t="s">
        <v>75</v>
      </c>
      <c r="AY2519" s="157" t="s">
        <v>307</v>
      </c>
    </row>
    <row r="2520" spans="2:65" s="13" customFormat="1" ht="11.25">
      <c r="B2520" s="162"/>
      <c r="D2520" s="152" t="s">
        <v>318</v>
      </c>
      <c r="E2520" s="163" t="s">
        <v>1</v>
      </c>
      <c r="F2520" s="164" t="s">
        <v>3681</v>
      </c>
      <c r="H2520" s="165">
        <v>20</v>
      </c>
      <c r="I2520" s="166"/>
      <c r="L2520" s="162"/>
      <c r="M2520" s="167"/>
      <c r="T2520" s="168"/>
      <c r="AT2520" s="163" t="s">
        <v>318</v>
      </c>
      <c r="AU2520" s="163" t="s">
        <v>84</v>
      </c>
      <c r="AV2520" s="13" t="s">
        <v>84</v>
      </c>
      <c r="AW2520" s="13" t="s">
        <v>32</v>
      </c>
      <c r="AX2520" s="13" t="s">
        <v>82</v>
      </c>
      <c r="AY2520" s="163" t="s">
        <v>307</v>
      </c>
    </row>
    <row r="2521" spans="2:65" s="1" customFormat="1" ht="24.2" customHeight="1">
      <c r="B2521" s="33"/>
      <c r="C2521" s="139" t="s">
        <v>1752</v>
      </c>
      <c r="D2521" s="139" t="s">
        <v>309</v>
      </c>
      <c r="E2521" s="140" t="s">
        <v>1170</v>
      </c>
      <c r="F2521" s="141" t="s">
        <v>1171</v>
      </c>
      <c r="G2521" s="142" t="s">
        <v>312</v>
      </c>
      <c r="H2521" s="143">
        <v>374.36500000000001</v>
      </c>
      <c r="I2521" s="144"/>
      <c r="J2521" s="145">
        <f>ROUND(I2521*H2521,2)</f>
        <v>0</v>
      </c>
      <c r="K2521" s="141" t="s">
        <v>313</v>
      </c>
      <c r="L2521" s="33"/>
      <c r="M2521" s="146" t="s">
        <v>1</v>
      </c>
      <c r="N2521" s="147" t="s">
        <v>40</v>
      </c>
      <c r="P2521" s="148">
        <f>O2521*H2521</f>
        <v>0</v>
      </c>
      <c r="Q2521" s="148">
        <v>0</v>
      </c>
      <c r="R2521" s="148">
        <f>Q2521*H2521</f>
        <v>0</v>
      </c>
      <c r="S2521" s="148">
        <v>0</v>
      </c>
      <c r="T2521" s="149">
        <f>S2521*H2521</f>
        <v>0</v>
      </c>
      <c r="AR2521" s="150" t="s">
        <v>417</v>
      </c>
      <c r="AT2521" s="150" t="s">
        <v>309</v>
      </c>
      <c r="AU2521" s="150" t="s">
        <v>84</v>
      </c>
      <c r="AY2521" s="18" t="s">
        <v>307</v>
      </c>
      <c r="BE2521" s="151">
        <f>IF(N2521="základní",J2521,0)</f>
        <v>0</v>
      </c>
      <c r="BF2521" s="151">
        <f>IF(N2521="snížená",J2521,0)</f>
        <v>0</v>
      </c>
      <c r="BG2521" s="151">
        <f>IF(N2521="zákl. přenesená",J2521,0)</f>
        <v>0</v>
      </c>
      <c r="BH2521" s="151">
        <f>IF(N2521="sníž. přenesená",J2521,0)</f>
        <v>0</v>
      </c>
      <c r="BI2521" s="151">
        <f>IF(N2521="nulová",J2521,0)</f>
        <v>0</v>
      </c>
      <c r="BJ2521" s="18" t="s">
        <v>82</v>
      </c>
      <c r="BK2521" s="151">
        <f>ROUND(I2521*H2521,2)</f>
        <v>0</v>
      </c>
      <c r="BL2521" s="18" t="s">
        <v>417</v>
      </c>
      <c r="BM2521" s="150" t="s">
        <v>3682</v>
      </c>
    </row>
    <row r="2522" spans="2:65" s="1" customFormat="1" ht="19.5">
      <c r="B2522" s="33"/>
      <c r="D2522" s="152" t="s">
        <v>316</v>
      </c>
      <c r="F2522" s="153" t="s">
        <v>1173</v>
      </c>
      <c r="I2522" s="154"/>
      <c r="L2522" s="33"/>
      <c r="M2522" s="155"/>
      <c r="T2522" s="57"/>
      <c r="AT2522" s="18" t="s">
        <v>316</v>
      </c>
      <c r="AU2522" s="18" t="s">
        <v>84</v>
      </c>
    </row>
    <row r="2523" spans="2:65" s="12" customFormat="1" ht="11.25">
      <c r="B2523" s="156"/>
      <c r="D2523" s="152" t="s">
        <v>318</v>
      </c>
      <c r="E2523" s="157" t="s">
        <v>1</v>
      </c>
      <c r="F2523" s="158" t="s">
        <v>195</v>
      </c>
      <c r="H2523" s="157" t="s">
        <v>1</v>
      </c>
      <c r="I2523" s="159"/>
      <c r="L2523" s="156"/>
      <c r="M2523" s="160"/>
      <c r="T2523" s="161"/>
      <c r="AT2523" s="157" t="s">
        <v>318</v>
      </c>
      <c r="AU2523" s="157" t="s">
        <v>84</v>
      </c>
      <c r="AV2523" s="12" t="s">
        <v>82</v>
      </c>
      <c r="AW2523" s="12" t="s">
        <v>32</v>
      </c>
      <c r="AX2523" s="12" t="s">
        <v>75</v>
      </c>
      <c r="AY2523" s="157" t="s">
        <v>307</v>
      </c>
    </row>
    <row r="2524" spans="2:65" s="13" customFormat="1" ht="11.25">
      <c r="B2524" s="162"/>
      <c r="D2524" s="152" t="s">
        <v>318</v>
      </c>
      <c r="E2524" s="163" t="s">
        <v>1</v>
      </c>
      <c r="F2524" s="164" t="s">
        <v>3683</v>
      </c>
      <c r="H2524" s="165">
        <v>351.35</v>
      </c>
      <c r="I2524" s="166"/>
      <c r="L2524" s="162"/>
      <c r="M2524" s="167"/>
      <c r="T2524" s="168"/>
      <c r="AT2524" s="163" t="s">
        <v>318</v>
      </c>
      <c r="AU2524" s="163" t="s">
        <v>84</v>
      </c>
      <c r="AV2524" s="13" t="s">
        <v>84</v>
      </c>
      <c r="AW2524" s="13" t="s">
        <v>32</v>
      </c>
      <c r="AX2524" s="13" t="s">
        <v>75</v>
      </c>
      <c r="AY2524" s="163" t="s">
        <v>307</v>
      </c>
    </row>
    <row r="2525" spans="2:65" s="12" customFormat="1" ht="11.25">
      <c r="B2525" s="156"/>
      <c r="D2525" s="152" t="s">
        <v>318</v>
      </c>
      <c r="E2525" s="157" t="s">
        <v>1</v>
      </c>
      <c r="F2525" s="158" t="s">
        <v>197</v>
      </c>
      <c r="H2525" s="157" t="s">
        <v>1</v>
      </c>
      <c r="I2525" s="159"/>
      <c r="L2525" s="156"/>
      <c r="M2525" s="160"/>
      <c r="T2525" s="161"/>
      <c r="AT2525" s="157" t="s">
        <v>318</v>
      </c>
      <c r="AU2525" s="157" t="s">
        <v>84</v>
      </c>
      <c r="AV2525" s="12" t="s">
        <v>82</v>
      </c>
      <c r="AW2525" s="12" t="s">
        <v>32</v>
      </c>
      <c r="AX2525" s="12" t="s">
        <v>75</v>
      </c>
      <c r="AY2525" s="157" t="s">
        <v>307</v>
      </c>
    </row>
    <row r="2526" spans="2:65" s="13" customFormat="1" ht="11.25">
      <c r="B2526" s="162"/>
      <c r="D2526" s="152" t="s">
        <v>318</v>
      </c>
      <c r="E2526" s="163" t="s">
        <v>1</v>
      </c>
      <c r="F2526" s="164" t="s">
        <v>3684</v>
      </c>
      <c r="H2526" s="165">
        <v>23.015000000000001</v>
      </c>
      <c r="I2526" s="166"/>
      <c r="L2526" s="162"/>
      <c r="M2526" s="167"/>
      <c r="T2526" s="168"/>
      <c r="AT2526" s="163" t="s">
        <v>318</v>
      </c>
      <c r="AU2526" s="163" t="s">
        <v>84</v>
      </c>
      <c r="AV2526" s="13" t="s">
        <v>84</v>
      </c>
      <c r="AW2526" s="13" t="s">
        <v>32</v>
      </c>
      <c r="AX2526" s="13" t="s">
        <v>75</v>
      </c>
      <c r="AY2526" s="163" t="s">
        <v>307</v>
      </c>
    </row>
    <row r="2527" spans="2:65" s="14" customFormat="1" ht="11.25">
      <c r="B2527" s="169"/>
      <c r="D2527" s="152" t="s">
        <v>318</v>
      </c>
      <c r="E2527" s="170" t="s">
        <v>1</v>
      </c>
      <c r="F2527" s="171" t="s">
        <v>325</v>
      </c>
      <c r="H2527" s="172">
        <v>374.36500000000001</v>
      </c>
      <c r="I2527" s="173"/>
      <c r="L2527" s="169"/>
      <c r="M2527" s="174"/>
      <c r="T2527" s="175"/>
      <c r="AT2527" s="170" t="s">
        <v>318</v>
      </c>
      <c r="AU2527" s="170" t="s">
        <v>84</v>
      </c>
      <c r="AV2527" s="14" t="s">
        <v>314</v>
      </c>
      <c r="AW2527" s="14" t="s">
        <v>32</v>
      </c>
      <c r="AX2527" s="14" t="s">
        <v>82</v>
      </c>
      <c r="AY2527" s="170" t="s">
        <v>307</v>
      </c>
    </row>
    <row r="2528" spans="2:65" s="1" customFormat="1" ht="16.5" customHeight="1">
      <c r="B2528" s="33"/>
      <c r="C2528" s="177" t="s">
        <v>1757</v>
      </c>
      <c r="D2528" s="177" t="s">
        <v>390</v>
      </c>
      <c r="E2528" s="178" t="s">
        <v>1177</v>
      </c>
      <c r="F2528" s="179" t="s">
        <v>1178</v>
      </c>
      <c r="G2528" s="180" t="s">
        <v>364</v>
      </c>
      <c r="H2528" s="181">
        <v>0.12</v>
      </c>
      <c r="I2528" s="182"/>
      <c r="J2528" s="183">
        <f>ROUND(I2528*H2528,2)</f>
        <v>0</v>
      </c>
      <c r="K2528" s="179" t="s">
        <v>313</v>
      </c>
      <c r="L2528" s="184"/>
      <c r="M2528" s="185" t="s">
        <v>1</v>
      </c>
      <c r="N2528" s="186" t="s">
        <v>40</v>
      </c>
      <c r="P2528" s="148">
        <f>O2528*H2528</f>
        <v>0</v>
      </c>
      <c r="Q2528" s="148">
        <v>1</v>
      </c>
      <c r="R2528" s="148">
        <f>Q2528*H2528</f>
        <v>0.12</v>
      </c>
      <c r="S2528" s="148">
        <v>0</v>
      </c>
      <c r="T2528" s="149">
        <f>S2528*H2528</f>
        <v>0</v>
      </c>
      <c r="AR2528" s="150" t="s">
        <v>524</v>
      </c>
      <c r="AT2528" s="150" t="s">
        <v>390</v>
      </c>
      <c r="AU2528" s="150" t="s">
        <v>84</v>
      </c>
      <c r="AY2528" s="18" t="s">
        <v>307</v>
      </c>
      <c r="BE2528" s="151">
        <f>IF(N2528="základní",J2528,0)</f>
        <v>0</v>
      </c>
      <c r="BF2528" s="151">
        <f>IF(N2528="snížená",J2528,0)</f>
        <v>0</v>
      </c>
      <c r="BG2528" s="151">
        <f>IF(N2528="zákl. přenesená",J2528,0)</f>
        <v>0</v>
      </c>
      <c r="BH2528" s="151">
        <f>IF(N2528="sníž. přenesená",J2528,0)</f>
        <v>0</v>
      </c>
      <c r="BI2528" s="151">
        <f>IF(N2528="nulová",J2528,0)</f>
        <v>0</v>
      </c>
      <c r="BJ2528" s="18" t="s">
        <v>82</v>
      </c>
      <c r="BK2528" s="151">
        <f>ROUND(I2528*H2528,2)</f>
        <v>0</v>
      </c>
      <c r="BL2528" s="18" t="s">
        <v>417</v>
      </c>
      <c r="BM2528" s="150" t="s">
        <v>3685</v>
      </c>
    </row>
    <row r="2529" spans="2:65" s="1" customFormat="1" ht="11.25">
      <c r="B2529" s="33"/>
      <c r="D2529" s="152" t="s">
        <v>316</v>
      </c>
      <c r="F2529" s="153" t="s">
        <v>1178</v>
      </c>
      <c r="I2529" s="154"/>
      <c r="L2529" s="33"/>
      <c r="M2529" s="155"/>
      <c r="T2529" s="57"/>
      <c r="AT2529" s="18" t="s">
        <v>316</v>
      </c>
      <c r="AU2529" s="18" t="s">
        <v>84</v>
      </c>
    </row>
    <row r="2530" spans="2:65" s="13" customFormat="1" ht="11.25">
      <c r="B2530" s="162"/>
      <c r="D2530" s="152" t="s">
        <v>318</v>
      </c>
      <c r="F2530" s="164" t="s">
        <v>3686</v>
      </c>
      <c r="H2530" s="165">
        <v>0.12</v>
      </c>
      <c r="I2530" s="166"/>
      <c r="L2530" s="162"/>
      <c r="M2530" s="167"/>
      <c r="T2530" s="168"/>
      <c r="AT2530" s="163" t="s">
        <v>318</v>
      </c>
      <c r="AU2530" s="163" t="s">
        <v>84</v>
      </c>
      <c r="AV2530" s="13" t="s">
        <v>84</v>
      </c>
      <c r="AW2530" s="13" t="s">
        <v>4</v>
      </c>
      <c r="AX2530" s="13" t="s">
        <v>82</v>
      </c>
      <c r="AY2530" s="163" t="s">
        <v>307</v>
      </c>
    </row>
    <row r="2531" spans="2:65" s="1" customFormat="1" ht="24.2" customHeight="1">
      <c r="B2531" s="33"/>
      <c r="C2531" s="139" t="s">
        <v>1762</v>
      </c>
      <c r="D2531" s="139" t="s">
        <v>309</v>
      </c>
      <c r="E2531" s="140" t="s">
        <v>1182</v>
      </c>
      <c r="F2531" s="141" t="s">
        <v>1183</v>
      </c>
      <c r="G2531" s="142" t="s">
        <v>312</v>
      </c>
      <c r="H2531" s="143">
        <v>374.36500000000001</v>
      </c>
      <c r="I2531" s="144"/>
      <c r="J2531" s="145">
        <f>ROUND(I2531*H2531,2)</f>
        <v>0</v>
      </c>
      <c r="K2531" s="141" t="s">
        <v>313</v>
      </c>
      <c r="L2531" s="33"/>
      <c r="M2531" s="146" t="s">
        <v>1</v>
      </c>
      <c r="N2531" s="147" t="s">
        <v>40</v>
      </c>
      <c r="P2531" s="148">
        <f>O2531*H2531</f>
        <v>0</v>
      </c>
      <c r="Q2531" s="148">
        <v>8.8312999999999998E-4</v>
      </c>
      <c r="R2531" s="148">
        <f>Q2531*H2531</f>
        <v>0.33061296244999999</v>
      </c>
      <c r="S2531" s="148">
        <v>0</v>
      </c>
      <c r="T2531" s="149">
        <f>S2531*H2531</f>
        <v>0</v>
      </c>
      <c r="AR2531" s="150" t="s">
        <v>417</v>
      </c>
      <c r="AT2531" s="150" t="s">
        <v>309</v>
      </c>
      <c r="AU2531" s="150" t="s">
        <v>84</v>
      </c>
      <c r="AY2531" s="18" t="s">
        <v>307</v>
      </c>
      <c r="BE2531" s="151">
        <f>IF(N2531="základní",J2531,0)</f>
        <v>0</v>
      </c>
      <c r="BF2531" s="151">
        <f>IF(N2531="snížená",J2531,0)</f>
        <v>0</v>
      </c>
      <c r="BG2531" s="151">
        <f>IF(N2531="zákl. přenesená",J2531,0)</f>
        <v>0</v>
      </c>
      <c r="BH2531" s="151">
        <f>IF(N2531="sníž. přenesená",J2531,0)</f>
        <v>0</v>
      </c>
      <c r="BI2531" s="151">
        <f>IF(N2531="nulová",J2531,0)</f>
        <v>0</v>
      </c>
      <c r="BJ2531" s="18" t="s">
        <v>82</v>
      </c>
      <c r="BK2531" s="151">
        <f>ROUND(I2531*H2531,2)</f>
        <v>0</v>
      </c>
      <c r="BL2531" s="18" t="s">
        <v>417</v>
      </c>
      <c r="BM2531" s="150" t="s">
        <v>3687</v>
      </c>
    </row>
    <row r="2532" spans="2:65" s="1" customFormat="1" ht="19.5">
      <c r="B2532" s="33"/>
      <c r="D2532" s="152" t="s">
        <v>316</v>
      </c>
      <c r="F2532" s="153" t="s">
        <v>1185</v>
      </c>
      <c r="I2532" s="154"/>
      <c r="L2532" s="33"/>
      <c r="M2532" s="155"/>
      <c r="T2532" s="57"/>
      <c r="AT2532" s="18" t="s">
        <v>316</v>
      </c>
      <c r="AU2532" s="18" t="s">
        <v>84</v>
      </c>
    </row>
    <row r="2533" spans="2:65" s="12" customFormat="1" ht="11.25">
      <c r="B2533" s="156"/>
      <c r="D2533" s="152" t="s">
        <v>318</v>
      </c>
      <c r="E2533" s="157" t="s">
        <v>1</v>
      </c>
      <c r="F2533" s="158" t="s">
        <v>195</v>
      </c>
      <c r="H2533" s="157" t="s">
        <v>1</v>
      </c>
      <c r="I2533" s="159"/>
      <c r="L2533" s="156"/>
      <c r="M2533" s="160"/>
      <c r="T2533" s="161"/>
      <c r="AT2533" s="157" t="s">
        <v>318</v>
      </c>
      <c r="AU2533" s="157" t="s">
        <v>84</v>
      </c>
      <c r="AV2533" s="12" t="s">
        <v>82</v>
      </c>
      <c r="AW2533" s="12" t="s">
        <v>32</v>
      </c>
      <c r="AX2533" s="12" t="s">
        <v>75</v>
      </c>
      <c r="AY2533" s="157" t="s">
        <v>307</v>
      </c>
    </row>
    <row r="2534" spans="2:65" s="13" customFormat="1" ht="11.25">
      <c r="B2534" s="162"/>
      <c r="D2534" s="152" t="s">
        <v>318</v>
      </c>
      <c r="E2534" s="163" t="s">
        <v>1</v>
      </c>
      <c r="F2534" s="164" t="s">
        <v>3683</v>
      </c>
      <c r="H2534" s="165">
        <v>351.35</v>
      </c>
      <c r="I2534" s="166"/>
      <c r="L2534" s="162"/>
      <c r="M2534" s="167"/>
      <c r="T2534" s="168"/>
      <c r="AT2534" s="163" t="s">
        <v>318</v>
      </c>
      <c r="AU2534" s="163" t="s">
        <v>84</v>
      </c>
      <c r="AV2534" s="13" t="s">
        <v>84</v>
      </c>
      <c r="AW2534" s="13" t="s">
        <v>32</v>
      </c>
      <c r="AX2534" s="13" t="s">
        <v>75</v>
      </c>
      <c r="AY2534" s="163" t="s">
        <v>307</v>
      </c>
    </row>
    <row r="2535" spans="2:65" s="12" customFormat="1" ht="11.25">
      <c r="B2535" s="156"/>
      <c r="D2535" s="152" t="s">
        <v>318</v>
      </c>
      <c r="E2535" s="157" t="s">
        <v>1</v>
      </c>
      <c r="F2535" s="158" t="s">
        <v>197</v>
      </c>
      <c r="H2535" s="157" t="s">
        <v>1</v>
      </c>
      <c r="I2535" s="159"/>
      <c r="L2535" s="156"/>
      <c r="M2535" s="160"/>
      <c r="T2535" s="161"/>
      <c r="AT2535" s="157" t="s">
        <v>318</v>
      </c>
      <c r="AU2535" s="157" t="s">
        <v>84</v>
      </c>
      <c r="AV2535" s="12" t="s">
        <v>82</v>
      </c>
      <c r="AW2535" s="12" t="s">
        <v>32</v>
      </c>
      <c r="AX2535" s="12" t="s">
        <v>75</v>
      </c>
      <c r="AY2535" s="157" t="s">
        <v>307</v>
      </c>
    </row>
    <row r="2536" spans="2:65" s="13" customFormat="1" ht="11.25">
      <c r="B2536" s="162"/>
      <c r="D2536" s="152" t="s">
        <v>318</v>
      </c>
      <c r="E2536" s="163" t="s">
        <v>1</v>
      </c>
      <c r="F2536" s="164" t="s">
        <v>3684</v>
      </c>
      <c r="H2536" s="165">
        <v>23.015000000000001</v>
      </c>
      <c r="I2536" s="166"/>
      <c r="L2536" s="162"/>
      <c r="M2536" s="167"/>
      <c r="T2536" s="168"/>
      <c r="AT2536" s="163" t="s">
        <v>318</v>
      </c>
      <c r="AU2536" s="163" t="s">
        <v>84</v>
      </c>
      <c r="AV2536" s="13" t="s">
        <v>84</v>
      </c>
      <c r="AW2536" s="13" t="s">
        <v>32</v>
      </c>
      <c r="AX2536" s="13" t="s">
        <v>75</v>
      </c>
      <c r="AY2536" s="163" t="s">
        <v>307</v>
      </c>
    </row>
    <row r="2537" spans="2:65" s="14" customFormat="1" ht="11.25">
      <c r="B2537" s="169"/>
      <c r="D2537" s="152" t="s">
        <v>318</v>
      </c>
      <c r="E2537" s="170" t="s">
        <v>1</v>
      </c>
      <c r="F2537" s="171" t="s">
        <v>325</v>
      </c>
      <c r="H2537" s="172">
        <v>374.36500000000001</v>
      </c>
      <c r="I2537" s="173"/>
      <c r="L2537" s="169"/>
      <c r="M2537" s="174"/>
      <c r="T2537" s="175"/>
      <c r="AT2537" s="170" t="s">
        <v>318</v>
      </c>
      <c r="AU2537" s="170" t="s">
        <v>84</v>
      </c>
      <c r="AV2537" s="14" t="s">
        <v>314</v>
      </c>
      <c r="AW2537" s="14" t="s">
        <v>32</v>
      </c>
      <c r="AX2537" s="14" t="s">
        <v>82</v>
      </c>
      <c r="AY2537" s="170" t="s">
        <v>307</v>
      </c>
    </row>
    <row r="2538" spans="2:65" s="1" customFormat="1" ht="49.15" customHeight="1">
      <c r="B2538" s="33"/>
      <c r="C2538" s="177" t="s">
        <v>1769</v>
      </c>
      <c r="D2538" s="177" t="s">
        <v>390</v>
      </c>
      <c r="E2538" s="178" t="s">
        <v>1187</v>
      </c>
      <c r="F2538" s="179" t="s">
        <v>1188</v>
      </c>
      <c r="G2538" s="180" t="s">
        <v>312</v>
      </c>
      <c r="H2538" s="181">
        <v>436.322</v>
      </c>
      <c r="I2538" s="182"/>
      <c r="J2538" s="183">
        <f>ROUND(I2538*H2538,2)</f>
        <v>0</v>
      </c>
      <c r="K2538" s="179" t="s">
        <v>313</v>
      </c>
      <c r="L2538" s="184"/>
      <c r="M2538" s="185" t="s">
        <v>1</v>
      </c>
      <c r="N2538" s="186" t="s">
        <v>40</v>
      </c>
      <c r="P2538" s="148">
        <f>O2538*H2538</f>
        <v>0</v>
      </c>
      <c r="Q2538" s="148">
        <v>5.4000000000000003E-3</v>
      </c>
      <c r="R2538" s="148">
        <f>Q2538*H2538</f>
        <v>2.3561388000000001</v>
      </c>
      <c r="S2538" s="148">
        <v>0</v>
      </c>
      <c r="T2538" s="149">
        <f>S2538*H2538</f>
        <v>0</v>
      </c>
      <c r="AR2538" s="150" t="s">
        <v>524</v>
      </c>
      <c r="AT2538" s="150" t="s">
        <v>390</v>
      </c>
      <c r="AU2538" s="150" t="s">
        <v>84</v>
      </c>
      <c r="AY2538" s="18" t="s">
        <v>307</v>
      </c>
      <c r="BE2538" s="151">
        <f>IF(N2538="základní",J2538,0)</f>
        <v>0</v>
      </c>
      <c r="BF2538" s="151">
        <f>IF(N2538="snížená",J2538,0)</f>
        <v>0</v>
      </c>
      <c r="BG2538" s="151">
        <f>IF(N2538="zákl. přenesená",J2538,0)</f>
        <v>0</v>
      </c>
      <c r="BH2538" s="151">
        <f>IF(N2538="sníž. přenesená",J2538,0)</f>
        <v>0</v>
      </c>
      <c r="BI2538" s="151">
        <f>IF(N2538="nulová",J2538,0)</f>
        <v>0</v>
      </c>
      <c r="BJ2538" s="18" t="s">
        <v>82</v>
      </c>
      <c r="BK2538" s="151">
        <f>ROUND(I2538*H2538,2)</f>
        <v>0</v>
      </c>
      <c r="BL2538" s="18" t="s">
        <v>417</v>
      </c>
      <c r="BM2538" s="150" t="s">
        <v>3688</v>
      </c>
    </row>
    <row r="2539" spans="2:65" s="1" customFormat="1" ht="29.25">
      <c r="B2539" s="33"/>
      <c r="D2539" s="152" t="s">
        <v>316</v>
      </c>
      <c r="F2539" s="153" t="s">
        <v>1188</v>
      </c>
      <c r="I2539" s="154"/>
      <c r="L2539" s="33"/>
      <c r="M2539" s="155"/>
      <c r="T2539" s="57"/>
      <c r="AT2539" s="18" t="s">
        <v>316</v>
      </c>
      <c r="AU2539" s="18" t="s">
        <v>84</v>
      </c>
    </row>
    <row r="2540" spans="2:65" s="13" customFormat="1" ht="11.25">
      <c r="B2540" s="162"/>
      <c r="D2540" s="152" t="s">
        <v>318</v>
      </c>
      <c r="F2540" s="164" t="s">
        <v>3689</v>
      </c>
      <c r="H2540" s="165">
        <v>436.322</v>
      </c>
      <c r="I2540" s="166"/>
      <c r="L2540" s="162"/>
      <c r="M2540" s="167"/>
      <c r="T2540" s="168"/>
      <c r="AT2540" s="163" t="s">
        <v>318</v>
      </c>
      <c r="AU2540" s="163" t="s">
        <v>84</v>
      </c>
      <c r="AV2540" s="13" t="s">
        <v>84</v>
      </c>
      <c r="AW2540" s="13" t="s">
        <v>4</v>
      </c>
      <c r="AX2540" s="13" t="s">
        <v>82</v>
      </c>
      <c r="AY2540" s="163" t="s">
        <v>307</v>
      </c>
    </row>
    <row r="2541" spans="2:65" s="1" customFormat="1" ht="37.9" customHeight="1">
      <c r="B2541" s="33"/>
      <c r="C2541" s="139" t="s">
        <v>1774</v>
      </c>
      <c r="D2541" s="139" t="s">
        <v>309</v>
      </c>
      <c r="E2541" s="140" t="s">
        <v>1203</v>
      </c>
      <c r="F2541" s="141" t="s">
        <v>1204</v>
      </c>
      <c r="G2541" s="142" t="s">
        <v>312</v>
      </c>
      <c r="H2541" s="143">
        <v>367.15</v>
      </c>
      <c r="I2541" s="144"/>
      <c r="J2541" s="145">
        <f>ROUND(I2541*H2541,2)</f>
        <v>0</v>
      </c>
      <c r="K2541" s="141" t="s">
        <v>313</v>
      </c>
      <c r="L2541" s="33"/>
      <c r="M2541" s="146" t="s">
        <v>1</v>
      </c>
      <c r="N2541" s="147" t="s">
        <v>40</v>
      </c>
      <c r="P2541" s="148">
        <f>O2541*H2541</f>
        <v>0</v>
      </c>
      <c r="Q2541" s="148">
        <v>1.5849599999999999E-4</v>
      </c>
      <c r="R2541" s="148">
        <f>Q2541*H2541</f>
        <v>5.8191806399999997E-2</v>
      </c>
      <c r="S2541" s="148">
        <v>0</v>
      </c>
      <c r="T2541" s="149">
        <f>S2541*H2541</f>
        <v>0</v>
      </c>
      <c r="AR2541" s="150" t="s">
        <v>417</v>
      </c>
      <c r="AT2541" s="150" t="s">
        <v>309</v>
      </c>
      <c r="AU2541" s="150" t="s">
        <v>84</v>
      </c>
      <c r="AY2541" s="18" t="s">
        <v>307</v>
      </c>
      <c r="BE2541" s="151">
        <f>IF(N2541="základní",J2541,0)</f>
        <v>0</v>
      </c>
      <c r="BF2541" s="151">
        <f>IF(N2541="snížená",J2541,0)</f>
        <v>0</v>
      </c>
      <c r="BG2541" s="151">
        <f>IF(N2541="zákl. přenesená",J2541,0)</f>
        <v>0</v>
      </c>
      <c r="BH2541" s="151">
        <f>IF(N2541="sníž. přenesená",J2541,0)</f>
        <v>0</v>
      </c>
      <c r="BI2541" s="151">
        <f>IF(N2541="nulová",J2541,0)</f>
        <v>0</v>
      </c>
      <c r="BJ2541" s="18" t="s">
        <v>82</v>
      </c>
      <c r="BK2541" s="151">
        <f>ROUND(I2541*H2541,2)</f>
        <v>0</v>
      </c>
      <c r="BL2541" s="18" t="s">
        <v>417</v>
      </c>
      <c r="BM2541" s="150" t="s">
        <v>3690</v>
      </c>
    </row>
    <row r="2542" spans="2:65" s="1" customFormat="1" ht="39">
      <c r="B2542" s="33"/>
      <c r="D2542" s="152" t="s">
        <v>316</v>
      </c>
      <c r="F2542" s="153" t="s">
        <v>1206</v>
      </c>
      <c r="I2542" s="154"/>
      <c r="L2542" s="33"/>
      <c r="M2542" s="155"/>
      <c r="T2542" s="57"/>
      <c r="AT2542" s="18" t="s">
        <v>316</v>
      </c>
      <c r="AU2542" s="18" t="s">
        <v>84</v>
      </c>
    </row>
    <row r="2543" spans="2:65" s="12" customFormat="1" ht="11.25">
      <c r="B2543" s="156"/>
      <c r="D2543" s="152" t="s">
        <v>318</v>
      </c>
      <c r="E2543" s="157" t="s">
        <v>1</v>
      </c>
      <c r="F2543" s="158" t="s">
        <v>3691</v>
      </c>
      <c r="H2543" s="157" t="s">
        <v>1</v>
      </c>
      <c r="I2543" s="159"/>
      <c r="L2543" s="156"/>
      <c r="M2543" s="160"/>
      <c r="T2543" s="161"/>
      <c r="AT2543" s="157" t="s">
        <v>318</v>
      </c>
      <c r="AU2543" s="157" t="s">
        <v>84</v>
      </c>
      <c r="AV2543" s="12" t="s">
        <v>82</v>
      </c>
      <c r="AW2543" s="12" t="s">
        <v>32</v>
      </c>
      <c r="AX2543" s="12" t="s">
        <v>75</v>
      </c>
      <c r="AY2543" s="157" t="s">
        <v>307</v>
      </c>
    </row>
    <row r="2544" spans="2:65" s="12" customFormat="1" ht="11.25">
      <c r="B2544" s="156"/>
      <c r="D2544" s="152" t="s">
        <v>318</v>
      </c>
      <c r="E2544" s="157" t="s">
        <v>1</v>
      </c>
      <c r="F2544" s="158" t="s">
        <v>195</v>
      </c>
      <c r="H2544" s="157" t="s">
        <v>1</v>
      </c>
      <c r="I2544" s="159"/>
      <c r="L2544" s="156"/>
      <c r="M2544" s="160"/>
      <c r="T2544" s="161"/>
      <c r="AT2544" s="157" t="s">
        <v>318</v>
      </c>
      <c r="AU2544" s="157" t="s">
        <v>84</v>
      </c>
      <c r="AV2544" s="12" t="s">
        <v>82</v>
      </c>
      <c r="AW2544" s="12" t="s">
        <v>32</v>
      </c>
      <c r="AX2544" s="12" t="s">
        <v>75</v>
      </c>
      <c r="AY2544" s="157" t="s">
        <v>307</v>
      </c>
    </row>
    <row r="2545" spans="2:65" s="13" customFormat="1" ht="11.25">
      <c r="B2545" s="162"/>
      <c r="D2545" s="152" t="s">
        <v>318</v>
      </c>
      <c r="E2545" s="163" t="s">
        <v>1</v>
      </c>
      <c r="F2545" s="164" t="s">
        <v>3692</v>
      </c>
      <c r="H2545" s="165">
        <v>343.65</v>
      </c>
      <c r="I2545" s="166"/>
      <c r="L2545" s="162"/>
      <c r="M2545" s="167"/>
      <c r="T2545" s="168"/>
      <c r="AT2545" s="163" t="s">
        <v>318</v>
      </c>
      <c r="AU2545" s="163" t="s">
        <v>84</v>
      </c>
      <c r="AV2545" s="13" t="s">
        <v>84</v>
      </c>
      <c r="AW2545" s="13" t="s">
        <v>32</v>
      </c>
      <c r="AX2545" s="13" t="s">
        <v>75</v>
      </c>
      <c r="AY2545" s="163" t="s">
        <v>307</v>
      </c>
    </row>
    <row r="2546" spans="2:65" s="12" customFormat="1" ht="11.25">
      <c r="B2546" s="156"/>
      <c r="D2546" s="152" t="s">
        <v>318</v>
      </c>
      <c r="E2546" s="157" t="s">
        <v>1</v>
      </c>
      <c r="F2546" s="158" t="s">
        <v>197</v>
      </c>
      <c r="H2546" s="157" t="s">
        <v>1</v>
      </c>
      <c r="I2546" s="159"/>
      <c r="L2546" s="156"/>
      <c r="M2546" s="160"/>
      <c r="T2546" s="161"/>
      <c r="AT2546" s="157" t="s">
        <v>318</v>
      </c>
      <c r="AU2546" s="157" t="s">
        <v>84</v>
      </c>
      <c r="AV2546" s="12" t="s">
        <v>82</v>
      </c>
      <c r="AW2546" s="12" t="s">
        <v>32</v>
      </c>
      <c r="AX2546" s="12" t="s">
        <v>75</v>
      </c>
      <c r="AY2546" s="157" t="s">
        <v>307</v>
      </c>
    </row>
    <row r="2547" spans="2:65" s="13" customFormat="1" ht="11.25">
      <c r="B2547" s="162"/>
      <c r="D2547" s="152" t="s">
        <v>318</v>
      </c>
      <c r="E2547" s="163" t="s">
        <v>1</v>
      </c>
      <c r="F2547" s="164" t="s">
        <v>3693</v>
      </c>
      <c r="H2547" s="165">
        <v>23.5</v>
      </c>
      <c r="I2547" s="166"/>
      <c r="L2547" s="162"/>
      <c r="M2547" s="167"/>
      <c r="T2547" s="168"/>
      <c r="AT2547" s="163" t="s">
        <v>318</v>
      </c>
      <c r="AU2547" s="163" t="s">
        <v>84</v>
      </c>
      <c r="AV2547" s="13" t="s">
        <v>84</v>
      </c>
      <c r="AW2547" s="13" t="s">
        <v>32</v>
      </c>
      <c r="AX2547" s="13" t="s">
        <v>75</v>
      </c>
      <c r="AY2547" s="163" t="s">
        <v>307</v>
      </c>
    </row>
    <row r="2548" spans="2:65" s="14" customFormat="1" ht="11.25">
      <c r="B2548" s="169"/>
      <c r="D2548" s="152" t="s">
        <v>318</v>
      </c>
      <c r="E2548" s="170" t="s">
        <v>1</v>
      </c>
      <c r="F2548" s="171" t="s">
        <v>325</v>
      </c>
      <c r="H2548" s="172">
        <v>367.15</v>
      </c>
      <c r="I2548" s="173"/>
      <c r="L2548" s="169"/>
      <c r="M2548" s="174"/>
      <c r="T2548" s="175"/>
      <c r="AT2548" s="170" t="s">
        <v>318</v>
      </c>
      <c r="AU2548" s="170" t="s">
        <v>84</v>
      </c>
      <c r="AV2548" s="14" t="s">
        <v>314</v>
      </c>
      <c r="AW2548" s="14" t="s">
        <v>32</v>
      </c>
      <c r="AX2548" s="14" t="s">
        <v>82</v>
      </c>
      <c r="AY2548" s="170" t="s">
        <v>307</v>
      </c>
    </row>
    <row r="2549" spans="2:65" s="1" customFormat="1" ht="24.2" customHeight="1">
      <c r="B2549" s="33"/>
      <c r="C2549" s="177" t="s">
        <v>1779</v>
      </c>
      <c r="D2549" s="177" t="s">
        <v>390</v>
      </c>
      <c r="E2549" s="178" t="s">
        <v>1209</v>
      </c>
      <c r="F2549" s="179" t="s">
        <v>1210</v>
      </c>
      <c r="G2549" s="180" t="s">
        <v>312</v>
      </c>
      <c r="H2549" s="181">
        <v>427.91300000000001</v>
      </c>
      <c r="I2549" s="182"/>
      <c r="J2549" s="183">
        <f>ROUND(I2549*H2549,2)</f>
        <v>0</v>
      </c>
      <c r="K2549" s="179" t="s">
        <v>313</v>
      </c>
      <c r="L2549" s="184"/>
      <c r="M2549" s="185" t="s">
        <v>1</v>
      </c>
      <c r="N2549" s="186" t="s">
        <v>40</v>
      </c>
      <c r="P2549" s="148">
        <f>O2549*H2549</f>
        <v>0</v>
      </c>
      <c r="Q2549" s="148">
        <v>2.5000000000000001E-3</v>
      </c>
      <c r="R2549" s="148">
        <f>Q2549*H2549</f>
        <v>1.0697825000000001</v>
      </c>
      <c r="S2549" s="148">
        <v>0</v>
      </c>
      <c r="T2549" s="149">
        <f>S2549*H2549</f>
        <v>0</v>
      </c>
      <c r="AR2549" s="150" t="s">
        <v>524</v>
      </c>
      <c r="AT2549" s="150" t="s">
        <v>390</v>
      </c>
      <c r="AU2549" s="150" t="s">
        <v>84</v>
      </c>
      <c r="AY2549" s="18" t="s">
        <v>307</v>
      </c>
      <c r="BE2549" s="151">
        <f>IF(N2549="základní",J2549,0)</f>
        <v>0</v>
      </c>
      <c r="BF2549" s="151">
        <f>IF(N2549="snížená",J2549,0)</f>
        <v>0</v>
      </c>
      <c r="BG2549" s="151">
        <f>IF(N2549="zákl. přenesená",J2549,0)</f>
        <v>0</v>
      </c>
      <c r="BH2549" s="151">
        <f>IF(N2549="sníž. přenesená",J2549,0)</f>
        <v>0</v>
      </c>
      <c r="BI2549" s="151">
        <f>IF(N2549="nulová",J2549,0)</f>
        <v>0</v>
      </c>
      <c r="BJ2549" s="18" t="s">
        <v>82</v>
      </c>
      <c r="BK2549" s="151">
        <f>ROUND(I2549*H2549,2)</f>
        <v>0</v>
      </c>
      <c r="BL2549" s="18" t="s">
        <v>417</v>
      </c>
      <c r="BM2549" s="150" t="s">
        <v>3694</v>
      </c>
    </row>
    <row r="2550" spans="2:65" s="1" customFormat="1" ht="19.5">
      <c r="B2550" s="33"/>
      <c r="D2550" s="152" t="s">
        <v>316</v>
      </c>
      <c r="F2550" s="153" t="s">
        <v>1210</v>
      </c>
      <c r="I2550" s="154"/>
      <c r="L2550" s="33"/>
      <c r="M2550" s="155"/>
      <c r="T2550" s="57"/>
      <c r="AT2550" s="18" t="s">
        <v>316</v>
      </c>
      <c r="AU2550" s="18" t="s">
        <v>84</v>
      </c>
    </row>
    <row r="2551" spans="2:65" s="13" customFormat="1" ht="11.25">
      <c r="B2551" s="162"/>
      <c r="D2551" s="152" t="s">
        <v>318</v>
      </c>
      <c r="F2551" s="164" t="s">
        <v>3695</v>
      </c>
      <c r="H2551" s="165">
        <v>427.91300000000001</v>
      </c>
      <c r="I2551" s="166"/>
      <c r="L2551" s="162"/>
      <c r="M2551" s="167"/>
      <c r="T2551" s="168"/>
      <c r="AT2551" s="163" t="s">
        <v>318</v>
      </c>
      <c r="AU2551" s="163" t="s">
        <v>84</v>
      </c>
      <c r="AV2551" s="13" t="s">
        <v>84</v>
      </c>
      <c r="AW2551" s="13" t="s">
        <v>4</v>
      </c>
      <c r="AX2551" s="13" t="s">
        <v>82</v>
      </c>
      <c r="AY2551" s="163" t="s">
        <v>307</v>
      </c>
    </row>
    <row r="2552" spans="2:65" s="1" customFormat="1" ht="24.2" customHeight="1">
      <c r="B2552" s="33"/>
      <c r="C2552" s="139" t="s">
        <v>1784</v>
      </c>
      <c r="D2552" s="139" t="s">
        <v>309</v>
      </c>
      <c r="E2552" s="140" t="s">
        <v>1192</v>
      </c>
      <c r="F2552" s="141" t="s">
        <v>1193</v>
      </c>
      <c r="G2552" s="142" t="s">
        <v>312</v>
      </c>
      <c r="H2552" s="143">
        <v>367.15</v>
      </c>
      <c r="I2552" s="144"/>
      <c r="J2552" s="145">
        <f>ROUND(I2552*H2552,2)</f>
        <v>0</v>
      </c>
      <c r="K2552" s="141" t="s">
        <v>313</v>
      </c>
      <c r="L2552" s="33"/>
      <c r="M2552" s="146" t="s">
        <v>1</v>
      </c>
      <c r="N2552" s="147" t="s">
        <v>40</v>
      </c>
      <c r="P2552" s="148">
        <f>O2552*H2552</f>
        <v>0</v>
      </c>
      <c r="Q2552" s="148">
        <v>0</v>
      </c>
      <c r="R2552" s="148">
        <f>Q2552*H2552</f>
        <v>0</v>
      </c>
      <c r="S2552" s="148">
        <v>0</v>
      </c>
      <c r="T2552" s="149">
        <f>S2552*H2552</f>
        <v>0</v>
      </c>
      <c r="AR2552" s="150" t="s">
        <v>417</v>
      </c>
      <c r="AT2552" s="150" t="s">
        <v>309</v>
      </c>
      <c r="AU2552" s="150" t="s">
        <v>84</v>
      </c>
      <c r="AY2552" s="18" t="s">
        <v>307</v>
      </c>
      <c r="BE2552" s="151">
        <f>IF(N2552="základní",J2552,0)</f>
        <v>0</v>
      </c>
      <c r="BF2552" s="151">
        <f>IF(N2552="snížená",J2552,0)</f>
        <v>0</v>
      </c>
      <c r="BG2552" s="151">
        <f>IF(N2552="zákl. přenesená",J2552,0)</f>
        <v>0</v>
      </c>
      <c r="BH2552" s="151">
        <f>IF(N2552="sníž. přenesená",J2552,0)</f>
        <v>0</v>
      </c>
      <c r="BI2552" s="151">
        <f>IF(N2552="nulová",J2552,0)</f>
        <v>0</v>
      </c>
      <c r="BJ2552" s="18" t="s">
        <v>82</v>
      </c>
      <c r="BK2552" s="151">
        <f>ROUND(I2552*H2552,2)</f>
        <v>0</v>
      </c>
      <c r="BL2552" s="18" t="s">
        <v>417</v>
      </c>
      <c r="BM2552" s="150" t="s">
        <v>3696</v>
      </c>
    </row>
    <row r="2553" spans="2:65" s="1" customFormat="1" ht="19.5">
      <c r="B2553" s="33"/>
      <c r="D2553" s="152" t="s">
        <v>316</v>
      </c>
      <c r="F2553" s="153" t="s">
        <v>1195</v>
      </c>
      <c r="I2553" s="154"/>
      <c r="L2553" s="33"/>
      <c r="M2553" s="155"/>
      <c r="T2553" s="57"/>
      <c r="AT2553" s="18" t="s">
        <v>316</v>
      </c>
      <c r="AU2553" s="18" t="s">
        <v>84</v>
      </c>
    </row>
    <row r="2554" spans="2:65" s="12" customFormat="1" ht="11.25">
      <c r="B2554" s="156"/>
      <c r="D2554" s="152" t="s">
        <v>318</v>
      </c>
      <c r="E2554" s="157" t="s">
        <v>1</v>
      </c>
      <c r="F2554" s="158" t="s">
        <v>3691</v>
      </c>
      <c r="H2554" s="157" t="s">
        <v>1</v>
      </c>
      <c r="I2554" s="159"/>
      <c r="L2554" s="156"/>
      <c r="M2554" s="160"/>
      <c r="T2554" s="161"/>
      <c r="AT2554" s="157" t="s">
        <v>318</v>
      </c>
      <c r="AU2554" s="157" t="s">
        <v>84</v>
      </c>
      <c r="AV2554" s="12" t="s">
        <v>82</v>
      </c>
      <c r="AW2554" s="12" t="s">
        <v>32</v>
      </c>
      <c r="AX2554" s="12" t="s">
        <v>75</v>
      </c>
      <c r="AY2554" s="157" t="s">
        <v>307</v>
      </c>
    </row>
    <row r="2555" spans="2:65" s="12" customFormat="1" ht="11.25">
      <c r="B2555" s="156"/>
      <c r="D2555" s="152" t="s">
        <v>318</v>
      </c>
      <c r="E2555" s="157" t="s">
        <v>1</v>
      </c>
      <c r="F2555" s="158" t="s">
        <v>195</v>
      </c>
      <c r="H2555" s="157" t="s">
        <v>1</v>
      </c>
      <c r="I2555" s="159"/>
      <c r="L2555" s="156"/>
      <c r="M2555" s="160"/>
      <c r="T2555" s="161"/>
      <c r="AT2555" s="157" t="s">
        <v>318</v>
      </c>
      <c r="AU2555" s="157" t="s">
        <v>84</v>
      </c>
      <c r="AV2555" s="12" t="s">
        <v>82</v>
      </c>
      <c r="AW2555" s="12" t="s">
        <v>32</v>
      </c>
      <c r="AX2555" s="12" t="s">
        <v>75</v>
      </c>
      <c r="AY2555" s="157" t="s">
        <v>307</v>
      </c>
    </row>
    <row r="2556" spans="2:65" s="13" customFormat="1" ht="11.25">
      <c r="B2556" s="162"/>
      <c r="D2556" s="152" t="s">
        <v>318</v>
      </c>
      <c r="E2556" s="163" t="s">
        <v>1</v>
      </c>
      <c r="F2556" s="164" t="s">
        <v>3692</v>
      </c>
      <c r="H2556" s="165">
        <v>343.65</v>
      </c>
      <c r="I2556" s="166"/>
      <c r="L2556" s="162"/>
      <c r="M2556" s="167"/>
      <c r="T2556" s="168"/>
      <c r="AT2556" s="163" t="s">
        <v>318</v>
      </c>
      <c r="AU2556" s="163" t="s">
        <v>84</v>
      </c>
      <c r="AV2556" s="13" t="s">
        <v>84</v>
      </c>
      <c r="AW2556" s="13" t="s">
        <v>32</v>
      </c>
      <c r="AX2556" s="13" t="s">
        <v>75</v>
      </c>
      <c r="AY2556" s="163" t="s">
        <v>307</v>
      </c>
    </row>
    <row r="2557" spans="2:65" s="12" customFormat="1" ht="11.25">
      <c r="B2557" s="156"/>
      <c r="D2557" s="152" t="s">
        <v>318</v>
      </c>
      <c r="E2557" s="157" t="s">
        <v>1</v>
      </c>
      <c r="F2557" s="158" t="s">
        <v>197</v>
      </c>
      <c r="H2557" s="157" t="s">
        <v>1</v>
      </c>
      <c r="I2557" s="159"/>
      <c r="L2557" s="156"/>
      <c r="M2557" s="160"/>
      <c r="T2557" s="161"/>
      <c r="AT2557" s="157" t="s">
        <v>318</v>
      </c>
      <c r="AU2557" s="157" t="s">
        <v>84</v>
      </c>
      <c r="AV2557" s="12" t="s">
        <v>82</v>
      </c>
      <c r="AW2557" s="12" t="s">
        <v>32</v>
      </c>
      <c r="AX2557" s="12" t="s">
        <v>75</v>
      </c>
      <c r="AY2557" s="157" t="s">
        <v>307</v>
      </c>
    </row>
    <row r="2558" spans="2:65" s="13" customFormat="1" ht="11.25">
      <c r="B2558" s="162"/>
      <c r="D2558" s="152" t="s">
        <v>318</v>
      </c>
      <c r="E2558" s="163" t="s">
        <v>1</v>
      </c>
      <c r="F2558" s="164" t="s">
        <v>3693</v>
      </c>
      <c r="H2558" s="165">
        <v>23.5</v>
      </c>
      <c r="I2558" s="166"/>
      <c r="L2558" s="162"/>
      <c r="M2558" s="167"/>
      <c r="T2558" s="168"/>
      <c r="AT2558" s="163" t="s">
        <v>318</v>
      </c>
      <c r="AU2558" s="163" t="s">
        <v>84</v>
      </c>
      <c r="AV2558" s="13" t="s">
        <v>84</v>
      </c>
      <c r="AW2558" s="13" t="s">
        <v>32</v>
      </c>
      <c r="AX2558" s="13" t="s">
        <v>75</v>
      </c>
      <c r="AY2558" s="163" t="s">
        <v>307</v>
      </c>
    </row>
    <row r="2559" spans="2:65" s="14" customFormat="1" ht="11.25">
      <c r="B2559" s="169"/>
      <c r="D2559" s="152" t="s">
        <v>318</v>
      </c>
      <c r="E2559" s="170" t="s">
        <v>1</v>
      </c>
      <c r="F2559" s="171" t="s">
        <v>325</v>
      </c>
      <c r="H2559" s="172">
        <v>367.15</v>
      </c>
      <c r="I2559" s="173"/>
      <c r="L2559" s="169"/>
      <c r="M2559" s="174"/>
      <c r="T2559" s="175"/>
      <c r="AT2559" s="170" t="s">
        <v>318</v>
      </c>
      <c r="AU2559" s="170" t="s">
        <v>84</v>
      </c>
      <c r="AV2559" s="14" t="s">
        <v>314</v>
      </c>
      <c r="AW2559" s="14" t="s">
        <v>32</v>
      </c>
      <c r="AX2559" s="14" t="s">
        <v>82</v>
      </c>
      <c r="AY2559" s="170" t="s">
        <v>307</v>
      </c>
    </row>
    <row r="2560" spans="2:65" s="1" customFormat="1" ht="24.2" customHeight="1">
      <c r="B2560" s="33"/>
      <c r="C2560" s="177" t="s">
        <v>1789</v>
      </c>
      <c r="D2560" s="177" t="s">
        <v>390</v>
      </c>
      <c r="E2560" s="178" t="s">
        <v>1197</v>
      </c>
      <c r="F2560" s="179" t="s">
        <v>1198</v>
      </c>
      <c r="G2560" s="180" t="s">
        <v>312</v>
      </c>
      <c r="H2560" s="181">
        <v>422.22300000000001</v>
      </c>
      <c r="I2560" s="182"/>
      <c r="J2560" s="183">
        <f>ROUND(I2560*H2560,2)</f>
        <v>0</v>
      </c>
      <c r="K2560" s="179" t="s">
        <v>1</v>
      </c>
      <c r="L2560" s="184"/>
      <c r="M2560" s="185" t="s">
        <v>1</v>
      </c>
      <c r="N2560" s="186" t="s">
        <v>40</v>
      </c>
      <c r="P2560" s="148">
        <f>O2560*H2560</f>
        <v>0</v>
      </c>
      <c r="Q2560" s="148">
        <v>1.2E-4</v>
      </c>
      <c r="R2560" s="148">
        <f>Q2560*H2560</f>
        <v>5.0666760000000005E-2</v>
      </c>
      <c r="S2560" s="148">
        <v>0</v>
      </c>
      <c r="T2560" s="149">
        <f>S2560*H2560</f>
        <v>0</v>
      </c>
      <c r="AR2560" s="150" t="s">
        <v>524</v>
      </c>
      <c r="AT2560" s="150" t="s">
        <v>390</v>
      </c>
      <c r="AU2560" s="150" t="s">
        <v>84</v>
      </c>
      <c r="AY2560" s="18" t="s">
        <v>307</v>
      </c>
      <c r="BE2560" s="151">
        <f>IF(N2560="základní",J2560,0)</f>
        <v>0</v>
      </c>
      <c r="BF2560" s="151">
        <f>IF(N2560="snížená",J2560,0)</f>
        <v>0</v>
      </c>
      <c r="BG2560" s="151">
        <f>IF(N2560="zákl. přenesená",J2560,0)</f>
        <v>0</v>
      </c>
      <c r="BH2560" s="151">
        <f>IF(N2560="sníž. přenesená",J2560,0)</f>
        <v>0</v>
      </c>
      <c r="BI2560" s="151">
        <f>IF(N2560="nulová",J2560,0)</f>
        <v>0</v>
      </c>
      <c r="BJ2560" s="18" t="s">
        <v>82</v>
      </c>
      <c r="BK2560" s="151">
        <f>ROUND(I2560*H2560,2)</f>
        <v>0</v>
      </c>
      <c r="BL2560" s="18" t="s">
        <v>417</v>
      </c>
      <c r="BM2560" s="150" t="s">
        <v>3697</v>
      </c>
    </row>
    <row r="2561" spans="2:65" s="1" customFormat="1" ht="19.5">
      <c r="B2561" s="33"/>
      <c r="D2561" s="152" t="s">
        <v>316</v>
      </c>
      <c r="F2561" s="153" t="s">
        <v>1198</v>
      </c>
      <c r="I2561" s="154"/>
      <c r="L2561" s="33"/>
      <c r="M2561" s="155"/>
      <c r="T2561" s="57"/>
      <c r="AT2561" s="18" t="s">
        <v>316</v>
      </c>
      <c r="AU2561" s="18" t="s">
        <v>84</v>
      </c>
    </row>
    <row r="2562" spans="2:65" s="1" customFormat="1" ht="68.25">
      <c r="B2562" s="33"/>
      <c r="D2562" s="152" t="s">
        <v>357</v>
      </c>
      <c r="F2562" s="176" t="s">
        <v>1200</v>
      </c>
      <c r="I2562" s="154"/>
      <c r="L2562" s="33"/>
      <c r="M2562" s="155"/>
      <c r="T2562" s="57"/>
      <c r="AT2562" s="18" t="s">
        <v>357</v>
      </c>
      <c r="AU2562" s="18" t="s">
        <v>84</v>
      </c>
    </row>
    <row r="2563" spans="2:65" s="13" customFormat="1" ht="11.25">
      <c r="B2563" s="162"/>
      <c r="D2563" s="152" t="s">
        <v>318</v>
      </c>
      <c r="F2563" s="164" t="s">
        <v>3698</v>
      </c>
      <c r="H2563" s="165">
        <v>422.22300000000001</v>
      </c>
      <c r="I2563" s="166"/>
      <c r="L2563" s="162"/>
      <c r="M2563" s="167"/>
      <c r="T2563" s="168"/>
      <c r="AT2563" s="163" t="s">
        <v>318</v>
      </c>
      <c r="AU2563" s="163" t="s">
        <v>84</v>
      </c>
      <c r="AV2563" s="13" t="s">
        <v>84</v>
      </c>
      <c r="AW2563" s="13" t="s">
        <v>4</v>
      </c>
      <c r="AX2563" s="13" t="s">
        <v>82</v>
      </c>
      <c r="AY2563" s="163" t="s">
        <v>307</v>
      </c>
    </row>
    <row r="2564" spans="2:65" s="1" customFormat="1" ht="55.5" customHeight="1">
      <c r="B2564" s="33"/>
      <c r="C2564" s="139" t="s">
        <v>1794</v>
      </c>
      <c r="D2564" s="139" t="s">
        <v>309</v>
      </c>
      <c r="E2564" s="140" t="s">
        <v>3699</v>
      </c>
      <c r="F2564" s="141" t="s">
        <v>3700</v>
      </c>
      <c r="G2564" s="142" t="s">
        <v>514</v>
      </c>
      <c r="H2564" s="143">
        <v>1</v>
      </c>
      <c r="I2564" s="144"/>
      <c r="J2564" s="145">
        <f>ROUND(I2564*H2564,2)</f>
        <v>0</v>
      </c>
      <c r="K2564" s="141" t="s">
        <v>1</v>
      </c>
      <c r="L2564" s="33"/>
      <c r="M2564" s="146" t="s">
        <v>1</v>
      </c>
      <c r="N2564" s="147" t="s">
        <v>40</v>
      </c>
      <c r="P2564" s="148">
        <f>O2564*H2564</f>
        <v>0</v>
      </c>
      <c r="Q2564" s="148">
        <v>0.01</v>
      </c>
      <c r="R2564" s="148">
        <f>Q2564*H2564</f>
        <v>0.01</v>
      </c>
      <c r="S2564" s="148">
        <v>0</v>
      </c>
      <c r="T2564" s="149">
        <f>S2564*H2564</f>
        <v>0</v>
      </c>
      <c r="AR2564" s="150" t="s">
        <v>417</v>
      </c>
      <c r="AT2564" s="150" t="s">
        <v>309</v>
      </c>
      <c r="AU2564" s="150" t="s">
        <v>84</v>
      </c>
      <c r="AY2564" s="18" t="s">
        <v>307</v>
      </c>
      <c r="BE2564" s="151">
        <f>IF(N2564="základní",J2564,0)</f>
        <v>0</v>
      </c>
      <c r="BF2564" s="151">
        <f>IF(N2564="snížená",J2564,0)</f>
        <v>0</v>
      </c>
      <c r="BG2564" s="151">
        <f>IF(N2564="zákl. přenesená",J2564,0)</f>
        <v>0</v>
      </c>
      <c r="BH2564" s="151">
        <f>IF(N2564="sníž. přenesená",J2564,0)</f>
        <v>0</v>
      </c>
      <c r="BI2564" s="151">
        <f>IF(N2564="nulová",J2564,0)</f>
        <v>0</v>
      </c>
      <c r="BJ2564" s="18" t="s">
        <v>82</v>
      </c>
      <c r="BK2564" s="151">
        <f>ROUND(I2564*H2564,2)</f>
        <v>0</v>
      </c>
      <c r="BL2564" s="18" t="s">
        <v>417</v>
      </c>
      <c r="BM2564" s="150" t="s">
        <v>3701</v>
      </c>
    </row>
    <row r="2565" spans="2:65" s="1" customFormat="1" ht="68.25">
      <c r="B2565" s="33"/>
      <c r="D2565" s="152" t="s">
        <v>316</v>
      </c>
      <c r="F2565" s="153" t="s">
        <v>3702</v>
      </c>
      <c r="I2565" s="154"/>
      <c r="L2565" s="33"/>
      <c r="M2565" s="155"/>
      <c r="T2565" s="57"/>
      <c r="AT2565" s="18" t="s">
        <v>316</v>
      </c>
      <c r="AU2565" s="18" t="s">
        <v>84</v>
      </c>
    </row>
    <row r="2566" spans="2:65" s="1" customFormat="1" ht="19.5">
      <c r="B2566" s="33"/>
      <c r="D2566" s="152" t="s">
        <v>357</v>
      </c>
      <c r="F2566" s="176" t="s">
        <v>1218</v>
      </c>
      <c r="I2566" s="154"/>
      <c r="L2566" s="33"/>
      <c r="M2566" s="155"/>
      <c r="T2566" s="57"/>
      <c r="AT2566" s="18" t="s">
        <v>357</v>
      </c>
      <c r="AU2566" s="18" t="s">
        <v>84</v>
      </c>
    </row>
    <row r="2567" spans="2:65" s="1" customFormat="1" ht="24.2" customHeight="1">
      <c r="B2567" s="33"/>
      <c r="C2567" s="139" t="s">
        <v>1799</v>
      </c>
      <c r="D2567" s="139" t="s">
        <v>309</v>
      </c>
      <c r="E2567" s="140" t="s">
        <v>1220</v>
      </c>
      <c r="F2567" s="141" t="s">
        <v>1221</v>
      </c>
      <c r="G2567" s="142" t="s">
        <v>514</v>
      </c>
      <c r="H2567" s="143">
        <v>16</v>
      </c>
      <c r="I2567" s="144"/>
      <c r="J2567" s="145">
        <f>ROUND(I2567*H2567,2)</f>
        <v>0</v>
      </c>
      <c r="K2567" s="141" t="s">
        <v>1</v>
      </c>
      <c r="L2567" s="33"/>
      <c r="M2567" s="146" t="s">
        <v>1</v>
      </c>
      <c r="N2567" s="147" t="s">
        <v>40</v>
      </c>
      <c r="P2567" s="148">
        <f>O2567*H2567</f>
        <v>0</v>
      </c>
      <c r="Q2567" s="148">
        <v>5.0000000000000001E-3</v>
      </c>
      <c r="R2567" s="148">
        <f>Q2567*H2567</f>
        <v>0.08</v>
      </c>
      <c r="S2567" s="148">
        <v>0</v>
      </c>
      <c r="T2567" s="149">
        <f>S2567*H2567</f>
        <v>0</v>
      </c>
      <c r="AR2567" s="150" t="s">
        <v>417</v>
      </c>
      <c r="AT2567" s="150" t="s">
        <v>309</v>
      </c>
      <c r="AU2567" s="150" t="s">
        <v>84</v>
      </c>
      <c r="AY2567" s="18" t="s">
        <v>307</v>
      </c>
      <c r="BE2567" s="151">
        <f>IF(N2567="základní",J2567,0)</f>
        <v>0</v>
      </c>
      <c r="BF2567" s="151">
        <f>IF(N2567="snížená",J2567,0)</f>
        <v>0</v>
      </c>
      <c r="BG2567" s="151">
        <f>IF(N2567="zákl. přenesená",J2567,0)</f>
        <v>0</v>
      </c>
      <c r="BH2567" s="151">
        <f>IF(N2567="sníž. přenesená",J2567,0)</f>
        <v>0</v>
      </c>
      <c r="BI2567" s="151">
        <f>IF(N2567="nulová",J2567,0)</f>
        <v>0</v>
      </c>
      <c r="BJ2567" s="18" t="s">
        <v>82</v>
      </c>
      <c r="BK2567" s="151">
        <f>ROUND(I2567*H2567,2)</f>
        <v>0</v>
      </c>
      <c r="BL2567" s="18" t="s">
        <v>417</v>
      </c>
      <c r="BM2567" s="150" t="s">
        <v>3703</v>
      </c>
    </row>
    <row r="2568" spans="2:65" s="1" customFormat="1" ht="78">
      <c r="B2568" s="33"/>
      <c r="D2568" s="152" t="s">
        <v>316</v>
      </c>
      <c r="F2568" s="153" t="s">
        <v>3704</v>
      </c>
      <c r="I2568" s="154"/>
      <c r="L2568" s="33"/>
      <c r="M2568" s="155"/>
      <c r="T2568" s="57"/>
      <c r="AT2568" s="18" t="s">
        <v>316</v>
      </c>
      <c r="AU2568" s="18" t="s">
        <v>84</v>
      </c>
    </row>
    <row r="2569" spans="2:65" s="1" customFormat="1" ht="19.5">
      <c r="B2569" s="33"/>
      <c r="D2569" s="152" t="s">
        <v>357</v>
      </c>
      <c r="F2569" s="176" t="s">
        <v>1218</v>
      </c>
      <c r="I2569" s="154"/>
      <c r="L2569" s="33"/>
      <c r="M2569" s="155"/>
      <c r="T2569" s="57"/>
      <c r="AT2569" s="18" t="s">
        <v>357</v>
      </c>
      <c r="AU2569" s="18" t="s">
        <v>84</v>
      </c>
    </row>
    <row r="2570" spans="2:65" s="1" customFormat="1" ht="55.5" customHeight="1">
      <c r="B2570" s="33"/>
      <c r="C2570" s="139" t="s">
        <v>1805</v>
      </c>
      <c r="D2570" s="139" t="s">
        <v>309</v>
      </c>
      <c r="E2570" s="140" t="s">
        <v>1214</v>
      </c>
      <c r="F2570" s="141" t="s">
        <v>1215</v>
      </c>
      <c r="G2570" s="142" t="s">
        <v>514</v>
      </c>
      <c r="H2570" s="143">
        <v>6</v>
      </c>
      <c r="I2570" s="144"/>
      <c r="J2570" s="145">
        <f>ROUND(I2570*H2570,2)</f>
        <v>0</v>
      </c>
      <c r="K2570" s="141" t="s">
        <v>1</v>
      </c>
      <c r="L2570" s="33"/>
      <c r="M2570" s="146" t="s">
        <v>1</v>
      </c>
      <c r="N2570" s="147" t="s">
        <v>40</v>
      </c>
      <c r="P2570" s="148">
        <f>O2570*H2570</f>
        <v>0</v>
      </c>
      <c r="Q2570" s="148">
        <v>0.01</v>
      </c>
      <c r="R2570" s="148">
        <f>Q2570*H2570</f>
        <v>0.06</v>
      </c>
      <c r="S2570" s="148">
        <v>0</v>
      </c>
      <c r="T2570" s="149">
        <f>S2570*H2570</f>
        <v>0</v>
      </c>
      <c r="AR2570" s="150" t="s">
        <v>417</v>
      </c>
      <c r="AT2570" s="150" t="s">
        <v>309</v>
      </c>
      <c r="AU2570" s="150" t="s">
        <v>84</v>
      </c>
      <c r="AY2570" s="18" t="s">
        <v>307</v>
      </c>
      <c r="BE2570" s="151">
        <f>IF(N2570="základní",J2570,0)</f>
        <v>0</v>
      </c>
      <c r="BF2570" s="151">
        <f>IF(N2570="snížená",J2570,0)</f>
        <v>0</v>
      </c>
      <c r="BG2570" s="151">
        <f>IF(N2570="zákl. přenesená",J2570,0)</f>
        <v>0</v>
      </c>
      <c r="BH2570" s="151">
        <f>IF(N2570="sníž. přenesená",J2570,0)</f>
        <v>0</v>
      </c>
      <c r="BI2570" s="151">
        <f>IF(N2570="nulová",J2570,0)</f>
        <v>0</v>
      </c>
      <c r="BJ2570" s="18" t="s">
        <v>82</v>
      </c>
      <c r="BK2570" s="151">
        <f>ROUND(I2570*H2570,2)</f>
        <v>0</v>
      </c>
      <c r="BL2570" s="18" t="s">
        <v>417</v>
      </c>
      <c r="BM2570" s="150" t="s">
        <v>3705</v>
      </c>
    </row>
    <row r="2571" spans="2:65" s="1" customFormat="1" ht="58.5">
      <c r="B2571" s="33"/>
      <c r="D2571" s="152" t="s">
        <v>316</v>
      </c>
      <c r="F2571" s="153" t="s">
        <v>1217</v>
      </c>
      <c r="I2571" s="154"/>
      <c r="L2571" s="33"/>
      <c r="M2571" s="155"/>
      <c r="T2571" s="57"/>
      <c r="AT2571" s="18" t="s">
        <v>316</v>
      </c>
      <c r="AU2571" s="18" t="s">
        <v>84</v>
      </c>
    </row>
    <row r="2572" spans="2:65" s="1" customFormat="1" ht="19.5">
      <c r="B2572" s="33"/>
      <c r="D2572" s="152" t="s">
        <v>357</v>
      </c>
      <c r="F2572" s="176" t="s">
        <v>1218</v>
      </c>
      <c r="I2572" s="154"/>
      <c r="L2572" s="33"/>
      <c r="M2572" s="155"/>
      <c r="T2572" s="57"/>
      <c r="AT2572" s="18" t="s">
        <v>357</v>
      </c>
      <c r="AU2572" s="18" t="s">
        <v>84</v>
      </c>
    </row>
    <row r="2573" spans="2:65" s="1" customFormat="1" ht="33" customHeight="1">
      <c r="B2573" s="33"/>
      <c r="C2573" s="139" t="s">
        <v>1810</v>
      </c>
      <c r="D2573" s="139" t="s">
        <v>309</v>
      </c>
      <c r="E2573" s="140" t="s">
        <v>1230</v>
      </c>
      <c r="F2573" s="141" t="s">
        <v>1231</v>
      </c>
      <c r="G2573" s="142" t="s">
        <v>364</v>
      </c>
      <c r="H2573" s="143">
        <v>4.657</v>
      </c>
      <c r="I2573" s="144"/>
      <c r="J2573" s="145">
        <f>ROUND(I2573*H2573,2)</f>
        <v>0</v>
      </c>
      <c r="K2573" s="141" t="s">
        <v>313</v>
      </c>
      <c r="L2573" s="33"/>
      <c r="M2573" s="146" t="s">
        <v>1</v>
      </c>
      <c r="N2573" s="147" t="s">
        <v>40</v>
      </c>
      <c r="P2573" s="148">
        <f>O2573*H2573</f>
        <v>0</v>
      </c>
      <c r="Q2573" s="148">
        <v>0</v>
      </c>
      <c r="R2573" s="148">
        <f>Q2573*H2573</f>
        <v>0</v>
      </c>
      <c r="S2573" s="148">
        <v>0</v>
      </c>
      <c r="T2573" s="149">
        <f>S2573*H2573</f>
        <v>0</v>
      </c>
      <c r="AR2573" s="150" t="s">
        <v>417</v>
      </c>
      <c r="AT2573" s="150" t="s">
        <v>309</v>
      </c>
      <c r="AU2573" s="150" t="s">
        <v>84</v>
      </c>
      <c r="AY2573" s="18" t="s">
        <v>307</v>
      </c>
      <c r="BE2573" s="151">
        <f>IF(N2573="základní",J2573,0)</f>
        <v>0</v>
      </c>
      <c r="BF2573" s="151">
        <f>IF(N2573="snížená",J2573,0)</f>
        <v>0</v>
      </c>
      <c r="BG2573" s="151">
        <f>IF(N2573="zákl. přenesená",J2573,0)</f>
        <v>0</v>
      </c>
      <c r="BH2573" s="151">
        <f>IF(N2573="sníž. přenesená",J2573,0)</f>
        <v>0</v>
      </c>
      <c r="BI2573" s="151">
        <f>IF(N2573="nulová",J2573,0)</f>
        <v>0</v>
      </c>
      <c r="BJ2573" s="18" t="s">
        <v>82</v>
      </c>
      <c r="BK2573" s="151">
        <f>ROUND(I2573*H2573,2)</f>
        <v>0</v>
      </c>
      <c r="BL2573" s="18" t="s">
        <v>417</v>
      </c>
      <c r="BM2573" s="150" t="s">
        <v>3706</v>
      </c>
    </row>
    <row r="2574" spans="2:65" s="1" customFormat="1" ht="29.25">
      <c r="B2574" s="33"/>
      <c r="D2574" s="152" t="s">
        <v>316</v>
      </c>
      <c r="F2574" s="153" t="s">
        <v>1233</v>
      </c>
      <c r="I2574" s="154"/>
      <c r="L2574" s="33"/>
      <c r="M2574" s="155"/>
      <c r="T2574" s="57"/>
      <c r="AT2574" s="18" t="s">
        <v>316</v>
      </c>
      <c r="AU2574" s="18" t="s">
        <v>84</v>
      </c>
    </row>
    <row r="2575" spans="2:65" s="11" customFormat="1" ht="22.9" customHeight="1">
      <c r="B2575" s="127"/>
      <c r="D2575" s="128" t="s">
        <v>74</v>
      </c>
      <c r="E2575" s="137" t="s">
        <v>1234</v>
      </c>
      <c r="F2575" s="137" t="s">
        <v>1235</v>
      </c>
      <c r="I2575" s="130"/>
      <c r="J2575" s="138">
        <f>BK2575</f>
        <v>0</v>
      </c>
      <c r="L2575" s="127"/>
      <c r="M2575" s="132"/>
      <c r="P2575" s="133">
        <f>SUM(P2576:P3058)</f>
        <v>0</v>
      </c>
      <c r="R2575" s="133">
        <f>SUM(R2576:R3058)</f>
        <v>14.919398740000002</v>
      </c>
      <c r="T2575" s="134">
        <f>SUM(T2576:T3058)</f>
        <v>10.146095999999998</v>
      </c>
      <c r="AR2575" s="128" t="s">
        <v>84</v>
      </c>
      <c r="AT2575" s="135" t="s">
        <v>74</v>
      </c>
      <c r="AU2575" s="135" t="s">
        <v>82</v>
      </c>
      <c r="AY2575" s="128" t="s">
        <v>307</v>
      </c>
      <c r="BK2575" s="136">
        <f>SUM(BK2576:BK3058)</f>
        <v>0</v>
      </c>
    </row>
    <row r="2576" spans="2:65" s="1" customFormat="1" ht="33" customHeight="1">
      <c r="B2576" s="33"/>
      <c r="C2576" s="139" t="s">
        <v>1815</v>
      </c>
      <c r="D2576" s="139" t="s">
        <v>309</v>
      </c>
      <c r="E2576" s="140" t="s">
        <v>1237</v>
      </c>
      <c r="F2576" s="141" t="s">
        <v>1238</v>
      </c>
      <c r="G2576" s="142" t="s">
        <v>312</v>
      </c>
      <c r="H2576" s="143">
        <v>38.735999999999997</v>
      </c>
      <c r="I2576" s="144"/>
      <c r="J2576" s="145">
        <f>ROUND(I2576*H2576,2)</f>
        <v>0</v>
      </c>
      <c r="K2576" s="141" t="s">
        <v>313</v>
      </c>
      <c r="L2576" s="33"/>
      <c r="M2576" s="146" t="s">
        <v>1</v>
      </c>
      <c r="N2576" s="147" t="s">
        <v>40</v>
      </c>
      <c r="P2576" s="148">
        <f>O2576*H2576</f>
        <v>0</v>
      </c>
      <c r="Q2576" s="148">
        <v>0</v>
      </c>
      <c r="R2576" s="148">
        <f>Q2576*H2576</f>
        <v>0</v>
      </c>
      <c r="S2576" s="148">
        <v>1.0999999999999999E-2</v>
      </c>
      <c r="T2576" s="149">
        <f>S2576*H2576</f>
        <v>0.42609599999999992</v>
      </c>
      <c r="AR2576" s="150" t="s">
        <v>417</v>
      </c>
      <c r="AT2576" s="150" t="s">
        <v>309</v>
      </c>
      <c r="AU2576" s="150" t="s">
        <v>84</v>
      </c>
      <c r="AY2576" s="18" t="s">
        <v>307</v>
      </c>
      <c r="BE2576" s="151">
        <f>IF(N2576="základní",J2576,0)</f>
        <v>0</v>
      </c>
      <c r="BF2576" s="151">
        <f>IF(N2576="snížená",J2576,0)</f>
        <v>0</v>
      </c>
      <c r="BG2576" s="151">
        <f>IF(N2576="zákl. přenesená",J2576,0)</f>
        <v>0</v>
      </c>
      <c r="BH2576" s="151">
        <f>IF(N2576="sníž. přenesená",J2576,0)</f>
        <v>0</v>
      </c>
      <c r="BI2576" s="151">
        <f>IF(N2576="nulová",J2576,0)</f>
        <v>0</v>
      </c>
      <c r="BJ2576" s="18" t="s">
        <v>82</v>
      </c>
      <c r="BK2576" s="151">
        <f>ROUND(I2576*H2576,2)</f>
        <v>0</v>
      </c>
      <c r="BL2576" s="18" t="s">
        <v>417</v>
      </c>
      <c r="BM2576" s="150" t="s">
        <v>3707</v>
      </c>
    </row>
    <row r="2577" spans="2:65" s="1" customFormat="1" ht="29.25">
      <c r="B2577" s="33"/>
      <c r="D2577" s="152" t="s">
        <v>316</v>
      </c>
      <c r="F2577" s="153" t="s">
        <v>1240</v>
      </c>
      <c r="I2577" s="154"/>
      <c r="L2577" s="33"/>
      <c r="M2577" s="155"/>
      <c r="T2577" s="57"/>
      <c r="AT2577" s="18" t="s">
        <v>316</v>
      </c>
      <c r="AU2577" s="18" t="s">
        <v>84</v>
      </c>
    </row>
    <row r="2578" spans="2:65" s="13" customFormat="1" ht="11.25">
      <c r="B2578" s="162"/>
      <c r="D2578" s="152" t="s">
        <v>318</v>
      </c>
      <c r="E2578" s="163" t="s">
        <v>1</v>
      </c>
      <c r="F2578" s="164" t="s">
        <v>236</v>
      </c>
      <c r="H2578" s="165">
        <v>38.735999999999997</v>
      </c>
      <c r="I2578" s="166"/>
      <c r="L2578" s="162"/>
      <c r="M2578" s="167"/>
      <c r="T2578" s="168"/>
      <c r="AT2578" s="163" t="s">
        <v>318</v>
      </c>
      <c r="AU2578" s="163" t="s">
        <v>84</v>
      </c>
      <c r="AV2578" s="13" t="s">
        <v>84</v>
      </c>
      <c r="AW2578" s="13" t="s">
        <v>32</v>
      </c>
      <c r="AX2578" s="13" t="s">
        <v>82</v>
      </c>
      <c r="AY2578" s="163" t="s">
        <v>307</v>
      </c>
    </row>
    <row r="2579" spans="2:65" s="1" customFormat="1" ht="11.25">
      <c r="B2579" s="33"/>
      <c r="D2579" s="152" t="s">
        <v>648</v>
      </c>
      <c r="F2579" s="187" t="s">
        <v>1112</v>
      </c>
      <c r="L2579" s="33"/>
      <c r="M2579" s="155"/>
      <c r="T2579" s="57"/>
      <c r="AU2579" s="18" t="s">
        <v>84</v>
      </c>
    </row>
    <row r="2580" spans="2:65" s="1" customFormat="1" ht="11.25">
      <c r="B2580" s="33"/>
      <c r="D2580" s="152" t="s">
        <v>648</v>
      </c>
      <c r="F2580" s="188" t="s">
        <v>538</v>
      </c>
      <c r="H2580" s="189">
        <v>0</v>
      </c>
      <c r="L2580" s="33"/>
      <c r="M2580" s="155"/>
      <c r="T2580" s="57"/>
      <c r="AU2580" s="18" t="s">
        <v>84</v>
      </c>
    </row>
    <row r="2581" spans="2:65" s="1" customFormat="1" ht="11.25">
      <c r="B2581" s="33"/>
      <c r="D2581" s="152" t="s">
        <v>648</v>
      </c>
      <c r="F2581" s="188" t="s">
        <v>3634</v>
      </c>
      <c r="H2581" s="189">
        <v>29.736000000000001</v>
      </c>
      <c r="L2581" s="33"/>
      <c r="M2581" s="155"/>
      <c r="T2581" s="57"/>
      <c r="AU2581" s="18" t="s">
        <v>84</v>
      </c>
    </row>
    <row r="2582" spans="2:65" s="1" customFormat="1" ht="11.25">
      <c r="B2582" s="33"/>
      <c r="D2582" s="152" t="s">
        <v>648</v>
      </c>
      <c r="F2582" s="188" t="s">
        <v>541</v>
      </c>
      <c r="H2582" s="189">
        <v>0</v>
      </c>
      <c r="L2582" s="33"/>
      <c r="M2582" s="155"/>
      <c r="T2582" s="57"/>
      <c r="AU2582" s="18" t="s">
        <v>84</v>
      </c>
    </row>
    <row r="2583" spans="2:65" s="1" customFormat="1" ht="11.25">
      <c r="B2583" s="33"/>
      <c r="D2583" s="152" t="s">
        <v>648</v>
      </c>
      <c r="F2583" s="188" t="s">
        <v>3635</v>
      </c>
      <c r="H2583" s="189">
        <v>9</v>
      </c>
      <c r="L2583" s="33"/>
      <c r="M2583" s="155"/>
      <c r="T2583" s="57"/>
      <c r="AU2583" s="18" t="s">
        <v>84</v>
      </c>
    </row>
    <row r="2584" spans="2:65" s="1" customFormat="1" ht="11.25">
      <c r="B2584" s="33"/>
      <c r="D2584" s="152" t="s">
        <v>648</v>
      </c>
      <c r="F2584" s="188" t="s">
        <v>325</v>
      </c>
      <c r="H2584" s="189">
        <v>38.735999999999997</v>
      </c>
      <c r="L2584" s="33"/>
      <c r="M2584" s="155"/>
      <c r="T2584" s="57"/>
      <c r="AU2584" s="18" t="s">
        <v>84</v>
      </c>
    </row>
    <row r="2585" spans="2:65" s="1" customFormat="1" ht="37.9" customHeight="1">
      <c r="B2585" s="33"/>
      <c r="C2585" s="139" t="s">
        <v>1820</v>
      </c>
      <c r="D2585" s="139" t="s">
        <v>309</v>
      </c>
      <c r="E2585" s="140" t="s">
        <v>3708</v>
      </c>
      <c r="F2585" s="141" t="s">
        <v>3709</v>
      </c>
      <c r="G2585" s="142" t="s">
        <v>312</v>
      </c>
      <c r="H2585" s="143">
        <v>216</v>
      </c>
      <c r="I2585" s="144"/>
      <c r="J2585" s="145">
        <f>ROUND(I2585*H2585,2)</f>
        <v>0</v>
      </c>
      <c r="K2585" s="141" t="s">
        <v>313</v>
      </c>
      <c r="L2585" s="33"/>
      <c r="M2585" s="146" t="s">
        <v>1</v>
      </c>
      <c r="N2585" s="147" t="s">
        <v>40</v>
      </c>
      <c r="P2585" s="148">
        <f>O2585*H2585</f>
        <v>0</v>
      </c>
      <c r="Q2585" s="148">
        <v>0</v>
      </c>
      <c r="R2585" s="148">
        <f>Q2585*H2585</f>
        <v>0</v>
      </c>
      <c r="S2585" s="148">
        <v>4.4999999999999998E-2</v>
      </c>
      <c r="T2585" s="149">
        <f>S2585*H2585</f>
        <v>9.7199999999999989</v>
      </c>
      <c r="AR2585" s="150" t="s">
        <v>417</v>
      </c>
      <c r="AT2585" s="150" t="s">
        <v>309</v>
      </c>
      <c r="AU2585" s="150" t="s">
        <v>84</v>
      </c>
      <c r="AY2585" s="18" t="s">
        <v>307</v>
      </c>
      <c r="BE2585" s="151">
        <f>IF(N2585="základní",J2585,0)</f>
        <v>0</v>
      </c>
      <c r="BF2585" s="151">
        <f>IF(N2585="snížená",J2585,0)</f>
        <v>0</v>
      </c>
      <c r="BG2585" s="151">
        <f>IF(N2585="zákl. přenesená",J2585,0)</f>
        <v>0</v>
      </c>
      <c r="BH2585" s="151">
        <f>IF(N2585="sníž. přenesená",J2585,0)</f>
        <v>0</v>
      </c>
      <c r="BI2585" s="151">
        <f>IF(N2585="nulová",J2585,0)</f>
        <v>0</v>
      </c>
      <c r="BJ2585" s="18" t="s">
        <v>82</v>
      </c>
      <c r="BK2585" s="151">
        <f>ROUND(I2585*H2585,2)</f>
        <v>0</v>
      </c>
      <c r="BL2585" s="18" t="s">
        <v>417</v>
      </c>
      <c r="BM2585" s="150" t="s">
        <v>3710</v>
      </c>
    </row>
    <row r="2586" spans="2:65" s="1" customFormat="1" ht="29.25">
      <c r="B2586" s="33"/>
      <c r="D2586" s="152" t="s">
        <v>316</v>
      </c>
      <c r="F2586" s="153" t="s">
        <v>3711</v>
      </c>
      <c r="I2586" s="154"/>
      <c r="L2586" s="33"/>
      <c r="M2586" s="155"/>
      <c r="T2586" s="57"/>
      <c r="AT2586" s="18" t="s">
        <v>316</v>
      </c>
      <c r="AU2586" s="18" t="s">
        <v>84</v>
      </c>
    </row>
    <row r="2587" spans="2:65" s="12" customFormat="1" ht="11.25">
      <c r="B2587" s="156"/>
      <c r="D2587" s="152" t="s">
        <v>318</v>
      </c>
      <c r="E2587" s="157" t="s">
        <v>1</v>
      </c>
      <c r="F2587" s="158" t="s">
        <v>3712</v>
      </c>
      <c r="H2587" s="157" t="s">
        <v>1</v>
      </c>
      <c r="I2587" s="159"/>
      <c r="L2587" s="156"/>
      <c r="M2587" s="160"/>
      <c r="T2587" s="161"/>
      <c r="AT2587" s="157" t="s">
        <v>318</v>
      </c>
      <c r="AU2587" s="157" t="s">
        <v>84</v>
      </c>
      <c r="AV2587" s="12" t="s">
        <v>82</v>
      </c>
      <c r="AW2587" s="12" t="s">
        <v>32</v>
      </c>
      <c r="AX2587" s="12" t="s">
        <v>75</v>
      </c>
      <c r="AY2587" s="157" t="s">
        <v>307</v>
      </c>
    </row>
    <row r="2588" spans="2:65" s="12" customFormat="1" ht="11.25">
      <c r="B2588" s="156"/>
      <c r="D2588" s="152" t="s">
        <v>318</v>
      </c>
      <c r="E2588" s="157" t="s">
        <v>1</v>
      </c>
      <c r="F2588" s="158" t="s">
        <v>3713</v>
      </c>
      <c r="H2588" s="157" t="s">
        <v>1</v>
      </c>
      <c r="I2588" s="159"/>
      <c r="L2588" s="156"/>
      <c r="M2588" s="160"/>
      <c r="T2588" s="161"/>
      <c r="AT2588" s="157" t="s">
        <v>318</v>
      </c>
      <c r="AU2588" s="157" t="s">
        <v>84</v>
      </c>
      <c r="AV2588" s="12" t="s">
        <v>82</v>
      </c>
      <c r="AW2588" s="12" t="s">
        <v>32</v>
      </c>
      <c r="AX2588" s="12" t="s">
        <v>75</v>
      </c>
      <c r="AY2588" s="157" t="s">
        <v>307</v>
      </c>
    </row>
    <row r="2589" spans="2:65" s="13" customFormat="1" ht="11.25">
      <c r="B2589" s="162"/>
      <c r="D2589" s="152" t="s">
        <v>318</v>
      </c>
      <c r="E2589" s="163" t="s">
        <v>1</v>
      </c>
      <c r="F2589" s="164" t="s">
        <v>3714</v>
      </c>
      <c r="H2589" s="165">
        <v>216</v>
      </c>
      <c r="I2589" s="166"/>
      <c r="L2589" s="162"/>
      <c r="M2589" s="167"/>
      <c r="T2589" s="168"/>
      <c r="AT2589" s="163" t="s">
        <v>318</v>
      </c>
      <c r="AU2589" s="163" t="s">
        <v>84</v>
      </c>
      <c r="AV2589" s="13" t="s">
        <v>84</v>
      </c>
      <c r="AW2589" s="13" t="s">
        <v>32</v>
      </c>
      <c r="AX2589" s="13" t="s">
        <v>82</v>
      </c>
      <c r="AY2589" s="163" t="s">
        <v>307</v>
      </c>
    </row>
    <row r="2590" spans="2:65" s="1" customFormat="1" ht="24.2" customHeight="1">
      <c r="B2590" s="33"/>
      <c r="C2590" s="139" t="s">
        <v>1827</v>
      </c>
      <c r="D2590" s="139" t="s">
        <v>309</v>
      </c>
      <c r="E2590" s="140" t="s">
        <v>1264</v>
      </c>
      <c r="F2590" s="141" t="s">
        <v>1265</v>
      </c>
      <c r="G2590" s="142" t="s">
        <v>312</v>
      </c>
      <c r="H2590" s="143">
        <v>97.909000000000006</v>
      </c>
      <c r="I2590" s="144"/>
      <c r="J2590" s="145">
        <f>ROUND(I2590*H2590,2)</f>
        <v>0</v>
      </c>
      <c r="K2590" s="141" t="s">
        <v>313</v>
      </c>
      <c r="L2590" s="33"/>
      <c r="M2590" s="146" t="s">
        <v>1</v>
      </c>
      <c r="N2590" s="147" t="s">
        <v>40</v>
      </c>
      <c r="P2590" s="148">
        <f>O2590*H2590</f>
        <v>0</v>
      </c>
      <c r="Q2590" s="148">
        <v>6.0000000000000001E-3</v>
      </c>
      <c r="R2590" s="148">
        <f>Q2590*H2590</f>
        <v>0.58745400000000003</v>
      </c>
      <c r="S2590" s="148">
        <v>0</v>
      </c>
      <c r="T2590" s="149">
        <f>S2590*H2590</f>
        <v>0</v>
      </c>
      <c r="AR2590" s="150" t="s">
        <v>417</v>
      </c>
      <c r="AT2590" s="150" t="s">
        <v>309</v>
      </c>
      <c r="AU2590" s="150" t="s">
        <v>84</v>
      </c>
      <c r="AY2590" s="18" t="s">
        <v>307</v>
      </c>
      <c r="BE2590" s="151">
        <f>IF(N2590="základní",J2590,0)</f>
        <v>0</v>
      </c>
      <c r="BF2590" s="151">
        <f>IF(N2590="snížená",J2590,0)</f>
        <v>0</v>
      </c>
      <c r="BG2590" s="151">
        <f>IF(N2590="zákl. přenesená",J2590,0)</f>
        <v>0</v>
      </c>
      <c r="BH2590" s="151">
        <f>IF(N2590="sníž. přenesená",J2590,0)</f>
        <v>0</v>
      </c>
      <c r="BI2590" s="151">
        <f>IF(N2590="nulová",J2590,0)</f>
        <v>0</v>
      </c>
      <c r="BJ2590" s="18" t="s">
        <v>82</v>
      </c>
      <c r="BK2590" s="151">
        <f>ROUND(I2590*H2590,2)</f>
        <v>0</v>
      </c>
      <c r="BL2590" s="18" t="s">
        <v>417</v>
      </c>
      <c r="BM2590" s="150" t="s">
        <v>3715</v>
      </c>
    </row>
    <row r="2591" spans="2:65" s="1" customFormat="1" ht="29.25">
      <c r="B2591" s="33"/>
      <c r="D2591" s="152" t="s">
        <v>316</v>
      </c>
      <c r="F2591" s="153" t="s">
        <v>1267</v>
      </c>
      <c r="I2591" s="154"/>
      <c r="L2591" s="33"/>
      <c r="M2591" s="155"/>
      <c r="T2591" s="57"/>
      <c r="AT2591" s="18" t="s">
        <v>316</v>
      </c>
      <c r="AU2591" s="18" t="s">
        <v>84</v>
      </c>
    </row>
    <row r="2592" spans="2:65" s="1" customFormat="1" ht="19.5">
      <c r="B2592" s="33"/>
      <c r="D2592" s="152" t="s">
        <v>357</v>
      </c>
      <c r="F2592" s="176" t="s">
        <v>1268</v>
      </c>
      <c r="I2592" s="154"/>
      <c r="L2592" s="33"/>
      <c r="M2592" s="155"/>
      <c r="T2592" s="57"/>
      <c r="AT2592" s="18" t="s">
        <v>357</v>
      </c>
      <c r="AU2592" s="18" t="s">
        <v>84</v>
      </c>
    </row>
    <row r="2593" spans="2:65" s="12" customFormat="1" ht="11.25">
      <c r="B2593" s="156"/>
      <c r="D2593" s="152" t="s">
        <v>318</v>
      </c>
      <c r="E2593" s="157" t="s">
        <v>1</v>
      </c>
      <c r="F2593" s="158" t="s">
        <v>3716</v>
      </c>
      <c r="H2593" s="157" t="s">
        <v>1</v>
      </c>
      <c r="I2593" s="159"/>
      <c r="L2593" s="156"/>
      <c r="M2593" s="160"/>
      <c r="T2593" s="161"/>
      <c r="AT2593" s="157" t="s">
        <v>318</v>
      </c>
      <c r="AU2593" s="157" t="s">
        <v>84</v>
      </c>
      <c r="AV2593" s="12" t="s">
        <v>82</v>
      </c>
      <c r="AW2593" s="12" t="s">
        <v>32</v>
      </c>
      <c r="AX2593" s="12" t="s">
        <v>75</v>
      </c>
      <c r="AY2593" s="157" t="s">
        <v>307</v>
      </c>
    </row>
    <row r="2594" spans="2:65" s="12" customFormat="1" ht="11.25">
      <c r="B2594" s="156"/>
      <c r="D2594" s="152" t="s">
        <v>318</v>
      </c>
      <c r="E2594" s="157" t="s">
        <v>1</v>
      </c>
      <c r="F2594" s="158" t="s">
        <v>3717</v>
      </c>
      <c r="H2594" s="157" t="s">
        <v>1</v>
      </c>
      <c r="I2594" s="159"/>
      <c r="L2594" s="156"/>
      <c r="M2594" s="160"/>
      <c r="T2594" s="161"/>
      <c r="AT2594" s="157" t="s">
        <v>318</v>
      </c>
      <c r="AU2594" s="157" t="s">
        <v>84</v>
      </c>
      <c r="AV2594" s="12" t="s">
        <v>82</v>
      </c>
      <c r="AW2594" s="12" t="s">
        <v>32</v>
      </c>
      <c r="AX2594" s="12" t="s">
        <v>75</v>
      </c>
      <c r="AY2594" s="157" t="s">
        <v>307</v>
      </c>
    </row>
    <row r="2595" spans="2:65" s="13" customFormat="1" ht="11.25">
      <c r="B2595" s="162"/>
      <c r="D2595" s="152" t="s">
        <v>318</v>
      </c>
      <c r="E2595" s="163" t="s">
        <v>1</v>
      </c>
      <c r="F2595" s="164" t="s">
        <v>3718</v>
      </c>
      <c r="H2595" s="165">
        <v>28.12</v>
      </c>
      <c r="I2595" s="166"/>
      <c r="L2595" s="162"/>
      <c r="M2595" s="167"/>
      <c r="T2595" s="168"/>
      <c r="AT2595" s="163" t="s">
        <v>318</v>
      </c>
      <c r="AU2595" s="163" t="s">
        <v>84</v>
      </c>
      <c r="AV2595" s="13" t="s">
        <v>84</v>
      </c>
      <c r="AW2595" s="13" t="s">
        <v>32</v>
      </c>
      <c r="AX2595" s="13" t="s">
        <v>75</v>
      </c>
      <c r="AY2595" s="163" t="s">
        <v>307</v>
      </c>
    </row>
    <row r="2596" spans="2:65" s="13" customFormat="1" ht="11.25">
      <c r="B2596" s="162"/>
      <c r="D2596" s="152" t="s">
        <v>318</v>
      </c>
      <c r="E2596" s="163" t="s">
        <v>1</v>
      </c>
      <c r="F2596" s="164" t="s">
        <v>3719</v>
      </c>
      <c r="H2596" s="165">
        <v>14.725</v>
      </c>
      <c r="I2596" s="166"/>
      <c r="L2596" s="162"/>
      <c r="M2596" s="167"/>
      <c r="T2596" s="168"/>
      <c r="AT2596" s="163" t="s">
        <v>318</v>
      </c>
      <c r="AU2596" s="163" t="s">
        <v>84</v>
      </c>
      <c r="AV2596" s="13" t="s">
        <v>84</v>
      </c>
      <c r="AW2596" s="13" t="s">
        <v>32</v>
      </c>
      <c r="AX2596" s="13" t="s">
        <v>75</v>
      </c>
      <c r="AY2596" s="163" t="s">
        <v>307</v>
      </c>
    </row>
    <row r="2597" spans="2:65" s="12" customFormat="1" ht="11.25">
      <c r="B2597" s="156"/>
      <c r="D2597" s="152" t="s">
        <v>318</v>
      </c>
      <c r="E2597" s="157" t="s">
        <v>1</v>
      </c>
      <c r="F2597" s="158" t="s">
        <v>3720</v>
      </c>
      <c r="H2597" s="157" t="s">
        <v>1</v>
      </c>
      <c r="I2597" s="159"/>
      <c r="L2597" s="156"/>
      <c r="M2597" s="160"/>
      <c r="T2597" s="161"/>
      <c r="AT2597" s="157" t="s">
        <v>318</v>
      </c>
      <c r="AU2597" s="157" t="s">
        <v>84</v>
      </c>
      <c r="AV2597" s="12" t="s">
        <v>82</v>
      </c>
      <c r="AW2597" s="12" t="s">
        <v>32</v>
      </c>
      <c r="AX2597" s="12" t="s">
        <v>75</v>
      </c>
      <c r="AY2597" s="157" t="s">
        <v>307</v>
      </c>
    </row>
    <row r="2598" spans="2:65" s="13" customFormat="1" ht="11.25">
      <c r="B2598" s="162"/>
      <c r="D2598" s="152" t="s">
        <v>318</v>
      </c>
      <c r="E2598" s="163" t="s">
        <v>1</v>
      </c>
      <c r="F2598" s="164" t="s">
        <v>3721</v>
      </c>
      <c r="H2598" s="165">
        <v>5.1239999999999997</v>
      </c>
      <c r="I2598" s="166"/>
      <c r="L2598" s="162"/>
      <c r="M2598" s="167"/>
      <c r="T2598" s="168"/>
      <c r="AT2598" s="163" t="s">
        <v>318</v>
      </c>
      <c r="AU2598" s="163" t="s">
        <v>84</v>
      </c>
      <c r="AV2598" s="13" t="s">
        <v>84</v>
      </c>
      <c r="AW2598" s="13" t="s">
        <v>32</v>
      </c>
      <c r="AX2598" s="13" t="s">
        <v>75</v>
      </c>
      <c r="AY2598" s="163" t="s">
        <v>307</v>
      </c>
    </row>
    <row r="2599" spans="2:65" s="13" customFormat="1" ht="11.25">
      <c r="B2599" s="162"/>
      <c r="D2599" s="152" t="s">
        <v>318</v>
      </c>
      <c r="E2599" s="163" t="s">
        <v>1</v>
      </c>
      <c r="F2599" s="164" t="s">
        <v>3722</v>
      </c>
      <c r="H2599" s="165">
        <v>17.721</v>
      </c>
      <c r="I2599" s="166"/>
      <c r="L2599" s="162"/>
      <c r="M2599" s="167"/>
      <c r="T2599" s="168"/>
      <c r="AT2599" s="163" t="s">
        <v>318</v>
      </c>
      <c r="AU2599" s="163" t="s">
        <v>84</v>
      </c>
      <c r="AV2599" s="13" t="s">
        <v>84</v>
      </c>
      <c r="AW2599" s="13" t="s">
        <v>32</v>
      </c>
      <c r="AX2599" s="13" t="s">
        <v>75</v>
      </c>
      <c r="AY2599" s="163" t="s">
        <v>307</v>
      </c>
    </row>
    <row r="2600" spans="2:65" s="13" customFormat="1" ht="11.25">
      <c r="B2600" s="162"/>
      <c r="D2600" s="152" t="s">
        <v>318</v>
      </c>
      <c r="E2600" s="163" t="s">
        <v>1</v>
      </c>
      <c r="F2600" s="164" t="s">
        <v>3723</v>
      </c>
      <c r="H2600" s="165">
        <v>28.695</v>
      </c>
      <c r="I2600" s="166"/>
      <c r="L2600" s="162"/>
      <c r="M2600" s="167"/>
      <c r="T2600" s="168"/>
      <c r="AT2600" s="163" t="s">
        <v>318</v>
      </c>
      <c r="AU2600" s="163" t="s">
        <v>84</v>
      </c>
      <c r="AV2600" s="13" t="s">
        <v>84</v>
      </c>
      <c r="AW2600" s="13" t="s">
        <v>32</v>
      </c>
      <c r="AX2600" s="13" t="s">
        <v>75</v>
      </c>
      <c r="AY2600" s="163" t="s">
        <v>307</v>
      </c>
    </row>
    <row r="2601" spans="2:65" s="12" customFormat="1" ht="11.25">
      <c r="B2601" s="156"/>
      <c r="D2601" s="152" t="s">
        <v>318</v>
      </c>
      <c r="E2601" s="157" t="s">
        <v>1</v>
      </c>
      <c r="F2601" s="158" t="s">
        <v>3724</v>
      </c>
      <c r="H2601" s="157" t="s">
        <v>1</v>
      </c>
      <c r="I2601" s="159"/>
      <c r="L2601" s="156"/>
      <c r="M2601" s="160"/>
      <c r="T2601" s="161"/>
      <c r="AT2601" s="157" t="s">
        <v>318</v>
      </c>
      <c r="AU2601" s="157" t="s">
        <v>84</v>
      </c>
      <c r="AV2601" s="12" t="s">
        <v>82</v>
      </c>
      <c r="AW2601" s="12" t="s">
        <v>32</v>
      </c>
      <c r="AX2601" s="12" t="s">
        <v>75</v>
      </c>
      <c r="AY2601" s="157" t="s">
        <v>307</v>
      </c>
    </row>
    <row r="2602" spans="2:65" s="13" customFormat="1" ht="11.25">
      <c r="B2602" s="162"/>
      <c r="D2602" s="152" t="s">
        <v>318</v>
      </c>
      <c r="E2602" s="163" t="s">
        <v>1</v>
      </c>
      <c r="F2602" s="164" t="s">
        <v>3725</v>
      </c>
      <c r="H2602" s="165">
        <v>3.524</v>
      </c>
      <c r="I2602" s="166"/>
      <c r="L2602" s="162"/>
      <c r="M2602" s="167"/>
      <c r="T2602" s="168"/>
      <c r="AT2602" s="163" t="s">
        <v>318</v>
      </c>
      <c r="AU2602" s="163" t="s">
        <v>84</v>
      </c>
      <c r="AV2602" s="13" t="s">
        <v>84</v>
      </c>
      <c r="AW2602" s="13" t="s">
        <v>32</v>
      </c>
      <c r="AX2602" s="13" t="s">
        <v>75</v>
      </c>
      <c r="AY2602" s="163" t="s">
        <v>307</v>
      </c>
    </row>
    <row r="2603" spans="2:65" s="14" customFormat="1" ht="11.25">
      <c r="B2603" s="169"/>
      <c r="D2603" s="152" t="s">
        <v>318</v>
      </c>
      <c r="E2603" s="170" t="s">
        <v>1</v>
      </c>
      <c r="F2603" s="171" t="s">
        <v>325</v>
      </c>
      <c r="H2603" s="172">
        <v>97.909000000000006</v>
      </c>
      <c r="I2603" s="173"/>
      <c r="L2603" s="169"/>
      <c r="M2603" s="174"/>
      <c r="T2603" s="175"/>
      <c r="AT2603" s="170" t="s">
        <v>318</v>
      </c>
      <c r="AU2603" s="170" t="s">
        <v>84</v>
      </c>
      <c r="AV2603" s="14" t="s">
        <v>314</v>
      </c>
      <c r="AW2603" s="14" t="s">
        <v>32</v>
      </c>
      <c r="AX2603" s="14" t="s">
        <v>82</v>
      </c>
      <c r="AY2603" s="170" t="s">
        <v>307</v>
      </c>
    </row>
    <row r="2604" spans="2:65" s="1" customFormat="1" ht="24.2" customHeight="1">
      <c r="B2604" s="33"/>
      <c r="C2604" s="177" t="s">
        <v>1863</v>
      </c>
      <c r="D2604" s="177" t="s">
        <v>390</v>
      </c>
      <c r="E2604" s="178" t="s">
        <v>3726</v>
      </c>
      <c r="F2604" s="179" t="s">
        <v>3727</v>
      </c>
      <c r="G2604" s="180" t="s">
        <v>312</v>
      </c>
      <c r="H2604" s="181">
        <v>42.844999999999999</v>
      </c>
      <c r="I2604" s="182"/>
      <c r="J2604" s="183">
        <f>ROUND(I2604*H2604,2)</f>
        <v>0</v>
      </c>
      <c r="K2604" s="179" t="s">
        <v>313</v>
      </c>
      <c r="L2604" s="184"/>
      <c r="M2604" s="185" t="s">
        <v>1</v>
      </c>
      <c r="N2604" s="186" t="s">
        <v>40</v>
      </c>
      <c r="P2604" s="148">
        <f>O2604*H2604</f>
        <v>0</v>
      </c>
      <c r="Q2604" s="148">
        <v>1.1999999999999999E-3</v>
      </c>
      <c r="R2604" s="148">
        <f>Q2604*H2604</f>
        <v>5.1413999999999994E-2</v>
      </c>
      <c r="S2604" s="148">
        <v>0</v>
      </c>
      <c r="T2604" s="149">
        <f>S2604*H2604</f>
        <v>0</v>
      </c>
      <c r="AR2604" s="150" t="s">
        <v>524</v>
      </c>
      <c r="AT2604" s="150" t="s">
        <v>390</v>
      </c>
      <c r="AU2604" s="150" t="s">
        <v>84</v>
      </c>
      <c r="AY2604" s="18" t="s">
        <v>307</v>
      </c>
      <c r="BE2604" s="151">
        <f>IF(N2604="základní",J2604,0)</f>
        <v>0</v>
      </c>
      <c r="BF2604" s="151">
        <f>IF(N2604="snížená",J2604,0)</f>
        <v>0</v>
      </c>
      <c r="BG2604" s="151">
        <f>IF(N2604="zákl. přenesená",J2604,0)</f>
        <v>0</v>
      </c>
      <c r="BH2604" s="151">
        <f>IF(N2604="sníž. přenesená",J2604,0)</f>
        <v>0</v>
      </c>
      <c r="BI2604" s="151">
        <f>IF(N2604="nulová",J2604,0)</f>
        <v>0</v>
      </c>
      <c r="BJ2604" s="18" t="s">
        <v>82</v>
      </c>
      <c r="BK2604" s="151">
        <f>ROUND(I2604*H2604,2)</f>
        <v>0</v>
      </c>
      <c r="BL2604" s="18" t="s">
        <v>417</v>
      </c>
      <c r="BM2604" s="150" t="s">
        <v>3728</v>
      </c>
    </row>
    <row r="2605" spans="2:65" s="1" customFormat="1" ht="19.5">
      <c r="B2605" s="33"/>
      <c r="D2605" s="152" t="s">
        <v>316</v>
      </c>
      <c r="F2605" s="153" t="s">
        <v>3727</v>
      </c>
      <c r="I2605" s="154"/>
      <c r="L2605" s="33"/>
      <c r="M2605" s="155"/>
      <c r="T2605" s="57"/>
      <c r="AT2605" s="18" t="s">
        <v>316</v>
      </c>
      <c r="AU2605" s="18" t="s">
        <v>84</v>
      </c>
    </row>
    <row r="2606" spans="2:65" s="12" customFormat="1" ht="11.25">
      <c r="B2606" s="156"/>
      <c r="D2606" s="152" t="s">
        <v>318</v>
      </c>
      <c r="E2606" s="157" t="s">
        <v>1</v>
      </c>
      <c r="F2606" s="158" t="s">
        <v>3717</v>
      </c>
      <c r="H2606" s="157" t="s">
        <v>1</v>
      </c>
      <c r="I2606" s="159"/>
      <c r="L2606" s="156"/>
      <c r="M2606" s="160"/>
      <c r="T2606" s="161"/>
      <c r="AT2606" s="157" t="s">
        <v>318</v>
      </c>
      <c r="AU2606" s="157" t="s">
        <v>84</v>
      </c>
      <c r="AV2606" s="12" t="s">
        <v>82</v>
      </c>
      <c r="AW2606" s="12" t="s">
        <v>32</v>
      </c>
      <c r="AX2606" s="12" t="s">
        <v>75</v>
      </c>
      <c r="AY2606" s="157" t="s">
        <v>307</v>
      </c>
    </row>
    <row r="2607" spans="2:65" s="13" customFormat="1" ht="11.25">
      <c r="B2607" s="162"/>
      <c r="D2607" s="152" t="s">
        <v>318</v>
      </c>
      <c r="E2607" s="163" t="s">
        <v>1</v>
      </c>
      <c r="F2607" s="164" t="s">
        <v>3718</v>
      </c>
      <c r="H2607" s="165">
        <v>28.12</v>
      </c>
      <c r="I2607" s="166"/>
      <c r="L2607" s="162"/>
      <c r="M2607" s="167"/>
      <c r="T2607" s="168"/>
      <c r="AT2607" s="163" t="s">
        <v>318</v>
      </c>
      <c r="AU2607" s="163" t="s">
        <v>84</v>
      </c>
      <c r="AV2607" s="13" t="s">
        <v>84</v>
      </c>
      <c r="AW2607" s="13" t="s">
        <v>32</v>
      </c>
      <c r="AX2607" s="13" t="s">
        <v>75</v>
      </c>
      <c r="AY2607" s="163" t="s">
        <v>307</v>
      </c>
    </row>
    <row r="2608" spans="2:65" s="13" customFormat="1" ht="11.25">
      <c r="B2608" s="162"/>
      <c r="D2608" s="152" t="s">
        <v>318</v>
      </c>
      <c r="E2608" s="163" t="s">
        <v>1</v>
      </c>
      <c r="F2608" s="164" t="s">
        <v>3719</v>
      </c>
      <c r="H2608" s="165">
        <v>14.725</v>
      </c>
      <c r="I2608" s="166"/>
      <c r="L2608" s="162"/>
      <c r="M2608" s="167"/>
      <c r="T2608" s="168"/>
      <c r="AT2608" s="163" t="s">
        <v>318</v>
      </c>
      <c r="AU2608" s="163" t="s">
        <v>84</v>
      </c>
      <c r="AV2608" s="13" t="s">
        <v>84</v>
      </c>
      <c r="AW2608" s="13" t="s">
        <v>32</v>
      </c>
      <c r="AX2608" s="13" t="s">
        <v>75</v>
      </c>
      <c r="AY2608" s="163" t="s">
        <v>307</v>
      </c>
    </row>
    <row r="2609" spans="2:65" s="14" customFormat="1" ht="11.25">
      <c r="B2609" s="169"/>
      <c r="D2609" s="152" t="s">
        <v>318</v>
      </c>
      <c r="E2609" s="170" t="s">
        <v>1</v>
      </c>
      <c r="F2609" s="171" t="s">
        <v>325</v>
      </c>
      <c r="H2609" s="172">
        <v>42.844999999999999</v>
      </c>
      <c r="I2609" s="173"/>
      <c r="L2609" s="169"/>
      <c r="M2609" s="174"/>
      <c r="T2609" s="175"/>
      <c r="AT2609" s="170" t="s">
        <v>318</v>
      </c>
      <c r="AU2609" s="170" t="s">
        <v>84</v>
      </c>
      <c r="AV2609" s="14" t="s">
        <v>314</v>
      </c>
      <c r="AW2609" s="14" t="s">
        <v>32</v>
      </c>
      <c r="AX2609" s="14" t="s">
        <v>82</v>
      </c>
      <c r="AY2609" s="170" t="s">
        <v>307</v>
      </c>
    </row>
    <row r="2610" spans="2:65" s="1" customFormat="1" ht="24.2" customHeight="1">
      <c r="B2610" s="33"/>
      <c r="C2610" s="177" t="s">
        <v>1868</v>
      </c>
      <c r="D2610" s="177" t="s">
        <v>390</v>
      </c>
      <c r="E2610" s="178" t="s">
        <v>3729</v>
      </c>
      <c r="F2610" s="179" t="s">
        <v>3730</v>
      </c>
      <c r="G2610" s="180" t="s">
        <v>312</v>
      </c>
      <c r="H2610" s="181">
        <v>51.54</v>
      </c>
      <c r="I2610" s="182"/>
      <c r="J2610" s="183">
        <f>ROUND(I2610*H2610,2)</f>
        <v>0</v>
      </c>
      <c r="K2610" s="179" t="s">
        <v>313</v>
      </c>
      <c r="L2610" s="184"/>
      <c r="M2610" s="185" t="s">
        <v>1</v>
      </c>
      <c r="N2610" s="186" t="s">
        <v>40</v>
      </c>
      <c r="P2610" s="148">
        <f>O2610*H2610</f>
        <v>0</v>
      </c>
      <c r="Q2610" s="148">
        <v>1.8E-3</v>
      </c>
      <c r="R2610" s="148">
        <f>Q2610*H2610</f>
        <v>9.2771999999999993E-2</v>
      </c>
      <c r="S2610" s="148">
        <v>0</v>
      </c>
      <c r="T2610" s="149">
        <f>S2610*H2610</f>
        <v>0</v>
      </c>
      <c r="AR2610" s="150" t="s">
        <v>524</v>
      </c>
      <c r="AT2610" s="150" t="s">
        <v>390</v>
      </c>
      <c r="AU2610" s="150" t="s">
        <v>84</v>
      </c>
      <c r="AY2610" s="18" t="s">
        <v>307</v>
      </c>
      <c r="BE2610" s="151">
        <f>IF(N2610="základní",J2610,0)</f>
        <v>0</v>
      </c>
      <c r="BF2610" s="151">
        <f>IF(N2610="snížená",J2610,0)</f>
        <v>0</v>
      </c>
      <c r="BG2610" s="151">
        <f>IF(N2610="zákl. přenesená",J2610,0)</f>
        <v>0</v>
      </c>
      <c r="BH2610" s="151">
        <f>IF(N2610="sníž. přenesená",J2610,0)</f>
        <v>0</v>
      </c>
      <c r="BI2610" s="151">
        <f>IF(N2610="nulová",J2610,0)</f>
        <v>0</v>
      </c>
      <c r="BJ2610" s="18" t="s">
        <v>82</v>
      </c>
      <c r="BK2610" s="151">
        <f>ROUND(I2610*H2610,2)</f>
        <v>0</v>
      </c>
      <c r="BL2610" s="18" t="s">
        <v>417</v>
      </c>
      <c r="BM2610" s="150" t="s">
        <v>3731</v>
      </c>
    </row>
    <row r="2611" spans="2:65" s="1" customFormat="1" ht="19.5">
      <c r="B2611" s="33"/>
      <c r="D2611" s="152" t="s">
        <v>316</v>
      </c>
      <c r="F2611" s="153" t="s">
        <v>3730</v>
      </c>
      <c r="I2611" s="154"/>
      <c r="L2611" s="33"/>
      <c r="M2611" s="155"/>
      <c r="T2611" s="57"/>
      <c r="AT2611" s="18" t="s">
        <v>316</v>
      </c>
      <c r="AU2611" s="18" t="s">
        <v>84</v>
      </c>
    </row>
    <row r="2612" spans="2:65" s="12" customFormat="1" ht="11.25">
      <c r="B2612" s="156"/>
      <c r="D2612" s="152" t="s">
        <v>318</v>
      </c>
      <c r="E2612" s="157" t="s">
        <v>1</v>
      </c>
      <c r="F2612" s="158" t="s">
        <v>3720</v>
      </c>
      <c r="H2612" s="157" t="s">
        <v>1</v>
      </c>
      <c r="I2612" s="159"/>
      <c r="L2612" s="156"/>
      <c r="M2612" s="160"/>
      <c r="T2612" s="161"/>
      <c r="AT2612" s="157" t="s">
        <v>318</v>
      </c>
      <c r="AU2612" s="157" t="s">
        <v>84</v>
      </c>
      <c r="AV2612" s="12" t="s">
        <v>82</v>
      </c>
      <c r="AW2612" s="12" t="s">
        <v>32</v>
      </c>
      <c r="AX2612" s="12" t="s">
        <v>75</v>
      </c>
      <c r="AY2612" s="157" t="s">
        <v>307</v>
      </c>
    </row>
    <row r="2613" spans="2:65" s="13" customFormat="1" ht="11.25">
      <c r="B2613" s="162"/>
      <c r="D2613" s="152" t="s">
        <v>318</v>
      </c>
      <c r="E2613" s="163" t="s">
        <v>1</v>
      </c>
      <c r="F2613" s="164" t="s">
        <v>3721</v>
      </c>
      <c r="H2613" s="165">
        <v>5.1239999999999997</v>
      </c>
      <c r="I2613" s="166"/>
      <c r="L2613" s="162"/>
      <c r="M2613" s="167"/>
      <c r="T2613" s="168"/>
      <c r="AT2613" s="163" t="s">
        <v>318</v>
      </c>
      <c r="AU2613" s="163" t="s">
        <v>84</v>
      </c>
      <c r="AV2613" s="13" t="s">
        <v>84</v>
      </c>
      <c r="AW2613" s="13" t="s">
        <v>32</v>
      </c>
      <c r="AX2613" s="13" t="s">
        <v>75</v>
      </c>
      <c r="AY2613" s="163" t="s">
        <v>307</v>
      </c>
    </row>
    <row r="2614" spans="2:65" s="13" customFormat="1" ht="11.25">
      <c r="B2614" s="162"/>
      <c r="D2614" s="152" t="s">
        <v>318</v>
      </c>
      <c r="E2614" s="163" t="s">
        <v>1</v>
      </c>
      <c r="F2614" s="164" t="s">
        <v>3722</v>
      </c>
      <c r="H2614" s="165">
        <v>17.721</v>
      </c>
      <c r="I2614" s="166"/>
      <c r="L2614" s="162"/>
      <c r="M2614" s="167"/>
      <c r="T2614" s="168"/>
      <c r="AT2614" s="163" t="s">
        <v>318</v>
      </c>
      <c r="AU2614" s="163" t="s">
        <v>84</v>
      </c>
      <c r="AV2614" s="13" t="s">
        <v>84</v>
      </c>
      <c r="AW2614" s="13" t="s">
        <v>32</v>
      </c>
      <c r="AX2614" s="13" t="s">
        <v>75</v>
      </c>
      <c r="AY2614" s="163" t="s">
        <v>307</v>
      </c>
    </row>
    <row r="2615" spans="2:65" s="13" customFormat="1" ht="11.25">
      <c r="B2615" s="162"/>
      <c r="D2615" s="152" t="s">
        <v>318</v>
      </c>
      <c r="E2615" s="163" t="s">
        <v>1</v>
      </c>
      <c r="F2615" s="164" t="s">
        <v>3723</v>
      </c>
      <c r="H2615" s="165">
        <v>28.695</v>
      </c>
      <c r="I2615" s="166"/>
      <c r="L2615" s="162"/>
      <c r="M2615" s="167"/>
      <c r="T2615" s="168"/>
      <c r="AT2615" s="163" t="s">
        <v>318</v>
      </c>
      <c r="AU2615" s="163" t="s">
        <v>84</v>
      </c>
      <c r="AV2615" s="13" t="s">
        <v>84</v>
      </c>
      <c r="AW2615" s="13" t="s">
        <v>32</v>
      </c>
      <c r="AX2615" s="13" t="s">
        <v>75</v>
      </c>
      <c r="AY2615" s="163" t="s">
        <v>307</v>
      </c>
    </row>
    <row r="2616" spans="2:65" s="14" customFormat="1" ht="11.25">
      <c r="B2616" s="169"/>
      <c r="D2616" s="152" t="s">
        <v>318</v>
      </c>
      <c r="E2616" s="170" t="s">
        <v>1</v>
      </c>
      <c r="F2616" s="171" t="s">
        <v>325</v>
      </c>
      <c r="H2616" s="172">
        <v>51.54</v>
      </c>
      <c r="I2616" s="173"/>
      <c r="L2616" s="169"/>
      <c r="M2616" s="174"/>
      <c r="T2616" s="175"/>
      <c r="AT2616" s="170" t="s">
        <v>318</v>
      </c>
      <c r="AU2616" s="170" t="s">
        <v>84</v>
      </c>
      <c r="AV2616" s="14" t="s">
        <v>314</v>
      </c>
      <c r="AW2616" s="14" t="s">
        <v>32</v>
      </c>
      <c r="AX2616" s="14" t="s">
        <v>82</v>
      </c>
      <c r="AY2616" s="170" t="s">
        <v>307</v>
      </c>
    </row>
    <row r="2617" spans="2:65" s="1" customFormat="1" ht="24.2" customHeight="1">
      <c r="B2617" s="33"/>
      <c r="C2617" s="177" t="s">
        <v>1874</v>
      </c>
      <c r="D2617" s="177" t="s">
        <v>390</v>
      </c>
      <c r="E2617" s="178" t="s">
        <v>1276</v>
      </c>
      <c r="F2617" s="179" t="s">
        <v>1277</v>
      </c>
      <c r="G2617" s="180" t="s">
        <v>312</v>
      </c>
      <c r="H2617" s="181">
        <v>3.524</v>
      </c>
      <c r="I2617" s="182"/>
      <c r="J2617" s="183">
        <f>ROUND(I2617*H2617,2)</f>
        <v>0</v>
      </c>
      <c r="K2617" s="179" t="s">
        <v>313</v>
      </c>
      <c r="L2617" s="184"/>
      <c r="M2617" s="185" t="s">
        <v>1</v>
      </c>
      <c r="N2617" s="186" t="s">
        <v>40</v>
      </c>
      <c r="P2617" s="148">
        <f>O2617*H2617</f>
        <v>0</v>
      </c>
      <c r="Q2617" s="148">
        <v>3.0000000000000001E-3</v>
      </c>
      <c r="R2617" s="148">
        <f>Q2617*H2617</f>
        <v>1.0572E-2</v>
      </c>
      <c r="S2617" s="148">
        <v>0</v>
      </c>
      <c r="T2617" s="149">
        <f>S2617*H2617</f>
        <v>0</v>
      </c>
      <c r="AR2617" s="150" t="s">
        <v>524</v>
      </c>
      <c r="AT2617" s="150" t="s">
        <v>390</v>
      </c>
      <c r="AU2617" s="150" t="s">
        <v>84</v>
      </c>
      <c r="AY2617" s="18" t="s">
        <v>307</v>
      </c>
      <c r="BE2617" s="151">
        <f>IF(N2617="základní",J2617,0)</f>
        <v>0</v>
      </c>
      <c r="BF2617" s="151">
        <f>IF(N2617="snížená",J2617,0)</f>
        <v>0</v>
      </c>
      <c r="BG2617" s="151">
        <f>IF(N2617="zákl. přenesená",J2617,0)</f>
        <v>0</v>
      </c>
      <c r="BH2617" s="151">
        <f>IF(N2617="sníž. přenesená",J2617,0)</f>
        <v>0</v>
      </c>
      <c r="BI2617" s="151">
        <f>IF(N2617="nulová",J2617,0)</f>
        <v>0</v>
      </c>
      <c r="BJ2617" s="18" t="s">
        <v>82</v>
      </c>
      <c r="BK2617" s="151">
        <f>ROUND(I2617*H2617,2)</f>
        <v>0</v>
      </c>
      <c r="BL2617" s="18" t="s">
        <v>417</v>
      </c>
      <c r="BM2617" s="150" t="s">
        <v>3732</v>
      </c>
    </row>
    <row r="2618" spans="2:65" s="1" customFormat="1" ht="19.5">
      <c r="B2618" s="33"/>
      <c r="D2618" s="152" t="s">
        <v>316</v>
      </c>
      <c r="F2618" s="153" t="s">
        <v>1277</v>
      </c>
      <c r="I2618" s="154"/>
      <c r="L2618" s="33"/>
      <c r="M2618" s="155"/>
      <c r="T2618" s="57"/>
      <c r="AT2618" s="18" t="s">
        <v>316</v>
      </c>
      <c r="AU2618" s="18" t="s">
        <v>84</v>
      </c>
    </row>
    <row r="2619" spans="2:65" s="12" customFormat="1" ht="11.25">
      <c r="B2619" s="156"/>
      <c r="D2619" s="152" t="s">
        <v>318</v>
      </c>
      <c r="E2619" s="157" t="s">
        <v>1</v>
      </c>
      <c r="F2619" s="158" t="s">
        <v>3724</v>
      </c>
      <c r="H2619" s="157" t="s">
        <v>1</v>
      </c>
      <c r="I2619" s="159"/>
      <c r="L2619" s="156"/>
      <c r="M2619" s="160"/>
      <c r="T2619" s="161"/>
      <c r="AT2619" s="157" t="s">
        <v>318</v>
      </c>
      <c r="AU2619" s="157" t="s">
        <v>84</v>
      </c>
      <c r="AV2619" s="12" t="s">
        <v>82</v>
      </c>
      <c r="AW2619" s="12" t="s">
        <v>32</v>
      </c>
      <c r="AX2619" s="12" t="s">
        <v>75</v>
      </c>
      <c r="AY2619" s="157" t="s">
        <v>307</v>
      </c>
    </row>
    <row r="2620" spans="2:65" s="13" customFormat="1" ht="11.25">
      <c r="B2620" s="162"/>
      <c r="D2620" s="152" t="s">
        <v>318</v>
      </c>
      <c r="E2620" s="163" t="s">
        <v>1</v>
      </c>
      <c r="F2620" s="164" t="s">
        <v>3725</v>
      </c>
      <c r="H2620" s="165">
        <v>3.524</v>
      </c>
      <c r="I2620" s="166"/>
      <c r="L2620" s="162"/>
      <c r="M2620" s="167"/>
      <c r="T2620" s="168"/>
      <c r="AT2620" s="163" t="s">
        <v>318</v>
      </c>
      <c r="AU2620" s="163" t="s">
        <v>84</v>
      </c>
      <c r="AV2620" s="13" t="s">
        <v>84</v>
      </c>
      <c r="AW2620" s="13" t="s">
        <v>32</v>
      </c>
      <c r="AX2620" s="13" t="s">
        <v>82</v>
      </c>
      <c r="AY2620" s="163" t="s">
        <v>307</v>
      </c>
    </row>
    <row r="2621" spans="2:65" s="1" customFormat="1" ht="24.2" customHeight="1">
      <c r="B2621" s="33"/>
      <c r="C2621" s="139" t="s">
        <v>1879</v>
      </c>
      <c r="D2621" s="139" t="s">
        <v>309</v>
      </c>
      <c r="E2621" s="140" t="s">
        <v>1293</v>
      </c>
      <c r="F2621" s="141" t="s">
        <v>1294</v>
      </c>
      <c r="G2621" s="142" t="s">
        <v>398</v>
      </c>
      <c r="H2621" s="143">
        <v>561.89</v>
      </c>
      <c r="I2621" s="144"/>
      <c r="J2621" s="145">
        <f>ROUND(I2621*H2621,2)</f>
        <v>0</v>
      </c>
      <c r="K2621" s="141" t="s">
        <v>313</v>
      </c>
      <c r="L2621" s="33"/>
      <c r="M2621" s="146" t="s">
        <v>1</v>
      </c>
      <c r="N2621" s="147" t="s">
        <v>40</v>
      </c>
      <c r="P2621" s="148">
        <f>O2621*H2621</f>
        <v>0</v>
      </c>
      <c r="Q2621" s="148">
        <v>0</v>
      </c>
      <c r="R2621" s="148">
        <f>Q2621*H2621</f>
        <v>0</v>
      </c>
      <c r="S2621" s="148">
        <v>0</v>
      </c>
      <c r="T2621" s="149">
        <f>S2621*H2621</f>
        <v>0</v>
      </c>
      <c r="AR2621" s="150" t="s">
        <v>417</v>
      </c>
      <c r="AT2621" s="150" t="s">
        <v>309</v>
      </c>
      <c r="AU2621" s="150" t="s">
        <v>84</v>
      </c>
      <c r="AY2621" s="18" t="s">
        <v>307</v>
      </c>
      <c r="BE2621" s="151">
        <f>IF(N2621="základní",J2621,0)</f>
        <v>0</v>
      </c>
      <c r="BF2621" s="151">
        <f>IF(N2621="snížená",J2621,0)</f>
        <v>0</v>
      </c>
      <c r="BG2621" s="151">
        <f>IF(N2621="zákl. přenesená",J2621,0)</f>
        <v>0</v>
      </c>
      <c r="BH2621" s="151">
        <f>IF(N2621="sníž. přenesená",J2621,0)</f>
        <v>0</v>
      </c>
      <c r="BI2621" s="151">
        <f>IF(N2621="nulová",J2621,0)</f>
        <v>0</v>
      </c>
      <c r="BJ2621" s="18" t="s">
        <v>82</v>
      </c>
      <c r="BK2621" s="151">
        <f>ROUND(I2621*H2621,2)</f>
        <v>0</v>
      </c>
      <c r="BL2621" s="18" t="s">
        <v>417</v>
      </c>
      <c r="BM2621" s="150" t="s">
        <v>3733</v>
      </c>
    </row>
    <row r="2622" spans="2:65" s="1" customFormat="1" ht="11.25">
      <c r="B2622" s="33"/>
      <c r="D2622" s="152" t="s">
        <v>316</v>
      </c>
      <c r="F2622" s="153" t="s">
        <v>1296</v>
      </c>
      <c r="I2622" s="154"/>
      <c r="L2622" s="33"/>
      <c r="M2622" s="155"/>
      <c r="T2622" s="57"/>
      <c r="AT2622" s="18" t="s">
        <v>316</v>
      </c>
      <c r="AU2622" s="18" t="s">
        <v>84</v>
      </c>
    </row>
    <row r="2623" spans="2:65" s="13" customFormat="1" ht="22.5">
      <c r="B2623" s="162"/>
      <c r="D2623" s="152" t="s">
        <v>318</v>
      </c>
      <c r="E2623" s="163" t="s">
        <v>1</v>
      </c>
      <c r="F2623" s="164" t="s">
        <v>3734</v>
      </c>
      <c r="H2623" s="165">
        <v>385.22</v>
      </c>
      <c r="I2623" s="166"/>
      <c r="L2623" s="162"/>
      <c r="M2623" s="167"/>
      <c r="T2623" s="168"/>
      <c r="AT2623" s="163" t="s">
        <v>318</v>
      </c>
      <c r="AU2623" s="163" t="s">
        <v>84</v>
      </c>
      <c r="AV2623" s="13" t="s">
        <v>84</v>
      </c>
      <c r="AW2623" s="13" t="s">
        <v>32</v>
      </c>
      <c r="AX2623" s="13" t="s">
        <v>75</v>
      </c>
      <c r="AY2623" s="163" t="s">
        <v>307</v>
      </c>
    </row>
    <row r="2624" spans="2:65" s="13" customFormat="1" ht="11.25">
      <c r="B2624" s="162"/>
      <c r="D2624" s="152" t="s">
        <v>318</v>
      </c>
      <c r="E2624" s="163" t="s">
        <v>1</v>
      </c>
      <c r="F2624" s="164" t="s">
        <v>3735</v>
      </c>
      <c r="H2624" s="165">
        <v>176.67</v>
      </c>
      <c r="I2624" s="166"/>
      <c r="L2624" s="162"/>
      <c r="M2624" s="167"/>
      <c r="T2624" s="168"/>
      <c r="AT2624" s="163" t="s">
        <v>318</v>
      </c>
      <c r="AU2624" s="163" t="s">
        <v>84</v>
      </c>
      <c r="AV2624" s="13" t="s">
        <v>84</v>
      </c>
      <c r="AW2624" s="13" t="s">
        <v>32</v>
      </c>
      <c r="AX2624" s="13" t="s">
        <v>75</v>
      </c>
      <c r="AY2624" s="163" t="s">
        <v>307</v>
      </c>
    </row>
    <row r="2625" spans="2:51" s="14" customFormat="1" ht="11.25">
      <c r="B2625" s="169"/>
      <c r="D2625" s="152" t="s">
        <v>318</v>
      </c>
      <c r="E2625" s="170" t="s">
        <v>1</v>
      </c>
      <c r="F2625" s="171" t="s">
        <v>325</v>
      </c>
      <c r="H2625" s="172">
        <v>561.89</v>
      </c>
      <c r="I2625" s="173"/>
      <c r="L2625" s="169"/>
      <c r="M2625" s="174"/>
      <c r="T2625" s="175"/>
      <c r="AT2625" s="170" t="s">
        <v>318</v>
      </c>
      <c r="AU2625" s="170" t="s">
        <v>84</v>
      </c>
      <c r="AV2625" s="14" t="s">
        <v>314</v>
      </c>
      <c r="AW2625" s="14" t="s">
        <v>32</v>
      </c>
      <c r="AX2625" s="14" t="s">
        <v>82</v>
      </c>
      <c r="AY2625" s="170" t="s">
        <v>307</v>
      </c>
    </row>
    <row r="2626" spans="2:51" s="1" customFormat="1" ht="11.25">
      <c r="B2626" s="33"/>
      <c r="D2626" s="152" t="s">
        <v>648</v>
      </c>
      <c r="F2626" s="187" t="s">
        <v>3736</v>
      </c>
      <c r="L2626" s="33"/>
      <c r="M2626" s="155"/>
      <c r="T2626" s="57"/>
      <c r="AU2626" s="18" t="s">
        <v>84</v>
      </c>
    </row>
    <row r="2627" spans="2:51" s="1" customFormat="1" ht="11.25">
      <c r="B2627" s="33"/>
      <c r="D2627" s="152" t="s">
        <v>648</v>
      </c>
      <c r="F2627" s="188" t="s">
        <v>3104</v>
      </c>
      <c r="H2627" s="189">
        <v>0</v>
      </c>
      <c r="L2627" s="33"/>
      <c r="M2627" s="155"/>
      <c r="T2627" s="57"/>
      <c r="AU2627" s="18" t="s">
        <v>84</v>
      </c>
    </row>
    <row r="2628" spans="2:51" s="1" customFormat="1" ht="11.25">
      <c r="B2628" s="33"/>
      <c r="D2628" s="152" t="s">
        <v>648</v>
      </c>
      <c r="F2628" s="188" t="s">
        <v>3737</v>
      </c>
      <c r="H2628" s="189">
        <v>20.55</v>
      </c>
      <c r="L2628" s="33"/>
      <c r="M2628" s="155"/>
      <c r="T2628" s="57"/>
      <c r="AU2628" s="18" t="s">
        <v>84</v>
      </c>
    </row>
    <row r="2629" spans="2:51" s="1" customFormat="1" ht="11.25">
      <c r="B2629" s="33"/>
      <c r="D2629" s="152" t="s">
        <v>648</v>
      </c>
      <c r="F2629" s="188" t="s">
        <v>3106</v>
      </c>
      <c r="H2629" s="189">
        <v>0</v>
      </c>
      <c r="L2629" s="33"/>
      <c r="M2629" s="155"/>
      <c r="T2629" s="57"/>
      <c r="AU2629" s="18" t="s">
        <v>84</v>
      </c>
    </row>
    <row r="2630" spans="2:51" s="1" customFormat="1" ht="11.25">
      <c r="B2630" s="33"/>
      <c r="D2630" s="152" t="s">
        <v>648</v>
      </c>
      <c r="F2630" s="188" t="s">
        <v>3738</v>
      </c>
      <c r="H2630" s="189">
        <v>13.62</v>
      </c>
      <c r="L2630" s="33"/>
      <c r="M2630" s="155"/>
      <c r="T2630" s="57"/>
      <c r="AU2630" s="18" t="s">
        <v>84</v>
      </c>
    </row>
    <row r="2631" spans="2:51" s="1" customFormat="1" ht="11.25">
      <c r="B2631" s="33"/>
      <c r="D2631" s="152" t="s">
        <v>648</v>
      </c>
      <c r="F2631" s="188" t="s">
        <v>325</v>
      </c>
      <c r="H2631" s="189">
        <v>34.17</v>
      </c>
      <c r="L2631" s="33"/>
      <c r="M2631" s="155"/>
      <c r="T2631" s="57"/>
      <c r="AU2631" s="18" t="s">
        <v>84</v>
      </c>
    </row>
    <row r="2632" spans="2:51" s="1" customFormat="1" ht="11.25">
      <c r="B2632" s="33"/>
      <c r="D2632" s="152" t="s">
        <v>648</v>
      </c>
      <c r="F2632" s="187" t="s">
        <v>3739</v>
      </c>
      <c r="L2632" s="33"/>
      <c r="M2632" s="155"/>
      <c r="T2632" s="57"/>
      <c r="AU2632" s="18" t="s">
        <v>84</v>
      </c>
    </row>
    <row r="2633" spans="2:51" s="1" customFormat="1" ht="11.25">
      <c r="B2633" s="33"/>
      <c r="D2633" s="152" t="s">
        <v>648</v>
      </c>
      <c r="F2633" s="188" t="s">
        <v>3087</v>
      </c>
      <c r="H2633" s="189">
        <v>0</v>
      </c>
      <c r="L2633" s="33"/>
      <c r="M2633" s="155"/>
      <c r="T2633" s="57"/>
      <c r="AU2633" s="18" t="s">
        <v>84</v>
      </c>
    </row>
    <row r="2634" spans="2:51" s="1" customFormat="1" ht="11.25">
      <c r="B2634" s="33"/>
      <c r="D2634" s="152" t="s">
        <v>648</v>
      </c>
      <c r="F2634" s="188" t="s">
        <v>3740</v>
      </c>
      <c r="H2634" s="189">
        <v>28.39</v>
      </c>
      <c r="L2634" s="33"/>
      <c r="M2634" s="155"/>
      <c r="T2634" s="57"/>
      <c r="AU2634" s="18" t="s">
        <v>84</v>
      </c>
    </row>
    <row r="2635" spans="2:51" s="1" customFormat="1" ht="11.25">
      <c r="B2635" s="33"/>
      <c r="D2635" s="152" t="s">
        <v>648</v>
      </c>
      <c r="F2635" s="188" t="s">
        <v>3100</v>
      </c>
      <c r="H2635" s="189">
        <v>0</v>
      </c>
      <c r="L2635" s="33"/>
      <c r="M2635" s="155"/>
      <c r="T2635" s="57"/>
      <c r="AU2635" s="18" t="s">
        <v>84</v>
      </c>
    </row>
    <row r="2636" spans="2:51" s="1" customFormat="1" ht="11.25">
      <c r="B2636" s="33"/>
      <c r="D2636" s="152" t="s">
        <v>648</v>
      </c>
      <c r="F2636" s="188" t="s">
        <v>3741</v>
      </c>
      <c r="H2636" s="189">
        <v>21.92</v>
      </c>
      <c r="L2636" s="33"/>
      <c r="M2636" s="155"/>
      <c r="T2636" s="57"/>
      <c r="AU2636" s="18" t="s">
        <v>84</v>
      </c>
    </row>
    <row r="2637" spans="2:51" s="1" customFormat="1" ht="11.25">
      <c r="B2637" s="33"/>
      <c r="D2637" s="152" t="s">
        <v>648</v>
      </c>
      <c r="F2637" s="188" t="s">
        <v>3089</v>
      </c>
      <c r="H2637" s="189">
        <v>0</v>
      </c>
      <c r="L2637" s="33"/>
      <c r="M2637" s="155"/>
      <c r="T2637" s="57"/>
      <c r="AU2637" s="18" t="s">
        <v>84</v>
      </c>
    </row>
    <row r="2638" spans="2:51" s="1" customFormat="1" ht="11.25">
      <c r="B2638" s="33"/>
      <c r="D2638" s="152" t="s">
        <v>648</v>
      </c>
      <c r="F2638" s="188" t="s">
        <v>3742</v>
      </c>
      <c r="H2638" s="189">
        <v>7.72</v>
      </c>
      <c r="L2638" s="33"/>
      <c r="M2638" s="155"/>
      <c r="T2638" s="57"/>
      <c r="AU2638" s="18" t="s">
        <v>84</v>
      </c>
    </row>
    <row r="2639" spans="2:51" s="1" customFormat="1" ht="11.25">
      <c r="B2639" s="33"/>
      <c r="D2639" s="152" t="s">
        <v>648</v>
      </c>
      <c r="F2639" s="188" t="s">
        <v>3121</v>
      </c>
      <c r="H2639" s="189">
        <v>0</v>
      </c>
      <c r="L2639" s="33"/>
      <c r="M2639" s="155"/>
      <c r="T2639" s="57"/>
      <c r="AU2639" s="18" t="s">
        <v>84</v>
      </c>
    </row>
    <row r="2640" spans="2:51" s="1" customFormat="1" ht="11.25">
      <c r="B2640" s="33"/>
      <c r="D2640" s="152" t="s">
        <v>648</v>
      </c>
      <c r="F2640" s="188" t="s">
        <v>3743</v>
      </c>
      <c r="H2640" s="189">
        <v>35.93</v>
      </c>
      <c r="L2640" s="33"/>
      <c r="M2640" s="155"/>
      <c r="T2640" s="57"/>
      <c r="AU2640" s="18" t="s">
        <v>84</v>
      </c>
    </row>
    <row r="2641" spans="2:47" s="1" customFormat="1" ht="11.25">
      <c r="B2641" s="33"/>
      <c r="D2641" s="152" t="s">
        <v>648</v>
      </c>
      <c r="F2641" s="188" t="s">
        <v>3373</v>
      </c>
      <c r="H2641" s="189">
        <v>0</v>
      </c>
      <c r="L2641" s="33"/>
      <c r="M2641" s="155"/>
      <c r="T2641" s="57"/>
      <c r="AU2641" s="18" t="s">
        <v>84</v>
      </c>
    </row>
    <row r="2642" spans="2:47" s="1" customFormat="1" ht="11.25">
      <c r="B2642" s="33"/>
      <c r="D2642" s="152" t="s">
        <v>648</v>
      </c>
      <c r="F2642" s="188" t="s">
        <v>3744</v>
      </c>
      <c r="H2642" s="189">
        <v>23.36</v>
      </c>
      <c r="L2642" s="33"/>
      <c r="M2642" s="155"/>
      <c r="T2642" s="57"/>
      <c r="AU2642" s="18" t="s">
        <v>84</v>
      </c>
    </row>
    <row r="2643" spans="2:47" s="1" customFormat="1" ht="11.25">
      <c r="B2643" s="33"/>
      <c r="D2643" s="152" t="s">
        <v>648</v>
      </c>
      <c r="F2643" s="188" t="s">
        <v>3091</v>
      </c>
      <c r="H2643" s="189">
        <v>0</v>
      </c>
      <c r="L2643" s="33"/>
      <c r="M2643" s="155"/>
      <c r="T2643" s="57"/>
      <c r="AU2643" s="18" t="s">
        <v>84</v>
      </c>
    </row>
    <row r="2644" spans="2:47" s="1" customFormat="1" ht="11.25">
      <c r="B2644" s="33"/>
      <c r="D2644" s="152" t="s">
        <v>648</v>
      </c>
      <c r="F2644" s="188" t="s">
        <v>3745</v>
      </c>
      <c r="H2644" s="189">
        <v>17.899999999999999</v>
      </c>
      <c r="L2644" s="33"/>
      <c r="M2644" s="155"/>
      <c r="T2644" s="57"/>
      <c r="AU2644" s="18" t="s">
        <v>84</v>
      </c>
    </row>
    <row r="2645" spans="2:47" s="1" customFormat="1" ht="11.25">
      <c r="B2645" s="33"/>
      <c r="D2645" s="152" t="s">
        <v>648</v>
      </c>
      <c r="F2645" s="188" t="s">
        <v>3132</v>
      </c>
      <c r="H2645" s="189">
        <v>0</v>
      </c>
      <c r="L2645" s="33"/>
      <c r="M2645" s="155"/>
      <c r="T2645" s="57"/>
      <c r="AU2645" s="18" t="s">
        <v>84</v>
      </c>
    </row>
    <row r="2646" spans="2:47" s="1" customFormat="1" ht="11.25">
      <c r="B2646" s="33"/>
      <c r="D2646" s="152" t="s">
        <v>648</v>
      </c>
      <c r="F2646" s="188" t="s">
        <v>3746</v>
      </c>
      <c r="H2646" s="189">
        <v>1.2</v>
      </c>
      <c r="L2646" s="33"/>
      <c r="M2646" s="155"/>
      <c r="T2646" s="57"/>
      <c r="AU2646" s="18" t="s">
        <v>84</v>
      </c>
    </row>
    <row r="2647" spans="2:47" s="1" customFormat="1" ht="11.25">
      <c r="B2647" s="33"/>
      <c r="D2647" s="152" t="s">
        <v>648</v>
      </c>
      <c r="F2647" s="188" t="s">
        <v>325</v>
      </c>
      <c r="H2647" s="189">
        <v>136.41999999999999</v>
      </c>
      <c r="L2647" s="33"/>
      <c r="M2647" s="155"/>
      <c r="T2647" s="57"/>
      <c r="AU2647" s="18" t="s">
        <v>84</v>
      </c>
    </row>
    <row r="2648" spans="2:47" s="1" customFormat="1" ht="11.25">
      <c r="B2648" s="33"/>
      <c r="D2648" s="152" t="s">
        <v>648</v>
      </c>
      <c r="F2648" s="187" t="s">
        <v>3747</v>
      </c>
      <c r="L2648" s="33"/>
      <c r="M2648" s="155"/>
      <c r="T2648" s="57"/>
      <c r="AU2648" s="18" t="s">
        <v>84</v>
      </c>
    </row>
    <row r="2649" spans="2:47" s="1" customFormat="1" ht="11.25">
      <c r="B2649" s="33"/>
      <c r="D2649" s="152" t="s">
        <v>648</v>
      </c>
      <c r="F2649" s="188" t="s">
        <v>3110</v>
      </c>
      <c r="H2649" s="189">
        <v>0</v>
      </c>
      <c r="L2649" s="33"/>
      <c r="M2649" s="155"/>
      <c r="T2649" s="57"/>
      <c r="AU2649" s="18" t="s">
        <v>84</v>
      </c>
    </row>
    <row r="2650" spans="2:47" s="1" customFormat="1" ht="11.25">
      <c r="B2650" s="33"/>
      <c r="D2650" s="152" t="s">
        <v>648</v>
      </c>
      <c r="F2650" s="188" t="s">
        <v>3748</v>
      </c>
      <c r="H2650" s="189">
        <v>11.3</v>
      </c>
      <c r="L2650" s="33"/>
      <c r="M2650" s="155"/>
      <c r="T2650" s="57"/>
      <c r="AU2650" s="18" t="s">
        <v>84</v>
      </c>
    </row>
    <row r="2651" spans="2:47" s="1" customFormat="1" ht="11.25">
      <c r="B2651" s="33"/>
      <c r="D2651" s="152" t="s">
        <v>648</v>
      </c>
      <c r="F2651" s="188" t="s">
        <v>3112</v>
      </c>
      <c r="H2651" s="189">
        <v>0</v>
      </c>
      <c r="L2651" s="33"/>
      <c r="M2651" s="155"/>
      <c r="T2651" s="57"/>
      <c r="AU2651" s="18" t="s">
        <v>84</v>
      </c>
    </row>
    <row r="2652" spans="2:47" s="1" customFormat="1" ht="11.25">
      <c r="B2652" s="33"/>
      <c r="D2652" s="152" t="s">
        <v>648</v>
      </c>
      <c r="F2652" s="188" t="s">
        <v>3749</v>
      </c>
      <c r="H2652" s="189">
        <v>5</v>
      </c>
      <c r="L2652" s="33"/>
      <c r="M2652" s="155"/>
      <c r="T2652" s="57"/>
      <c r="AU2652" s="18" t="s">
        <v>84</v>
      </c>
    </row>
    <row r="2653" spans="2:47" s="1" customFormat="1" ht="11.25">
      <c r="B2653" s="33"/>
      <c r="D2653" s="152" t="s">
        <v>648</v>
      </c>
      <c r="F2653" s="188" t="s">
        <v>3114</v>
      </c>
      <c r="H2653" s="189">
        <v>0</v>
      </c>
      <c r="L2653" s="33"/>
      <c r="M2653" s="155"/>
      <c r="T2653" s="57"/>
      <c r="AU2653" s="18" t="s">
        <v>84</v>
      </c>
    </row>
    <row r="2654" spans="2:47" s="1" customFormat="1" ht="11.25">
      <c r="B2654" s="33"/>
      <c r="D2654" s="152" t="s">
        <v>648</v>
      </c>
      <c r="F2654" s="188" t="s">
        <v>3750</v>
      </c>
      <c r="H2654" s="189">
        <v>7.46</v>
      </c>
      <c r="L2654" s="33"/>
      <c r="M2654" s="155"/>
      <c r="T2654" s="57"/>
      <c r="AU2654" s="18" t="s">
        <v>84</v>
      </c>
    </row>
    <row r="2655" spans="2:47" s="1" customFormat="1" ht="11.25">
      <c r="B2655" s="33"/>
      <c r="D2655" s="152" t="s">
        <v>648</v>
      </c>
      <c r="F2655" s="188" t="s">
        <v>3116</v>
      </c>
      <c r="H2655" s="189">
        <v>0</v>
      </c>
      <c r="L2655" s="33"/>
      <c r="M2655" s="155"/>
      <c r="T2655" s="57"/>
      <c r="AU2655" s="18" t="s">
        <v>84</v>
      </c>
    </row>
    <row r="2656" spans="2:47" s="1" customFormat="1" ht="11.25">
      <c r="B2656" s="33"/>
      <c r="D2656" s="152" t="s">
        <v>648</v>
      </c>
      <c r="F2656" s="188" t="s">
        <v>3751</v>
      </c>
      <c r="H2656" s="189">
        <v>12.79</v>
      </c>
      <c r="L2656" s="33"/>
      <c r="M2656" s="155"/>
      <c r="T2656" s="57"/>
      <c r="AU2656" s="18" t="s">
        <v>84</v>
      </c>
    </row>
    <row r="2657" spans="2:47" s="1" customFormat="1" ht="11.25">
      <c r="B2657" s="33"/>
      <c r="D2657" s="152" t="s">
        <v>648</v>
      </c>
      <c r="F2657" s="188" t="s">
        <v>325</v>
      </c>
      <c r="H2657" s="189">
        <v>36.549999999999997</v>
      </c>
      <c r="L2657" s="33"/>
      <c r="M2657" s="155"/>
      <c r="T2657" s="57"/>
      <c r="AU2657" s="18" t="s">
        <v>84</v>
      </c>
    </row>
    <row r="2658" spans="2:47" s="1" customFormat="1" ht="11.25">
      <c r="B2658" s="33"/>
      <c r="D2658" s="152" t="s">
        <v>648</v>
      </c>
      <c r="F2658" s="187" t="s">
        <v>3752</v>
      </c>
      <c r="L2658" s="33"/>
      <c r="M2658" s="155"/>
      <c r="T2658" s="57"/>
      <c r="AU2658" s="18" t="s">
        <v>84</v>
      </c>
    </row>
    <row r="2659" spans="2:47" s="1" customFormat="1" ht="11.25">
      <c r="B2659" s="33"/>
      <c r="D2659" s="152" t="s">
        <v>648</v>
      </c>
      <c r="F2659" s="188" t="s">
        <v>3124</v>
      </c>
      <c r="H2659" s="189">
        <v>0</v>
      </c>
      <c r="L2659" s="33"/>
      <c r="M2659" s="155"/>
      <c r="T2659" s="57"/>
      <c r="AU2659" s="18" t="s">
        <v>84</v>
      </c>
    </row>
    <row r="2660" spans="2:47" s="1" customFormat="1" ht="11.25">
      <c r="B2660" s="33"/>
      <c r="D2660" s="152" t="s">
        <v>648</v>
      </c>
      <c r="F2660" s="188" t="s">
        <v>3753</v>
      </c>
      <c r="H2660" s="189">
        <v>26.28</v>
      </c>
      <c r="L2660" s="33"/>
      <c r="M2660" s="155"/>
      <c r="T2660" s="57"/>
      <c r="AU2660" s="18" t="s">
        <v>84</v>
      </c>
    </row>
    <row r="2661" spans="2:47" s="1" customFormat="1" ht="11.25">
      <c r="B2661" s="33"/>
      <c r="D2661" s="152" t="s">
        <v>648</v>
      </c>
      <c r="F2661" s="188" t="s">
        <v>3126</v>
      </c>
      <c r="H2661" s="189">
        <v>0</v>
      </c>
      <c r="L2661" s="33"/>
      <c r="M2661" s="155"/>
      <c r="T2661" s="57"/>
      <c r="AU2661" s="18" t="s">
        <v>84</v>
      </c>
    </row>
    <row r="2662" spans="2:47" s="1" customFormat="1" ht="11.25">
      <c r="B2662" s="33"/>
      <c r="D2662" s="152" t="s">
        <v>648</v>
      </c>
      <c r="F2662" s="188" t="s">
        <v>3754</v>
      </c>
      <c r="H2662" s="189">
        <v>13.83</v>
      </c>
      <c r="L2662" s="33"/>
      <c r="M2662" s="155"/>
      <c r="T2662" s="57"/>
      <c r="AU2662" s="18" t="s">
        <v>84</v>
      </c>
    </row>
    <row r="2663" spans="2:47" s="1" customFormat="1" ht="11.25">
      <c r="B2663" s="33"/>
      <c r="D2663" s="152" t="s">
        <v>648</v>
      </c>
      <c r="F2663" s="188" t="s">
        <v>3128</v>
      </c>
      <c r="H2663" s="189">
        <v>0</v>
      </c>
      <c r="L2663" s="33"/>
      <c r="M2663" s="155"/>
      <c r="T2663" s="57"/>
      <c r="AU2663" s="18" t="s">
        <v>84</v>
      </c>
    </row>
    <row r="2664" spans="2:47" s="1" customFormat="1" ht="11.25">
      <c r="B2664" s="33"/>
      <c r="D2664" s="152" t="s">
        <v>648</v>
      </c>
      <c r="F2664" s="188" t="s">
        <v>3749</v>
      </c>
      <c r="H2664" s="189">
        <v>5</v>
      </c>
      <c r="L2664" s="33"/>
      <c r="M2664" s="155"/>
      <c r="T2664" s="57"/>
      <c r="AU2664" s="18" t="s">
        <v>84</v>
      </c>
    </row>
    <row r="2665" spans="2:47" s="1" customFormat="1" ht="11.25">
      <c r="B2665" s="33"/>
      <c r="D2665" s="152" t="s">
        <v>648</v>
      </c>
      <c r="F2665" s="188" t="s">
        <v>3134</v>
      </c>
      <c r="H2665" s="189">
        <v>0</v>
      </c>
      <c r="L2665" s="33"/>
      <c r="M2665" s="155"/>
      <c r="T2665" s="57"/>
      <c r="AU2665" s="18" t="s">
        <v>84</v>
      </c>
    </row>
    <row r="2666" spans="2:47" s="1" customFormat="1" ht="11.25">
      <c r="B2666" s="33"/>
      <c r="D2666" s="152" t="s">
        <v>648</v>
      </c>
      <c r="F2666" s="188" t="s">
        <v>3755</v>
      </c>
      <c r="H2666" s="189">
        <v>20.100000000000001</v>
      </c>
      <c r="L2666" s="33"/>
      <c r="M2666" s="155"/>
      <c r="T2666" s="57"/>
      <c r="AU2666" s="18" t="s">
        <v>84</v>
      </c>
    </row>
    <row r="2667" spans="2:47" s="1" customFormat="1" ht="11.25">
      <c r="B2667" s="33"/>
      <c r="D2667" s="152" t="s">
        <v>648</v>
      </c>
      <c r="F2667" s="188" t="s">
        <v>3142</v>
      </c>
      <c r="H2667" s="189">
        <v>0</v>
      </c>
      <c r="L2667" s="33"/>
      <c r="M2667" s="155"/>
      <c r="T2667" s="57"/>
      <c r="AU2667" s="18" t="s">
        <v>84</v>
      </c>
    </row>
    <row r="2668" spans="2:47" s="1" customFormat="1" ht="11.25">
      <c r="B2668" s="33"/>
      <c r="D2668" s="152" t="s">
        <v>648</v>
      </c>
      <c r="F2668" s="188" t="s">
        <v>3755</v>
      </c>
      <c r="H2668" s="189">
        <v>20.100000000000001</v>
      </c>
      <c r="L2668" s="33"/>
      <c r="M2668" s="155"/>
      <c r="T2668" s="57"/>
      <c r="AU2668" s="18" t="s">
        <v>84</v>
      </c>
    </row>
    <row r="2669" spans="2:47" s="1" customFormat="1" ht="11.25">
      <c r="B2669" s="33"/>
      <c r="D2669" s="152" t="s">
        <v>648</v>
      </c>
      <c r="F2669" s="188" t="s">
        <v>325</v>
      </c>
      <c r="H2669" s="189">
        <v>85.31</v>
      </c>
      <c r="L2669" s="33"/>
      <c r="M2669" s="155"/>
      <c r="T2669" s="57"/>
      <c r="AU2669" s="18" t="s">
        <v>84</v>
      </c>
    </row>
    <row r="2670" spans="2:47" s="1" customFormat="1" ht="11.25">
      <c r="B2670" s="33"/>
      <c r="D2670" s="152" t="s">
        <v>648</v>
      </c>
      <c r="F2670" s="187" t="s">
        <v>3756</v>
      </c>
      <c r="L2670" s="33"/>
      <c r="M2670" s="155"/>
      <c r="T2670" s="57"/>
      <c r="AU2670" s="18" t="s">
        <v>84</v>
      </c>
    </row>
    <row r="2671" spans="2:47" s="1" customFormat="1" ht="11.25">
      <c r="B2671" s="33"/>
      <c r="D2671" s="152" t="s">
        <v>648</v>
      </c>
      <c r="F2671" s="188" t="s">
        <v>3122</v>
      </c>
      <c r="H2671" s="189">
        <v>0</v>
      </c>
      <c r="L2671" s="33"/>
      <c r="M2671" s="155"/>
      <c r="T2671" s="57"/>
      <c r="AU2671" s="18" t="s">
        <v>84</v>
      </c>
    </row>
    <row r="2672" spans="2:47" s="1" customFormat="1" ht="11.25">
      <c r="B2672" s="33"/>
      <c r="D2672" s="152" t="s">
        <v>648</v>
      </c>
      <c r="F2672" s="188" t="s">
        <v>3757</v>
      </c>
      <c r="H2672" s="189">
        <v>5.99</v>
      </c>
      <c r="L2672" s="33"/>
      <c r="M2672" s="155"/>
      <c r="T2672" s="57"/>
      <c r="AU2672" s="18" t="s">
        <v>84</v>
      </c>
    </row>
    <row r="2673" spans="2:47" s="1" customFormat="1" ht="11.25">
      <c r="B2673" s="33"/>
      <c r="D2673" s="152" t="s">
        <v>648</v>
      </c>
      <c r="F2673" s="188" t="s">
        <v>3129</v>
      </c>
      <c r="H2673" s="189">
        <v>0</v>
      </c>
      <c r="L2673" s="33"/>
      <c r="M2673" s="155"/>
      <c r="T2673" s="57"/>
      <c r="AU2673" s="18" t="s">
        <v>84</v>
      </c>
    </row>
    <row r="2674" spans="2:47" s="1" customFormat="1" ht="11.25">
      <c r="B2674" s="33"/>
      <c r="D2674" s="152" t="s">
        <v>648</v>
      </c>
      <c r="F2674" s="188" t="s">
        <v>3758</v>
      </c>
      <c r="H2674" s="189">
        <v>9.5500000000000007</v>
      </c>
      <c r="L2674" s="33"/>
      <c r="M2674" s="155"/>
      <c r="T2674" s="57"/>
      <c r="AU2674" s="18" t="s">
        <v>84</v>
      </c>
    </row>
    <row r="2675" spans="2:47" s="1" customFormat="1" ht="11.25">
      <c r="B2675" s="33"/>
      <c r="D2675" s="152" t="s">
        <v>648</v>
      </c>
      <c r="F2675" s="188" t="s">
        <v>3136</v>
      </c>
      <c r="H2675" s="189">
        <v>0</v>
      </c>
      <c r="L2675" s="33"/>
      <c r="M2675" s="155"/>
      <c r="T2675" s="57"/>
      <c r="AU2675" s="18" t="s">
        <v>84</v>
      </c>
    </row>
    <row r="2676" spans="2:47" s="1" customFormat="1" ht="11.25">
      <c r="B2676" s="33"/>
      <c r="D2676" s="152" t="s">
        <v>648</v>
      </c>
      <c r="F2676" s="188" t="s">
        <v>3759</v>
      </c>
      <c r="H2676" s="189">
        <v>3.63</v>
      </c>
      <c r="L2676" s="33"/>
      <c r="M2676" s="155"/>
      <c r="T2676" s="57"/>
      <c r="AU2676" s="18" t="s">
        <v>84</v>
      </c>
    </row>
    <row r="2677" spans="2:47" s="1" customFormat="1" ht="11.25">
      <c r="B2677" s="33"/>
      <c r="D2677" s="152" t="s">
        <v>648</v>
      </c>
      <c r="F2677" s="188" t="s">
        <v>3138</v>
      </c>
      <c r="H2677" s="189">
        <v>0</v>
      </c>
      <c r="L2677" s="33"/>
      <c r="M2677" s="155"/>
      <c r="T2677" s="57"/>
      <c r="AU2677" s="18" t="s">
        <v>84</v>
      </c>
    </row>
    <row r="2678" spans="2:47" s="1" customFormat="1" ht="11.25">
      <c r="B2678" s="33"/>
      <c r="D2678" s="152" t="s">
        <v>648</v>
      </c>
      <c r="F2678" s="188" t="s">
        <v>3760</v>
      </c>
      <c r="H2678" s="189">
        <v>6.75</v>
      </c>
      <c r="L2678" s="33"/>
      <c r="M2678" s="155"/>
      <c r="T2678" s="57"/>
      <c r="AU2678" s="18" t="s">
        <v>84</v>
      </c>
    </row>
    <row r="2679" spans="2:47" s="1" customFormat="1" ht="11.25">
      <c r="B2679" s="33"/>
      <c r="D2679" s="152" t="s">
        <v>648</v>
      </c>
      <c r="F2679" s="188" t="s">
        <v>3140</v>
      </c>
      <c r="H2679" s="189">
        <v>0</v>
      </c>
      <c r="L2679" s="33"/>
      <c r="M2679" s="155"/>
      <c r="T2679" s="57"/>
      <c r="AU2679" s="18" t="s">
        <v>84</v>
      </c>
    </row>
    <row r="2680" spans="2:47" s="1" customFormat="1" ht="11.25">
      <c r="B2680" s="33"/>
      <c r="D2680" s="152" t="s">
        <v>648</v>
      </c>
      <c r="F2680" s="188" t="s">
        <v>3761</v>
      </c>
      <c r="H2680" s="189">
        <v>8.56</v>
      </c>
      <c r="L2680" s="33"/>
      <c r="M2680" s="155"/>
      <c r="T2680" s="57"/>
      <c r="AU2680" s="18" t="s">
        <v>84</v>
      </c>
    </row>
    <row r="2681" spans="2:47" s="1" customFormat="1" ht="11.25">
      <c r="B2681" s="33"/>
      <c r="D2681" s="152" t="s">
        <v>648</v>
      </c>
      <c r="F2681" s="188" t="s">
        <v>3143</v>
      </c>
      <c r="H2681" s="189">
        <v>0</v>
      </c>
      <c r="L2681" s="33"/>
      <c r="M2681" s="155"/>
      <c r="T2681" s="57"/>
      <c r="AU2681" s="18" t="s">
        <v>84</v>
      </c>
    </row>
    <row r="2682" spans="2:47" s="1" customFormat="1" ht="11.25">
      <c r="B2682" s="33"/>
      <c r="D2682" s="152" t="s">
        <v>648</v>
      </c>
      <c r="F2682" s="188" t="s">
        <v>3759</v>
      </c>
      <c r="H2682" s="189">
        <v>3.63</v>
      </c>
      <c r="L2682" s="33"/>
      <c r="M2682" s="155"/>
      <c r="T2682" s="57"/>
      <c r="AU2682" s="18" t="s">
        <v>84</v>
      </c>
    </row>
    <row r="2683" spans="2:47" s="1" customFormat="1" ht="11.25">
      <c r="B2683" s="33"/>
      <c r="D2683" s="152" t="s">
        <v>648</v>
      </c>
      <c r="F2683" s="188" t="s">
        <v>3144</v>
      </c>
      <c r="H2683" s="189">
        <v>0</v>
      </c>
      <c r="L2683" s="33"/>
      <c r="M2683" s="155"/>
      <c r="T2683" s="57"/>
      <c r="AU2683" s="18" t="s">
        <v>84</v>
      </c>
    </row>
    <row r="2684" spans="2:47" s="1" customFormat="1" ht="11.25">
      <c r="B2684" s="33"/>
      <c r="D2684" s="152" t="s">
        <v>648</v>
      </c>
      <c r="F2684" s="188" t="s">
        <v>3760</v>
      </c>
      <c r="H2684" s="189">
        <v>6.75</v>
      </c>
      <c r="L2684" s="33"/>
      <c r="M2684" s="155"/>
      <c r="T2684" s="57"/>
      <c r="AU2684" s="18" t="s">
        <v>84</v>
      </c>
    </row>
    <row r="2685" spans="2:47" s="1" customFormat="1" ht="11.25">
      <c r="B2685" s="33"/>
      <c r="D2685" s="152" t="s">
        <v>648</v>
      </c>
      <c r="F2685" s="188" t="s">
        <v>325</v>
      </c>
      <c r="H2685" s="189">
        <v>44.86</v>
      </c>
      <c r="L2685" s="33"/>
      <c r="M2685" s="155"/>
      <c r="T2685" s="57"/>
      <c r="AU2685" s="18" t="s">
        <v>84</v>
      </c>
    </row>
    <row r="2686" spans="2:47" s="1" customFormat="1" ht="11.25">
      <c r="B2686" s="33"/>
      <c r="D2686" s="152" t="s">
        <v>648</v>
      </c>
      <c r="F2686" s="187" t="s">
        <v>3762</v>
      </c>
      <c r="L2686" s="33"/>
      <c r="M2686" s="155"/>
      <c r="T2686" s="57"/>
      <c r="AU2686" s="18" t="s">
        <v>84</v>
      </c>
    </row>
    <row r="2687" spans="2:47" s="1" customFormat="1" ht="11.25">
      <c r="B2687" s="33"/>
      <c r="D2687" s="152" t="s">
        <v>648</v>
      </c>
      <c r="F2687" s="188" t="s">
        <v>3102</v>
      </c>
      <c r="H2687" s="189">
        <v>0</v>
      </c>
      <c r="L2687" s="33"/>
      <c r="M2687" s="155"/>
      <c r="T2687" s="57"/>
      <c r="AU2687" s="18" t="s">
        <v>84</v>
      </c>
    </row>
    <row r="2688" spans="2:47" s="1" customFormat="1" ht="11.25">
      <c r="B2688" s="33"/>
      <c r="D2688" s="152" t="s">
        <v>648</v>
      </c>
      <c r="F2688" s="188" t="s">
        <v>3763</v>
      </c>
      <c r="H2688" s="189">
        <v>25.15</v>
      </c>
      <c r="L2688" s="33"/>
      <c r="M2688" s="155"/>
      <c r="T2688" s="57"/>
      <c r="AU2688" s="18" t="s">
        <v>84</v>
      </c>
    </row>
    <row r="2689" spans="2:47" s="1" customFormat="1" ht="11.25">
      <c r="B2689" s="33"/>
      <c r="D2689" s="152" t="s">
        <v>648</v>
      </c>
      <c r="F2689" s="188" t="s">
        <v>3108</v>
      </c>
      <c r="H2689" s="189">
        <v>0</v>
      </c>
      <c r="L2689" s="33"/>
      <c r="M2689" s="155"/>
      <c r="T2689" s="57"/>
      <c r="AU2689" s="18" t="s">
        <v>84</v>
      </c>
    </row>
    <row r="2690" spans="2:47" s="1" customFormat="1" ht="11.25">
      <c r="B2690" s="33"/>
      <c r="D2690" s="152" t="s">
        <v>648</v>
      </c>
      <c r="F2690" s="188" t="s">
        <v>3764</v>
      </c>
      <c r="H2690" s="189">
        <v>22.76</v>
      </c>
      <c r="L2690" s="33"/>
      <c r="M2690" s="155"/>
      <c r="T2690" s="57"/>
      <c r="AU2690" s="18" t="s">
        <v>84</v>
      </c>
    </row>
    <row r="2691" spans="2:47" s="1" customFormat="1" ht="11.25">
      <c r="B2691" s="33"/>
      <c r="D2691" s="152" t="s">
        <v>648</v>
      </c>
      <c r="F2691" s="188" t="s">
        <v>325</v>
      </c>
      <c r="H2691" s="189">
        <v>47.91</v>
      </c>
      <c r="L2691" s="33"/>
      <c r="M2691" s="155"/>
      <c r="T2691" s="57"/>
      <c r="AU2691" s="18" t="s">
        <v>84</v>
      </c>
    </row>
    <row r="2692" spans="2:47" s="1" customFormat="1" ht="11.25">
      <c r="B2692" s="33"/>
      <c r="D2692" s="152" t="s">
        <v>648</v>
      </c>
      <c r="F2692" s="187" t="s">
        <v>3765</v>
      </c>
      <c r="L2692" s="33"/>
      <c r="M2692" s="155"/>
      <c r="T2692" s="57"/>
      <c r="AU2692" s="18" t="s">
        <v>84</v>
      </c>
    </row>
    <row r="2693" spans="2:47" s="1" customFormat="1" ht="11.25">
      <c r="B2693" s="33"/>
      <c r="D2693" s="152" t="s">
        <v>648</v>
      </c>
      <c r="F2693" s="188" t="s">
        <v>3145</v>
      </c>
      <c r="H2693" s="189">
        <v>0</v>
      </c>
      <c r="L2693" s="33"/>
      <c r="M2693" s="155"/>
      <c r="T2693" s="57"/>
      <c r="AU2693" s="18" t="s">
        <v>84</v>
      </c>
    </row>
    <row r="2694" spans="2:47" s="1" customFormat="1" ht="11.25">
      <c r="B2694" s="33"/>
      <c r="D2694" s="152" t="s">
        <v>648</v>
      </c>
      <c r="F2694" s="188" t="s">
        <v>3766</v>
      </c>
      <c r="H2694" s="189">
        <v>28.04</v>
      </c>
      <c r="L2694" s="33"/>
      <c r="M2694" s="155"/>
      <c r="T2694" s="57"/>
      <c r="AU2694" s="18" t="s">
        <v>84</v>
      </c>
    </row>
    <row r="2695" spans="2:47" s="1" customFormat="1" ht="11.25">
      <c r="B2695" s="33"/>
      <c r="D2695" s="152" t="s">
        <v>648</v>
      </c>
      <c r="F2695" s="188" t="s">
        <v>3147</v>
      </c>
      <c r="H2695" s="189">
        <v>0</v>
      </c>
      <c r="L2695" s="33"/>
      <c r="M2695" s="155"/>
      <c r="T2695" s="57"/>
      <c r="AU2695" s="18" t="s">
        <v>84</v>
      </c>
    </row>
    <row r="2696" spans="2:47" s="1" customFormat="1" ht="11.25">
      <c r="B2696" s="33"/>
      <c r="D2696" s="152" t="s">
        <v>648</v>
      </c>
      <c r="F2696" s="188" t="s">
        <v>3767</v>
      </c>
      <c r="H2696" s="189">
        <v>30.06</v>
      </c>
      <c r="L2696" s="33"/>
      <c r="M2696" s="155"/>
      <c r="T2696" s="57"/>
      <c r="AU2696" s="18" t="s">
        <v>84</v>
      </c>
    </row>
    <row r="2697" spans="2:47" s="1" customFormat="1" ht="11.25">
      <c r="B2697" s="33"/>
      <c r="D2697" s="152" t="s">
        <v>648</v>
      </c>
      <c r="F2697" s="188" t="s">
        <v>3149</v>
      </c>
      <c r="H2697" s="189">
        <v>0</v>
      </c>
      <c r="L2697" s="33"/>
      <c r="M2697" s="155"/>
      <c r="T2697" s="57"/>
      <c r="AU2697" s="18" t="s">
        <v>84</v>
      </c>
    </row>
    <row r="2698" spans="2:47" s="1" customFormat="1" ht="11.25">
      <c r="B2698" s="33"/>
      <c r="D2698" s="152" t="s">
        <v>648</v>
      </c>
      <c r="F2698" s="188" t="s">
        <v>3768</v>
      </c>
      <c r="H2698" s="189">
        <v>30.65</v>
      </c>
      <c r="L2698" s="33"/>
      <c r="M2698" s="155"/>
      <c r="T2698" s="57"/>
      <c r="AU2698" s="18" t="s">
        <v>84</v>
      </c>
    </row>
    <row r="2699" spans="2:47" s="1" customFormat="1" ht="11.25">
      <c r="B2699" s="33"/>
      <c r="D2699" s="152" t="s">
        <v>648</v>
      </c>
      <c r="F2699" s="188" t="s">
        <v>3151</v>
      </c>
      <c r="H2699" s="189">
        <v>0</v>
      </c>
      <c r="L2699" s="33"/>
      <c r="M2699" s="155"/>
      <c r="T2699" s="57"/>
      <c r="AU2699" s="18" t="s">
        <v>84</v>
      </c>
    </row>
    <row r="2700" spans="2:47" s="1" customFormat="1" ht="11.25">
      <c r="B2700" s="33"/>
      <c r="D2700" s="152" t="s">
        <v>648</v>
      </c>
      <c r="F2700" s="188" t="s">
        <v>3769</v>
      </c>
      <c r="H2700" s="189">
        <v>30.08</v>
      </c>
      <c r="L2700" s="33"/>
      <c r="M2700" s="155"/>
      <c r="T2700" s="57"/>
      <c r="AU2700" s="18" t="s">
        <v>84</v>
      </c>
    </row>
    <row r="2701" spans="2:47" s="1" customFormat="1" ht="11.25">
      <c r="B2701" s="33"/>
      <c r="D2701" s="152" t="s">
        <v>648</v>
      </c>
      <c r="F2701" s="188" t="s">
        <v>3153</v>
      </c>
      <c r="H2701" s="189">
        <v>0</v>
      </c>
      <c r="L2701" s="33"/>
      <c r="M2701" s="155"/>
      <c r="T2701" s="57"/>
      <c r="AU2701" s="18" t="s">
        <v>84</v>
      </c>
    </row>
    <row r="2702" spans="2:47" s="1" customFormat="1" ht="11.25">
      <c r="B2702" s="33"/>
      <c r="D2702" s="152" t="s">
        <v>648</v>
      </c>
      <c r="F2702" s="188" t="s">
        <v>3770</v>
      </c>
      <c r="H2702" s="189">
        <v>31.37</v>
      </c>
      <c r="L2702" s="33"/>
      <c r="M2702" s="155"/>
      <c r="T2702" s="57"/>
      <c r="AU2702" s="18" t="s">
        <v>84</v>
      </c>
    </row>
    <row r="2703" spans="2:47" s="1" customFormat="1" ht="11.25">
      <c r="B2703" s="33"/>
      <c r="D2703" s="152" t="s">
        <v>648</v>
      </c>
      <c r="F2703" s="188" t="s">
        <v>1</v>
      </c>
      <c r="H2703" s="189">
        <v>0</v>
      </c>
      <c r="L2703" s="33"/>
      <c r="M2703" s="155"/>
      <c r="T2703" s="57"/>
      <c r="AU2703" s="18" t="s">
        <v>84</v>
      </c>
    </row>
    <row r="2704" spans="2:47" s="1" customFormat="1" ht="11.25">
      <c r="B2704" s="33"/>
      <c r="D2704" s="152" t="s">
        <v>648</v>
      </c>
      <c r="F2704" s="188" t="s">
        <v>3145</v>
      </c>
      <c r="H2704" s="189">
        <v>0</v>
      </c>
      <c r="L2704" s="33"/>
      <c r="M2704" s="155"/>
      <c r="T2704" s="57"/>
      <c r="AU2704" s="18" t="s">
        <v>84</v>
      </c>
    </row>
    <row r="2705" spans="2:47" s="1" customFormat="1" ht="11.25">
      <c r="B2705" s="33"/>
      <c r="D2705" s="152" t="s">
        <v>648</v>
      </c>
      <c r="F2705" s="188" t="s">
        <v>3591</v>
      </c>
      <c r="H2705" s="189">
        <v>39.56</v>
      </c>
      <c r="L2705" s="33"/>
      <c r="M2705" s="155"/>
      <c r="T2705" s="57"/>
      <c r="AU2705" s="18" t="s">
        <v>84</v>
      </c>
    </row>
    <row r="2706" spans="2:47" s="1" customFormat="1" ht="11.25">
      <c r="B2706" s="33"/>
      <c r="D2706" s="152" t="s">
        <v>648</v>
      </c>
      <c r="F2706" s="188" t="s">
        <v>3147</v>
      </c>
      <c r="H2706" s="189">
        <v>0</v>
      </c>
      <c r="L2706" s="33"/>
      <c r="M2706" s="155"/>
      <c r="T2706" s="57"/>
      <c r="AU2706" s="18" t="s">
        <v>84</v>
      </c>
    </row>
    <row r="2707" spans="2:47" s="1" customFormat="1" ht="11.25">
      <c r="B2707" s="33"/>
      <c r="D2707" s="152" t="s">
        <v>648</v>
      </c>
      <c r="F2707" s="188" t="s">
        <v>3392</v>
      </c>
      <c r="H2707" s="189">
        <v>56.7</v>
      </c>
      <c r="L2707" s="33"/>
      <c r="M2707" s="155"/>
      <c r="T2707" s="57"/>
      <c r="AU2707" s="18" t="s">
        <v>84</v>
      </c>
    </row>
    <row r="2708" spans="2:47" s="1" customFormat="1" ht="11.25">
      <c r="B2708" s="33"/>
      <c r="D2708" s="152" t="s">
        <v>648</v>
      </c>
      <c r="F2708" s="188" t="s">
        <v>3149</v>
      </c>
      <c r="H2708" s="189">
        <v>0</v>
      </c>
      <c r="L2708" s="33"/>
      <c r="M2708" s="155"/>
      <c r="T2708" s="57"/>
      <c r="AU2708" s="18" t="s">
        <v>84</v>
      </c>
    </row>
    <row r="2709" spans="2:47" s="1" customFormat="1" ht="11.25">
      <c r="B2709" s="33"/>
      <c r="D2709" s="152" t="s">
        <v>648</v>
      </c>
      <c r="F2709" s="188" t="s">
        <v>3393</v>
      </c>
      <c r="H2709" s="189">
        <v>56.51</v>
      </c>
      <c r="L2709" s="33"/>
      <c r="M2709" s="155"/>
      <c r="T2709" s="57"/>
      <c r="AU2709" s="18" t="s">
        <v>84</v>
      </c>
    </row>
    <row r="2710" spans="2:47" s="1" customFormat="1" ht="11.25">
      <c r="B2710" s="33"/>
      <c r="D2710" s="152" t="s">
        <v>648</v>
      </c>
      <c r="F2710" s="188" t="s">
        <v>3151</v>
      </c>
      <c r="H2710" s="189">
        <v>0</v>
      </c>
      <c r="L2710" s="33"/>
      <c r="M2710" s="155"/>
      <c r="T2710" s="57"/>
      <c r="AU2710" s="18" t="s">
        <v>84</v>
      </c>
    </row>
    <row r="2711" spans="2:47" s="1" customFormat="1" ht="11.25">
      <c r="B2711" s="33"/>
      <c r="D2711" s="152" t="s">
        <v>648</v>
      </c>
      <c r="F2711" s="188" t="s">
        <v>3394</v>
      </c>
      <c r="H2711" s="189">
        <v>56.74</v>
      </c>
      <c r="L2711" s="33"/>
      <c r="M2711" s="155"/>
      <c r="T2711" s="57"/>
      <c r="AU2711" s="18" t="s">
        <v>84</v>
      </c>
    </row>
    <row r="2712" spans="2:47" s="1" customFormat="1" ht="11.25">
      <c r="B2712" s="33"/>
      <c r="D2712" s="152" t="s">
        <v>648</v>
      </c>
      <c r="F2712" s="188" t="s">
        <v>3153</v>
      </c>
      <c r="H2712" s="189">
        <v>0</v>
      </c>
      <c r="L2712" s="33"/>
      <c r="M2712" s="155"/>
      <c r="T2712" s="57"/>
      <c r="AU2712" s="18" t="s">
        <v>84</v>
      </c>
    </row>
    <row r="2713" spans="2:47" s="1" customFormat="1" ht="11.25">
      <c r="B2713" s="33"/>
      <c r="D2713" s="152" t="s">
        <v>648</v>
      </c>
      <c r="F2713" s="188" t="s">
        <v>3395</v>
      </c>
      <c r="H2713" s="189">
        <v>58.05</v>
      </c>
      <c r="L2713" s="33"/>
      <c r="M2713" s="155"/>
      <c r="T2713" s="57"/>
      <c r="AU2713" s="18" t="s">
        <v>84</v>
      </c>
    </row>
    <row r="2714" spans="2:47" s="1" customFormat="1" ht="11.25">
      <c r="B2714" s="33"/>
      <c r="D2714" s="152" t="s">
        <v>648</v>
      </c>
      <c r="F2714" s="188" t="s">
        <v>325</v>
      </c>
      <c r="H2714" s="189">
        <v>426.32799999999997</v>
      </c>
      <c r="L2714" s="33"/>
      <c r="M2714" s="155"/>
      <c r="T2714" s="57"/>
      <c r="AU2714" s="18" t="s">
        <v>84</v>
      </c>
    </row>
    <row r="2715" spans="2:47" s="1" customFormat="1" ht="11.25">
      <c r="B2715" s="33"/>
      <c r="D2715" s="152" t="s">
        <v>648</v>
      </c>
      <c r="F2715" s="187" t="s">
        <v>3771</v>
      </c>
      <c r="L2715" s="33"/>
      <c r="M2715" s="155"/>
      <c r="T2715" s="57"/>
      <c r="AU2715" s="18" t="s">
        <v>84</v>
      </c>
    </row>
    <row r="2716" spans="2:47" s="1" customFormat="1" ht="11.25">
      <c r="B2716" s="33"/>
      <c r="D2716" s="152" t="s">
        <v>648</v>
      </c>
      <c r="F2716" s="188" t="s">
        <v>3155</v>
      </c>
      <c r="H2716" s="189">
        <v>0</v>
      </c>
      <c r="L2716" s="33"/>
      <c r="M2716" s="155"/>
      <c r="T2716" s="57"/>
      <c r="AU2716" s="18" t="s">
        <v>84</v>
      </c>
    </row>
    <row r="2717" spans="2:47" s="1" customFormat="1" ht="11.25">
      <c r="B2717" s="33"/>
      <c r="D2717" s="152" t="s">
        <v>648</v>
      </c>
      <c r="F2717" s="188" t="s">
        <v>3772</v>
      </c>
      <c r="H2717" s="189">
        <v>10.58</v>
      </c>
      <c r="L2717" s="33"/>
      <c r="M2717" s="155"/>
      <c r="T2717" s="57"/>
      <c r="AU2717" s="18" t="s">
        <v>84</v>
      </c>
    </row>
    <row r="2718" spans="2:47" s="1" customFormat="1" ht="11.25">
      <c r="B2718" s="33"/>
      <c r="D2718" s="152" t="s">
        <v>648</v>
      </c>
      <c r="F2718" s="188" t="s">
        <v>3157</v>
      </c>
      <c r="H2718" s="189">
        <v>0</v>
      </c>
      <c r="L2718" s="33"/>
      <c r="M2718" s="155"/>
      <c r="T2718" s="57"/>
      <c r="AU2718" s="18" t="s">
        <v>84</v>
      </c>
    </row>
    <row r="2719" spans="2:47" s="1" customFormat="1" ht="11.25">
      <c r="B2719" s="33"/>
      <c r="D2719" s="152" t="s">
        <v>648</v>
      </c>
      <c r="F2719" s="188" t="s">
        <v>3773</v>
      </c>
      <c r="H2719" s="189">
        <v>8.84</v>
      </c>
      <c r="L2719" s="33"/>
      <c r="M2719" s="155"/>
      <c r="T2719" s="57"/>
      <c r="AU2719" s="18" t="s">
        <v>84</v>
      </c>
    </row>
    <row r="2720" spans="2:47" s="1" customFormat="1" ht="11.25">
      <c r="B2720" s="33"/>
      <c r="D2720" s="152" t="s">
        <v>648</v>
      </c>
      <c r="F2720" s="188" t="s">
        <v>3159</v>
      </c>
      <c r="H2720" s="189">
        <v>0</v>
      </c>
      <c r="L2720" s="33"/>
      <c r="M2720" s="155"/>
      <c r="T2720" s="57"/>
      <c r="AU2720" s="18" t="s">
        <v>84</v>
      </c>
    </row>
    <row r="2721" spans="2:65" s="1" customFormat="1" ht="11.25">
      <c r="B2721" s="33"/>
      <c r="D2721" s="152" t="s">
        <v>648</v>
      </c>
      <c r="F2721" s="188" t="s">
        <v>3774</v>
      </c>
      <c r="H2721" s="189">
        <v>7.05</v>
      </c>
      <c r="L2721" s="33"/>
      <c r="M2721" s="155"/>
      <c r="T2721" s="57"/>
      <c r="AU2721" s="18" t="s">
        <v>84</v>
      </c>
    </row>
    <row r="2722" spans="2:65" s="1" customFormat="1" ht="11.25">
      <c r="B2722" s="33"/>
      <c r="D2722" s="152" t="s">
        <v>648</v>
      </c>
      <c r="F2722" s="188" t="s">
        <v>325</v>
      </c>
      <c r="H2722" s="189">
        <v>26.47</v>
      </c>
      <c r="L2722" s="33"/>
      <c r="M2722" s="155"/>
      <c r="T2722" s="57"/>
      <c r="AU2722" s="18" t="s">
        <v>84</v>
      </c>
    </row>
    <row r="2723" spans="2:65" s="1" customFormat="1" ht="24.2" customHeight="1">
      <c r="B2723" s="33"/>
      <c r="C2723" s="177" t="s">
        <v>1884</v>
      </c>
      <c r="D2723" s="177" t="s">
        <v>390</v>
      </c>
      <c r="E2723" s="178" t="s">
        <v>1308</v>
      </c>
      <c r="F2723" s="179" t="s">
        <v>1309</v>
      </c>
      <c r="G2723" s="180" t="s">
        <v>398</v>
      </c>
      <c r="H2723" s="181">
        <v>589.98500000000001</v>
      </c>
      <c r="I2723" s="182"/>
      <c r="J2723" s="183">
        <f>ROUND(I2723*H2723,2)</f>
        <v>0</v>
      </c>
      <c r="K2723" s="179" t="s">
        <v>313</v>
      </c>
      <c r="L2723" s="184"/>
      <c r="M2723" s="185" t="s">
        <v>1</v>
      </c>
      <c r="N2723" s="186" t="s">
        <v>40</v>
      </c>
      <c r="P2723" s="148">
        <f>O2723*H2723</f>
        <v>0</v>
      </c>
      <c r="Q2723" s="148">
        <v>5.0000000000000002E-5</v>
      </c>
      <c r="R2723" s="148">
        <f>Q2723*H2723</f>
        <v>2.9499250000000001E-2</v>
      </c>
      <c r="S2723" s="148">
        <v>0</v>
      </c>
      <c r="T2723" s="149">
        <f>S2723*H2723</f>
        <v>0</v>
      </c>
      <c r="AR2723" s="150" t="s">
        <v>524</v>
      </c>
      <c r="AT2723" s="150" t="s">
        <v>390</v>
      </c>
      <c r="AU2723" s="150" t="s">
        <v>84</v>
      </c>
      <c r="AY2723" s="18" t="s">
        <v>307</v>
      </c>
      <c r="BE2723" s="151">
        <f>IF(N2723="základní",J2723,0)</f>
        <v>0</v>
      </c>
      <c r="BF2723" s="151">
        <f>IF(N2723="snížená",J2723,0)</f>
        <v>0</v>
      </c>
      <c r="BG2723" s="151">
        <f>IF(N2723="zákl. přenesená",J2723,0)</f>
        <v>0</v>
      </c>
      <c r="BH2723" s="151">
        <f>IF(N2723="sníž. přenesená",J2723,0)</f>
        <v>0</v>
      </c>
      <c r="BI2723" s="151">
        <f>IF(N2723="nulová",J2723,0)</f>
        <v>0</v>
      </c>
      <c r="BJ2723" s="18" t="s">
        <v>82</v>
      </c>
      <c r="BK2723" s="151">
        <f>ROUND(I2723*H2723,2)</f>
        <v>0</v>
      </c>
      <c r="BL2723" s="18" t="s">
        <v>417</v>
      </c>
      <c r="BM2723" s="150" t="s">
        <v>3775</v>
      </c>
    </row>
    <row r="2724" spans="2:65" s="1" customFormat="1" ht="19.5">
      <c r="B2724" s="33"/>
      <c r="D2724" s="152" t="s">
        <v>316</v>
      </c>
      <c r="F2724" s="153" t="s">
        <v>1309</v>
      </c>
      <c r="I2724" s="154"/>
      <c r="L2724" s="33"/>
      <c r="M2724" s="155"/>
      <c r="T2724" s="57"/>
      <c r="AT2724" s="18" t="s">
        <v>316</v>
      </c>
      <c r="AU2724" s="18" t="s">
        <v>84</v>
      </c>
    </row>
    <row r="2725" spans="2:65" s="13" customFormat="1" ht="11.25">
      <c r="B2725" s="162"/>
      <c r="D2725" s="152" t="s">
        <v>318</v>
      </c>
      <c r="F2725" s="164" t="s">
        <v>3776</v>
      </c>
      <c r="H2725" s="165">
        <v>589.98500000000001</v>
      </c>
      <c r="I2725" s="166"/>
      <c r="L2725" s="162"/>
      <c r="M2725" s="167"/>
      <c r="T2725" s="168"/>
      <c r="AT2725" s="163" t="s">
        <v>318</v>
      </c>
      <c r="AU2725" s="163" t="s">
        <v>84</v>
      </c>
      <c r="AV2725" s="13" t="s">
        <v>84</v>
      </c>
      <c r="AW2725" s="13" t="s">
        <v>4</v>
      </c>
      <c r="AX2725" s="13" t="s">
        <v>82</v>
      </c>
      <c r="AY2725" s="163" t="s">
        <v>307</v>
      </c>
    </row>
    <row r="2726" spans="2:65" s="1" customFormat="1" ht="24.2" customHeight="1">
      <c r="B2726" s="33"/>
      <c r="C2726" s="139" t="s">
        <v>1890</v>
      </c>
      <c r="D2726" s="139" t="s">
        <v>309</v>
      </c>
      <c r="E2726" s="140" t="s">
        <v>1298</v>
      </c>
      <c r="F2726" s="141" t="s">
        <v>1299</v>
      </c>
      <c r="G2726" s="142" t="s">
        <v>312</v>
      </c>
      <c r="H2726" s="143">
        <v>391.00200000000001</v>
      </c>
      <c r="I2726" s="144"/>
      <c r="J2726" s="145">
        <f>ROUND(I2726*H2726,2)</f>
        <v>0</v>
      </c>
      <c r="K2726" s="141" t="s">
        <v>313</v>
      </c>
      <c r="L2726" s="33"/>
      <c r="M2726" s="146" t="s">
        <v>1</v>
      </c>
      <c r="N2726" s="147" t="s">
        <v>40</v>
      </c>
      <c r="P2726" s="148">
        <f>O2726*H2726</f>
        <v>0</v>
      </c>
      <c r="Q2726" s="148">
        <v>0</v>
      </c>
      <c r="R2726" s="148">
        <f>Q2726*H2726</f>
        <v>0</v>
      </c>
      <c r="S2726" s="148">
        <v>0</v>
      </c>
      <c r="T2726" s="149">
        <f>S2726*H2726</f>
        <v>0</v>
      </c>
      <c r="AR2726" s="150" t="s">
        <v>417</v>
      </c>
      <c r="AT2726" s="150" t="s">
        <v>309</v>
      </c>
      <c r="AU2726" s="150" t="s">
        <v>84</v>
      </c>
      <c r="AY2726" s="18" t="s">
        <v>307</v>
      </c>
      <c r="BE2726" s="151">
        <f>IF(N2726="základní",J2726,0)</f>
        <v>0</v>
      </c>
      <c r="BF2726" s="151">
        <f>IF(N2726="snížená",J2726,0)</f>
        <v>0</v>
      </c>
      <c r="BG2726" s="151">
        <f>IF(N2726="zákl. přenesená",J2726,0)</f>
        <v>0</v>
      </c>
      <c r="BH2726" s="151">
        <f>IF(N2726="sníž. přenesená",J2726,0)</f>
        <v>0</v>
      </c>
      <c r="BI2726" s="151">
        <f>IF(N2726="nulová",J2726,0)</f>
        <v>0</v>
      </c>
      <c r="BJ2726" s="18" t="s">
        <v>82</v>
      </c>
      <c r="BK2726" s="151">
        <f>ROUND(I2726*H2726,2)</f>
        <v>0</v>
      </c>
      <c r="BL2726" s="18" t="s">
        <v>417</v>
      </c>
      <c r="BM2726" s="150" t="s">
        <v>3777</v>
      </c>
    </row>
    <row r="2727" spans="2:65" s="1" customFormat="1" ht="19.5">
      <c r="B2727" s="33"/>
      <c r="D2727" s="152" t="s">
        <v>316</v>
      </c>
      <c r="F2727" s="153" t="s">
        <v>1301</v>
      </c>
      <c r="I2727" s="154"/>
      <c r="L2727" s="33"/>
      <c r="M2727" s="155"/>
      <c r="T2727" s="57"/>
      <c r="AT2727" s="18" t="s">
        <v>316</v>
      </c>
      <c r="AU2727" s="18" t="s">
        <v>84</v>
      </c>
    </row>
    <row r="2728" spans="2:65" s="13" customFormat="1" ht="11.25">
      <c r="B2728" s="162"/>
      <c r="D2728" s="152" t="s">
        <v>318</v>
      </c>
      <c r="E2728" s="163" t="s">
        <v>1</v>
      </c>
      <c r="F2728" s="164" t="s">
        <v>3366</v>
      </c>
      <c r="H2728" s="165">
        <v>391.00200000000001</v>
      </c>
      <c r="I2728" s="166"/>
      <c r="L2728" s="162"/>
      <c r="M2728" s="167"/>
      <c r="T2728" s="168"/>
      <c r="AT2728" s="163" t="s">
        <v>318</v>
      </c>
      <c r="AU2728" s="163" t="s">
        <v>84</v>
      </c>
      <c r="AV2728" s="13" t="s">
        <v>84</v>
      </c>
      <c r="AW2728" s="13" t="s">
        <v>32</v>
      </c>
      <c r="AX2728" s="13" t="s">
        <v>82</v>
      </c>
      <c r="AY2728" s="163" t="s">
        <v>307</v>
      </c>
    </row>
    <row r="2729" spans="2:65" s="1" customFormat="1" ht="11.25">
      <c r="B2729" s="33"/>
      <c r="D2729" s="152" t="s">
        <v>648</v>
      </c>
      <c r="F2729" s="187" t="s">
        <v>732</v>
      </c>
      <c r="L2729" s="33"/>
      <c r="M2729" s="155"/>
      <c r="T2729" s="57"/>
      <c r="AU2729" s="18" t="s">
        <v>84</v>
      </c>
    </row>
    <row r="2730" spans="2:65" s="1" customFormat="1" ht="11.25">
      <c r="B2730" s="33"/>
      <c r="D2730" s="152" t="s">
        <v>648</v>
      </c>
      <c r="F2730" s="188" t="s">
        <v>3104</v>
      </c>
      <c r="H2730" s="189">
        <v>0</v>
      </c>
      <c r="L2730" s="33"/>
      <c r="M2730" s="155"/>
      <c r="T2730" s="57"/>
      <c r="AU2730" s="18" t="s">
        <v>84</v>
      </c>
    </row>
    <row r="2731" spans="2:65" s="1" customFormat="1" ht="11.25">
      <c r="B2731" s="33"/>
      <c r="D2731" s="152" t="s">
        <v>648</v>
      </c>
      <c r="F2731" s="188" t="s">
        <v>3368</v>
      </c>
      <c r="H2731" s="189">
        <v>26.01</v>
      </c>
      <c r="L2731" s="33"/>
      <c r="M2731" s="155"/>
      <c r="T2731" s="57"/>
      <c r="AU2731" s="18" t="s">
        <v>84</v>
      </c>
    </row>
    <row r="2732" spans="2:65" s="1" customFormat="1" ht="11.25">
      <c r="B2732" s="33"/>
      <c r="D2732" s="152" t="s">
        <v>648</v>
      </c>
      <c r="F2732" s="188" t="s">
        <v>3106</v>
      </c>
      <c r="H2732" s="189">
        <v>0</v>
      </c>
      <c r="L2732" s="33"/>
      <c r="M2732" s="155"/>
      <c r="T2732" s="57"/>
      <c r="AU2732" s="18" t="s">
        <v>84</v>
      </c>
    </row>
    <row r="2733" spans="2:65" s="1" customFormat="1" ht="11.25">
      <c r="B2733" s="33"/>
      <c r="D2733" s="152" t="s">
        <v>648</v>
      </c>
      <c r="F2733" s="188" t="s">
        <v>3369</v>
      </c>
      <c r="H2733" s="189">
        <v>12.4</v>
      </c>
      <c r="L2733" s="33"/>
      <c r="M2733" s="155"/>
      <c r="T2733" s="57"/>
      <c r="AU2733" s="18" t="s">
        <v>84</v>
      </c>
    </row>
    <row r="2734" spans="2:65" s="1" customFormat="1" ht="11.25">
      <c r="B2734" s="33"/>
      <c r="D2734" s="152" t="s">
        <v>648</v>
      </c>
      <c r="F2734" s="188" t="s">
        <v>325</v>
      </c>
      <c r="H2734" s="189">
        <v>38.409999999999997</v>
      </c>
      <c r="L2734" s="33"/>
      <c r="M2734" s="155"/>
      <c r="T2734" s="57"/>
      <c r="AU2734" s="18" t="s">
        <v>84</v>
      </c>
    </row>
    <row r="2735" spans="2:65" s="1" customFormat="1" ht="11.25">
      <c r="B2735" s="33"/>
      <c r="D2735" s="152" t="s">
        <v>648</v>
      </c>
      <c r="F2735" s="187" t="s">
        <v>3370</v>
      </c>
      <c r="L2735" s="33"/>
      <c r="M2735" s="155"/>
      <c r="T2735" s="57"/>
      <c r="AU2735" s="18" t="s">
        <v>84</v>
      </c>
    </row>
    <row r="2736" spans="2:65" s="1" customFormat="1" ht="11.25">
      <c r="B2736" s="33"/>
      <c r="D2736" s="152" t="s">
        <v>648</v>
      </c>
      <c r="F2736" s="188" t="s">
        <v>3087</v>
      </c>
      <c r="H2736" s="189">
        <v>0</v>
      </c>
      <c r="L2736" s="33"/>
      <c r="M2736" s="155"/>
      <c r="T2736" s="57"/>
      <c r="AU2736" s="18" t="s">
        <v>84</v>
      </c>
    </row>
    <row r="2737" spans="2:47" s="1" customFormat="1" ht="11.25">
      <c r="B2737" s="33"/>
      <c r="D2737" s="152" t="s">
        <v>648</v>
      </c>
      <c r="F2737" s="188" t="s">
        <v>3088</v>
      </c>
      <c r="H2737" s="189">
        <v>33.130000000000003</v>
      </c>
      <c r="L2737" s="33"/>
      <c r="M2737" s="155"/>
      <c r="T2737" s="57"/>
      <c r="AU2737" s="18" t="s">
        <v>84</v>
      </c>
    </row>
    <row r="2738" spans="2:47" s="1" customFormat="1" ht="11.25">
      <c r="B2738" s="33"/>
      <c r="D2738" s="152" t="s">
        <v>648</v>
      </c>
      <c r="F2738" s="188" t="s">
        <v>3100</v>
      </c>
      <c r="H2738" s="189">
        <v>0</v>
      </c>
      <c r="L2738" s="33"/>
      <c r="M2738" s="155"/>
      <c r="T2738" s="57"/>
      <c r="AU2738" s="18" t="s">
        <v>84</v>
      </c>
    </row>
    <row r="2739" spans="2:47" s="1" customFormat="1" ht="11.25">
      <c r="B2739" s="33"/>
      <c r="D2739" s="152" t="s">
        <v>648</v>
      </c>
      <c r="F2739" s="188" t="s">
        <v>3371</v>
      </c>
      <c r="H2739" s="189">
        <v>25.53</v>
      </c>
      <c r="L2739" s="33"/>
      <c r="M2739" s="155"/>
      <c r="T2739" s="57"/>
      <c r="AU2739" s="18" t="s">
        <v>84</v>
      </c>
    </row>
    <row r="2740" spans="2:47" s="1" customFormat="1" ht="11.25">
      <c r="B2740" s="33"/>
      <c r="D2740" s="152" t="s">
        <v>648</v>
      </c>
      <c r="F2740" s="188" t="s">
        <v>3089</v>
      </c>
      <c r="H2740" s="189">
        <v>0</v>
      </c>
      <c r="L2740" s="33"/>
      <c r="M2740" s="155"/>
      <c r="T2740" s="57"/>
      <c r="AU2740" s="18" t="s">
        <v>84</v>
      </c>
    </row>
    <row r="2741" spans="2:47" s="1" customFormat="1" ht="11.25">
      <c r="B2741" s="33"/>
      <c r="D2741" s="152" t="s">
        <v>648</v>
      </c>
      <c r="F2741" s="188" t="s">
        <v>3090</v>
      </c>
      <c r="H2741" s="189">
        <v>3.74</v>
      </c>
      <c r="L2741" s="33"/>
      <c r="M2741" s="155"/>
      <c r="T2741" s="57"/>
      <c r="AU2741" s="18" t="s">
        <v>84</v>
      </c>
    </row>
    <row r="2742" spans="2:47" s="1" customFormat="1" ht="11.25">
      <c r="B2742" s="33"/>
      <c r="D2742" s="152" t="s">
        <v>648</v>
      </c>
      <c r="F2742" s="188" t="s">
        <v>3121</v>
      </c>
      <c r="H2742" s="189">
        <v>0</v>
      </c>
      <c r="L2742" s="33"/>
      <c r="M2742" s="155"/>
      <c r="T2742" s="57"/>
      <c r="AU2742" s="18" t="s">
        <v>84</v>
      </c>
    </row>
    <row r="2743" spans="2:47" s="1" customFormat="1" ht="11.25">
      <c r="B2743" s="33"/>
      <c r="D2743" s="152" t="s">
        <v>648</v>
      </c>
      <c r="F2743" s="188" t="s">
        <v>3372</v>
      </c>
      <c r="H2743" s="189">
        <v>70.760000000000005</v>
      </c>
      <c r="L2743" s="33"/>
      <c r="M2743" s="155"/>
      <c r="T2743" s="57"/>
      <c r="AU2743" s="18" t="s">
        <v>84</v>
      </c>
    </row>
    <row r="2744" spans="2:47" s="1" customFormat="1" ht="11.25">
      <c r="B2744" s="33"/>
      <c r="D2744" s="152" t="s">
        <v>648</v>
      </c>
      <c r="F2744" s="188" t="s">
        <v>3373</v>
      </c>
      <c r="H2744" s="189">
        <v>0</v>
      </c>
      <c r="L2744" s="33"/>
      <c r="M2744" s="155"/>
      <c r="T2744" s="57"/>
      <c r="AU2744" s="18" t="s">
        <v>84</v>
      </c>
    </row>
    <row r="2745" spans="2:47" s="1" customFormat="1" ht="11.25">
      <c r="B2745" s="33"/>
      <c r="D2745" s="152" t="s">
        <v>648</v>
      </c>
      <c r="F2745" s="188" t="s">
        <v>3374</v>
      </c>
      <c r="H2745" s="189">
        <v>26.89</v>
      </c>
      <c r="L2745" s="33"/>
      <c r="M2745" s="155"/>
      <c r="T2745" s="57"/>
      <c r="AU2745" s="18" t="s">
        <v>84</v>
      </c>
    </row>
    <row r="2746" spans="2:47" s="1" customFormat="1" ht="11.25">
      <c r="B2746" s="33"/>
      <c r="D2746" s="152" t="s">
        <v>648</v>
      </c>
      <c r="F2746" s="188" t="s">
        <v>3091</v>
      </c>
      <c r="H2746" s="189">
        <v>0</v>
      </c>
      <c r="L2746" s="33"/>
      <c r="M2746" s="155"/>
      <c r="T2746" s="57"/>
      <c r="AU2746" s="18" t="s">
        <v>84</v>
      </c>
    </row>
    <row r="2747" spans="2:47" s="1" customFormat="1" ht="11.25">
      <c r="B2747" s="33"/>
      <c r="D2747" s="152" t="s">
        <v>648</v>
      </c>
      <c r="F2747" s="188" t="s">
        <v>3092</v>
      </c>
      <c r="H2747" s="189">
        <v>14.77</v>
      </c>
      <c r="L2747" s="33"/>
      <c r="M2747" s="155"/>
      <c r="T2747" s="57"/>
      <c r="AU2747" s="18" t="s">
        <v>84</v>
      </c>
    </row>
    <row r="2748" spans="2:47" s="1" customFormat="1" ht="11.25">
      <c r="B2748" s="33"/>
      <c r="D2748" s="152" t="s">
        <v>648</v>
      </c>
      <c r="F2748" s="188" t="s">
        <v>3132</v>
      </c>
      <c r="H2748" s="189">
        <v>0</v>
      </c>
      <c r="L2748" s="33"/>
      <c r="M2748" s="155"/>
      <c r="T2748" s="57"/>
      <c r="AU2748" s="18" t="s">
        <v>84</v>
      </c>
    </row>
    <row r="2749" spans="2:47" s="1" customFormat="1" ht="11.25">
      <c r="B2749" s="33"/>
      <c r="D2749" s="152" t="s">
        <v>648</v>
      </c>
      <c r="F2749" s="188" t="s">
        <v>3200</v>
      </c>
      <c r="H2749" s="189">
        <v>2.1019999999999999</v>
      </c>
      <c r="L2749" s="33"/>
      <c r="M2749" s="155"/>
      <c r="T2749" s="57"/>
      <c r="AU2749" s="18" t="s">
        <v>84</v>
      </c>
    </row>
    <row r="2750" spans="2:47" s="1" customFormat="1" ht="11.25">
      <c r="B2750" s="33"/>
      <c r="D2750" s="152" t="s">
        <v>648</v>
      </c>
      <c r="F2750" s="188" t="s">
        <v>325</v>
      </c>
      <c r="H2750" s="189">
        <v>176.922</v>
      </c>
      <c r="L2750" s="33"/>
      <c r="M2750" s="155"/>
      <c r="T2750" s="57"/>
      <c r="AU2750" s="18" t="s">
        <v>84</v>
      </c>
    </row>
    <row r="2751" spans="2:47" s="1" customFormat="1" ht="11.25">
      <c r="B2751" s="33"/>
      <c r="D2751" s="152" t="s">
        <v>648</v>
      </c>
      <c r="F2751" s="187" t="s">
        <v>3375</v>
      </c>
      <c r="L2751" s="33"/>
      <c r="M2751" s="155"/>
      <c r="T2751" s="57"/>
      <c r="AU2751" s="18" t="s">
        <v>84</v>
      </c>
    </row>
    <row r="2752" spans="2:47" s="1" customFormat="1" ht="11.25">
      <c r="B2752" s="33"/>
      <c r="D2752" s="152" t="s">
        <v>648</v>
      </c>
      <c r="F2752" s="188" t="s">
        <v>3110</v>
      </c>
      <c r="H2752" s="189">
        <v>0</v>
      </c>
      <c r="L2752" s="33"/>
      <c r="M2752" s="155"/>
      <c r="T2752" s="57"/>
      <c r="AU2752" s="18" t="s">
        <v>84</v>
      </c>
    </row>
    <row r="2753" spans="2:47" s="1" customFormat="1" ht="11.25">
      <c r="B2753" s="33"/>
      <c r="D2753" s="152" t="s">
        <v>648</v>
      </c>
      <c r="F2753" s="188" t="s">
        <v>3376</v>
      </c>
      <c r="H2753" s="189">
        <v>5.73</v>
      </c>
      <c r="L2753" s="33"/>
      <c r="M2753" s="155"/>
      <c r="T2753" s="57"/>
      <c r="AU2753" s="18" t="s">
        <v>84</v>
      </c>
    </row>
    <row r="2754" spans="2:47" s="1" customFormat="1" ht="11.25">
      <c r="B2754" s="33"/>
      <c r="D2754" s="152" t="s">
        <v>648</v>
      </c>
      <c r="F2754" s="188" t="s">
        <v>3112</v>
      </c>
      <c r="H2754" s="189">
        <v>0</v>
      </c>
      <c r="L2754" s="33"/>
      <c r="M2754" s="155"/>
      <c r="T2754" s="57"/>
      <c r="AU2754" s="18" t="s">
        <v>84</v>
      </c>
    </row>
    <row r="2755" spans="2:47" s="1" customFormat="1" ht="11.25">
      <c r="B2755" s="33"/>
      <c r="D2755" s="152" t="s">
        <v>648</v>
      </c>
      <c r="F2755" s="188" t="s">
        <v>3377</v>
      </c>
      <c r="H2755" s="189">
        <v>1.83</v>
      </c>
      <c r="L2755" s="33"/>
      <c r="M2755" s="155"/>
      <c r="T2755" s="57"/>
      <c r="AU2755" s="18" t="s">
        <v>84</v>
      </c>
    </row>
    <row r="2756" spans="2:47" s="1" customFormat="1" ht="11.25">
      <c r="B2756" s="33"/>
      <c r="D2756" s="152" t="s">
        <v>648</v>
      </c>
      <c r="F2756" s="188" t="s">
        <v>3114</v>
      </c>
      <c r="H2756" s="189">
        <v>0</v>
      </c>
      <c r="L2756" s="33"/>
      <c r="M2756" s="155"/>
      <c r="T2756" s="57"/>
      <c r="AU2756" s="18" t="s">
        <v>84</v>
      </c>
    </row>
    <row r="2757" spans="2:47" s="1" customFormat="1" ht="11.25">
      <c r="B2757" s="33"/>
      <c r="D2757" s="152" t="s">
        <v>648</v>
      </c>
      <c r="F2757" s="188" t="s">
        <v>3378</v>
      </c>
      <c r="H2757" s="189">
        <v>4.9800000000000004</v>
      </c>
      <c r="L2757" s="33"/>
      <c r="M2757" s="155"/>
      <c r="T2757" s="57"/>
      <c r="AU2757" s="18" t="s">
        <v>84</v>
      </c>
    </row>
    <row r="2758" spans="2:47" s="1" customFormat="1" ht="11.25">
      <c r="B2758" s="33"/>
      <c r="D2758" s="152" t="s">
        <v>648</v>
      </c>
      <c r="F2758" s="188" t="s">
        <v>3116</v>
      </c>
      <c r="H2758" s="189">
        <v>0</v>
      </c>
      <c r="L2758" s="33"/>
      <c r="M2758" s="155"/>
      <c r="T2758" s="57"/>
      <c r="AU2758" s="18" t="s">
        <v>84</v>
      </c>
    </row>
    <row r="2759" spans="2:47" s="1" customFormat="1" ht="11.25">
      <c r="B2759" s="33"/>
      <c r="D2759" s="152" t="s">
        <v>648</v>
      </c>
      <c r="F2759" s="188" t="s">
        <v>3379</v>
      </c>
      <c r="H2759" s="189">
        <v>8.98</v>
      </c>
      <c r="L2759" s="33"/>
      <c r="M2759" s="155"/>
      <c r="T2759" s="57"/>
      <c r="AU2759" s="18" t="s">
        <v>84</v>
      </c>
    </row>
    <row r="2760" spans="2:47" s="1" customFormat="1" ht="11.25">
      <c r="B2760" s="33"/>
      <c r="D2760" s="152" t="s">
        <v>648</v>
      </c>
      <c r="F2760" s="188" t="s">
        <v>325</v>
      </c>
      <c r="H2760" s="189">
        <v>21.52</v>
      </c>
      <c r="L2760" s="33"/>
      <c r="M2760" s="155"/>
      <c r="T2760" s="57"/>
      <c r="AU2760" s="18" t="s">
        <v>84</v>
      </c>
    </row>
    <row r="2761" spans="2:47" s="1" customFormat="1" ht="11.25">
      <c r="B2761" s="33"/>
      <c r="D2761" s="152" t="s">
        <v>648</v>
      </c>
      <c r="F2761" s="187" t="s">
        <v>3380</v>
      </c>
      <c r="L2761" s="33"/>
      <c r="M2761" s="155"/>
      <c r="T2761" s="57"/>
      <c r="AU2761" s="18" t="s">
        <v>84</v>
      </c>
    </row>
    <row r="2762" spans="2:47" s="1" customFormat="1" ht="11.25">
      <c r="B2762" s="33"/>
      <c r="D2762" s="152" t="s">
        <v>648</v>
      </c>
      <c r="F2762" s="188" t="s">
        <v>3124</v>
      </c>
      <c r="H2762" s="189">
        <v>0</v>
      </c>
      <c r="L2762" s="33"/>
      <c r="M2762" s="155"/>
      <c r="T2762" s="57"/>
      <c r="AU2762" s="18" t="s">
        <v>84</v>
      </c>
    </row>
    <row r="2763" spans="2:47" s="1" customFormat="1" ht="11.25">
      <c r="B2763" s="33"/>
      <c r="D2763" s="152" t="s">
        <v>648</v>
      </c>
      <c r="F2763" s="188" t="s">
        <v>3381</v>
      </c>
      <c r="H2763" s="189">
        <v>23.32</v>
      </c>
      <c r="L2763" s="33"/>
      <c r="M2763" s="155"/>
      <c r="T2763" s="57"/>
      <c r="AU2763" s="18" t="s">
        <v>84</v>
      </c>
    </row>
    <row r="2764" spans="2:47" s="1" customFormat="1" ht="11.25">
      <c r="B2764" s="33"/>
      <c r="D2764" s="152" t="s">
        <v>648</v>
      </c>
      <c r="F2764" s="188" t="s">
        <v>3126</v>
      </c>
      <c r="H2764" s="189">
        <v>0</v>
      </c>
      <c r="L2764" s="33"/>
      <c r="M2764" s="155"/>
      <c r="T2764" s="57"/>
      <c r="AU2764" s="18" t="s">
        <v>84</v>
      </c>
    </row>
    <row r="2765" spans="2:47" s="1" customFormat="1" ht="11.25">
      <c r="B2765" s="33"/>
      <c r="D2765" s="152" t="s">
        <v>648</v>
      </c>
      <c r="F2765" s="188" t="s">
        <v>3382</v>
      </c>
      <c r="H2765" s="189">
        <v>12.03</v>
      </c>
      <c r="L2765" s="33"/>
      <c r="M2765" s="155"/>
      <c r="T2765" s="57"/>
      <c r="AU2765" s="18" t="s">
        <v>84</v>
      </c>
    </row>
    <row r="2766" spans="2:47" s="1" customFormat="1" ht="11.25">
      <c r="B2766" s="33"/>
      <c r="D2766" s="152" t="s">
        <v>648</v>
      </c>
      <c r="F2766" s="188" t="s">
        <v>3128</v>
      </c>
      <c r="H2766" s="189">
        <v>0</v>
      </c>
      <c r="L2766" s="33"/>
      <c r="M2766" s="155"/>
      <c r="T2766" s="57"/>
      <c r="AU2766" s="18" t="s">
        <v>84</v>
      </c>
    </row>
    <row r="2767" spans="2:47" s="1" customFormat="1" ht="11.25">
      <c r="B2767" s="33"/>
      <c r="D2767" s="152" t="s">
        <v>648</v>
      </c>
      <c r="F2767" s="188" t="s">
        <v>3199</v>
      </c>
      <c r="H2767" s="189">
        <v>1.35</v>
      </c>
      <c r="L2767" s="33"/>
      <c r="M2767" s="155"/>
      <c r="T2767" s="57"/>
      <c r="AU2767" s="18" t="s">
        <v>84</v>
      </c>
    </row>
    <row r="2768" spans="2:47" s="1" customFormat="1" ht="11.25">
      <c r="B2768" s="33"/>
      <c r="D2768" s="152" t="s">
        <v>648</v>
      </c>
      <c r="F2768" s="188" t="s">
        <v>3134</v>
      </c>
      <c r="H2768" s="189">
        <v>0</v>
      </c>
      <c r="L2768" s="33"/>
      <c r="M2768" s="155"/>
      <c r="T2768" s="57"/>
      <c r="AU2768" s="18" t="s">
        <v>84</v>
      </c>
    </row>
    <row r="2769" spans="2:47" s="1" customFormat="1" ht="11.25">
      <c r="B2769" s="33"/>
      <c r="D2769" s="152" t="s">
        <v>648</v>
      </c>
      <c r="F2769" s="188" t="s">
        <v>3201</v>
      </c>
      <c r="H2769" s="189">
        <v>19.420000000000002</v>
      </c>
      <c r="L2769" s="33"/>
      <c r="M2769" s="155"/>
      <c r="T2769" s="57"/>
      <c r="AU2769" s="18" t="s">
        <v>84</v>
      </c>
    </row>
    <row r="2770" spans="2:47" s="1" customFormat="1" ht="11.25">
      <c r="B2770" s="33"/>
      <c r="D2770" s="152" t="s">
        <v>648</v>
      </c>
      <c r="F2770" s="188" t="s">
        <v>3142</v>
      </c>
      <c r="H2770" s="189">
        <v>0</v>
      </c>
      <c r="L2770" s="33"/>
      <c r="M2770" s="155"/>
      <c r="T2770" s="57"/>
      <c r="AU2770" s="18" t="s">
        <v>84</v>
      </c>
    </row>
    <row r="2771" spans="2:47" s="1" customFormat="1" ht="11.25">
      <c r="B2771" s="33"/>
      <c r="D2771" s="152" t="s">
        <v>648</v>
      </c>
      <c r="F2771" s="188" t="s">
        <v>3201</v>
      </c>
      <c r="H2771" s="189">
        <v>19.420000000000002</v>
      </c>
      <c r="L2771" s="33"/>
      <c r="M2771" s="155"/>
      <c r="T2771" s="57"/>
      <c r="AU2771" s="18" t="s">
        <v>84</v>
      </c>
    </row>
    <row r="2772" spans="2:47" s="1" customFormat="1" ht="11.25">
      <c r="B2772" s="33"/>
      <c r="D2772" s="152" t="s">
        <v>648</v>
      </c>
      <c r="F2772" s="188" t="s">
        <v>325</v>
      </c>
      <c r="H2772" s="189">
        <v>75.540000000000006</v>
      </c>
      <c r="L2772" s="33"/>
      <c r="M2772" s="155"/>
      <c r="T2772" s="57"/>
      <c r="AU2772" s="18" t="s">
        <v>84</v>
      </c>
    </row>
    <row r="2773" spans="2:47" s="1" customFormat="1" ht="11.25">
      <c r="B2773" s="33"/>
      <c r="D2773" s="152" t="s">
        <v>648</v>
      </c>
      <c r="F2773" s="187" t="s">
        <v>3383</v>
      </c>
      <c r="L2773" s="33"/>
      <c r="M2773" s="155"/>
      <c r="T2773" s="57"/>
      <c r="AU2773" s="18" t="s">
        <v>84</v>
      </c>
    </row>
    <row r="2774" spans="2:47" s="1" customFormat="1" ht="11.25">
      <c r="B2774" s="33"/>
      <c r="D2774" s="152" t="s">
        <v>648</v>
      </c>
      <c r="F2774" s="188" t="s">
        <v>3122</v>
      </c>
      <c r="H2774" s="189">
        <v>0</v>
      </c>
      <c r="L2774" s="33"/>
      <c r="M2774" s="155"/>
      <c r="T2774" s="57"/>
      <c r="AU2774" s="18" t="s">
        <v>84</v>
      </c>
    </row>
    <row r="2775" spans="2:47" s="1" customFormat="1" ht="11.25">
      <c r="B2775" s="33"/>
      <c r="D2775" s="152" t="s">
        <v>648</v>
      </c>
      <c r="F2775" s="188" t="s">
        <v>3384</v>
      </c>
      <c r="H2775" s="189">
        <v>4.45</v>
      </c>
      <c r="L2775" s="33"/>
      <c r="M2775" s="155"/>
      <c r="T2775" s="57"/>
      <c r="AU2775" s="18" t="s">
        <v>84</v>
      </c>
    </row>
    <row r="2776" spans="2:47" s="1" customFormat="1" ht="11.25">
      <c r="B2776" s="33"/>
      <c r="D2776" s="152" t="s">
        <v>648</v>
      </c>
      <c r="F2776" s="188" t="s">
        <v>3129</v>
      </c>
      <c r="H2776" s="189">
        <v>0</v>
      </c>
      <c r="L2776" s="33"/>
      <c r="M2776" s="155"/>
      <c r="T2776" s="57"/>
      <c r="AU2776" s="18" t="s">
        <v>84</v>
      </c>
    </row>
    <row r="2777" spans="2:47" s="1" customFormat="1" ht="11.25">
      <c r="B2777" s="33"/>
      <c r="D2777" s="152" t="s">
        <v>648</v>
      </c>
      <c r="F2777" s="188" t="s">
        <v>3385</v>
      </c>
      <c r="H2777" s="189">
        <v>5.23</v>
      </c>
      <c r="L2777" s="33"/>
      <c r="M2777" s="155"/>
      <c r="T2777" s="57"/>
      <c r="AU2777" s="18" t="s">
        <v>84</v>
      </c>
    </row>
    <row r="2778" spans="2:47" s="1" customFormat="1" ht="11.25">
      <c r="B2778" s="33"/>
      <c r="D2778" s="152" t="s">
        <v>648</v>
      </c>
      <c r="F2778" s="188" t="s">
        <v>3136</v>
      </c>
      <c r="H2778" s="189">
        <v>0</v>
      </c>
      <c r="L2778" s="33"/>
      <c r="M2778" s="155"/>
      <c r="T2778" s="57"/>
      <c r="AU2778" s="18" t="s">
        <v>84</v>
      </c>
    </row>
    <row r="2779" spans="2:47" s="1" customFormat="1" ht="11.25">
      <c r="B2779" s="33"/>
      <c r="D2779" s="152" t="s">
        <v>648</v>
      </c>
      <c r="F2779" s="188" t="s">
        <v>3202</v>
      </c>
      <c r="H2779" s="189">
        <v>1.94</v>
      </c>
      <c r="L2779" s="33"/>
      <c r="M2779" s="155"/>
      <c r="T2779" s="57"/>
      <c r="AU2779" s="18" t="s">
        <v>84</v>
      </c>
    </row>
    <row r="2780" spans="2:47" s="1" customFormat="1" ht="11.25">
      <c r="B2780" s="33"/>
      <c r="D2780" s="152" t="s">
        <v>648</v>
      </c>
      <c r="F2780" s="188" t="s">
        <v>3138</v>
      </c>
      <c r="H2780" s="189">
        <v>0</v>
      </c>
      <c r="L2780" s="33"/>
      <c r="M2780" s="155"/>
      <c r="T2780" s="57"/>
      <c r="AU2780" s="18" t="s">
        <v>84</v>
      </c>
    </row>
    <row r="2781" spans="2:47" s="1" customFormat="1" ht="11.25">
      <c r="B2781" s="33"/>
      <c r="D2781" s="152" t="s">
        <v>648</v>
      </c>
      <c r="F2781" s="188" t="s">
        <v>3386</v>
      </c>
      <c r="H2781" s="189">
        <v>3.5</v>
      </c>
      <c r="L2781" s="33"/>
      <c r="M2781" s="155"/>
      <c r="T2781" s="57"/>
      <c r="AU2781" s="18" t="s">
        <v>84</v>
      </c>
    </row>
    <row r="2782" spans="2:47" s="1" customFormat="1" ht="11.25">
      <c r="B2782" s="33"/>
      <c r="D2782" s="152" t="s">
        <v>648</v>
      </c>
      <c r="F2782" s="188" t="s">
        <v>3140</v>
      </c>
      <c r="H2782" s="189">
        <v>0</v>
      </c>
      <c r="L2782" s="33"/>
      <c r="M2782" s="155"/>
      <c r="T2782" s="57"/>
      <c r="AU2782" s="18" t="s">
        <v>84</v>
      </c>
    </row>
    <row r="2783" spans="2:47" s="1" customFormat="1" ht="11.25">
      <c r="B2783" s="33"/>
      <c r="D2783" s="152" t="s">
        <v>648</v>
      </c>
      <c r="F2783" s="188" t="s">
        <v>3203</v>
      </c>
      <c r="H2783" s="189">
        <v>5.47</v>
      </c>
      <c r="L2783" s="33"/>
      <c r="M2783" s="155"/>
      <c r="T2783" s="57"/>
      <c r="AU2783" s="18" t="s">
        <v>84</v>
      </c>
    </row>
    <row r="2784" spans="2:47" s="1" customFormat="1" ht="11.25">
      <c r="B2784" s="33"/>
      <c r="D2784" s="152" t="s">
        <v>648</v>
      </c>
      <c r="F2784" s="188" t="s">
        <v>3143</v>
      </c>
      <c r="H2784" s="189">
        <v>0</v>
      </c>
      <c r="L2784" s="33"/>
      <c r="M2784" s="155"/>
      <c r="T2784" s="57"/>
      <c r="AU2784" s="18" t="s">
        <v>84</v>
      </c>
    </row>
    <row r="2785" spans="2:65" s="1" customFormat="1" ht="11.25">
      <c r="B2785" s="33"/>
      <c r="D2785" s="152" t="s">
        <v>648</v>
      </c>
      <c r="F2785" s="188" t="s">
        <v>3202</v>
      </c>
      <c r="H2785" s="189">
        <v>1.94</v>
      </c>
      <c r="L2785" s="33"/>
      <c r="M2785" s="155"/>
      <c r="T2785" s="57"/>
      <c r="AU2785" s="18" t="s">
        <v>84</v>
      </c>
    </row>
    <row r="2786" spans="2:65" s="1" customFormat="1" ht="11.25">
      <c r="B2786" s="33"/>
      <c r="D2786" s="152" t="s">
        <v>648</v>
      </c>
      <c r="F2786" s="188" t="s">
        <v>3144</v>
      </c>
      <c r="H2786" s="189">
        <v>0</v>
      </c>
      <c r="L2786" s="33"/>
      <c r="M2786" s="155"/>
      <c r="T2786" s="57"/>
      <c r="AU2786" s="18" t="s">
        <v>84</v>
      </c>
    </row>
    <row r="2787" spans="2:65" s="1" customFormat="1" ht="11.25">
      <c r="B2787" s="33"/>
      <c r="D2787" s="152" t="s">
        <v>648</v>
      </c>
      <c r="F2787" s="188" t="s">
        <v>3386</v>
      </c>
      <c r="H2787" s="189">
        <v>3.5</v>
      </c>
      <c r="L2787" s="33"/>
      <c r="M2787" s="155"/>
      <c r="T2787" s="57"/>
      <c r="AU2787" s="18" t="s">
        <v>84</v>
      </c>
    </row>
    <row r="2788" spans="2:65" s="1" customFormat="1" ht="11.25">
      <c r="B2788" s="33"/>
      <c r="D2788" s="152" t="s">
        <v>648</v>
      </c>
      <c r="F2788" s="188" t="s">
        <v>325</v>
      </c>
      <c r="H2788" s="189">
        <v>26.03</v>
      </c>
      <c r="L2788" s="33"/>
      <c r="M2788" s="155"/>
      <c r="T2788" s="57"/>
      <c r="AU2788" s="18" t="s">
        <v>84</v>
      </c>
    </row>
    <row r="2789" spans="2:65" s="1" customFormat="1" ht="11.25">
      <c r="B2789" s="33"/>
      <c r="D2789" s="152" t="s">
        <v>648</v>
      </c>
      <c r="F2789" s="187" t="s">
        <v>3387</v>
      </c>
      <c r="L2789" s="33"/>
      <c r="M2789" s="155"/>
      <c r="T2789" s="57"/>
      <c r="AU2789" s="18" t="s">
        <v>84</v>
      </c>
    </row>
    <row r="2790" spans="2:65" s="1" customFormat="1" ht="11.25">
      <c r="B2790" s="33"/>
      <c r="D2790" s="152" t="s">
        <v>648</v>
      </c>
      <c r="F2790" s="188" t="s">
        <v>3102</v>
      </c>
      <c r="H2790" s="189">
        <v>0</v>
      </c>
      <c r="L2790" s="33"/>
      <c r="M2790" s="155"/>
      <c r="T2790" s="57"/>
      <c r="AU2790" s="18" t="s">
        <v>84</v>
      </c>
    </row>
    <row r="2791" spans="2:65" s="1" customFormat="1" ht="11.25">
      <c r="B2791" s="33"/>
      <c r="D2791" s="152" t="s">
        <v>648</v>
      </c>
      <c r="F2791" s="188" t="s">
        <v>3388</v>
      </c>
      <c r="H2791" s="189">
        <v>25.24</v>
      </c>
      <c r="L2791" s="33"/>
      <c r="M2791" s="155"/>
      <c r="T2791" s="57"/>
      <c r="AU2791" s="18" t="s">
        <v>84</v>
      </c>
    </row>
    <row r="2792" spans="2:65" s="1" customFormat="1" ht="11.25">
      <c r="B2792" s="33"/>
      <c r="D2792" s="152" t="s">
        <v>648</v>
      </c>
      <c r="F2792" s="188" t="s">
        <v>3108</v>
      </c>
      <c r="H2792" s="189">
        <v>0</v>
      </c>
      <c r="L2792" s="33"/>
      <c r="M2792" s="155"/>
      <c r="T2792" s="57"/>
      <c r="AU2792" s="18" t="s">
        <v>84</v>
      </c>
    </row>
    <row r="2793" spans="2:65" s="1" customFormat="1" ht="11.25">
      <c r="B2793" s="33"/>
      <c r="D2793" s="152" t="s">
        <v>648</v>
      </c>
      <c r="F2793" s="188" t="s">
        <v>3389</v>
      </c>
      <c r="H2793" s="189">
        <v>27.34</v>
      </c>
      <c r="L2793" s="33"/>
      <c r="M2793" s="155"/>
      <c r="T2793" s="57"/>
      <c r="AU2793" s="18" t="s">
        <v>84</v>
      </c>
    </row>
    <row r="2794" spans="2:65" s="1" customFormat="1" ht="11.25">
      <c r="B2794" s="33"/>
      <c r="D2794" s="152" t="s">
        <v>648</v>
      </c>
      <c r="F2794" s="188" t="s">
        <v>325</v>
      </c>
      <c r="H2794" s="189">
        <v>52.58</v>
      </c>
      <c r="L2794" s="33"/>
      <c r="M2794" s="155"/>
      <c r="T2794" s="57"/>
      <c r="AU2794" s="18" t="s">
        <v>84</v>
      </c>
    </row>
    <row r="2795" spans="2:65" s="1" customFormat="1" ht="24.2" customHeight="1">
      <c r="B2795" s="33"/>
      <c r="C2795" s="177" t="s">
        <v>1899</v>
      </c>
      <c r="D2795" s="177" t="s">
        <v>390</v>
      </c>
      <c r="E2795" s="178" t="s">
        <v>1303</v>
      </c>
      <c r="F2795" s="179" t="s">
        <v>1304</v>
      </c>
      <c r="G2795" s="180" t="s">
        <v>312</v>
      </c>
      <c r="H2795" s="181">
        <v>410.55200000000002</v>
      </c>
      <c r="I2795" s="182"/>
      <c r="J2795" s="183">
        <f>ROUND(I2795*H2795,2)</f>
        <v>0</v>
      </c>
      <c r="K2795" s="179" t="s">
        <v>313</v>
      </c>
      <c r="L2795" s="184"/>
      <c r="M2795" s="185" t="s">
        <v>1</v>
      </c>
      <c r="N2795" s="186" t="s">
        <v>40</v>
      </c>
      <c r="P2795" s="148">
        <f>O2795*H2795</f>
        <v>0</v>
      </c>
      <c r="Q2795" s="148">
        <v>5.1999999999999995E-4</v>
      </c>
      <c r="R2795" s="148">
        <f>Q2795*H2795</f>
        <v>0.21348703999999999</v>
      </c>
      <c r="S2795" s="148">
        <v>0</v>
      </c>
      <c r="T2795" s="149">
        <f>S2795*H2795</f>
        <v>0</v>
      </c>
      <c r="AR2795" s="150" t="s">
        <v>524</v>
      </c>
      <c r="AT2795" s="150" t="s">
        <v>390</v>
      </c>
      <c r="AU2795" s="150" t="s">
        <v>84</v>
      </c>
      <c r="AY2795" s="18" t="s">
        <v>307</v>
      </c>
      <c r="BE2795" s="151">
        <f>IF(N2795="základní",J2795,0)</f>
        <v>0</v>
      </c>
      <c r="BF2795" s="151">
        <f>IF(N2795="snížená",J2795,0)</f>
        <v>0</v>
      </c>
      <c r="BG2795" s="151">
        <f>IF(N2795="zákl. přenesená",J2795,0)</f>
        <v>0</v>
      </c>
      <c r="BH2795" s="151">
        <f>IF(N2795="sníž. přenesená",J2795,0)</f>
        <v>0</v>
      </c>
      <c r="BI2795" s="151">
        <f>IF(N2795="nulová",J2795,0)</f>
        <v>0</v>
      </c>
      <c r="BJ2795" s="18" t="s">
        <v>82</v>
      </c>
      <c r="BK2795" s="151">
        <f>ROUND(I2795*H2795,2)</f>
        <v>0</v>
      </c>
      <c r="BL2795" s="18" t="s">
        <v>417</v>
      </c>
      <c r="BM2795" s="150" t="s">
        <v>3778</v>
      </c>
    </row>
    <row r="2796" spans="2:65" s="1" customFormat="1" ht="19.5">
      <c r="B2796" s="33"/>
      <c r="D2796" s="152" t="s">
        <v>316</v>
      </c>
      <c r="F2796" s="153" t="s">
        <v>1304</v>
      </c>
      <c r="I2796" s="154"/>
      <c r="L2796" s="33"/>
      <c r="M2796" s="155"/>
      <c r="T2796" s="57"/>
      <c r="AT2796" s="18" t="s">
        <v>316</v>
      </c>
      <c r="AU2796" s="18" t="s">
        <v>84</v>
      </c>
    </row>
    <row r="2797" spans="2:65" s="13" customFormat="1" ht="11.25">
      <c r="B2797" s="162"/>
      <c r="D2797" s="152" t="s">
        <v>318</v>
      </c>
      <c r="F2797" s="164" t="s">
        <v>3779</v>
      </c>
      <c r="H2797" s="165">
        <v>410.55200000000002</v>
      </c>
      <c r="I2797" s="166"/>
      <c r="L2797" s="162"/>
      <c r="M2797" s="167"/>
      <c r="T2797" s="168"/>
      <c r="AT2797" s="163" t="s">
        <v>318</v>
      </c>
      <c r="AU2797" s="163" t="s">
        <v>84</v>
      </c>
      <c r="AV2797" s="13" t="s">
        <v>84</v>
      </c>
      <c r="AW2797" s="13" t="s">
        <v>4</v>
      </c>
      <c r="AX2797" s="13" t="s">
        <v>82</v>
      </c>
      <c r="AY2797" s="163" t="s">
        <v>307</v>
      </c>
    </row>
    <row r="2798" spans="2:65" s="1" customFormat="1" ht="24.2" customHeight="1">
      <c r="B2798" s="33"/>
      <c r="C2798" s="139" t="s">
        <v>1904</v>
      </c>
      <c r="D2798" s="139" t="s">
        <v>309</v>
      </c>
      <c r="E2798" s="140" t="s">
        <v>1298</v>
      </c>
      <c r="F2798" s="141" t="s">
        <v>1299</v>
      </c>
      <c r="G2798" s="142" t="s">
        <v>312</v>
      </c>
      <c r="H2798" s="143">
        <v>666.23199999999997</v>
      </c>
      <c r="I2798" s="144"/>
      <c r="J2798" s="145">
        <f>ROUND(I2798*H2798,2)</f>
        <v>0</v>
      </c>
      <c r="K2798" s="141" t="s">
        <v>313</v>
      </c>
      <c r="L2798" s="33"/>
      <c r="M2798" s="146" t="s">
        <v>1</v>
      </c>
      <c r="N2798" s="147" t="s">
        <v>40</v>
      </c>
      <c r="P2798" s="148">
        <f>O2798*H2798</f>
        <v>0</v>
      </c>
      <c r="Q2798" s="148">
        <v>0</v>
      </c>
      <c r="R2798" s="148">
        <f>Q2798*H2798</f>
        <v>0</v>
      </c>
      <c r="S2798" s="148">
        <v>0</v>
      </c>
      <c r="T2798" s="149">
        <f>S2798*H2798</f>
        <v>0</v>
      </c>
      <c r="AR2798" s="150" t="s">
        <v>417</v>
      </c>
      <c r="AT2798" s="150" t="s">
        <v>309</v>
      </c>
      <c r="AU2798" s="150" t="s">
        <v>84</v>
      </c>
      <c r="AY2798" s="18" t="s">
        <v>307</v>
      </c>
      <c r="BE2798" s="151">
        <f>IF(N2798="základní",J2798,0)</f>
        <v>0</v>
      </c>
      <c r="BF2798" s="151">
        <f>IF(N2798="snížená",J2798,0)</f>
        <v>0</v>
      </c>
      <c r="BG2798" s="151">
        <f>IF(N2798="zákl. přenesená",J2798,0)</f>
        <v>0</v>
      </c>
      <c r="BH2798" s="151">
        <f>IF(N2798="sníž. přenesená",J2798,0)</f>
        <v>0</v>
      </c>
      <c r="BI2798" s="151">
        <f>IF(N2798="nulová",J2798,0)</f>
        <v>0</v>
      </c>
      <c r="BJ2798" s="18" t="s">
        <v>82</v>
      </c>
      <c r="BK2798" s="151">
        <f>ROUND(I2798*H2798,2)</f>
        <v>0</v>
      </c>
      <c r="BL2798" s="18" t="s">
        <v>417</v>
      </c>
      <c r="BM2798" s="150" t="s">
        <v>3780</v>
      </c>
    </row>
    <row r="2799" spans="2:65" s="1" customFormat="1" ht="19.5">
      <c r="B2799" s="33"/>
      <c r="D2799" s="152" t="s">
        <v>316</v>
      </c>
      <c r="F2799" s="153" t="s">
        <v>1301</v>
      </c>
      <c r="I2799" s="154"/>
      <c r="L2799" s="33"/>
      <c r="M2799" s="155"/>
      <c r="T2799" s="57"/>
      <c r="AT2799" s="18" t="s">
        <v>316</v>
      </c>
      <c r="AU2799" s="18" t="s">
        <v>84</v>
      </c>
    </row>
    <row r="2800" spans="2:65" s="13" customFormat="1" ht="11.25">
      <c r="B2800" s="162"/>
      <c r="D2800" s="152" t="s">
        <v>318</v>
      </c>
      <c r="E2800" s="163" t="s">
        <v>1</v>
      </c>
      <c r="F2800" s="164" t="s">
        <v>3366</v>
      </c>
      <c r="H2800" s="165">
        <v>391.00200000000001</v>
      </c>
      <c r="I2800" s="166"/>
      <c r="L2800" s="162"/>
      <c r="M2800" s="167"/>
      <c r="T2800" s="168"/>
      <c r="AT2800" s="163" t="s">
        <v>318</v>
      </c>
      <c r="AU2800" s="163" t="s">
        <v>84</v>
      </c>
      <c r="AV2800" s="13" t="s">
        <v>84</v>
      </c>
      <c r="AW2800" s="13" t="s">
        <v>32</v>
      </c>
      <c r="AX2800" s="13" t="s">
        <v>75</v>
      </c>
      <c r="AY2800" s="163" t="s">
        <v>307</v>
      </c>
    </row>
    <row r="2801" spans="2:51" s="13" customFormat="1" ht="11.25">
      <c r="B2801" s="162"/>
      <c r="D2801" s="152" t="s">
        <v>318</v>
      </c>
      <c r="E2801" s="163" t="s">
        <v>1</v>
      </c>
      <c r="F2801" s="164" t="s">
        <v>3367</v>
      </c>
      <c r="H2801" s="165">
        <v>275.23</v>
      </c>
      <c r="I2801" s="166"/>
      <c r="L2801" s="162"/>
      <c r="M2801" s="167"/>
      <c r="T2801" s="168"/>
      <c r="AT2801" s="163" t="s">
        <v>318</v>
      </c>
      <c r="AU2801" s="163" t="s">
        <v>84</v>
      </c>
      <c r="AV2801" s="13" t="s">
        <v>84</v>
      </c>
      <c r="AW2801" s="13" t="s">
        <v>32</v>
      </c>
      <c r="AX2801" s="13" t="s">
        <v>75</v>
      </c>
      <c r="AY2801" s="163" t="s">
        <v>307</v>
      </c>
    </row>
    <row r="2802" spans="2:51" s="14" customFormat="1" ht="11.25">
      <c r="B2802" s="169"/>
      <c r="D2802" s="152" t="s">
        <v>318</v>
      </c>
      <c r="E2802" s="170" t="s">
        <v>1</v>
      </c>
      <c r="F2802" s="171" t="s">
        <v>325</v>
      </c>
      <c r="H2802" s="172">
        <v>666.23199999999997</v>
      </c>
      <c r="I2802" s="173"/>
      <c r="L2802" s="169"/>
      <c r="M2802" s="174"/>
      <c r="T2802" s="175"/>
      <c r="AT2802" s="170" t="s">
        <v>318</v>
      </c>
      <c r="AU2802" s="170" t="s">
        <v>84</v>
      </c>
      <c r="AV2802" s="14" t="s">
        <v>314</v>
      </c>
      <c r="AW2802" s="14" t="s">
        <v>32</v>
      </c>
      <c r="AX2802" s="14" t="s">
        <v>82</v>
      </c>
      <c r="AY2802" s="170" t="s">
        <v>307</v>
      </c>
    </row>
    <row r="2803" spans="2:51" s="1" customFormat="1" ht="11.25">
      <c r="B2803" s="33"/>
      <c r="D2803" s="152" t="s">
        <v>648</v>
      </c>
      <c r="F2803" s="187" t="s">
        <v>732</v>
      </c>
      <c r="L2803" s="33"/>
      <c r="M2803" s="155"/>
      <c r="T2803" s="57"/>
      <c r="AU2803" s="18" t="s">
        <v>84</v>
      </c>
    </row>
    <row r="2804" spans="2:51" s="1" customFormat="1" ht="11.25">
      <c r="B2804" s="33"/>
      <c r="D2804" s="152" t="s">
        <v>648</v>
      </c>
      <c r="F2804" s="188" t="s">
        <v>3104</v>
      </c>
      <c r="H2804" s="189">
        <v>0</v>
      </c>
      <c r="L2804" s="33"/>
      <c r="M2804" s="155"/>
      <c r="T2804" s="57"/>
      <c r="AU2804" s="18" t="s">
        <v>84</v>
      </c>
    </row>
    <row r="2805" spans="2:51" s="1" customFormat="1" ht="11.25">
      <c r="B2805" s="33"/>
      <c r="D2805" s="152" t="s">
        <v>648</v>
      </c>
      <c r="F2805" s="188" t="s">
        <v>3368</v>
      </c>
      <c r="H2805" s="189">
        <v>26.01</v>
      </c>
      <c r="L2805" s="33"/>
      <c r="M2805" s="155"/>
      <c r="T2805" s="57"/>
      <c r="AU2805" s="18" t="s">
        <v>84</v>
      </c>
    </row>
    <row r="2806" spans="2:51" s="1" customFormat="1" ht="11.25">
      <c r="B2806" s="33"/>
      <c r="D2806" s="152" t="s">
        <v>648</v>
      </c>
      <c r="F2806" s="188" t="s">
        <v>3106</v>
      </c>
      <c r="H2806" s="189">
        <v>0</v>
      </c>
      <c r="L2806" s="33"/>
      <c r="M2806" s="155"/>
      <c r="T2806" s="57"/>
      <c r="AU2806" s="18" t="s">
        <v>84</v>
      </c>
    </row>
    <row r="2807" spans="2:51" s="1" customFormat="1" ht="11.25">
      <c r="B2807" s="33"/>
      <c r="D2807" s="152" t="s">
        <v>648</v>
      </c>
      <c r="F2807" s="188" t="s">
        <v>3369</v>
      </c>
      <c r="H2807" s="189">
        <v>12.4</v>
      </c>
      <c r="L2807" s="33"/>
      <c r="M2807" s="155"/>
      <c r="T2807" s="57"/>
      <c r="AU2807" s="18" t="s">
        <v>84</v>
      </c>
    </row>
    <row r="2808" spans="2:51" s="1" customFormat="1" ht="11.25">
      <c r="B2808" s="33"/>
      <c r="D2808" s="152" t="s">
        <v>648</v>
      </c>
      <c r="F2808" s="188" t="s">
        <v>325</v>
      </c>
      <c r="H2808" s="189">
        <v>38.409999999999997</v>
      </c>
      <c r="L2808" s="33"/>
      <c r="M2808" s="155"/>
      <c r="T2808" s="57"/>
      <c r="AU2808" s="18" t="s">
        <v>84</v>
      </c>
    </row>
    <row r="2809" spans="2:51" s="1" customFormat="1" ht="11.25">
      <c r="B2809" s="33"/>
      <c r="D2809" s="152" t="s">
        <v>648</v>
      </c>
      <c r="F2809" s="187" t="s">
        <v>3370</v>
      </c>
      <c r="L2809" s="33"/>
      <c r="M2809" s="155"/>
      <c r="T2809" s="57"/>
      <c r="AU2809" s="18" t="s">
        <v>84</v>
      </c>
    </row>
    <row r="2810" spans="2:51" s="1" customFormat="1" ht="11.25">
      <c r="B2810" s="33"/>
      <c r="D2810" s="152" t="s">
        <v>648</v>
      </c>
      <c r="F2810" s="188" t="s">
        <v>3087</v>
      </c>
      <c r="H2810" s="189">
        <v>0</v>
      </c>
      <c r="L2810" s="33"/>
      <c r="M2810" s="155"/>
      <c r="T2810" s="57"/>
      <c r="AU2810" s="18" t="s">
        <v>84</v>
      </c>
    </row>
    <row r="2811" spans="2:51" s="1" customFormat="1" ht="11.25">
      <c r="B2811" s="33"/>
      <c r="D2811" s="152" t="s">
        <v>648</v>
      </c>
      <c r="F2811" s="188" t="s">
        <v>3088</v>
      </c>
      <c r="H2811" s="189">
        <v>33.130000000000003</v>
      </c>
      <c r="L2811" s="33"/>
      <c r="M2811" s="155"/>
      <c r="T2811" s="57"/>
      <c r="AU2811" s="18" t="s">
        <v>84</v>
      </c>
    </row>
    <row r="2812" spans="2:51" s="1" customFormat="1" ht="11.25">
      <c r="B2812" s="33"/>
      <c r="D2812" s="152" t="s">
        <v>648</v>
      </c>
      <c r="F2812" s="188" t="s">
        <v>3100</v>
      </c>
      <c r="H2812" s="189">
        <v>0</v>
      </c>
      <c r="L2812" s="33"/>
      <c r="M2812" s="155"/>
      <c r="T2812" s="57"/>
      <c r="AU2812" s="18" t="s">
        <v>84</v>
      </c>
    </row>
    <row r="2813" spans="2:51" s="1" customFormat="1" ht="11.25">
      <c r="B2813" s="33"/>
      <c r="D2813" s="152" t="s">
        <v>648</v>
      </c>
      <c r="F2813" s="188" t="s">
        <v>3371</v>
      </c>
      <c r="H2813" s="189">
        <v>25.53</v>
      </c>
      <c r="L2813" s="33"/>
      <c r="M2813" s="155"/>
      <c r="T2813" s="57"/>
      <c r="AU2813" s="18" t="s">
        <v>84</v>
      </c>
    </row>
    <row r="2814" spans="2:51" s="1" customFormat="1" ht="11.25">
      <c r="B2814" s="33"/>
      <c r="D2814" s="152" t="s">
        <v>648</v>
      </c>
      <c r="F2814" s="188" t="s">
        <v>3089</v>
      </c>
      <c r="H2814" s="189">
        <v>0</v>
      </c>
      <c r="L2814" s="33"/>
      <c r="M2814" s="155"/>
      <c r="T2814" s="57"/>
      <c r="AU2814" s="18" t="s">
        <v>84</v>
      </c>
    </row>
    <row r="2815" spans="2:51" s="1" customFormat="1" ht="11.25">
      <c r="B2815" s="33"/>
      <c r="D2815" s="152" t="s">
        <v>648</v>
      </c>
      <c r="F2815" s="188" t="s">
        <v>3090</v>
      </c>
      <c r="H2815" s="189">
        <v>3.74</v>
      </c>
      <c r="L2815" s="33"/>
      <c r="M2815" s="155"/>
      <c r="T2815" s="57"/>
      <c r="AU2815" s="18" t="s">
        <v>84</v>
      </c>
    </row>
    <row r="2816" spans="2:51" s="1" customFormat="1" ht="11.25">
      <c r="B2816" s="33"/>
      <c r="D2816" s="152" t="s">
        <v>648</v>
      </c>
      <c r="F2816" s="188" t="s">
        <v>3121</v>
      </c>
      <c r="H2816" s="189">
        <v>0</v>
      </c>
      <c r="L2816" s="33"/>
      <c r="M2816" s="155"/>
      <c r="T2816" s="57"/>
      <c r="AU2816" s="18" t="s">
        <v>84</v>
      </c>
    </row>
    <row r="2817" spans="2:47" s="1" customFormat="1" ht="11.25">
      <c r="B2817" s="33"/>
      <c r="D2817" s="152" t="s">
        <v>648</v>
      </c>
      <c r="F2817" s="188" t="s">
        <v>3372</v>
      </c>
      <c r="H2817" s="189">
        <v>70.760000000000005</v>
      </c>
      <c r="L2817" s="33"/>
      <c r="M2817" s="155"/>
      <c r="T2817" s="57"/>
      <c r="AU2817" s="18" t="s">
        <v>84</v>
      </c>
    </row>
    <row r="2818" spans="2:47" s="1" customFormat="1" ht="11.25">
      <c r="B2818" s="33"/>
      <c r="D2818" s="152" t="s">
        <v>648</v>
      </c>
      <c r="F2818" s="188" t="s">
        <v>3373</v>
      </c>
      <c r="H2818" s="189">
        <v>0</v>
      </c>
      <c r="L2818" s="33"/>
      <c r="M2818" s="155"/>
      <c r="T2818" s="57"/>
      <c r="AU2818" s="18" t="s">
        <v>84</v>
      </c>
    </row>
    <row r="2819" spans="2:47" s="1" customFormat="1" ht="11.25">
      <c r="B2819" s="33"/>
      <c r="D2819" s="152" t="s">
        <v>648</v>
      </c>
      <c r="F2819" s="188" t="s">
        <v>3374</v>
      </c>
      <c r="H2819" s="189">
        <v>26.89</v>
      </c>
      <c r="L2819" s="33"/>
      <c r="M2819" s="155"/>
      <c r="T2819" s="57"/>
      <c r="AU2819" s="18" t="s">
        <v>84</v>
      </c>
    </row>
    <row r="2820" spans="2:47" s="1" customFormat="1" ht="11.25">
      <c r="B2820" s="33"/>
      <c r="D2820" s="152" t="s">
        <v>648</v>
      </c>
      <c r="F2820" s="188" t="s">
        <v>3091</v>
      </c>
      <c r="H2820" s="189">
        <v>0</v>
      </c>
      <c r="L2820" s="33"/>
      <c r="M2820" s="155"/>
      <c r="T2820" s="57"/>
      <c r="AU2820" s="18" t="s">
        <v>84</v>
      </c>
    </row>
    <row r="2821" spans="2:47" s="1" customFormat="1" ht="11.25">
      <c r="B2821" s="33"/>
      <c r="D2821" s="152" t="s">
        <v>648</v>
      </c>
      <c r="F2821" s="188" t="s">
        <v>3092</v>
      </c>
      <c r="H2821" s="189">
        <v>14.77</v>
      </c>
      <c r="L2821" s="33"/>
      <c r="M2821" s="155"/>
      <c r="T2821" s="57"/>
      <c r="AU2821" s="18" t="s">
        <v>84</v>
      </c>
    </row>
    <row r="2822" spans="2:47" s="1" customFormat="1" ht="11.25">
      <c r="B2822" s="33"/>
      <c r="D2822" s="152" t="s">
        <v>648</v>
      </c>
      <c r="F2822" s="188" t="s">
        <v>3132</v>
      </c>
      <c r="H2822" s="189">
        <v>0</v>
      </c>
      <c r="L2822" s="33"/>
      <c r="M2822" s="155"/>
      <c r="T2822" s="57"/>
      <c r="AU2822" s="18" t="s">
        <v>84</v>
      </c>
    </row>
    <row r="2823" spans="2:47" s="1" customFormat="1" ht="11.25">
      <c r="B2823" s="33"/>
      <c r="D2823" s="152" t="s">
        <v>648</v>
      </c>
      <c r="F2823" s="188" t="s">
        <v>3200</v>
      </c>
      <c r="H2823" s="189">
        <v>2.1019999999999999</v>
      </c>
      <c r="L2823" s="33"/>
      <c r="M2823" s="155"/>
      <c r="T2823" s="57"/>
      <c r="AU2823" s="18" t="s">
        <v>84</v>
      </c>
    </row>
    <row r="2824" spans="2:47" s="1" customFormat="1" ht="11.25">
      <c r="B2824" s="33"/>
      <c r="D2824" s="152" t="s">
        <v>648</v>
      </c>
      <c r="F2824" s="188" t="s">
        <v>325</v>
      </c>
      <c r="H2824" s="189">
        <v>176.922</v>
      </c>
      <c r="L2824" s="33"/>
      <c r="M2824" s="155"/>
      <c r="T2824" s="57"/>
      <c r="AU2824" s="18" t="s">
        <v>84</v>
      </c>
    </row>
    <row r="2825" spans="2:47" s="1" customFormat="1" ht="11.25">
      <c r="B2825" s="33"/>
      <c r="D2825" s="152" t="s">
        <v>648</v>
      </c>
      <c r="F2825" s="187" t="s">
        <v>3375</v>
      </c>
      <c r="L2825" s="33"/>
      <c r="M2825" s="155"/>
      <c r="T2825" s="57"/>
      <c r="AU2825" s="18" t="s">
        <v>84</v>
      </c>
    </row>
    <row r="2826" spans="2:47" s="1" customFormat="1" ht="11.25">
      <c r="B2826" s="33"/>
      <c r="D2826" s="152" t="s">
        <v>648</v>
      </c>
      <c r="F2826" s="188" t="s">
        <v>3110</v>
      </c>
      <c r="H2826" s="189">
        <v>0</v>
      </c>
      <c r="L2826" s="33"/>
      <c r="M2826" s="155"/>
      <c r="T2826" s="57"/>
      <c r="AU2826" s="18" t="s">
        <v>84</v>
      </c>
    </row>
    <row r="2827" spans="2:47" s="1" customFormat="1" ht="11.25">
      <c r="B2827" s="33"/>
      <c r="D2827" s="152" t="s">
        <v>648</v>
      </c>
      <c r="F2827" s="188" t="s">
        <v>3376</v>
      </c>
      <c r="H2827" s="189">
        <v>5.73</v>
      </c>
      <c r="L2827" s="33"/>
      <c r="M2827" s="155"/>
      <c r="T2827" s="57"/>
      <c r="AU2827" s="18" t="s">
        <v>84</v>
      </c>
    </row>
    <row r="2828" spans="2:47" s="1" customFormat="1" ht="11.25">
      <c r="B2828" s="33"/>
      <c r="D2828" s="152" t="s">
        <v>648</v>
      </c>
      <c r="F2828" s="188" t="s">
        <v>3112</v>
      </c>
      <c r="H2828" s="189">
        <v>0</v>
      </c>
      <c r="L2828" s="33"/>
      <c r="M2828" s="155"/>
      <c r="T2828" s="57"/>
      <c r="AU2828" s="18" t="s">
        <v>84</v>
      </c>
    </row>
    <row r="2829" spans="2:47" s="1" customFormat="1" ht="11.25">
      <c r="B2829" s="33"/>
      <c r="D2829" s="152" t="s">
        <v>648</v>
      </c>
      <c r="F2829" s="188" t="s">
        <v>3377</v>
      </c>
      <c r="H2829" s="189">
        <v>1.83</v>
      </c>
      <c r="L2829" s="33"/>
      <c r="M2829" s="155"/>
      <c r="T2829" s="57"/>
      <c r="AU2829" s="18" t="s">
        <v>84</v>
      </c>
    </row>
    <row r="2830" spans="2:47" s="1" customFormat="1" ht="11.25">
      <c r="B2830" s="33"/>
      <c r="D2830" s="152" t="s">
        <v>648</v>
      </c>
      <c r="F2830" s="188" t="s">
        <v>3114</v>
      </c>
      <c r="H2830" s="189">
        <v>0</v>
      </c>
      <c r="L2830" s="33"/>
      <c r="M2830" s="155"/>
      <c r="T2830" s="57"/>
      <c r="AU2830" s="18" t="s">
        <v>84</v>
      </c>
    </row>
    <row r="2831" spans="2:47" s="1" customFormat="1" ht="11.25">
      <c r="B2831" s="33"/>
      <c r="D2831" s="152" t="s">
        <v>648</v>
      </c>
      <c r="F2831" s="188" t="s">
        <v>3378</v>
      </c>
      <c r="H2831" s="189">
        <v>4.9800000000000004</v>
      </c>
      <c r="L2831" s="33"/>
      <c r="M2831" s="155"/>
      <c r="T2831" s="57"/>
      <c r="AU2831" s="18" t="s">
        <v>84</v>
      </c>
    </row>
    <row r="2832" spans="2:47" s="1" customFormat="1" ht="11.25">
      <c r="B2832" s="33"/>
      <c r="D2832" s="152" t="s">
        <v>648</v>
      </c>
      <c r="F2832" s="188" t="s">
        <v>3116</v>
      </c>
      <c r="H2832" s="189">
        <v>0</v>
      </c>
      <c r="L2832" s="33"/>
      <c r="M2832" s="155"/>
      <c r="T2832" s="57"/>
      <c r="AU2832" s="18" t="s">
        <v>84</v>
      </c>
    </row>
    <row r="2833" spans="2:47" s="1" customFormat="1" ht="11.25">
      <c r="B2833" s="33"/>
      <c r="D2833" s="152" t="s">
        <v>648</v>
      </c>
      <c r="F2833" s="188" t="s">
        <v>3379</v>
      </c>
      <c r="H2833" s="189">
        <v>8.98</v>
      </c>
      <c r="L2833" s="33"/>
      <c r="M2833" s="155"/>
      <c r="T2833" s="57"/>
      <c r="AU2833" s="18" t="s">
        <v>84</v>
      </c>
    </row>
    <row r="2834" spans="2:47" s="1" customFormat="1" ht="11.25">
      <c r="B2834" s="33"/>
      <c r="D2834" s="152" t="s">
        <v>648</v>
      </c>
      <c r="F2834" s="188" t="s">
        <v>325</v>
      </c>
      <c r="H2834" s="189">
        <v>21.52</v>
      </c>
      <c r="L2834" s="33"/>
      <c r="M2834" s="155"/>
      <c r="T2834" s="57"/>
      <c r="AU2834" s="18" t="s">
        <v>84</v>
      </c>
    </row>
    <row r="2835" spans="2:47" s="1" customFormat="1" ht="11.25">
      <c r="B2835" s="33"/>
      <c r="D2835" s="152" t="s">
        <v>648</v>
      </c>
      <c r="F2835" s="187" t="s">
        <v>3380</v>
      </c>
      <c r="L2835" s="33"/>
      <c r="M2835" s="155"/>
      <c r="T2835" s="57"/>
      <c r="AU2835" s="18" t="s">
        <v>84</v>
      </c>
    </row>
    <row r="2836" spans="2:47" s="1" customFormat="1" ht="11.25">
      <c r="B2836" s="33"/>
      <c r="D2836" s="152" t="s">
        <v>648</v>
      </c>
      <c r="F2836" s="188" t="s">
        <v>3124</v>
      </c>
      <c r="H2836" s="189">
        <v>0</v>
      </c>
      <c r="L2836" s="33"/>
      <c r="M2836" s="155"/>
      <c r="T2836" s="57"/>
      <c r="AU2836" s="18" t="s">
        <v>84</v>
      </c>
    </row>
    <row r="2837" spans="2:47" s="1" customFormat="1" ht="11.25">
      <c r="B2837" s="33"/>
      <c r="D2837" s="152" t="s">
        <v>648</v>
      </c>
      <c r="F2837" s="188" t="s">
        <v>3381</v>
      </c>
      <c r="H2837" s="189">
        <v>23.32</v>
      </c>
      <c r="L2837" s="33"/>
      <c r="M2837" s="155"/>
      <c r="T2837" s="57"/>
      <c r="AU2837" s="18" t="s">
        <v>84</v>
      </c>
    </row>
    <row r="2838" spans="2:47" s="1" customFormat="1" ht="11.25">
      <c r="B2838" s="33"/>
      <c r="D2838" s="152" t="s">
        <v>648</v>
      </c>
      <c r="F2838" s="188" t="s">
        <v>3126</v>
      </c>
      <c r="H2838" s="189">
        <v>0</v>
      </c>
      <c r="L2838" s="33"/>
      <c r="M2838" s="155"/>
      <c r="T2838" s="57"/>
      <c r="AU2838" s="18" t="s">
        <v>84</v>
      </c>
    </row>
    <row r="2839" spans="2:47" s="1" customFormat="1" ht="11.25">
      <c r="B2839" s="33"/>
      <c r="D2839" s="152" t="s">
        <v>648</v>
      </c>
      <c r="F2839" s="188" t="s">
        <v>3382</v>
      </c>
      <c r="H2839" s="189">
        <v>12.03</v>
      </c>
      <c r="L2839" s="33"/>
      <c r="M2839" s="155"/>
      <c r="T2839" s="57"/>
      <c r="AU2839" s="18" t="s">
        <v>84</v>
      </c>
    </row>
    <row r="2840" spans="2:47" s="1" customFormat="1" ht="11.25">
      <c r="B2840" s="33"/>
      <c r="D2840" s="152" t="s">
        <v>648</v>
      </c>
      <c r="F2840" s="188" t="s">
        <v>3128</v>
      </c>
      <c r="H2840" s="189">
        <v>0</v>
      </c>
      <c r="L2840" s="33"/>
      <c r="M2840" s="155"/>
      <c r="T2840" s="57"/>
      <c r="AU2840" s="18" t="s">
        <v>84</v>
      </c>
    </row>
    <row r="2841" spans="2:47" s="1" customFormat="1" ht="11.25">
      <c r="B2841" s="33"/>
      <c r="D2841" s="152" t="s">
        <v>648</v>
      </c>
      <c r="F2841" s="188" t="s">
        <v>3199</v>
      </c>
      <c r="H2841" s="189">
        <v>1.35</v>
      </c>
      <c r="L2841" s="33"/>
      <c r="M2841" s="155"/>
      <c r="T2841" s="57"/>
      <c r="AU2841" s="18" t="s">
        <v>84</v>
      </c>
    </row>
    <row r="2842" spans="2:47" s="1" customFormat="1" ht="11.25">
      <c r="B2842" s="33"/>
      <c r="D2842" s="152" t="s">
        <v>648</v>
      </c>
      <c r="F2842" s="188" t="s">
        <v>3134</v>
      </c>
      <c r="H2842" s="189">
        <v>0</v>
      </c>
      <c r="L2842" s="33"/>
      <c r="M2842" s="155"/>
      <c r="T2842" s="57"/>
      <c r="AU2842" s="18" t="s">
        <v>84</v>
      </c>
    </row>
    <row r="2843" spans="2:47" s="1" customFormat="1" ht="11.25">
      <c r="B2843" s="33"/>
      <c r="D2843" s="152" t="s">
        <v>648</v>
      </c>
      <c r="F2843" s="188" t="s">
        <v>3201</v>
      </c>
      <c r="H2843" s="189">
        <v>19.420000000000002</v>
      </c>
      <c r="L2843" s="33"/>
      <c r="M2843" s="155"/>
      <c r="T2843" s="57"/>
      <c r="AU2843" s="18" t="s">
        <v>84</v>
      </c>
    </row>
    <row r="2844" spans="2:47" s="1" customFormat="1" ht="11.25">
      <c r="B2844" s="33"/>
      <c r="D2844" s="152" t="s">
        <v>648</v>
      </c>
      <c r="F2844" s="188" t="s">
        <v>3142</v>
      </c>
      <c r="H2844" s="189">
        <v>0</v>
      </c>
      <c r="L2844" s="33"/>
      <c r="M2844" s="155"/>
      <c r="T2844" s="57"/>
      <c r="AU2844" s="18" t="s">
        <v>84</v>
      </c>
    </row>
    <row r="2845" spans="2:47" s="1" customFormat="1" ht="11.25">
      <c r="B2845" s="33"/>
      <c r="D2845" s="152" t="s">
        <v>648</v>
      </c>
      <c r="F2845" s="188" t="s">
        <v>3201</v>
      </c>
      <c r="H2845" s="189">
        <v>19.420000000000002</v>
      </c>
      <c r="L2845" s="33"/>
      <c r="M2845" s="155"/>
      <c r="T2845" s="57"/>
      <c r="AU2845" s="18" t="s">
        <v>84</v>
      </c>
    </row>
    <row r="2846" spans="2:47" s="1" customFormat="1" ht="11.25">
      <c r="B2846" s="33"/>
      <c r="D2846" s="152" t="s">
        <v>648</v>
      </c>
      <c r="F2846" s="188" t="s">
        <v>325</v>
      </c>
      <c r="H2846" s="189">
        <v>75.540000000000006</v>
      </c>
      <c r="L2846" s="33"/>
      <c r="M2846" s="155"/>
      <c r="T2846" s="57"/>
      <c r="AU2846" s="18" t="s">
        <v>84</v>
      </c>
    </row>
    <row r="2847" spans="2:47" s="1" customFormat="1" ht="11.25">
      <c r="B2847" s="33"/>
      <c r="D2847" s="152" t="s">
        <v>648</v>
      </c>
      <c r="F2847" s="187" t="s">
        <v>3383</v>
      </c>
      <c r="L2847" s="33"/>
      <c r="M2847" s="155"/>
      <c r="T2847" s="57"/>
      <c r="AU2847" s="18" t="s">
        <v>84</v>
      </c>
    </row>
    <row r="2848" spans="2:47" s="1" customFormat="1" ht="11.25">
      <c r="B2848" s="33"/>
      <c r="D2848" s="152" t="s">
        <v>648</v>
      </c>
      <c r="F2848" s="188" t="s">
        <v>3122</v>
      </c>
      <c r="H2848" s="189">
        <v>0</v>
      </c>
      <c r="L2848" s="33"/>
      <c r="M2848" s="155"/>
      <c r="T2848" s="57"/>
      <c r="AU2848" s="18" t="s">
        <v>84</v>
      </c>
    </row>
    <row r="2849" spans="2:47" s="1" customFormat="1" ht="11.25">
      <c r="B2849" s="33"/>
      <c r="D2849" s="152" t="s">
        <v>648</v>
      </c>
      <c r="F2849" s="188" t="s">
        <v>3384</v>
      </c>
      <c r="H2849" s="189">
        <v>4.45</v>
      </c>
      <c r="L2849" s="33"/>
      <c r="M2849" s="155"/>
      <c r="T2849" s="57"/>
      <c r="AU2849" s="18" t="s">
        <v>84</v>
      </c>
    </row>
    <row r="2850" spans="2:47" s="1" customFormat="1" ht="11.25">
      <c r="B2850" s="33"/>
      <c r="D2850" s="152" t="s">
        <v>648</v>
      </c>
      <c r="F2850" s="188" t="s">
        <v>3129</v>
      </c>
      <c r="H2850" s="189">
        <v>0</v>
      </c>
      <c r="L2850" s="33"/>
      <c r="M2850" s="155"/>
      <c r="T2850" s="57"/>
      <c r="AU2850" s="18" t="s">
        <v>84</v>
      </c>
    </row>
    <row r="2851" spans="2:47" s="1" customFormat="1" ht="11.25">
      <c r="B2851" s="33"/>
      <c r="D2851" s="152" t="s">
        <v>648</v>
      </c>
      <c r="F2851" s="188" t="s">
        <v>3385</v>
      </c>
      <c r="H2851" s="189">
        <v>5.23</v>
      </c>
      <c r="L2851" s="33"/>
      <c r="M2851" s="155"/>
      <c r="T2851" s="57"/>
      <c r="AU2851" s="18" t="s">
        <v>84</v>
      </c>
    </row>
    <row r="2852" spans="2:47" s="1" customFormat="1" ht="11.25">
      <c r="B2852" s="33"/>
      <c r="D2852" s="152" t="s">
        <v>648</v>
      </c>
      <c r="F2852" s="188" t="s">
        <v>3136</v>
      </c>
      <c r="H2852" s="189">
        <v>0</v>
      </c>
      <c r="L2852" s="33"/>
      <c r="M2852" s="155"/>
      <c r="T2852" s="57"/>
      <c r="AU2852" s="18" t="s">
        <v>84</v>
      </c>
    </row>
    <row r="2853" spans="2:47" s="1" customFormat="1" ht="11.25">
      <c r="B2853" s="33"/>
      <c r="D2853" s="152" t="s">
        <v>648</v>
      </c>
      <c r="F2853" s="188" t="s">
        <v>3202</v>
      </c>
      <c r="H2853" s="189">
        <v>1.94</v>
      </c>
      <c r="L2853" s="33"/>
      <c r="M2853" s="155"/>
      <c r="T2853" s="57"/>
      <c r="AU2853" s="18" t="s">
        <v>84</v>
      </c>
    </row>
    <row r="2854" spans="2:47" s="1" customFormat="1" ht="11.25">
      <c r="B2854" s="33"/>
      <c r="D2854" s="152" t="s">
        <v>648</v>
      </c>
      <c r="F2854" s="188" t="s">
        <v>3138</v>
      </c>
      <c r="H2854" s="189">
        <v>0</v>
      </c>
      <c r="L2854" s="33"/>
      <c r="M2854" s="155"/>
      <c r="T2854" s="57"/>
      <c r="AU2854" s="18" t="s">
        <v>84</v>
      </c>
    </row>
    <row r="2855" spans="2:47" s="1" customFormat="1" ht="11.25">
      <c r="B2855" s="33"/>
      <c r="D2855" s="152" t="s">
        <v>648</v>
      </c>
      <c r="F2855" s="188" t="s">
        <v>3386</v>
      </c>
      <c r="H2855" s="189">
        <v>3.5</v>
      </c>
      <c r="L2855" s="33"/>
      <c r="M2855" s="155"/>
      <c r="T2855" s="57"/>
      <c r="AU2855" s="18" t="s">
        <v>84</v>
      </c>
    </row>
    <row r="2856" spans="2:47" s="1" customFormat="1" ht="11.25">
      <c r="B2856" s="33"/>
      <c r="D2856" s="152" t="s">
        <v>648</v>
      </c>
      <c r="F2856" s="188" t="s">
        <v>3140</v>
      </c>
      <c r="H2856" s="189">
        <v>0</v>
      </c>
      <c r="L2856" s="33"/>
      <c r="M2856" s="155"/>
      <c r="T2856" s="57"/>
      <c r="AU2856" s="18" t="s">
        <v>84</v>
      </c>
    </row>
    <row r="2857" spans="2:47" s="1" customFormat="1" ht="11.25">
      <c r="B2857" s="33"/>
      <c r="D2857" s="152" t="s">
        <v>648</v>
      </c>
      <c r="F2857" s="188" t="s">
        <v>3203</v>
      </c>
      <c r="H2857" s="189">
        <v>5.47</v>
      </c>
      <c r="L2857" s="33"/>
      <c r="M2857" s="155"/>
      <c r="T2857" s="57"/>
      <c r="AU2857" s="18" t="s">
        <v>84</v>
      </c>
    </row>
    <row r="2858" spans="2:47" s="1" customFormat="1" ht="11.25">
      <c r="B2858" s="33"/>
      <c r="D2858" s="152" t="s">
        <v>648</v>
      </c>
      <c r="F2858" s="188" t="s">
        <v>3143</v>
      </c>
      <c r="H2858" s="189">
        <v>0</v>
      </c>
      <c r="L2858" s="33"/>
      <c r="M2858" s="155"/>
      <c r="T2858" s="57"/>
      <c r="AU2858" s="18" t="s">
        <v>84</v>
      </c>
    </row>
    <row r="2859" spans="2:47" s="1" customFormat="1" ht="11.25">
      <c r="B2859" s="33"/>
      <c r="D2859" s="152" t="s">
        <v>648</v>
      </c>
      <c r="F2859" s="188" t="s">
        <v>3202</v>
      </c>
      <c r="H2859" s="189">
        <v>1.94</v>
      </c>
      <c r="L2859" s="33"/>
      <c r="M2859" s="155"/>
      <c r="T2859" s="57"/>
      <c r="AU2859" s="18" t="s">
        <v>84</v>
      </c>
    </row>
    <row r="2860" spans="2:47" s="1" customFormat="1" ht="11.25">
      <c r="B2860" s="33"/>
      <c r="D2860" s="152" t="s">
        <v>648</v>
      </c>
      <c r="F2860" s="188" t="s">
        <v>3144</v>
      </c>
      <c r="H2860" s="189">
        <v>0</v>
      </c>
      <c r="L2860" s="33"/>
      <c r="M2860" s="155"/>
      <c r="T2860" s="57"/>
      <c r="AU2860" s="18" t="s">
        <v>84</v>
      </c>
    </row>
    <row r="2861" spans="2:47" s="1" customFormat="1" ht="11.25">
      <c r="B2861" s="33"/>
      <c r="D2861" s="152" t="s">
        <v>648</v>
      </c>
      <c r="F2861" s="188" t="s">
        <v>3386</v>
      </c>
      <c r="H2861" s="189">
        <v>3.5</v>
      </c>
      <c r="L2861" s="33"/>
      <c r="M2861" s="155"/>
      <c r="T2861" s="57"/>
      <c r="AU2861" s="18" t="s">
        <v>84</v>
      </c>
    </row>
    <row r="2862" spans="2:47" s="1" customFormat="1" ht="11.25">
      <c r="B2862" s="33"/>
      <c r="D2862" s="152" t="s">
        <v>648</v>
      </c>
      <c r="F2862" s="188" t="s">
        <v>325</v>
      </c>
      <c r="H2862" s="189">
        <v>26.03</v>
      </c>
      <c r="L2862" s="33"/>
      <c r="M2862" s="155"/>
      <c r="T2862" s="57"/>
      <c r="AU2862" s="18" t="s">
        <v>84</v>
      </c>
    </row>
    <row r="2863" spans="2:47" s="1" customFormat="1" ht="11.25">
      <c r="B2863" s="33"/>
      <c r="D2863" s="152" t="s">
        <v>648</v>
      </c>
      <c r="F2863" s="187" t="s">
        <v>3387</v>
      </c>
      <c r="L2863" s="33"/>
      <c r="M2863" s="155"/>
      <c r="T2863" s="57"/>
      <c r="AU2863" s="18" t="s">
        <v>84</v>
      </c>
    </row>
    <row r="2864" spans="2:47" s="1" customFormat="1" ht="11.25">
      <c r="B2864" s="33"/>
      <c r="D2864" s="152" t="s">
        <v>648</v>
      </c>
      <c r="F2864" s="188" t="s">
        <v>3102</v>
      </c>
      <c r="H2864" s="189">
        <v>0</v>
      </c>
      <c r="L2864" s="33"/>
      <c r="M2864" s="155"/>
      <c r="T2864" s="57"/>
      <c r="AU2864" s="18" t="s">
        <v>84</v>
      </c>
    </row>
    <row r="2865" spans="2:47" s="1" customFormat="1" ht="11.25">
      <c r="B2865" s="33"/>
      <c r="D2865" s="152" t="s">
        <v>648</v>
      </c>
      <c r="F2865" s="188" t="s">
        <v>3388</v>
      </c>
      <c r="H2865" s="189">
        <v>25.24</v>
      </c>
      <c r="L2865" s="33"/>
      <c r="M2865" s="155"/>
      <c r="T2865" s="57"/>
      <c r="AU2865" s="18" t="s">
        <v>84</v>
      </c>
    </row>
    <row r="2866" spans="2:47" s="1" customFormat="1" ht="11.25">
      <c r="B2866" s="33"/>
      <c r="D2866" s="152" t="s">
        <v>648</v>
      </c>
      <c r="F2866" s="188" t="s">
        <v>3108</v>
      </c>
      <c r="H2866" s="189">
        <v>0</v>
      </c>
      <c r="L2866" s="33"/>
      <c r="M2866" s="155"/>
      <c r="T2866" s="57"/>
      <c r="AU2866" s="18" t="s">
        <v>84</v>
      </c>
    </row>
    <row r="2867" spans="2:47" s="1" customFormat="1" ht="11.25">
      <c r="B2867" s="33"/>
      <c r="D2867" s="152" t="s">
        <v>648</v>
      </c>
      <c r="F2867" s="188" t="s">
        <v>3389</v>
      </c>
      <c r="H2867" s="189">
        <v>27.34</v>
      </c>
      <c r="L2867" s="33"/>
      <c r="M2867" s="155"/>
      <c r="T2867" s="57"/>
      <c r="AU2867" s="18" t="s">
        <v>84</v>
      </c>
    </row>
    <row r="2868" spans="2:47" s="1" customFormat="1" ht="11.25">
      <c r="B2868" s="33"/>
      <c r="D2868" s="152" t="s">
        <v>648</v>
      </c>
      <c r="F2868" s="188" t="s">
        <v>325</v>
      </c>
      <c r="H2868" s="189">
        <v>52.58</v>
      </c>
      <c r="L2868" s="33"/>
      <c r="M2868" s="155"/>
      <c r="T2868" s="57"/>
      <c r="AU2868" s="18" t="s">
        <v>84</v>
      </c>
    </row>
    <row r="2869" spans="2:47" s="1" customFormat="1" ht="11.25">
      <c r="B2869" s="33"/>
      <c r="D2869" s="152" t="s">
        <v>648</v>
      </c>
      <c r="F2869" s="187" t="s">
        <v>3390</v>
      </c>
      <c r="L2869" s="33"/>
      <c r="M2869" s="155"/>
      <c r="T2869" s="57"/>
      <c r="AU2869" s="18" t="s">
        <v>84</v>
      </c>
    </row>
    <row r="2870" spans="2:47" s="1" customFormat="1" ht="11.25">
      <c r="B2870" s="33"/>
      <c r="D2870" s="152" t="s">
        <v>648</v>
      </c>
      <c r="F2870" s="188" t="s">
        <v>3145</v>
      </c>
      <c r="H2870" s="189">
        <v>0</v>
      </c>
      <c r="L2870" s="33"/>
      <c r="M2870" s="155"/>
      <c r="T2870" s="57"/>
      <c r="AU2870" s="18" t="s">
        <v>84</v>
      </c>
    </row>
    <row r="2871" spans="2:47" s="1" customFormat="1" ht="11.25">
      <c r="B2871" s="33"/>
      <c r="D2871" s="152" t="s">
        <v>648</v>
      </c>
      <c r="F2871" s="188" t="s">
        <v>3391</v>
      </c>
      <c r="H2871" s="189">
        <v>28.74</v>
      </c>
      <c r="L2871" s="33"/>
      <c r="M2871" s="155"/>
      <c r="T2871" s="57"/>
      <c r="AU2871" s="18" t="s">
        <v>84</v>
      </c>
    </row>
    <row r="2872" spans="2:47" s="1" customFormat="1" ht="11.25">
      <c r="B2872" s="33"/>
      <c r="D2872" s="152" t="s">
        <v>648</v>
      </c>
      <c r="F2872" s="188" t="s">
        <v>3147</v>
      </c>
      <c r="H2872" s="189">
        <v>0</v>
      </c>
      <c r="L2872" s="33"/>
      <c r="M2872" s="155"/>
      <c r="T2872" s="57"/>
      <c r="AU2872" s="18" t="s">
        <v>84</v>
      </c>
    </row>
    <row r="2873" spans="2:47" s="1" customFormat="1" ht="11.25">
      <c r="B2873" s="33"/>
      <c r="D2873" s="152" t="s">
        <v>648</v>
      </c>
      <c r="F2873" s="188" t="s">
        <v>3392</v>
      </c>
      <c r="H2873" s="189">
        <v>56.7</v>
      </c>
      <c r="L2873" s="33"/>
      <c r="M2873" s="155"/>
      <c r="T2873" s="57"/>
      <c r="AU2873" s="18" t="s">
        <v>84</v>
      </c>
    </row>
    <row r="2874" spans="2:47" s="1" customFormat="1" ht="11.25">
      <c r="B2874" s="33"/>
      <c r="D2874" s="152" t="s">
        <v>648</v>
      </c>
      <c r="F2874" s="188" t="s">
        <v>3149</v>
      </c>
      <c r="H2874" s="189">
        <v>0</v>
      </c>
      <c r="L2874" s="33"/>
      <c r="M2874" s="155"/>
      <c r="T2874" s="57"/>
      <c r="AU2874" s="18" t="s">
        <v>84</v>
      </c>
    </row>
    <row r="2875" spans="2:47" s="1" customFormat="1" ht="11.25">
      <c r="B2875" s="33"/>
      <c r="D2875" s="152" t="s">
        <v>648</v>
      </c>
      <c r="F2875" s="188" t="s">
        <v>3393</v>
      </c>
      <c r="H2875" s="189">
        <v>56.51</v>
      </c>
      <c r="L2875" s="33"/>
      <c r="M2875" s="155"/>
      <c r="T2875" s="57"/>
      <c r="AU2875" s="18" t="s">
        <v>84</v>
      </c>
    </row>
    <row r="2876" spans="2:47" s="1" customFormat="1" ht="11.25">
      <c r="B2876" s="33"/>
      <c r="D2876" s="152" t="s">
        <v>648</v>
      </c>
      <c r="F2876" s="188" t="s">
        <v>3151</v>
      </c>
      <c r="H2876" s="189">
        <v>0</v>
      </c>
      <c r="L2876" s="33"/>
      <c r="M2876" s="155"/>
      <c r="T2876" s="57"/>
      <c r="AU2876" s="18" t="s">
        <v>84</v>
      </c>
    </row>
    <row r="2877" spans="2:47" s="1" customFormat="1" ht="11.25">
      <c r="B2877" s="33"/>
      <c r="D2877" s="152" t="s">
        <v>648</v>
      </c>
      <c r="F2877" s="188" t="s">
        <v>3394</v>
      </c>
      <c r="H2877" s="189">
        <v>56.74</v>
      </c>
      <c r="L2877" s="33"/>
      <c r="M2877" s="155"/>
      <c r="T2877" s="57"/>
      <c r="AU2877" s="18" t="s">
        <v>84</v>
      </c>
    </row>
    <row r="2878" spans="2:47" s="1" customFormat="1" ht="11.25">
      <c r="B2878" s="33"/>
      <c r="D2878" s="152" t="s">
        <v>648</v>
      </c>
      <c r="F2878" s="188" t="s">
        <v>3153</v>
      </c>
      <c r="H2878" s="189">
        <v>0</v>
      </c>
      <c r="L2878" s="33"/>
      <c r="M2878" s="155"/>
      <c r="T2878" s="57"/>
      <c r="AU2878" s="18" t="s">
        <v>84</v>
      </c>
    </row>
    <row r="2879" spans="2:47" s="1" customFormat="1" ht="11.25">
      <c r="B2879" s="33"/>
      <c r="D2879" s="152" t="s">
        <v>648</v>
      </c>
      <c r="F2879" s="188" t="s">
        <v>3395</v>
      </c>
      <c r="H2879" s="189">
        <v>58.05</v>
      </c>
      <c r="L2879" s="33"/>
      <c r="M2879" s="155"/>
      <c r="T2879" s="57"/>
      <c r="AU2879" s="18" t="s">
        <v>84</v>
      </c>
    </row>
    <row r="2880" spans="2:47" s="1" customFormat="1" ht="11.25">
      <c r="B2880" s="33"/>
      <c r="D2880" s="152" t="s">
        <v>648</v>
      </c>
      <c r="F2880" s="188" t="s">
        <v>325</v>
      </c>
      <c r="H2880" s="189">
        <v>256.74</v>
      </c>
      <c r="L2880" s="33"/>
      <c r="M2880" s="155"/>
      <c r="T2880" s="57"/>
      <c r="AU2880" s="18" t="s">
        <v>84</v>
      </c>
    </row>
    <row r="2881" spans="2:65" s="1" customFormat="1" ht="11.25">
      <c r="B2881" s="33"/>
      <c r="D2881" s="152" t="s">
        <v>648</v>
      </c>
      <c r="F2881" s="187" t="s">
        <v>3396</v>
      </c>
      <c r="L2881" s="33"/>
      <c r="M2881" s="155"/>
      <c r="T2881" s="57"/>
      <c r="AU2881" s="18" t="s">
        <v>84</v>
      </c>
    </row>
    <row r="2882" spans="2:65" s="1" customFormat="1" ht="11.25">
      <c r="B2882" s="33"/>
      <c r="D2882" s="152" t="s">
        <v>648</v>
      </c>
      <c r="F2882" s="188" t="s">
        <v>3155</v>
      </c>
      <c r="H2882" s="189">
        <v>0</v>
      </c>
      <c r="L2882" s="33"/>
      <c r="M2882" s="155"/>
      <c r="T2882" s="57"/>
      <c r="AU2882" s="18" t="s">
        <v>84</v>
      </c>
    </row>
    <row r="2883" spans="2:65" s="1" customFormat="1" ht="11.25">
      <c r="B2883" s="33"/>
      <c r="D2883" s="152" t="s">
        <v>648</v>
      </c>
      <c r="F2883" s="188" t="s">
        <v>3397</v>
      </c>
      <c r="H2883" s="189">
        <v>8.93</v>
      </c>
      <c r="L2883" s="33"/>
      <c r="M2883" s="155"/>
      <c r="T2883" s="57"/>
      <c r="AU2883" s="18" t="s">
        <v>84</v>
      </c>
    </row>
    <row r="2884" spans="2:65" s="1" customFormat="1" ht="11.25">
      <c r="B2884" s="33"/>
      <c r="D2884" s="152" t="s">
        <v>648</v>
      </c>
      <c r="F2884" s="188" t="s">
        <v>3157</v>
      </c>
      <c r="H2884" s="189">
        <v>0</v>
      </c>
      <c r="L2884" s="33"/>
      <c r="M2884" s="155"/>
      <c r="T2884" s="57"/>
      <c r="AU2884" s="18" t="s">
        <v>84</v>
      </c>
    </row>
    <row r="2885" spans="2:65" s="1" customFormat="1" ht="11.25">
      <c r="B2885" s="33"/>
      <c r="D2885" s="152" t="s">
        <v>648</v>
      </c>
      <c r="F2885" s="188" t="s">
        <v>3398</v>
      </c>
      <c r="H2885" s="189">
        <v>5.68</v>
      </c>
      <c r="L2885" s="33"/>
      <c r="M2885" s="155"/>
      <c r="T2885" s="57"/>
      <c r="AU2885" s="18" t="s">
        <v>84</v>
      </c>
    </row>
    <row r="2886" spans="2:65" s="1" customFormat="1" ht="11.25">
      <c r="B2886" s="33"/>
      <c r="D2886" s="152" t="s">
        <v>648</v>
      </c>
      <c r="F2886" s="188" t="s">
        <v>3159</v>
      </c>
      <c r="H2886" s="189">
        <v>0</v>
      </c>
      <c r="L2886" s="33"/>
      <c r="M2886" s="155"/>
      <c r="T2886" s="57"/>
      <c r="AU2886" s="18" t="s">
        <v>84</v>
      </c>
    </row>
    <row r="2887" spans="2:65" s="1" customFormat="1" ht="11.25">
      <c r="B2887" s="33"/>
      <c r="D2887" s="152" t="s">
        <v>648</v>
      </c>
      <c r="F2887" s="188" t="s">
        <v>3399</v>
      </c>
      <c r="H2887" s="189">
        <v>3.88</v>
      </c>
      <c r="L2887" s="33"/>
      <c r="M2887" s="155"/>
      <c r="T2887" s="57"/>
      <c r="AU2887" s="18" t="s">
        <v>84</v>
      </c>
    </row>
    <row r="2888" spans="2:65" s="1" customFormat="1" ht="11.25">
      <c r="B2888" s="33"/>
      <c r="D2888" s="152" t="s">
        <v>648</v>
      </c>
      <c r="F2888" s="188" t="s">
        <v>325</v>
      </c>
      <c r="H2888" s="189">
        <v>18.489999999999998</v>
      </c>
      <c r="L2888" s="33"/>
      <c r="M2888" s="155"/>
      <c r="T2888" s="57"/>
      <c r="AU2888" s="18" t="s">
        <v>84</v>
      </c>
    </row>
    <row r="2889" spans="2:65" s="1" customFormat="1" ht="24.2" customHeight="1">
      <c r="B2889" s="33"/>
      <c r="C2889" s="177" t="s">
        <v>1911</v>
      </c>
      <c r="D2889" s="177" t="s">
        <v>390</v>
      </c>
      <c r="E2889" s="178" t="s">
        <v>1315</v>
      </c>
      <c r="F2889" s="179" t="s">
        <v>1316</v>
      </c>
      <c r="G2889" s="180" t="s">
        <v>312</v>
      </c>
      <c r="H2889" s="181">
        <v>410.55200000000002</v>
      </c>
      <c r="I2889" s="182"/>
      <c r="J2889" s="183">
        <f>ROUND(I2889*H2889,2)</f>
        <v>0</v>
      </c>
      <c r="K2889" s="179" t="s">
        <v>313</v>
      </c>
      <c r="L2889" s="184"/>
      <c r="M2889" s="185" t="s">
        <v>1</v>
      </c>
      <c r="N2889" s="186" t="s">
        <v>40</v>
      </c>
      <c r="P2889" s="148">
        <f>O2889*H2889</f>
        <v>0</v>
      </c>
      <c r="Q2889" s="148">
        <v>2.3999999999999998E-3</v>
      </c>
      <c r="R2889" s="148">
        <f>Q2889*H2889</f>
        <v>0.9853248</v>
      </c>
      <c r="S2889" s="148">
        <v>0</v>
      </c>
      <c r="T2889" s="149">
        <f>S2889*H2889</f>
        <v>0</v>
      </c>
      <c r="AR2889" s="150" t="s">
        <v>524</v>
      </c>
      <c r="AT2889" s="150" t="s">
        <v>390</v>
      </c>
      <c r="AU2889" s="150" t="s">
        <v>84</v>
      </c>
      <c r="AY2889" s="18" t="s">
        <v>307</v>
      </c>
      <c r="BE2889" s="151">
        <f>IF(N2889="základní",J2889,0)</f>
        <v>0</v>
      </c>
      <c r="BF2889" s="151">
        <f>IF(N2889="snížená",J2889,0)</f>
        <v>0</v>
      </c>
      <c r="BG2889" s="151">
        <f>IF(N2889="zákl. přenesená",J2889,0)</f>
        <v>0</v>
      </c>
      <c r="BH2889" s="151">
        <f>IF(N2889="sníž. přenesená",J2889,0)</f>
        <v>0</v>
      </c>
      <c r="BI2889" s="151">
        <f>IF(N2889="nulová",J2889,0)</f>
        <v>0</v>
      </c>
      <c r="BJ2889" s="18" t="s">
        <v>82</v>
      </c>
      <c r="BK2889" s="151">
        <f>ROUND(I2889*H2889,2)</f>
        <v>0</v>
      </c>
      <c r="BL2889" s="18" t="s">
        <v>417</v>
      </c>
      <c r="BM2889" s="150" t="s">
        <v>3781</v>
      </c>
    </row>
    <row r="2890" spans="2:65" s="1" customFormat="1" ht="19.5">
      <c r="B2890" s="33"/>
      <c r="D2890" s="152" t="s">
        <v>316</v>
      </c>
      <c r="F2890" s="153" t="s">
        <v>1316</v>
      </c>
      <c r="I2890" s="154"/>
      <c r="L2890" s="33"/>
      <c r="M2890" s="155"/>
      <c r="T2890" s="57"/>
      <c r="AT2890" s="18" t="s">
        <v>316</v>
      </c>
      <c r="AU2890" s="18" t="s">
        <v>84</v>
      </c>
    </row>
    <row r="2891" spans="2:65" s="13" customFormat="1" ht="11.25">
      <c r="B2891" s="162"/>
      <c r="D2891" s="152" t="s">
        <v>318</v>
      </c>
      <c r="E2891" s="163" t="s">
        <v>1</v>
      </c>
      <c r="F2891" s="164" t="s">
        <v>3366</v>
      </c>
      <c r="H2891" s="165">
        <v>391.00200000000001</v>
      </c>
      <c r="I2891" s="166"/>
      <c r="L2891" s="162"/>
      <c r="M2891" s="167"/>
      <c r="T2891" s="168"/>
      <c r="AT2891" s="163" t="s">
        <v>318</v>
      </c>
      <c r="AU2891" s="163" t="s">
        <v>84</v>
      </c>
      <c r="AV2891" s="13" t="s">
        <v>84</v>
      </c>
      <c r="AW2891" s="13" t="s">
        <v>32</v>
      </c>
      <c r="AX2891" s="13" t="s">
        <v>82</v>
      </c>
      <c r="AY2891" s="163" t="s">
        <v>307</v>
      </c>
    </row>
    <row r="2892" spans="2:65" s="1" customFormat="1" ht="11.25">
      <c r="B2892" s="33"/>
      <c r="D2892" s="152" t="s">
        <v>648</v>
      </c>
      <c r="F2892" s="187" t="s">
        <v>732</v>
      </c>
      <c r="L2892" s="33"/>
      <c r="M2892" s="155"/>
      <c r="T2892" s="57"/>
      <c r="AU2892" s="18" t="s">
        <v>84</v>
      </c>
    </row>
    <row r="2893" spans="2:65" s="1" customFormat="1" ht="11.25">
      <c r="B2893" s="33"/>
      <c r="D2893" s="152" t="s">
        <v>648</v>
      </c>
      <c r="F2893" s="188" t="s">
        <v>3104</v>
      </c>
      <c r="H2893" s="189">
        <v>0</v>
      </c>
      <c r="L2893" s="33"/>
      <c r="M2893" s="155"/>
      <c r="T2893" s="57"/>
      <c r="AU2893" s="18" t="s">
        <v>84</v>
      </c>
    </row>
    <row r="2894" spans="2:65" s="1" customFormat="1" ht="11.25">
      <c r="B2894" s="33"/>
      <c r="D2894" s="152" t="s">
        <v>648</v>
      </c>
      <c r="F2894" s="188" t="s">
        <v>3368</v>
      </c>
      <c r="H2894" s="189">
        <v>26.01</v>
      </c>
      <c r="L2894" s="33"/>
      <c r="M2894" s="155"/>
      <c r="T2894" s="57"/>
      <c r="AU2894" s="18" t="s">
        <v>84</v>
      </c>
    </row>
    <row r="2895" spans="2:65" s="1" customFormat="1" ht="11.25">
      <c r="B2895" s="33"/>
      <c r="D2895" s="152" t="s">
        <v>648</v>
      </c>
      <c r="F2895" s="188" t="s">
        <v>3106</v>
      </c>
      <c r="H2895" s="189">
        <v>0</v>
      </c>
      <c r="L2895" s="33"/>
      <c r="M2895" s="155"/>
      <c r="T2895" s="57"/>
      <c r="AU2895" s="18" t="s">
        <v>84</v>
      </c>
    </row>
    <row r="2896" spans="2:65" s="1" customFormat="1" ht="11.25">
      <c r="B2896" s="33"/>
      <c r="D2896" s="152" t="s">
        <v>648</v>
      </c>
      <c r="F2896" s="188" t="s">
        <v>3369</v>
      </c>
      <c r="H2896" s="189">
        <v>12.4</v>
      </c>
      <c r="L2896" s="33"/>
      <c r="M2896" s="155"/>
      <c r="T2896" s="57"/>
      <c r="AU2896" s="18" t="s">
        <v>84</v>
      </c>
    </row>
    <row r="2897" spans="2:47" s="1" customFormat="1" ht="11.25">
      <c r="B2897" s="33"/>
      <c r="D2897" s="152" t="s">
        <v>648</v>
      </c>
      <c r="F2897" s="188" t="s">
        <v>325</v>
      </c>
      <c r="H2897" s="189">
        <v>38.409999999999997</v>
      </c>
      <c r="L2897" s="33"/>
      <c r="M2897" s="155"/>
      <c r="T2897" s="57"/>
      <c r="AU2897" s="18" t="s">
        <v>84</v>
      </c>
    </row>
    <row r="2898" spans="2:47" s="1" customFormat="1" ht="11.25">
      <c r="B2898" s="33"/>
      <c r="D2898" s="152" t="s">
        <v>648</v>
      </c>
      <c r="F2898" s="187" t="s">
        <v>3370</v>
      </c>
      <c r="L2898" s="33"/>
      <c r="M2898" s="155"/>
      <c r="T2898" s="57"/>
      <c r="AU2898" s="18" t="s">
        <v>84</v>
      </c>
    </row>
    <row r="2899" spans="2:47" s="1" customFormat="1" ht="11.25">
      <c r="B2899" s="33"/>
      <c r="D2899" s="152" t="s">
        <v>648</v>
      </c>
      <c r="F2899" s="188" t="s">
        <v>3087</v>
      </c>
      <c r="H2899" s="189">
        <v>0</v>
      </c>
      <c r="L2899" s="33"/>
      <c r="M2899" s="155"/>
      <c r="T2899" s="57"/>
      <c r="AU2899" s="18" t="s">
        <v>84</v>
      </c>
    </row>
    <row r="2900" spans="2:47" s="1" customFormat="1" ht="11.25">
      <c r="B2900" s="33"/>
      <c r="D2900" s="152" t="s">
        <v>648</v>
      </c>
      <c r="F2900" s="188" t="s">
        <v>3088</v>
      </c>
      <c r="H2900" s="189">
        <v>33.130000000000003</v>
      </c>
      <c r="L2900" s="33"/>
      <c r="M2900" s="155"/>
      <c r="T2900" s="57"/>
      <c r="AU2900" s="18" t="s">
        <v>84</v>
      </c>
    </row>
    <row r="2901" spans="2:47" s="1" customFormat="1" ht="11.25">
      <c r="B2901" s="33"/>
      <c r="D2901" s="152" t="s">
        <v>648</v>
      </c>
      <c r="F2901" s="188" t="s">
        <v>3100</v>
      </c>
      <c r="H2901" s="189">
        <v>0</v>
      </c>
      <c r="L2901" s="33"/>
      <c r="M2901" s="155"/>
      <c r="T2901" s="57"/>
      <c r="AU2901" s="18" t="s">
        <v>84</v>
      </c>
    </row>
    <row r="2902" spans="2:47" s="1" customFormat="1" ht="11.25">
      <c r="B2902" s="33"/>
      <c r="D2902" s="152" t="s">
        <v>648</v>
      </c>
      <c r="F2902" s="188" t="s">
        <v>3371</v>
      </c>
      <c r="H2902" s="189">
        <v>25.53</v>
      </c>
      <c r="L2902" s="33"/>
      <c r="M2902" s="155"/>
      <c r="T2902" s="57"/>
      <c r="AU2902" s="18" t="s">
        <v>84</v>
      </c>
    </row>
    <row r="2903" spans="2:47" s="1" customFormat="1" ht="11.25">
      <c r="B2903" s="33"/>
      <c r="D2903" s="152" t="s">
        <v>648</v>
      </c>
      <c r="F2903" s="188" t="s">
        <v>3089</v>
      </c>
      <c r="H2903" s="189">
        <v>0</v>
      </c>
      <c r="L2903" s="33"/>
      <c r="M2903" s="155"/>
      <c r="T2903" s="57"/>
      <c r="AU2903" s="18" t="s">
        <v>84</v>
      </c>
    </row>
    <row r="2904" spans="2:47" s="1" customFormat="1" ht="11.25">
      <c r="B2904" s="33"/>
      <c r="D2904" s="152" t="s">
        <v>648</v>
      </c>
      <c r="F2904" s="188" t="s">
        <v>3090</v>
      </c>
      <c r="H2904" s="189">
        <v>3.74</v>
      </c>
      <c r="L2904" s="33"/>
      <c r="M2904" s="155"/>
      <c r="T2904" s="57"/>
      <c r="AU2904" s="18" t="s">
        <v>84</v>
      </c>
    </row>
    <row r="2905" spans="2:47" s="1" customFormat="1" ht="11.25">
      <c r="B2905" s="33"/>
      <c r="D2905" s="152" t="s">
        <v>648</v>
      </c>
      <c r="F2905" s="188" t="s">
        <v>3121</v>
      </c>
      <c r="H2905" s="189">
        <v>0</v>
      </c>
      <c r="L2905" s="33"/>
      <c r="M2905" s="155"/>
      <c r="T2905" s="57"/>
      <c r="AU2905" s="18" t="s">
        <v>84</v>
      </c>
    </row>
    <row r="2906" spans="2:47" s="1" customFormat="1" ht="11.25">
      <c r="B2906" s="33"/>
      <c r="D2906" s="152" t="s">
        <v>648</v>
      </c>
      <c r="F2906" s="188" t="s">
        <v>3372</v>
      </c>
      <c r="H2906" s="189">
        <v>70.760000000000005</v>
      </c>
      <c r="L2906" s="33"/>
      <c r="M2906" s="155"/>
      <c r="T2906" s="57"/>
      <c r="AU2906" s="18" t="s">
        <v>84</v>
      </c>
    </row>
    <row r="2907" spans="2:47" s="1" customFormat="1" ht="11.25">
      <c r="B2907" s="33"/>
      <c r="D2907" s="152" t="s">
        <v>648</v>
      </c>
      <c r="F2907" s="188" t="s">
        <v>3373</v>
      </c>
      <c r="H2907" s="189">
        <v>0</v>
      </c>
      <c r="L2907" s="33"/>
      <c r="M2907" s="155"/>
      <c r="T2907" s="57"/>
      <c r="AU2907" s="18" t="s">
        <v>84</v>
      </c>
    </row>
    <row r="2908" spans="2:47" s="1" customFormat="1" ht="11.25">
      <c r="B2908" s="33"/>
      <c r="D2908" s="152" t="s">
        <v>648</v>
      </c>
      <c r="F2908" s="188" t="s">
        <v>3374</v>
      </c>
      <c r="H2908" s="189">
        <v>26.89</v>
      </c>
      <c r="L2908" s="33"/>
      <c r="M2908" s="155"/>
      <c r="T2908" s="57"/>
      <c r="AU2908" s="18" t="s">
        <v>84</v>
      </c>
    </row>
    <row r="2909" spans="2:47" s="1" customFormat="1" ht="11.25">
      <c r="B2909" s="33"/>
      <c r="D2909" s="152" t="s">
        <v>648</v>
      </c>
      <c r="F2909" s="188" t="s">
        <v>3091</v>
      </c>
      <c r="H2909" s="189">
        <v>0</v>
      </c>
      <c r="L2909" s="33"/>
      <c r="M2909" s="155"/>
      <c r="T2909" s="57"/>
      <c r="AU2909" s="18" t="s">
        <v>84</v>
      </c>
    </row>
    <row r="2910" spans="2:47" s="1" customFormat="1" ht="11.25">
      <c r="B2910" s="33"/>
      <c r="D2910" s="152" t="s">
        <v>648</v>
      </c>
      <c r="F2910" s="188" t="s">
        <v>3092</v>
      </c>
      <c r="H2910" s="189">
        <v>14.77</v>
      </c>
      <c r="L2910" s="33"/>
      <c r="M2910" s="155"/>
      <c r="T2910" s="57"/>
      <c r="AU2910" s="18" t="s">
        <v>84</v>
      </c>
    </row>
    <row r="2911" spans="2:47" s="1" customFormat="1" ht="11.25">
      <c r="B2911" s="33"/>
      <c r="D2911" s="152" t="s">
        <v>648</v>
      </c>
      <c r="F2911" s="188" t="s">
        <v>3132</v>
      </c>
      <c r="H2911" s="189">
        <v>0</v>
      </c>
      <c r="L2911" s="33"/>
      <c r="M2911" s="155"/>
      <c r="T2911" s="57"/>
      <c r="AU2911" s="18" t="s">
        <v>84</v>
      </c>
    </row>
    <row r="2912" spans="2:47" s="1" customFormat="1" ht="11.25">
      <c r="B2912" s="33"/>
      <c r="D2912" s="152" t="s">
        <v>648</v>
      </c>
      <c r="F2912" s="188" t="s">
        <v>3200</v>
      </c>
      <c r="H2912" s="189">
        <v>2.1019999999999999</v>
      </c>
      <c r="L2912" s="33"/>
      <c r="M2912" s="155"/>
      <c r="T2912" s="57"/>
      <c r="AU2912" s="18" t="s">
        <v>84</v>
      </c>
    </row>
    <row r="2913" spans="2:47" s="1" customFormat="1" ht="11.25">
      <c r="B2913" s="33"/>
      <c r="D2913" s="152" t="s">
        <v>648</v>
      </c>
      <c r="F2913" s="188" t="s">
        <v>325</v>
      </c>
      <c r="H2913" s="189">
        <v>176.922</v>
      </c>
      <c r="L2913" s="33"/>
      <c r="M2913" s="155"/>
      <c r="T2913" s="57"/>
      <c r="AU2913" s="18" t="s">
        <v>84</v>
      </c>
    </row>
    <row r="2914" spans="2:47" s="1" customFormat="1" ht="11.25">
      <c r="B2914" s="33"/>
      <c r="D2914" s="152" t="s">
        <v>648</v>
      </c>
      <c r="F2914" s="187" t="s">
        <v>3375</v>
      </c>
      <c r="L2914" s="33"/>
      <c r="M2914" s="155"/>
      <c r="T2914" s="57"/>
      <c r="AU2914" s="18" t="s">
        <v>84</v>
      </c>
    </row>
    <row r="2915" spans="2:47" s="1" customFormat="1" ht="11.25">
      <c r="B2915" s="33"/>
      <c r="D2915" s="152" t="s">
        <v>648</v>
      </c>
      <c r="F2915" s="188" t="s">
        <v>3110</v>
      </c>
      <c r="H2915" s="189">
        <v>0</v>
      </c>
      <c r="L2915" s="33"/>
      <c r="M2915" s="155"/>
      <c r="T2915" s="57"/>
      <c r="AU2915" s="18" t="s">
        <v>84</v>
      </c>
    </row>
    <row r="2916" spans="2:47" s="1" customFormat="1" ht="11.25">
      <c r="B2916" s="33"/>
      <c r="D2916" s="152" t="s">
        <v>648</v>
      </c>
      <c r="F2916" s="188" t="s">
        <v>3376</v>
      </c>
      <c r="H2916" s="189">
        <v>5.73</v>
      </c>
      <c r="L2916" s="33"/>
      <c r="M2916" s="155"/>
      <c r="T2916" s="57"/>
      <c r="AU2916" s="18" t="s">
        <v>84</v>
      </c>
    </row>
    <row r="2917" spans="2:47" s="1" customFormat="1" ht="11.25">
      <c r="B2917" s="33"/>
      <c r="D2917" s="152" t="s">
        <v>648</v>
      </c>
      <c r="F2917" s="188" t="s">
        <v>3112</v>
      </c>
      <c r="H2917" s="189">
        <v>0</v>
      </c>
      <c r="L2917" s="33"/>
      <c r="M2917" s="155"/>
      <c r="T2917" s="57"/>
      <c r="AU2917" s="18" t="s">
        <v>84</v>
      </c>
    </row>
    <row r="2918" spans="2:47" s="1" customFormat="1" ht="11.25">
      <c r="B2918" s="33"/>
      <c r="D2918" s="152" t="s">
        <v>648</v>
      </c>
      <c r="F2918" s="188" t="s">
        <v>3377</v>
      </c>
      <c r="H2918" s="189">
        <v>1.83</v>
      </c>
      <c r="L2918" s="33"/>
      <c r="M2918" s="155"/>
      <c r="T2918" s="57"/>
      <c r="AU2918" s="18" t="s">
        <v>84</v>
      </c>
    </row>
    <row r="2919" spans="2:47" s="1" customFormat="1" ht="11.25">
      <c r="B2919" s="33"/>
      <c r="D2919" s="152" t="s">
        <v>648</v>
      </c>
      <c r="F2919" s="188" t="s">
        <v>3114</v>
      </c>
      <c r="H2919" s="189">
        <v>0</v>
      </c>
      <c r="L2919" s="33"/>
      <c r="M2919" s="155"/>
      <c r="T2919" s="57"/>
      <c r="AU2919" s="18" t="s">
        <v>84</v>
      </c>
    </row>
    <row r="2920" spans="2:47" s="1" customFormat="1" ht="11.25">
      <c r="B2920" s="33"/>
      <c r="D2920" s="152" t="s">
        <v>648</v>
      </c>
      <c r="F2920" s="188" t="s">
        <v>3378</v>
      </c>
      <c r="H2920" s="189">
        <v>4.9800000000000004</v>
      </c>
      <c r="L2920" s="33"/>
      <c r="M2920" s="155"/>
      <c r="T2920" s="57"/>
      <c r="AU2920" s="18" t="s">
        <v>84</v>
      </c>
    </row>
    <row r="2921" spans="2:47" s="1" customFormat="1" ht="11.25">
      <c r="B2921" s="33"/>
      <c r="D2921" s="152" t="s">
        <v>648</v>
      </c>
      <c r="F2921" s="188" t="s">
        <v>3116</v>
      </c>
      <c r="H2921" s="189">
        <v>0</v>
      </c>
      <c r="L2921" s="33"/>
      <c r="M2921" s="155"/>
      <c r="T2921" s="57"/>
      <c r="AU2921" s="18" t="s">
        <v>84</v>
      </c>
    </row>
    <row r="2922" spans="2:47" s="1" customFormat="1" ht="11.25">
      <c r="B2922" s="33"/>
      <c r="D2922" s="152" t="s">
        <v>648</v>
      </c>
      <c r="F2922" s="188" t="s">
        <v>3379</v>
      </c>
      <c r="H2922" s="189">
        <v>8.98</v>
      </c>
      <c r="L2922" s="33"/>
      <c r="M2922" s="155"/>
      <c r="T2922" s="57"/>
      <c r="AU2922" s="18" t="s">
        <v>84</v>
      </c>
    </row>
    <row r="2923" spans="2:47" s="1" customFormat="1" ht="11.25">
      <c r="B2923" s="33"/>
      <c r="D2923" s="152" t="s">
        <v>648</v>
      </c>
      <c r="F2923" s="188" t="s">
        <v>325</v>
      </c>
      <c r="H2923" s="189">
        <v>21.52</v>
      </c>
      <c r="L2923" s="33"/>
      <c r="M2923" s="155"/>
      <c r="T2923" s="57"/>
      <c r="AU2923" s="18" t="s">
        <v>84</v>
      </c>
    </row>
    <row r="2924" spans="2:47" s="1" customFormat="1" ht="11.25">
      <c r="B2924" s="33"/>
      <c r="D2924" s="152" t="s">
        <v>648</v>
      </c>
      <c r="F2924" s="187" t="s">
        <v>3380</v>
      </c>
      <c r="L2924" s="33"/>
      <c r="M2924" s="155"/>
      <c r="T2924" s="57"/>
      <c r="AU2924" s="18" t="s">
        <v>84</v>
      </c>
    </row>
    <row r="2925" spans="2:47" s="1" customFormat="1" ht="11.25">
      <c r="B2925" s="33"/>
      <c r="D2925" s="152" t="s">
        <v>648</v>
      </c>
      <c r="F2925" s="188" t="s">
        <v>3124</v>
      </c>
      <c r="H2925" s="189">
        <v>0</v>
      </c>
      <c r="L2925" s="33"/>
      <c r="M2925" s="155"/>
      <c r="T2925" s="57"/>
      <c r="AU2925" s="18" t="s">
        <v>84</v>
      </c>
    </row>
    <row r="2926" spans="2:47" s="1" customFormat="1" ht="11.25">
      <c r="B2926" s="33"/>
      <c r="D2926" s="152" t="s">
        <v>648</v>
      </c>
      <c r="F2926" s="188" t="s">
        <v>3381</v>
      </c>
      <c r="H2926" s="189">
        <v>23.32</v>
      </c>
      <c r="L2926" s="33"/>
      <c r="M2926" s="155"/>
      <c r="T2926" s="57"/>
      <c r="AU2926" s="18" t="s">
        <v>84</v>
      </c>
    </row>
    <row r="2927" spans="2:47" s="1" customFormat="1" ht="11.25">
      <c r="B2927" s="33"/>
      <c r="D2927" s="152" t="s">
        <v>648</v>
      </c>
      <c r="F2927" s="188" t="s">
        <v>3126</v>
      </c>
      <c r="H2927" s="189">
        <v>0</v>
      </c>
      <c r="L2927" s="33"/>
      <c r="M2927" s="155"/>
      <c r="T2927" s="57"/>
      <c r="AU2927" s="18" t="s">
        <v>84</v>
      </c>
    </row>
    <row r="2928" spans="2:47" s="1" customFormat="1" ht="11.25">
      <c r="B2928" s="33"/>
      <c r="D2928" s="152" t="s">
        <v>648</v>
      </c>
      <c r="F2928" s="188" t="s">
        <v>3382</v>
      </c>
      <c r="H2928" s="189">
        <v>12.03</v>
      </c>
      <c r="L2928" s="33"/>
      <c r="M2928" s="155"/>
      <c r="T2928" s="57"/>
      <c r="AU2928" s="18" t="s">
        <v>84</v>
      </c>
    </row>
    <row r="2929" spans="2:47" s="1" customFormat="1" ht="11.25">
      <c r="B2929" s="33"/>
      <c r="D2929" s="152" t="s">
        <v>648</v>
      </c>
      <c r="F2929" s="188" t="s">
        <v>3128</v>
      </c>
      <c r="H2929" s="189">
        <v>0</v>
      </c>
      <c r="L2929" s="33"/>
      <c r="M2929" s="155"/>
      <c r="T2929" s="57"/>
      <c r="AU2929" s="18" t="s">
        <v>84</v>
      </c>
    </row>
    <row r="2930" spans="2:47" s="1" customFormat="1" ht="11.25">
      <c r="B2930" s="33"/>
      <c r="D2930" s="152" t="s">
        <v>648</v>
      </c>
      <c r="F2930" s="188" t="s">
        <v>3199</v>
      </c>
      <c r="H2930" s="189">
        <v>1.35</v>
      </c>
      <c r="L2930" s="33"/>
      <c r="M2930" s="155"/>
      <c r="T2930" s="57"/>
      <c r="AU2930" s="18" t="s">
        <v>84</v>
      </c>
    </row>
    <row r="2931" spans="2:47" s="1" customFormat="1" ht="11.25">
      <c r="B2931" s="33"/>
      <c r="D2931" s="152" t="s">
        <v>648</v>
      </c>
      <c r="F2931" s="188" t="s">
        <v>3134</v>
      </c>
      <c r="H2931" s="189">
        <v>0</v>
      </c>
      <c r="L2931" s="33"/>
      <c r="M2931" s="155"/>
      <c r="T2931" s="57"/>
      <c r="AU2931" s="18" t="s">
        <v>84</v>
      </c>
    </row>
    <row r="2932" spans="2:47" s="1" customFormat="1" ht="11.25">
      <c r="B2932" s="33"/>
      <c r="D2932" s="152" t="s">
        <v>648</v>
      </c>
      <c r="F2932" s="188" t="s">
        <v>3201</v>
      </c>
      <c r="H2932" s="189">
        <v>19.420000000000002</v>
      </c>
      <c r="L2932" s="33"/>
      <c r="M2932" s="155"/>
      <c r="T2932" s="57"/>
      <c r="AU2932" s="18" t="s">
        <v>84</v>
      </c>
    </row>
    <row r="2933" spans="2:47" s="1" customFormat="1" ht="11.25">
      <c r="B2933" s="33"/>
      <c r="D2933" s="152" t="s">
        <v>648</v>
      </c>
      <c r="F2933" s="188" t="s">
        <v>3142</v>
      </c>
      <c r="H2933" s="189">
        <v>0</v>
      </c>
      <c r="L2933" s="33"/>
      <c r="M2933" s="155"/>
      <c r="T2933" s="57"/>
      <c r="AU2933" s="18" t="s">
        <v>84</v>
      </c>
    </row>
    <row r="2934" spans="2:47" s="1" customFormat="1" ht="11.25">
      <c r="B2934" s="33"/>
      <c r="D2934" s="152" t="s">
        <v>648</v>
      </c>
      <c r="F2934" s="188" t="s">
        <v>3201</v>
      </c>
      <c r="H2934" s="189">
        <v>19.420000000000002</v>
      </c>
      <c r="L2934" s="33"/>
      <c r="M2934" s="155"/>
      <c r="T2934" s="57"/>
      <c r="AU2934" s="18" t="s">
        <v>84</v>
      </c>
    </row>
    <row r="2935" spans="2:47" s="1" customFormat="1" ht="11.25">
      <c r="B2935" s="33"/>
      <c r="D2935" s="152" t="s">
        <v>648</v>
      </c>
      <c r="F2935" s="188" t="s">
        <v>325</v>
      </c>
      <c r="H2935" s="189">
        <v>75.540000000000006</v>
      </c>
      <c r="L2935" s="33"/>
      <c r="M2935" s="155"/>
      <c r="T2935" s="57"/>
      <c r="AU2935" s="18" t="s">
        <v>84</v>
      </c>
    </row>
    <row r="2936" spans="2:47" s="1" customFormat="1" ht="11.25">
      <c r="B2936" s="33"/>
      <c r="D2936" s="152" t="s">
        <v>648</v>
      </c>
      <c r="F2936" s="187" t="s">
        <v>3383</v>
      </c>
      <c r="L2936" s="33"/>
      <c r="M2936" s="155"/>
      <c r="T2936" s="57"/>
      <c r="AU2936" s="18" t="s">
        <v>84</v>
      </c>
    </row>
    <row r="2937" spans="2:47" s="1" customFormat="1" ht="11.25">
      <c r="B2937" s="33"/>
      <c r="D2937" s="152" t="s">
        <v>648</v>
      </c>
      <c r="F2937" s="188" t="s">
        <v>3122</v>
      </c>
      <c r="H2937" s="189">
        <v>0</v>
      </c>
      <c r="L2937" s="33"/>
      <c r="M2937" s="155"/>
      <c r="T2937" s="57"/>
      <c r="AU2937" s="18" t="s">
        <v>84</v>
      </c>
    </row>
    <row r="2938" spans="2:47" s="1" customFormat="1" ht="11.25">
      <c r="B2938" s="33"/>
      <c r="D2938" s="152" t="s">
        <v>648</v>
      </c>
      <c r="F2938" s="188" t="s">
        <v>3384</v>
      </c>
      <c r="H2938" s="189">
        <v>4.45</v>
      </c>
      <c r="L2938" s="33"/>
      <c r="M2938" s="155"/>
      <c r="T2938" s="57"/>
      <c r="AU2938" s="18" t="s">
        <v>84</v>
      </c>
    </row>
    <row r="2939" spans="2:47" s="1" customFormat="1" ht="11.25">
      <c r="B2939" s="33"/>
      <c r="D2939" s="152" t="s">
        <v>648</v>
      </c>
      <c r="F2939" s="188" t="s">
        <v>3129</v>
      </c>
      <c r="H2939" s="189">
        <v>0</v>
      </c>
      <c r="L2939" s="33"/>
      <c r="M2939" s="155"/>
      <c r="T2939" s="57"/>
      <c r="AU2939" s="18" t="s">
        <v>84</v>
      </c>
    </row>
    <row r="2940" spans="2:47" s="1" customFormat="1" ht="11.25">
      <c r="B2940" s="33"/>
      <c r="D2940" s="152" t="s">
        <v>648</v>
      </c>
      <c r="F2940" s="188" t="s">
        <v>3385</v>
      </c>
      <c r="H2940" s="189">
        <v>5.23</v>
      </c>
      <c r="L2940" s="33"/>
      <c r="M2940" s="155"/>
      <c r="T2940" s="57"/>
      <c r="AU2940" s="18" t="s">
        <v>84</v>
      </c>
    </row>
    <row r="2941" spans="2:47" s="1" customFormat="1" ht="11.25">
      <c r="B2941" s="33"/>
      <c r="D2941" s="152" t="s">
        <v>648</v>
      </c>
      <c r="F2941" s="188" t="s">
        <v>3136</v>
      </c>
      <c r="H2941" s="189">
        <v>0</v>
      </c>
      <c r="L2941" s="33"/>
      <c r="M2941" s="155"/>
      <c r="T2941" s="57"/>
      <c r="AU2941" s="18" t="s">
        <v>84</v>
      </c>
    </row>
    <row r="2942" spans="2:47" s="1" customFormat="1" ht="11.25">
      <c r="B2942" s="33"/>
      <c r="D2942" s="152" t="s">
        <v>648</v>
      </c>
      <c r="F2942" s="188" t="s">
        <v>3202</v>
      </c>
      <c r="H2942" s="189">
        <v>1.94</v>
      </c>
      <c r="L2942" s="33"/>
      <c r="M2942" s="155"/>
      <c r="T2942" s="57"/>
      <c r="AU2942" s="18" t="s">
        <v>84</v>
      </c>
    </row>
    <row r="2943" spans="2:47" s="1" customFormat="1" ht="11.25">
      <c r="B2943" s="33"/>
      <c r="D2943" s="152" t="s">
        <v>648</v>
      </c>
      <c r="F2943" s="188" t="s">
        <v>3138</v>
      </c>
      <c r="H2943" s="189">
        <v>0</v>
      </c>
      <c r="L2943" s="33"/>
      <c r="M2943" s="155"/>
      <c r="T2943" s="57"/>
      <c r="AU2943" s="18" t="s">
        <v>84</v>
      </c>
    </row>
    <row r="2944" spans="2:47" s="1" customFormat="1" ht="11.25">
      <c r="B2944" s="33"/>
      <c r="D2944" s="152" t="s">
        <v>648</v>
      </c>
      <c r="F2944" s="188" t="s">
        <v>3386</v>
      </c>
      <c r="H2944" s="189">
        <v>3.5</v>
      </c>
      <c r="L2944" s="33"/>
      <c r="M2944" s="155"/>
      <c r="T2944" s="57"/>
      <c r="AU2944" s="18" t="s">
        <v>84</v>
      </c>
    </row>
    <row r="2945" spans="2:65" s="1" customFormat="1" ht="11.25">
      <c r="B2945" s="33"/>
      <c r="D2945" s="152" t="s">
        <v>648</v>
      </c>
      <c r="F2945" s="188" t="s">
        <v>3140</v>
      </c>
      <c r="H2945" s="189">
        <v>0</v>
      </c>
      <c r="L2945" s="33"/>
      <c r="M2945" s="155"/>
      <c r="T2945" s="57"/>
      <c r="AU2945" s="18" t="s">
        <v>84</v>
      </c>
    </row>
    <row r="2946" spans="2:65" s="1" customFormat="1" ht="11.25">
      <c r="B2946" s="33"/>
      <c r="D2946" s="152" t="s">
        <v>648</v>
      </c>
      <c r="F2946" s="188" t="s">
        <v>3203</v>
      </c>
      <c r="H2946" s="189">
        <v>5.47</v>
      </c>
      <c r="L2946" s="33"/>
      <c r="M2946" s="155"/>
      <c r="T2946" s="57"/>
      <c r="AU2946" s="18" t="s">
        <v>84</v>
      </c>
    </row>
    <row r="2947" spans="2:65" s="1" customFormat="1" ht="11.25">
      <c r="B2947" s="33"/>
      <c r="D2947" s="152" t="s">
        <v>648</v>
      </c>
      <c r="F2947" s="188" t="s">
        <v>3143</v>
      </c>
      <c r="H2947" s="189">
        <v>0</v>
      </c>
      <c r="L2947" s="33"/>
      <c r="M2947" s="155"/>
      <c r="T2947" s="57"/>
      <c r="AU2947" s="18" t="s">
        <v>84</v>
      </c>
    </row>
    <row r="2948" spans="2:65" s="1" customFormat="1" ht="11.25">
      <c r="B2948" s="33"/>
      <c r="D2948" s="152" t="s">
        <v>648</v>
      </c>
      <c r="F2948" s="188" t="s">
        <v>3202</v>
      </c>
      <c r="H2948" s="189">
        <v>1.94</v>
      </c>
      <c r="L2948" s="33"/>
      <c r="M2948" s="155"/>
      <c r="T2948" s="57"/>
      <c r="AU2948" s="18" t="s">
        <v>84</v>
      </c>
    </row>
    <row r="2949" spans="2:65" s="1" customFormat="1" ht="11.25">
      <c r="B2949" s="33"/>
      <c r="D2949" s="152" t="s">
        <v>648</v>
      </c>
      <c r="F2949" s="188" t="s">
        <v>3144</v>
      </c>
      <c r="H2949" s="189">
        <v>0</v>
      </c>
      <c r="L2949" s="33"/>
      <c r="M2949" s="155"/>
      <c r="T2949" s="57"/>
      <c r="AU2949" s="18" t="s">
        <v>84</v>
      </c>
    </row>
    <row r="2950" spans="2:65" s="1" customFormat="1" ht="11.25">
      <c r="B2950" s="33"/>
      <c r="D2950" s="152" t="s">
        <v>648</v>
      </c>
      <c r="F2950" s="188" t="s">
        <v>3386</v>
      </c>
      <c r="H2950" s="189">
        <v>3.5</v>
      </c>
      <c r="L2950" s="33"/>
      <c r="M2950" s="155"/>
      <c r="T2950" s="57"/>
      <c r="AU2950" s="18" t="s">
        <v>84</v>
      </c>
    </row>
    <row r="2951" spans="2:65" s="1" customFormat="1" ht="11.25">
      <c r="B2951" s="33"/>
      <c r="D2951" s="152" t="s">
        <v>648</v>
      </c>
      <c r="F2951" s="188" t="s">
        <v>325</v>
      </c>
      <c r="H2951" s="189">
        <v>26.03</v>
      </c>
      <c r="L2951" s="33"/>
      <c r="M2951" s="155"/>
      <c r="T2951" s="57"/>
      <c r="AU2951" s="18" t="s">
        <v>84</v>
      </c>
    </row>
    <row r="2952" spans="2:65" s="1" customFormat="1" ht="11.25">
      <c r="B2952" s="33"/>
      <c r="D2952" s="152" t="s">
        <v>648</v>
      </c>
      <c r="F2952" s="187" t="s">
        <v>3387</v>
      </c>
      <c r="L2952" s="33"/>
      <c r="M2952" s="155"/>
      <c r="T2952" s="57"/>
      <c r="AU2952" s="18" t="s">
        <v>84</v>
      </c>
    </row>
    <row r="2953" spans="2:65" s="1" customFormat="1" ht="11.25">
      <c r="B2953" s="33"/>
      <c r="D2953" s="152" t="s">
        <v>648</v>
      </c>
      <c r="F2953" s="188" t="s">
        <v>3102</v>
      </c>
      <c r="H2953" s="189">
        <v>0</v>
      </c>
      <c r="L2953" s="33"/>
      <c r="M2953" s="155"/>
      <c r="T2953" s="57"/>
      <c r="AU2953" s="18" t="s">
        <v>84</v>
      </c>
    </row>
    <row r="2954" spans="2:65" s="1" customFormat="1" ht="11.25">
      <c r="B2954" s="33"/>
      <c r="D2954" s="152" t="s">
        <v>648</v>
      </c>
      <c r="F2954" s="188" t="s">
        <v>3388</v>
      </c>
      <c r="H2954" s="189">
        <v>25.24</v>
      </c>
      <c r="L2954" s="33"/>
      <c r="M2954" s="155"/>
      <c r="T2954" s="57"/>
      <c r="AU2954" s="18" t="s">
        <v>84</v>
      </c>
    </row>
    <row r="2955" spans="2:65" s="1" customFormat="1" ht="11.25">
      <c r="B2955" s="33"/>
      <c r="D2955" s="152" t="s">
        <v>648</v>
      </c>
      <c r="F2955" s="188" t="s">
        <v>3108</v>
      </c>
      <c r="H2955" s="189">
        <v>0</v>
      </c>
      <c r="L2955" s="33"/>
      <c r="M2955" s="155"/>
      <c r="T2955" s="57"/>
      <c r="AU2955" s="18" t="s">
        <v>84</v>
      </c>
    </row>
    <row r="2956" spans="2:65" s="1" customFormat="1" ht="11.25">
      <c r="B2956" s="33"/>
      <c r="D2956" s="152" t="s">
        <v>648</v>
      </c>
      <c r="F2956" s="188" t="s">
        <v>3389</v>
      </c>
      <c r="H2956" s="189">
        <v>27.34</v>
      </c>
      <c r="L2956" s="33"/>
      <c r="M2956" s="155"/>
      <c r="T2956" s="57"/>
      <c r="AU2956" s="18" t="s">
        <v>84</v>
      </c>
    </row>
    <row r="2957" spans="2:65" s="1" customFormat="1" ht="11.25">
      <c r="B2957" s="33"/>
      <c r="D2957" s="152" t="s">
        <v>648</v>
      </c>
      <c r="F2957" s="188" t="s">
        <v>325</v>
      </c>
      <c r="H2957" s="189">
        <v>52.58</v>
      </c>
      <c r="L2957" s="33"/>
      <c r="M2957" s="155"/>
      <c r="T2957" s="57"/>
      <c r="AU2957" s="18" t="s">
        <v>84</v>
      </c>
    </row>
    <row r="2958" spans="2:65" s="13" customFormat="1" ht="11.25">
      <c r="B2958" s="162"/>
      <c r="D2958" s="152" t="s">
        <v>318</v>
      </c>
      <c r="F2958" s="164" t="s">
        <v>3779</v>
      </c>
      <c r="H2958" s="165">
        <v>410.55200000000002</v>
      </c>
      <c r="I2958" s="166"/>
      <c r="L2958" s="162"/>
      <c r="M2958" s="167"/>
      <c r="T2958" s="168"/>
      <c r="AT2958" s="163" t="s">
        <v>318</v>
      </c>
      <c r="AU2958" s="163" t="s">
        <v>84</v>
      </c>
      <c r="AV2958" s="13" t="s">
        <v>84</v>
      </c>
      <c r="AW2958" s="13" t="s">
        <v>4</v>
      </c>
      <c r="AX2958" s="13" t="s">
        <v>82</v>
      </c>
      <c r="AY2958" s="163" t="s">
        <v>307</v>
      </c>
    </row>
    <row r="2959" spans="2:65" s="1" customFormat="1" ht="24.2" customHeight="1">
      <c r="B2959" s="33"/>
      <c r="C2959" s="177" t="s">
        <v>1938</v>
      </c>
      <c r="D2959" s="177" t="s">
        <v>390</v>
      </c>
      <c r="E2959" s="178" t="s">
        <v>3782</v>
      </c>
      <c r="F2959" s="179" t="s">
        <v>3783</v>
      </c>
      <c r="G2959" s="180" t="s">
        <v>312</v>
      </c>
      <c r="H2959" s="181">
        <v>275.23</v>
      </c>
      <c r="I2959" s="182"/>
      <c r="J2959" s="183">
        <f>ROUND(I2959*H2959,2)</f>
        <v>0</v>
      </c>
      <c r="K2959" s="179" t="s">
        <v>313</v>
      </c>
      <c r="L2959" s="184"/>
      <c r="M2959" s="185" t="s">
        <v>1</v>
      </c>
      <c r="N2959" s="186" t="s">
        <v>40</v>
      </c>
      <c r="P2959" s="148">
        <f>O2959*H2959</f>
        <v>0</v>
      </c>
      <c r="Q2959" s="148">
        <v>3.0000000000000001E-3</v>
      </c>
      <c r="R2959" s="148">
        <f>Q2959*H2959</f>
        <v>0.82569000000000004</v>
      </c>
      <c r="S2959" s="148">
        <v>0</v>
      </c>
      <c r="T2959" s="149">
        <f>S2959*H2959</f>
        <v>0</v>
      </c>
      <c r="AR2959" s="150" t="s">
        <v>524</v>
      </c>
      <c r="AT2959" s="150" t="s">
        <v>390</v>
      </c>
      <c r="AU2959" s="150" t="s">
        <v>84</v>
      </c>
      <c r="AY2959" s="18" t="s">
        <v>307</v>
      </c>
      <c r="BE2959" s="151">
        <f>IF(N2959="základní",J2959,0)</f>
        <v>0</v>
      </c>
      <c r="BF2959" s="151">
        <f>IF(N2959="snížená",J2959,0)</f>
        <v>0</v>
      </c>
      <c r="BG2959" s="151">
        <f>IF(N2959="zákl. přenesená",J2959,0)</f>
        <v>0</v>
      </c>
      <c r="BH2959" s="151">
        <f>IF(N2959="sníž. přenesená",J2959,0)</f>
        <v>0</v>
      </c>
      <c r="BI2959" s="151">
        <f>IF(N2959="nulová",J2959,0)</f>
        <v>0</v>
      </c>
      <c r="BJ2959" s="18" t="s">
        <v>82</v>
      </c>
      <c r="BK2959" s="151">
        <f>ROUND(I2959*H2959,2)</f>
        <v>0</v>
      </c>
      <c r="BL2959" s="18" t="s">
        <v>417</v>
      </c>
      <c r="BM2959" s="150" t="s">
        <v>3784</v>
      </c>
    </row>
    <row r="2960" spans="2:65" s="1" customFormat="1" ht="19.5">
      <c r="B2960" s="33"/>
      <c r="D2960" s="152" t="s">
        <v>316</v>
      </c>
      <c r="F2960" s="153" t="s">
        <v>3783</v>
      </c>
      <c r="I2960" s="154"/>
      <c r="L2960" s="33"/>
      <c r="M2960" s="155"/>
      <c r="T2960" s="57"/>
      <c r="AT2960" s="18" t="s">
        <v>316</v>
      </c>
      <c r="AU2960" s="18" t="s">
        <v>84</v>
      </c>
    </row>
    <row r="2961" spans="2:51" s="13" customFormat="1" ht="11.25">
      <c r="B2961" s="162"/>
      <c r="D2961" s="152" t="s">
        <v>318</v>
      </c>
      <c r="E2961" s="163" t="s">
        <v>1</v>
      </c>
      <c r="F2961" s="164" t="s">
        <v>3367</v>
      </c>
      <c r="H2961" s="165">
        <v>275.23</v>
      </c>
      <c r="I2961" s="166"/>
      <c r="L2961" s="162"/>
      <c r="M2961" s="167"/>
      <c r="T2961" s="168"/>
      <c r="AT2961" s="163" t="s">
        <v>318</v>
      </c>
      <c r="AU2961" s="163" t="s">
        <v>84</v>
      </c>
      <c r="AV2961" s="13" t="s">
        <v>84</v>
      </c>
      <c r="AW2961" s="13" t="s">
        <v>32</v>
      </c>
      <c r="AX2961" s="13" t="s">
        <v>82</v>
      </c>
      <c r="AY2961" s="163" t="s">
        <v>307</v>
      </c>
    </row>
    <row r="2962" spans="2:51" s="1" customFormat="1" ht="11.25">
      <c r="B2962" s="33"/>
      <c r="D2962" s="152" t="s">
        <v>648</v>
      </c>
      <c r="F2962" s="187" t="s">
        <v>3390</v>
      </c>
      <c r="L2962" s="33"/>
      <c r="M2962" s="155"/>
      <c r="T2962" s="57"/>
      <c r="AU2962" s="18" t="s">
        <v>84</v>
      </c>
    </row>
    <row r="2963" spans="2:51" s="1" customFormat="1" ht="11.25">
      <c r="B2963" s="33"/>
      <c r="D2963" s="152" t="s">
        <v>648</v>
      </c>
      <c r="F2963" s="188" t="s">
        <v>3145</v>
      </c>
      <c r="H2963" s="189">
        <v>0</v>
      </c>
      <c r="L2963" s="33"/>
      <c r="M2963" s="155"/>
      <c r="T2963" s="57"/>
      <c r="AU2963" s="18" t="s">
        <v>84</v>
      </c>
    </row>
    <row r="2964" spans="2:51" s="1" customFormat="1" ht="11.25">
      <c r="B2964" s="33"/>
      <c r="D2964" s="152" t="s">
        <v>648</v>
      </c>
      <c r="F2964" s="188" t="s">
        <v>3391</v>
      </c>
      <c r="H2964" s="189">
        <v>28.74</v>
      </c>
      <c r="L2964" s="33"/>
      <c r="M2964" s="155"/>
      <c r="T2964" s="57"/>
      <c r="AU2964" s="18" t="s">
        <v>84</v>
      </c>
    </row>
    <row r="2965" spans="2:51" s="1" customFormat="1" ht="11.25">
      <c r="B2965" s="33"/>
      <c r="D2965" s="152" t="s">
        <v>648</v>
      </c>
      <c r="F2965" s="188" t="s">
        <v>3147</v>
      </c>
      <c r="H2965" s="189">
        <v>0</v>
      </c>
      <c r="L2965" s="33"/>
      <c r="M2965" s="155"/>
      <c r="T2965" s="57"/>
      <c r="AU2965" s="18" t="s">
        <v>84</v>
      </c>
    </row>
    <row r="2966" spans="2:51" s="1" customFormat="1" ht="11.25">
      <c r="B2966" s="33"/>
      <c r="D2966" s="152" t="s">
        <v>648</v>
      </c>
      <c r="F2966" s="188" t="s">
        <v>3392</v>
      </c>
      <c r="H2966" s="189">
        <v>56.7</v>
      </c>
      <c r="L2966" s="33"/>
      <c r="M2966" s="155"/>
      <c r="T2966" s="57"/>
      <c r="AU2966" s="18" t="s">
        <v>84</v>
      </c>
    </row>
    <row r="2967" spans="2:51" s="1" customFormat="1" ht="11.25">
      <c r="B2967" s="33"/>
      <c r="D2967" s="152" t="s">
        <v>648</v>
      </c>
      <c r="F2967" s="188" t="s">
        <v>3149</v>
      </c>
      <c r="H2967" s="189">
        <v>0</v>
      </c>
      <c r="L2967" s="33"/>
      <c r="M2967" s="155"/>
      <c r="T2967" s="57"/>
      <c r="AU2967" s="18" t="s">
        <v>84</v>
      </c>
    </row>
    <row r="2968" spans="2:51" s="1" customFormat="1" ht="11.25">
      <c r="B2968" s="33"/>
      <c r="D2968" s="152" t="s">
        <v>648</v>
      </c>
      <c r="F2968" s="188" t="s">
        <v>3393</v>
      </c>
      <c r="H2968" s="189">
        <v>56.51</v>
      </c>
      <c r="L2968" s="33"/>
      <c r="M2968" s="155"/>
      <c r="T2968" s="57"/>
      <c r="AU2968" s="18" t="s">
        <v>84</v>
      </c>
    </row>
    <row r="2969" spans="2:51" s="1" customFormat="1" ht="11.25">
      <c r="B2969" s="33"/>
      <c r="D2969" s="152" t="s">
        <v>648</v>
      </c>
      <c r="F2969" s="188" t="s">
        <v>3151</v>
      </c>
      <c r="H2969" s="189">
        <v>0</v>
      </c>
      <c r="L2969" s="33"/>
      <c r="M2969" s="155"/>
      <c r="T2969" s="57"/>
      <c r="AU2969" s="18" t="s">
        <v>84</v>
      </c>
    </row>
    <row r="2970" spans="2:51" s="1" customFormat="1" ht="11.25">
      <c r="B2970" s="33"/>
      <c r="D2970" s="152" t="s">
        <v>648</v>
      </c>
      <c r="F2970" s="188" t="s">
        <v>3394</v>
      </c>
      <c r="H2970" s="189">
        <v>56.74</v>
      </c>
      <c r="L2970" s="33"/>
      <c r="M2970" s="155"/>
      <c r="T2970" s="57"/>
      <c r="AU2970" s="18" t="s">
        <v>84</v>
      </c>
    </row>
    <row r="2971" spans="2:51" s="1" customFormat="1" ht="11.25">
      <c r="B2971" s="33"/>
      <c r="D2971" s="152" t="s">
        <v>648</v>
      </c>
      <c r="F2971" s="188" t="s">
        <v>3153</v>
      </c>
      <c r="H2971" s="189">
        <v>0</v>
      </c>
      <c r="L2971" s="33"/>
      <c r="M2971" s="155"/>
      <c r="T2971" s="57"/>
      <c r="AU2971" s="18" t="s">
        <v>84</v>
      </c>
    </row>
    <row r="2972" spans="2:51" s="1" customFormat="1" ht="11.25">
      <c r="B2972" s="33"/>
      <c r="D2972" s="152" t="s">
        <v>648</v>
      </c>
      <c r="F2972" s="188" t="s">
        <v>3395</v>
      </c>
      <c r="H2972" s="189">
        <v>58.05</v>
      </c>
      <c r="L2972" s="33"/>
      <c r="M2972" s="155"/>
      <c r="T2972" s="57"/>
      <c r="AU2972" s="18" t="s">
        <v>84</v>
      </c>
    </row>
    <row r="2973" spans="2:51" s="1" customFormat="1" ht="11.25">
      <c r="B2973" s="33"/>
      <c r="D2973" s="152" t="s">
        <v>648</v>
      </c>
      <c r="F2973" s="188" t="s">
        <v>325</v>
      </c>
      <c r="H2973" s="189">
        <v>256.74</v>
      </c>
      <c r="L2973" s="33"/>
      <c r="M2973" s="155"/>
      <c r="T2973" s="57"/>
      <c r="AU2973" s="18" t="s">
        <v>84</v>
      </c>
    </row>
    <row r="2974" spans="2:51" s="1" customFormat="1" ht="11.25">
      <c r="B2974" s="33"/>
      <c r="D2974" s="152" t="s">
        <v>648</v>
      </c>
      <c r="F2974" s="187" t="s">
        <v>3396</v>
      </c>
      <c r="L2974" s="33"/>
      <c r="M2974" s="155"/>
      <c r="T2974" s="57"/>
      <c r="AU2974" s="18" t="s">
        <v>84</v>
      </c>
    </row>
    <row r="2975" spans="2:51" s="1" customFormat="1" ht="11.25">
      <c r="B2975" s="33"/>
      <c r="D2975" s="152" t="s">
        <v>648</v>
      </c>
      <c r="F2975" s="188" t="s">
        <v>3155</v>
      </c>
      <c r="H2975" s="189">
        <v>0</v>
      </c>
      <c r="L2975" s="33"/>
      <c r="M2975" s="155"/>
      <c r="T2975" s="57"/>
      <c r="AU2975" s="18" t="s">
        <v>84</v>
      </c>
    </row>
    <row r="2976" spans="2:51" s="1" customFormat="1" ht="11.25">
      <c r="B2976" s="33"/>
      <c r="D2976" s="152" t="s">
        <v>648</v>
      </c>
      <c r="F2976" s="188" t="s">
        <v>3397</v>
      </c>
      <c r="H2976" s="189">
        <v>8.93</v>
      </c>
      <c r="L2976" s="33"/>
      <c r="M2976" s="155"/>
      <c r="T2976" s="57"/>
      <c r="AU2976" s="18" t="s">
        <v>84</v>
      </c>
    </row>
    <row r="2977" spans="2:65" s="1" customFormat="1" ht="11.25">
      <c r="B2977" s="33"/>
      <c r="D2977" s="152" t="s">
        <v>648</v>
      </c>
      <c r="F2977" s="188" t="s">
        <v>3157</v>
      </c>
      <c r="H2977" s="189">
        <v>0</v>
      </c>
      <c r="L2977" s="33"/>
      <c r="M2977" s="155"/>
      <c r="T2977" s="57"/>
      <c r="AU2977" s="18" t="s">
        <v>84</v>
      </c>
    </row>
    <row r="2978" spans="2:65" s="1" customFormat="1" ht="11.25">
      <c r="B2978" s="33"/>
      <c r="D2978" s="152" t="s">
        <v>648</v>
      </c>
      <c r="F2978" s="188" t="s">
        <v>3398</v>
      </c>
      <c r="H2978" s="189">
        <v>5.68</v>
      </c>
      <c r="L2978" s="33"/>
      <c r="M2978" s="155"/>
      <c r="T2978" s="57"/>
      <c r="AU2978" s="18" t="s">
        <v>84</v>
      </c>
    </row>
    <row r="2979" spans="2:65" s="1" customFormat="1" ht="11.25">
      <c r="B2979" s="33"/>
      <c r="D2979" s="152" t="s">
        <v>648</v>
      </c>
      <c r="F2979" s="188" t="s">
        <v>3159</v>
      </c>
      <c r="H2979" s="189">
        <v>0</v>
      </c>
      <c r="L2979" s="33"/>
      <c r="M2979" s="155"/>
      <c r="T2979" s="57"/>
      <c r="AU2979" s="18" t="s">
        <v>84</v>
      </c>
    </row>
    <row r="2980" spans="2:65" s="1" customFormat="1" ht="11.25">
      <c r="B2980" s="33"/>
      <c r="D2980" s="152" t="s">
        <v>648</v>
      </c>
      <c r="F2980" s="188" t="s">
        <v>3399</v>
      </c>
      <c r="H2980" s="189">
        <v>3.88</v>
      </c>
      <c r="L2980" s="33"/>
      <c r="M2980" s="155"/>
      <c r="T2980" s="57"/>
      <c r="AU2980" s="18" t="s">
        <v>84</v>
      </c>
    </row>
    <row r="2981" spans="2:65" s="1" customFormat="1" ht="11.25">
      <c r="B2981" s="33"/>
      <c r="D2981" s="152" t="s">
        <v>648</v>
      </c>
      <c r="F2981" s="188" t="s">
        <v>325</v>
      </c>
      <c r="H2981" s="189">
        <v>18.489999999999998</v>
      </c>
      <c r="L2981" s="33"/>
      <c r="M2981" s="155"/>
      <c r="T2981" s="57"/>
      <c r="AU2981" s="18" t="s">
        <v>84</v>
      </c>
    </row>
    <row r="2982" spans="2:65" s="1" customFormat="1" ht="24.2" customHeight="1">
      <c r="B2982" s="33"/>
      <c r="C2982" s="139" t="s">
        <v>1951</v>
      </c>
      <c r="D2982" s="139" t="s">
        <v>309</v>
      </c>
      <c r="E2982" s="140" t="s">
        <v>1264</v>
      </c>
      <c r="F2982" s="141" t="s">
        <v>1265</v>
      </c>
      <c r="G2982" s="142" t="s">
        <v>312</v>
      </c>
      <c r="H2982" s="143">
        <v>326.52199999999999</v>
      </c>
      <c r="I2982" s="144"/>
      <c r="J2982" s="145">
        <f>ROUND(I2982*H2982,2)</f>
        <v>0</v>
      </c>
      <c r="K2982" s="141" t="s">
        <v>313</v>
      </c>
      <c r="L2982" s="33"/>
      <c r="M2982" s="146" t="s">
        <v>1</v>
      </c>
      <c r="N2982" s="147" t="s">
        <v>40</v>
      </c>
      <c r="P2982" s="148">
        <f>O2982*H2982</f>
        <v>0</v>
      </c>
      <c r="Q2982" s="148">
        <v>6.0000000000000001E-3</v>
      </c>
      <c r="R2982" s="148">
        <f>Q2982*H2982</f>
        <v>1.9591320000000001</v>
      </c>
      <c r="S2982" s="148">
        <v>0</v>
      </c>
      <c r="T2982" s="149">
        <f>S2982*H2982</f>
        <v>0</v>
      </c>
      <c r="AR2982" s="150" t="s">
        <v>417</v>
      </c>
      <c r="AT2982" s="150" t="s">
        <v>309</v>
      </c>
      <c r="AU2982" s="150" t="s">
        <v>84</v>
      </c>
      <c r="AY2982" s="18" t="s">
        <v>307</v>
      </c>
      <c r="BE2982" s="151">
        <f>IF(N2982="základní",J2982,0)</f>
        <v>0</v>
      </c>
      <c r="BF2982" s="151">
        <f>IF(N2982="snížená",J2982,0)</f>
        <v>0</v>
      </c>
      <c r="BG2982" s="151">
        <f>IF(N2982="zákl. přenesená",J2982,0)</f>
        <v>0</v>
      </c>
      <c r="BH2982" s="151">
        <f>IF(N2982="sníž. přenesená",J2982,0)</f>
        <v>0</v>
      </c>
      <c r="BI2982" s="151">
        <f>IF(N2982="nulová",J2982,0)</f>
        <v>0</v>
      </c>
      <c r="BJ2982" s="18" t="s">
        <v>82</v>
      </c>
      <c r="BK2982" s="151">
        <f>ROUND(I2982*H2982,2)</f>
        <v>0</v>
      </c>
      <c r="BL2982" s="18" t="s">
        <v>417</v>
      </c>
      <c r="BM2982" s="150" t="s">
        <v>3785</v>
      </c>
    </row>
    <row r="2983" spans="2:65" s="1" customFormat="1" ht="29.25">
      <c r="B2983" s="33"/>
      <c r="D2983" s="152" t="s">
        <v>316</v>
      </c>
      <c r="F2983" s="153" t="s">
        <v>1267</v>
      </c>
      <c r="I2983" s="154"/>
      <c r="L2983" s="33"/>
      <c r="M2983" s="155"/>
      <c r="T2983" s="57"/>
      <c r="AT2983" s="18" t="s">
        <v>316</v>
      </c>
      <c r="AU2983" s="18" t="s">
        <v>84</v>
      </c>
    </row>
    <row r="2984" spans="2:65" s="1" customFormat="1" ht="19.5">
      <c r="B2984" s="33"/>
      <c r="D2984" s="152" t="s">
        <v>357</v>
      </c>
      <c r="F2984" s="176" t="s">
        <v>3786</v>
      </c>
      <c r="I2984" s="154"/>
      <c r="L2984" s="33"/>
      <c r="M2984" s="155"/>
      <c r="T2984" s="57"/>
      <c r="AT2984" s="18" t="s">
        <v>357</v>
      </c>
      <c r="AU2984" s="18" t="s">
        <v>84</v>
      </c>
    </row>
    <row r="2985" spans="2:65" s="13" customFormat="1" ht="11.25">
      <c r="B2985" s="162"/>
      <c r="D2985" s="152" t="s">
        <v>318</v>
      </c>
      <c r="E2985" s="163" t="s">
        <v>1</v>
      </c>
      <c r="F2985" s="164" t="s">
        <v>3787</v>
      </c>
      <c r="H2985" s="165">
        <v>66.33</v>
      </c>
      <c r="I2985" s="166"/>
      <c r="L2985" s="162"/>
      <c r="M2985" s="167"/>
      <c r="T2985" s="168"/>
      <c r="AT2985" s="163" t="s">
        <v>318</v>
      </c>
      <c r="AU2985" s="163" t="s">
        <v>84</v>
      </c>
      <c r="AV2985" s="13" t="s">
        <v>84</v>
      </c>
      <c r="AW2985" s="13" t="s">
        <v>32</v>
      </c>
      <c r="AX2985" s="13" t="s">
        <v>75</v>
      </c>
      <c r="AY2985" s="163" t="s">
        <v>307</v>
      </c>
    </row>
    <row r="2986" spans="2:65" s="13" customFormat="1" ht="11.25">
      <c r="B2986" s="162"/>
      <c r="D2986" s="152" t="s">
        <v>318</v>
      </c>
      <c r="E2986" s="163" t="s">
        <v>1</v>
      </c>
      <c r="F2986" s="164" t="s">
        <v>3788</v>
      </c>
      <c r="H2986" s="165">
        <v>14.404999999999999</v>
      </c>
      <c r="I2986" s="166"/>
      <c r="L2986" s="162"/>
      <c r="M2986" s="167"/>
      <c r="T2986" s="168"/>
      <c r="AT2986" s="163" t="s">
        <v>318</v>
      </c>
      <c r="AU2986" s="163" t="s">
        <v>84</v>
      </c>
      <c r="AV2986" s="13" t="s">
        <v>84</v>
      </c>
      <c r="AW2986" s="13" t="s">
        <v>32</v>
      </c>
      <c r="AX2986" s="13" t="s">
        <v>75</v>
      </c>
      <c r="AY2986" s="163" t="s">
        <v>307</v>
      </c>
    </row>
    <row r="2987" spans="2:65" s="13" customFormat="1" ht="11.25">
      <c r="B2987" s="162"/>
      <c r="D2987" s="152" t="s">
        <v>318</v>
      </c>
      <c r="E2987" s="163" t="s">
        <v>1</v>
      </c>
      <c r="F2987" s="164" t="s">
        <v>3789</v>
      </c>
      <c r="H2987" s="165">
        <v>62.31</v>
      </c>
      <c r="I2987" s="166"/>
      <c r="L2987" s="162"/>
      <c r="M2987" s="167"/>
      <c r="T2987" s="168"/>
      <c r="AT2987" s="163" t="s">
        <v>318</v>
      </c>
      <c r="AU2987" s="163" t="s">
        <v>84</v>
      </c>
      <c r="AV2987" s="13" t="s">
        <v>84</v>
      </c>
      <c r="AW2987" s="13" t="s">
        <v>32</v>
      </c>
      <c r="AX2987" s="13" t="s">
        <v>75</v>
      </c>
      <c r="AY2987" s="163" t="s">
        <v>307</v>
      </c>
    </row>
    <row r="2988" spans="2:65" s="13" customFormat="1" ht="11.25">
      <c r="B2988" s="162"/>
      <c r="D2988" s="152" t="s">
        <v>318</v>
      </c>
      <c r="E2988" s="163" t="s">
        <v>1</v>
      </c>
      <c r="F2988" s="164" t="s">
        <v>3790</v>
      </c>
      <c r="H2988" s="165">
        <v>48.72</v>
      </c>
      <c r="I2988" s="166"/>
      <c r="L2988" s="162"/>
      <c r="M2988" s="167"/>
      <c r="T2988" s="168"/>
      <c r="AT2988" s="163" t="s">
        <v>318</v>
      </c>
      <c r="AU2988" s="163" t="s">
        <v>84</v>
      </c>
      <c r="AV2988" s="13" t="s">
        <v>84</v>
      </c>
      <c r="AW2988" s="13" t="s">
        <v>32</v>
      </c>
      <c r="AX2988" s="13" t="s">
        <v>75</v>
      </c>
      <c r="AY2988" s="163" t="s">
        <v>307</v>
      </c>
    </row>
    <row r="2989" spans="2:65" s="13" customFormat="1" ht="11.25">
      <c r="B2989" s="162"/>
      <c r="D2989" s="152" t="s">
        <v>318</v>
      </c>
      <c r="E2989" s="163" t="s">
        <v>1</v>
      </c>
      <c r="F2989" s="164" t="s">
        <v>3791</v>
      </c>
      <c r="H2989" s="165">
        <v>34.5</v>
      </c>
      <c r="I2989" s="166"/>
      <c r="L2989" s="162"/>
      <c r="M2989" s="167"/>
      <c r="T2989" s="168"/>
      <c r="AT2989" s="163" t="s">
        <v>318</v>
      </c>
      <c r="AU2989" s="163" t="s">
        <v>84</v>
      </c>
      <c r="AV2989" s="13" t="s">
        <v>84</v>
      </c>
      <c r="AW2989" s="13" t="s">
        <v>32</v>
      </c>
      <c r="AX2989" s="13" t="s">
        <v>75</v>
      </c>
      <c r="AY2989" s="163" t="s">
        <v>307</v>
      </c>
    </row>
    <row r="2990" spans="2:65" s="13" customFormat="1" ht="11.25">
      <c r="B2990" s="162"/>
      <c r="D2990" s="152" t="s">
        <v>318</v>
      </c>
      <c r="E2990" s="163" t="s">
        <v>1</v>
      </c>
      <c r="F2990" s="164" t="s">
        <v>3792</v>
      </c>
      <c r="H2990" s="165">
        <v>100.25700000000001</v>
      </c>
      <c r="I2990" s="166"/>
      <c r="L2990" s="162"/>
      <c r="M2990" s="167"/>
      <c r="T2990" s="168"/>
      <c r="AT2990" s="163" t="s">
        <v>318</v>
      </c>
      <c r="AU2990" s="163" t="s">
        <v>84</v>
      </c>
      <c r="AV2990" s="13" t="s">
        <v>84</v>
      </c>
      <c r="AW2990" s="13" t="s">
        <v>32</v>
      </c>
      <c r="AX2990" s="13" t="s">
        <v>75</v>
      </c>
      <c r="AY2990" s="163" t="s">
        <v>307</v>
      </c>
    </row>
    <row r="2991" spans="2:65" s="14" customFormat="1" ht="11.25">
      <c r="B2991" s="169"/>
      <c r="D2991" s="152" t="s">
        <v>318</v>
      </c>
      <c r="E2991" s="170" t="s">
        <v>1</v>
      </c>
      <c r="F2991" s="171" t="s">
        <v>325</v>
      </c>
      <c r="H2991" s="172">
        <v>326.52199999999999</v>
      </c>
      <c r="I2991" s="173"/>
      <c r="L2991" s="169"/>
      <c r="M2991" s="174"/>
      <c r="T2991" s="175"/>
      <c r="AT2991" s="170" t="s">
        <v>318</v>
      </c>
      <c r="AU2991" s="170" t="s">
        <v>84</v>
      </c>
      <c r="AV2991" s="14" t="s">
        <v>314</v>
      </c>
      <c r="AW2991" s="14" t="s">
        <v>32</v>
      </c>
      <c r="AX2991" s="14" t="s">
        <v>82</v>
      </c>
      <c r="AY2991" s="170" t="s">
        <v>307</v>
      </c>
    </row>
    <row r="2992" spans="2:65" s="1" customFormat="1" ht="24.2" customHeight="1">
      <c r="B2992" s="33"/>
      <c r="C2992" s="177" t="s">
        <v>1956</v>
      </c>
      <c r="D2992" s="177" t="s">
        <v>390</v>
      </c>
      <c r="E2992" s="178" t="s">
        <v>3793</v>
      </c>
      <c r="F2992" s="179" t="s">
        <v>3794</v>
      </c>
      <c r="G2992" s="180" t="s">
        <v>312</v>
      </c>
      <c r="H2992" s="181">
        <v>63.555999999999997</v>
      </c>
      <c r="I2992" s="182"/>
      <c r="J2992" s="183">
        <f>ROUND(I2992*H2992,2)</f>
        <v>0</v>
      </c>
      <c r="K2992" s="179" t="s">
        <v>313</v>
      </c>
      <c r="L2992" s="184"/>
      <c r="M2992" s="185" t="s">
        <v>1</v>
      </c>
      <c r="N2992" s="186" t="s">
        <v>40</v>
      </c>
      <c r="P2992" s="148">
        <f>O2992*H2992</f>
        <v>0</v>
      </c>
      <c r="Q2992" s="148">
        <v>4.7999999999999996E-3</v>
      </c>
      <c r="R2992" s="148">
        <f>Q2992*H2992</f>
        <v>0.30506879999999997</v>
      </c>
      <c r="S2992" s="148">
        <v>0</v>
      </c>
      <c r="T2992" s="149">
        <f>S2992*H2992</f>
        <v>0</v>
      </c>
      <c r="AR2992" s="150" t="s">
        <v>524</v>
      </c>
      <c r="AT2992" s="150" t="s">
        <v>390</v>
      </c>
      <c r="AU2992" s="150" t="s">
        <v>84</v>
      </c>
      <c r="AY2992" s="18" t="s">
        <v>307</v>
      </c>
      <c r="BE2992" s="151">
        <f>IF(N2992="základní",J2992,0)</f>
        <v>0</v>
      </c>
      <c r="BF2992" s="151">
        <f>IF(N2992="snížená",J2992,0)</f>
        <v>0</v>
      </c>
      <c r="BG2992" s="151">
        <f>IF(N2992="zákl. přenesená",J2992,0)</f>
        <v>0</v>
      </c>
      <c r="BH2992" s="151">
        <f>IF(N2992="sníž. přenesená",J2992,0)</f>
        <v>0</v>
      </c>
      <c r="BI2992" s="151">
        <f>IF(N2992="nulová",J2992,0)</f>
        <v>0</v>
      </c>
      <c r="BJ2992" s="18" t="s">
        <v>82</v>
      </c>
      <c r="BK2992" s="151">
        <f>ROUND(I2992*H2992,2)</f>
        <v>0</v>
      </c>
      <c r="BL2992" s="18" t="s">
        <v>417</v>
      </c>
      <c r="BM2992" s="150" t="s">
        <v>3795</v>
      </c>
    </row>
    <row r="2993" spans="2:65" s="1" customFormat="1" ht="19.5">
      <c r="B2993" s="33"/>
      <c r="D2993" s="152" t="s">
        <v>316</v>
      </c>
      <c r="F2993" s="153" t="s">
        <v>3794</v>
      </c>
      <c r="I2993" s="154"/>
      <c r="L2993" s="33"/>
      <c r="M2993" s="155"/>
      <c r="T2993" s="57"/>
      <c r="AT2993" s="18" t="s">
        <v>316</v>
      </c>
      <c r="AU2993" s="18" t="s">
        <v>84</v>
      </c>
    </row>
    <row r="2994" spans="2:65" s="13" customFormat="1" ht="11.25">
      <c r="B2994" s="162"/>
      <c r="D2994" s="152" t="s">
        <v>318</v>
      </c>
      <c r="E2994" s="163" t="s">
        <v>1</v>
      </c>
      <c r="F2994" s="164" t="s">
        <v>3787</v>
      </c>
      <c r="H2994" s="165">
        <v>66.33</v>
      </c>
      <c r="I2994" s="166"/>
      <c r="L2994" s="162"/>
      <c r="M2994" s="167"/>
      <c r="T2994" s="168"/>
      <c r="AT2994" s="163" t="s">
        <v>318</v>
      </c>
      <c r="AU2994" s="163" t="s">
        <v>84</v>
      </c>
      <c r="AV2994" s="13" t="s">
        <v>84</v>
      </c>
      <c r="AW2994" s="13" t="s">
        <v>32</v>
      </c>
      <c r="AX2994" s="13" t="s">
        <v>75</v>
      </c>
      <c r="AY2994" s="163" t="s">
        <v>307</v>
      </c>
    </row>
    <row r="2995" spans="2:65" s="13" customFormat="1" ht="11.25">
      <c r="B2995" s="162"/>
      <c r="D2995" s="152" t="s">
        <v>318</v>
      </c>
      <c r="E2995" s="163" t="s">
        <v>1</v>
      </c>
      <c r="F2995" s="164" t="s">
        <v>3788</v>
      </c>
      <c r="H2995" s="165">
        <v>14.404999999999999</v>
      </c>
      <c r="I2995" s="166"/>
      <c r="L2995" s="162"/>
      <c r="M2995" s="167"/>
      <c r="T2995" s="168"/>
      <c r="AT2995" s="163" t="s">
        <v>318</v>
      </c>
      <c r="AU2995" s="163" t="s">
        <v>84</v>
      </c>
      <c r="AV2995" s="13" t="s">
        <v>84</v>
      </c>
      <c r="AW2995" s="13" t="s">
        <v>32</v>
      </c>
      <c r="AX2995" s="13" t="s">
        <v>75</v>
      </c>
      <c r="AY2995" s="163" t="s">
        <v>307</v>
      </c>
    </row>
    <row r="2996" spans="2:65" s="13" customFormat="1" ht="11.25">
      <c r="B2996" s="162"/>
      <c r="D2996" s="152" t="s">
        <v>318</v>
      </c>
      <c r="E2996" s="163" t="s">
        <v>1</v>
      </c>
      <c r="F2996" s="164" t="s">
        <v>3789</v>
      </c>
      <c r="H2996" s="165">
        <v>62.31</v>
      </c>
      <c r="I2996" s="166"/>
      <c r="L2996" s="162"/>
      <c r="M2996" s="167"/>
      <c r="T2996" s="168"/>
      <c r="AT2996" s="163" t="s">
        <v>318</v>
      </c>
      <c r="AU2996" s="163" t="s">
        <v>84</v>
      </c>
      <c r="AV2996" s="13" t="s">
        <v>84</v>
      </c>
      <c r="AW2996" s="13" t="s">
        <v>32</v>
      </c>
      <c r="AX2996" s="13" t="s">
        <v>82</v>
      </c>
      <c r="AY2996" s="163" t="s">
        <v>307</v>
      </c>
    </row>
    <row r="2997" spans="2:65" s="13" customFormat="1" ht="11.25">
      <c r="B2997" s="162"/>
      <c r="D2997" s="152" t="s">
        <v>318</v>
      </c>
      <c r="F2997" s="164" t="s">
        <v>3796</v>
      </c>
      <c r="H2997" s="165">
        <v>63.555999999999997</v>
      </c>
      <c r="I2997" s="166"/>
      <c r="L2997" s="162"/>
      <c r="M2997" s="167"/>
      <c r="T2997" s="168"/>
      <c r="AT2997" s="163" t="s">
        <v>318</v>
      </c>
      <c r="AU2997" s="163" t="s">
        <v>84</v>
      </c>
      <c r="AV2997" s="13" t="s">
        <v>84</v>
      </c>
      <c r="AW2997" s="13" t="s">
        <v>4</v>
      </c>
      <c r="AX2997" s="13" t="s">
        <v>82</v>
      </c>
      <c r="AY2997" s="163" t="s">
        <v>307</v>
      </c>
    </row>
    <row r="2998" spans="2:65" s="1" customFormat="1" ht="24.2" customHeight="1">
      <c r="B2998" s="33"/>
      <c r="C2998" s="177" t="s">
        <v>1961</v>
      </c>
      <c r="D2998" s="177" t="s">
        <v>390</v>
      </c>
      <c r="E2998" s="178" t="s">
        <v>3235</v>
      </c>
      <c r="F2998" s="179" t="s">
        <v>3236</v>
      </c>
      <c r="G2998" s="180" t="s">
        <v>312</v>
      </c>
      <c r="H2998" s="181">
        <v>102.262</v>
      </c>
      <c r="I2998" s="182"/>
      <c r="J2998" s="183">
        <f>ROUND(I2998*H2998,2)</f>
        <v>0</v>
      </c>
      <c r="K2998" s="179" t="s">
        <v>313</v>
      </c>
      <c r="L2998" s="184"/>
      <c r="M2998" s="185" t="s">
        <v>1</v>
      </c>
      <c r="N2998" s="186" t="s">
        <v>40</v>
      </c>
      <c r="P2998" s="148">
        <f>O2998*H2998</f>
        <v>0</v>
      </c>
      <c r="Q2998" s="148">
        <v>6.0000000000000001E-3</v>
      </c>
      <c r="R2998" s="148">
        <f>Q2998*H2998</f>
        <v>0.61357200000000001</v>
      </c>
      <c r="S2998" s="148">
        <v>0</v>
      </c>
      <c r="T2998" s="149">
        <f>S2998*H2998</f>
        <v>0</v>
      </c>
      <c r="AR2998" s="150" t="s">
        <v>524</v>
      </c>
      <c r="AT2998" s="150" t="s">
        <v>390</v>
      </c>
      <c r="AU2998" s="150" t="s">
        <v>84</v>
      </c>
      <c r="AY2998" s="18" t="s">
        <v>307</v>
      </c>
      <c r="BE2998" s="151">
        <f>IF(N2998="základní",J2998,0)</f>
        <v>0</v>
      </c>
      <c r="BF2998" s="151">
        <f>IF(N2998="snížená",J2998,0)</f>
        <v>0</v>
      </c>
      <c r="BG2998" s="151">
        <f>IF(N2998="zákl. přenesená",J2998,0)</f>
        <v>0</v>
      </c>
      <c r="BH2998" s="151">
        <f>IF(N2998="sníž. přenesená",J2998,0)</f>
        <v>0</v>
      </c>
      <c r="BI2998" s="151">
        <f>IF(N2998="nulová",J2998,0)</f>
        <v>0</v>
      </c>
      <c r="BJ2998" s="18" t="s">
        <v>82</v>
      </c>
      <c r="BK2998" s="151">
        <f>ROUND(I2998*H2998,2)</f>
        <v>0</v>
      </c>
      <c r="BL2998" s="18" t="s">
        <v>417</v>
      </c>
      <c r="BM2998" s="150" t="s">
        <v>3797</v>
      </c>
    </row>
    <row r="2999" spans="2:65" s="1" customFormat="1" ht="19.5">
      <c r="B2999" s="33"/>
      <c r="D2999" s="152" t="s">
        <v>316</v>
      </c>
      <c r="F2999" s="153" t="s">
        <v>3236</v>
      </c>
      <c r="I2999" s="154"/>
      <c r="L2999" s="33"/>
      <c r="M2999" s="155"/>
      <c r="T2999" s="57"/>
      <c r="AT2999" s="18" t="s">
        <v>316</v>
      </c>
      <c r="AU2999" s="18" t="s">
        <v>84</v>
      </c>
    </row>
    <row r="3000" spans="2:65" s="13" customFormat="1" ht="11.25">
      <c r="B3000" s="162"/>
      <c r="D3000" s="152" t="s">
        <v>318</v>
      </c>
      <c r="E3000" s="163" t="s">
        <v>1</v>
      </c>
      <c r="F3000" s="164" t="s">
        <v>3792</v>
      </c>
      <c r="H3000" s="165">
        <v>100.25700000000001</v>
      </c>
      <c r="I3000" s="166"/>
      <c r="L3000" s="162"/>
      <c r="M3000" s="167"/>
      <c r="T3000" s="168"/>
      <c r="AT3000" s="163" t="s">
        <v>318</v>
      </c>
      <c r="AU3000" s="163" t="s">
        <v>84</v>
      </c>
      <c r="AV3000" s="13" t="s">
        <v>84</v>
      </c>
      <c r="AW3000" s="13" t="s">
        <v>32</v>
      </c>
      <c r="AX3000" s="13" t="s">
        <v>82</v>
      </c>
      <c r="AY3000" s="163" t="s">
        <v>307</v>
      </c>
    </row>
    <row r="3001" spans="2:65" s="13" customFormat="1" ht="11.25">
      <c r="B3001" s="162"/>
      <c r="D3001" s="152" t="s">
        <v>318</v>
      </c>
      <c r="F3001" s="164" t="s">
        <v>3798</v>
      </c>
      <c r="H3001" s="165">
        <v>102.262</v>
      </c>
      <c r="I3001" s="166"/>
      <c r="L3001" s="162"/>
      <c r="M3001" s="167"/>
      <c r="T3001" s="168"/>
      <c r="AT3001" s="163" t="s">
        <v>318</v>
      </c>
      <c r="AU3001" s="163" t="s">
        <v>84</v>
      </c>
      <c r="AV3001" s="13" t="s">
        <v>84</v>
      </c>
      <c r="AW3001" s="13" t="s">
        <v>4</v>
      </c>
      <c r="AX3001" s="13" t="s">
        <v>82</v>
      </c>
      <c r="AY3001" s="163" t="s">
        <v>307</v>
      </c>
    </row>
    <row r="3002" spans="2:65" s="1" customFormat="1" ht="24.2" customHeight="1">
      <c r="B3002" s="33"/>
      <c r="C3002" s="139" t="s">
        <v>1966</v>
      </c>
      <c r="D3002" s="139" t="s">
        <v>309</v>
      </c>
      <c r="E3002" s="140" t="s">
        <v>1336</v>
      </c>
      <c r="F3002" s="141" t="s">
        <v>1337</v>
      </c>
      <c r="G3002" s="142" t="s">
        <v>312</v>
      </c>
      <c r="H3002" s="143">
        <v>321.5</v>
      </c>
      <c r="I3002" s="144"/>
      <c r="J3002" s="145">
        <f>ROUND(I3002*H3002,2)</f>
        <v>0</v>
      </c>
      <c r="K3002" s="141" t="s">
        <v>313</v>
      </c>
      <c r="L3002" s="33"/>
      <c r="M3002" s="146" t="s">
        <v>1</v>
      </c>
      <c r="N3002" s="147" t="s">
        <v>40</v>
      </c>
      <c r="P3002" s="148">
        <f>O3002*H3002</f>
        <v>0</v>
      </c>
      <c r="Q3002" s="148">
        <v>5.7950000000000005E-4</v>
      </c>
      <c r="R3002" s="148">
        <f>Q3002*H3002</f>
        <v>0.18630925000000001</v>
      </c>
      <c r="S3002" s="148">
        <v>0</v>
      </c>
      <c r="T3002" s="149">
        <f>S3002*H3002</f>
        <v>0</v>
      </c>
      <c r="AR3002" s="150" t="s">
        <v>417</v>
      </c>
      <c r="AT3002" s="150" t="s">
        <v>309</v>
      </c>
      <c r="AU3002" s="150" t="s">
        <v>84</v>
      </c>
      <c r="AY3002" s="18" t="s">
        <v>307</v>
      </c>
      <c r="BE3002" s="151">
        <f>IF(N3002="základní",J3002,0)</f>
        <v>0</v>
      </c>
      <c r="BF3002" s="151">
        <f>IF(N3002="snížená",J3002,0)</f>
        <v>0</v>
      </c>
      <c r="BG3002" s="151">
        <f>IF(N3002="zákl. přenesená",J3002,0)</f>
        <v>0</v>
      </c>
      <c r="BH3002" s="151">
        <f>IF(N3002="sníž. přenesená",J3002,0)</f>
        <v>0</v>
      </c>
      <c r="BI3002" s="151">
        <f>IF(N3002="nulová",J3002,0)</f>
        <v>0</v>
      </c>
      <c r="BJ3002" s="18" t="s">
        <v>82</v>
      </c>
      <c r="BK3002" s="151">
        <f>ROUND(I3002*H3002,2)</f>
        <v>0</v>
      </c>
      <c r="BL3002" s="18" t="s">
        <v>417</v>
      </c>
      <c r="BM3002" s="150" t="s">
        <v>3799</v>
      </c>
    </row>
    <row r="3003" spans="2:65" s="1" customFormat="1" ht="19.5">
      <c r="B3003" s="33"/>
      <c r="D3003" s="152" t="s">
        <v>316</v>
      </c>
      <c r="F3003" s="153" t="s">
        <v>1339</v>
      </c>
      <c r="I3003" s="154"/>
      <c r="L3003" s="33"/>
      <c r="M3003" s="155"/>
      <c r="T3003" s="57"/>
      <c r="AT3003" s="18" t="s">
        <v>316</v>
      </c>
      <c r="AU3003" s="18" t="s">
        <v>84</v>
      </c>
    </row>
    <row r="3004" spans="2:65" s="12" customFormat="1" ht="11.25">
      <c r="B3004" s="156"/>
      <c r="D3004" s="152" t="s">
        <v>318</v>
      </c>
      <c r="E3004" s="157" t="s">
        <v>1</v>
      </c>
      <c r="F3004" s="158" t="s">
        <v>650</v>
      </c>
      <c r="H3004" s="157" t="s">
        <v>1</v>
      </c>
      <c r="I3004" s="159"/>
      <c r="L3004" s="156"/>
      <c r="M3004" s="160"/>
      <c r="T3004" s="161"/>
      <c r="AT3004" s="157" t="s">
        <v>318</v>
      </c>
      <c r="AU3004" s="157" t="s">
        <v>84</v>
      </c>
      <c r="AV3004" s="12" t="s">
        <v>82</v>
      </c>
      <c r="AW3004" s="12" t="s">
        <v>32</v>
      </c>
      <c r="AX3004" s="12" t="s">
        <v>75</v>
      </c>
      <c r="AY3004" s="157" t="s">
        <v>307</v>
      </c>
    </row>
    <row r="3005" spans="2:65" s="12" customFormat="1" ht="11.25">
      <c r="B3005" s="156"/>
      <c r="D3005" s="152" t="s">
        <v>318</v>
      </c>
      <c r="E3005" s="157" t="s">
        <v>1</v>
      </c>
      <c r="F3005" s="158" t="s">
        <v>195</v>
      </c>
      <c r="H3005" s="157" t="s">
        <v>1</v>
      </c>
      <c r="I3005" s="159"/>
      <c r="L3005" s="156"/>
      <c r="M3005" s="160"/>
      <c r="T3005" s="161"/>
      <c r="AT3005" s="157" t="s">
        <v>318</v>
      </c>
      <c r="AU3005" s="157" t="s">
        <v>84</v>
      </c>
      <c r="AV3005" s="12" t="s">
        <v>82</v>
      </c>
      <c r="AW3005" s="12" t="s">
        <v>32</v>
      </c>
      <c r="AX3005" s="12" t="s">
        <v>75</v>
      </c>
      <c r="AY3005" s="157" t="s">
        <v>307</v>
      </c>
    </row>
    <row r="3006" spans="2:65" s="13" customFormat="1" ht="11.25">
      <c r="B3006" s="162"/>
      <c r="D3006" s="152" t="s">
        <v>318</v>
      </c>
      <c r="E3006" s="163" t="s">
        <v>1</v>
      </c>
      <c r="F3006" s="164" t="s">
        <v>3800</v>
      </c>
      <c r="H3006" s="165">
        <v>309</v>
      </c>
      <c r="I3006" s="166"/>
      <c r="L3006" s="162"/>
      <c r="M3006" s="167"/>
      <c r="T3006" s="168"/>
      <c r="AT3006" s="163" t="s">
        <v>318</v>
      </c>
      <c r="AU3006" s="163" t="s">
        <v>84</v>
      </c>
      <c r="AV3006" s="13" t="s">
        <v>84</v>
      </c>
      <c r="AW3006" s="13" t="s">
        <v>32</v>
      </c>
      <c r="AX3006" s="13" t="s">
        <v>75</v>
      </c>
      <c r="AY3006" s="163" t="s">
        <v>307</v>
      </c>
    </row>
    <row r="3007" spans="2:65" s="12" customFormat="1" ht="11.25">
      <c r="B3007" s="156"/>
      <c r="D3007" s="152" t="s">
        <v>318</v>
      </c>
      <c r="E3007" s="157" t="s">
        <v>1</v>
      </c>
      <c r="F3007" s="158" t="s">
        <v>197</v>
      </c>
      <c r="H3007" s="157" t="s">
        <v>1</v>
      </c>
      <c r="I3007" s="159"/>
      <c r="L3007" s="156"/>
      <c r="M3007" s="160"/>
      <c r="T3007" s="161"/>
      <c r="AT3007" s="157" t="s">
        <v>318</v>
      </c>
      <c r="AU3007" s="157" t="s">
        <v>84</v>
      </c>
      <c r="AV3007" s="12" t="s">
        <v>82</v>
      </c>
      <c r="AW3007" s="12" t="s">
        <v>32</v>
      </c>
      <c r="AX3007" s="12" t="s">
        <v>75</v>
      </c>
      <c r="AY3007" s="157" t="s">
        <v>307</v>
      </c>
    </row>
    <row r="3008" spans="2:65" s="13" customFormat="1" ht="11.25">
      <c r="B3008" s="162"/>
      <c r="D3008" s="152" t="s">
        <v>318</v>
      </c>
      <c r="E3008" s="163" t="s">
        <v>1</v>
      </c>
      <c r="F3008" s="164" t="s">
        <v>3801</v>
      </c>
      <c r="H3008" s="165">
        <v>12.5</v>
      </c>
      <c r="I3008" s="166"/>
      <c r="L3008" s="162"/>
      <c r="M3008" s="167"/>
      <c r="T3008" s="168"/>
      <c r="AT3008" s="163" t="s">
        <v>318</v>
      </c>
      <c r="AU3008" s="163" t="s">
        <v>84</v>
      </c>
      <c r="AV3008" s="13" t="s">
        <v>84</v>
      </c>
      <c r="AW3008" s="13" t="s">
        <v>32</v>
      </c>
      <c r="AX3008" s="13" t="s">
        <v>75</v>
      </c>
      <c r="AY3008" s="163" t="s">
        <v>307</v>
      </c>
    </row>
    <row r="3009" spans="2:65" s="14" customFormat="1" ht="11.25">
      <c r="B3009" s="169"/>
      <c r="D3009" s="152" t="s">
        <v>318</v>
      </c>
      <c r="E3009" s="170" t="s">
        <v>1</v>
      </c>
      <c r="F3009" s="171" t="s">
        <v>325</v>
      </c>
      <c r="H3009" s="172">
        <v>321.5</v>
      </c>
      <c r="I3009" s="173"/>
      <c r="L3009" s="169"/>
      <c r="M3009" s="174"/>
      <c r="T3009" s="175"/>
      <c r="AT3009" s="170" t="s">
        <v>318</v>
      </c>
      <c r="AU3009" s="170" t="s">
        <v>84</v>
      </c>
      <c r="AV3009" s="14" t="s">
        <v>314</v>
      </c>
      <c r="AW3009" s="14" t="s">
        <v>32</v>
      </c>
      <c r="AX3009" s="14" t="s">
        <v>82</v>
      </c>
      <c r="AY3009" s="170" t="s">
        <v>307</v>
      </c>
    </row>
    <row r="3010" spans="2:65" s="1" customFormat="1" ht="16.5" customHeight="1">
      <c r="B3010" s="33"/>
      <c r="C3010" s="177" t="s">
        <v>1975</v>
      </c>
      <c r="D3010" s="177" t="s">
        <v>390</v>
      </c>
      <c r="E3010" s="178" t="s">
        <v>1341</v>
      </c>
      <c r="F3010" s="179" t="s">
        <v>1342</v>
      </c>
      <c r="G3010" s="180" t="s">
        <v>337</v>
      </c>
      <c r="H3010" s="181">
        <v>47.6</v>
      </c>
      <c r="I3010" s="182"/>
      <c r="J3010" s="183">
        <f>ROUND(I3010*H3010,2)</f>
        <v>0</v>
      </c>
      <c r="K3010" s="179" t="s">
        <v>313</v>
      </c>
      <c r="L3010" s="184"/>
      <c r="M3010" s="185" t="s">
        <v>1</v>
      </c>
      <c r="N3010" s="186" t="s">
        <v>40</v>
      </c>
      <c r="P3010" s="148">
        <f>O3010*H3010</f>
        <v>0</v>
      </c>
      <c r="Q3010" s="148">
        <v>2.5000000000000001E-2</v>
      </c>
      <c r="R3010" s="148">
        <f>Q3010*H3010</f>
        <v>1.1900000000000002</v>
      </c>
      <c r="S3010" s="148">
        <v>0</v>
      </c>
      <c r="T3010" s="149">
        <f>S3010*H3010</f>
        <v>0</v>
      </c>
      <c r="AR3010" s="150" t="s">
        <v>524</v>
      </c>
      <c r="AT3010" s="150" t="s">
        <v>390</v>
      </c>
      <c r="AU3010" s="150" t="s">
        <v>84</v>
      </c>
      <c r="AY3010" s="18" t="s">
        <v>307</v>
      </c>
      <c r="BE3010" s="151">
        <f>IF(N3010="základní",J3010,0)</f>
        <v>0</v>
      </c>
      <c r="BF3010" s="151">
        <f>IF(N3010="snížená",J3010,0)</f>
        <v>0</v>
      </c>
      <c r="BG3010" s="151">
        <f>IF(N3010="zákl. přenesená",J3010,0)</f>
        <v>0</v>
      </c>
      <c r="BH3010" s="151">
        <f>IF(N3010="sníž. přenesená",J3010,0)</f>
        <v>0</v>
      </c>
      <c r="BI3010" s="151">
        <f>IF(N3010="nulová",J3010,0)</f>
        <v>0</v>
      </c>
      <c r="BJ3010" s="18" t="s">
        <v>82</v>
      </c>
      <c r="BK3010" s="151">
        <f>ROUND(I3010*H3010,2)</f>
        <v>0</v>
      </c>
      <c r="BL3010" s="18" t="s">
        <v>417</v>
      </c>
      <c r="BM3010" s="150" t="s">
        <v>3802</v>
      </c>
    </row>
    <row r="3011" spans="2:65" s="1" customFormat="1" ht="11.25">
      <c r="B3011" s="33"/>
      <c r="D3011" s="152" t="s">
        <v>316</v>
      </c>
      <c r="F3011" s="153" t="s">
        <v>1342</v>
      </c>
      <c r="I3011" s="154"/>
      <c r="L3011" s="33"/>
      <c r="M3011" s="155"/>
      <c r="T3011" s="57"/>
      <c r="AT3011" s="18" t="s">
        <v>316</v>
      </c>
      <c r="AU3011" s="18" t="s">
        <v>84</v>
      </c>
    </row>
    <row r="3012" spans="2:65" s="12" customFormat="1" ht="11.25">
      <c r="B3012" s="156"/>
      <c r="D3012" s="152" t="s">
        <v>318</v>
      </c>
      <c r="E3012" s="157" t="s">
        <v>1</v>
      </c>
      <c r="F3012" s="158" t="s">
        <v>650</v>
      </c>
      <c r="H3012" s="157" t="s">
        <v>1</v>
      </c>
      <c r="I3012" s="159"/>
      <c r="L3012" s="156"/>
      <c r="M3012" s="160"/>
      <c r="T3012" s="161"/>
      <c r="AT3012" s="157" t="s">
        <v>318</v>
      </c>
      <c r="AU3012" s="157" t="s">
        <v>84</v>
      </c>
      <c r="AV3012" s="12" t="s">
        <v>82</v>
      </c>
      <c r="AW3012" s="12" t="s">
        <v>32</v>
      </c>
      <c r="AX3012" s="12" t="s">
        <v>75</v>
      </c>
      <c r="AY3012" s="157" t="s">
        <v>307</v>
      </c>
    </row>
    <row r="3013" spans="2:65" s="12" customFormat="1" ht="11.25">
      <c r="B3013" s="156"/>
      <c r="D3013" s="152" t="s">
        <v>318</v>
      </c>
      <c r="E3013" s="157" t="s">
        <v>1</v>
      </c>
      <c r="F3013" s="158" t="s">
        <v>195</v>
      </c>
      <c r="H3013" s="157" t="s">
        <v>1</v>
      </c>
      <c r="I3013" s="159"/>
      <c r="L3013" s="156"/>
      <c r="M3013" s="160"/>
      <c r="T3013" s="161"/>
      <c r="AT3013" s="157" t="s">
        <v>318</v>
      </c>
      <c r="AU3013" s="157" t="s">
        <v>84</v>
      </c>
      <c r="AV3013" s="12" t="s">
        <v>82</v>
      </c>
      <c r="AW3013" s="12" t="s">
        <v>32</v>
      </c>
      <c r="AX3013" s="12" t="s">
        <v>75</v>
      </c>
      <c r="AY3013" s="157" t="s">
        <v>307</v>
      </c>
    </row>
    <row r="3014" spans="2:65" s="13" customFormat="1" ht="11.25">
      <c r="B3014" s="162"/>
      <c r="D3014" s="152" t="s">
        <v>318</v>
      </c>
      <c r="E3014" s="163" t="s">
        <v>1</v>
      </c>
      <c r="F3014" s="164" t="s">
        <v>3803</v>
      </c>
      <c r="H3014" s="165">
        <v>46.35</v>
      </c>
      <c r="I3014" s="166"/>
      <c r="L3014" s="162"/>
      <c r="M3014" s="167"/>
      <c r="T3014" s="168"/>
      <c r="AT3014" s="163" t="s">
        <v>318</v>
      </c>
      <c r="AU3014" s="163" t="s">
        <v>84</v>
      </c>
      <c r="AV3014" s="13" t="s">
        <v>84</v>
      </c>
      <c r="AW3014" s="13" t="s">
        <v>32</v>
      </c>
      <c r="AX3014" s="13" t="s">
        <v>75</v>
      </c>
      <c r="AY3014" s="163" t="s">
        <v>307</v>
      </c>
    </row>
    <row r="3015" spans="2:65" s="12" customFormat="1" ht="11.25">
      <c r="B3015" s="156"/>
      <c r="D3015" s="152" t="s">
        <v>318</v>
      </c>
      <c r="E3015" s="157" t="s">
        <v>1</v>
      </c>
      <c r="F3015" s="158" t="s">
        <v>197</v>
      </c>
      <c r="H3015" s="157" t="s">
        <v>1</v>
      </c>
      <c r="I3015" s="159"/>
      <c r="L3015" s="156"/>
      <c r="M3015" s="160"/>
      <c r="T3015" s="161"/>
      <c r="AT3015" s="157" t="s">
        <v>318</v>
      </c>
      <c r="AU3015" s="157" t="s">
        <v>84</v>
      </c>
      <c r="AV3015" s="12" t="s">
        <v>82</v>
      </c>
      <c r="AW3015" s="12" t="s">
        <v>32</v>
      </c>
      <c r="AX3015" s="12" t="s">
        <v>75</v>
      </c>
      <c r="AY3015" s="157" t="s">
        <v>307</v>
      </c>
    </row>
    <row r="3016" spans="2:65" s="13" customFormat="1" ht="11.25">
      <c r="B3016" s="162"/>
      <c r="D3016" s="152" t="s">
        <v>318</v>
      </c>
      <c r="E3016" s="163" t="s">
        <v>1</v>
      </c>
      <c r="F3016" s="164" t="s">
        <v>3804</v>
      </c>
      <c r="H3016" s="165">
        <v>1.25</v>
      </c>
      <c r="I3016" s="166"/>
      <c r="L3016" s="162"/>
      <c r="M3016" s="167"/>
      <c r="T3016" s="168"/>
      <c r="AT3016" s="163" t="s">
        <v>318</v>
      </c>
      <c r="AU3016" s="163" t="s">
        <v>84</v>
      </c>
      <c r="AV3016" s="13" t="s">
        <v>84</v>
      </c>
      <c r="AW3016" s="13" t="s">
        <v>32</v>
      </c>
      <c r="AX3016" s="13" t="s">
        <v>75</v>
      </c>
      <c r="AY3016" s="163" t="s">
        <v>307</v>
      </c>
    </row>
    <row r="3017" spans="2:65" s="14" customFormat="1" ht="11.25">
      <c r="B3017" s="169"/>
      <c r="D3017" s="152" t="s">
        <v>318</v>
      </c>
      <c r="E3017" s="170" t="s">
        <v>1</v>
      </c>
      <c r="F3017" s="171" t="s">
        <v>325</v>
      </c>
      <c r="H3017" s="172">
        <v>47.6</v>
      </c>
      <c r="I3017" s="173"/>
      <c r="L3017" s="169"/>
      <c r="M3017" s="174"/>
      <c r="T3017" s="175"/>
      <c r="AT3017" s="170" t="s">
        <v>318</v>
      </c>
      <c r="AU3017" s="170" t="s">
        <v>84</v>
      </c>
      <c r="AV3017" s="14" t="s">
        <v>314</v>
      </c>
      <c r="AW3017" s="14" t="s">
        <v>32</v>
      </c>
      <c r="AX3017" s="14" t="s">
        <v>82</v>
      </c>
      <c r="AY3017" s="170" t="s">
        <v>307</v>
      </c>
    </row>
    <row r="3018" spans="2:65" s="1" customFormat="1" ht="33" customHeight="1">
      <c r="B3018" s="33"/>
      <c r="C3018" s="139" t="s">
        <v>1980</v>
      </c>
      <c r="D3018" s="139" t="s">
        <v>309</v>
      </c>
      <c r="E3018" s="140" t="s">
        <v>1347</v>
      </c>
      <c r="F3018" s="141" t="s">
        <v>1348</v>
      </c>
      <c r="G3018" s="142" t="s">
        <v>312</v>
      </c>
      <c r="H3018" s="143">
        <v>390.8</v>
      </c>
      <c r="I3018" s="144"/>
      <c r="J3018" s="145">
        <f>ROUND(I3018*H3018,2)</f>
        <v>0</v>
      </c>
      <c r="K3018" s="141" t="s">
        <v>313</v>
      </c>
      <c r="L3018" s="33"/>
      <c r="M3018" s="146" t="s">
        <v>1</v>
      </c>
      <c r="N3018" s="147" t="s">
        <v>40</v>
      </c>
      <c r="P3018" s="148">
        <f>O3018*H3018</f>
        <v>0</v>
      </c>
      <c r="Q3018" s="148">
        <v>5.7950000000000005E-4</v>
      </c>
      <c r="R3018" s="148">
        <f>Q3018*H3018</f>
        <v>0.22646860000000002</v>
      </c>
      <c r="S3018" s="148">
        <v>0</v>
      </c>
      <c r="T3018" s="149">
        <f>S3018*H3018</f>
        <v>0</v>
      </c>
      <c r="AR3018" s="150" t="s">
        <v>417</v>
      </c>
      <c r="AT3018" s="150" t="s">
        <v>309</v>
      </c>
      <c r="AU3018" s="150" t="s">
        <v>84</v>
      </c>
      <c r="AY3018" s="18" t="s">
        <v>307</v>
      </c>
      <c r="BE3018" s="151">
        <f>IF(N3018="základní",J3018,0)</f>
        <v>0</v>
      </c>
      <c r="BF3018" s="151">
        <f>IF(N3018="snížená",J3018,0)</f>
        <v>0</v>
      </c>
      <c r="BG3018" s="151">
        <f>IF(N3018="zákl. přenesená",J3018,0)</f>
        <v>0</v>
      </c>
      <c r="BH3018" s="151">
        <f>IF(N3018="sníž. přenesená",J3018,0)</f>
        <v>0</v>
      </c>
      <c r="BI3018" s="151">
        <f>IF(N3018="nulová",J3018,0)</f>
        <v>0</v>
      </c>
      <c r="BJ3018" s="18" t="s">
        <v>82</v>
      </c>
      <c r="BK3018" s="151">
        <f>ROUND(I3018*H3018,2)</f>
        <v>0</v>
      </c>
      <c r="BL3018" s="18" t="s">
        <v>417</v>
      </c>
      <c r="BM3018" s="150" t="s">
        <v>3805</v>
      </c>
    </row>
    <row r="3019" spans="2:65" s="1" customFormat="1" ht="29.25">
      <c r="B3019" s="33"/>
      <c r="D3019" s="152" t="s">
        <v>316</v>
      </c>
      <c r="F3019" s="153" t="s">
        <v>1350</v>
      </c>
      <c r="I3019" s="154"/>
      <c r="L3019" s="33"/>
      <c r="M3019" s="155"/>
      <c r="T3019" s="57"/>
      <c r="AT3019" s="18" t="s">
        <v>316</v>
      </c>
      <c r="AU3019" s="18" t="s">
        <v>84</v>
      </c>
    </row>
    <row r="3020" spans="2:65" s="12" customFormat="1" ht="11.25">
      <c r="B3020" s="156"/>
      <c r="D3020" s="152" t="s">
        <v>318</v>
      </c>
      <c r="E3020" s="157" t="s">
        <v>1</v>
      </c>
      <c r="F3020" s="158" t="s">
        <v>195</v>
      </c>
      <c r="H3020" s="157" t="s">
        <v>1</v>
      </c>
      <c r="I3020" s="159"/>
      <c r="L3020" s="156"/>
      <c r="M3020" s="160"/>
      <c r="T3020" s="161"/>
      <c r="AT3020" s="157" t="s">
        <v>318</v>
      </c>
      <c r="AU3020" s="157" t="s">
        <v>84</v>
      </c>
      <c r="AV3020" s="12" t="s">
        <v>82</v>
      </c>
      <c r="AW3020" s="12" t="s">
        <v>32</v>
      </c>
      <c r="AX3020" s="12" t="s">
        <v>75</v>
      </c>
      <c r="AY3020" s="157" t="s">
        <v>307</v>
      </c>
    </row>
    <row r="3021" spans="2:65" s="12" customFormat="1" ht="11.25">
      <c r="B3021" s="156"/>
      <c r="D3021" s="152" t="s">
        <v>318</v>
      </c>
      <c r="E3021" s="157" t="s">
        <v>1</v>
      </c>
      <c r="F3021" s="158" t="s">
        <v>650</v>
      </c>
      <c r="H3021" s="157" t="s">
        <v>1</v>
      </c>
      <c r="I3021" s="159"/>
      <c r="L3021" s="156"/>
      <c r="M3021" s="160"/>
      <c r="T3021" s="161"/>
      <c r="AT3021" s="157" t="s">
        <v>318</v>
      </c>
      <c r="AU3021" s="157" t="s">
        <v>84</v>
      </c>
      <c r="AV3021" s="12" t="s">
        <v>82</v>
      </c>
      <c r="AW3021" s="12" t="s">
        <v>32</v>
      </c>
      <c r="AX3021" s="12" t="s">
        <v>75</v>
      </c>
      <c r="AY3021" s="157" t="s">
        <v>307</v>
      </c>
    </row>
    <row r="3022" spans="2:65" s="13" customFormat="1" ht="11.25">
      <c r="B3022" s="162"/>
      <c r="D3022" s="152" t="s">
        <v>318</v>
      </c>
      <c r="E3022" s="163" t="s">
        <v>1</v>
      </c>
      <c r="F3022" s="164" t="s">
        <v>3800</v>
      </c>
      <c r="H3022" s="165">
        <v>309</v>
      </c>
      <c r="I3022" s="166"/>
      <c r="L3022" s="162"/>
      <c r="M3022" s="167"/>
      <c r="T3022" s="168"/>
      <c r="AT3022" s="163" t="s">
        <v>318</v>
      </c>
      <c r="AU3022" s="163" t="s">
        <v>84</v>
      </c>
      <c r="AV3022" s="13" t="s">
        <v>84</v>
      </c>
      <c r="AW3022" s="13" t="s">
        <v>32</v>
      </c>
      <c r="AX3022" s="13" t="s">
        <v>75</v>
      </c>
      <c r="AY3022" s="163" t="s">
        <v>307</v>
      </c>
    </row>
    <row r="3023" spans="2:65" s="12" customFormat="1" ht="11.25">
      <c r="B3023" s="156"/>
      <c r="D3023" s="152" t="s">
        <v>318</v>
      </c>
      <c r="E3023" s="157" t="s">
        <v>1</v>
      </c>
      <c r="F3023" s="158" t="s">
        <v>3806</v>
      </c>
      <c r="H3023" s="157" t="s">
        <v>1</v>
      </c>
      <c r="I3023" s="159"/>
      <c r="L3023" s="156"/>
      <c r="M3023" s="160"/>
      <c r="T3023" s="161"/>
      <c r="AT3023" s="157" t="s">
        <v>318</v>
      </c>
      <c r="AU3023" s="157" t="s">
        <v>84</v>
      </c>
      <c r="AV3023" s="12" t="s">
        <v>82</v>
      </c>
      <c r="AW3023" s="12" t="s">
        <v>32</v>
      </c>
      <c r="AX3023" s="12" t="s">
        <v>75</v>
      </c>
      <c r="AY3023" s="157" t="s">
        <v>307</v>
      </c>
    </row>
    <row r="3024" spans="2:65" s="13" customFormat="1" ht="11.25">
      <c r="B3024" s="162"/>
      <c r="D3024" s="152" t="s">
        <v>318</v>
      </c>
      <c r="E3024" s="163" t="s">
        <v>1</v>
      </c>
      <c r="F3024" s="164" t="s">
        <v>3807</v>
      </c>
      <c r="H3024" s="165">
        <v>42.35</v>
      </c>
      <c r="I3024" s="166"/>
      <c r="L3024" s="162"/>
      <c r="M3024" s="167"/>
      <c r="T3024" s="168"/>
      <c r="AT3024" s="163" t="s">
        <v>318</v>
      </c>
      <c r="AU3024" s="163" t="s">
        <v>84</v>
      </c>
      <c r="AV3024" s="13" t="s">
        <v>84</v>
      </c>
      <c r="AW3024" s="13" t="s">
        <v>32</v>
      </c>
      <c r="AX3024" s="13" t="s">
        <v>75</v>
      </c>
      <c r="AY3024" s="163" t="s">
        <v>307</v>
      </c>
    </row>
    <row r="3025" spans="2:65" s="12" customFormat="1" ht="11.25">
      <c r="B3025" s="156"/>
      <c r="D3025" s="152" t="s">
        <v>318</v>
      </c>
      <c r="E3025" s="157" t="s">
        <v>1</v>
      </c>
      <c r="F3025" s="158" t="s">
        <v>3808</v>
      </c>
      <c r="H3025" s="157" t="s">
        <v>1</v>
      </c>
      <c r="I3025" s="159"/>
      <c r="L3025" s="156"/>
      <c r="M3025" s="160"/>
      <c r="T3025" s="161"/>
      <c r="AT3025" s="157" t="s">
        <v>318</v>
      </c>
      <c r="AU3025" s="157" t="s">
        <v>84</v>
      </c>
      <c r="AV3025" s="12" t="s">
        <v>82</v>
      </c>
      <c r="AW3025" s="12" t="s">
        <v>32</v>
      </c>
      <c r="AX3025" s="12" t="s">
        <v>75</v>
      </c>
      <c r="AY3025" s="157" t="s">
        <v>307</v>
      </c>
    </row>
    <row r="3026" spans="2:65" s="13" customFormat="1" ht="11.25">
      <c r="B3026" s="162"/>
      <c r="D3026" s="152" t="s">
        <v>318</v>
      </c>
      <c r="E3026" s="163" t="s">
        <v>1</v>
      </c>
      <c r="F3026" s="164" t="s">
        <v>3809</v>
      </c>
      <c r="H3026" s="165">
        <v>26.95</v>
      </c>
      <c r="I3026" s="166"/>
      <c r="L3026" s="162"/>
      <c r="M3026" s="167"/>
      <c r="T3026" s="168"/>
      <c r="AT3026" s="163" t="s">
        <v>318</v>
      </c>
      <c r="AU3026" s="163" t="s">
        <v>84</v>
      </c>
      <c r="AV3026" s="13" t="s">
        <v>84</v>
      </c>
      <c r="AW3026" s="13" t="s">
        <v>32</v>
      </c>
      <c r="AX3026" s="13" t="s">
        <v>75</v>
      </c>
      <c r="AY3026" s="163" t="s">
        <v>307</v>
      </c>
    </row>
    <row r="3027" spans="2:65" s="12" customFormat="1" ht="11.25">
      <c r="B3027" s="156"/>
      <c r="D3027" s="152" t="s">
        <v>318</v>
      </c>
      <c r="E3027" s="157" t="s">
        <v>1</v>
      </c>
      <c r="F3027" s="158" t="s">
        <v>197</v>
      </c>
      <c r="H3027" s="157" t="s">
        <v>1</v>
      </c>
      <c r="I3027" s="159"/>
      <c r="L3027" s="156"/>
      <c r="M3027" s="160"/>
      <c r="T3027" s="161"/>
      <c r="AT3027" s="157" t="s">
        <v>318</v>
      </c>
      <c r="AU3027" s="157" t="s">
        <v>84</v>
      </c>
      <c r="AV3027" s="12" t="s">
        <v>82</v>
      </c>
      <c r="AW3027" s="12" t="s">
        <v>32</v>
      </c>
      <c r="AX3027" s="12" t="s">
        <v>75</v>
      </c>
      <c r="AY3027" s="157" t="s">
        <v>307</v>
      </c>
    </row>
    <row r="3028" spans="2:65" s="13" customFormat="1" ht="11.25">
      <c r="B3028" s="162"/>
      <c r="D3028" s="152" t="s">
        <v>318</v>
      </c>
      <c r="E3028" s="163" t="s">
        <v>1</v>
      </c>
      <c r="F3028" s="164" t="s">
        <v>3801</v>
      </c>
      <c r="H3028" s="165">
        <v>12.5</v>
      </c>
      <c r="I3028" s="166"/>
      <c r="L3028" s="162"/>
      <c r="M3028" s="167"/>
      <c r="T3028" s="168"/>
      <c r="AT3028" s="163" t="s">
        <v>318</v>
      </c>
      <c r="AU3028" s="163" t="s">
        <v>84</v>
      </c>
      <c r="AV3028" s="13" t="s">
        <v>84</v>
      </c>
      <c r="AW3028" s="13" t="s">
        <v>32</v>
      </c>
      <c r="AX3028" s="13" t="s">
        <v>75</v>
      </c>
      <c r="AY3028" s="163" t="s">
        <v>307</v>
      </c>
    </row>
    <row r="3029" spans="2:65" s="14" customFormat="1" ht="11.25">
      <c r="B3029" s="169"/>
      <c r="D3029" s="152" t="s">
        <v>318</v>
      </c>
      <c r="E3029" s="170" t="s">
        <v>1</v>
      </c>
      <c r="F3029" s="171" t="s">
        <v>325</v>
      </c>
      <c r="H3029" s="172">
        <v>390.8</v>
      </c>
      <c r="I3029" s="173"/>
      <c r="L3029" s="169"/>
      <c r="M3029" s="174"/>
      <c r="T3029" s="175"/>
      <c r="AT3029" s="170" t="s">
        <v>318</v>
      </c>
      <c r="AU3029" s="170" t="s">
        <v>84</v>
      </c>
      <c r="AV3029" s="14" t="s">
        <v>314</v>
      </c>
      <c r="AW3029" s="14" t="s">
        <v>32</v>
      </c>
      <c r="AX3029" s="14" t="s">
        <v>82</v>
      </c>
      <c r="AY3029" s="170" t="s">
        <v>307</v>
      </c>
    </row>
    <row r="3030" spans="2:65" s="1" customFormat="1" ht="24.2" customHeight="1">
      <c r="B3030" s="33"/>
      <c r="C3030" s="177" t="s">
        <v>1985</v>
      </c>
      <c r="D3030" s="177" t="s">
        <v>390</v>
      </c>
      <c r="E3030" s="178" t="s">
        <v>1324</v>
      </c>
      <c r="F3030" s="179" t="s">
        <v>1325</v>
      </c>
      <c r="G3030" s="180" t="s">
        <v>312</v>
      </c>
      <c r="H3030" s="181">
        <v>337.57499999999999</v>
      </c>
      <c r="I3030" s="182"/>
      <c r="J3030" s="183">
        <f>ROUND(I3030*H3030,2)</f>
        <v>0</v>
      </c>
      <c r="K3030" s="179" t="s">
        <v>313</v>
      </c>
      <c r="L3030" s="184"/>
      <c r="M3030" s="185" t="s">
        <v>1</v>
      </c>
      <c r="N3030" s="186" t="s">
        <v>40</v>
      </c>
      <c r="P3030" s="148">
        <f>O3030*H3030</f>
        <v>0</v>
      </c>
      <c r="Q3030" s="148">
        <v>4.4999999999999997E-3</v>
      </c>
      <c r="R3030" s="148">
        <f>Q3030*H3030</f>
        <v>1.5190874999999999</v>
      </c>
      <c r="S3030" s="148">
        <v>0</v>
      </c>
      <c r="T3030" s="149">
        <f>S3030*H3030</f>
        <v>0</v>
      </c>
      <c r="AR3030" s="150" t="s">
        <v>524</v>
      </c>
      <c r="AT3030" s="150" t="s">
        <v>390</v>
      </c>
      <c r="AU3030" s="150" t="s">
        <v>84</v>
      </c>
      <c r="AY3030" s="18" t="s">
        <v>307</v>
      </c>
      <c r="BE3030" s="151">
        <f>IF(N3030="základní",J3030,0)</f>
        <v>0</v>
      </c>
      <c r="BF3030" s="151">
        <f>IF(N3030="snížená",J3030,0)</f>
        <v>0</v>
      </c>
      <c r="BG3030" s="151">
        <f>IF(N3030="zákl. přenesená",J3030,0)</f>
        <v>0</v>
      </c>
      <c r="BH3030" s="151">
        <f>IF(N3030="sníž. přenesená",J3030,0)</f>
        <v>0</v>
      </c>
      <c r="BI3030" s="151">
        <f>IF(N3030="nulová",J3030,0)</f>
        <v>0</v>
      </c>
      <c r="BJ3030" s="18" t="s">
        <v>82</v>
      </c>
      <c r="BK3030" s="151">
        <f>ROUND(I3030*H3030,2)</f>
        <v>0</v>
      </c>
      <c r="BL3030" s="18" t="s">
        <v>417</v>
      </c>
      <c r="BM3030" s="150" t="s">
        <v>3810</v>
      </c>
    </row>
    <row r="3031" spans="2:65" s="1" customFormat="1" ht="19.5">
      <c r="B3031" s="33"/>
      <c r="D3031" s="152" t="s">
        <v>316</v>
      </c>
      <c r="F3031" s="153" t="s">
        <v>1325</v>
      </c>
      <c r="I3031" s="154"/>
      <c r="L3031" s="33"/>
      <c r="M3031" s="155"/>
      <c r="T3031" s="57"/>
      <c r="AT3031" s="18" t="s">
        <v>316</v>
      </c>
      <c r="AU3031" s="18" t="s">
        <v>84</v>
      </c>
    </row>
    <row r="3032" spans="2:65" s="12" customFormat="1" ht="11.25">
      <c r="B3032" s="156"/>
      <c r="D3032" s="152" t="s">
        <v>318</v>
      </c>
      <c r="E3032" s="157" t="s">
        <v>1</v>
      </c>
      <c r="F3032" s="158" t="s">
        <v>650</v>
      </c>
      <c r="H3032" s="157" t="s">
        <v>1</v>
      </c>
      <c r="I3032" s="159"/>
      <c r="L3032" s="156"/>
      <c r="M3032" s="160"/>
      <c r="T3032" s="161"/>
      <c r="AT3032" s="157" t="s">
        <v>318</v>
      </c>
      <c r="AU3032" s="157" t="s">
        <v>84</v>
      </c>
      <c r="AV3032" s="12" t="s">
        <v>82</v>
      </c>
      <c r="AW3032" s="12" t="s">
        <v>32</v>
      </c>
      <c r="AX3032" s="12" t="s">
        <v>75</v>
      </c>
      <c r="AY3032" s="157" t="s">
        <v>307</v>
      </c>
    </row>
    <row r="3033" spans="2:65" s="12" customFormat="1" ht="11.25">
      <c r="B3033" s="156"/>
      <c r="D3033" s="152" t="s">
        <v>318</v>
      </c>
      <c r="E3033" s="157" t="s">
        <v>1</v>
      </c>
      <c r="F3033" s="158" t="s">
        <v>195</v>
      </c>
      <c r="H3033" s="157" t="s">
        <v>1</v>
      </c>
      <c r="I3033" s="159"/>
      <c r="L3033" s="156"/>
      <c r="M3033" s="160"/>
      <c r="T3033" s="161"/>
      <c r="AT3033" s="157" t="s">
        <v>318</v>
      </c>
      <c r="AU3033" s="157" t="s">
        <v>84</v>
      </c>
      <c r="AV3033" s="12" t="s">
        <v>82</v>
      </c>
      <c r="AW3033" s="12" t="s">
        <v>32</v>
      </c>
      <c r="AX3033" s="12" t="s">
        <v>75</v>
      </c>
      <c r="AY3033" s="157" t="s">
        <v>307</v>
      </c>
    </row>
    <row r="3034" spans="2:65" s="13" customFormat="1" ht="11.25">
      <c r="B3034" s="162"/>
      <c r="D3034" s="152" t="s">
        <v>318</v>
      </c>
      <c r="E3034" s="163" t="s">
        <v>1</v>
      </c>
      <c r="F3034" s="164" t="s">
        <v>3800</v>
      </c>
      <c r="H3034" s="165">
        <v>309</v>
      </c>
      <c r="I3034" s="166"/>
      <c r="L3034" s="162"/>
      <c r="M3034" s="167"/>
      <c r="T3034" s="168"/>
      <c r="AT3034" s="163" t="s">
        <v>318</v>
      </c>
      <c r="AU3034" s="163" t="s">
        <v>84</v>
      </c>
      <c r="AV3034" s="13" t="s">
        <v>84</v>
      </c>
      <c r="AW3034" s="13" t="s">
        <v>32</v>
      </c>
      <c r="AX3034" s="13" t="s">
        <v>75</v>
      </c>
      <c r="AY3034" s="163" t="s">
        <v>307</v>
      </c>
    </row>
    <row r="3035" spans="2:65" s="12" customFormat="1" ht="11.25">
      <c r="B3035" s="156"/>
      <c r="D3035" s="152" t="s">
        <v>318</v>
      </c>
      <c r="E3035" s="157" t="s">
        <v>1</v>
      </c>
      <c r="F3035" s="158" t="s">
        <v>197</v>
      </c>
      <c r="H3035" s="157" t="s">
        <v>1</v>
      </c>
      <c r="I3035" s="159"/>
      <c r="L3035" s="156"/>
      <c r="M3035" s="160"/>
      <c r="T3035" s="161"/>
      <c r="AT3035" s="157" t="s">
        <v>318</v>
      </c>
      <c r="AU3035" s="157" t="s">
        <v>84</v>
      </c>
      <c r="AV3035" s="12" t="s">
        <v>82</v>
      </c>
      <c r="AW3035" s="12" t="s">
        <v>32</v>
      </c>
      <c r="AX3035" s="12" t="s">
        <v>75</v>
      </c>
      <c r="AY3035" s="157" t="s">
        <v>307</v>
      </c>
    </row>
    <row r="3036" spans="2:65" s="13" customFormat="1" ht="11.25">
      <c r="B3036" s="162"/>
      <c r="D3036" s="152" t="s">
        <v>318</v>
      </c>
      <c r="E3036" s="163" t="s">
        <v>1</v>
      </c>
      <c r="F3036" s="164" t="s">
        <v>3801</v>
      </c>
      <c r="H3036" s="165">
        <v>12.5</v>
      </c>
      <c r="I3036" s="166"/>
      <c r="L3036" s="162"/>
      <c r="M3036" s="167"/>
      <c r="T3036" s="168"/>
      <c r="AT3036" s="163" t="s">
        <v>318</v>
      </c>
      <c r="AU3036" s="163" t="s">
        <v>84</v>
      </c>
      <c r="AV3036" s="13" t="s">
        <v>84</v>
      </c>
      <c r="AW3036" s="13" t="s">
        <v>32</v>
      </c>
      <c r="AX3036" s="13" t="s">
        <v>75</v>
      </c>
      <c r="AY3036" s="163" t="s">
        <v>307</v>
      </c>
    </row>
    <row r="3037" spans="2:65" s="14" customFormat="1" ht="11.25">
      <c r="B3037" s="169"/>
      <c r="D3037" s="152" t="s">
        <v>318</v>
      </c>
      <c r="E3037" s="170" t="s">
        <v>1</v>
      </c>
      <c r="F3037" s="171" t="s">
        <v>325</v>
      </c>
      <c r="H3037" s="172">
        <v>321.5</v>
      </c>
      <c r="I3037" s="173"/>
      <c r="L3037" s="169"/>
      <c r="M3037" s="174"/>
      <c r="T3037" s="175"/>
      <c r="AT3037" s="170" t="s">
        <v>318</v>
      </c>
      <c r="AU3037" s="170" t="s">
        <v>84</v>
      </c>
      <c r="AV3037" s="14" t="s">
        <v>314</v>
      </c>
      <c r="AW3037" s="14" t="s">
        <v>32</v>
      </c>
      <c r="AX3037" s="14" t="s">
        <v>82</v>
      </c>
      <c r="AY3037" s="170" t="s">
        <v>307</v>
      </c>
    </row>
    <row r="3038" spans="2:65" s="13" customFormat="1" ht="11.25">
      <c r="B3038" s="162"/>
      <c r="D3038" s="152" t="s">
        <v>318</v>
      </c>
      <c r="F3038" s="164" t="s">
        <v>3811</v>
      </c>
      <c r="H3038" s="165">
        <v>337.57499999999999</v>
      </c>
      <c r="I3038" s="166"/>
      <c r="L3038" s="162"/>
      <c r="M3038" s="167"/>
      <c r="T3038" s="168"/>
      <c r="AT3038" s="163" t="s">
        <v>318</v>
      </c>
      <c r="AU3038" s="163" t="s">
        <v>84</v>
      </c>
      <c r="AV3038" s="13" t="s">
        <v>84</v>
      </c>
      <c r="AW3038" s="13" t="s">
        <v>4</v>
      </c>
      <c r="AX3038" s="13" t="s">
        <v>82</v>
      </c>
      <c r="AY3038" s="163" t="s">
        <v>307</v>
      </c>
    </row>
    <row r="3039" spans="2:65" s="1" customFormat="1" ht="24.2" customHeight="1">
      <c r="B3039" s="33"/>
      <c r="C3039" s="177" t="s">
        <v>1990</v>
      </c>
      <c r="D3039" s="177" t="s">
        <v>390</v>
      </c>
      <c r="E3039" s="178" t="s">
        <v>3812</v>
      </c>
      <c r="F3039" s="179" t="s">
        <v>3813</v>
      </c>
      <c r="G3039" s="180" t="s">
        <v>312</v>
      </c>
      <c r="H3039" s="181">
        <v>42.35</v>
      </c>
      <c r="I3039" s="182"/>
      <c r="J3039" s="183">
        <f>ROUND(I3039*H3039,2)</f>
        <v>0</v>
      </c>
      <c r="K3039" s="179" t="s">
        <v>313</v>
      </c>
      <c r="L3039" s="184"/>
      <c r="M3039" s="185" t="s">
        <v>1</v>
      </c>
      <c r="N3039" s="186" t="s">
        <v>40</v>
      </c>
      <c r="P3039" s="148">
        <f>O3039*H3039</f>
        <v>0</v>
      </c>
      <c r="Q3039" s="148">
        <v>2.5000000000000001E-3</v>
      </c>
      <c r="R3039" s="148">
        <f>Q3039*H3039</f>
        <v>0.10587500000000001</v>
      </c>
      <c r="S3039" s="148">
        <v>0</v>
      </c>
      <c r="T3039" s="149">
        <f>S3039*H3039</f>
        <v>0</v>
      </c>
      <c r="AR3039" s="150" t="s">
        <v>524</v>
      </c>
      <c r="AT3039" s="150" t="s">
        <v>390</v>
      </c>
      <c r="AU3039" s="150" t="s">
        <v>84</v>
      </c>
      <c r="AY3039" s="18" t="s">
        <v>307</v>
      </c>
      <c r="BE3039" s="151">
        <f>IF(N3039="základní",J3039,0)</f>
        <v>0</v>
      </c>
      <c r="BF3039" s="151">
        <f>IF(N3039="snížená",J3039,0)</f>
        <v>0</v>
      </c>
      <c r="BG3039" s="151">
        <f>IF(N3039="zákl. přenesená",J3039,0)</f>
        <v>0</v>
      </c>
      <c r="BH3039" s="151">
        <f>IF(N3039="sníž. přenesená",J3039,0)</f>
        <v>0</v>
      </c>
      <c r="BI3039" s="151">
        <f>IF(N3039="nulová",J3039,0)</f>
        <v>0</v>
      </c>
      <c r="BJ3039" s="18" t="s">
        <v>82</v>
      </c>
      <c r="BK3039" s="151">
        <f>ROUND(I3039*H3039,2)</f>
        <v>0</v>
      </c>
      <c r="BL3039" s="18" t="s">
        <v>417</v>
      </c>
      <c r="BM3039" s="150" t="s">
        <v>3814</v>
      </c>
    </row>
    <row r="3040" spans="2:65" s="1" customFormat="1" ht="19.5">
      <c r="B3040" s="33"/>
      <c r="D3040" s="152" t="s">
        <v>316</v>
      </c>
      <c r="F3040" s="153" t="s">
        <v>3813</v>
      </c>
      <c r="I3040" s="154"/>
      <c r="L3040" s="33"/>
      <c r="M3040" s="155"/>
      <c r="T3040" s="57"/>
      <c r="AT3040" s="18" t="s">
        <v>316</v>
      </c>
      <c r="AU3040" s="18" t="s">
        <v>84</v>
      </c>
    </row>
    <row r="3041" spans="2:65" s="12" customFormat="1" ht="11.25">
      <c r="B3041" s="156"/>
      <c r="D3041" s="152" t="s">
        <v>318</v>
      </c>
      <c r="E3041" s="157" t="s">
        <v>1</v>
      </c>
      <c r="F3041" s="158" t="s">
        <v>3806</v>
      </c>
      <c r="H3041" s="157" t="s">
        <v>1</v>
      </c>
      <c r="I3041" s="159"/>
      <c r="L3041" s="156"/>
      <c r="M3041" s="160"/>
      <c r="T3041" s="161"/>
      <c r="AT3041" s="157" t="s">
        <v>318</v>
      </c>
      <c r="AU3041" s="157" t="s">
        <v>84</v>
      </c>
      <c r="AV3041" s="12" t="s">
        <v>82</v>
      </c>
      <c r="AW3041" s="12" t="s">
        <v>32</v>
      </c>
      <c r="AX3041" s="12" t="s">
        <v>75</v>
      </c>
      <c r="AY3041" s="157" t="s">
        <v>307</v>
      </c>
    </row>
    <row r="3042" spans="2:65" s="13" customFormat="1" ht="11.25">
      <c r="B3042" s="162"/>
      <c r="D3042" s="152" t="s">
        <v>318</v>
      </c>
      <c r="E3042" s="163" t="s">
        <v>1</v>
      </c>
      <c r="F3042" s="164" t="s">
        <v>3807</v>
      </c>
      <c r="H3042" s="165">
        <v>42.35</v>
      </c>
      <c r="I3042" s="166"/>
      <c r="L3042" s="162"/>
      <c r="M3042" s="167"/>
      <c r="T3042" s="168"/>
      <c r="AT3042" s="163" t="s">
        <v>318</v>
      </c>
      <c r="AU3042" s="163" t="s">
        <v>84</v>
      </c>
      <c r="AV3042" s="13" t="s">
        <v>84</v>
      </c>
      <c r="AW3042" s="13" t="s">
        <v>32</v>
      </c>
      <c r="AX3042" s="13" t="s">
        <v>82</v>
      </c>
      <c r="AY3042" s="163" t="s">
        <v>307</v>
      </c>
    </row>
    <row r="3043" spans="2:65" s="1" customFormat="1" ht="24.2" customHeight="1">
      <c r="B3043" s="33"/>
      <c r="C3043" s="177" t="s">
        <v>1997</v>
      </c>
      <c r="D3043" s="177" t="s">
        <v>390</v>
      </c>
      <c r="E3043" s="178" t="s">
        <v>3815</v>
      </c>
      <c r="F3043" s="179" t="s">
        <v>3816</v>
      </c>
      <c r="G3043" s="180" t="s">
        <v>312</v>
      </c>
      <c r="H3043" s="181">
        <v>26.95</v>
      </c>
      <c r="I3043" s="182"/>
      <c r="J3043" s="183">
        <f>ROUND(I3043*H3043,2)</f>
        <v>0</v>
      </c>
      <c r="K3043" s="179" t="s">
        <v>313</v>
      </c>
      <c r="L3043" s="184"/>
      <c r="M3043" s="185" t="s">
        <v>1</v>
      </c>
      <c r="N3043" s="186" t="s">
        <v>40</v>
      </c>
      <c r="P3043" s="148">
        <f>O3043*H3043</f>
        <v>0</v>
      </c>
      <c r="Q3043" s="148">
        <v>1.75E-3</v>
      </c>
      <c r="R3043" s="148">
        <f>Q3043*H3043</f>
        <v>4.7162500000000003E-2</v>
      </c>
      <c r="S3043" s="148">
        <v>0</v>
      </c>
      <c r="T3043" s="149">
        <f>S3043*H3043</f>
        <v>0</v>
      </c>
      <c r="AR3043" s="150" t="s">
        <v>524</v>
      </c>
      <c r="AT3043" s="150" t="s">
        <v>390</v>
      </c>
      <c r="AU3043" s="150" t="s">
        <v>84</v>
      </c>
      <c r="AY3043" s="18" t="s">
        <v>307</v>
      </c>
      <c r="BE3043" s="151">
        <f>IF(N3043="základní",J3043,0)</f>
        <v>0</v>
      </c>
      <c r="BF3043" s="151">
        <f>IF(N3043="snížená",J3043,0)</f>
        <v>0</v>
      </c>
      <c r="BG3043" s="151">
        <f>IF(N3043="zákl. přenesená",J3043,0)</f>
        <v>0</v>
      </c>
      <c r="BH3043" s="151">
        <f>IF(N3043="sníž. přenesená",J3043,0)</f>
        <v>0</v>
      </c>
      <c r="BI3043" s="151">
        <f>IF(N3043="nulová",J3043,0)</f>
        <v>0</v>
      </c>
      <c r="BJ3043" s="18" t="s">
        <v>82</v>
      </c>
      <c r="BK3043" s="151">
        <f>ROUND(I3043*H3043,2)</f>
        <v>0</v>
      </c>
      <c r="BL3043" s="18" t="s">
        <v>417</v>
      </c>
      <c r="BM3043" s="150" t="s">
        <v>3817</v>
      </c>
    </row>
    <row r="3044" spans="2:65" s="1" customFormat="1" ht="11.25">
      <c r="B3044" s="33"/>
      <c r="D3044" s="152" t="s">
        <v>316</v>
      </c>
      <c r="F3044" s="153" t="s">
        <v>3816</v>
      </c>
      <c r="I3044" s="154"/>
      <c r="L3044" s="33"/>
      <c r="M3044" s="155"/>
      <c r="T3044" s="57"/>
      <c r="AT3044" s="18" t="s">
        <v>316</v>
      </c>
      <c r="AU3044" s="18" t="s">
        <v>84</v>
      </c>
    </row>
    <row r="3045" spans="2:65" s="12" customFormat="1" ht="11.25">
      <c r="B3045" s="156"/>
      <c r="D3045" s="152" t="s">
        <v>318</v>
      </c>
      <c r="E3045" s="157" t="s">
        <v>1</v>
      </c>
      <c r="F3045" s="158" t="s">
        <v>3808</v>
      </c>
      <c r="H3045" s="157" t="s">
        <v>1</v>
      </c>
      <c r="I3045" s="159"/>
      <c r="L3045" s="156"/>
      <c r="M3045" s="160"/>
      <c r="T3045" s="161"/>
      <c r="AT3045" s="157" t="s">
        <v>318</v>
      </c>
      <c r="AU3045" s="157" t="s">
        <v>84</v>
      </c>
      <c r="AV3045" s="12" t="s">
        <v>82</v>
      </c>
      <c r="AW3045" s="12" t="s">
        <v>32</v>
      </c>
      <c r="AX3045" s="12" t="s">
        <v>75</v>
      </c>
      <c r="AY3045" s="157" t="s">
        <v>307</v>
      </c>
    </row>
    <row r="3046" spans="2:65" s="13" customFormat="1" ht="11.25">
      <c r="B3046" s="162"/>
      <c r="D3046" s="152" t="s">
        <v>318</v>
      </c>
      <c r="E3046" s="163" t="s">
        <v>1</v>
      </c>
      <c r="F3046" s="164" t="s">
        <v>3809</v>
      </c>
      <c r="H3046" s="165">
        <v>26.95</v>
      </c>
      <c r="I3046" s="166"/>
      <c r="L3046" s="162"/>
      <c r="M3046" s="167"/>
      <c r="T3046" s="168"/>
      <c r="AT3046" s="163" t="s">
        <v>318</v>
      </c>
      <c r="AU3046" s="163" t="s">
        <v>84</v>
      </c>
      <c r="AV3046" s="13" t="s">
        <v>84</v>
      </c>
      <c r="AW3046" s="13" t="s">
        <v>32</v>
      </c>
      <c r="AX3046" s="13" t="s">
        <v>82</v>
      </c>
      <c r="AY3046" s="163" t="s">
        <v>307</v>
      </c>
    </row>
    <row r="3047" spans="2:65" s="1" customFormat="1" ht="24.2" customHeight="1">
      <c r="B3047" s="33"/>
      <c r="C3047" s="139" t="s">
        <v>2000</v>
      </c>
      <c r="D3047" s="139" t="s">
        <v>309</v>
      </c>
      <c r="E3047" s="140" t="s">
        <v>3818</v>
      </c>
      <c r="F3047" s="141" t="s">
        <v>3819</v>
      </c>
      <c r="G3047" s="142" t="s">
        <v>312</v>
      </c>
      <c r="H3047" s="143">
        <v>26.95</v>
      </c>
      <c r="I3047" s="144"/>
      <c r="J3047" s="145">
        <f>ROUND(I3047*H3047,2)</f>
        <v>0</v>
      </c>
      <c r="K3047" s="141" t="s">
        <v>1</v>
      </c>
      <c r="L3047" s="33"/>
      <c r="M3047" s="146" t="s">
        <v>1</v>
      </c>
      <c r="N3047" s="147" t="s">
        <v>40</v>
      </c>
      <c r="P3047" s="148">
        <f>O3047*H3047</f>
        <v>0</v>
      </c>
      <c r="Q3047" s="148">
        <v>5.0000000000000001E-3</v>
      </c>
      <c r="R3047" s="148">
        <f>Q3047*H3047</f>
        <v>0.13475000000000001</v>
      </c>
      <c r="S3047" s="148">
        <v>0</v>
      </c>
      <c r="T3047" s="149">
        <f>S3047*H3047</f>
        <v>0</v>
      </c>
      <c r="AR3047" s="150" t="s">
        <v>417</v>
      </c>
      <c r="AT3047" s="150" t="s">
        <v>309</v>
      </c>
      <c r="AU3047" s="150" t="s">
        <v>84</v>
      </c>
      <c r="AY3047" s="18" t="s">
        <v>307</v>
      </c>
      <c r="BE3047" s="151">
        <f>IF(N3047="základní",J3047,0)</f>
        <v>0</v>
      </c>
      <c r="BF3047" s="151">
        <f>IF(N3047="snížená",J3047,0)</f>
        <v>0</v>
      </c>
      <c r="BG3047" s="151">
        <f>IF(N3047="zákl. přenesená",J3047,0)</f>
        <v>0</v>
      </c>
      <c r="BH3047" s="151">
        <f>IF(N3047="sníž. přenesená",J3047,0)</f>
        <v>0</v>
      </c>
      <c r="BI3047" s="151">
        <f>IF(N3047="nulová",J3047,0)</f>
        <v>0</v>
      </c>
      <c r="BJ3047" s="18" t="s">
        <v>82</v>
      </c>
      <c r="BK3047" s="151">
        <f>ROUND(I3047*H3047,2)</f>
        <v>0</v>
      </c>
      <c r="BL3047" s="18" t="s">
        <v>417</v>
      </c>
      <c r="BM3047" s="150" t="s">
        <v>3820</v>
      </c>
    </row>
    <row r="3048" spans="2:65" s="12" customFormat="1" ht="11.25">
      <c r="B3048" s="156"/>
      <c r="D3048" s="152" t="s">
        <v>318</v>
      </c>
      <c r="E3048" s="157" t="s">
        <v>1</v>
      </c>
      <c r="F3048" s="158" t="s">
        <v>3808</v>
      </c>
      <c r="H3048" s="157" t="s">
        <v>1</v>
      </c>
      <c r="I3048" s="159"/>
      <c r="L3048" s="156"/>
      <c r="M3048" s="160"/>
      <c r="T3048" s="161"/>
      <c r="AT3048" s="157" t="s">
        <v>318</v>
      </c>
      <c r="AU3048" s="157" t="s">
        <v>84</v>
      </c>
      <c r="AV3048" s="12" t="s">
        <v>82</v>
      </c>
      <c r="AW3048" s="12" t="s">
        <v>32</v>
      </c>
      <c r="AX3048" s="12" t="s">
        <v>75</v>
      </c>
      <c r="AY3048" s="157" t="s">
        <v>307</v>
      </c>
    </row>
    <row r="3049" spans="2:65" s="13" customFormat="1" ht="11.25">
      <c r="B3049" s="162"/>
      <c r="D3049" s="152" t="s">
        <v>318</v>
      </c>
      <c r="E3049" s="163" t="s">
        <v>1</v>
      </c>
      <c r="F3049" s="164" t="s">
        <v>3809</v>
      </c>
      <c r="H3049" s="165">
        <v>26.95</v>
      </c>
      <c r="I3049" s="166"/>
      <c r="L3049" s="162"/>
      <c r="M3049" s="167"/>
      <c r="T3049" s="168"/>
      <c r="AT3049" s="163" t="s">
        <v>318</v>
      </c>
      <c r="AU3049" s="163" t="s">
        <v>84</v>
      </c>
      <c r="AV3049" s="13" t="s">
        <v>84</v>
      </c>
      <c r="AW3049" s="13" t="s">
        <v>32</v>
      </c>
      <c r="AX3049" s="13" t="s">
        <v>82</v>
      </c>
      <c r="AY3049" s="163" t="s">
        <v>307</v>
      </c>
    </row>
    <row r="3050" spans="2:65" s="1" customFormat="1" ht="16.5" customHeight="1">
      <c r="B3050" s="33"/>
      <c r="C3050" s="139" t="s">
        <v>2002</v>
      </c>
      <c r="D3050" s="139" t="s">
        <v>309</v>
      </c>
      <c r="E3050" s="140" t="s">
        <v>3821</v>
      </c>
      <c r="F3050" s="141" t="s">
        <v>3822</v>
      </c>
      <c r="G3050" s="142" t="s">
        <v>312</v>
      </c>
      <c r="H3050" s="143">
        <v>72.947000000000003</v>
      </c>
      <c r="I3050" s="144"/>
      <c r="J3050" s="145">
        <f>ROUND(I3050*H3050,2)</f>
        <v>0</v>
      </c>
      <c r="K3050" s="141" t="s">
        <v>1</v>
      </c>
      <c r="L3050" s="33"/>
      <c r="M3050" s="146" t="s">
        <v>1</v>
      </c>
      <c r="N3050" s="147" t="s">
        <v>40</v>
      </c>
      <c r="P3050" s="148">
        <f>O3050*H3050</f>
        <v>0</v>
      </c>
      <c r="Q3050" s="148">
        <v>0.08</v>
      </c>
      <c r="R3050" s="148">
        <f>Q3050*H3050</f>
        <v>5.8357600000000005</v>
      </c>
      <c r="S3050" s="148">
        <v>0</v>
      </c>
      <c r="T3050" s="149">
        <f>S3050*H3050</f>
        <v>0</v>
      </c>
      <c r="AR3050" s="150" t="s">
        <v>417</v>
      </c>
      <c r="AT3050" s="150" t="s">
        <v>309</v>
      </c>
      <c r="AU3050" s="150" t="s">
        <v>84</v>
      </c>
      <c r="AY3050" s="18" t="s">
        <v>307</v>
      </c>
      <c r="BE3050" s="151">
        <f>IF(N3050="základní",J3050,0)</f>
        <v>0</v>
      </c>
      <c r="BF3050" s="151">
        <f>IF(N3050="snížená",J3050,0)</f>
        <v>0</v>
      </c>
      <c r="BG3050" s="151">
        <f>IF(N3050="zákl. přenesená",J3050,0)</f>
        <v>0</v>
      </c>
      <c r="BH3050" s="151">
        <f>IF(N3050="sníž. přenesená",J3050,0)</f>
        <v>0</v>
      </c>
      <c r="BI3050" s="151">
        <f>IF(N3050="nulová",J3050,0)</f>
        <v>0</v>
      </c>
      <c r="BJ3050" s="18" t="s">
        <v>82</v>
      </c>
      <c r="BK3050" s="151">
        <f>ROUND(I3050*H3050,2)</f>
        <v>0</v>
      </c>
      <c r="BL3050" s="18" t="s">
        <v>417</v>
      </c>
      <c r="BM3050" s="150" t="s">
        <v>3823</v>
      </c>
    </row>
    <row r="3051" spans="2:65" s="1" customFormat="1" ht="48.75">
      <c r="B3051" s="33"/>
      <c r="D3051" s="152" t="s">
        <v>316</v>
      </c>
      <c r="F3051" s="153" t="s">
        <v>3824</v>
      </c>
      <c r="I3051" s="154"/>
      <c r="L3051" s="33"/>
      <c r="M3051" s="155"/>
      <c r="T3051" s="57"/>
      <c r="AT3051" s="18" t="s">
        <v>316</v>
      </c>
      <c r="AU3051" s="18" t="s">
        <v>84</v>
      </c>
    </row>
    <row r="3052" spans="2:65" s="12" customFormat="1" ht="11.25">
      <c r="B3052" s="156"/>
      <c r="D3052" s="152" t="s">
        <v>318</v>
      </c>
      <c r="E3052" s="157" t="s">
        <v>1</v>
      </c>
      <c r="F3052" s="158" t="s">
        <v>3825</v>
      </c>
      <c r="H3052" s="157" t="s">
        <v>1</v>
      </c>
      <c r="I3052" s="159"/>
      <c r="L3052" s="156"/>
      <c r="M3052" s="160"/>
      <c r="T3052" s="161"/>
      <c r="AT3052" s="157" t="s">
        <v>318</v>
      </c>
      <c r="AU3052" s="157" t="s">
        <v>84</v>
      </c>
      <c r="AV3052" s="12" t="s">
        <v>82</v>
      </c>
      <c r="AW3052" s="12" t="s">
        <v>32</v>
      </c>
      <c r="AX3052" s="12" t="s">
        <v>75</v>
      </c>
      <c r="AY3052" s="157" t="s">
        <v>307</v>
      </c>
    </row>
    <row r="3053" spans="2:65" s="13" customFormat="1" ht="11.25">
      <c r="B3053" s="162"/>
      <c r="D3053" s="152" t="s">
        <v>318</v>
      </c>
      <c r="E3053" s="163" t="s">
        <v>1</v>
      </c>
      <c r="F3053" s="164" t="s">
        <v>3826</v>
      </c>
      <c r="H3053" s="165">
        <v>63.472999999999999</v>
      </c>
      <c r="I3053" s="166"/>
      <c r="L3053" s="162"/>
      <c r="M3053" s="167"/>
      <c r="T3053" s="168"/>
      <c r="AT3053" s="163" t="s">
        <v>318</v>
      </c>
      <c r="AU3053" s="163" t="s">
        <v>84</v>
      </c>
      <c r="AV3053" s="13" t="s">
        <v>84</v>
      </c>
      <c r="AW3053" s="13" t="s">
        <v>32</v>
      </c>
      <c r="AX3053" s="13" t="s">
        <v>75</v>
      </c>
      <c r="AY3053" s="163" t="s">
        <v>307</v>
      </c>
    </row>
    <row r="3054" spans="2:65" s="13" customFormat="1" ht="11.25">
      <c r="B3054" s="162"/>
      <c r="D3054" s="152" t="s">
        <v>318</v>
      </c>
      <c r="E3054" s="163" t="s">
        <v>1</v>
      </c>
      <c r="F3054" s="164" t="s">
        <v>3827</v>
      </c>
      <c r="H3054" s="165">
        <v>6</v>
      </c>
      <c r="I3054" s="166"/>
      <c r="L3054" s="162"/>
      <c r="M3054" s="167"/>
      <c r="T3054" s="168"/>
      <c r="AT3054" s="163" t="s">
        <v>318</v>
      </c>
      <c r="AU3054" s="163" t="s">
        <v>84</v>
      </c>
      <c r="AV3054" s="13" t="s">
        <v>84</v>
      </c>
      <c r="AW3054" s="13" t="s">
        <v>32</v>
      </c>
      <c r="AX3054" s="13" t="s">
        <v>75</v>
      </c>
      <c r="AY3054" s="163" t="s">
        <v>307</v>
      </c>
    </row>
    <row r="3055" spans="2:65" s="14" customFormat="1" ht="11.25">
      <c r="B3055" s="169"/>
      <c r="D3055" s="152" t="s">
        <v>318</v>
      </c>
      <c r="E3055" s="170" t="s">
        <v>1</v>
      </c>
      <c r="F3055" s="171" t="s">
        <v>325</v>
      </c>
      <c r="H3055" s="172">
        <v>69.472999999999999</v>
      </c>
      <c r="I3055" s="173"/>
      <c r="L3055" s="169"/>
      <c r="M3055" s="174"/>
      <c r="T3055" s="175"/>
      <c r="AT3055" s="170" t="s">
        <v>318</v>
      </c>
      <c r="AU3055" s="170" t="s">
        <v>84</v>
      </c>
      <c r="AV3055" s="14" t="s">
        <v>314</v>
      </c>
      <c r="AW3055" s="14" t="s">
        <v>32</v>
      </c>
      <c r="AX3055" s="14" t="s">
        <v>82</v>
      </c>
      <c r="AY3055" s="170" t="s">
        <v>307</v>
      </c>
    </row>
    <row r="3056" spans="2:65" s="13" customFormat="1" ht="11.25">
      <c r="B3056" s="162"/>
      <c r="D3056" s="152" t="s">
        <v>318</v>
      </c>
      <c r="F3056" s="164" t="s">
        <v>3828</v>
      </c>
      <c r="H3056" s="165">
        <v>72.947000000000003</v>
      </c>
      <c r="I3056" s="166"/>
      <c r="L3056" s="162"/>
      <c r="M3056" s="167"/>
      <c r="T3056" s="168"/>
      <c r="AT3056" s="163" t="s">
        <v>318</v>
      </c>
      <c r="AU3056" s="163" t="s">
        <v>84</v>
      </c>
      <c r="AV3056" s="13" t="s">
        <v>84</v>
      </c>
      <c r="AW3056" s="13" t="s">
        <v>4</v>
      </c>
      <c r="AX3056" s="13" t="s">
        <v>82</v>
      </c>
      <c r="AY3056" s="163" t="s">
        <v>307</v>
      </c>
    </row>
    <row r="3057" spans="2:65" s="1" customFormat="1" ht="33" customHeight="1">
      <c r="B3057" s="33"/>
      <c r="C3057" s="139" t="s">
        <v>2004</v>
      </c>
      <c r="D3057" s="139" t="s">
        <v>309</v>
      </c>
      <c r="E3057" s="140" t="s">
        <v>1362</v>
      </c>
      <c r="F3057" s="141" t="s">
        <v>1363</v>
      </c>
      <c r="G3057" s="142" t="s">
        <v>364</v>
      </c>
      <c r="H3057" s="143">
        <v>14.919</v>
      </c>
      <c r="I3057" s="144"/>
      <c r="J3057" s="145">
        <f>ROUND(I3057*H3057,2)</f>
        <v>0</v>
      </c>
      <c r="K3057" s="141" t="s">
        <v>313</v>
      </c>
      <c r="L3057" s="33"/>
      <c r="M3057" s="146" t="s">
        <v>1</v>
      </c>
      <c r="N3057" s="147" t="s">
        <v>40</v>
      </c>
      <c r="P3057" s="148">
        <f>O3057*H3057</f>
        <v>0</v>
      </c>
      <c r="Q3057" s="148">
        <v>0</v>
      </c>
      <c r="R3057" s="148">
        <f>Q3057*H3057</f>
        <v>0</v>
      </c>
      <c r="S3057" s="148">
        <v>0</v>
      </c>
      <c r="T3057" s="149">
        <f>S3057*H3057</f>
        <v>0</v>
      </c>
      <c r="AR3057" s="150" t="s">
        <v>417</v>
      </c>
      <c r="AT3057" s="150" t="s">
        <v>309</v>
      </c>
      <c r="AU3057" s="150" t="s">
        <v>84</v>
      </c>
      <c r="AY3057" s="18" t="s">
        <v>307</v>
      </c>
      <c r="BE3057" s="151">
        <f>IF(N3057="základní",J3057,0)</f>
        <v>0</v>
      </c>
      <c r="BF3057" s="151">
        <f>IF(N3057="snížená",J3057,0)</f>
        <v>0</v>
      </c>
      <c r="BG3057" s="151">
        <f>IF(N3057="zákl. přenesená",J3057,0)</f>
        <v>0</v>
      </c>
      <c r="BH3057" s="151">
        <f>IF(N3057="sníž. přenesená",J3057,0)</f>
        <v>0</v>
      </c>
      <c r="BI3057" s="151">
        <f>IF(N3057="nulová",J3057,0)</f>
        <v>0</v>
      </c>
      <c r="BJ3057" s="18" t="s">
        <v>82</v>
      </c>
      <c r="BK3057" s="151">
        <f>ROUND(I3057*H3057,2)</f>
        <v>0</v>
      </c>
      <c r="BL3057" s="18" t="s">
        <v>417</v>
      </c>
      <c r="BM3057" s="150" t="s">
        <v>3829</v>
      </c>
    </row>
    <row r="3058" spans="2:65" s="1" customFormat="1" ht="29.25">
      <c r="B3058" s="33"/>
      <c r="D3058" s="152" t="s">
        <v>316</v>
      </c>
      <c r="F3058" s="153" t="s">
        <v>1365</v>
      </c>
      <c r="I3058" s="154"/>
      <c r="L3058" s="33"/>
      <c r="M3058" s="155"/>
      <c r="T3058" s="57"/>
      <c r="AT3058" s="18" t="s">
        <v>316</v>
      </c>
      <c r="AU3058" s="18" t="s">
        <v>84</v>
      </c>
    </row>
    <row r="3059" spans="2:65" s="11" customFormat="1" ht="22.9" customHeight="1">
      <c r="B3059" s="127"/>
      <c r="D3059" s="128" t="s">
        <v>74</v>
      </c>
      <c r="E3059" s="137" t="s">
        <v>1366</v>
      </c>
      <c r="F3059" s="137" t="s">
        <v>1367</v>
      </c>
      <c r="I3059" s="130"/>
      <c r="J3059" s="138">
        <f>BK3059</f>
        <v>0</v>
      </c>
      <c r="L3059" s="127"/>
      <c r="M3059" s="132"/>
      <c r="P3059" s="133">
        <f>SUM(P3060:P3133)</f>
        <v>0</v>
      </c>
      <c r="R3059" s="133">
        <f>SUM(R3060:R3133)</f>
        <v>4.9289991479999999</v>
      </c>
      <c r="T3059" s="134">
        <f>SUM(T3060:T3133)</f>
        <v>0</v>
      </c>
      <c r="AR3059" s="128" t="s">
        <v>84</v>
      </c>
      <c r="AT3059" s="135" t="s">
        <v>74</v>
      </c>
      <c r="AU3059" s="135" t="s">
        <v>82</v>
      </c>
      <c r="AY3059" s="128" t="s">
        <v>307</v>
      </c>
      <c r="BK3059" s="136">
        <f>SUM(BK3060:BK3133)</f>
        <v>0</v>
      </c>
    </row>
    <row r="3060" spans="2:65" s="1" customFormat="1" ht="24.2" customHeight="1">
      <c r="B3060" s="33"/>
      <c r="C3060" s="139" t="s">
        <v>2008</v>
      </c>
      <c r="D3060" s="139" t="s">
        <v>309</v>
      </c>
      <c r="E3060" s="140" t="s">
        <v>1369</v>
      </c>
      <c r="F3060" s="141" t="s">
        <v>1370</v>
      </c>
      <c r="G3060" s="142" t="s">
        <v>312</v>
      </c>
      <c r="H3060" s="143">
        <v>423.24799999999999</v>
      </c>
      <c r="I3060" s="144"/>
      <c r="J3060" s="145">
        <f>ROUND(I3060*H3060,2)</f>
        <v>0</v>
      </c>
      <c r="K3060" s="141" t="s">
        <v>313</v>
      </c>
      <c r="L3060" s="33"/>
      <c r="M3060" s="146" t="s">
        <v>1</v>
      </c>
      <c r="N3060" s="147" t="s">
        <v>40</v>
      </c>
      <c r="P3060" s="148">
        <f>O3060*H3060</f>
        <v>0</v>
      </c>
      <c r="Q3060" s="148">
        <v>7.0559999999999998E-3</v>
      </c>
      <c r="R3060" s="148">
        <f>Q3060*H3060</f>
        <v>2.9864378879999998</v>
      </c>
      <c r="S3060" s="148">
        <v>0</v>
      </c>
      <c r="T3060" s="149">
        <f>S3060*H3060</f>
        <v>0</v>
      </c>
      <c r="AR3060" s="150" t="s">
        <v>417</v>
      </c>
      <c r="AT3060" s="150" t="s">
        <v>309</v>
      </c>
      <c r="AU3060" s="150" t="s">
        <v>84</v>
      </c>
      <c r="AY3060" s="18" t="s">
        <v>307</v>
      </c>
      <c r="BE3060" s="151">
        <f>IF(N3060="základní",J3060,0)</f>
        <v>0</v>
      </c>
      <c r="BF3060" s="151">
        <f>IF(N3060="snížená",J3060,0)</f>
        <v>0</v>
      </c>
      <c r="BG3060" s="151">
        <f>IF(N3060="zákl. přenesená",J3060,0)</f>
        <v>0</v>
      </c>
      <c r="BH3060" s="151">
        <f>IF(N3060="sníž. přenesená",J3060,0)</f>
        <v>0</v>
      </c>
      <c r="BI3060" s="151">
        <f>IF(N3060="nulová",J3060,0)</f>
        <v>0</v>
      </c>
      <c r="BJ3060" s="18" t="s">
        <v>82</v>
      </c>
      <c r="BK3060" s="151">
        <f>ROUND(I3060*H3060,2)</f>
        <v>0</v>
      </c>
      <c r="BL3060" s="18" t="s">
        <v>417</v>
      </c>
      <c r="BM3060" s="150" t="s">
        <v>3830</v>
      </c>
    </row>
    <row r="3061" spans="2:65" s="1" customFormat="1" ht="19.5">
      <c r="B3061" s="33"/>
      <c r="D3061" s="152" t="s">
        <v>316</v>
      </c>
      <c r="F3061" s="153" t="s">
        <v>1372</v>
      </c>
      <c r="I3061" s="154"/>
      <c r="L3061" s="33"/>
      <c r="M3061" s="155"/>
      <c r="T3061" s="57"/>
      <c r="AT3061" s="18" t="s">
        <v>316</v>
      </c>
      <c r="AU3061" s="18" t="s">
        <v>84</v>
      </c>
    </row>
    <row r="3062" spans="2:65" s="13" customFormat="1" ht="11.25">
      <c r="B3062" s="162"/>
      <c r="D3062" s="152" t="s">
        <v>318</v>
      </c>
      <c r="E3062" s="163" t="s">
        <v>1</v>
      </c>
      <c r="F3062" s="164" t="s">
        <v>199</v>
      </c>
      <c r="H3062" s="165">
        <v>423.24799999999999</v>
      </c>
      <c r="I3062" s="166"/>
      <c r="L3062" s="162"/>
      <c r="M3062" s="167"/>
      <c r="T3062" s="168"/>
      <c r="AT3062" s="163" t="s">
        <v>318</v>
      </c>
      <c r="AU3062" s="163" t="s">
        <v>84</v>
      </c>
      <c r="AV3062" s="13" t="s">
        <v>84</v>
      </c>
      <c r="AW3062" s="13" t="s">
        <v>32</v>
      </c>
      <c r="AX3062" s="13" t="s">
        <v>82</v>
      </c>
      <c r="AY3062" s="163" t="s">
        <v>307</v>
      </c>
    </row>
    <row r="3063" spans="2:65" s="1" customFormat="1" ht="11.25">
      <c r="B3063" s="33"/>
      <c r="D3063" s="152" t="s">
        <v>648</v>
      </c>
      <c r="F3063" s="187" t="s">
        <v>3587</v>
      </c>
      <c r="L3063" s="33"/>
      <c r="M3063" s="155"/>
      <c r="T3063" s="57"/>
      <c r="AU3063" s="18" t="s">
        <v>84</v>
      </c>
    </row>
    <row r="3064" spans="2:65" s="1" customFormat="1" ht="11.25">
      <c r="B3064" s="33"/>
      <c r="D3064" s="152" t="s">
        <v>648</v>
      </c>
      <c r="F3064" s="188" t="s">
        <v>3087</v>
      </c>
      <c r="H3064" s="189">
        <v>0</v>
      </c>
      <c r="L3064" s="33"/>
      <c r="M3064" s="155"/>
      <c r="T3064" s="57"/>
      <c r="AU3064" s="18" t="s">
        <v>84</v>
      </c>
    </row>
    <row r="3065" spans="2:65" s="1" customFormat="1" ht="11.25">
      <c r="B3065" s="33"/>
      <c r="D3065" s="152" t="s">
        <v>648</v>
      </c>
      <c r="F3065" s="188" t="s">
        <v>3088</v>
      </c>
      <c r="H3065" s="189">
        <v>33.130000000000003</v>
      </c>
      <c r="L3065" s="33"/>
      <c r="M3065" s="155"/>
      <c r="T3065" s="57"/>
      <c r="AU3065" s="18" t="s">
        <v>84</v>
      </c>
    </row>
    <row r="3066" spans="2:65" s="1" customFormat="1" ht="11.25">
      <c r="B3066" s="33"/>
      <c r="D3066" s="152" t="s">
        <v>648</v>
      </c>
      <c r="F3066" s="188" t="s">
        <v>1</v>
      </c>
      <c r="H3066" s="189">
        <v>0</v>
      </c>
      <c r="L3066" s="33"/>
      <c r="M3066" s="155"/>
      <c r="T3066" s="57"/>
      <c r="AU3066" s="18" t="s">
        <v>84</v>
      </c>
    </row>
    <row r="3067" spans="2:65" s="1" customFormat="1" ht="11.25">
      <c r="B3067" s="33"/>
      <c r="D3067" s="152" t="s">
        <v>648</v>
      </c>
      <c r="F3067" s="188" t="s">
        <v>777</v>
      </c>
      <c r="H3067" s="189">
        <v>0</v>
      </c>
      <c r="L3067" s="33"/>
      <c r="M3067" s="155"/>
      <c r="T3067" s="57"/>
      <c r="AU3067" s="18" t="s">
        <v>84</v>
      </c>
    </row>
    <row r="3068" spans="2:65" s="1" customFormat="1" ht="11.25">
      <c r="B3068" s="33"/>
      <c r="D3068" s="152" t="s">
        <v>648</v>
      </c>
      <c r="F3068" s="188" t="s">
        <v>3588</v>
      </c>
      <c r="H3068" s="189">
        <v>38.061999999999998</v>
      </c>
      <c r="L3068" s="33"/>
      <c r="M3068" s="155"/>
      <c r="T3068" s="57"/>
      <c r="AU3068" s="18" t="s">
        <v>84</v>
      </c>
    </row>
    <row r="3069" spans="2:65" s="1" customFormat="1" ht="11.25">
      <c r="B3069" s="33"/>
      <c r="D3069" s="152" t="s">
        <v>648</v>
      </c>
      <c r="F3069" s="188" t="s">
        <v>3459</v>
      </c>
      <c r="H3069" s="189">
        <v>0</v>
      </c>
      <c r="L3069" s="33"/>
      <c r="M3069" s="155"/>
      <c r="T3069" s="57"/>
      <c r="AU3069" s="18" t="s">
        <v>84</v>
      </c>
    </row>
    <row r="3070" spans="2:65" s="1" customFormat="1" ht="11.25">
      <c r="B3070" s="33"/>
      <c r="D3070" s="152" t="s">
        <v>648</v>
      </c>
      <c r="F3070" s="188" t="s">
        <v>3551</v>
      </c>
      <c r="H3070" s="189">
        <v>14.16</v>
      </c>
      <c r="L3070" s="33"/>
      <c r="M3070" s="155"/>
      <c r="T3070" s="57"/>
      <c r="AU3070" s="18" t="s">
        <v>84</v>
      </c>
    </row>
    <row r="3071" spans="2:65" s="1" customFormat="1" ht="11.25">
      <c r="B3071" s="33"/>
      <c r="D3071" s="152" t="s">
        <v>648</v>
      </c>
      <c r="F3071" s="188" t="s">
        <v>3556</v>
      </c>
      <c r="H3071" s="189">
        <v>0</v>
      </c>
      <c r="L3071" s="33"/>
      <c r="M3071" s="155"/>
      <c r="T3071" s="57"/>
      <c r="AU3071" s="18" t="s">
        <v>84</v>
      </c>
    </row>
    <row r="3072" spans="2:65" s="1" customFormat="1" ht="11.25">
      <c r="B3072" s="33"/>
      <c r="D3072" s="152" t="s">
        <v>648</v>
      </c>
      <c r="F3072" s="188" t="s">
        <v>3589</v>
      </c>
      <c r="H3072" s="189">
        <v>13</v>
      </c>
      <c r="L3072" s="33"/>
      <c r="M3072" s="155"/>
      <c r="T3072" s="57"/>
      <c r="AU3072" s="18" t="s">
        <v>84</v>
      </c>
    </row>
    <row r="3073" spans="2:47" s="1" customFormat="1" ht="11.25">
      <c r="B3073" s="33"/>
      <c r="D3073" s="152" t="s">
        <v>648</v>
      </c>
      <c r="F3073" s="188" t="s">
        <v>3558</v>
      </c>
      <c r="H3073" s="189">
        <v>0</v>
      </c>
      <c r="L3073" s="33"/>
      <c r="M3073" s="155"/>
      <c r="T3073" s="57"/>
      <c r="AU3073" s="18" t="s">
        <v>84</v>
      </c>
    </row>
    <row r="3074" spans="2:47" s="1" customFormat="1" ht="11.25">
      <c r="B3074" s="33"/>
      <c r="D3074" s="152" t="s">
        <v>648</v>
      </c>
      <c r="F3074" s="188" t="s">
        <v>3559</v>
      </c>
      <c r="H3074" s="189">
        <v>14.37</v>
      </c>
      <c r="L3074" s="33"/>
      <c r="M3074" s="155"/>
      <c r="T3074" s="57"/>
      <c r="AU3074" s="18" t="s">
        <v>84</v>
      </c>
    </row>
    <row r="3075" spans="2:47" s="1" customFormat="1" ht="11.25">
      <c r="B3075" s="33"/>
      <c r="D3075" s="152" t="s">
        <v>648</v>
      </c>
      <c r="F3075" s="188" t="s">
        <v>3121</v>
      </c>
      <c r="H3075" s="189">
        <v>0</v>
      </c>
      <c r="L3075" s="33"/>
      <c r="M3075" s="155"/>
      <c r="T3075" s="57"/>
      <c r="AU3075" s="18" t="s">
        <v>84</v>
      </c>
    </row>
    <row r="3076" spans="2:47" s="1" customFormat="1" ht="11.25">
      <c r="B3076" s="33"/>
      <c r="D3076" s="152" t="s">
        <v>648</v>
      </c>
      <c r="F3076" s="188" t="s">
        <v>3590</v>
      </c>
      <c r="H3076" s="189">
        <v>28.196000000000002</v>
      </c>
      <c r="L3076" s="33"/>
      <c r="M3076" s="155"/>
      <c r="T3076" s="57"/>
      <c r="AU3076" s="18" t="s">
        <v>84</v>
      </c>
    </row>
    <row r="3077" spans="2:47" s="1" customFormat="1" ht="11.25">
      <c r="B3077" s="33"/>
      <c r="D3077" s="152" t="s">
        <v>648</v>
      </c>
      <c r="F3077" s="188" t="s">
        <v>1</v>
      </c>
      <c r="H3077" s="189">
        <v>0</v>
      </c>
      <c r="L3077" s="33"/>
      <c r="M3077" s="155"/>
      <c r="T3077" s="57"/>
      <c r="AU3077" s="18" t="s">
        <v>84</v>
      </c>
    </row>
    <row r="3078" spans="2:47" s="1" customFormat="1" ht="11.25">
      <c r="B3078" s="33"/>
      <c r="D3078" s="152" t="s">
        <v>648</v>
      </c>
      <c r="F3078" s="188" t="s">
        <v>3091</v>
      </c>
      <c r="H3078" s="189">
        <v>0</v>
      </c>
      <c r="L3078" s="33"/>
      <c r="M3078" s="155"/>
      <c r="T3078" s="57"/>
      <c r="AU3078" s="18" t="s">
        <v>84</v>
      </c>
    </row>
    <row r="3079" spans="2:47" s="1" customFormat="1" ht="11.25">
      <c r="B3079" s="33"/>
      <c r="D3079" s="152" t="s">
        <v>648</v>
      </c>
      <c r="F3079" s="188" t="s">
        <v>3092</v>
      </c>
      <c r="H3079" s="189">
        <v>14.77</v>
      </c>
      <c r="L3079" s="33"/>
      <c r="M3079" s="155"/>
      <c r="T3079" s="57"/>
      <c r="AU3079" s="18" t="s">
        <v>84</v>
      </c>
    </row>
    <row r="3080" spans="2:47" s="1" customFormat="1" ht="11.25">
      <c r="B3080" s="33"/>
      <c r="D3080" s="152" t="s">
        <v>648</v>
      </c>
      <c r="F3080" s="188" t="s">
        <v>1</v>
      </c>
      <c r="H3080" s="189">
        <v>0</v>
      </c>
      <c r="L3080" s="33"/>
      <c r="M3080" s="155"/>
      <c r="T3080" s="57"/>
      <c r="AU3080" s="18" t="s">
        <v>84</v>
      </c>
    </row>
    <row r="3081" spans="2:47" s="1" customFormat="1" ht="11.25">
      <c r="B3081" s="33"/>
      <c r="D3081" s="152" t="s">
        <v>648</v>
      </c>
      <c r="F3081" s="188" t="s">
        <v>3145</v>
      </c>
      <c r="H3081" s="189">
        <v>0</v>
      </c>
      <c r="L3081" s="33"/>
      <c r="M3081" s="155"/>
      <c r="T3081" s="57"/>
      <c r="AU3081" s="18" t="s">
        <v>84</v>
      </c>
    </row>
    <row r="3082" spans="2:47" s="1" customFormat="1" ht="11.25">
      <c r="B3082" s="33"/>
      <c r="D3082" s="152" t="s">
        <v>648</v>
      </c>
      <c r="F3082" s="188" t="s">
        <v>3591</v>
      </c>
      <c r="H3082" s="189">
        <v>39.56</v>
      </c>
      <c r="L3082" s="33"/>
      <c r="M3082" s="155"/>
      <c r="T3082" s="57"/>
      <c r="AU3082" s="18" t="s">
        <v>84</v>
      </c>
    </row>
    <row r="3083" spans="2:47" s="1" customFormat="1" ht="11.25">
      <c r="B3083" s="33"/>
      <c r="D3083" s="152" t="s">
        <v>648</v>
      </c>
      <c r="F3083" s="188" t="s">
        <v>3147</v>
      </c>
      <c r="H3083" s="189">
        <v>0</v>
      </c>
      <c r="L3083" s="33"/>
      <c r="M3083" s="155"/>
      <c r="T3083" s="57"/>
      <c r="AU3083" s="18" t="s">
        <v>84</v>
      </c>
    </row>
    <row r="3084" spans="2:47" s="1" customFormat="1" ht="11.25">
      <c r="B3084" s="33"/>
      <c r="D3084" s="152" t="s">
        <v>648</v>
      </c>
      <c r="F3084" s="188" t="s">
        <v>3392</v>
      </c>
      <c r="H3084" s="189">
        <v>56.7</v>
      </c>
      <c r="L3084" s="33"/>
      <c r="M3084" s="155"/>
      <c r="T3084" s="57"/>
      <c r="AU3084" s="18" t="s">
        <v>84</v>
      </c>
    </row>
    <row r="3085" spans="2:47" s="1" customFormat="1" ht="11.25">
      <c r="B3085" s="33"/>
      <c r="D3085" s="152" t="s">
        <v>648</v>
      </c>
      <c r="F3085" s="188" t="s">
        <v>3149</v>
      </c>
      <c r="H3085" s="189">
        <v>0</v>
      </c>
      <c r="L3085" s="33"/>
      <c r="M3085" s="155"/>
      <c r="T3085" s="57"/>
      <c r="AU3085" s="18" t="s">
        <v>84</v>
      </c>
    </row>
    <row r="3086" spans="2:47" s="1" customFormat="1" ht="11.25">
      <c r="B3086" s="33"/>
      <c r="D3086" s="152" t="s">
        <v>648</v>
      </c>
      <c r="F3086" s="188" t="s">
        <v>3393</v>
      </c>
      <c r="H3086" s="189">
        <v>56.51</v>
      </c>
      <c r="L3086" s="33"/>
      <c r="M3086" s="155"/>
      <c r="T3086" s="57"/>
      <c r="AU3086" s="18" t="s">
        <v>84</v>
      </c>
    </row>
    <row r="3087" spans="2:47" s="1" customFormat="1" ht="11.25">
      <c r="B3087" s="33"/>
      <c r="D3087" s="152" t="s">
        <v>648</v>
      </c>
      <c r="F3087" s="188" t="s">
        <v>3151</v>
      </c>
      <c r="H3087" s="189">
        <v>0</v>
      </c>
      <c r="L3087" s="33"/>
      <c r="M3087" s="155"/>
      <c r="T3087" s="57"/>
      <c r="AU3087" s="18" t="s">
        <v>84</v>
      </c>
    </row>
    <row r="3088" spans="2:47" s="1" customFormat="1" ht="11.25">
      <c r="B3088" s="33"/>
      <c r="D3088" s="152" t="s">
        <v>648</v>
      </c>
      <c r="F3088" s="188" t="s">
        <v>3394</v>
      </c>
      <c r="H3088" s="189">
        <v>56.74</v>
      </c>
      <c r="L3088" s="33"/>
      <c r="M3088" s="155"/>
      <c r="T3088" s="57"/>
      <c r="AU3088" s="18" t="s">
        <v>84</v>
      </c>
    </row>
    <row r="3089" spans="2:65" s="1" customFormat="1" ht="11.25">
      <c r="B3089" s="33"/>
      <c r="D3089" s="152" t="s">
        <v>648</v>
      </c>
      <c r="F3089" s="188" t="s">
        <v>3153</v>
      </c>
      <c r="H3089" s="189">
        <v>0</v>
      </c>
      <c r="L3089" s="33"/>
      <c r="M3089" s="155"/>
      <c r="T3089" s="57"/>
      <c r="AU3089" s="18" t="s">
        <v>84</v>
      </c>
    </row>
    <row r="3090" spans="2:65" s="1" customFormat="1" ht="11.25">
      <c r="B3090" s="33"/>
      <c r="D3090" s="152" t="s">
        <v>648</v>
      </c>
      <c r="F3090" s="188" t="s">
        <v>3395</v>
      </c>
      <c r="H3090" s="189">
        <v>58.05</v>
      </c>
      <c r="L3090" s="33"/>
      <c r="M3090" s="155"/>
      <c r="T3090" s="57"/>
      <c r="AU3090" s="18" t="s">
        <v>84</v>
      </c>
    </row>
    <row r="3091" spans="2:65" s="1" customFormat="1" ht="11.25">
      <c r="B3091" s="33"/>
      <c r="D3091" s="152" t="s">
        <v>648</v>
      </c>
      <c r="F3091" s="188" t="s">
        <v>325</v>
      </c>
      <c r="H3091" s="189">
        <v>423.24799999999999</v>
      </c>
      <c r="L3091" s="33"/>
      <c r="M3091" s="155"/>
      <c r="T3091" s="57"/>
      <c r="AU3091" s="18" t="s">
        <v>84</v>
      </c>
    </row>
    <row r="3092" spans="2:65" s="1" customFormat="1" ht="24.2" customHeight="1">
      <c r="B3092" s="33"/>
      <c r="C3092" s="177" t="s">
        <v>2014</v>
      </c>
      <c r="D3092" s="177" t="s">
        <v>390</v>
      </c>
      <c r="E3092" s="178" t="s">
        <v>1374</v>
      </c>
      <c r="F3092" s="179" t="s">
        <v>1375</v>
      </c>
      <c r="G3092" s="180" t="s">
        <v>312</v>
      </c>
      <c r="H3092" s="181">
        <v>444.41</v>
      </c>
      <c r="I3092" s="182"/>
      <c r="J3092" s="183">
        <f>ROUND(I3092*H3092,2)</f>
        <v>0</v>
      </c>
      <c r="K3092" s="179" t="s">
        <v>1</v>
      </c>
      <c r="L3092" s="184"/>
      <c r="M3092" s="185" t="s">
        <v>1</v>
      </c>
      <c r="N3092" s="186" t="s">
        <v>40</v>
      </c>
      <c r="P3092" s="148">
        <f>O3092*H3092</f>
        <v>0</v>
      </c>
      <c r="Q3092" s="148">
        <v>3.5999999999999999E-3</v>
      </c>
      <c r="R3092" s="148">
        <f>Q3092*H3092</f>
        <v>1.5998760000000001</v>
      </c>
      <c r="S3092" s="148">
        <v>0</v>
      </c>
      <c r="T3092" s="149">
        <f>S3092*H3092</f>
        <v>0</v>
      </c>
      <c r="AR3092" s="150" t="s">
        <v>524</v>
      </c>
      <c r="AT3092" s="150" t="s">
        <v>390</v>
      </c>
      <c r="AU3092" s="150" t="s">
        <v>84</v>
      </c>
      <c r="AY3092" s="18" t="s">
        <v>307</v>
      </c>
      <c r="BE3092" s="151">
        <f>IF(N3092="základní",J3092,0)</f>
        <v>0</v>
      </c>
      <c r="BF3092" s="151">
        <f>IF(N3092="snížená",J3092,0)</f>
        <v>0</v>
      </c>
      <c r="BG3092" s="151">
        <f>IF(N3092="zákl. přenesená",J3092,0)</f>
        <v>0</v>
      </c>
      <c r="BH3092" s="151">
        <f>IF(N3092="sníž. přenesená",J3092,0)</f>
        <v>0</v>
      </c>
      <c r="BI3092" s="151">
        <f>IF(N3092="nulová",J3092,0)</f>
        <v>0</v>
      </c>
      <c r="BJ3092" s="18" t="s">
        <v>82</v>
      </c>
      <c r="BK3092" s="151">
        <f>ROUND(I3092*H3092,2)</f>
        <v>0</v>
      </c>
      <c r="BL3092" s="18" t="s">
        <v>417</v>
      </c>
      <c r="BM3092" s="150" t="s">
        <v>3831</v>
      </c>
    </row>
    <row r="3093" spans="2:65" s="1" customFormat="1" ht="165.75">
      <c r="B3093" s="33"/>
      <c r="D3093" s="152" t="s">
        <v>316</v>
      </c>
      <c r="F3093" s="153" t="s">
        <v>3832</v>
      </c>
      <c r="I3093" s="154"/>
      <c r="L3093" s="33"/>
      <c r="M3093" s="155"/>
      <c r="T3093" s="57"/>
      <c r="AT3093" s="18" t="s">
        <v>316</v>
      </c>
      <c r="AU3093" s="18" t="s">
        <v>84</v>
      </c>
    </row>
    <row r="3094" spans="2:65" s="13" customFormat="1" ht="11.25">
      <c r="B3094" s="162"/>
      <c r="D3094" s="152" t="s">
        <v>318</v>
      </c>
      <c r="F3094" s="164" t="s">
        <v>3833</v>
      </c>
      <c r="H3094" s="165">
        <v>444.41</v>
      </c>
      <c r="I3094" s="166"/>
      <c r="L3094" s="162"/>
      <c r="M3094" s="167"/>
      <c r="T3094" s="168"/>
      <c r="AT3094" s="163" t="s">
        <v>318</v>
      </c>
      <c r="AU3094" s="163" t="s">
        <v>84</v>
      </c>
      <c r="AV3094" s="13" t="s">
        <v>84</v>
      </c>
      <c r="AW3094" s="13" t="s">
        <v>4</v>
      </c>
      <c r="AX3094" s="13" t="s">
        <v>82</v>
      </c>
      <c r="AY3094" s="163" t="s">
        <v>307</v>
      </c>
    </row>
    <row r="3095" spans="2:65" s="1" customFormat="1" ht="16.5" customHeight="1">
      <c r="B3095" s="33"/>
      <c r="C3095" s="139" t="s">
        <v>2018</v>
      </c>
      <c r="D3095" s="139" t="s">
        <v>309</v>
      </c>
      <c r="E3095" s="140" t="s">
        <v>1380</v>
      </c>
      <c r="F3095" s="141" t="s">
        <v>1381</v>
      </c>
      <c r="G3095" s="142" t="s">
        <v>312</v>
      </c>
      <c r="H3095" s="143">
        <v>89.241</v>
      </c>
      <c r="I3095" s="144"/>
      <c r="J3095" s="145">
        <f>ROUND(I3095*H3095,2)</f>
        <v>0</v>
      </c>
      <c r="K3095" s="141" t="s">
        <v>1</v>
      </c>
      <c r="L3095" s="33"/>
      <c r="M3095" s="146" t="s">
        <v>1</v>
      </c>
      <c r="N3095" s="147" t="s">
        <v>40</v>
      </c>
      <c r="P3095" s="148">
        <f>O3095*H3095</f>
        <v>0</v>
      </c>
      <c r="Q3095" s="148">
        <v>6.0000000000000002E-5</v>
      </c>
      <c r="R3095" s="148">
        <f>Q3095*H3095</f>
        <v>5.3544600000000001E-3</v>
      </c>
      <c r="S3095" s="148">
        <v>0</v>
      </c>
      <c r="T3095" s="149">
        <f>S3095*H3095</f>
        <v>0</v>
      </c>
      <c r="AR3095" s="150" t="s">
        <v>417</v>
      </c>
      <c r="AT3095" s="150" t="s">
        <v>309</v>
      </c>
      <c r="AU3095" s="150" t="s">
        <v>84</v>
      </c>
      <c r="AY3095" s="18" t="s">
        <v>307</v>
      </c>
      <c r="BE3095" s="151">
        <f>IF(N3095="základní",J3095,0)</f>
        <v>0</v>
      </c>
      <c r="BF3095" s="151">
        <f>IF(N3095="snížená",J3095,0)</f>
        <v>0</v>
      </c>
      <c r="BG3095" s="151">
        <f>IF(N3095="zákl. přenesená",J3095,0)</f>
        <v>0</v>
      </c>
      <c r="BH3095" s="151">
        <f>IF(N3095="sníž. přenesená",J3095,0)</f>
        <v>0</v>
      </c>
      <c r="BI3095" s="151">
        <f>IF(N3095="nulová",J3095,0)</f>
        <v>0</v>
      </c>
      <c r="BJ3095" s="18" t="s">
        <v>82</v>
      </c>
      <c r="BK3095" s="151">
        <f>ROUND(I3095*H3095,2)</f>
        <v>0</v>
      </c>
      <c r="BL3095" s="18" t="s">
        <v>417</v>
      </c>
      <c r="BM3095" s="150" t="s">
        <v>3834</v>
      </c>
    </row>
    <row r="3096" spans="2:65" s="1" customFormat="1" ht="11.25">
      <c r="B3096" s="33"/>
      <c r="D3096" s="152" t="s">
        <v>316</v>
      </c>
      <c r="F3096" s="153" t="s">
        <v>1381</v>
      </c>
      <c r="I3096" s="154"/>
      <c r="L3096" s="33"/>
      <c r="M3096" s="155"/>
      <c r="T3096" s="57"/>
      <c r="AT3096" s="18" t="s">
        <v>316</v>
      </c>
      <c r="AU3096" s="18" t="s">
        <v>84</v>
      </c>
    </row>
    <row r="3097" spans="2:65" s="13" customFormat="1" ht="11.25">
      <c r="B3097" s="162"/>
      <c r="D3097" s="152" t="s">
        <v>318</v>
      </c>
      <c r="E3097" s="163" t="s">
        <v>1</v>
      </c>
      <c r="F3097" s="164" t="s">
        <v>3835</v>
      </c>
      <c r="H3097" s="165">
        <v>89.241</v>
      </c>
      <c r="I3097" s="166"/>
      <c r="L3097" s="162"/>
      <c r="M3097" s="167"/>
      <c r="T3097" s="168"/>
      <c r="AT3097" s="163" t="s">
        <v>318</v>
      </c>
      <c r="AU3097" s="163" t="s">
        <v>84</v>
      </c>
      <c r="AV3097" s="13" t="s">
        <v>84</v>
      </c>
      <c r="AW3097" s="13" t="s">
        <v>32</v>
      </c>
      <c r="AX3097" s="13" t="s">
        <v>82</v>
      </c>
      <c r="AY3097" s="163" t="s">
        <v>307</v>
      </c>
    </row>
    <row r="3098" spans="2:65" s="1" customFormat="1" ht="11.25">
      <c r="B3098" s="33"/>
      <c r="D3098" s="152" t="s">
        <v>648</v>
      </c>
      <c r="F3098" s="187" t="s">
        <v>3836</v>
      </c>
      <c r="L3098" s="33"/>
      <c r="M3098" s="155"/>
      <c r="T3098" s="57"/>
      <c r="AU3098" s="18" t="s">
        <v>84</v>
      </c>
    </row>
    <row r="3099" spans="2:65" s="1" customFormat="1" ht="11.25">
      <c r="B3099" s="33"/>
      <c r="D3099" s="152" t="s">
        <v>648</v>
      </c>
      <c r="F3099" s="188" t="s">
        <v>3104</v>
      </c>
      <c r="H3099" s="189">
        <v>0</v>
      </c>
      <c r="L3099" s="33"/>
      <c r="M3099" s="155"/>
      <c r="T3099" s="57"/>
      <c r="AU3099" s="18" t="s">
        <v>84</v>
      </c>
    </row>
    <row r="3100" spans="2:65" s="1" customFormat="1" ht="11.25">
      <c r="B3100" s="33"/>
      <c r="D3100" s="152" t="s">
        <v>648</v>
      </c>
      <c r="F3100" s="188" t="s">
        <v>3368</v>
      </c>
      <c r="H3100" s="189">
        <v>26.01</v>
      </c>
      <c r="L3100" s="33"/>
      <c r="M3100" s="155"/>
      <c r="T3100" s="57"/>
      <c r="AU3100" s="18" t="s">
        <v>84</v>
      </c>
    </row>
    <row r="3101" spans="2:65" s="1" customFormat="1" ht="11.25">
      <c r="B3101" s="33"/>
      <c r="D3101" s="152" t="s">
        <v>648</v>
      </c>
      <c r="F3101" s="188" t="s">
        <v>3106</v>
      </c>
      <c r="H3101" s="189">
        <v>0</v>
      </c>
      <c r="L3101" s="33"/>
      <c r="M3101" s="155"/>
      <c r="T3101" s="57"/>
      <c r="AU3101" s="18" t="s">
        <v>84</v>
      </c>
    </row>
    <row r="3102" spans="2:65" s="1" customFormat="1" ht="11.25">
      <c r="B3102" s="33"/>
      <c r="D3102" s="152" t="s">
        <v>648</v>
      </c>
      <c r="F3102" s="188" t="s">
        <v>3369</v>
      </c>
      <c r="H3102" s="189">
        <v>12.4</v>
      </c>
      <c r="L3102" s="33"/>
      <c r="M3102" s="155"/>
      <c r="T3102" s="57"/>
      <c r="AU3102" s="18" t="s">
        <v>84</v>
      </c>
    </row>
    <row r="3103" spans="2:65" s="1" customFormat="1" ht="11.25">
      <c r="B3103" s="33"/>
      <c r="D3103" s="152" t="s">
        <v>648</v>
      </c>
      <c r="F3103" s="188" t="s">
        <v>3373</v>
      </c>
      <c r="H3103" s="189">
        <v>0</v>
      </c>
      <c r="L3103" s="33"/>
      <c r="M3103" s="155"/>
      <c r="T3103" s="57"/>
      <c r="AU3103" s="18" t="s">
        <v>84</v>
      </c>
    </row>
    <row r="3104" spans="2:65" s="1" customFormat="1" ht="11.25">
      <c r="B3104" s="33"/>
      <c r="D3104" s="152" t="s">
        <v>648</v>
      </c>
      <c r="F3104" s="188" t="s">
        <v>3583</v>
      </c>
      <c r="H3104" s="189">
        <v>26.518000000000001</v>
      </c>
      <c r="L3104" s="33"/>
      <c r="M3104" s="155"/>
      <c r="T3104" s="57"/>
      <c r="AU3104" s="18" t="s">
        <v>84</v>
      </c>
    </row>
    <row r="3105" spans="2:65" s="1" customFormat="1" ht="11.25">
      <c r="B3105" s="33"/>
      <c r="D3105" s="152" t="s">
        <v>648</v>
      </c>
      <c r="F3105" s="188" t="s">
        <v>325</v>
      </c>
      <c r="H3105" s="189">
        <v>64.927999999999997</v>
      </c>
      <c r="L3105" s="33"/>
      <c r="M3105" s="155"/>
      <c r="T3105" s="57"/>
      <c r="AU3105" s="18" t="s">
        <v>84</v>
      </c>
    </row>
    <row r="3106" spans="2:65" s="1" customFormat="1" ht="11.25">
      <c r="B3106" s="33"/>
      <c r="D3106" s="152" t="s">
        <v>648</v>
      </c>
      <c r="F3106" s="187" t="s">
        <v>3837</v>
      </c>
      <c r="L3106" s="33"/>
      <c r="M3106" s="155"/>
      <c r="T3106" s="57"/>
      <c r="AU3106" s="18" t="s">
        <v>84</v>
      </c>
    </row>
    <row r="3107" spans="2:65" s="1" customFormat="1" ht="11.25">
      <c r="B3107" s="33"/>
      <c r="D3107" s="152" t="s">
        <v>648</v>
      </c>
      <c r="F3107" s="188" t="s">
        <v>3121</v>
      </c>
      <c r="H3107" s="189">
        <v>0</v>
      </c>
      <c r="L3107" s="33"/>
      <c r="M3107" s="155"/>
      <c r="T3107" s="57"/>
      <c r="AU3107" s="18" t="s">
        <v>84</v>
      </c>
    </row>
    <row r="3108" spans="2:65" s="1" customFormat="1" ht="11.25">
      <c r="B3108" s="33"/>
      <c r="D3108" s="152" t="s">
        <v>648</v>
      </c>
      <c r="F3108" s="188" t="s">
        <v>3838</v>
      </c>
      <c r="H3108" s="189">
        <v>19.998000000000001</v>
      </c>
      <c r="L3108" s="33"/>
      <c r="M3108" s="155"/>
      <c r="T3108" s="57"/>
      <c r="AU3108" s="18" t="s">
        <v>84</v>
      </c>
    </row>
    <row r="3109" spans="2:65" s="1" customFormat="1" ht="11.25">
      <c r="B3109" s="33"/>
      <c r="D3109" s="152" t="s">
        <v>648</v>
      </c>
      <c r="F3109" s="188" t="s">
        <v>3839</v>
      </c>
      <c r="H3109" s="189">
        <v>4.3150000000000004</v>
      </c>
      <c r="L3109" s="33"/>
      <c r="M3109" s="155"/>
      <c r="T3109" s="57"/>
      <c r="AU3109" s="18" t="s">
        <v>84</v>
      </c>
    </row>
    <row r="3110" spans="2:65" s="1" customFormat="1" ht="11.25">
      <c r="B3110" s="33"/>
      <c r="D3110" s="152" t="s">
        <v>648</v>
      </c>
      <c r="F3110" s="188" t="s">
        <v>325</v>
      </c>
      <c r="H3110" s="189">
        <v>24.312999999999999</v>
      </c>
      <c r="L3110" s="33"/>
      <c r="M3110" s="155"/>
      <c r="T3110" s="57"/>
      <c r="AU3110" s="18" t="s">
        <v>84</v>
      </c>
    </row>
    <row r="3111" spans="2:65" s="1" customFormat="1" ht="55.5" customHeight="1">
      <c r="B3111" s="33"/>
      <c r="C3111" s="177" t="s">
        <v>2022</v>
      </c>
      <c r="D3111" s="177" t="s">
        <v>390</v>
      </c>
      <c r="E3111" s="178" t="s">
        <v>1384</v>
      </c>
      <c r="F3111" s="179" t="s">
        <v>3840</v>
      </c>
      <c r="G3111" s="180" t="s">
        <v>312</v>
      </c>
      <c r="H3111" s="181">
        <v>68.174000000000007</v>
      </c>
      <c r="I3111" s="182"/>
      <c r="J3111" s="183">
        <f>ROUND(I3111*H3111,2)</f>
        <v>0</v>
      </c>
      <c r="K3111" s="179" t="s">
        <v>1</v>
      </c>
      <c r="L3111" s="184"/>
      <c r="M3111" s="185" t="s">
        <v>1</v>
      </c>
      <c r="N3111" s="186" t="s">
        <v>40</v>
      </c>
      <c r="P3111" s="148">
        <f>O3111*H3111</f>
        <v>0</v>
      </c>
      <c r="Q3111" s="148">
        <v>3.5999999999999999E-3</v>
      </c>
      <c r="R3111" s="148">
        <f>Q3111*H3111</f>
        <v>0.24542640000000002</v>
      </c>
      <c r="S3111" s="148">
        <v>0</v>
      </c>
      <c r="T3111" s="149">
        <f>S3111*H3111</f>
        <v>0</v>
      </c>
      <c r="AR3111" s="150" t="s">
        <v>524</v>
      </c>
      <c r="AT3111" s="150" t="s">
        <v>390</v>
      </c>
      <c r="AU3111" s="150" t="s">
        <v>84</v>
      </c>
      <c r="AY3111" s="18" t="s">
        <v>307</v>
      </c>
      <c r="BE3111" s="151">
        <f>IF(N3111="základní",J3111,0)</f>
        <v>0</v>
      </c>
      <c r="BF3111" s="151">
        <f>IF(N3111="snížená",J3111,0)</f>
        <v>0</v>
      </c>
      <c r="BG3111" s="151">
        <f>IF(N3111="zákl. přenesená",J3111,0)</f>
        <v>0</v>
      </c>
      <c r="BH3111" s="151">
        <f>IF(N3111="sníž. přenesená",J3111,0)</f>
        <v>0</v>
      </c>
      <c r="BI3111" s="151">
        <f>IF(N3111="nulová",J3111,0)</f>
        <v>0</v>
      </c>
      <c r="BJ3111" s="18" t="s">
        <v>82</v>
      </c>
      <c r="BK3111" s="151">
        <f>ROUND(I3111*H3111,2)</f>
        <v>0</v>
      </c>
      <c r="BL3111" s="18" t="s">
        <v>417</v>
      </c>
      <c r="BM3111" s="150" t="s">
        <v>3841</v>
      </c>
    </row>
    <row r="3112" spans="2:65" s="1" customFormat="1" ht="126.75">
      <c r="B3112" s="33"/>
      <c r="D3112" s="152" t="s">
        <v>316</v>
      </c>
      <c r="F3112" s="153" t="s">
        <v>3842</v>
      </c>
      <c r="I3112" s="154"/>
      <c r="L3112" s="33"/>
      <c r="M3112" s="155"/>
      <c r="T3112" s="57"/>
      <c r="AT3112" s="18" t="s">
        <v>316</v>
      </c>
      <c r="AU3112" s="18" t="s">
        <v>84</v>
      </c>
    </row>
    <row r="3113" spans="2:65" s="13" customFormat="1" ht="11.25">
      <c r="B3113" s="162"/>
      <c r="D3113" s="152" t="s">
        <v>318</v>
      </c>
      <c r="E3113" s="163" t="s">
        <v>1</v>
      </c>
      <c r="F3113" s="164" t="s">
        <v>209</v>
      </c>
      <c r="H3113" s="165">
        <v>64.927999999999997</v>
      </c>
      <c r="I3113" s="166"/>
      <c r="L3113" s="162"/>
      <c r="M3113" s="167"/>
      <c r="T3113" s="168"/>
      <c r="AT3113" s="163" t="s">
        <v>318</v>
      </c>
      <c r="AU3113" s="163" t="s">
        <v>84</v>
      </c>
      <c r="AV3113" s="13" t="s">
        <v>84</v>
      </c>
      <c r="AW3113" s="13" t="s">
        <v>32</v>
      </c>
      <c r="AX3113" s="13" t="s">
        <v>82</v>
      </c>
      <c r="AY3113" s="163" t="s">
        <v>307</v>
      </c>
    </row>
    <row r="3114" spans="2:65" s="1" customFormat="1" ht="11.25">
      <c r="B3114" s="33"/>
      <c r="D3114" s="152" t="s">
        <v>648</v>
      </c>
      <c r="F3114" s="187" t="s">
        <v>3836</v>
      </c>
      <c r="L3114" s="33"/>
      <c r="M3114" s="155"/>
      <c r="T3114" s="57"/>
      <c r="AU3114" s="18" t="s">
        <v>84</v>
      </c>
    </row>
    <row r="3115" spans="2:65" s="1" customFormat="1" ht="11.25">
      <c r="B3115" s="33"/>
      <c r="D3115" s="152" t="s">
        <v>648</v>
      </c>
      <c r="F3115" s="188" t="s">
        <v>3104</v>
      </c>
      <c r="H3115" s="189">
        <v>0</v>
      </c>
      <c r="L3115" s="33"/>
      <c r="M3115" s="155"/>
      <c r="T3115" s="57"/>
      <c r="AU3115" s="18" t="s">
        <v>84</v>
      </c>
    </row>
    <row r="3116" spans="2:65" s="1" customFormat="1" ht="11.25">
      <c r="B3116" s="33"/>
      <c r="D3116" s="152" t="s">
        <v>648</v>
      </c>
      <c r="F3116" s="188" t="s">
        <v>3368</v>
      </c>
      <c r="H3116" s="189">
        <v>26.01</v>
      </c>
      <c r="L3116" s="33"/>
      <c r="M3116" s="155"/>
      <c r="T3116" s="57"/>
      <c r="AU3116" s="18" t="s">
        <v>84</v>
      </c>
    </row>
    <row r="3117" spans="2:65" s="1" customFormat="1" ht="11.25">
      <c r="B3117" s="33"/>
      <c r="D3117" s="152" t="s">
        <v>648</v>
      </c>
      <c r="F3117" s="188" t="s">
        <v>3106</v>
      </c>
      <c r="H3117" s="189">
        <v>0</v>
      </c>
      <c r="L3117" s="33"/>
      <c r="M3117" s="155"/>
      <c r="T3117" s="57"/>
      <c r="AU3117" s="18" t="s">
        <v>84</v>
      </c>
    </row>
    <row r="3118" spans="2:65" s="1" customFormat="1" ht="11.25">
      <c r="B3118" s="33"/>
      <c r="D3118" s="152" t="s">
        <v>648</v>
      </c>
      <c r="F3118" s="188" t="s">
        <v>3369</v>
      </c>
      <c r="H3118" s="189">
        <v>12.4</v>
      </c>
      <c r="L3118" s="33"/>
      <c r="M3118" s="155"/>
      <c r="T3118" s="57"/>
      <c r="AU3118" s="18" t="s">
        <v>84</v>
      </c>
    </row>
    <row r="3119" spans="2:65" s="1" customFormat="1" ht="11.25">
      <c r="B3119" s="33"/>
      <c r="D3119" s="152" t="s">
        <v>648</v>
      </c>
      <c r="F3119" s="188" t="s">
        <v>3373</v>
      </c>
      <c r="H3119" s="189">
        <v>0</v>
      </c>
      <c r="L3119" s="33"/>
      <c r="M3119" s="155"/>
      <c r="T3119" s="57"/>
      <c r="AU3119" s="18" t="s">
        <v>84</v>
      </c>
    </row>
    <row r="3120" spans="2:65" s="1" customFormat="1" ht="11.25">
      <c r="B3120" s="33"/>
      <c r="D3120" s="152" t="s">
        <v>648</v>
      </c>
      <c r="F3120" s="188" t="s">
        <v>3583</v>
      </c>
      <c r="H3120" s="189">
        <v>26.518000000000001</v>
      </c>
      <c r="L3120" s="33"/>
      <c r="M3120" s="155"/>
      <c r="T3120" s="57"/>
      <c r="AU3120" s="18" t="s">
        <v>84</v>
      </c>
    </row>
    <row r="3121" spans="2:65" s="1" customFormat="1" ht="11.25">
      <c r="B3121" s="33"/>
      <c r="D3121" s="152" t="s">
        <v>648</v>
      </c>
      <c r="F3121" s="188" t="s">
        <v>325</v>
      </c>
      <c r="H3121" s="189">
        <v>64.927999999999997</v>
      </c>
      <c r="L3121" s="33"/>
      <c r="M3121" s="155"/>
      <c r="T3121" s="57"/>
      <c r="AU3121" s="18" t="s">
        <v>84</v>
      </c>
    </row>
    <row r="3122" spans="2:65" s="13" customFormat="1" ht="11.25">
      <c r="B3122" s="162"/>
      <c r="D3122" s="152" t="s">
        <v>318</v>
      </c>
      <c r="F3122" s="164" t="s">
        <v>3843</v>
      </c>
      <c r="H3122" s="165">
        <v>68.174000000000007</v>
      </c>
      <c r="I3122" s="166"/>
      <c r="L3122" s="162"/>
      <c r="M3122" s="167"/>
      <c r="T3122" s="168"/>
      <c r="AT3122" s="163" t="s">
        <v>318</v>
      </c>
      <c r="AU3122" s="163" t="s">
        <v>84</v>
      </c>
      <c r="AV3122" s="13" t="s">
        <v>84</v>
      </c>
      <c r="AW3122" s="13" t="s">
        <v>4</v>
      </c>
      <c r="AX3122" s="13" t="s">
        <v>82</v>
      </c>
      <c r="AY3122" s="163" t="s">
        <v>307</v>
      </c>
    </row>
    <row r="3123" spans="2:65" s="1" customFormat="1" ht="49.15" customHeight="1">
      <c r="B3123" s="33"/>
      <c r="C3123" s="177" t="s">
        <v>2026</v>
      </c>
      <c r="D3123" s="177" t="s">
        <v>390</v>
      </c>
      <c r="E3123" s="178" t="s">
        <v>3844</v>
      </c>
      <c r="F3123" s="179" t="s">
        <v>3845</v>
      </c>
      <c r="G3123" s="180" t="s">
        <v>312</v>
      </c>
      <c r="H3123" s="181">
        <v>25.529</v>
      </c>
      <c r="I3123" s="182"/>
      <c r="J3123" s="183">
        <f>ROUND(I3123*H3123,2)</f>
        <v>0</v>
      </c>
      <c r="K3123" s="179" t="s">
        <v>1</v>
      </c>
      <c r="L3123" s="184"/>
      <c r="M3123" s="185" t="s">
        <v>1</v>
      </c>
      <c r="N3123" s="186" t="s">
        <v>40</v>
      </c>
      <c r="P3123" s="148">
        <f>O3123*H3123</f>
        <v>0</v>
      </c>
      <c r="Q3123" s="148">
        <v>3.5999999999999999E-3</v>
      </c>
      <c r="R3123" s="148">
        <f>Q3123*H3123</f>
        <v>9.1904399999999997E-2</v>
      </c>
      <c r="S3123" s="148">
        <v>0</v>
      </c>
      <c r="T3123" s="149">
        <f>S3123*H3123</f>
        <v>0</v>
      </c>
      <c r="AR3123" s="150" t="s">
        <v>524</v>
      </c>
      <c r="AT3123" s="150" t="s">
        <v>390</v>
      </c>
      <c r="AU3123" s="150" t="s">
        <v>84</v>
      </c>
      <c r="AY3123" s="18" t="s">
        <v>307</v>
      </c>
      <c r="BE3123" s="151">
        <f>IF(N3123="základní",J3123,0)</f>
        <v>0</v>
      </c>
      <c r="BF3123" s="151">
        <f>IF(N3123="snížená",J3123,0)</f>
        <v>0</v>
      </c>
      <c r="BG3123" s="151">
        <f>IF(N3123="zákl. přenesená",J3123,0)</f>
        <v>0</v>
      </c>
      <c r="BH3123" s="151">
        <f>IF(N3123="sníž. přenesená",J3123,0)</f>
        <v>0</v>
      </c>
      <c r="BI3123" s="151">
        <f>IF(N3123="nulová",J3123,0)</f>
        <v>0</v>
      </c>
      <c r="BJ3123" s="18" t="s">
        <v>82</v>
      </c>
      <c r="BK3123" s="151">
        <f>ROUND(I3123*H3123,2)</f>
        <v>0</v>
      </c>
      <c r="BL3123" s="18" t="s">
        <v>417</v>
      </c>
      <c r="BM3123" s="150" t="s">
        <v>3846</v>
      </c>
    </row>
    <row r="3124" spans="2:65" s="1" customFormat="1" ht="126.75">
      <c r="B3124" s="33"/>
      <c r="D3124" s="152" t="s">
        <v>316</v>
      </c>
      <c r="F3124" s="153" t="s">
        <v>3847</v>
      </c>
      <c r="I3124" s="154"/>
      <c r="L3124" s="33"/>
      <c r="M3124" s="155"/>
      <c r="T3124" s="57"/>
      <c r="AT3124" s="18" t="s">
        <v>316</v>
      </c>
      <c r="AU3124" s="18" t="s">
        <v>84</v>
      </c>
    </row>
    <row r="3125" spans="2:65" s="13" customFormat="1" ht="11.25">
      <c r="B3125" s="162"/>
      <c r="D3125" s="152" t="s">
        <v>318</v>
      </c>
      <c r="E3125" s="163" t="s">
        <v>1</v>
      </c>
      <c r="F3125" s="164" t="s">
        <v>2432</v>
      </c>
      <c r="H3125" s="165">
        <v>24.312999999999999</v>
      </c>
      <c r="I3125" s="166"/>
      <c r="L3125" s="162"/>
      <c r="M3125" s="167"/>
      <c r="T3125" s="168"/>
      <c r="AT3125" s="163" t="s">
        <v>318</v>
      </c>
      <c r="AU3125" s="163" t="s">
        <v>84</v>
      </c>
      <c r="AV3125" s="13" t="s">
        <v>84</v>
      </c>
      <c r="AW3125" s="13" t="s">
        <v>32</v>
      </c>
      <c r="AX3125" s="13" t="s">
        <v>82</v>
      </c>
      <c r="AY3125" s="163" t="s">
        <v>307</v>
      </c>
    </row>
    <row r="3126" spans="2:65" s="1" customFormat="1" ht="11.25">
      <c r="B3126" s="33"/>
      <c r="D3126" s="152" t="s">
        <v>648</v>
      </c>
      <c r="F3126" s="187" t="s">
        <v>3837</v>
      </c>
      <c r="L3126" s="33"/>
      <c r="M3126" s="155"/>
      <c r="T3126" s="57"/>
      <c r="AU3126" s="18" t="s">
        <v>84</v>
      </c>
    </row>
    <row r="3127" spans="2:65" s="1" customFormat="1" ht="11.25">
      <c r="B3127" s="33"/>
      <c r="D3127" s="152" t="s">
        <v>648</v>
      </c>
      <c r="F3127" s="188" t="s">
        <v>3121</v>
      </c>
      <c r="H3127" s="189">
        <v>0</v>
      </c>
      <c r="L3127" s="33"/>
      <c r="M3127" s="155"/>
      <c r="T3127" s="57"/>
      <c r="AU3127" s="18" t="s">
        <v>84</v>
      </c>
    </row>
    <row r="3128" spans="2:65" s="1" customFormat="1" ht="11.25">
      <c r="B3128" s="33"/>
      <c r="D3128" s="152" t="s">
        <v>648</v>
      </c>
      <c r="F3128" s="188" t="s">
        <v>3838</v>
      </c>
      <c r="H3128" s="189">
        <v>19.998000000000001</v>
      </c>
      <c r="L3128" s="33"/>
      <c r="M3128" s="155"/>
      <c r="T3128" s="57"/>
      <c r="AU3128" s="18" t="s">
        <v>84</v>
      </c>
    </row>
    <row r="3129" spans="2:65" s="1" customFormat="1" ht="11.25">
      <c r="B3129" s="33"/>
      <c r="D3129" s="152" t="s">
        <v>648</v>
      </c>
      <c r="F3129" s="188" t="s">
        <v>3839</v>
      </c>
      <c r="H3129" s="189">
        <v>4.3150000000000004</v>
      </c>
      <c r="L3129" s="33"/>
      <c r="M3129" s="155"/>
      <c r="T3129" s="57"/>
      <c r="AU3129" s="18" t="s">
        <v>84</v>
      </c>
    </row>
    <row r="3130" spans="2:65" s="1" customFormat="1" ht="11.25">
      <c r="B3130" s="33"/>
      <c r="D3130" s="152" t="s">
        <v>648</v>
      </c>
      <c r="F3130" s="188" t="s">
        <v>325</v>
      </c>
      <c r="H3130" s="189">
        <v>24.312999999999999</v>
      </c>
      <c r="L3130" s="33"/>
      <c r="M3130" s="155"/>
      <c r="T3130" s="57"/>
      <c r="AU3130" s="18" t="s">
        <v>84</v>
      </c>
    </row>
    <row r="3131" spans="2:65" s="13" customFormat="1" ht="11.25">
      <c r="B3131" s="162"/>
      <c r="D3131" s="152" t="s">
        <v>318</v>
      </c>
      <c r="F3131" s="164" t="s">
        <v>3848</v>
      </c>
      <c r="H3131" s="165">
        <v>25.529</v>
      </c>
      <c r="I3131" s="166"/>
      <c r="L3131" s="162"/>
      <c r="M3131" s="167"/>
      <c r="T3131" s="168"/>
      <c r="AT3131" s="163" t="s">
        <v>318</v>
      </c>
      <c r="AU3131" s="163" t="s">
        <v>84</v>
      </c>
      <c r="AV3131" s="13" t="s">
        <v>84</v>
      </c>
      <c r="AW3131" s="13" t="s">
        <v>4</v>
      </c>
      <c r="AX3131" s="13" t="s">
        <v>82</v>
      </c>
      <c r="AY3131" s="163" t="s">
        <v>307</v>
      </c>
    </row>
    <row r="3132" spans="2:65" s="1" customFormat="1" ht="37.9" customHeight="1">
      <c r="B3132" s="33"/>
      <c r="C3132" s="139" t="s">
        <v>2030</v>
      </c>
      <c r="D3132" s="139" t="s">
        <v>309</v>
      </c>
      <c r="E3132" s="140" t="s">
        <v>1390</v>
      </c>
      <c r="F3132" s="141" t="s">
        <v>1391</v>
      </c>
      <c r="G3132" s="142" t="s">
        <v>364</v>
      </c>
      <c r="H3132" s="143">
        <v>4.9290000000000003</v>
      </c>
      <c r="I3132" s="144"/>
      <c r="J3132" s="145">
        <f>ROUND(I3132*H3132,2)</f>
        <v>0</v>
      </c>
      <c r="K3132" s="141" t="s">
        <v>313</v>
      </c>
      <c r="L3132" s="33"/>
      <c r="M3132" s="146" t="s">
        <v>1</v>
      </c>
      <c r="N3132" s="147" t="s">
        <v>40</v>
      </c>
      <c r="P3132" s="148">
        <f>O3132*H3132</f>
        <v>0</v>
      </c>
      <c r="Q3132" s="148">
        <v>0</v>
      </c>
      <c r="R3132" s="148">
        <f>Q3132*H3132</f>
        <v>0</v>
      </c>
      <c r="S3132" s="148">
        <v>0</v>
      </c>
      <c r="T3132" s="149">
        <f>S3132*H3132</f>
        <v>0</v>
      </c>
      <c r="AR3132" s="150" t="s">
        <v>417</v>
      </c>
      <c r="AT3132" s="150" t="s">
        <v>309</v>
      </c>
      <c r="AU3132" s="150" t="s">
        <v>84</v>
      </c>
      <c r="AY3132" s="18" t="s">
        <v>307</v>
      </c>
      <c r="BE3132" s="151">
        <f>IF(N3132="základní",J3132,0)</f>
        <v>0</v>
      </c>
      <c r="BF3132" s="151">
        <f>IF(N3132="snížená",J3132,0)</f>
        <v>0</v>
      </c>
      <c r="BG3132" s="151">
        <f>IF(N3132="zákl. přenesená",J3132,0)</f>
        <v>0</v>
      </c>
      <c r="BH3132" s="151">
        <f>IF(N3132="sníž. přenesená",J3132,0)</f>
        <v>0</v>
      </c>
      <c r="BI3132" s="151">
        <f>IF(N3132="nulová",J3132,0)</f>
        <v>0</v>
      </c>
      <c r="BJ3132" s="18" t="s">
        <v>82</v>
      </c>
      <c r="BK3132" s="151">
        <f>ROUND(I3132*H3132,2)</f>
        <v>0</v>
      </c>
      <c r="BL3132" s="18" t="s">
        <v>417</v>
      </c>
      <c r="BM3132" s="150" t="s">
        <v>3849</v>
      </c>
    </row>
    <row r="3133" spans="2:65" s="1" customFormat="1" ht="39">
      <c r="B3133" s="33"/>
      <c r="D3133" s="152" t="s">
        <v>316</v>
      </c>
      <c r="F3133" s="153" t="s">
        <v>1393</v>
      </c>
      <c r="I3133" s="154"/>
      <c r="L3133" s="33"/>
      <c r="M3133" s="155"/>
      <c r="T3133" s="57"/>
      <c r="AT3133" s="18" t="s">
        <v>316</v>
      </c>
      <c r="AU3133" s="18" t="s">
        <v>84</v>
      </c>
    </row>
    <row r="3134" spans="2:65" s="11" customFormat="1" ht="22.9" customHeight="1">
      <c r="B3134" s="127"/>
      <c r="D3134" s="128" t="s">
        <v>74</v>
      </c>
      <c r="E3134" s="137" t="s">
        <v>1394</v>
      </c>
      <c r="F3134" s="137" t="s">
        <v>1395</v>
      </c>
      <c r="I3134" s="130"/>
      <c r="J3134" s="138">
        <f>BK3134</f>
        <v>0</v>
      </c>
      <c r="L3134" s="127"/>
      <c r="M3134" s="132"/>
      <c r="P3134" s="133">
        <f>SUM(P3135:P3143)</f>
        <v>0</v>
      </c>
      <c r="R3134" s="133">
        <f>SUM(R3135:R3143)</f>
        <v>0</v>
      </c>
      <c r="T3134" s="134">
        <f>SUM(T3135:T3143)</f>
        <v>0.91881791999999995</v>
      </c>
      <c r="AR3134" s="128" t="s">
        <v>84</v>
      </c>
      <c r="AT3134" s="135" t="s">
        <v>74</v>
      </c>
      <c r="AU3134" s="135" t="s">
        <v>82</v>
      </c>
      <c r="AY3134" s="128" t="s">
        <v>307</v>
      </c>
      <c r="BK3134" s="136">
        <f>SUM(BK3135:BK3143)</f>
        <v>0</v>
      </c>
    </row>
    <row r="3135" spans="2:65" s="1" customFormat="1" ht="33" customHeight="1">
      <c r="B3135" s="33"/>
      <c r="C3135" s="139" t="s">
        <v>2037</v>
      </c>
      <c r="D3135" s="139" t="s">
        <v>309</v>
      </c>
      <c r="E3135" s="140" t="s">
        <v>1403</v>
      </c>
      <c r="F3135" s="141" t="s">
        <v>1404</v>
      </c>
      <c r="G3135" s="142" t="s">
        <v>312</v>
      </c>
      <c r="H3135" s="143">
        <v>38.735999999999997</v>
      </c>
      <c r="I3135" s="144"/>
      <c r="J3135" s="145">
        <f>ROUND(I3135*H3135,2)</f>
        <v>0</v>
      </c>
      <c r="K3135" s="141" t="s">
        <v>313</v>
      </c>
      <c r="L3135" s="33"/>
      <c r="M3135" s="146" t="s">
        <v>1</v>
      </c>
      <c r="N3135" s="147" t="s">
        <v>40</v>
      </c>
      <c r="P3135" s="148">
        <f>O3135*H3135</f>
        <v>0</v>
      </c>
      <c r="Q3135" s="148">
        <v>0</v>
      </c>
      <c r="R3135" s="148">
        <f>Q3135*H3135</f>
        <v>0</v>
      </c>
      <c r="S3135" s="148">
        <v>2.3720000000000001E-2</v>
      </c>
      <c r="T3135" s="149">
        <f>S3135*H3135</f>
        <v>0.91881791999999995</v>
      </c>
      <c r="AR3135" s="150" t="s">
        <v>417</v>
      </c>
      <c r="AT3135" s="150" t="s">
        <v>309</v>
      </c>
      <c r="AU3135" s="150" t="s">
        <v>84</v>
      </c>
      <c r="AY3135" s="18" t="s">
        <v>307</v>
      </c>
      <c r="BE3135" s="151">
        <f>IF(N3135="základní",J3135,0)</f>
        <v>0</v>
      </c>
      <c r="BF3135" s="151">
        <f>IF(N3135="snížená",J3135,0)</f>
        <v>0</v>
      </c>
      <c r="BG3135" s="151">
        <f>IF(N3135="zákl. přenesená",J3135,0)</f>
        <v>0</v>
      </c>
      <c r="BH3135" s="151">
        <f>IF(N3135="sníž. přenesená",J3135,0)</f>
        <v>0</v>
      </c>
      <c r="BI3135" s="151">
        <f>IF(N3135="nulová",J3135,0)</f>
        <v>0</v>
      </c>
      <c r="BJ3135" s="18" t="s">
        <v>82</v>
      </c>
      <c r="BK3135" s="151">
        <f>ROUND(I3135*H3135,2)</f>
        <v>0</v>
      </c>
      <c r="BL3135" s="18" t="s">
        <v>417</v>
      </c>
      <c r="BM3135" s="150" t="s">
        <v>3850</v>
      </c>
    </row>
    <row r="3136" spans="2:65" s="1" customFormat="1" ht="19.5">
      <c r="B3136" s="33"/>
      <c r="D3136" s="152" t="s">
        <v>316</v>
      </c>
      <c r="F3136" s="153" t="s">
        <v>1406</v>
      </c>
      <c r="I3136" s="154"/>
      <c r="L3136" s="33"/>
      <c r="M3136" s="155"/>
      <c r="T3136" s="57"/>
      <c r="AT3136" s="18" t="s">
        <v>316</v>
      </c>
      <c r="AU3136" s="18" t="s">
        <v>84</v>
      </c>
    </row>
    <row r="3137" spans="2:65" s="13" customFormat="1" ht="11.25">
      <c r="B3137" s="162"/>
      <c r="D3137" s="152" t="s">
        <v>318</v>
      </c>
      <c r="E3137" s="163" t="s">
        <v>1</v>
      </c>
      <c r="F3137" s="164" t="s">
        <v>236</v>
      </c>
      <c r="H3137" s="165">
        <v>38.735999999999997</v>
      </c>
      <c r="I3137" s="166"/>
      <c r="L3137" s="162"/>
      <c r="M3137" s="167"/>
      <c r="T3137" s="168"/>
      <c r="AT3137" s="163" t="s">
        <v>318</v>
      </c>
      <c r="AU3137" s="163" t="s">
        <v>84</v>
      </c>
      <c r="AV3137" s="13" t="s">
        <v>84</v>
      </c>
      <c r="AW3137" s="13" t="s">
        <v>32</v>
      </c>
      <c r="AX3137" s="13" t="s">
        <v>82</v>
      </c>
      <c r="AY3137" s="163" t="s">
        <v>307</v>
      </c>
    </row>
    <row r="3138" spans="2:65" s="1" customFormat="1" ht="11.25">
      <c r="B3138" s="33"/>
      <c r="D3138" s="152" t="s">
        <v>648</v>
      </c>
      <c r="F3138" s="187" t="s">
        <v>1112</v>
      </c>
      <c r="L3138" s="33"/>
      <c r="M3138" s="155"/>
      <c r="T3138" s="57"/>
      <c r="AU3138" s="18" t="s">
        <v>84</v>
      </c>
    </row>
    <row r="3139" spans="2:65" s="1" customFormat="1" ht="11.25">
      <c r="B3139" s="33"/>
      <c r="D3139" s="152" t="s">
        <v>648</v>
      </c>
      <c r="F3139" s="188" t="s">
        <v>538</v>
      </c>
      <c r="H3139" s="189">
        <v>0</v>
      </c>
      <c r="L3139" s="33"/>
      <c r="M3139" s="155"/>
      <c r="T3139" s="57"/>
      <c r="AU3139" s="18" t="s">
        <v>84</v>
      </c>
    </row>
    <row r="3140" spans="2:65" s="1" customFormat="1" ht="11.25">
      <c r="B3140" s="33"/>
      <c r="D3140" s="152" t="s">
        <v>648</v>
      </c>
      <c r="F3140" s="188" t="s">
        <v>3634</v>
      </c>
      <c r="H3140" s="189">
        <v>29.736000000000001</v>
      </c>
      <c r="L3140" s="33"/>
      <c r="M3140" s="155"/>
      <c r="T3140" s="57"/>
      <c r="AU3140" s="18" t="s">
        <v>84</v>
      </c>
    </row>
    <row r="3141" spans="2:65" s="1" customFormat="1" ht="11.25">
      <c r="B3141" s="33"/>
      <c r="D3141" s="152" t="s">
        <v>648</v>
      </c>
      <c r="F3141" s="188" t="s">
        <v>541</v>
      </c>
      <c r="H3141" s="189">
        <v>0</v>
      </c>
      <c r="L3141" s="33"/>
      <c r="M3141" s="155"/>
      <c r="T3141" s="57"/>
      <c r="AU3141" s="18" t="s">
        <v>84</v>
      </c>
    </row>
    <row r="3142" spans="2:65" s="1" customFormat="1" ht="11.25">
      <c r="B3142" s="33"/>
      <c r="D3142" s="152" t="s">
        <v>648</v>
      </c>
      <c r="F3142" s="188" t="s">
        <v>3635</v>
      </c>
      <c r="H3142" s="189">
        <v>9</v>
      </c>
      <c r="L3142" s="33"/>
      <c r="M3142" s="155"/>
      <c r="T3142" s="57"/>
      <c r="AU3142" s="18" t="s">
        <v>84</v>
      </c>
    </row>
    <row r="3143" spans="2:65" s="1" customFormat="1" ht="11.25">
      <c r="B3143" s="33"/>
      <c r="D3143" s="152" t="s">
        <v>648</v>
      </c>
      <c r="F3143" s="188" t="s">
        <v>325</v>
      </c>
      <c r="H3143" s="189">
        <v>38.735999999999997</v>
      </c>
      <c r="L3143" s="33"/>
      <c r="M3143" s="155"/>
      <c r="T3143" s="57"/>
      <c r="AU3143" s="18" t="s">
        <v>84</v>
      </c>
    </row>
    <row r="3144" spans="2:65" s="11" customFormat="1" ht="22.9" customHeight="1">
      <c r="B3144" s="127"/>
      <c r="D3144" s="128" t="s">
        <v>74</v>
      </c>
      <c r="E3144" s="137" t="s">
        <v>1445</v>
      </c>
      <c r="F3144" s="137" t="s">
        <v>1446</v>
      </c>
      <c r="I3144" s="130"/>
      <c r="J3144" s="138">
        <f>BK3144</f>
        <v>0</v>
      </c>
      <c r="L3144" s="127"/>
      <c r="M3144" s="132"/>
      <c r="P3144" s="133">
        <f>SUM(P3145:P3322)</f>
        <v>0</v>
      </c>
      <c r="R3144" s="133">
        <f>SUM(R3145:R3322)</f>
        <v>21.473207203895804</v>
      </c>
      <c r="T3144" s="134">
        <f>SUM(T3145:T3322)</f>
        <v>0</v>
      </c>
      <c r="AR3144" s="128" t="s">
        <v>84</v>
      </c>
      <c r="AT3144" s="135" t="s">
        <v>74</v>
      </c>
      <c r="AU3144" s="135" t="s">
        <v>82</v>
      </c>
      <c r="AY3144" s="128" t="s">
        <v>307</v>
      </c>
      <c r="BK3144" s="136">
        <f>SUM(BK3145:BK3322)</f>
        <v>0</v>
      </c>
    </row>
    <row r="3145" spans="2:65" s="1" customFormat="1" ht="24.2" customHeight="1">
      <c r="B3145" s="33"/>
      <c r="C3145" s="139" t="s">
        <v>2074</v>
      </c>
      <c r="D3145" s="139" t="s">
        <v>309</v>
      </c>
      <c r="E3145" s="140" t="s">
        <v>3851</v>
      </c>
      <c r="F3145" s="141" t="s">
        <v>3852</v>
      </c>
      <c r="G3145" s="142" t="s">
        <v>312</v>
      </c>
      <c r="H3145" s="143">
        <v>70.349000000000004</v>
      </c>
      <c r="I3145" s="144"/>
      <c r="J3145" s="145">
        <f>ROUND(I3145*H3145,2)</f>
        <v>0</v>
      </c>
      <c r="K3145" s="141" t="s">
        <v>313</v>
      </c>
      <c r="L3145" s="33"/>
      <c r="M3145" s="146" t="s">
        <v>1</v>
      </c>
      <c r="N3145" s="147" t="s">
        <v>40</v>
      </c>
      <c r="P3145" s="148">
        <f>O3145*H3145</f>
        <v>0</v>
      </c>
      <c r="Q3145" s="148">
        <v>5.1116300000000003E-2</v>
      </c>
      <c r="R3145" s="148">
        <f>Q3145*H3145</f>
        <v>3.5959805887000003</v>
      </c>
      <c r="S3145" s="148">
        <v>0</v>
      </c>
      <c r="T3145" s="149">
        <f>S3145*H3145</f>
        <v>0</v>
      </c>
      <c r="AR3145" s="150" t="s">
        <v>417</v>
      </c>
      <c r="AT3145" s="150" t="s">
        <v>309</v>
      </c>
      <c r="AU3145" s="150" t="s">
        <v>84</v>
      </c>
      <c r="AY3145" s="18" t="s">
        <v>307</v>
      </c>
      <c r="BE3145" s="151">
        <f>IF(N3145="základní",J3145,0)</f>
        <v>0</v>
      </c>
      <c r="BF3145" s="151">
        <f>IF(N3145="snížená",J3145,0)</f>
        <v>0</v>
      </c>
      <c r="BG3145" s="151">
        <f>IF(N3145="zákl. přenesená",J3145,0)</f>
        <v>0</v>
      </c>
      <c r="BH3145" s="151">
        <f>IF(N3145="sníž. přenesená",J3145,0)</f>
        <v>0</v>
      </c>
      <c r="BI3145" s="151">
        <f>IF(N3145="nulová",J3145,0)</f>
        <v>0</v>
      </c>
      <c r="BJ3145" s="18" t="s">
        <v>82</v>
      </c>
      <c r="BK3145" s="151">
        <f>ROUND(I3145*H3145,2)</f>
        <v>0</v>
      </c>
      <c r="BL3145" s="18" t="s">
        <v>417</v>
      </c>
      <c r="BM3145" s="150" t="s">
        <v>3853</v>
      </c>
    </row>
    <row r="3146" spans="2:65" s="1" customFormat="1" ht="39">
      <c r="B3146" s="33"/>
      <c r="D3146" s="152" t="s">
        <v>316</v>
      </c>
      <c r="F3146" s="153" t="s">
        <v>3854</v>
      </c>
      <c r="I3146" s="154"/>
      <c r="L3146" s="33"/>
      <c r="M3146" s="155"/>
      <c r="T3146" s="57"/>
      <c r="AT3146" s="18" t="s">
        <v>316</v>
      </c>
      <c r="AU3146" s="18" t="s">
        <v>84</v>
      </c>
    </row>
    <row r="3147" spans="2:65" s="13" customFormat="1" ht="11.25">
      <c r="B3147" s="162"/>
      <c r="D3147" s="152" t="s">
        <v>318</v>
      </c>
      <c r="E3147" s="163" t="s">
        <v>1</v>
      </c>
      <c r="F3147" s="164" t="s">
        <v>3855</v>
      </c>
      <c r="H3147" s="165">
        <v>10.669</v>
      </c>
      <c r="I3147" s="166"/>
      <c r="L3147" s="162"/>
      <c r="M3147" s="167"/>
      <c r="T3147" s="168"/>
      <c r="AT3147" s="163" t="s">
        <v>318</v>
      </c>
      <c r="AU3147" s="163" t="s">
        <v>84</v>
      </c>
      <c r="AV3147" s="13" t="s">
        <v>84</v>
      </c>
      <c r="AW3147" s="13" t="s">
        <v>32</v>
      </c>
      <c r="AX3147" s="13" t="s">
        <v>75</v>
      </c>
      <c r="AY3147" s="163" t="s">
        <v>307</v>
      </c>
    </row>
    <row r="3148" spans="2:65" s="13" customFormat="1" ht="11.25">
      <c r="B3148" s="162"/>
      <c r="D3148" s="152" t="s">
        <v>318</v>
      </c>
      <c r="E3148" s="163" t="s">
        <v>1</v>
      </c>
      <c r="F3148" s="164" t="s">
        <v>3856</v>
      </c>
      <c r="H3148" s="165">
        <v>2.9889999999999999</v>
      </c>
      <c r="I3148" s="166"/>
      <c r="L3148" s="162"/>
      <c r="M3148" s="167"/>
      <c r="T3148" s="168"/>
      <c r="AT3148" s="163" t="s">
        <v>318</v>
      </c>
      <c r="AU3148" s="163" t="s">
        <v>84</v>
      </c>
      <c r="AV3148" s="13" t="s">
        <v>84</v>
      </c>
      <c r="AW3148" s="13" t="s">
        <v>32</v>
      </c>
      <c r="AX3148" s="13" t="s">
        <v>75</v>
      </c>
      <c r="AY3148" s="163" t="s">
        <v>307</v>
      </c>
    </row>
    <row r="3149" spans="2:65" s="13" customFormat="1" ht="11.25">
      <c r="B3149" s="162"/>
      <c r="D3149" s="152" t="s">
        <v>318</v>
      </c>
      <c r="E3149" s="163" t="s">
        <v>1</v>
      </c>
      <c r="F3149" s="164" t="s">
        <v>3857</v>
      </c>
      <c r="H3149" s="165">
        <v>5.024</v>
      </c>
      <c r="I3149" s="166"/>
      <c r="L3149" s="162"/>
      <c r="M3149" s="167"/>
      <c r="T3149" s="168"/>
      <c r="AT3149" s="163" t="s">
        <v>318</v>
      </c>
      <c r="AU3149" s="163" t="s">
        <v>84</v>
      </c>
      <c r="AV3149" s="13" t="s">
        <v>84</v>
      </c>
      <c r="AW3149" s="13" t="s">
        <v>32</v>
      </c>
      <c r="AX3149" s="13" t="s">
        <v>75</v>
      </c>
      <c r="AY3149" s="163" t="s">
        <v>307</v>
      </c>
    </row>
    <row r="3150" spans="2:65" s="13" customFormat="1" ht="11.25">
      <c r="B3150" s="162"/>
      <c r="D3150" s="152" t="s">
        <v>318</v>
      </c>
      <c r="E3150" s="163" t="s">
        <v>1</v>
      </c>
      <c r="F3150" s="164" t="s">
        <v>3858</v>
      </c>
      <c r="H3150" s="165">
        <v>11.345000000000001</v>
      </c>
      <c r="I3150" s="166"/>
      <c r="L3150" s="162"/>
      <c r="M3150" s="167"/>
      <c r="T3150" s="168"/>
      <c r="AT3150" s="163" t="s">
        <v>318</v>
      </c>
      <c r="AU3150" s="163" t="s">
        <v>84</v>
      </c>
      <c r="AV3150" s="13" t="s">
        <v>84</v>
      </c>
      <c r="AW3150" s="13" t="s">
        <v>32</v>
      </c>
      <c r="AX3150" s="13" t="s">
        <v>75</v>
      </c>
      <c r="AY3150" s="163" t="s">
        <v>307</v>
      </c>
    </row>
    <row r="3151" spans="2:65" s="12" customFormat="1" ht="11.25">
      <c r="B3151" s="156"/>
      <c r="D3151" s="152" t="s">
        <v>318</v>
      </c>
      <c r="E3151" s="157" t="s">
        <v>1</v>
      </c>
      <c r="F3151" s="158" t="s">
        <v>541</v>
      </c>
      <c r="H3151" s="157" t="s">
        <v>1</v>
      </c>
      <c r="I3151" s="159"/>
      <c r="L3151" s="156"/>
      <c r="M3151" s="160"/>
      <c r="T3151" s="161"/>
      <c r="AT3151" s="157" t="s">
        <v>318</v>
      </c>
      <c r="AU3151" s="157" t="s">
        <v>84</v>
      </c>
      <c r="AV3151" s="12" t="s">
        <v>82</v>
      </c>
      <c r="AW3151" s="12" t="s">
        <v>32</v>
      </c>
      <c r="AX3151" s="12" t="s">
        <v>75</v>
      </c>
      <c r="AY3151" s="157" t="s">
        <v>307</v>
      </c>
    </row>
    <row r="3152" spans="2:65" s="13" customFormat="1" ht="11.25">
      <c r="B3152" s="162"/>
      <c r="D3152" s="152" t="s">
        <v>318</v>
      </c>
      <c r="E3152" s="163" t="s">
        <v>1</v>
      </c>
      <c r="F3152" s="164" t="s">
        <v>3859</v>
      </c>
      <c r="H3152" s="165">
        <v>5.0199999999999996</v>
      </c>
      <c r="I3152" s="166"/>
      <c r="L3152" s="162"/>
      <c r="M3152" s="167"/>
      <c r="T3152" s="168"/>
      <c r="AT3152" s="163" t="s">
        <v>318</v>
      </c>
      <c r="AU3152" s="163" t="s">
        <v>84</v>
      </c>
      <c r="AV3152" s="13" t="s">
        <v>84</v>
      </c>
      <c r="AW3152" s="13" t="s">
        <v>32</v>
      </c>
      <c r="AX3152" s="13" t="s">
        <v>75</v>
      </c>
      <c r="AY3152" s="163" t="s">
        <v>307</v>
      </c>
    </row>
    <row r="3153" spans="2:65" s="13" customFormat="1" ht="11.25">
      <c r="B3153" s="162"/>
      <c r="D3153" s="152" t="s">
        <v>318</v>
      </c>
      <c r="E3153" s="163" t="s">
        <v>1</v>
      </c>
      <c r="F3153" s="164" t="s">
        <v>3860</v>
      </c>
      <c r="H3153" s="165">
        <v>9.0050000000000008</v>
      </c>
      <c r="I3153" s="166"/>
      <c r="L3153" s="162"/>
      <c r="M3153" s="167"/>
      <c r="T3153" s="168"/>
      <c r="AT3153" s="163" t="s">
        <v>318</v>
      </c>
      <c r="AU3153" s="163" t="s">
        <v>84</v>
      </c>
      <c r="AV3153" s="13" t="s">
        <v>84</v>
      </c>
      <c r="AW3153" s="13" t="s">
        <v>32</v>
      </c>
      <c r="AX3153" s="13" t="s">
        <v>75</v>
      </c>
      <c r="AY3153" s="163" t="s">
        <v>307</v>
      </c>
    </row>
    <row r="3154" spans="2:65" s="13" customFormat="1" ht="11.25">
      <c r="B3154" s="162"/>
      <c r="D3154" s="152" t="s">
        <v>318</v>
      </c>
      <c r="E3154" s="163" t="s">
        <v>1</v>
      </c>
      <c r="F3154" s="164" t="s">
        <v>3861</v>
      </c>
      <c r="H3154" s="165">
        <v>4.3369999999999997</v>
      </c>
      <c r="I3154" s="166"/>
      <c r="L3154" s="162"/>
      <c r="M3154" s="167"/>
      <c r="T3154" s="168"/>
      <c r="AT3154" s="163" t="s">
        <v>318</v>
      </c>
      <c r="AU3154" s="163" t="s">
        <v>84</v>
      </c>
      <c r="AV3154" s="13" t="s">
        <v>84</v>
      </c>
      <c r="AW3154" s="13" t="s">
        <v>32</v>
      </c>
      <c r="AX3154" s="13" t="s">
        <v>75</v>
      </c>
      <c r="AY3154" s="163" t="s">
        <v>307</v>
      </c>
    </row>
    <row r="3155" spans="2:65" s="13" customFormat="1" ht="11.25">
      <c r="B3155" s="162"/>
      <c r="D3155" s="152" t="s">
        <v>318</v>
      </c>
      <c r="E3155" s="163" t="s">
        <v>1</v>
      </c>
      <c r="F3155" s="164" t="s">
        <v>3862</v>
      </c>
      <c r="H3155" s="165">
        <v>7.2969999999999997</v>
      </c>
      <c r="I3155" s="166"/>
      <c r="L3155" s="162"/>
      <c r="M3155" s="167"/>
      <c r="T3155" s="168"/>
      <c r="AT3155" s="163" t="s">
        <v>318</v>
      </c>
      <c r="AU3155" s="163" t="s">
        <v>84</v>
      </c>
      <c r="AV3155" s="13" t="s">
        <v>84</v>
      </c>
      <c r="AW3155" s="13" t="s">
        <v>32</v>
      </c>
      <c r="AX3155" s="13" t="s">
        <v>75</v>
      </c>
      <c r="AY3155" s="163" t="s">
        <v>307</v>
      </c>
    </row>
    <row r="3156" spans="2:65" s="13" customFormat="1" ht="11.25">
      <c r="B3156" s="162"/>
      <c r="D3156" s="152" t="s">
        <v>318</v>
      </c>
      <c r="E3156" s="163" t="s">
        <v>1</v>
      </c>
      <c r="F3156" s="164" t="s">
        <v>3863</v>
      </c>
      <c r="H3156" s="165">
        <v>14.663</v>
      </c>
      <c r="I3156" s="166"/>
      <c r="L3156" s="162"/>
      <c r="M3156" s="167"/>
      <c r="T3156" s="168"/>
      <c r="AT3156" s="163" t="s">
        <v>318</v>
      </c>
      <c r="AU3156" s="163" t="s">
        <v>84</v>
      </c>
      <c r="AV3156" s="13" t="s">
        <v>84</v>
      </c>
      <c r="AW3156" s="13" t="s">
        <v>32</v>
      </c>
      <c r="AX3156" s="13" t="s">
        <v>75</v>
      </c>
      <c r="AY3156" s="163" t="s">
        <v>307</v>
      </c>
    </row>
    <row r="3157" spans="2:65" s="14" customFormat="1" ht="11.25">
      <c r="B3157" s="169"/>
      <c r="D3157" s="152" t="s">
        <v>318</v>
      </c>
      <c r="E3157" s="170" t="s">
        <v>3864</v>
      </c>
      <c r="F3157" s="171" t="s">
        <v>325</v>
      </c>
      <c r="H3157" s="172">
        <v>70.349000000000004</v>
      </c>
      <c r="I3157" s="173"/>
      <c r="L3157" s="169"/>
      <c r="M3157" s="174"/>
      <c r="T3157" s="175"/>
      <c r="AT3157" s="170" t="s">
        <v>318</v>
      </c>
      <c r="AU3157" s="170" t="s">
        <v>84</v>
      </c>
      <c r="AV3157" s="14" t="s">
        <v>314</v>
      </c>
      <c r="AW3157" s="14" t="s">
        <v>32</v>
      </c>
      <c r="AX3157" s="14" t="s">
        <v>82</v>
      </c>
      <c r="AY3157" s="170" t="s">
        <v>307</v>
      </c>
    </row>
    <row r="3158" spans="2:65" s="1" customFormat="1" ht="33" customHeight="1">
      <c r="B3158" s="33"/>
      <c r="C3158" s="139" t="s">
        <v>2112</v>
      </c>
      <c r="D3158" s="139" t="s">
        <v>309</v>
      </c>
      <c r="E3158" s="140" t="s">
        <v>3865</v>
      </c>
      <c r="F3158" s="141" t="s">
        <v>3866</v>
      </c>
      <c r="G3158" s="142" t="s">
        <v>312</v>
      </c>
      <c r="H3158" s="143">
        <v>5.9470000000000001</v>
      </c>
      <c r="I3158" s="144"/>
      <c r="J3158" s="145">
        <f>ROUND(I3158*H3158,2)</f>
        <v>0</v>
      </c>
      <c r="K3158" s="141" t="s">
        <v>313</v>
      </c>
      <c r="L3158" s="33"/>
      <c r="M3158" s="146" t="s">
        <v>1</v>
      </c>
      <c r="N3158" s="147" t="s">
        <v>40</v>
      </c>
      <c r="P3158" s="148">
        <f>O3158*H3158</f>
        <v>0</v>
      </c>
      <c r="Q3158" s="148">
        <v>5.2765199999999998E-2</v>
      </c>
      <c r="R3158" s="148">
        <f>Q3158*H3158</f>
        <v>0.31379464439999999</v>
      </c>
      <c r="S3158" s="148">
        <v>0</v>
      </c>
      <c r="T3158" s="149">
        <f>S3158*H3158</f>
        <v>0</v>
      </c>
      <c r="AR3158" s="150" t="s">
        <v>417</v>
      </c>
      <c r="AT3158" s="150" t="s">
        <v>309</v>
      </c>
      <c r="AU3158" s="150" t="s">
        <v>84</v>
      </c>
      <c r="AY3158" s="18" t="s">
        <v>307</v>
      </c>
      <c r="BE3158" s="151">
        <f>IF(N3158="základní",J3158,0)</f>
        <v>0</v>
      </c>
      <c r="BF3158" s="151">
        <f>IF(N3158="snížená",J3158,0)</f>
        <v>0</v>
      </c>
      <c r="BG3158" s="151">
        <f>IF(N3158="zákl. přenesená",J3158,0)</f>
        <v>0</v>
      </c>
      <c r="BH3158" s="151">
        <f>IF(N3158="sníž. přenesená",J3158,0)</f>
        <v>0</v>
      </c>
      <c r="BI3158" s="151">
        <f>IF(N3158="nulová",J3158,0)</f>
        <v>0</v>
      </c>
      <c r="BJ3158" s="18" t="s">
        <v>82</v>
      </c>
      <c r="BK3158" s="151">
        <f>ROUND(I3158*H3158,2)</f>
        <v>0</v>
      </c>
      <c r="BL3158" s="18" t="s">
        <v>417</v>
      </c>
      <c r="BM3158" s="150" t="s">
        <v>3867</v>
      </c>
    </row>
    <row r="3159" spans="2:65" s="1" customFormat="1" ht="39">
      <c r="B3159" s="33"/>
      <c r="D3159" s="152" t="s">
        <v>316</v>
      </c>
      <c r="F3159" s="153" t="s">
        <v>3868</v>
      </c>
      <c r="I3159" s="154"/>
      <c r="L3159" s="33"/>
      <c r="M3159" s="155"/>
      <c r="T3159" s="57"/>
      <c r="AT3159" s="18" t="s">
        <v>316</v>
      </c>
      <c r="AU3159" s="18" t="s">
        <v>84</v>
      </c>
    </row>
    <row r="3160" spans="2:65" s="13" customFormat="1" ht="11.25">
      <c r="B3160" s="162"/>
      <c r="D3160" s="152" t="s">
        <v>318</v>
      </c>
      <c r="E3160" s="163" t="s">
        <v>3869</v>
      </c>
      <c r="F3160" s="164" t="s">
        <v>3870</v>
      </c>
      <c r="H3160" s="165">
        <v>5.9470000000000001</v>
      </c>
      <c r="I3160" s="166"/>
      <c r="L3160" s="162"/>
      <c r="M3160" s="167"/>
      <c r="T3160" s="168"/>
      <c r="AT3160" s="163" t="s">
        <v>318</v>
      </c>
      <c r="AU3160" s="163" t="s">
        <v>84</v>
      </c>
      <c r="AV3160" s="13" t="s">
        <v>84</v>
      </c>
      <c r="AW3160" s="13" t="s">
        <v>32</v>
      </c>
      <c r="AX3160" s="13" t="s">
        <v>82</v>
      </c>
      <c r="AY3160" s="163" t="s">
        <v>307</v>
      </c>
    </row>
    <row r="3161" spans="2:65" s="1" customFormat="1" ht="37.9" customHeight="1">
      <c r="B3161" s="33"/>
      <c r="C3161" s="139" t="s">
        <v>2117</v>
      </c>
      <c r="D3161" s="139" t="s">
        <v>309</v>
      </c>
      <c r="E3161" s="140" t="s">
        <v>3871</v>
      </c>
      <c r="F3161" s="141" t="s">
        <v>3872</v>
      </c>
      <c r="G3161" s="142" t="s">
        <v>312</v>
      </c>
      <c r="H3161" s="143">
        <v>19.635000000000002</v>
      </c>
      <c r="I3161" s="144"/>
      <c r="J3161" s="145">
        <f>ROUND(I3161*H3161,2)</f>
        <v>0</v>
      </c>
      <c r="K3161" s="141" t="s">
        <v>1</v>
      </c>
      <c r="L3161" s="33"/>
      <c r="M3161" s="146" t="s">
        <v>1</v>
      </c>
      <c r="N3161" s="147" t="s">
        <v>40</v>
      </c>
      <c r="P3161" s="148">
        <f>O3161*H3161</f>
        <v>0</v>
      </c>
      <c r="Q3161" s="148">
        <v>5.7639999999999997E-2</v>
      </c>
      <c r="R3161" s="148">
        <f>Q3161*H3161</f>
        <v>1.1317614</v>
      </c>
      <c r="S3161" s="148">
        <v>0</v>
      </c>
      <c r="T3161" s="149">
        <f>S3161*H3161</f>
        <v>0</v>
      </c>
      <c r="AR3161" s="150" t="s">
        <v>417</v>
      </c>
      <c r="AT3161" s="150" t="s">
        <v>309</v>
      </c>
      <c r="AU3161" s="150" t="s">
        <v>84</v>
      </c>
      <c r="AY3161" s="18" t="s">
        <v>307</v>
      </c>
      <c r="BE3161" s="151">
        <f>IF(N3161="základní",J3161,0)</f>
        <v>0</v>
      </c>
      <c r="BF3161" s="151">
        <f>IF(N3161="snížená",J3161,0)</f>
        <v>0</v>
      </c>
      <c r="BG3161" s="151">
        <f>IF(N3161="zákl. přenesená",J3161,0)</f>
        <v>0</v>
      </c>
      <c r="BH3161" s="151">
        <f>IF(N3161="sníž. přenesená",J3161,0)</f>
        <v>0</v>
      </c>
      <c r="BI3161" s="151">
        <f>IF(N3161="nulová",J3161,0)</f>
        <v>0</v>
      </c>
      <c r="BJ3161" s="18" t="s">
        <v>82</v>
      </c>
      <c r="BK3161" s="151">
        <f>ROUND(I3161*H3161,2)</f>
        <v>0</v>
      </c>
      <c r="BL3161" s="18" t="s">
        <v>417</v>
      </c>
      <c r="BM3161" s="150" t="s">
        <v>3873</v>
      </c>
    </row>
    <row r="3162" spans="2:65" s="1" customFormat="1" ht="19.5">
      <c r="B3162" s="33"/>
      <c r="D3162" s="152" t="s">
        <v>316</v>
      </c>
      <c r="F3162" s="153" t="s">
        <v>3872</v>
      </c>
      <c r="I3162" s="154"/>
      <c r="L3162" s="33"/>
      <c r="M3162" s="155"/>
      <c r="T3162" s="57"/>
      <c r="AT3162" s="18" t="s">
        <v>316</v>
      </c>
      <c r="AU3162" s="18" t="s">
        <v>84</v>
      </c>
    </row>
    <row r="3163" spans="2:65" s="13" customFormat="1" ht="11.25">
      <c r="B3163" s="162"/>
      <c r="D3163" s="152" t="s">
        <v>318</v>
      </c>
      <c r="E3163" s="163" t="s">
        <v>1</v>
      </c>
      <c r="F3163" s="164" t="s">
        <v>3874</v>
      </c>
      <c r="H3163" s="165">
        <v>11.925000000000001</v>
      </c>
      <c r="I3163" s="166"/>
      <c r="L3163" s="162"/>
      <c r="M3163" s="167"/>
      <c r="T3163" s="168"/>
      <c r="AT3163" s="163" t="s">
        <v>318</v>
      </c>
      <c r="AU3163" s="163" t="s">
        <v>84</v>
      </c>
      <c r="AV3163" s="13" t="s">
        <v>84</v>
      </c>
      <c r="AW3163" s="13" t="s">
        <v>32</v>
      </c>
      <c r="AX3163" s="13" t="s">
        <v>75</v>
      </c>
      <c r="AY3163" s="163" t="s">
        <v>307</v>
      </c>
    </row>
    <row r="3164" spans="2:65" s="13" customFormat="1" ht="11.25">
      <c r="B3164" s="162"/>
      <c r="D3164" s="152" t="s">
        <v>318</v>
      </c>
      <c r="E3164" s="163" t="s">
        <v>1</v>
      </c>
      <c r="F3164" s="164" t="s">
        <v>3875</v>
      </c>
      <c r="H3164" s="165">
        <v>7.71</v>
      </c>
      <c r="I3164" s="166"/>
      <c r="L3164" s="162"/>
      <c r="M3164" s="167"/>
      <c r="T3164" s="168"/>
      <c r="AT3164" s="163" t="s">
        <v>318</v>
      </c>
      <c r="AU3164" s="163" t="s">
        <v>84</v>
      </c>
      <c r="AV3164" s="13" t="s">
        <v>84</v>
      </c>
      <c r="AW3164" s="13" t="s">
        <v>32</v>
      </c>
      <c r="AX3164" s="13" t="s">
        <v>75</v>
      </c>
      <c r="AY3164" s="163" t="s">
        <v>307</v>
      </c>
    </row>
    <row r="3165" spans="2:65" s="14" customFormat="1" ht="11.25">
      <c r="B3165" s="169"/>
      <c r="D3165" s="152" t="s">
        <v>318</v>
      </c>
      <c r="E3165" s="170" t="s">
        <v>3876</v>
      </c>
      <c r="F3165" s="171" t="s">
        <v>325</v>
      </c>
      <c r="H3165" s="172">
        <v>19.635000000000002</v>
      </c>
      <c r="I3165" s="173"/>
      <c r="L3165" s="169"/>
      <c r="M3165" s="174"/>
      <c r="T3165" s="175"/>
      <c r="AT3165" s="170" t="s">
        <v>318</v>
      </c>
      <c r="AU3165" s="170" t="s">
        <v>84</v>
      </c>
      <c r="AV3165" s="14" t="s">
        <v>314</v>
      </c>
      <c r="AW3165" s="14" t="s">
        <v>32</v>
      </c>
      <c r="AX3165" s="14" t="s">
        <v>82</v>
      </c>
      <c r="AY3165" s="170" t="s">
        <v>307</v>
      </c>
    </row>
    <row r="3166" spans="2:65" s="1" customFormat="1" ht="37.9" customHeight="1">
      <c r="B3166" s="33"/>
      <c r="C3166" s="139" t="s">
        <v>2122</v>
      </c>
      <c r="D3166" s="139" t="s">
        <v>309</v>
      </c>
      <c r="E3166" s="140" t="s">
        <v>3877</v>
      </c>
      <c r="F3166" s="141" t="s">
        <v>3878</v>
      </c>
      <c r="G3166" s="142" t="s">
        <v>312</v>
      </c>
      <c r="H3166" s="143">
        <v>49.506</v>
      </c>
      <c r="I3166" s="144"/>
      <c r="J3166" s="145">
        <f>ROUND(I3166*H3166,2)</f>
        <v>0</v>
      </c>
      <c r="K3166" s="141" t="s">
        <v>1</v>
      </c>
      <c r="L3166" s="33"/>
      <c r="M3166" s="146" t="s">
        <v>1</v>
      </c>
      <c r="N3166" s="147" t="s">
        <v>40</v>
      </c>
      <c r="P3166" s="148">
        <f>O3166*H3166</f>
        <v>0</v>
      </c>
      <c r="Q3166" s="148">
        <v>6.0454399999999998E-2</v>
      </c>
      <c r="R3166" s="148">
        <f>Q3166*H3166</f>
        <v>2.9928555264000001</v>
      </c>
      <c r="S3166" s="148">
        <v>0</v>
      </c>
      <c r="T3166" s="149">
        <f>S3166*H3166</f>
        <v>0</v>
      </c>
      <c r="AR3166" s="150" t="s">
        <v>417</v>
      </c>
      <c r="AT3166" s="150" t="s">
        <v>309</v>
      </c>
      <c r="AU3166" s="150" t="s">
        <v>84</v>
      </c>
      <c r="AY3166" s="18" t="s">
        <v>307</v>
      </c>
      <c r="BE3166" s="151">
        <f>IF(N3166="základní",J3166,0)</f>
        <v>0</v>
      </c>
      <c r="BF3166" s="151">
        <f>IF(N3166="snížená",J3166,0)</f>
        <v>0</v>
      </c>
      <c r="BG3166" s="151">
        <f>IF(N3166="zákl. přenesená",J3166,0)</f>
        <v>0</v>
      </c>
      <c r="BH3166" s="151">
        <f>IF(N3166="sníž. přenesená",J3166,0)</f>
        <v>0</v>
      </c>
      <c r="BI3166" s="151">
        <f>IF(N3166="nulová",J3166,0)</f>
        <v>0</v>
      </c>
      <c r="BJ3166" s="18" t="s">
        <v>82</v>
      </c>
      <c r="BK3166" s="151">
        <f>ROUND(I3166*H3166,2)</f>
        <v>0</v>
      </c>
      <c r="BL3166" s="18" t="s">
        <v>417</v>
      </c>
      <c r="BM3166" s="150" t="s">
        <v>3879</v>
      </c>
    </row>
    <row r="3167" spans="2:65" s="1" customFormat="1" ht="19.5">
      <c r="B3167" s="33"/>
      <c r="D3167" s="152" t="s">
        <v>316</v>
      </c>
      <c r="F3167" s="153" t="s">
        <v>3878</v>
      </c>
      <c r="I3167" s="154"/>
      <c r="L3167" s="33"/>
      <c r="M3167" s="155"/>
      <c r="T3167" s="57"/>
      <c r="AT3167" s="18" t="s">
        <v>316</v>
      </c>
      <c r="AU3167" s="18" t="s">
        <v>84</v>
      </c>
    </row>
    <row r="3168" spans="2:65" s="13" customFormat="1" ht="11.25">
      <c r="B3168" s="162"/>
      <c r="D3168" s="152" t="s">
        <v>318</v>
      </c>
      <c r="E3168" s="163" t="s">
        <v>3880</v>
      </c>
      <c r="F3168" s="164" t="s">
        <v>3881</v>
      </c>
      <c r="H3168" s="165">
        <v>49.506</v>
      </c>
      <c r="I3168" s="166"/>
      <c r="L3168" s="162"/>
      <c r="M3168" s="167"/>
      <c r="T3168" s="168"/>
      <c r="AT3168" s="163" t="s">
        <v>318</v>
      </c>
      <c r="AU3168" s="163" t="s">
        <v>84</v>
      </c>
      <c r="AV3168" s="13" t="s">
        <v>84</v>
      </c>
      <c r="AW3168" s="13" t="s">
        <v>32</v>
      </c>
      <c r="AX3168" s="13" t="s">
        <v>82</v>
      </c>
      <c r="AY3168" s="163" t="s">
        <v>307</v>
      </c>
    </row>
    <row r="3169" spans="2:65" s="1" customFormat="1" ht="37.9" customHeight="1">
      <c r="B3169" s="33"/>
      <c r="C3169" s="139" t="s">
        <v>2128</v>
      </c>
      <c r="D3169" s="139" t="s">
        <v>309</v>
      </c>
      <c r="E3169" s="140" t="s">
        <v>3882</v>
      </c>
      <c r="F3169" s="141" t="s">
        <v>3883</v>
      </c>
      <c r="G3169" s="142" t="s">
        <v>312</v>
      </c>
      <c r="H3169" s="143">
        <v>55.5</v>
      </c>
      <c r="I3169" s="144"/>
      <c r="J3169" s="145">
        <f>ROUND(I3169*H3169,2)</f>
        <v>0</v>
      </c>
      <c r="K3169" s="141" t="s">
        <v>1</v>
      </c>
      <c r="L3169" s="33"/>
      <c r="M3169" s="146" t="s">
        <v>1</v>
      </c>
      <c r="N3169" s="147" t="s">
        <v>40</v>
      </c>
      <c r="P3169" s="148">
        <f>O3169*H3169</f>
        <v>0</v>
      </c>
      <c r="Q3169" s="148">
        <v>6.2762399999999996E-2</v>
      </c>
      <c r="R3169" s="148">
        <f>Q3169*H3169</f>
        <v>3.4833131999999996</v>
      </c>
      <c r="S3169" s="148">
        <v>0</v>
      </c>
      <c r="T3169" s="149">
        <f>S3169*H3169</f>
        <v>0</v>
      </c>
      <c r="AR3169" s="150" t="s">
        <v>417</v>
      </c>
      <c r="AT3169" s="150" t="s">
        <v>309</v>
      </c>
      <c r="AU3169" s="150" t="s">
        <v>84</v>
      </c>
      <c r="AY3169" s="18" t="s">
        <v>307</v>
      </c>
      <c r="BE3169" s="151">
        <f>IF(N3169="základní",J3169,0)</f>
        <v>0</v>
      </c>
      <c r="BF3169" s="151">
        <f>IF(N3169="snížená",J3169,0)</f>
        <v>0</v>
      </c>
      <c r="BG3169" s="151">
        <f>IF(N3169="zákl. přenesená",J3169,0)</f>
        <v>0</v>
      </c>
      <c r="BH3169" s="151">
        <f>IF(N3169="sníž. přenesená",J3169,0)</f>
        <v>0</v>
      </c>
      <c r="BI3169" s="151">
        <f>IF(N3169="nulová",J3169,0)</f>
        <v>0</v>
      </c>
      <c r="BJ3169" s="18" t="s">
        <v>82</v>
      </c>
      <c r="BK3169" s="151">
        <f>ROUND(I3169*H3169,2)</f>
        <v>0</v>
      </c>
      <c r="BL3169" s="18" t="s">
        <v>417</v>
      </c>
      <c r="BM3169" s="150" t="s">
        <v>3884</v>
      </c>
    </row>
    <row r="3170" spans="2:65" s="1" customFormat="1" ht="19.5">
      <c r="B3170" s="33"/>
      <c r="D3170" s="152" t="s">
        <v>316</v>
      </c>
      <c r="F3170" s="153" t="s">
        <v>3883</v>
      </c>
      <c r="I3170" s="154"/>
      <c r="L3170" s="33"/>
      <c r="M3170" s="155"/>
      <c r="T3170" s="57"/>
      <c r="AT3170" s="18" t="s">
        <v>316</v>
      </c>
      <c r="AU3170" s="18" t="s">
        <v>84</v>
      </c>
    </row>
    <row r="3171" spans="2:65" s="12" customFormat="1" ht="11.25">
      <c r="B3171" s="156"/>
      <c r="D3171" s="152" t="s">
        <v>318</v>
      </c>
      <c r="E3171" s="157" t="s">
        <v>1</v>
      </c>
      <c r="F3171" s="158" t="s">
        <v>777</v>
      </c>
      <c r="H3171" s="157" t="s">
        <v>1</v>
      </c>
      <c r="I3171" s="159"/>
      <c r="L3171" s="156"/>
      <c r="M3171" s="160"/>
      <c r="T3171" s="161"/>
      <c r="AT3171" s="157" t="s">
        <v>318</v>
      </c>
      <c r="AU3171" s="157" t="s">
        <v>84</v>
      </c>
      <c r="AV3171" s="12" t="s">
        <v>82</v>
      </c>
      <c r="AW3171" s="12" t="s">
        <v>32</v>
      </c>
      <c r="AX3171" s="12" t="s">
        <v>75</v>
      </c>
      <c r="AY3171" s="157" t="s">
        <v>307</v>
      </c>
    </row>
    <row r="3172" spans="2:65" s="13" customFormat="1" ht="11.25">
      <c r="B3172" s="162"/>
      <c r="D3172" s="152" t="s">
        <v>318</v>
      </c>
      <c r="E3172" s="163" t="s">
        <v>3885</v>
      </c>
      <c r="F3172" s="164" t="s">
        <v>3886</v>
      </c>
      <c r="H3172" s="165">
        <v>55.5</v>
      </c>
      <c r="I3172" s="166"/>
      <c r="L3172" s="162"/>
      <c r="M3172" s="167"/>
      <c r="T3172" s="168"/>
      <c r="AT3172" s="163" t="s">
        <v>318</v>
      </c>
      <c r="AU3172" s="163" t="s">
        <v>84</v>
      </c>
      <c r="AV3172" s="13" t="s">
        <v>84</v>
      </c>
      <c r="AW3172" s="13" t="s">
        <v>32</v>
      </c>
      <c r="AX3172" s="13" t="s">
        <v>82</v>
      </c>
      <c r="AY3172" s="163" t="s">
        <v>307</v>
      </c>
    </row>
    <row r="3173" spans="2:65" s="1" customFormat="1" ht="49.15" customHeight="1">
      <c r="B3173" s="33"/>
      <c r="C3173" s="139" t="s">
        <v>2133</v>
      </c>
      <c r="D3173" s="139" t="s">
        <v>309</v>
      </c>
      <c r="E3173" s="140" t="s">
        <v>3887</v>
      </c>
      <c r="F3173" s="141" t="s">
        <v>3888</v>
      </c>
      <c r="G3173" s="142" t="s">
        <v>312</v>
      </c>
      <c r="H3173" s="143">
        <v>6.0419999999999998</v>
      </c>
      <c r="I3173" s="144"/>
      <c r="J3173" s="145">
        <f>ROUND(I3173*H3173,2)</f>
        <v>0</v>
      </c>
      <c r="K3173" s="141" t="s">
        <v>1</v>
      </c>
      <c r="L3173" s="33"/>
      <c r="M3173" s="146" t="s">
        <v>1</v>
      </c>
      <c r="N3173" s="147" t="s">
        <v>40</v>
      </c>
      <c r="P3173" s="148">
        <f>O3173*H3173</f>
        <v>0</v>
      </c>
      <c r="Q3173" s="148">
        <v>1.214E-2</v>
      </c>
      <c r="R3173" s="148">
        <f>Q3173*H3173</f>
        <v>7.3349879999999992E-2</v>
      </c>
      <c r="S3173" s="148">
        <v>0</v>
      </c>
      <c r="T3173" s="149">
        <f>S3173*H3173</f>
        <v>0</v>
      </c>
      <c r="AR3173" s="150" t="s">
        <v>417</v>
      </c>
      <c r="AT3173" s="150" t="s">
        <v>309</v>
      </c>
      <c r="AU3173" s="150" t="s">
        <v>84</v>
      </c>
      <c r="AY3173" s="18" t="s">
        <v>307</v>
      </c>
      <c r="BE3173" s="151">
        <f>IF(N3173="základní",J3173,0)</f>
        <v>0</v>
      </c>
      <c r="BF3173" s="151">
        <f>IF(N3173="snížená",J3173,0)</f>
        <v>0</v>
      </c>
      <c r="BG3173" s="151">
        <f>IF(N3173="zákl. přenesená",J3173,0)</f>
        <v>0</v>
      </c>
      <c r="BH3173" s="151">
        <f>IF(N3173="sníž. přenesená",J3173,0)</f>
        <v>0</v>
      </c>
      <c r="BI3173" s="151">
        <f>IF(N3173="nulová",J3173,0)</f>
        <v>0</v>
      </c>
      <c r="BJ3173" s="18" t="s">
        <v>82</v>
      </c>
      <c r="BK3173" s="151">
        <f>ROUND(I3173*H3173,2)</f>
        <v>0</v>
      </c>
      <c r="BL3173" s="18" t="s">
        <v>417</v>
      </c>
      <c r="BM3173" s="150" t="s">
        <v>3889</v>
      </c>
    </row>
    <row r="3174" spans="2:65" s="1" customFormat="1" ht="39">
      <c r="B3174" s="33"/>
      <c r="D3174" s="152" t="s">
        <v>316</v>
      </c>
      <c r="F3174" s="153" t="s">
        <v>3890</v>
      </c>
      <c r="I3174" s="154"/>
      <c r="L3174" s="33"/>
      <c r="M3174" s="155"/>
      <c r="T3174" s="57"/>
      <c r="AT3174" s="18" t="s">
        <v>316</v>
      </c>
      <c r="AU3174" s="18" t="s">
        <v>84</v>
      </c>
    </row>
    <row r="3175" spans="2:65" s="12" customFormat="1" ht="11.25">
      <c r="B3175" s="156"/>
      <c r="D3175" s="152" t="s">
        <v>318</v>
      </c>
      <c r="E3175" s="157" t="s">
        <v>1</v>
      </c>
      <c r="F3175" s="158" t="s">
        <v>538</v>
      </c>
      <c r="H3175" s="157" t="s">
        <v>1</v>
      </c>
      <c r="I3175" s="159"/>
      <c r="L3175" s="156"/>
      <c r="M3175" s="160"/>
      <c r="T3175" s="161"/>
      <c r="AT3175" s="157" t="s">
        <v>318</v>
      </c>
      <c r="AU3175" s="157" t="s">
        <v>84</v>
      </c>
      <c r="AV3175" s="12" t="s">
        <v>82</v>
      </c>
      <c r="AW3175" s="12" t="s">
        <v>32</v>
      </c>
      <c r="AX3175" s="12" t="s">
        <v>75</v>
      </c>
      <c r="AY3175" s="157" t="s">
        <v>307</v>
      </c>
    </row>
    <row r="3176" spans="2:65" s="13" customFormat="1" ht="11.25">
      <c r="B3176" s="162"/>
      <c r="D3176" s="152" t="s">
        <v>318</v>
      </c>
      <c r="E3176" s="163" t="s">
        <v>1</v>
      </c>
      <c r="F3176" s="164" t="s">
        <v>3891</v>
      </c>
      <c r="H3176" s="165">
        <v>6.0419999999999998</v>
      </c>
      <c r="I3176" s="166"/>
      <c r="L3176" s="162"/>
      <c r="M3176" s="167"/>
      <c r="T3176" s="168"/>
      <c r="AT3176" s="163" t="s">
        <v>318</v>
      </c>
      <c r="AU3176" s="163" t="s">
        <v>84</v>
      </c>
      <c r="AV3176" s="13" t="s">
        <v>84</v>
      </c>
      <c r="AW3176" s="13" t="s">
        <v>32</v>
      </c>
      <c r="AX3176" s="13" t="s">
        <v>82</v>
      </c>
      <c r="AY3176" s="163" t="s">
        <v>307</v>
      </c>
    </row>
    <row r="3177" spans="2:65" s="1" customFormat="1" ht="33" customHeight="1">
      <c r="B3177" s="33"/>
      <c r="C3177" s="139" t="s">
        <v>2140</v>
      </c>
      <c r="D3177" s="139" t="s">
        <v>309</v>
      </c>
      <c r="E3177" s="140" t="s">
        <v>3892</v>
      </c>
      <c r="F3177" s="141" t="s">
        <v>3893</v>
      </c>
      <c r="G3177" s="142" t="s">
        <v>312</v>
      </c>
      <c r="H3177" s="143">
        <v>71.796000000000006</v>
      </c>
      <c r="I3177" s="144"/>
      <c r="J3177" s="145">
        <f>ROUND(I3177*H3177,2)</f>
        <v>0</v>
      </c>
      <c r="K3177" s="141" t="s">
        <v>313</v>
      </c>
      <c r="L3177" s="33"/>
      <c r="M3177" s="146" t="s">
        <v>1</v>
      </c>
      <c r="N3177" s="147" t="s">
        <v>40</v>
      </c>
      <c r="P3177" s="148">
        <f>O3177*H3177</f>
        <v>0</v>
      </c>
      <c r="Q3177" s="148">
        <v>1.2136299999999999E-2</v>
      </c>
      <c r="R3177" s="148">
        <f>Q3177*H3177</f>
        <v>0.87133779480000007</v>
      </c>
      <c r="S3177" s="148">
        <v>0</v>
      </c>
      <c r="T3177" s="149">
        <f>S3177*H3177</f>
        <v>0</v>
      </c>
      <c r="AR3177" s="150" t="s">
        <v>417</v>
      </c>
      <c r="AT3177" s="150" t="s">
        <v>309</v>
      </c>
      <c r="AU3177" s="150" t="s">
        <v>84</v>
      </c>
      <c r="AY3177" s="18" t="s">
        <v>307</v>
      </c>
      <c r="BE3177" s="151">
        <f>IF(N3177="základní",J3177,0)</f>
        <v>0</v>
      </c>
      <c r="BF3177" s="151">
        <f>IF(N3177="snížená",J3177,0)</f>
        <v>0</v>
      </c>
      <c r="BG3177" s="151">
        <f>IF(N3177="zákl. přenesená",J3177,0)</f>
        <v>0</v>
      </c>
      <c r="BH3177" s="151">
        <f>IF(N3177="sníž. přenesená",J3177,0)</f>
        <v>0</v>
      </c>
      <c r="BI3177" s="151">
        <f>IF(N3177="nulová",J3177,0)</f>
        <v>0</v>
      </c>
      <c r="BJ3177" s="18" t="s">
        <v>82</v>
      </c>
      <c r="BK3177" s="151">
        <f>ROUND(I3177*H3177,2)</f>
        <v>0</v>
      </c>
      <c r="BL3177" s="18" t="s">
        <v>417</v>
      </c>
      <c r="BM3177" s="150" t="s">
        <v>3894</v>
      </c>
    </row>
    <row r="3178" spans="2:65" s="1" customFormat="1" ht="39">
      <c r="B3178" s="33"/>
      <c r="D3178" s="152" t="s">
        <v>316</v>
      </c>
      <c r="F3178" s="153" t="s">
        <v>3895</v>
      </c>
      <c r="I3178" s="154"/>
      <c r="L3178" s="33"/>
      <c r="M3178" s="155"/>
      <c r="T3178" s="57"/>
      <c r="AT3178" s="18" t="s">
        <v>316</v>
      </c>
      <c r="AU3178" s="18" t="s">
        <v>84</v>
      </c>
    </row>
    <row r="3179" spans="2:65" s="13" customFormat="1" ht="11.25">
      <c r="B3179" s="162"/>
      <c r="D3179" s="152" t="s">
        <v>318</v>
      </c>
      <c r="E3179" s="163" t="s">
        <v>1</v>
      </c>
      <c r="F3179" s="164" t="s">
        <v>2348</v>
      </c>
      <c r="H3179" s="165">
        <v>71.796000000000006</v>
      </c>
      <c r="I3179" s="166"/>
      <c r="L3179" s="162"/>
      <c r="M3179" s="167"/>
      <c r="T3179" s="168"/>
      <c r="AT3179" s="163" t="s">
        <v>318</v>
      </c>
      <c r="AU3179" s="163" t="s">
        <v>84</v>
      </c>
      <c r="AV3179" s="13" t="s">
        <v>84</v>
      </c>
      <c r="AW3179" s="13" t="s">
        <v>32</v>
      </c>
      <c r="AX3179" s="13" t="s">
        <v>82</v>
      </c>
      <c r="AY3179" s="163" t="s">
        <v>307</v>
      </c>
    </row>
    <row r="3180" spans="2:65" s="1" customFormat="1" ht="11.25">
      <c r="B3180" s="33"/>
      <c r="D3180" s="152" t="s">
        <v>648</v>
      </c>
      <c r="F3180" s="187" t="s">
        <v>3896</v>
      </c>
      <c r="L3180" s="33"/>
      <c r="M3180" s="155"/>
      <c r="T3180" s="57"/>
      <c r="AU3180" s="18" t="s">
        <v>84</v>
      </c>
    </row>
    <row r="3181" spans="2:65" s="1" customFormat="1" ht="11.25">
      <c r="B3181" s="33"/>
      <c r="D3181" s="152" t="s">
        <v>648</v>
      </c>
      <c r="F3181" s="188" t="s">
        <v>3897</v>
      </c>
      <c r="H3181" s="189">
        <v>9.3170000000000002</v>
      </c>
      <c r="L3181" s="33"/>
      <c r="M3181" s="155"/>
      <c r="T3181" s="57"/>
      <c r="AU3181" s="18" t="s">
        <v>84</v>
      </c>
    </row>
    <row r="3182" spans="2:65" s="1" customFormat="1" ht="11.25">
      <c r="B3182" s="33"/>
      <c r="D3182" s="152" t="s">
        <v>648</v>
      </c>
      <c r="F3182" s="188" t="s">
        <v>3898</v>
      </c>
      <c r="H3182" s="189">
        <v>7.3140000000000001</v>
      </c>
      <c r="L3182" s="33"/>
      <c r="M3182" s="155"/>
      <c r="T3182" s="57"/>
      <c r="AU3182" s="18" t="s">
        <v>84</v>
      </c>
    </row>
    <row r="3183" spans="2:65" s="1" customFormat="1" ht="11.25">
      <c r="B3183" s="33"/>
      <c r="D3183" s="152" t="s">
        <v>648</v>
      </c>
      <c r="F3183" s="188" t="s">
        <v>3899</v>
      </c>
      <c r="H3183" s="189">
        <v>1.958</v>
      </c>
      <c r="L3183" s="33"/>
      <c r="M3183" s="155"/>
      <c r="T3183" s="57"/>
      <c r="AU3183" s="18" t="s">
        <v>84</v>
      </c>
    </row>
    <row r="3184" spans="2:65" s="1" customFormat="1" ht="11.25">
      <c r="B3184" s="33"/>
      <c r="D3184" s="152" t="s">
        <v>648</v>
      </c>
      <c r="F3184" s="188" t="s">
        <v>3900</v>
      </c>
      <c r="H3184" s="189">
        <v>1.26</v>
      </c>
      <c r="L3184" s="33"/>
      <c r="M3184" s="155"/>
      <c r="T3184" s="57"/>
      <c r="AU3184" s="18" t="s">
        <v>84</v>
      </c>
    </row>
    <row r="3185" spans="2:65" s="1" customFormat="1" ht="11.25">
      <c r="B3185" s="33"/>
      <c r="D3185" s="152" t="s">
        <v>648</v>
      </c>
      <c r="F3185" s="188" t="s">
        <v>3901</v>
      </c>
      <c r="H3185" s="189">
        <v>7.9020000000000001</v>
      </c>
      <c r="L3185" s="33"/>
      <c r="M3185" s="155"/>
      <c r="T3185" s="57"/>
      <c r="AU3185" s="18" t="s">
        <v>84</v>
      </c>
    </row>
    <row r="3186" spans="2:65" s="1" customFormat="1" ht="11.25">
      <c r="B3186" s="33"/>
      <c r="D3186" s="152" t="s">
        <v>648</v>
      </c>
      <c r="F3186" s="188" t="s">
        <v>3902</v>
      </c>
      <c r="H3186" s="189">
        <v>13.673999999999999</v>
      </c>
      <c r="L3186" s="33"/>
      <c r="M3186" s="155"/>
      <c r="T3186" s="57"/>
      <c r="AU3186" s="18" t="s">
        <v>84</v>
      </c>
    </row>
    <row r="3187" spans="2:65" s="1" customFormat="1" ht="11.25">
      <c r="B3187" s="33"/>
      <c r="D3187" s="152" t="s">
        <v>648</v>
      </c>
      <c r="F3187" s="188" t="s">
        <v>541</v>
      </c>
      <c r="H3187" s="189">
        <v>0</v>
      </c>
      <c r="L3187" s="33"/>
      <c r="M3187" s="155"/>
      <c r="T3187" s="57"/>
      <c r="AU3187" s="18" t="s">
        <v>84</v>
      </c>
    </row>
    <row r="3188" spans="2:65" s="1" customFormat="1" ht="11.25">
      <c r="B3188" s="33"/>
      <c r="D3188" s="152" t="s">
        <v>648</v>
      </c>
      <c r="F3188" s="188" t="s">
        <v>3903</v>
      </c>
      <c r="H3188" s="189">
        <v>18.510000000000002</v>
      </c>
      <c r="L3188" s="33"/>
      <c r="M3188" s="155"/>
      <c r="T3188" s="57"/>
      <c r="AU3188" s="18" t="s">
        <v>84</v>
      </c>
    </row>
    <row r="3189" spans="2:65" s="1" customFormat="1" ht="11.25">
      <c r="B3189" s="33"/>
      <c r="D3189" s="152" t="s">
        <v>648</v>
      </c>
      <c r="F3189" s="188" t="s">
        <v>3904</v>
      </c>
      <c r="H3189" s="189">
        <v>7.8330000000000002</v>
      </c>
      <c r="L3189" s="33"/>
      <c r="M3189" s="155"/>
      <c r="T3189" s="57"/>
      <c r="AU3189" s="18" t="s">
        <v>84</v>
      </c>
    </row>
    <row r="3190" spans="2:65" s="1" customFormat="1" ht="11.25">
      <c r="B3190" s="33"/>
      <c r="D3190" s="152" t="s">
        <v>648</v>
      </c>
      <c r="F3190" s="188" t="s">
        <v>3905</v>
      </c>
      <c r="H3190" s="189">
        <v>4.0279999999999996</v>
      </c>
      <c r="L3190" s="33"/>
      <c r="M3190" s="155"/>
      <c r="T3190" s="57"/>
      <c r="AU3190" s="18" t="s">
        <v>84</v>
      </c>
    </row>
    <row r="3191" spans="2:65" s="1" customFormat="1" ht="11.25">
      <c r="B3191" s="33"/>
      <c r="D3191" s="152" t="s">
        <v>648</v>
      </c>
      <c r="F3191" s="188" t="s">
        <v>325</v>
      </c>
      <c r="H3191" s="189">
        <v>71.796000000000006</v>
      </c>
      <c r="L3191" s="33"/>
      <c r="M3191" s="155"/>
      <c r="T3191" s="57"/>
      <c r="AU3191" s="18" t="s">
        <v>84</v>
      </c>
    </row>
    <row r="3192" spans="2:65" s="1" customFormat="1" ht="24.2" customHeight="1">
      <c r="B3192" s="33"/>
      <c r="C3192" s="139" t="s">
        <v>2145</v>
      </c>
      <c r="D3192" s="139" t="s">
        <v>309</v>
      </c>
      <c r="E3192" s="140" t="s">
        <v>3906</v>
      </c>
      <c r="F3192" s="141" t="s">
        <v>3907</v>
      </c>
      <c r="G3192" s="142" t="s">
        <v>312</v>
      </c>
      <c r="H3192" s="143">
        <v>6.6589999999999998</v>
      </c>
      <c r="I3192" s="144"/>
      <c r="J3192" s="145">
        <f>ROUND(I3192*H3192,2)</f>
        <v>0</v>
      </c>
      <c r="K3192" s="141" t="s">
        <v>313</v>
      </c>
      <c r="L3192" s="33"/>
      <c r="M3192" s="146" t="s">
        <v>1</v>
      </c>
      <c r="N3192" s="147" t="s">
        <v>40</v>
      </c>
      <c r="P3192" s="148">
        <f>O3192*H3192</f>
        <v>0</v>
      </c>
      <c r="Q3192" s="148">
        <v>2.6143199999999998E-2</v>
      </c>
      <c r="R3192" s="148">
        <f>Q3192*H3192</f>
        <v>0.17408756879999998</v>
      </c>
      <c r="S3192" s="148">
        <v>0</v>
      </c>
      <c r="T3192" s="149">
        <f>S3192*H3192</f>
        <v>0</v>
      </c>
      <c r="AR3192" s="150" t="s">
        <v>417</v>
      </c>
      <c r="AT3192" s="150" t="s">
        <v>309</v>
      </c>
      <c r="AU3192" s="150" t="s">
        <v>84</v>
      </c>
      <c r="AY3192" s="18" t="s">
        <v>307</v>
      </c>
      <c r="BE3192" s="151">
        <f>IF(N3192="základní",J3192,0)</f>
        <v>0</v>
      </c>
      <c r="BF3192" s="151">
        <f>IF(N3192="snížená",J3192,0)</f>
        <v>0</v>
      </c>
      <c r="BG3192" s="151">
        <f>IF(N3192="zákl. přenesená",J3192,0)</f>
        <v>0</v>
      </c>
      <c r="BH3192" s="151">
        <f>IF(N3192="sníž. přenesená",J3192,0)</f>
        <v>0</v>
      </c>
      <c r="BI3192" s="151">
        <f>IF(N3192="nulová",J3192,0)</f>
        <v>0</v>
      </c>
      <c r="BJ3192" s="18" t="s">
        <v>82</v>
      </c>
      <c r="BK3192" s="151">
        <f>ROUND(I3192*H3192,2)</f>
        <v>0</v>
      </c>
      <c r="BL3192" s="18" t="s">
        <v>417</v>
      </c>
      <c r="BM3192" s="150" t="s">
        <v>3908</v>
      </c>
    </row>
    <row r="3193" spans="2:65" s="1" customFormat="1" ht="39">
      <c r="B3193" s="33"/>
      <c r="D3193" s="152" t="s">
        <v>316</v>
      </c>
      <c r="F3193" s="153" t="s">
        <v>3909</v>
      </c>
      <c r="I3193" s="154"/>
      <c r="L3193" s="33"/>
      <c r="M3193" s="155"/>
      <c r="T3193" s="57"/>
      <c r="AT3193" s="18" t="s">
        <v>316</v>
      </c>
      <c r="AU3193" s="18" t="s">
        <v>84</v>
      </c>
    </row>
    <row r="3194" spans="2:65" s="12" customFormat="1" ht="11.25">
      <c r="B3194" s="156"/>
      <c r="D3194" s="152" t="s">
        <v>318</v>
      </c>
      <c r="E3194" s="157" t="s">
        <v>1</v>
      </c>
      <c r="F3194" s="158" t="s">
        <v>541</v>
      </c>
      <c r="H3194" s="157" t="s">
        <v>1</v>
      </c>
      <c r="I3194" s="159"/>
      <c r="L3194" s="156"/>
      <c r="M3194" s="160"/>
      <c r="T3194" s="161"/>
      <c r="AT3194" s="157" t="s">
        <v>318</v>
      </c>
      <c r="AU3194" s="157" t="s">
        <v>84</v>
      </c>
      <c r="AV3194" s="12" t="s">
        <v>82</v>
      </c>
      <c r="AW3194" s="12" t="s">
        <v>32</v>
      </c>
      <c r="AX3194" s="12" t="s">
        <v>75</v>
      </c>
      <c r="AY3194" s="157" t="s">
        <v>307</v>
      </c>
    </row>
    <row r="3195" spans="2:65" s="13" customFormat="1" ht="11.25">
      <c r="B3195" s="162"/>
      <c r="D3195" s="152" t="s">
        <v>318</v>
      </c>
      <c r="E3195" s="163" t="s">
        <v>3910</v>
      </c>
      <c r="F3195" s="164" t="s">
        <v>3911</v>
      </c>
      <c r="H3195" s="165">
        <v>6.6589999999999998</v>
      </c>
      <c r="I3195" s="166"/>
      <c r="L3195" s="162"/>
      <c r="M3195" s="167"/>
      <c r="T3195" s="168"/>
      <c r="AT3195" s="163" t="s">
        <v>318</v>
      </c>
      <c r="AU3195" s="163" t="s">
        <v>84</v>
      </c>
      <c r="AV3195" s="13" t="s">
        <v>84</v>
      </c>
      <c r="AW3195" s="13" t="s">
        <v>32</v>
      </c>
      <c r="AX3195" s="13" t="s">
        <v>82</v>
      </c>
      <c r="AY3195" s="163" t="s">
        <v>307</v>
      </c>
    </row>
    <row r="3196" spans="2:65" s="1" customFormat="1" ht="24.2" customHeight="1">
      <c r="B3196" s="33"/>
      <c r="C3196" s="139" t="s">
        <v>2152</v>
      </c>
      <c r="D3196" s="139" t="s">
        <v>309</v>
      </c>
      <c r="E3196" s="140" t="s">
        <v>3912</v>
      </c>
      <c r="F3196" s="141" t="s">
        <v>3913</v>
      </c>
      <c r="G3196" s="142" t="s">
        <v>312</v>
      </c>
      <c r="H3196" s="143">
        <v>12.69</v>
      </c>
      <c r="I3196" s="144"/>
      <c r="J3196" s="145">
        <f>ROUND(I3196*H3196,2)</f>
        <v>0</v>
      </c>
      <c r="K3196" s="141" t="s">
        <v>313</v>
      </c>
      <c r="L3196" s="33"/>
      <c r="M3196" s="146" t="s">
        <v>1</v>
      </c>
      <c r="N3196" s="147" t="s">
        <v>40</v>
      </c>
      <c r="P3196" s="148">
        <f>O3196*H3196</f>
        <v>0</v>
      </c>
      <c r="Q3196" s="148">
        <v>2.6817199999999999E-2</v>
      </c>
      <c r="R3196" s="148">
        <f>Q3196*H3196</f>
        <v>0.34031026799999997</v>
      </c>
      <c r="S3196" s="148">
        <v>0</v>
      </c>
      <c r="T3196" s="149">
        <f>S3196*H3196</f>
        <v>0</v>
      </c>
      <c r="AR3196" s="150" t="s">
        <v>417</v>
      </c>
      <c r="AT3196" s="150" t="s">
        <v>309</v>
      </c>
      <c r="AU3196" s="150" t="s">
        <v>84</v>
      </c>
      <c r="AY3196" s="18" t="s">
        <v>307</v>
      </c>
      <c r="BE3196" s="151">
        <f>IF(N3196="základní",J3196,0)</f>
        <v>0</v>
      </c>
      <c r="BF3196" s="151">
        <f>IF(N3196="snížená",J3196,0)</f>
        <v>0</v>
      </c>
      <c r="BG3196" s="151">
        <f>IF(N3196="zákl. přenesená",J3196,0)</f>
        <v>0</v>
      </c>
      <c r="BH3196" s="151">
        <f>IF(N3196="sníž. přenesená",J3196,0)</f>
        <v>0</v>
      </c>
      <c r="BI3196" s="151">
        <f>IF(N3196="nulová",J3196,0)</f>
        <v>0</v>
      </c>
      <c r="BJ3196" s="18" t="s">
        <v>82</v>
      </c>
      <c r="BK3196" s="151">
        <f>ROUND(I3196*H3196,2)</f>
        <v>0</v>
      </c>
      <c r="BL3196" s="18" t="s">
        <v>417</v>
      </c>
      <c r="BM3196" s="150" t="s">
        <v>3914</v>
      </c>
    </row>
    <row r="3197" spans="2:65" s="1" customFormat="1" ht="39">
      <c r="B3197" s="33"/>
      <c r="D3197" s="152" t="s">
        <v>316</v>
      </c>
      <c r="F3197" s="153" t="s">
        <v>3915</v>
      </c>
      <c r="I3197" s="154"/>
      <c r="L3197" s="33"/>
      <c r="M3197" s="155"/>
      <c r="T3197" s="57"/>
      <c r="AT3197" s="18" t="s">
        <v>316</v>
      </c>
      <c r="AU3197" s="18" t="s">
        <v>84</v>
      </c>
    </row>
    <row r="3198" spans="2:65" s="12" customFormat="1" ht="11.25">
      <c r="B3198" s="156"/>
      <c r="D3198" s="152" t="s">
        <v>318</v>
      </c>
      <c r="E3198" s="157" t="s">
        <v>1</v>
      </c>
      <c r="F3198" s="158" t="s">
        <v>541</v>
      </c>
      <c r="H3198" s="157" t="s">
        <v>1</v>
      </c>
      <c r="I3198" s="159"/>
      <c r="L3198" s="156"/>
      <c r="M3198" s="160"/>
      <c r="T3198" s="161"/>
      <c r="AT3198" s="157" t="s">
        <v>318</v>
      </c>
      <c r="AU3198" s="157" t="s">
        <v>84</v>
      </c>
      <c r="AV3198" s="12" t="s">
        <v>82</v>
      </c>
      <c r="AW3198" s="12" t="s">
        <v>32</v>
      </c>
      <c r="AX3198" s="12" t="s">
        <v>75</v>
      </c>
      <c r="AY3198" s="157" t="s">
        <v>307</v>
      </c>
    </row>
    <row r="3199" spans="2:65" s="13" customFormat="1" ht="11.25">
      <c r="B3199" s="162"/>
      <c r="D3199" s="152" t="s">
        <v>318</v>
      </c>
      <c r="E3199" s="163" t="s">
        <v>3916</v>
      </c>
      <c r="F3199" s="164" t="s">
        <v>3917</v>
      </c>
      <c r="H3199" s="165">
        <v>12.69</v>
      </c>
      <c r="I3199" s="166"/>
      <c r="L3199" s="162"/>
      <c r="M3199" s="167"/>
      <c r="T3199" s="168"/>
      <c r="AT3199" s="163" t="s">
        <v>318</v>
      </c>
      <c r="AU3199" s="163" t="s">
        <v>84</v>
      </c>
      <c r="AV3199" s="13" t="s">
        <v>84</v>
      </c>
      <c r="AW3199" s="13" t="s">
        <v>32</v>
      </c>
      <c r="AX3199" s="13" t="s">
        <v>82</v>
      </c>
      <c r="AY3199" s="163" t="s">
        <v>307</v>
      </c>
    </row>
    <row r="3200" spans="2:65" s="1" customFormat="1" ht="33" customHeight="1">
      <c r="B3200" s="33"/>
      <c r="C3200" s="139" t="s">
        <v>2157</v>
      </c>
      <c r="D3200" s="139" t="s">
        <v>309</v>
      </c>
      <c r="E3200" s="140" t="s">
        <v>3918</v>
      </c>
      <c r="F3200" s="141" t="s">
        <v>3919</v>
      </c>
      <c r="G3200" s="142" t="s">
        <v>312</v>
      </c>
      <c r="H3200" s="143">
        <v>79.027000000000001</v>
      </c>
      <c r="I3200" s="144"/>
      <c r="J3200" s="145">
        <f>ROUND(I3200*H3200,2)</f>
        <v>0</v>
      </c>
      <c r="K3200" s="141" t="s">
        <v>1</v>
      </c>
      <c r="L3200" s="33"/>
      <c r="M3200" s="146" t="s">
        <v>1</v>
      </c>
      <c r="N3200" s="147" t="s">
        <v>40</v>
      </c>
      <c r="P3200" s="148">
        <f>O3200*H3200</f>
        <v>0</v>
      </c>
      <c r="Q3200" s="148">
        <v>1.2200000000000001E-2</v>
      </c>
      <c r="R3200" s="148">
        <f>Q3200*H3200</f>
        <v>0.96412940000000003</v>
      </c>
      <c r="S3200" s="148">
        <v>0</v>
      </c>
      <c r="T3200" s="149">
        <f>S3200*H3200</f>
        <v>0</v>
      </c>
      <c r="AR3200" s="150" t="s">
        <v>417</v>
      </c>
      <c r="AT3200" s="150" t="s">
        <v>309</v>
      </c>
      <c r="AU3200" s="150" t="s">
        <v>84</v>
      </c>
      <c r="AY3200" s="18" t="s">
        <v>307</v>
      </c>
      <c r="BE3200" s="151">
        <f>IF(N3200="základní",J3200,0)</f>
        <v>0</v>
      </c>
      <c r="BF3200" s="151">
        <f>IF(N3200="snížená",J3200,0)</f>
        <v>0</v>
      </c>
      <c r="BG3200" s="151">
        <f>IF(N3200="zákl. přenesená",J3200,0)</f>
        <v>0</v>
      </c>
      <c r="BH3200" s="151">
        <f>IF(N3200="sníž. přenesená",J3200,0)</f>
        <v>0</v>
      </c>
      <c r="BI3200" s="151">
        <f>IF(N3200="nulová",J3200,0)</f>
        <v>0</v>
      </c>
      <c r="BJ3200" s="18" t="s">
        <v>82</v>
      </c>
      <c r="BK3200" s="151">
        <f>ROUND(I3200*H3200,2)</f>
        <v>0</v>
      </c>
      <c r="BL3200" s="18" t="s">
        <v>417</v>
      </c>
      <c r="BM3200" s="150" t="s">
        <v>3920</v>
      </c>
    </row>
    <row r="3201" spans="2:65" s="1" customFormat="1" ht="19.5">
      <c r="B3201" s="33"/>
      <c r="D3201" s="152" t="s">
        <v>316</v>
      </c>
      <c r="F3201" s="153" t="s">
        <v>3919</v>
      </c>
      <c r="I3201" s="154"/>
      <c r="L3201" s="33"/>
      <c r="M3201" s="155"/>
      <c r="T3201" s="57"/>
      <c r="AT3201" s="18" t="s">
        <v>316</v>
      </c>
      <c r="AU3201" s="18" t="s">
        <v>84</v>
      </c>
    </row>
    <row r="3202" spans="2:65" s="13" customFormat="1" ht="11.25">
      <c r="B3202" s="162"/>
      <c r="D3202" s="152" t="s">
        <v>318</v>
      </c>
      <c r="E3202" s="163" t="s">
        <v>1</v>
      </c>
      <c r="F3202" s="164" t="s">
        <v>2429</v>
      </c>
      <c r="H3202" s="165">
        <v>79.027000000000001</v>
      </c>
      <c r="I3202" s="166"/>
      <c r="L3202" s="162"/>
      <c r="M3202" s="167"/>
      <c r="T3202" s="168"/>
      <c r="AT3202" s="163" t="s">
        <v>318</v>
      </c>
      <c r="AU3202" s="163" t="s">
        <v>84</v>
      </c>
      <c r="AV3202" s="13" t="s">
        <v>84</v>
      </c>
      <c r="AW3202" s="13" t="s">
        <v>32</v>
      </c>
      <c r="AX3202" s="13" t="s">
        <v>82</v>
      </c>
      <c r="AY3202" s="163" t="s">
        <v>307</v>
      </c>
    </row>
    <row r="3203" spans="2:65" s="1" customFormat="1" ht="11.25">
      <c r="B3203" s="33"/>
      <c r="D3203" s="152" t="s">
        <v>648</v>
      </c>
      <c r="F3203" s="187" t="s">
        <v>3921</v>
      </c>
      <c r="L3203" s="33"/>
      <c r="M3203" s="155"/>
      <c r="T3203" s="57"/>
      <c r="AU3203" s="18" t="s">
        <v>84</v>
      </c>
    </row>
    <row r="3204" spans="2:65" s="1" customFormat="1" ht="11.25">
      <c r="B3204" s="33"/>
      <c r="D3204" s="152" t="s">
        <v>648</v>
      </c>
      <c r="F3204" s="188" t="s">
        <v>3121</v>
      </c>
      <c r="H3204" s="189">
        <v>0</v>
      </c>
      <c r="L3204" s="33"/>
      <c r="M3204" s="155"/>
      <c r="T3204" s="57"/>
      <c r="AU3204" s="18" t="s">
        <v>84</v>
      </c>
    </row>
    <row r="3205" spans="2:65" s="1" customFormat="1" ht="11.25">
      <c r="B3205" s="33"/>
      <c r="D3205" s="152" t="s">
        <v>648</v>
      </c>
      <c r="F3205" s="188" t="s">
        <v>3590</v>
      </c>
      <c r="H3205" s="189">
        <v>28.196000000000002</v>
      </c>
      <c r="L3205" s="33"/>
      <c r="M3205" s="155"/>
      <c r="T3205" s="57"/>
      <c r="AU3205" s="18" t="s">
        <v>84</v>
      </c>
    </row>
    <row r="3206" spans="2:65" s="1" customFormat="1" ht="11.25">
      <c r="B3206" s="33"/>
      <c r="D3206" s="152" t="s">
        <v>648</v>
      </c>
      <c r="F3206" s="188" t="s">
        <v>3838</v>
      </c>
      <c r="H3206" s="189">
        <v>19.998000000000001</v>
      </c>
      <c r="L3206" s="33"/>
      <c r="M3206" s="155"/>
      <c r="T3206" s="57"/>
      <c r="AU3206" s="18" t="s">
        <v>84</v>
      </c>
    </row>
    <row r="3207" spans="2:65" s="1" customFormat="1" ht="11.25">
      <c r="B3207" s="33"/>
      <c r="D3207" s="152" t="s">
        <v>648</v>
      </c>
      <c r="F3207" s="188" t="s">
        <v>3839</v>
      </c>
      <c r="H3207" s="189">
        <v>4.3150000000000004</v>
      </c>
      <c r="L3207" s="33"/>
      <c r="M3207" s="155"/>
      <c r="T3207" s="57"/>
      <c r="AU3207" s="18" t="s">
        <v>84</v>
      </c>
    </row>
    <row r="3208" spans="2:65" s="1" customFormat="1" ht="11.25">
      <c r="B3208" s="33"/>
      <c r="D3208" s="152" t="s">
        <v>648</v>
      </c>
      <c r="F3208" s="188" t="s">
        <v>3373</v>
      </c>
      <c r="H3208" s="189">
        <v>0</v>
      </c>
      <c r="L3208" s="33"/>
      <c r="M3208" s="155"/>
      <c r="T3208" s="57"/>
      <c r="AU3208" s="18" t="s">
        <v>84</v>
      </c>
    </row>
    <row r="3209" spans="2:65" s="1" customFormat="1" ht="11.25">
      <c r="B3209" s="33"/>
      <c r="D3209" s="152" t="s">
        <v>648</v>
      </c>
      <c r="F3209" s="188" t="s">
        <v>3583</v>
      </c>
      <c r="H3209" s="189">
        <v>26.518000000000001</v>
      </c>
      <c r="L3209" s="33"/>
      <c r="M3209" s="155"/>
      <c r="T3209" s="57"/>
      <c r="AU3209" s="18" t="s">
        <v>84</v>
      </c>
    </row>
    <row r="3210" spans="2:65" s="1" customFormat="1" ht="11.25">
      <c r="B3210" s="33"/>
      <c r="D3210" s="152" t="s">
        <v>648</v>
      </c>
      <c r="F3210" s="188" t="s">
        <v>325</v>
      </c>
      <c r="H3210" s="189">
        <v>79.027000000000001</v>
      </c>
      <c r="L3210" s="33"/>
      <c r="M3210" s="155"/>
      <c r="T3210" s="57"/>
      <c r="AU3210" s="18" t="s">
        <v>84</v>
      </c>
    </row>
    <row r="3211" spans="2:65" s="1" customFormat="1" ht="24.2" customHeight="1">
      <c r="B3211" s="33"/>
      <c r="C3211" s="139" t="s">
        <v>2310</v>
      </c>
      <c r="D3211" s="139" t="s">
        <v>309</v>
      </c>
      <c r="E3211" s="140" t="s">
        <v>1465</v>
      </c>
      <c r="F3211" s="141" t="s">
        <v>1466</v>
      </c>
      <c r="G3211" s="142" t="s">
        <v>312</v>
      </c>
      <c r="H3211" s="143">
        <v>108.462</v>
      </c>
      <c r="I3211" s="144"/>
      <c r="J3211" s="145">
        <f>ROUND(I3211*H3211,2)</f>
        <v>0</v>
      </c>
      <c r="K3211" s="141" t="s">
        <v>313</v>
      </c>
      <c r="L3211" s="33"/>
      <c r="M3211" s="146" t="s">
        <v>1</v>
      </c>
      <c r="N3211" s="147" t="s">
        <v>40</v>
      </c>
      <c r="P3211" s="148">
        <f>O3211*H3211</f>
        <v>0</v>
      </c>
      <c r="Q3211" s="148">
        <v>1.2204690900000001E-2</v>
      </c>
      <c r="R3211" s="148">
        <f>Q3211*H3211</f>
        <v>1.3237451843958001</v>
      </c>
      <c r="S3211" s="148">
        <v>0</v>
      </c>
      <c r="T3211" s="149">
        <f>S3211*H3211</f>
        <v>0</v>
      </c>
      <c r="AR3211" s="150" t="s">
        <v>417</v>
      </c>
      <c r="AT3211" s="150" t="s">
        <v>309</v>
      </c>
      <c r="AU3211" s="150" t="s">
        <v>84</v>
      </c>
      <c r="AY3211" s="18" t="s">
        <v>307</v>
      </c>
      <c r="BE3211" s="151">
        <f>IF(N3211="základní",J3211,0)</f>
        <v>0</v>
      </c>
      <c r="BF3211" s="151">
        <f>IF(N3211="snížená",J3211,0)</f>
        <v>0</v>
      </c>
      <c r="BG3211" s="151">
        <f>IF(N3211="zákl. přenesená",J3211,0)</f>
        <v>0</v>
      </c>
      <c r="BH3211" s="151">
        <f>IF(N3211="sníž. přenesená",J3211,0)</f>
        <v>0</v>
      </c>
      <c r="BI3211" s="151">
        <f>IF(N3211="nulová",J3211,0)</f>
        <v>0</v>
      </c>
      <c r="BJ3211" s="18" t="s">
        <v>82</v>
      </c>
      <c r="BK3211" s="151">
        <f>ROUND(I3211*H3211,2)</f>
        <v>0</v>
      </c>
      <c r="BL3211" s="18" t="s">
        <v>417</v>
      </c>
      <c r="BM3211" s="150" t="s">
        <v>3922</v>
      </c>
    </row>
    <row r="3212" spans="2:65" s="1" customFormat="1" ht="29.25">
      <c r="B3212" s="33"/>
      <c r="D3212" s="152" t="s">
        <v>316</v>
      </c>
      <c r="F3212" s="153" t="s">
        <v>1468</v>
      </c>
      <c r="I3212" s="154"/>
      <c r="L3212" s="33"/>
      <c r="M3212" s="155"/>
      <c r="T3212" s="57"/>
      <c r="AT3212" s="18" t="s">
        <v>316</v>
      </c>
      <c r="AU3212" s="18" t="s">
        <v>84</v>
      </c>
    </row>
    <row r="3213" spans="2:65" s="13" customFormat="1" ht="11.25">
      <c r="B3213" s="162"/>
      <c r="D3213" s="152" t="s">
        <v>318</v>
      </c>
      <c r="E3213" s="163" t="s">
        <v>1</v>
      </c>
      <c r="F3213" s="164" t="s">
        <v>203</v>
      </c>
      <c r="H3213" s="165">
        <v>108.462</v>
      </c>
      <c r="I3213" s="166"/>
      <c r="L3213" s="162"/>
      <c r="M3213" s="167"/>
      <c r="T3213" s="168"/>
      <c r="AT3213" s="163" t="s">
        <v>318</v>
      </c>
      <c r="AU3213" s="163" t="s">
        <v>84</v>
      </c>
      <c r="AV3213" s="13" t="s">
        <v>84</v>
      </c>
      <c r="AW3213" s="13" t="s">
        <v>32</v>
      </c>
      <c r="AX3213" s="13" t="s">
        <v>82</v>
      </c>
      <c r="AY3213" s="163" t="s">
        <v>307</v>
      </c>
    </row>
    <row r="3214" spans="2:65" s="1" customFormat="1" ht="11.25">
      <c r="B3214" s="33"/>
      <c r="D3214" s="152" t="s">
        <v>648</v>
      </c>
      <c r="F3214" s="187" t="s">
        <v>3592</v>
      </c>
      <c r="L3214" s="33"/>
      <c r="M3214" s="155"/>
      <c r="T3214" s="57"/>
      <c r="AU3214" s="18" t="s">
        <v>84</v>
      </c>
    </row>
    <row r="3215" spans="2:65" s="1" customFormat="1" ht="11.25">
      <c r="B3215" s="33"/>
      <c r="D3215" s="152" t="s">
        <v>648</v>
      </c>
      <c r="F3215" s="188" t="s">
        <v>3554</v>
      </c>
      <c r="H3215" s="189">
        <v>0</v>
      </c>
      <c r="L3215" s="33"/>
      <c r="M3215" s="155"/>
      <c r="T3215" s="57"/>
      <c r="AU3215" s="18" t="s">
        <v>84</v>
      </c>
    </row>
    <row r="3216" spans="2:65" s="1" customFormat="1" ht="11.25">
      <c r="B3216" s="33"/>
      <c r="D3216" s="152" t="s">
        <v>648</v>
      </c>
      <c r="F3216" s="188" t="s">
        <v>3555</v>
      </c>
      <c r="H3216" s="189">
        <v>14.28</v>
      </c>
      <c r="L3216" s="33"/>
      <c r="M3216" s="155"/>
      <c r="T3216" s="57"/>
      <c r="AU3216" s="18" t="s">
        <v>84</v>
      </c>
    </row>
    <row r="3217" spans="2:47" s="1" customFormat="1" ht="11.25">
      <c r="B3217" s="33"/>
      <c r="D3217" s="152" t="s">
        <v>648</v>
      </c>
      <c r="F3217" s="188" t="s">
        <v>1</v>
      </c>
      <c r="H3217" s="189">
        <v>0</v>
      </c>
      <c r="L3217" s="33"/>
      <c r="M3217" s="155"/>
      <c r="T3217" s="57"/>
      <c r="AU3217" s="18" t="s">
        <v>84</v>
      </c>
    </row>
    <row r="3218" spans="2:47" s="1" customFormat="1" ht="11.25">
      <c r="B3218" s="33"/>
      <c r="D3218" s="152" t="s">
        <v>648</v>
      </c>
      <c r="F3218" s="188" t="s">
        <v>3122</v>
      </c>
      <c r="H3218" s="189">
        <v>0</v>
      </c>
      <c r="L3218" s="33"/>
      <c r="M3218" s="155"/>
      <c r="T3218" s="57"/>
      <c r="AU3218" s="18" t="s">
        <v>84</v>
      </c>
    </row>
    <row r="3219" spans="2:47" s="1" customFormat="1" ht="11.25">
      <c r="B3219" s="33"/>
      <c r="D3219" s="152" t="s">
        <v>648</v>
      </c>
      <c r="F3219" s="188" t="s">
        <v>3384</v>
      </c>
      <c r="H3219" s="189">
        <v>4.45</v>
      </c>
      <c r="L3219" s="33"/>
      <c r="M3219" s="155"/>
      <c r="T3219" s="57"/>
      <c r="AU3219" s="18" t="s">
        <v>84</v>
      </c>
    </row>
    <row r="3220" spans="2:47" s="1" customFormat="1" ht="11.25">
      <c r="B3220" s="33"/>
      <c r="D3220" s="152" t="s">
        <v>648</v>
      </c>
      <c r="F3220" s="188" t="s">
        <v>3124</v>
      </c>
      <c r="H3220" s="189">
        <v>0</v>
      </c>
      <c r="L3220" s="33"/>
      <c r="M3220" s="155"/>
      <c r="T3220" s="57"/>
      <c r="AU3220" s="18" t="s">
        <v>84</v>
      </c>
    </row>
    <row r="3221" spans="2:47" s="1" customFormat="1" ht="11.25">
      <c r="B3221" s="33"/>
      <c r="D3221" s="152" t="s">
        <v>648</v>
      </c>
      <c r="F3221" s="188" t="s">
        <v>3381</v>
      </c>
      <c r="H3221" s="189">
        <v>23.32</v>
      </c>
      <c r="L3221" s="33"/>
      <c r="M3221" s="155"/>
      <c r="T3221" s="57"/>
      <c r="AU3221" s="18" t="s">
        <v>84</v>
      </c>
    </row>
    <row r="3222" spans="2:47" s="1" customFormat="1" ht="11.25">
      <c r="B3222" s="33"/>
      <c r="D3222" s="152" t="s">
        <v>648</v>
      </c>
      <c r="F3222" s="188" t="s">
        <v>3126</v>
      </c>
      <c r="H3222" s="189">
        <v>0</v>
      </c>
      <c r="L3222" s="33"/>
      <c r="M3222" s="155"/>
      <c r="T3222" s="57"/>
      <c r="AU3222" s="18" t="s">
        <v>84</v>
      </c>
    </row>
    <row r="3223" spans="2:47" s="1" customFormat="1" ht="11.25">
      <c r="B3223" s="33"/>
      <c r="D3223" s="152" t="s">
        <v>648</v>
      </c>
      <c r="F3223" s="188" t="s">
        <v>3382</v>
      </c>
      <c r="H3223" s="189">
        <v>12.03</v>
      </c>
      <c r="L3223" s="33"/>
      <c r="M3223" s="155"/>
      <c r="T3223" s="57"/>
      <c r="AU3223" s="18" t="s">
        <v>84</v>
      </c>
    </row>
    <row r="3224" spans="2:47" s="1" customFormat="1" ht="11.25">
      <c r="B3224" s="33"/>
      <c r="D3224" s="152" t="s">
        <v>648</v>
      </c>
      <c r="F3224" s="188" t="s">
        <v>3128</v>
      </c>
      <c r="H3224" s="189">
        <v>0</v>
      </c>
      <c r="L3224" s="33"/>
      <c r="M3224" s="155"/>
      <c r="T3224" s="57"/>
      <c r="AU3224" s="18" t="s">
        <v>84</v>
      </c>
    </row>
    <row r="3225" spans="2:47" s="1" customFormat="1" ht="11.25">
      <c r="B3225" s="33"/>
      <c r="D3225" s="152" t="s">
        <v>648</v>
      </c>
      <c r="F3225" s="188" t="s">
        <v>3199</v>
      </c>
      <c r="H3225" s="189">
        <v>1.35</v>
      </c>
      <c r="L3225" s="33"/>
      <c r="M3225" s="155"/>
      <c r="T3225" s="57"/>
      <c r="AU3225" s="18" t="s">
        <v>84</v>
      </c>
    </row>
    <row r="3226" spans="2:47" s="1" customFormat="1" ht="11.25">
      <c r="B3226" s="33"/>
      <c r="D3226" s="152" t="s">
        <v>648</v>
      </c>
      <c r="F3226" s="188" t="s">
        <v>3132</v>
      </c>
      <c r="H3226" s="189">
        <v>0</v>
      </c>
      <c r="L3226" s="33"/>
      <c r="M3226" s="155"/>
      <c r="T3226" s="57"/>
      <c r="AU3226" s="18" t="s">
        <v>84</v>
      </c>
    </row>
    <row r="3227" spans="2:47" s="1" customFormat="1" ht="11.25">
      <c r="B3227" s="33"/>
      <c r="D3227" s="152" t="s">
        <v>648</v>
      </c>
      <c r="F3227" s="188" t="s">
        <v>3200</v>
      </c>
      <c r="H3227" s="189">
        <v>2.1019999999999999</v>
      </c>
      <c r="L3227" s="33"/>
      <c r="M3227" s="155"/>
      <c r="T3227" s="57"/>
      <c r="AU3227" s="18" t="s">
        <v>84</v>
      </c>
    </row>
    <row r="3228" spans="2:47" s="1" customFormat="1" ht="11.25">
      <c r="B3228" s="33"/>
      <c r="D3228" s="152" t="s">
        <v>648</v>
      </c>
      <c r="F3228" s="188" t="s">
        <v>3134</v>
      </c>
      <c r="H3228" s="189">
        <v>0</v>
      </c>
      <c r="L3228" s="33"/>
      <c r="M3228" s="155"/>
      <c r="T3228" s="57"/>
      <c r="AU3228" s="18" t="s">
        <v>84</v>
      </c>
    </row>
    <row r="3229" spans="2:47" s="1" customFormat="1" ht="11.25">
      <c r="B3229" s="33"/>
      <c r="D3229" s="152" t="s">
        <v>648</v>
      </c>
      <c r="F3229" s="188" t="s">
        <v>3201</v>
      </c>
      <c r="H3229" s="189">
        <v>19.420000000000002</v>
      </c>
      <c r="L3229" s="33"/>
      <c r="M3229" s="155"/>
      <c r="T3229" s="57"/>
      <c r="AU3229" s="18" t="s">
        <v>84</v>
      </c>
    </row>
    <row r="3230" spans="2:47" s="1" customFormat="1" ht="11.25">
      <c r="B3230" s="33"/>
      <c r="D3230" s="152" t="s">
        <v>648</v>
      </c>
      <c r="F3230" s="188" t="s">
        <v>3136</v>
      </c>
      <c r="H3230" s="189">
        <v>0</v>
      </c>
      <c r="L3230" s="33"/>
      <c r="M3230" s="155"/>
      <c r="T3230" s="57"/>
      <c r="AU3230" s="18" t="s">
        <v>84</v>
      </c>
    </row>
    <row r="3231" spans="2:47" s="1" customFormat="1" ht="11.25">
      <c r="B3231" s="33"/>
      <c r="D3231" s="152" t="s">
        <v>648</v>
      </c>
      <c r="F3231" s="188" t="s">
        <v>3202</v>
      </c>
      <c r="H3231" s="189">
        <v>1.94</v>
      </c>
      <c r="L3231" s="33"/>
      <c r="M3231" s="155"/>
      <c r="T3231" s="57"/>
      <c r="AU3231" s="18" t="s">
        <v>84</v>
      </c>
    </row>
    <row r="3232" spans="2:47" s="1" customFormat="1" ht="11.25">
      <c r="B3232" s="33"/>
      <c r="D3232" s="152" t="s">
        <v>648</v>
      </c>
      <c r="F3232" s="188" t="s">
        <v>3140</v>
      </c>
      <c r="H3232" s="189">
        <v>0</v>
      </c>
      <c r="L3232" s="33"/>
      <c r="M3232" s="155"/>
      <c r="T3232" s="57"/>
      <c r="AU3232" s="18" t="s">
        <v>84</v>
      </c>
    </row>
    <row r="3233" spans="2:65" s="1" customFormat="1" ht="11.25">
      <c r="B3233" s="33"/>
      <c r="D3233" s="152" t="s">
        <v>648</v>
      </c>
      <c r="F3233" s="188" t="s">
        <v>3203</v>
      </c>
      <c r="H3233" s="189">
        <v>5.47</v>
      </c>
      <c r="L3233" s="33"/>
      <c r="M3233" s="155"/>
      <c r="T3233" s="57"/>
      <c r="AU3233" s="18" t="s">
        <v>84</v>
      </c>
    </row>
    <row r="3234" spans="2:65" s="1" customFormat="1" ht="11.25">
      <c r="B3234" s="33"/>
      <c r="D3234" s="152" t="s">
        <v>648</v>
      </c>
      <c r="F3234" s="188" t="s">
        <v>3142</v>
      </c>
      <c r="H3234" s="189">
        <v>0</v>
      </c>
      <c r="L3234" s="33"/>
      <c r="M3234" s="155"/>
      <c r="T3234" s="57"/>
      <c r="AU3234" s="18" t="s">
        <v>84</v>
      </c>
    </row>
    <row r="3235" spans="2:65" s="1" customFormat="1" ht="11.25">
      <c r="B3235" s="33"/>
      <c r="D3235" s="152" t="s">
        <v>648</v>
      </c>
      <c r="F3235" s="188" t="s">
        <v>3201</v>
      </c>
      <c r="H3235" s="189">
        <v>19.420000000000002</v>
      </c>
      <c r="L3235" s="33"/>
      <c r="M3235" s="155"/>
      <c r="T3235" s="57"/>
      <c r="AU3235" s="18" t="s">
        <v>84</v>
      </c>
    </row>
    <row r="3236" spans="2:65" s="1" customFormat="1" ht="11.25">
      <c r="B3236" s="33"/>
      <c r="D3236" s="152" t="s">
        <v>648</v>
      </c>
      <c r="F3236" s="188" t="s">
        <v>3143</v>
      </c>
      <c r="H3236" s="189">
        <v>0</v>
      </c>
      <c r="L3236" s="33"/>
      <c r="M3236" s="155"/>
      <c r="T3236" s="57"/>
      <c r="AU3236" s="18" t="s">
        <v>84</v>
      </c>
    </row>
    <row r="3237" spans="2:65" s="1" customFormat="1" ht="11.25">
      <c r="B3237" s="33"/>
      <c r="D3237" s="152" t="s">
        <v>648</v>
      </c>
      <c r="F3237" s="188" t="s">
        <v>3202</v>
      </c>
      <c r="H3237" s="189">
        <v>1.94</v>
      </c>
      <c r="L3237" s="33"/>
      <c r="M3237" s="155"/>
      <c r="T3237" s="57"/>
      <c r="AU3237" s="18" t="s">
        <v>84</v>
      </c>
    </row>
    <row r="3238" spans="2:65" s="1" customFormat="1" ht="11.25">
      <c r="B3238" s="33"/>
      <c r="D3238" s="152" t="s">
        <v>648</v>
      </c>
      <c r="F3238" s="188" t="s">
        <v>325</v>
      </c>
      <c r="H3238" s="189">
        <v>105.72199999999999</v>
      </c>
      <c r="L3238" s="33"/>
      <c r="M3238" s="155"/>
      <c r="T3238" s="57"/>
      <c r="AU3238" s="18" t="s">
        <v>84</v>
      </c>
    </row>
    <row r="3239" spans="2:65" s="1" customFormat="1" ht="24.2" customHeight="1">
      <c r="B3239" s="33"/>
      <c r="C3239" s="139" t="s">
        <v>2315</v>
      </c>
      <c r="D3239" s="139" t="s">
        <v>309</v>
      </c>
      <c r="E3239" s="140" t="s">
        <v>1475</v>
      </c>
      <c r="F3239" s="141" t="s">
        <v>1476</v>
      </c>
      <c r="G3239" s="142" t="s">
        <v>312</v>
      </c>
      <c r="H3239" s="143">
        <v>52.24</v>
      </c>
      <c r="I3239" s="144"/>
      <c r="J3239" s="145">
        <f>ROUND(I3239*H3239,2)</f>
        <v>0</v>
      </c>
      <c r="K3239" s="141" t="s">
        <v>313</v>
      </c>
      <c r="L3239" s="33"/>
      <c r="M3239" s="146" t="s">
        <v>1</v>
      </c>
      <c r="N3239" s="147" t="s">
        <v>40</v>
      </c>
      <c r="P3239" s="148">
        <f>O3239*H3239</f>
        <v>0</v>
      </c>
      <c r="Q3239" s="148">
        <v>1.259502E-2</v>
      </c>
      <c r="R3239" s="148">
        <f>Q3239*H3239</f>
        <v>0.65796384480000003</v>
      </c>
      <c r="S3239" s="148">
        <v>0</v>
      </c>
      <c r="T3239" s="149">
        <f>S3239*H3239</f>
        <v>0</v>
      </c>
      <c r="AR3239" s="150" t="s">
        <v>417</v>
      </c>
      <c r="AT3239" s="150" t="s">
        <v>309</v>
      </c>
      <c r="AU3239" s="150" t="s">
        <v>84</v>
      </c>
      <c r="AY3239" s="18" t="s">
        <v>307</v>
      </c>
      <c r="BE3239" s="151">
        <f>IF(N3239="základní",J3239,0)</f>
        <v>0</v>
      </c>
      <c r="BF3239" s="151">
        <f>IF(N3239="snížená",J3239,0)</f>
        <v>0</v>
      </c>
      <c r="BG3239" s="151">
        <f>IF(N3239="zákl. přenesená",J3239,0)</f>
        <v>0</v>
      </c>
      <c r="BH3239" s="151">
        <f>IF(N3239="sníž. přenesená",J3239,0)</f>
        <v>0</v>
      </c>
      <c r="BI3239" s="151">
        <f>IF(N3239="nulová",J3239,0)</f>
        <v>0</v>
      </c>
      <c r="BJ3239" s="18" t="s">
        <v>82</v>
      </c>
      <c r="BK3239" s="151">
        <f>ROUND(I3239*H3239,2)</f>
        <v>0</v>
      </c>
      <c r="BL3239" s="18" t="s">
        <v>417</v>
      </c>
      <c r="BM3239" s="150" t="s">
        <v>3923</v>
      </c>
    </row>
    <row r="3240" spans="2:65" s="1" customFormat="1" ht="29.25">
      <c r="B3240" s="33"/>
      <c r="D3240" s="152" t="s">
        <v>316</v>
      </c>
      <c r="F3240" s="153" t="s">
        <v>1478</v>
      </c>
      <c r="I3240" s="154"/>
      <c r="L3240" s="33"/>
      <c r="M3240" s="155"/>
      <c r="T3240" s="57"/>
      <c r="AT3240" s="18" t="s">
        <v>316</v>
      </c>
      <c r="AU3240" s="18" t="s">
        <v>84</v>
      </c>
    </row>
    <row r="3241" spans="2:65" s="13" customFormat="1" ht="11.25">
      <c r="B3241" s="162"/>
      <c r="D3241" s="152" t="s">
        <v>318</v>
      </c>
      <c r="E3241" s="163" t="s">
        <v>1</v>
      </c>
      <c r="F3241" s="164" t="s">
        <v>201</v>
      </c>
      <c r="H3241" s="165">
        <v>52.24</v>
      </c>
      <c r="I3241" s="166"/>
      <c r="L3241" s="162"/>
      <c r="M3241" s="167"/>
      <c r="T3241" s="168"/>
      <c r="AT3241" s="163" t="s">
        <v>318</v>
      </c>
      <c r="AU3241" s="163" t="s">
        <v>84</v>
      </c>
      <c r="AV3241" s="13" t="s">
        <v>84</v>
      </c>
      <c r="AW3241" s="13" t="s">
        <v>32</v>
      </c>
      <c r="AX3241" s="13" t="s">
        <v>82</v>
      </c>
      <c r="AY3241" s="163" t="s">
        <v>307</v>
      </c>
    </row>
    <row r="3242" spans="2:65" s="1" customFormat="1" ht="11.25">
      <c r="B3242" s="33"/>
      <c r="D3242" s="152" t="s">
        <v>648</v>
      </c>
      <c r="F3242" s="187" t="s">
        <v>3601</v>
      </c>
      <c r="L3242" s="33"/>
      <c r="M3242" s="155"/>
      <c r="T3242" s="57"/>
      <c r="AU3242" s="18" t="s">
        <v>84</v>
      </c>
    </row>
    <row r="3243" spans="2:65" s="1" customFormat="1" ht="11.25">
      <c r="B3243" s="33"/>
      <c r="D3243" s="152" t="s">
        <v>648</v>
      </c>
      <c r="F3243" s="188" t="s">
        <v>3110</v>
      </c>
      <c r="H3243" s="189">
        <v>0</v>
      </c>
      <c r="L3243" s="33"/>
      <c r="M3243" s="155"/>
      <c r="T3243" s="57"/>
      <c r="AU3243" s="18" t="s">
        <v>84</v>
      </c>
    </row>
    <row r="3244" spans="2:65" s="1" customFormat="1" ht="11.25">
      <c r="B3244" s="33"/>
      <c r="D3244" s="152" t="s">
        <v>648</v>
      </c>
      <c r="F3244" s="188" t="s">
        <v>3376</v>
      </c>
      <c r="H3244" s="189">
        <v>5.73</v>
      </c>
      <c r="L3244" s="33"/>
      <c r="M3244" s="155"/>
      <c r="T3244" s="57"/>
      <c r="AU3244" s="18" t="s">
        <v>84</v>
      </c>
    </row>
    <row r="3245" spans="2:65" s="1" customFormat="1" ht="11.25">
      <c r="B3245" s="33"/>
      <c r="D3245" s="152" t="s">
        <v>648</v>
      </c>
      <c r="F3245" s="188" t="s">
        <v>3112</v>
      </c>
      <c r="H3245" s="189">
        <v>0</v>
      </c>
      <c r="L3245" s="33"/>
      <c r="M3245" s="155"/>
      <c r="T3245" s="57"/>
      <c r="AU3245" s="18" t="s">
        <v>84</v>
      </c>
    </row>
    <row r="3246" spans="2:65" s="1" customFormat="1" ht="11.25">
      <c r="B3246" s="33"/>
      <c r="D3246" s="152" t="s">
        <v>648</v>
      </c>
      <c r="F3246" s="188" t="s">
        <v>3377</v>
      </c>
      <c r="H3246" s="189">
        <v>1.83</v>
      </c>
      <c r="L3246" s="33"/>
      <c r="M3246" s="155"/>
      <c r="T3246" s="57"/>
      <c r="AU3246" s="18" t="s">
        <v>84</v>
      </c>
    </row>
    <row r="3247" spans="2:65" s="1" customFormat="1" ht="11.25">
      <c r="B3247" s="33"/>
      <c r="D3247" s="152" t="s">
        <v>648</v>
      </c>
      <c r="F3247" s="188" t="s">
        <v>3114</v>
      </c>
      <c r="H3247" s="189">
        <v>0</v>
      </c>
      <c r="L3247" s="33"/>
      <c r="M3247" s="155"/>
      <c r="T3247" s="57"/>
      <c r="AU3247" s="18" t="s">
        <v>84</v>
      </c>
    </row>
    <row r="3248" spans="2:65" s="1" customFormat="1" ht="11.25">
      <c r="B3248" s="33"/>
      <c r="D3248" s="152" t="s">
        <v>648</v>
      </c>
      <c r="F3248" s="188" t="s">
        <v>3378</v>
      </c>
      <c r="H3248" s="189">
        <v>4.9800000000000004</v>
      </c>
      <c r="L3248" s="33"/>
      <c r="M3248" s="155"/>
      <c r="T3248" s="57"/>
      <c r="AU3248" s="18" t="s">
        <v>84</v>
      </c>
    </row>
    <row r="3249" spans="2:65" s="1" customFormat="1" ht="11.25">
      <c r="B3249" s="33"/>
      <c r="D3249" s="152" t="s">
        <v>648</v>
      </c>
      <c r="F3249" s="188" t="s">
        <v>3116</v>
      </c>
      <c r="H3249" s="189">
        <v>0</v>
      </c>
      <c r="L3249" s="33"/>
      <c r="M3249" s="155"/>
      <c r="T3249" s="57"/>
      <c r="AU3249" s="18" t="s">
        <v>84</v>
      </c>
    </row>
    <row r="3250" spans="2:65" s="1" customFormat="1" ht="11.25">
      <c r="B3250" s="33"/>
      <c r="D3250" s="152" t="s">
        <v>648</v>
      </c>
      <c r="F3250" s="188" t="s">
        <v>3379</v>
      </c>
      <c r="H3250" s="189">
        <v>8.98</v>
      </c>
      <c r="L3250" s="33"/>
      <c r="M3250" s="155"/>
      <c r="T3250" s="57"/>
      <c r="AU3250" s="18" t="s">
        <v>84</v>
      </c>
    </row>
    <row r="3251" spans="2:65" s="1" customFormat="1" ht="11.25">
      <c r="B3251" s="33"/>
      <c r="D3251" s="152" t="s">
        <v>648</v>
      </c>
      <c r="F3251" s="188" t="s">
        <v>3129</v>
      </c>
      <c r="H3251" s="189">
        <v>0</v>
      </c>
      <c r="L3251" s="33"/>
      <c r="M3251" s="155"/>
      <c r="T3251" s="57"/>
      <c r="AU3251" s="18" t="s">
        <v>84</v>
      </c>
    </row>
    <row r="3252" spans="2:65" s="1" customFormat="1" ht="11.25">
      <c r="B3252" s="33"/>
      <c r="D3252" s="152" t="s">
        <v>648</v>
      </c>
      <c r="F3252" s="188" t="s">
        <v>3385</v>
      </c>
      <c r="H3252" s="189">
        <v>5.23</v>
      </c>
      <c r="L3252" s="33"/>
      <c r="M3252" s="155"/>
      <c r="T3252" s="57"/>
      <c r="AU3252" s="18" t="s">
        <v>84</v>
      </c>
    </row>
    <row r="3253" spans="2:65" s="1" customFormat="1" ht="11.25">
      <c r="B3253" s="33"/>
      <c r="D3253" s="152" t="s">
        <v>648</v>
      </c>
      <c r="F3253" s="188" t="s">
        <v>3138</v>
      </c>
      <c r="H3253" s="189">
        <v>0</v>
      </c>
      <c r="L3253" s="33"/>
      <c r="M3253" s="155"/>
      <c r="T3253" s="57"/>
      <c r="AU3253" s="18" t="s">
        <v>84</v>
      </c>
    </row>
    <row r="3254" spans="2:65" s="1" customFormat="1" ht="11.25">
      <c r="B3254" s="33"/>
      <c r="D3254" s="152" t="s">
        <v>648</v>
      </c>
      <c r="F3254" s="188" t="s">
        <v>3386</v>
      </c>
      <c r="H3254" s="189">
        <v>3.5</v>
      </c>
      <c r="L3254" s="33"/>
      <c r="M3254" s="155"/>
      <c r="T3254" s="57"/>
      <c r="AU3254" s="18" t="s">
        <v>84</v>
      </c>
    </row>
    <row r="3255" spans="2:65" s="1" customFormat="1" ht="11.25">
      <c r="B3255" s="33"/>
      <c r="D3255" s="152" t="s">
        <v>648</v>
      </c>
      <c r="F3255" s="188" t="s">
        <v>3144</v>
      </c>
      <c r="H3255" s="189">
        <v>0</v>
      </c>
      <c r="L3255" s="33"/>
      <c r="M3255" s="155"/>
      <c r="T3255" s="57"/>
      <c r="AU3255" s="18" t="s">
        <v>84</v>
      </c>
    </row>
    <row r="3256" spans="2:65" s="1" customFormat="1" ht="11.25">
      <c r="B3256" s="33"/>
      <c r="D3256" s="152" t="s">
        <v>648</v>
      </c>
      <c r="F3256" s="188" t="s">
        <v>3386</v>
      </c>
      <c r="H3256" s="189">
        <v>3.5</v>
      </c>
      <c r="L3256" s="33"/>
      <c r="M3256" s="155"/>
      <c r="T3256" s="57"/>
      <c r="AU3256" s="18" t="s">
        <v>84</v>
      </c>
    </row>
    <row r="3257" spans="2:65" s="1" customFormat="1" ht="11.25">
      <c r="B3257" s="33"/>
      <c r="D3257" s="152" t="s">
        <v>648</v>
      </c>
      <c r="F3257" s="188" t="s">
        <v>3155</v>
      </c>
      <c r="H3257" s="189">
        <v>0</v>
      </c>
      <c r="L3257" s="33"/>
      <c r="M3257" s="155"/>
      <c r="T3257" s="57"/>
      <c r="AU3257" s="18" t="s">
        <v>84</v>
      </c>
    </row>
    <row r="3258" spans="2:65" s="1" customFormat="1" ht="11.25">
      <c r="B3258" s="33"/>
      <c r="D3258" s="152" t="s">
        <v>648</v>
      </c>
      <c r="F3258" s="188" t="s">
        <v>3397</v>
      </c>
      <c r="H3258" s="189">
        <v>8.93</v>
      </c>
      <c r="L3258" s="33"/>
      <c r="M3258" s="155"/>
      <c r="T3258" s="57"/>
      <c r="AU3258" s="18" t="s">
        <v>84</v>
      </c>
    </row>
    <row r="3259" spans="2:65" s="1" customFormat="1" ht="11.25">
      <c r="B3259" s="33"/>
      <c r="D3259" s="152" t="s">
        <v>648</v>
      </c>
      <c r="F3259" s="188" t="s">
        <v>3157</v>
      </c>
      <c r="H3259" s="189">
        <v>0</v>
      </c>
      <c r="L3259" s="33"/>
      <c r="M3259" s="155"/>
      <c r="T3259" s="57"/>
      <c r="AU3259" s="18" t="s">
        <v>84</v>
      </c>
    </row>
    <row r="3260" spans="2:65" s="1" customFormat="1" ht="11.25">
      <c r="B3260" s="33"/>
      <c r="D3260" s="152" t="s">
        <v>648</v>
      </c>
      <c r="F3260" s="188" t="s">
        <v>3398</v>
      </c>
      <c r="H3260" s="189">
        <v>5.68</v>
      </c>
      <c r="L3260" s="33"/>
      <c r="M3260" s="155"/>
      <c r="T3260" s="57"/>
      <c r="AU3260" s="18" t="s">
        <v>84</v>
      </c>
    </row>
    <row r="3261" spans="2:65" s="1" customFormat="1" ht="11.25">
      <c r="B3261" s="33"/>
      <c r="D3261" s="152" t="s">
        <v>648</v>
      </c>
      <c r="F3261" s="188" t="s">
        <v>3159</v>
      </c>
      <c r="H3261" s="189">
        <v>0</v>
      </c>
      <c r="L3261" s="33"/>
      <c r="M3261" s="155"/>
      <c r="T3261" s="57"/>
      <c r="AU3261" s="18" t="s">
        <v>84</v>
      </c>
    </row>
    <row r="3262" spans="2:65" s="1" customFormat="1" ht="11.25">
      <c r="B3262" s="33"/>
      <c r="D3262" s="152" t="s">
        <v>648</v>
      </c>
      <c r="F3262" s="188" t="s">
        <v>3399</v>
      </c>
      <c r="H3262" s="189">
        <v>3.88</v>
      </c>
      <c r="L3262" s="33"/>
      <c r="M3262" s="155"/>
      <c r="T3262" s="57"/>
      <c r="AU3262" s="18" t="s">
        <v>84</v>
      </c>
    </row>
    <row r="3263" spans="2:65" s="1" customFormat="1" ht="11.25">
      <c r="B3263" s="33"/>
      <c r="D3263" s="152" t="s">
        <v>648</v>
      </c>
      <c r="F3263" s="188" t="s">
        <v>325</v>
      </c>
      <c r="H3263" s="189">
        <v>52.24</v>
      </c>
      <c r="L3263" s="33"/>
      <c r="M3263" s="155"/>
      <c r="T3263" s="57"/>
      <c r="AU3263" s="18" t="s">
        <v>84</v>
      </c>
    </row>
    <row r="3264" spans="2:65" s="1" customFormat="1" ht="24.2" customHeight="1">
      <c r="B3264" s="33"/>
      <c r="C3264" s="139" t="s">
        <v>2319</v>
      </c>
      <c r="D3264" s="139" t="s">
        <v>309</v>
      </c>
      <c r="E3264" s="140" t="s">
        <v>3924</v>
      </c>
      <c r="F3264" s="141" t="s">
        <v>3925</v>
      </c>
      <c r="G3264" s="142" t="s">
        <v>312</v>
      </c>
      <c r="H3264" s="143">
        <v>38.409999999999997</v>
      </c>
      <c r="I3264" s="144"/>
      <c r="J3264" s="145">
        <f>ROUND(I3264*H3264,2)</f>
        <v>0</v>
      </c>
      <c r="K3264" s="141" t="s">
        <v>1</v>
      </c>
      <c r="L3264" s="33"/>
      <c r="M3264" s="146" t="s">
        <v>1</v>
      </c>
      <c r="N3264" s="147" t="s">
        <v>40</v>
      </c>
      <c r="P3264" s="148">
        <f>O3264*H3264</f>
        <v>0</v>
      </c>
      <c r="Q3264" s="148">
        <v>3.1899660000000003E-2</v>
      </c>
      <c r="R3264" s="148">
        <f>Q3264*H3264</f>
        <v>1.2252659405999999</v>
      </c>
      <c r="S3264" s="148">
        <v>0</v>
      </c>
      <c r="T3264" s="149">
        <f>S3264*H3264</f>
        <v>0</v>
      </c>
      <c r="AR3264" s="150" t="s">
        <v>417</v>
      </c>
      <c r="AT3264" s="150" t="s">
        <v>309</v>
      </c>
      <c r="AU3264" s="150" t="s">
        <v>84</v>
      </c>
      <c r="AY3264" s="18" t="s">
        <v>307</v>
      </c>
      <c r="BE3264" s="151">
        <f>IF(N3264="základní",J3264,0)</f>
        <v>0</v>
      </c>
      <c r="BF3264" s="151">
        <f>IF(N3264="snížená",J3264,0)</f>
        <v>0</v>
      </c>
      <c r="BG3264" s="151">
        <f>IF(N3264="zákl. přenesená",J3264,0)</f>
        <v>0</v>
      </c>
      <c r="BH3264" s="151">
        <f>IF(N3264="sníž. přenesená",J3264,0)</f>
        <v>0</v>
      </c>
      <c r="BI3264" s="151">
        <f>IF(N3264="nulová",J3264,0)</f>
        <v>0</v>
      </c>
      <c r="BJ3264" s="18" t="s">
        <v>82</v>
      </c>
      <c r="BK3264" s="151">
        <f>ROUND(I3264*H3264,2)</f>
        <v>0</v>
      </c>
      <c r="BL3264" s="18" t="s">
        <v>417</v>
      </c>
      <c r="BM3264" s="150" t="s">
        <v>3926</v>
      </c>
    </row>
    <row r="3265" spans="2:65" s="1" customFormat="1" ht="11.25">
      <c r="B3265" s="33"/>
      <c r="D3265" s="152" t="s">
        <v>316</v>
      </c>
      <c r="F3265" s="153" t="s">
        <v>3925</v>
      </c>
      <c r="I3265" s="154"/>
      <c r="L3265" s="33"/>
      <c r="M3265" s="155"/>
      <c r="T3265" s="57"/>
      <c r="AT3265" s="18" t="s">
        <v>316</v>
      </c>
      <c r="AU3265" s="18" t="s">
        <v>84</v>
      </c>
    </row>
    <row r="3266" spans="2:65" s="13" customFormat="1" ht="11.25">
      <c r="B3266" s="162"/>
      <c r="D3266" s="152" t="s">
        <v>318</v>
      </c>
      <c r="E3266" s="163" t="s">
        <v>1</v>
      </c>
      <c r="F3266" s="164" t="s">
        <v>205</v>
      </c>
      <c r="H3266" s="165">
        <v>38.409999999999997</v>
      </c>
      <c r="I3266" s="166"/>
      <c r="L3266" s="162"/>
      <c r="M3266" s="167"/>
      <c r="T3266" s="168"/>
      <c r="AT3266" s="163" t="s">
        <v>318</v>
      </c>
      <c r="AU3266" s="163" t="s">
        <v>84</v>
      </c>
      <c r="AV3266" s="13" t="s">
        <v>84</v>
      </c>
      <c r="AW3266" s="13" t="s">
        <v>32</v>
      </c>
      <c r="AX3266" s="13" t="s">
        <v>82</v>
      </c>
      <c r="AY3266" s="163" t="s">
        <v>307</v>
      </c>
    </row>
    <row r="3267" spans="2:65" s="1" customFormat="1" ht="11.25">
      <c r="B3267" s="33"/>
      <c r="D3267" s="152" t="s">
        <v>648</v>
      </c>
      <c r="F3267" s="187" t="s">
        <v>3593</v>
      </c>
      <c r="L3267" s="33"/>
      <c r="M3267" s="155"/>
      <c r="T3267" s="57"/>
      <c r="AU3267" s="18" t="s">
        <v>84</v>
      </c>
    </row>
    <row r="3268" spans="2:65" s="1" customFormat="1" ht="11.25">
      <c r="B3268" s="33"/>
      <c r="D3268" s="152" t="s">
        <v>648</v>
      </c>
      <c r="F3268" s="188" t="s">
        <v>733</v>
      </c>
      <c r="H3268" s="189">
        <v>0</v>
      </c>
      <c r="L3268" s="33"/>
      <c r="M3268" s="155"/>
      <c r="T3268" s="57"/>
      <c r="AU3268" s="18" t="s">
        <v>84</v>
      </c>
    </row>
    <row r="3269" spans="2:65" s="1" customFormat="1" ht="11.25">
      <c r="B3269" s="33"/>
      <c r="D3269" s="152" t="s">
        <v>648</v>
      </c>
      <c r="F3269" s="188" t="s">
        <v>734</v>
      </c>
      <c r="H3269" s="189">
        <v>64.400000000000006</v>
      </c>
      <c r="L3269" s="33"/>
      <c r="M3269" s="155"/>
      <c r="T3269" s="57"/>
      <c r="AU3269" s="18" t="s">
        <v>84</v>
      </c>
    </row>
    <row r="3270" spans="2:65" s="1" customFormat="1" ht="11.25">
      <c r="B3270" s="33"/>
      <c r="D3270" s="152" t="s">
        <v>648</v>
      </c>
      <c r="F3270" s="188" t="s">
        <v>3594</v>
      </c>
      <c r="H3270" s="189">
        <v>-5.3280000000000003</v>
      </c>
      <c r="L3270" s="33"/>
      <c r="M3270" s="155"/>
      <c r="T3270" s="57"/>
      <c r="AU3270" s="18" t="s">
        <v>84</v>
      </c>
    </row>
    <row r="3271" spans="2:65" s="1" customFormat="1" ht="11.25">
      <c r="B3271" s="33"/>
      <c r="D3271" s="152" t="s">
        <v>648</v>
      </c>
      <c r="F3271" s="188" t="s">
        <v>3595</v>
      </c>
      <c r="H3271" s="189">
        <v>-0.42</v>
      </c>
      <c r="L3271" s="33"/>
      <c r="M3271" s="155"/>
      <c r="T3271" s="57"/>
      <c r="AU3271" s="18" t="s">
        <v>84</v>
      </c>
    </row>
    <row r="3272" spans="2:65" s="1" customFormat="1" ht="11.25">
      <c r="B3272" s="33"/>
      <c r="D3272" s="152" t="s">
        <v>648</v>
      </c>
      <c r="F3272" s="188" t="s">
        <v>735</v>
      </c>
      <c r="H3272" s="189">
        <v>0</v>
      </c>
      <c r="L3272" s="33"/>
      <c r="M3272" s="155"/>
      <c r="T3272" s="57"/>
      <c r="AU3272" s="18" t="s">
        <v>84</v>
      </c>
    </row>
    <row r="3273" spans="2:65" s="1" customFormat="1" ht="11.25">
      <c r="B3273" s="33"/>
      <c r="D3273" s="152" t="s">
        <v>648</v>
      </c>
      <c r="F3273" s="188" t="s">
        <v>734</v>
      </c>
      <c r="H3273" s="189">
        <v>64.400000000000006</v>
      </c>
      <c r="L3273" s="33"/>
      <c r="M3273" s="155"/>
      <c r="T3273" s="57"/>
      <c r="AU3273" s="18" t="s">
        <v>84</v>
      </c>
    </row>
    <row r="3274" spans="2:65" s="1" customFormat="1" ht="11.25">
      <c r="B3274" s="33"/>
      <c r="D3274" s="152" t="s">
        <v>648</v>
      </c>
      <c r="F3274" s="188" t="s">
        <v>3594</v>
      </c>
      <c r="H3274" s="189">
        <v>-5.3280000000000003</v>
      </c>
      <c r="L3274" s="33"/>
      <c r="M3274" s="155"/>
      <c r="T3274" s="57"/>
      <c r="AU3274" s="18" t="s">
        <v>84</v>
      </c>
    </row>
    <row r="3275" spans="2:65" s="1" customFormat="1" ht="11.25">
      <c r="B3275" s="33"/>
      <c r="D3275" s="152" t="s">
        <v>648</v>
      </c>
      <c r="F3275" s="188" t="s">
        <v>3595</v>
      </c>
      <c r="H3275" s="189">
        <v>-0.42</v>
      </c>
      <c r="L3275" s="33"/>
      <c r="M3275" s="155"/>
      <c r="T3275" s="57"/>
      <c r="AU3275" s="18" t="s">
        <v>84</v>
      </c>
    </row>
    <row r="3276" spans="2:65" s="1" customFormat="1" ht="11.25">
      <c r="B3276" s="33"/>
      <c r="D3276" s="152" t="s">
        <v>648</v>
      </c>
      <c r="F3276" s="188" t="s">
        <v>325</v>
      </c>
      <c r="H3276" s="189">
        <v>117.304</v>
      </c>
      <c r="L3276" s="33"/>
      <c r="M3276" s="155"/>
      <c r="T3276" s="57"/>
      <c r="AU3276" s="18" t="s">
        <v>84</v>
      </c>
    </row>
    <row r="3277" spans="2:65" s="1" customFormat="1" ht="24.2" customHeight="1">
      <c r="B3277" s="33"/>
      <c r="C3277" s="139" t="s">
        <v>2325</v>
      </c>
      <c r="D3277" s="139" t="s">
        <v>309</v>
      </c>
      <c r="E3277" s="140" t="s">
        <v>3927</v>
      </c>
      <c r="F3277" s="141" t="s">
        <v>3928</v>
      </c>
      <c r="G3277" s="142" t="s">
        <v>312</v>
      </c>
      <c r="H3277" s="143">
        <v>78.11</v>
      </c>
      <c r="I3277" s="144"/>
      <c r="J3277" s="145">
        <f>ROUND(I3277*H3277,2)</f>
        <v>0</v>
      </c>
      <c r="K3277" s="141" t="s">
        <v>1</v>
      </c>
      <c r="L3277" s="33"/>
      <c r="M3277" s="146" t="s">
        <v>1</v>
      </c>
      <c r="N3277" s="147" t="s">
        <v>40</v>
      </c>
      <c r="P3277" s="148">
        <f>O3277*H3277</f>
        <v>0</v>
      </c>
      <c r="Q3277" s="148">
        <v>4.6074660000000003E-2</v>
      </c>
      <c r="R3277" s="148">
        <f>Q3277*H3277</f>
        <v>3.5988916926000001</v>
      </c>
      <c r="S3277" s="148">
        <v>0</v>
      </c>
      <c r="T3277" s="149">
        <f>S3277*H3277</f>
        <v>0</v>
      </c>
      <c r="AR3277" s="150" t="s">
        <v>417</v>
      </c>
      <c r="AT3277" s="150" t="s">
        <v>309</v>
      </c>
      <c r="AU3277" s="150" t="s">
        <v>84</v>
      </c>
      <c r="AY3277" s="18" t="s">
        <v>307</v>
      </c>
      <c r="BE3277" s="151">
        <f>IF(N3277="základní",J3277,0)</f>
        <v>0</v>
      </c>
      <c r="BF3277" s="151">
        <f>IF(N3277="snížená",J3277,0)</f>
        <v>0</v>
      </c>
      <c r="BG3277" s="151">
        <f>IF(N3277="zákl. přenesená",J3277,0)</f>
        <v>0</v>
      </c>
      <c r="BH3277" s="151">
        <f>IF(N3277="sníž. přenesená",J3277,0)</f>
        <v>0</v>
      </c>
      <c r="BI3277" s="151">
        <f>IF(N3277="nulová",J3277,0)</f>
        <v>0</v>
      </c>
      <c r="BJ3277" s="18" t="s">
        <v>82</v>
      </c>
      <c r="BK3277" s="151">
        <f>ROUND(I3277*H3277,2)</f>
        <v>0</v>
      </c>
      <c r="BL3277" s="18" t="s">
        <v>417</v>
      </c>
      <c r="BM3277" s="150" t="s">
        <v>3929</v>
      </c>
    </row>
    <row r="3278" spans="2:65" s="1" customFormat="1" ht="11.25">
      <c r="B3278" s="33"/>
      <c r="D3278" s="152" t="s">
        <v>316</v>
      </c>
      <c r="F3278" s="153" t="s">
        <v>3928</v>
      </c>
      <c r="I3278" s="154"/>
      <c r="L3278" s="33"/>
      <c r="M3278" s="155"/>
      <c r="T3278" s="57"/>
      <c r="AT3278" s="18" t="s">
        <v>316</v>
      </c>
      <c r="AU3278" s="18" t="s">
        <v>84</v>
      </c>
    </row>
    <row r="3279" spans="2:65" s="13" customFormat="1" ht="11.25">
      <c r="B3279" s="162"/>
      <c r="D3279" s="152" t="s">
        <v>318</v>
      </c>
      <c r="E3279" s="163" t="s">
        <v>1</v>
      </c>
      <c r="F3279" s="164" t="s">
        <v>207</v>
      </c>
      <c r="H3279" s="165">
        <v>78.11</v>
      </c>
      <c r="I3279" s="166"/>
      <c r="L3279" s="162"/>
      <c r="M3279" s="167"/>
      <c r="T3279" s="168"/>
      <c r="AT3279" s="163" t="s">
        <v>318</v>
      </c>
      <c r="AU3279" s="163" t="s">
        <v>84</v>
      </c>
      <c r="AV3279" s="13" t="s">
        <v>84</v>
      </c>
      <c r="AW3279" s="13" t="s">
        <v>32</v>
      </c>
      <c r="AX3279" s="13" t="s">
        <v>82</v>
      </c>
      <c r="AY3279" s="163" t="s">
        <v>307</v>
      </c>
    </row>
    <row r="3280" spans="2:65" s="1" customFormat="1" ht="11.25">
      <c r="B3280" s="33"/>
      <c r="D3280" s="152" t="s">
        <v>648</v>
      </c>
      <c r="F3280" s="187" t="s">
        <v>3596</v>
      </c>
      <c r="L3280" s="33"/>
      <c r="M3280" s="155"/>
      <c r="T3280" s="57"/>
      <c r="AU3280" s="18" t="s">
        <v>84</v>
      </c>
    </row>
    <row r="3281" spans="2:65" s="1" customFormat="1" ht="11.25">
      <c r="B3281" s="33"/>
      <c r="D3281" s="152" t="s">
        <v>648</v>
      </c>
      <c r="F3281" s="188" t="s">
        <v>3597</v>
      </c>
      <c r="H3281" s="189">
        <v>101.1</v>
      </c>
      <c r="L3281" s="33"/>
      <c r="M3281" s="155"/>
      <c r="T3281" s="57"/>
      <c r="AU3281" s="18" t="s">
        <v>84</v>
      </c>
    </row>
    <row r="3282" spans="2:65" s="1" customFormat="1" ht="11.25">
      <c r="B3282" s="33"/>
      <c r="D3282" s="152" t="s">
        <v>648</v>
      </c>
      <c r="F3282" s="188" t="s">
        <v>3598</v>
      </c>
      <c r="H3282" s="189">
        <v>27.776</v>
      </c>
      <c r="L3282" s="33"/>
      <c r="M3282" s="155"/>
      <c r="T3282" s="57"/>
      <c r="AU3282" s="18" t="s">
        <v>84</v>
      </c>
    </row>
    <row r="3283" spans="2:65" s="1" customFormat="1" ht="11.25">
      <c r="B3283" s="33"/>
      <c r="D3283" s="152" t="s">
        <v>648</v>
      </c>
      <c r="F3283" s="188" t="s">
        <v>3599</v>
      </c>
      <c r="H3283" s="189">
        <v>1.1599999999999999</v>
      </c>
      <c r="L3283" s="33"/>
      <c r="M3283" s="155"/>
      <c r="T3283" s="57"/>
      <c r="AU3283" s="18" t="s">
        <v>84</v>
      </c>
    </row>
    <row r="3284" spans="2:65" s="1" customFormat="1" ht="11.25">
      <c r="B3284" s="33"/>
      <c r="D3284" s="152" t="s">
        <v>648</v>
      </c>
      <c r="F3284" s="188" t="s">
        <v>3600</v>
      </c>
      <c r="H3284" s="189">
        <v>1.86</v>
      </c>
      <c r="L3284" s="33"/>
      <c r="M3284" s="155"/>
      <c r="T3284" s="57"/>
      <c r="AU3284" s="18" t="s">
        <v>84</v>
      </c>
    </row>
    <row r="3285" spans="2:65" s="1" customFormat="1" ht="11.25">
      <c r="B3285" s="33"/>
      <c r="D3285" s="152" t="s">
        <v>648</v>
      </c>
      <c r="F3285" s="188" t="s">
        <v>325</v>
      </c>
      <c r="H3285" s="189">
        <v>131.89599999999999</v>
      </c>
      <c r="L3285" s="33"/>
      <c r="M3285" s="155"/>
      <c r="T3285" s="57"/>
      <c r="AU3285" s="18" t="s">
        <v>84</v>
      </c>
    </row>
    <row r="3286" spans="2:65" s="1" customFormat="1" ht="16.5" customHeight="1">
      <c r="B3286" s="33"/>
      <c r="C3286" s="139" t="s">
        <v>2336</v>
      </c>
      <c r="D3286" s="139" t="s">
        <v>309</v>
      </c>
      <c r="E3286" s="140" t="s">
        <v>3930</v>
      </c>
      <c r="F3286" s="141" t="s">
        <v>3931</v>
      </c>
      <c r="G3286" s="142" t="s">
        <v>312</v>
      </c>
      <c r="H3286" s="143">
        <v>69.472999999999999</v>
      </c>
      <c r="I3286" s="144"/>
      <c r="J3286" s="145">
        <f>ROUND(I3286*H3286,2)</f>
        <v>0</v>
      </c>
      <c r="K3286" s="141" t="s">
        <v>313</v>
      </c>
      <c r="L3286" s="33"/>
      <c r="M3286" s="146" t="s">
        <v>1</v>
      </c>
      <c r="N3286" s="147" t="s">
        <v>40</v>
      </c>
      <c r="P3286" s="148">
        <f>O3286*H3286</f>
        <v>0</v>
      </c>
      <c r="Q3286" s="148">
        <v>0</v>
      </c>
      <c r="R3286" s="148">
        <f>Q3286*H3286</f>
        <v>0</v>
      </c>
      <c r="S3286" s="148">
        <v>0</v>
      </c>
      <c r="T3286" s="149">
        <f>S3286*H3286</f>
        <v>0</v>
      </c>
      <c r="AR3286" s="150" t="s">
        <v>417</v>
      </c>
      <c r="AT3286" s="150" t="s">
        <v>309</v>
      </c>
      <c r="AU3286" s="150" t="s">
        <v>84</v>
      </c>
      <c r="AY3286" s="18" t="s">
        <v>307</v>
      </c>
      <c r="BE3286" s="151">
        <f>IF(N3286="základní",J3286,0)</f>
        <v>0</v>
      </c>
      <c r="BF3286" s="151">
        <f>IF(N3286="snížená",J3286,0)</f>
        <v>0</v>
      </c>
      <c r="BG3286" s="151">
        <f>IF(N3286="zákl. přenesená",J3286,0)</f>
        <v>0</v>
      </c>
      <c r="BH3286" s="151">
        <f>IF(N3286="sníž. přenesená",J3286,0)</f>
        <v>0</v>
      </c>
      <c r="BI3286" s="151">
        <f>IF(N3286="nulová",J3286,0)</f>
        <v>0</v>
      </c>
      <c r="BJ3286" s="18" t="s">
        <v>82</v>
      </c>
      <c r="BK3286" s="151">
        <f>ROUND(I3286*H3286,2)</f>
        <v>0</v>
      </c>
      <c r="BL3286" s="18" t="s">
        <v>417</v>
      </c>
      <c r="BM3286" s="150" t="s">
        <v>3932</v>
      </c>
    </row>
    <row r="3287" spans="2:65" s="1" customFormat="1" ht="19.5">
      <c r="B3287" s="33"/>
      <c r="D3287" s="152" t="s">
        <v>316</v>
      </c>
      <c r="F3287" s="153" t="s">
        <v>3933</v>
      </c>
      <c r="I3287" s="154"/>
      <c r="L3287" s="33"/>
      <c r="M3287" s="155"/>
      <c r="T3287" s="57"/>
      <c r="AT3287" s="18" t="s">
        <v>316</v>
      </c>
      <c r="AU3287" s="18" t="s">
        <v>84</v>
      </c>
    </row>
    <row r="3288" spans="2:65" s="12" customFormat="1" ht="11.25">
      <c r="B3288" s="156"/>
      <c r="D3288" s="152" t="s">
        <v>318</v>
      </c>
      <c r="E3288" s="157" t="s">
        <v>1</v>
      </c>
      <c r="F3288" s="158" t="s">
        <v>3825</v>
      </c>
      <c r="H3288" s="157" t="s">
        <v>1</v>
      </c>
      <c r="I3288" s="159"/>
      <c r="L3288" s="156"/>
      <c r="M3288" s="160"/>
      <c r="T3288" s="161"/>
      <c r="AT3288" s="157" t="s">
        <v>318</v>
      </c>
      <c r="AU3288" s="157" t="s">
        <v>84</v>
      </c>
      <c r="AV3288" s="12" t="s">
        <v>82</v>
      </c>
      <c r="AW3288" s="12" t="s">
        <v>32</v>
      </c>
      <c r="AX3288" s="12" t="s">
        <v>75</v>
      </c>
      <c r="AY3288" s="157" t="s">
        <v>307</v>
      </c>
    </row>
    <row r="3289" spans="2:65" s="13" customFormat="1" ht="11.25">
      <c r="B3289" s="162"/>
      <c r="D3289" s="152" t="s">
        <v>318</v>
      </c>
      <c r="E3289" s="163" t="s">
        <v>1</v>
      </c>
      <c r="F3289" s="164" t="s">
        <v>3826</v>
      </c>
      <c r="H3289" s="165">
        <v>63.472999999999999</v>
      </c>
      <c r="I3289" s="166"/>
      <c r="L3289" s="162"/>
      <c r="M3289" s="167"/>
      <c r="T3289" s="168"/>
      <c r="AT3289" s="163" t="s">
        <v>318</v>
      </c>
      <c r="AU3289" s="163" t="s">
        <v>84</v>
      </c>
      <c r="AV3289" s="13" t="s">
        <v>84</v>
      </c>
      <c r="AW3289" s="13" t="s">
        <v>32</v>
      </c>
      <c r="AX3289" s="13" t="s">
        <v>75</v>
      </c>
      <c r="AY3289" s="163" t="s">
        <v>307</v>
      </c>
    </row>
    <row r="3290" spans="2:65" s="13" customFormat="1" ht="11.25">
      <c r="B3290" s="162"/>
      <c r="D3290" s="152" t="s">
        <v>318</v>
      </c>
      <c r="E3290" s="163" t="s">
        <v>1</v>
      </c>
      <c r="F3290" s="164" t="s">
        <v>3827</v>
      </c>
      <c r="H3290" s="165">
        <v>6</v>
      </c>
      <c r="I3290" s="166"/>
      <c r="L3290" s="162"/>
      <c r="M3290" s="167"/>
      <c r="T3290" s="168"/>
      <c r="AT3290" s="163" t="s">
        <v>318</v>
      </c>
      <c r="AU3290" s="163" t="s">
        <v>84</v>
      </c>
      <c r="AV3290" s="13" t="s">
        <v>84</v>
      </c>
      <c r="AW3290" s="13" t="s">
        <v>32</v>
      </c>
      <c r="AX3290" s="13" t="s">
        <v>75</v>
      </c>
      <c r="AY3290" s="163" t="s">
        <v>307</v>
      </c>
    </row>
    <row r="3291" spans="2:65" s="14" customFormat="1" ht="11.25">
      <c r="B3291" s="169"/>
      <c r="D3291" s="152" t="s">
        <v>318</v>
      </c>
      <c r="E3291" s="170" t="s">
        <v>1</v>
      </c>
      <c r="F3291" s="171" t="s">
        <v>325</v>
      </c>
      <c r="H3291" s="172">
        <v>69.472999999999999</v>
      </c>
      <c r="I3291" s="173"/>
      <c r="L3291" s="169"/>
      <c r="M3291" s="174"/>
      <c r="T3291" s="175"/>
      <c r="AT3291" s="170" t="s">
        <v>318</v>
      </c>
      <c r="AU3291" s="170" t="s">
        <v>84</v>
      </c>
      <c r="AV3291" s="14" t="s">
        <v>314</v>
      </c>
      <c r="AW3291" s="14" t="s">
        <v>32</v>
      </c>
      <c r="AX3291" s="14" t="s">
        <v>82</v>
      </c>
      <c r="AY3291" s="170" t="s">
        <v>307</v>
      </c>
    </row>
    <row r="3292" spans="2:65" s="1" customFormat="1" ht="24.2" customHeight="1">
      <c r="B3292" s="33"/>
      <c r="C3292" s="177" t="s">
        <v>2338</v>
      </c>
      <c r="D3292" s="177" t="s">
        <v>390</v>
      </c>
      <c r="E3292" s="178" t="s">
        <v>1491</v>
      </c>
      <c r="F3292" s="179" t="s">
        <v>1492</v>
      </c>
      <c r="G3292" s="180" t="s">
        <v>312</v>
      </c>
      <c r="H3292" s="181">
        <v>78.052999999999997</v>
      </c>
      <c r="I3292" s="182"/>
      <c r="J3292" s="183">
        <f>ROUND(I3292*H3292,2)</f>
        <v>0</v>
      </c>
      <c r="K3292" s="179" t="s">
        <v>313</v>
      </c>
      <c r="L3292" s="184"/>
      <c r="M3292" s="185" t="s">
        <v>1</v>
      </c>
      <c r="N3292" s="186" t="s">
        <v>40</v>
      </c>
      <c r="P3292" s="148">
        <f>O3292*H3292</f>
        <v>0</v>
      </c>
      <c r="Q3292" s="148">
        <v>1.3999999999999999E-4</v>
      </c>
      <c r="R3292" s="148">
        <f>Q3292*H3292</f>
        <v>1.0927419999999998E-2</v>
      </c>
      <c r="S3292" s="148">
        <v>0</v>
      </c>
      <c r="T3292" s="149">
        <f>S3292*H3292</f>
        <v>0</v>
      </c>
      <c r="AR3292" s="150" t="s">
        <v>524</v>
      </c>
      <c r="AT3292" s="150" t="s">
        <v>390</v>
      </c>
      <c r="AU3292" s="150" t="s">
        <v>84</v>
      </c>
      <c r="AY3292" s="18" t="s">
        <v>307</v>
      </c>
      <c r="BE3292" s="151">
        <f>IF(N3292="základní",J3292,0)</f>
        <v>0</v>
      </c>
      <c r="BF3292" s="151">
        <f>IF(N3292="snížená",J3292,0)</f>
        <v>0</v>
      </c>
      <c r="BG3292" s="151">
        <f>IF(N3292="zákl. přenesená",J3292,0)</f>
        <v>0</v>
      </c>
      <c r="BH3292" s="151">
        <f>IF(N3292="sníž. přenesená",J3292,0)</f>
        <v>0</v>
      </c>
      <c r="BI3292" s="151">
        <f>IF(N3292="nulová",J3292,0)</f>
        <v>0</v>
      </c>
      <c r="BJ3292" s="18" t="s">
        <v>82</v>
      </c>
      <c r="BK3292" s="151">
        <f>ROUND(I3292*H3292,2)</f>
        <v>0</v>
      </c>
      <c r="BL3292" s="18" t="s">
        <v>417</v>
      </c>
      <c r="BM3292" s="150" t="s">
        <v>3934</v>
      </c>
    </row>
    <row r="3293" spans="2:65" s="1" customFormat="1" ht="19.5">
      <c r="B3293" s="33"/>
      <c r="D3293" s="152" t="s">
        <v>316</v>
      </c>
      <c r="F3293" s="153" t="s">
        <v>1492</v>
      </c>
      <c r="I3293" s="154"/>
      <c r="L3293" s="33"/>
      <c r="M3293" s="155"/>
      <c r="T3293" s="57"/>
      <c r="AT3293" s="18" t="s">
        <v>316</v>
      </c>
      <c r="AU3293" s="18" t="s">
        <v>84</v>
      </c>
    </row>
    <row r="3294" spans="2:65" s="13" customFormat="1" ht="11.25">
      <c r="B3294" s="162"/>
      <c r="D3294" s="152" t="s">
        <v>318</v>
      </c>
      <c r="F3294" s="164" t="s">
        <v>3935</v>
      </c>
      <c r="H3294" s="165">
        <v>78.052999999999997</v>
      </c>
      <c r="I3294" s="166"/>
      <c r="L3294" s="162"/>
      <c r="M3294" s="167"/>
      <c r="T3294" s="168"/>
      <c r="AT3294" s="163" t="s">
        <v>318</v>
      </c>
      <c r="AU3294" s="163" t="s">
        <v>84</v>
      </c>
      <c r="AV3294" s="13" t="s">
        <v>84</v>
      </c>
      <c r="AW3294" s="13" t="s">
        <v>4</v>
      </c>
      <c r="AX3294" s="13" t="s">
        <v>82</v>
      </c>
      <c r="AY3294" s="163" t="s">
        <v>307</v>
      </c>
    </row>
    <row r="3295" spans="2:65" s="1" customFormat="1" ht="21.75" customHeight="1">
      <c r="B3295" s="33"/>
      <c r="C3295" s="139" t="s">
        <v>2340</v>
      </c>
      <c r="D3295" s="139" t="s">
        <v>309</v>
      </c>
      <c r="E3295" s="140" t="s">
        <v>1515</v>
      </c>
      <c r="F3295" s="141" t="s">
        <v>1516</v>
      </c>
      <c r="G3295" s="142" t="s">
        <v>398</v>
      </c>
      <c r="H3295" s="143">
        <v>38.799999999999997</v>
      </c>
      <c r="I3295" s="144"/>
      <c r="J3295" s="145">
        <f>ROUND(I3295*H3295,2)</f>
        <v>0</v>
      </c>
      <c r="K3295" s="141" t="s">
        <v>313</v>
      </c>
      <c r="L3295" s="33"/>
      <c r="M3295" s="146" t="s">
        <v>1</v>
      </c>
      <c r="N3295" s="147" t="s">
        <v>40</v>
      </c>
      <c r="P3295" s="148">
        <f>O3295*H3295</f>
        <v>0</v>
      </c>
      <c r="Q3295" s="148">
        <v>8.8299999999999993E-3</v>
      </c>
      <c r="R3295" s="148">
        <f>Q3295*H3295</f>
        <v>0.34260399999999996</v>
      </c>
      <c r="S3295" s="148">
        <v>0</v>
      </c>
      <c r="T3295" s="149">
        <f>S3295*H3295</f>
        <v>0</v>
      </c>
      <c r="AR3295" s="150" t="s">
        <v>417</v>
      </c>
      <c r="AT3295" s="150" t="s">
        <v>309</v>
      </c>
      <c r="AU3295" s="150" t="s">
        <v>84</v>
      </c>
      <c r="AY3295" s="18" t="s">
        <v>307</v>
      </c>
      <c r="BE3295" s="151">
        <f>IF(N3295="základní",J3295,0)</f>
        <v>0</v>
      </c>
      <c r="BF3295" s="151">
        <f>IF(N3295="snížená",J3295,0)</f>
        <v>0</v>
      </c>
      <c r="BG3295" s="151">
        <f>IF(N3295="zákl. přenesená",J3295,0)</f>
        <v>0</v>
      </c>
      <c r="BH3295" s="151">
        <f>IF(N3295="sníž. přenesená",J3295,0)</f>
        <v>0</v>
      </c>
      <c r="BI3295" s="151">
        <f>IF(N3295="nulová",J3295,0)</f>
        <v>0</v>
      </c>
      <c r="BJ3295" s="18" t="s">
        <v>82</v>
      </c>
      <c r="BK3295" s="151">
        <f>ROUND(I3295*H3295,2)</f>
        <v>0</v>
      </c>
      <c r="BL3295" s="18" t="s">
        <v>417</v>
      </c>
      <c r="BM3295" s="150" t="s">
        <v>3936</v>
      </c>
    </row>
    <row r="3296" spans="2:65" s="1" customFormat="1" ht="29.25">
      <c r="B3296" s="33"/>
      <c r="D3296" s="152" t="s">
        <v>316</v>
      </c>
      <c r="F3296" s="153" t="s">
        <v>1518</v>
      </c>
      <c r="I3296" s="154"/>
      <c r="L3296" s="33"/>
      <c r="M3296" s="155"/>
      <c r="T3296" s="57"/>
      <c r="AT3296" s="18" t="s">
        <v>316</v>
      </c>
      <c r="AU3296" s="18" t="s">
        <v>84</v>
      </c>
    </row>
    <row r="3297" spans="2:65" s="12" customFormat="1" ht="11.25">
      <c r="B3297" s="156"/>
      <c r="D3297" s="152" t="s">
        <v>318</v>
      </c>
      <c r="E3297" s="157" t="s">
        <v>1</v>
      </c>
      <c r="F3297" s="158" t="s">
        <v>1523</v>
      </c>
      <c r="H3297" s="157" t="s">
        <v>1</v>
      </c>
      <c r="I3297" s="159"/>
      <c r="L3297" s="156"/>
      <c r="M3297" s="160"/>
      <c r="T3297" s="161"/>
      <c r="AT3297" s="157" t="s">
        <v>318</v>
      </c>
      <c r="AU3297" s="157" t="s">
        <v>84</v>
      </c>
      <c r="AV3297" s="12" t="s">
        <v>82</v>
      </c>
      <c r="AW3297" s="12" t="s">
        <v>32</v>
      </c>
      <c r="AX3297" s="12" t="s">
        <v>75</v>
      </c>
      <c r="AY3297" s="157" t="s">
        <v>307</v>
      </c>
    </row>
    <row r="3298" spans="2:65" s="13" customFormat="1" ht="11.25">
      <c r="B3298" s="162"/>
      <c r="D3298" s="152" t="s">
        <v>318</v>
      </c>
      <c r="E3298" s="163" t="s">
        <v>1</v>
      </c>
      <c r="F3298" s="164" t="s">
        <v>3937</v>
      </c>
      <c r="H3298" s="165">
        <v>11.2</v>
      </c>
      <c r="I3298" s="166"/>
      <c r="L3298" s="162"/>
      <c r="M3298" s="167"/>
      <c r="T3298" s="168"/>
      <c r="AT3298" s="163" t="s">
        <v>318</v>
      </c>
      <c r="AU3298" s="163" t="s">
        <v>84</v>
      </c>
      <c r="AV3298" s="13" t="s">
        <v>84</v>
      </c>
      <c r="AW3298" s="13" t="s">
        <v>32</v>
      </c>
      <c r="AX3298" s="13" t="s">
        <v>75</v>
      </c>
      <c r="AY3298" s="163" t="s">
        <v>307</v>
      </c>
    </row>
    <row r="3299" spans="2:65" s="13" customFormat="1" ht="11.25">
      <c r="B3299" s="162"/>
      <c r="D3299" s="152" t="s">
        <v>318</v>
      </c>
      <c r="E3299" s="163" t="s">
        <v>1</v>
      </c>
      <c r="F3299" s="164" t="s">
        <v>3938</v>
      </c>
      <c r="H3299" s="165">
        <v>12.4</v>
      </c>
      <c r="I3299" s="166"/>
      <c r="L3299" s="162"/>
      <c r="M3299" s="167"/>
      <c r="T3299" s="168"/>
      <c r="AT3299" s="163" t="s">
        <v>318</v>
      </c>
      <c r="AU3299" s="163" t="s">
        <v>84</v>
      </c>
      <c r="AV3299" s="13" t="s">
        <v>84</v>
      </c>
      <c r="AW3299" s="13" t="s">
        <v>32</v>
      </c>
      <c r="AX3299" s="13" t="s">
        <v>75</v>
      </c>
      <c r="AY3299" s="163" t="s">
        <v>307</v>
      </c>
    </row>
    <row r="3300" spans="2:65" s="13" customFormat="1" ht="11.25">
      <c r="B3300" s="162"/>
      <c r="D3300" s="152" t="s">
        <v>318</v>
      </c>
      <c r="E3300" s="163" t="s">
        <v>1</v>
      </c>
      <c r="F3300" s="164" t="s">
        <v>3939</v>
      </c>
      <c r="H3300" s="165">
        <v>15.2</v>
      </c>
      <c r="I3300" s="166"/>
      <c r="L3300" s="162"/>
      <c r="M3300" s="167"/>
      <c r="T3300" s="168"/>
      <c r="AT3300" s="163" t="s">
        <v>318</v>
      </c>
      <c r="AU3300" s="163" t="s">
        <v>84</v>
      </c>
      <c r="AV3300" s="13" t="s">
        <v>84</v>
      </c>
      <c r="AW3300" s="13" t="s">
        <v>32</v>
      </c>
      <c r="AX3300" s="13" t="s">
        <v>75</v>
      </c>
      <c r="AY3300" s="163" t="s">
        <v>307</v>
      </c>
    </row>
    <row r="3301" spans="2:65" s="14" customFormat="1" ht="11.25">
      <c r="B3301" s="169"/>
      <c r="D3301" s="152" t="s">
        <v>318</v>
      </c>
      <c r="E3301" s="170" t="s">
        <v>1</v>
      </c>
      <c r="F3301" s="171" t="s">
        <v>325</v>
      </c>
      <c r="H3301" s="172">
        <v>38.799999999999997</v>
      </c>
      <c r="I3301" s="173"/>
      <c r="L3301" s="169"/>
      <c r="M3301" s="174"/>
      <c r="T3301" s="175"/>
      <c r="AT3301" s="170" t="s">
        <v>318</v>
      </c>
      <c r="AU3301" s="170" t="s">
        <v>84</v>
      </c>
      <c r="AV3301" s="14" t="s">
        <v>314</v>
      </c>
      <c r="AW3301" s="14" t="s">
        <v>32</v>
      </c>
      <c r="AX3301" s="14" t="s">
        <v>82</v>
      </c>
      <c r="AY3301" s="170" t="s">
        <v>307</v>
      </c>
    </row>
    <row r="3302" spans="2:65" s="1" customFormat="1" ht="24.2" customHeight="1">
      <c r="B3302" s="33"/>
      <c r="C3302" s="139" t="s">
        <v>908</v>
      </c>
      <c r="D3302" s="139" t="s">
        <v>309</v>
      </c>
      <c r="E3302" s="140" t="s">
        <v>1526</v>
      </c>
      <c r="F3302" s="141" t="s">
        <v>1527</v>
      </c>
      <c r="G3302" s="142" t="s">
        <v>405</v>
      </c>
      <c r="H3302" s="143">
        <v>2</v>
      </c>
      <c r="I3302" s="144"/>
      <c r="J3302" s="145">
        <f>ROUND(I3302*H3302,2)</f>
        <v>0</v>
      </c>
      <c r="K3302" s="141" t="s">
        <v>313</v>
      </c>
      <c r="L3302" s="33"/>
      <c r="M3302" s="146" t="s">
        <v>1</v>
      </c>
      <c r="N3302" s="147" t="s">
        <v>40</v>
      </c>
      <c r="P3302" s="148">
        <f>O3302*H3302</f>
        <v>0</v>
      </c>
      <c r="Q3302" s="148">
        <v>3.0000000000000001E-5</v>
      </c>
      <c r="R3302" s="148">
        <f>Q3302*H3302</f>
        <v>6.0000000000000002E-5</v>
      </c>
      <c r="S3302" s="148">
        <v>0</v>
      </c>
      <c r="T3302" s="149">
        <f>S3302*H3302</f>
        <v>0</v>
      </c>
      <c r="AR3302" s="150" t="s">
        <v>417</v>
      </c>
      <c r="AT3302" s="150" t="s">
        <v>309</v>
      </c>
      <c r="AU3302" s="150" t="s">
        <v>84</v>
      </c>
      <c r="AY3302" s="18" t="s">
        <v>307</v>
      </c>
      <c r="BE3302" s="151">
        <f>IF(N3302="základní",J3302,0)</f>
        <v>0</v>
      </c>
      <c r="BF3302" s="151">
        <f>IF(N3302="snížená",J3302,0)</f>
        <v>0</v>
      </c>
      <c r="BG3302" s="151">
        <f>IF(N3302="zákl. přenesená",J3302,0)</f>
        <v>0</v>
      </c>
      <c r="BH3302" s="151">
        <f>IF(N3302="sníž. přenesená",J3302,0)</f>
        <v>0</v>
      </c>
      <c r="BI3302" s="151">
        <f>IF(N3302="nulová",J3302,0)</f>
        <v>0</v>
      </c>
      <c r="BJ3302" s="18" t="s">
        <v>82</v>
      </c>
      <c r="BK3302" s="151">
        <f>ROUND(I3302*H3302,2)</f>
        <v>0</v>
      </c>
      <c r="BL3302" s="18" t="s">
        <v>417</v>
      </c>
      <c r="BM3302" s="150" t="s">
        <v>3940</v>
      </c>
    </row>
    <row r="3303" spans="2:65" s="1" customFormat="1" ht="19.5">
      <c r="B3303" s="33"/>
      <c r="D3303" s="152" t="s">
        <v>316</v>
      </c>
      <c r="F3303" s="153" t="s">
        <v>1529</v>
      </c>
      <c r="I3303" s="154"/>
      <c r="L3303" s="33"/>
      <c r="M3303" s="155"/>
      <c r="T3303" s="57"/>
      <c r="AT3303" s="18" t="s">
        <v>316</v>
      </c>
      <c r="AU3303" s="18" t="s">
        <v>84</v>
      </c>
    </row>
    <row r="3304" spans="2:65" s="1" customFormat="1" ht="24.2" customHeight="1">
      <c r="B3304" s="33"/>
      <c r="C3304" s="177" t="s">
        <v>913</v>
      </c>
      <c r="D3304" s="177" t="s">
        <v>390</v>
      </c>
      <c r="E3304" s="178" t="s">
        <v>1531</v>
      </c>
      <c r="F3304" s="179" t="s">
        <v>1532</v>
      </c>
      <c r="G3304" s="180" t="s">
        <v>405</v>
      </c>
      <c r="H3304" s="181">
        <v>2</v>
      </c>
      <c r="I3304" s="182"/>
      <c r="J3304" s="183">
        <f>ROUND(I3304*H3304,2)</f>
        <v>0</v>
      </c>
      <c r="K3304" s="179" t="s">
        <v>313</v>
      </c>
      <c r="L3304" s="184"/>
      <c r="M3304" s="185" t="s">
        <v>1</v>
      </c>
      <c r="N3304" s="186" t="s">
        <v>40</v>
      </c>
      <c r="P3304" s="148">
        <f>O3304*H3304</f>
        <v>0</v>
      </c>
      <c r="Q3304" s="148">
        <v>4.1999999999999997E-3</v>
      </c>
      <c r="R3304" s="148">
        <f>Q3304*H3304</f>
        <v>8.3999999999999995E-3</v>
      </c>
      <c r="S3304" s="148">
        <v>0</v>
      </c>
      <c r="T3304" s="149">
        <f>S3304*H3304</f>
        <v>0</v>
      </c>
      <c r="AR3304" s="150" t="s">
        <v>524</v>
      </c>
      <c r="AT3304" s="150" t="s">
        <v>390</v>
      </c>
      <c r="AU3304" s="150" t="s">
        <v>84</v>
      </c>
      <c r="AY3304" s="18" t="s">
        <v>307</v>
      </c>
      <c r="BE3304" s="151">
        <f>IF(N3304="základní",J3304,0)</f>
        <v>0</v>
      </c>
      <c r="BF3304" s="151">
        <f>IF(N3304="snížená",J3304,0)</f>
        <v>0</v>
      </c>
      <c r="BG3304" s="151">
        <f>IF(N3304="zákl. přenesená",J3304,0)</f>
        <v>0</v>
      </c>
      <c r="BH3304" s="151">
        <f>IF(N3304="sníž. přenesená",J3304,0)</f>
        <v>0</v>
      </c>
      <c r="BI3304" s="151">
        <f>IF(N3304="nulová",J3304,0)</f>
        <v>0</v>
      </c>
      <c r="BJ3304" s="18" t="s">
        <v>82</v>
      </c>
      <c r="BK3304" s="151">
        <f>ROUND(I3304*H3304,2)</f>
        <v>0</v>
      </c>
      <c r="BL3304" s="18" t="s">
        <v>417</v>
      </c>
      <c r="BM3304" s="150" t="s">
        <v>3941</v>
      </c>
    </row>
    <row r="3305" spans="2:65" s="1" customFormat="1" ht="11.25">
      <c r="B3305" s="33"/>
      <c r="D3305" s="152" t="s">
        <v>316</v>
      </c>
      <c r="F3305" s="153" t="s">
        <v>1532</v>
      </c>
      <c r="I3305" s="154"/>
      <c r="L3305" s="33"/>
      <c r="M3305" s="155"/>
      <c r="T3305" s="57"/>
      <c r="AT3305" s="18" t="s">
        <v>316</v>
      </c>
      <c r="AU3305" s="18" t="s">
        <v>84</v>
      </c>
    </row>
    <row r="3306" spans="2:65" s="1" customFormat="1" ht="33" customHeight="1">
      <c r="B3306" s="33"/>
      <c r="C3306" s="139" t="s">
        <v>1658</v>
      </c>
      <c r="D3306" s="139" t="s">
        <v>309</v>
      </c>
      <c r="E3306" s="140" t="s">
        <v>3942</v>
      </c>
      <c r="F3306" s="141" t="s">
        <v>3943</v>
      </c>
      <c r="G3306" s="142" t="s">
        <v>405</v>
      </c>
      <c r="H3306" s="143">
        <v>6</v>
      </c>
      <c r="I3306" s="144"/>
      <c r="J3306" s="145">
        <f>ROUND(I3306*H3306,2)</f>
        <v>0</v>
      </c>
      <c r="K3306" s="141" t="s">
        <v>313</v>
      </c>
      <c r="L3306" s="33"/>
      <c r="M3306" s="146" t="s">
        <v>1</v>
      </c>
      <c r="N3306" s="147" t="s">
        <v>40</v>
      </c>
      <c r="P3306" s="148">
        <f>O3306*H3306</f>
        <v>0</v>
      </c>
      <c r="Q3306" s="148">
        <v>2.7E-4</v>
      </c>
      <c r="R3306" s="148">
        <f>Q3306*H3306</f>
        <v>1.6199999999999999E-3</v>
      </c>
      <c r="S3306" s="148">
        <v>0</v>
      </c>
      <c r="T3306" s="149">
        <f>S3306*H3306</f>
        <v>0</v>
      </c>
      <c r="AR3306" s="150" t="s">
        <v>417</v>
      </c>
      <c r="AT3306" s="150" t="s">
        <v>309</v>
      </c>
      <c r="AU3306" s="150" t="s">
        <v>84</v>
      </c>
      <c r="AY3306" s="18" t="s">
        <v>307</v>
      </c>
      <c r="BE3306" s="151">
        <f>IF(N3306="základní",J3306,0)</f>
        <v>0</v>
      </c>
      <c r="BF3306" s="151">
        <f>IF(N3306="snížená",J3306,0)</f>
        <v>0</v>
      </c>
      <c r="BG3306" s="151">
        <f>IF(N3306="zákl. přenesená",J3306,0)</f>
        <v>0</v>
      </c>
      <c r="BH3306" s="151">
        <f>IF(N3306="sníž. přenesená",J3306,0)</f>
        <v>0</v>
      </c>
      <c r="BI3306" s="151">
        <f>IF(N3306="nulová",J3306,0)</f>
        <v>0</v>
      </c>
      <c r="BJ3306" s="18" t="s">
        <v>82</v>
      </c>
      <c r="BK3306" s="151">
        <f>ROUND(I3306*H3306,2)</f>
        <v>0</v>
      </c>
      <c r="BL3306" s="18" t="s">
        <v>417</v>
      </c>
      <c r="BM3306" s="150" t="s">
        <v>3944</v>
      </c>
    </row>
    <row r="3307" spans="2:65" s="1" customFormat="1" ht="29.25">
      <c r="B3307" s="33"/>
      <c r="D3307" s="152" t="s">
        <v>316</v>
      </c>
      <c r="F3307" s="153" t="s">
        <v>3945</v>
      </c>
      <c r="I3307" s="154"/>
      <c r="L3307" s="33"/>
      <c r="M3307" s="155"/>
      <c r="T3307" s="57"/>
      <c r="AT3307" s="18" t="s">
        <v>316</v>
      </c>
      <c r="AU3307" s="18" t="s">
        <v>84</v>
      </c>
    </row>
    <row r="3308" spans="2:65" s="1" customFormat="1" ht="24.2" customHeight="1">
      <c r="B3308" s="33"/>
      <c r="C3308" s="177" t="s">
        <v>1663</v>
      </c>
      <c r="D3308" s="177" t="s">
        <v>390</v>
      </c>
      <c r="E3308" s="178" t="s">
        <v>3946</v>
      </c>
      <c r="F3308" s="179" t="s">
        <v>3947</v>
      </c>
      <c r="G3308" s="180" t="s">
        <v>405</v>
      </c>
      <c r="H3308" s="181">
        <v>4</v>
      </c>
      <c r="I3308" s="182"/>
      <c r="J3308" s="183">
        <f>ROUND(I3308*H3308,2)</f>
        <v>0</v>
      </c>
      <c r="K3308" s="179" t="s">
        <v>313</v>
      </c>
      <c r="L3308" s="184"/>
      <c r="M3308" s="185" t="s">
        <v>1</v>
      </c>
      <c r="N3308" s="186" t="s">
        <v>40</v>
      </c>
      <c r="P3308" s="148">
        <f>O3308*H3308</f>
        <v>0</v>
      </c>
      <c r="Q3308" s="148">
        <v>4.7000000000000002E-3</v>
      </c>
      <c r="R3308" s="148">
        <f>Q3308*H3308</f>
        <v>1.8800000000000001E-2</v>
      </c>
      <c r="S3308" s="148">
        <v>0</v>
      </c>
      <c r="T3308" s="149">
        <f>S3308*H3308</f>
        <v>0</v>
      </c>
      <c r="AR3308" s="150" t="s">
        <v>524</v>
      </c>
      <c r="AT3308" s="150" t="s">
        <v>390</v>
      </c>
      <c r="AU3308" s="150" t="s">
        <v>84</v>
      </c>
      <c r="AY3308" s="18" t="s">
        <v>307</v>
      </c>
      <c r="BE3308" s="151">
        <f>IF(N3308="základní",J3308,0)</f>
        <v>0</v>
      </c>
      <c r="BF3308" s="151">
        <f>IF(N3308="snížená",J3308,0)</f>
        <v>0</v>
      </c>
      <c r="BG3308" s="151">
        <f>IF(N3308="zákl. přenesená",J3308,0)</f>
        <v>0</v>
      </c>
      <c r="BH3308" s="151">
        <f>IF(N3308="sníž. přenesená",J3308,0)</f>
        <v>0</v>
      </c>
      <c r="BI3308" s="151">
        <f>IF(N3308="nulová",J3308,0)</f>
        <v>0</v>
      </c>
      <c r="BJ3308" s="18" t="s">
        <v>82</v>
      </c>
      <c r="BK3308" s="151">
        <f>ROUND(I3308*H3308,2)</f>
        <v>0</v>
      </c>
      <c r="BL3308" s="18" t="s">
        <v>417</v>
      </c>
      <c r="BM3308" s="150" t="s">
        <v>3948</v>
      </c>
    </row>
    <row r="3309" spans="2:65" s="1" customFormat="1" ht="11.25">
      <c r="B3309" s="33"/>
      <c r="D3309" s="152" t="s">
        <v>316</v>
      </c>
      <c r="F3309" s="153" t="s">
        <v>3947</v>
      </c>
      <c r="I3309" s="154"/>
      <c r="L3309" s="33"/>
      <c r="M3309" s="155"/>
      <c r="T3309" s="57"/>
      <c r="AT3309" s="18" t="s">
        <v>316</v>
      </c>
      <c r="AU3309" s="18" t="s">
        <v>84</v>
      </c>
    </row>
    <row r="3310" spans="2:65" s="1" customFormat="1" ht="24.2" customHeight="1">
      <c r="B3310" s="33"/>
      <c r="C3310" s="177" t="s">
        <v>1619</v>
      </c>
      <c r="D3310" s="177" t="s">
        <v>390</v>
      </c>
      <c r="E3310" s="178" t="s">
        <v>3949</v>
      </c>
      <c r="F3310" s="179" t="s">
        <v>3950</v>
      </c>
      <c r="G3310" s="180" t="s">
        <v>405</v>
      </c>
      <c r="H3310" s="181">
        <v>2</v>
      </c>
      <c r="I3310" s="182"/>
      <c r="J3310" s="183">
        <f>ROUND(I3310*H3310,2)</f>
        <v>0</v>
      </c>
      <c r="K3310" s="179" t="s">
        <v>313</v>
      </c>
      <c r="L3310" s="184"/>
      <c r="M3310" s="185" t="s">
        <v>1</v>
      </c>
      <c r="N3310" s="186" t="s">
        <v>40</v>
      </c>
      <c r="P3310" s="148">
        <f>O3310*H3310</f>
        <v>0</v>
      </c>
      <c r="Q3310" s="148">
        <v>1.4E-3</v>
      </c>
      <c r="R3310" s="148">
        <f>Q3310*H3310</f>
        <v>2.8E-3</v>
      </c>
      <c r="S3310" s="148">
        <v>0</v>
      </c>
      <c r="T3310" s="149">
        <f>S3310*H3310</f>
        <v>0</v>
      </c>
      <c r="AR3310" s="150" t="s">
        <v>524</v>
      </c>
      <c r="AT3310" s="150" t="s">
        <v>390</v>
      </c>
      <c r="AU3310" s="150" t="s">
        <v>84</v>
      </c>
      <c r="AY3310" s="18" t="s">
        <v>307</v>
      </c>
      <c r="BE3310" s="151">
        <f>IF(N3310="základní",J3310,0)</f>
        <v>0</v>
      </c>
      <c r="BF3310" s="151">
        <f>IF(N3310="snížená",J3310,0)</f>
        <v>0</v>
      </c>
      <c r="BG3310" s="151">
        <f>IF(N3310="zákl. přenesená",J3310,0)</f>
        <v>0</v>
      </c>
      <c r="BH3310" s="151">
        <f>IF(N3310="sníž. přenesená",J3310,0)</f>
        <v>0</v>
      </c>
      <c r="BI3310" s="151">
        <f>IF(N3310="nulová",J3310,0)</f>
        <v>0</v>
      </c>
      <c r="BJ3310" s="18" t="s">
        <v>82</v>
      </c>
      <c r="BK3310" s="151">
        <f>ROUND(I3310*H3310,2)</f>
        <v>0</v>
      </c>
      <c r="BL3310" s="18" t="s">
        <v>417</v>
      </c>
      <c r="BM3310" s="150" t="s">
        <v>3951</v>
      </c>
    </row>
    <row r="3311" spans="2:65" s="1" customFormat="1" ht="11.25">
      <c r="B3311" s="33"/>
      <c r="D3311" s="152" t="s">
        <v>316</v>
      </c>
      <c r="F3311" s="153" t="s">
        <v>3950</v>
      </c>
      <c r="I3311" s="154"/>
      <c r="L3311" s="33"/>
      <c r="M3311" s="155"/>
      <c r="T3311" s="57"/>
      <c r="AT3311" s="18" t="s">
        <v>316</v>
      </c>
      <c r="AU3311" s="18" t="s">
        <v>84</v>
      </c>
    </row>
    <row r="3312" spans="2:65" s="1" customFormat="1" ht="24.2" customHeight="1">
      <c r="B3312" s="33"/>
      <c r="C3312" s="139" t="s">
        <v>1625</v>
      </c>
      <c r="D3312" s="139" t="s">
        <v>309</v>
      </c>
      <c r="E3312" s="140" t="s">
        <v>3952</v>
      </c>
      <c r="F3312" s="141" t="s">
        <v>3953</v>
      </c>
      <c r="G3312" s="142" t="s">
        <v>312</v>
      </c>
      <c r="H3312" s="143">
        <v>9.36</v>
      </c>
      <c r="I3312" s="144"/>
      <c r="J3312" s="145">
        <f>ROUND(I3312*H3312,2)</f>
        <v>0</v>
      </c>
      <c r="K3312" s="141" t="s">
        <v>313</v>
      </c>
      <c r="L3312" s="33"/>
      <c r="M3312" s="146" t="s">
        <v>1</v>
      </c>
      <c r="N3312" s="147" t="s">
        <v>40</v>
      </c>
      <c r="P3312" s="148">
        <f>O3312*H3312</f>
        <v>0</v>
      </c>
      <c r="Q3312" s="148">
        <v>2.0120389999999998E-2</v>
      </c>
      <c r="R3312" s="148">
        <f>Q3312*H3312</f>
        <v>0.18832685039999997</v>
      </c>
      <c r="S3312" s="148">
        <v>0</v>
      </c>
      <c r="T3312" s="149">
        <f>S3312*H3312</f>
        <v>0</v>
      </c>
      <c r="AR3312" s="150" t="s">
        <v>417</v>
      </c>
      <c r="AT3312" s="150" t="s">
        <v>309</v>
      </c>
      <c r="AU3312" s="150" t="s">
        <v>84</v>
      </c>
      <c r="AY3312" s="18" t="s">
        <v>307</v>
      </c>
      <c r="BE3312" s="151">
        <f>IF(N3312="základní",J3312,0)</f>
        <v>0</v>
      </c>
      <c r="BF3312" s="151">
        <f>IF(N3312="snížená",J3312,0)</f>
        <v>0</v>
      </c>
      <c r="BG3312" s="151">
        <f>IF(N3312="zákl. přenesená",J3312,0)</f>
        <v>0</v>
      </c>
      <c r="BH3312" s="151">
        <f>IF(N3312="sníž. přenesená",J3312,0)</f>
        <v>0</v>
      </c>
      <c r="BI3312" s="151">
        <f>IF(N3312="nulová",J3312,0)</f>
        <v>0</v>
      </c>
      <c r="BJ3312" s="18" t="s">
        <v>82</v>
      </c>
      <c r="BK3312" s="151">
        <f>ROUND(I3312*H3312,2)</f>
        <v>0</v>
      </c>
      <c r="BL3312" s="18" t="s">
        <v>417</v>
      </c>
      <c r="BM3312" s="150" t="s">
        <v>3954</v>
      </c>
    </row>
    <row r="3313" spans="2:65" s="1" customFormat="1" ht="19.5">
      <c r="B3313" s="33"/>
      <c r="D3313" s="152" t="s">
        <v>316</v>
      </c>
      <c r="F3313" s="153" t="s">
        <v>3955</v>
      </c>
      <c r="I3313" s="154"/>
      <c r="L3313" s="33"/>
      <c r="M3313" s="155"/>
      <c r="T3313" s="57"/>
      <c r="AT3313" s="18" t="s">
        <v>316</v>
      </c>
      <c r="AU3313" s="18" t="s">
        <v>84</v>
      </c>
    </row>
    <row r="3314" spans="2:65" s="13" customFormat="1" ht="11.25">
      <c r="B3314" s="162"/>
      <c r="D3314" s="152" t="s">
        <v>318</v>
      </c>
      <c r="E3314" s="163" t="s">
        <v>1</v>
      </c>
      <c r="F3314" s="164" t="s">
        <v>3956</v>
      </c>
      <c r="H3314" s="165">
        <v>3.64</v>
      </c>
      <c r="I3314" s="166"/>
      <c r="L3314" s="162"/>
      <c r="M3314" s="167"/>
      <c r="T3314" s="168"/>
      <c r="AT3314" s="163" t="s">
        <v>318</v>
      </c>
      <c r="AU3314" s="163" t="s">
        <v>84</v>
      </c>
      <c r="AV3314" s="13" t="s">
        <v>84</v>
      </c>
      <c r="AW3314" s="13" t="s">
        <v>32</v>
      </c>
      <c r="AX3314" s="13" t="s">
        <v>75</v>
      </c>
      <c r="AY3314" s="163" t="s">
        <v>307</v>
      </c>
    </row>
    <row r="3315" spans="2:65" s="12" customFormat="1" ht="11.25">
      <c r="B3315" s="156"/>
      <c r="D3315" s="152" t="s">
        <v>318</v>
      </c>
      <c r="E3315" s="157" t="s">
        <v>1</v>
      </c>
      <c r="F3315" s="158" t="s">
        <v>541</v>
      </c>
      <c r="H3315" s="157" t="s">
        <v>1</v>
      </c>
      <c r="I3315" s="159"/>
      <c r="L3315" s="156"/>
      <c r="M3315" s="160"/>
      <c r="T3315" s="161"/>
      <c r="AT3315" s="157" t="s">
        <v>318</v>
      </c>
      <c r="AU3315" s="157" t="s">
        <v>84</v>
      </c>
      <c r="AV3315" s="12" t="s">
        <v>82</v>
      </c>
      <c r="AW3315" s="12" t="s">
        <v>32</v>
      </c>
      <c r="AX3315" s="12" t="s">
        <v>75</v>
      </c>
      <c r="AY3315" s="157" t="s">
        <v>307</v>
      </c>
    </row>
    <row r="3316" spans="2:65" s="13" customFormat="1" ht="11.25">
      <c r="B3316" s="162"/>
      <c r="D3316" s="152" t="s">
        <v>318</v>
      </c>
      <c r="E3316" s="163" t="s">
        <v>1</v>
      </c>
      <c r="F3316" s="164" t="s">
        <v>3957</v>
      </c>
      <c r="H3316" s="165">
        <v>5.72</v>
      </c>
      <c r="I3316" s="166"/>
      <c r="L3316" s="162"/>
      <c r="M3316" s="167"/>
      <c r="T3316" s="168"/>
      <c r="AT3316" s="163" t="s">
        <v>318</v>
      </c>
      <c r="AU3316" s="163" t="s">
        <v>84</v>
      </c>
      <c r="AV3316" s="13" t="s">
        <v>84</v>
      </c>
      <c r="AW3316" s="13" t="s">
        <v>32</v>
      </c>
      <c r="AX3316" s="13" t="s">
        <v>75</v>
      </c>
      <c r="AY3316" s="163" t="s">
        <v>307</v>
      </c>
    </row>
    <row r="3317" spans="2:65" s="14" customFormat="1" ht="11.25">
      <c r="B3317" s="169"/>
      <c r="D3317" s="152" t="s">
        <v>318</v>
      </c>
      <c r="E3317" s="170" t="s">
        <v>1</v>
      </c>
      <c r="F3317" s="171" t="s">
        <v>325</v>
      </c>
      <c r="H3317" s="172">
        <v>9.36</v>
      </c>
      <c r="I3317" s="173"/>
      <c r="L3317" s="169"/>
      <c r="M3317" s="174"/>
      <c r="T3317" s="175"/>
      <c r="AT3317" s="170" t="s">
        <v>318</v>
      </c>
      <c r="AU3317" s="170" t="s">
        <v>84</v>
      </c>
      <c r="AV3317" s="14" t="s">
        <v>314</v>
      </c>
      <c r="AW3317" s="14" t="s">
        <v>32</v>
      </c>
      <c r="AX3317" s="14" t="s">
        <v>82</v>
      </c>
      <c r="AY3317" s="170" t="s">
        <v>307</v>
      </c>
    </row>
    <row r="3318" spans="2:65" s="1" customFormat="1" ht="24.2" customHeight="1">
      <c r="B3318" s="33"/>
      <c r="C3318" s="139" t="s">
        <v>1629</v>
      </c>
      <c r="D3318" s="139" t="s">
        <v>309</v>
      </c>
      <c r="E3318" s="140" t="s">
        <v>3958</v>
      </c>
      <c r="F3318" s="141" t="s">
        <v>3959</v>
      </c>
      <c r="G3318" s="142" t="s">
        <v>405</v>
      </c>
      <c r="H3318" s="143">
        <v>5</v>
      </c>
      <c r="I3318" s="144"/>
      <c r="J3318" s="145">
        <f>ROUND(I3318*H3318,2)</f>
        <v>0</v>
      </c>
      <c r="K3318" s="141" t="s">
        <v>313</v>
      </c>
      <c r="L3318" s="33"/>
      <c r="M3318" s="146" t="s">
        <v>1</v>
      </c>
      <c r="N3318" s="147" t="s">
        <v>40</v>
      </c>
      <c r="P3318" s="148">
        <f>O3318*H3318</f>
        <v>0</v>
      </c>
      <c r="Q3318" s="148">
        <v>3.05764E-2</v>
      </c>
      <c r="R3318" s="148">
        <f>Q3318*H3318</f>
        <v>0.15288199999999999</v>
      </c>
      <c r="S3318" s="148">
        <v>0</v>
      </c>
      <c r="T3318" s="149">
        <f>S3318*H3318</f>
        <v>0</v>
      </c>
      <c r="AR3318" s="150" t="s">
        <v>417</v>
      </c>
      <c r="AT3318" s="150" t="s">
        <v>309</v>
      </c>
      <c r="AU3318" s="150" t="s">
        <v>84</v>
      </c>
      <c r="AY3318" s="18" t="s">
        <v>307</v>
      </c>
      <c r="BE3318" s="151">
        <f>IF(N3318="základní",J3318,0)</f>
        <v>0</v>
      </c>
      <c r="BF3318" s="151">
        <f>IF(N3318="snížená",J3318,0)</f>
        <v>0</v>
      </c>
      <c r="BG3318" s="151">
        <f>IF(N3318="zákl. přenesená",J3318,0)</f>
        <v>0</v>
      </c>
      <c r="BH3318" s="151">
        <f>IF(N3318="sníž. přenesená",J3318,0)</f>
        <v>0</v>
      </c>
      <c r="BI3318" s="151">
        <f>IF(N3318="nulová",J3318,0)</f>
        <v>0</v>
      </c>
      <c r="BJ3318" s="18" t="s">
        <v>82</v>
      </c>
      <c r="BK3318" s="151">
        <f>ROUND(I3318*H3318,2)</f>
        <v>0</v>
      </c>
      <c r="BL3318" s="18" t="s">
        <v>417</v>
      </c>
      <c r="BM3318" s="150" t="s">
        <v>3960</v>
      </c>
    </row>
    <row r="3319" spans="2:65" s="1" customFormat="1" ht="29.25">
      <c r="B3319" s="33"/>
      <c r="D3319" s="152" t="s">
        <v>316</v>
      </c>
      <c r="F3319" s="153" t="s">
        <v>3961</v>
      </c>
      <c r="I3319" s="154"/>
      <c r="L3319" s="33"/>
      <c r="M3319" s="155"/>
      <c r="T3319" s="57"/>
      <c r="AT3319" s="18" t="s">
        <v>316</v>
      </c>
      <c r="AU3319" s="18" t="s">
        <v>84</v>
      </c>
    </row>
    <row r="3320" spans="2:65" s="13" customFormat="1" ht="11.25">
      <c r="B3320" s="162"/>
      <c r="D3320" s="152" t="s">
        <v>318</v>
      </c>
      <c r="E3320" s="163" t="s">
        <v>1</v>
      </c>
      <c r="F3320" s="164" t="s">
        <v>3962</v>
      </c>
      <c r="H3320" s="165">
        <v>5</v>
      </c>
      <c r="I3320" s="166"/>
      <c r="L3320" s="162"/>
      <c r="M3320" s="167"/>
      <c r="T3320" s="168"/>
      <c r="AT3320" s="163" t="s">
        <v>318</v>
      </c>
      <c r="AU3320" s="163" t="s">
        <v>84</v>
      </c>
      <c r="AV3320" s="13" t="s">
        <v>84</v>
      </c>
      <c r="AW3320" s="13" t="s">
        <v>32</v>
      </c>
      <c r="AX3320" s="13" t="s">
        <v>82</v>
      </c>
      <c r="AY3320" s="163" t="s">
        <v>307</v>
      </c>
    </row>
    <row r="3321" spans="2:65" s="1" customFormat="1" ht="37.9" customHeight="1">
      <c r="B3321" s="33"/>
      <c r="C3321" s="139" t="s">
        <v>1632</v>
      </c>
      <c r="D3321" s="139" t="s">
        <v>309</v>
      </c>
      <c r="E3321" s="140" t="s">
        <v>1535</v>
      </c>
      <c r="F3321" s="141" t="s">
        <v>1536</v>
      </c>
      <c r="G3321" s="142" t="s">
        <v>364</v>
      </c>
      <c r="H3321" s="143">
        <v>21.472999999999999</v>
      </c>
      <c r="I3321" s="144"/>
      <c r="J3321" s="145">
        <f>ROUND(I3321*H3321,2)</f>
        <v>0</v>
      </c>
      <c r="K3321" s="141" t="s">
        <v>313</v>
      </c>
      <c r="L3321" s="33"/>
      <c r="M3321" s="146" t="s">
        <v>1</v>
      </c>
      <c r="N3321" s="147" t="s">
        <v>40</v>
      </c>
      <c r="P3321" s="148">
        <f>O3321*H3321</f>
        <v>0</v>
      </c>
      <c r="Q3321" s="148">
        <v>0</v>
      </c>
      <c r="R3321" s="148">
        <f>Q3321*H3321</f>
        <v>0</v>
      </c>
      <c r="S3321" s="148">
        <v>0</v>
      </c>
      <c r="T3321" s="149">
        <f>S3321*H3321</f>
        <v>0</v>
      </c>
      <c r="AR3321" s="150" t="s">
        <v>417</v>
      </c>
      <c r="AT3321" s="150" t="s">
        <v>309</v>
      </c>
      <c r="AU3321" s="150" t="s">
        <v>84</v>
      </c>
      <c r="AY3321" s="18" t="s">
        <v>307</v>
      </c>
      <c r="BE3321" s="151">
        <f>IF(N3321="základní",J3321,0)</f>
        <v>0</v>
      </c>
      <c r="BF3321" s="151">
        <f>IF(N3321="snížená",J3321,0)</f>
        <v>0</v>
      </c>
      <c r="BG3321" s="151">
        <f>IF(N3321="zákl. přenesená",J3321,0)</f>
        <v>0</v>
      </c>
      <c r="BH3321" s="151">
        <f>IF(N3321="sníž. přenesená",J3321,0)</f>
        <v>0</v>
      </c>
      <c r="BI3321" s="151">
        <f>IF(N3321="nulová",J3321,0)</f>
        <v>0</v>
      </c>
      <c r="BJ3321" s="18" t="s">
        <v>82</v>
      </c>
      <c r="BK3321" s="151">
        <f>ROUND(I3321*H3321,2)</f>
        <v>0</v>
      </c>
      <c r="BL3321" s="18" t="s">
        <v>417</v>
      </c>
      <c r="BM3321" s="150" t="s">
        <v>3963</v>
      </c>
    </row>
    <row r="3322" spans="2:65" s="1" customFormat="1" ht="48.75">
      <c r="B3322" s="33"/>
      <c r="D3322" s="152" t="s">
        <v>316</v>
      </c>
      <c r="F3322" s="153" t="s">
        <v>1538</v>
      </c>
      <c r="I3322" s="154"/>
      <c r="L3322" s="33"/>
      <c r="M3322" s="155"/>
      <c r="T3322" s="57"/>
      <c r="AT3322" s="18" t="s">
        <v>316</v>
      </c>
      <c r="AU3322" s="18" t="s">
        <v>84</v>
      </c>
    </row>
    <row r="3323" spans="2:65" s="11" customFormat="1" ht="22.9" customHeight="1">
      <c r="B3323" s="127"/>
      <c r="D3323" s="128" t="s">
        <v>74</v>
      </c>
      <c r="E3323" s="137" t="s">
        <v>1539</v>
      </c>
      <c r="F3323" s="137" t="s">
        <v>1540</v>
      </c>
      <c r="I3323" s="130"/>
      <c r="J3323" s="138">
        <f>BK3323</f>
        <v>0</v>
      </c>
      <c r="L3323" s="127"/>
      <c r="M3323" s="132"/>
      <c r="P3323" s="133">
        <f>SUM(P3324:P3371)</f>
        <v>0</v>
      </c>
      <c r="R3323" s="133">
        <f>SUM(R3324:R3371)</f>
        <v>7.7620519999999998E-2</v>
      </c>
      <c r="T3323" s="134">
        <f>SUM(T3324:T3371)</f>
        <v>8.218375E-2</v>
      </c>
      <c r="AR3323" s="128" t="s">
        <v>84</v>
      </c>
      <c r="AT3323" s="135" t="s">
        <v>74</v>
      </c>
      <c r="AU3323" s="135" t="s">
        <v>82</v>
      </c>
      <c r="AY3323" s="128" t="s">
        <v>307</v>
      </c>
      <c r="BK3323" s="136">
        <f>SUM(BK3324:BK3371)</f>
        <v>0</v>
      </c>
    </row>
    <row r="3324" spans="2:65" s="1" customFormat="1" ht="24.2" customHeight="1">
      <c r="B3324" s="33"/>
      <c r="C3324" s="139" t="s">
        <v>1415</v>
      </c>
      <c r="D3324" s="139" t="s">
        <v>309</v>
      </c>
      <c r="E3324" s="140" t="s">
        <v>3964</v>
      </c>
      <c r="F3324" s="141" t="s">
        <v>3965</v>
      </c>
      <c r="G3324" s="142" t="s">
        <v>398</v>
      </c>
      <c r="H3324" s="143">
        <v>18</v>
      </c>
      <c r="I3324" s="144"/>
      <c r="J3324" s="145">
        <f>ROUND(I3324*H3324,2)</f>
        <v>0</v>
      </c>
      <c r="K3324" s="141" t="s">
        <v>313</v>
      </c>
      <c r="L3324" s="33"/>
      <c r="M3324" s="146" t="s">
        <v>1</v>
      </c>
      <c r="N3324" s="147" t="s">
        <v>40</v>
      </c>
      <c r="P3324" s="148">
        <f>O3324*H3324</f>
        <v>0</v>
      </c>
      <c r="Q3324" s="148">
        <v>0</v>
      </c>
      <c r="R3324" s="148">
        <f>Q3324*H3324</f>
        <v>0</v>
      </c>
      <c r="S3324" s="148">
        <v>1.91E-3</v>
      </c>
      <c r="T3324" s="149">
        <f>S3324*H3324</f>
        <v>3.4380000000000001E-2</v>
      </c>
      <c r="AR3324" s="150" t="s">
        <v>417</v>
      </c>
      <c r="AT3324" s="150" t="s">
        <v>309</v>
      </c>
      <c r="AU3324" s="150" t="s">
        <v>84</v>
      </c>
      <c r="AY3324" s="18" t="s">
        <v>307</v>
      </c>
      <c r="BE3324" s="151">
        <f>IF(N3324="základní",J3324,0)</f>
        <v>0</v>
      </c>
      <c r="BF3324" s="151">
        <f>IF(N3324="snížená",J3324,0)</f>
        <v>0</v>
      </c>
      <c r="BG3324" s="151">
        <f>IF(N3324="zákl. přenesená",J3324,0)</f>
        <v>0</v>
      </c>
      <c r="BH3324" s="151">
        <f>IF(N3324="sníž. přenesená",J3324,0)</f>
        <v>0</v>
      </c>
      <c r="BI3324" s="151">
        <f>IF(N3324="nulová",J3324,0)</f>
        <v>0</v>
      </c>
      <c r="BJ3324" s="18" t="s">
        <v>82</v>
      </c>
      <c r="BK3324" s="151">
        <f>ROUND(I3324*H3324,2)</f>
        <v>0</v>
      </c>
      <c r="BL3324" s="18" t="s">
        <v>417</v>
      </c>
      <c r="BM3324" s="150" t="s">
        <v>3966</v>
      </c>
    </row>
    <row r="3325" spans="2:65" s="1" customFormat="1" ht="19.5">
      <c r="B3325" s="33"/>
      <c r="D3325" s="152" t="s">
        <v>316</v>
      </c>
      <c r="F3325" s="153" t="s">
        <v>3967</v>
      </c>
      <c r="I3325" s="154"/>
      <c r="L3325" s="33"/>
      <c r="M3325" s="155"/>
      <c r="T3325" s="57"/>
      <c r="AT3325" s="18" t="s">
        <v>316</v>
      </c>
      <c r="AU3325" s="18" t="s">
        <v>84</v>
      </c>
    </row>
    <row r="3326" spans="2:65" s="12" customFormat="1" ht="11.25">
      <c r="B3326" s="156"/>
      <c r="D3326" s="152" t="s">
        <v>318</v>
      </c>
      <c r="E3326" s="157" t="s">
        <v>1</v>
      </c>
      <c r="F3326" s="158" t="s">
        <v>2683</v>
      </c>
      <c r="H3326" s="157" t="s">
        <v>1</v>
      </c>
      <c r="I3326" s="159"/>
      <c r="L3326" s="156"/>
      <c r="M3326" s="160"/>
      <c r="T3326" s="161"/>
      <c r="AT3326" s="157" t="s">
        <v>318</v>
      </c>
      <c r="AU3326" s="157" t="s">
        <v>84</v>
      </c>
      <c r="AV3326" s="12" t="s">
        <v>82</v>
      </c>
      <c r="AW3326" s="12" t="s">
        <v>32</v>
      </c>
      <c r="AX3326" s="12" t="s">
        <v>75</v>
      </c>
      <c r="AY3326" s="157" t="s">
        <v>307</v>
      </c>
    </row>
    <row r="3327" spans="2:65" s="13" customFormat="1" ht="11.25">
      <c r="B3327" s="162"/>
      <c r="D3327" s="152" t="s">
        <v>318</v>
      </c>
      <c r="E3327" s="163" t="s">
        <v>1</v>
      </c>
      <c r="F3327" s="164" t="s">
        <v>3968</v>
      </c>
      <c r="H3327" s="165">
        <v>18</v>
      </c>
      <c r="I3327" s="166"/>
      <c r="L3327" s="162"/>
      <c r="M3327" s="167"/>
      <c r="T3327" s="168"/>
      <c r="AT3327" s="163" t="s">
        <v>318</v>
      </c>
      <c r="AU3327" s="163" t="s">
        <v>84</v>
      </c>
      <c r="AV3327" s="13" t="s">
        <v>84</v>
      </c>
      <c r="AW3327" s="13" t="s">
        <v>32</v>
      </c>
      <c r="AX3327" s="13" t="s">
        <v>82</v>
      </c>
      <c r="AY3327" s="163" t="s">
        <v>307</v>
      </c>
    </row>
    <row r="3328" spans="2:65" s="1" customFormat="1" ht="16.5" customHeight="1">
      <c r="B3328" s="33"/>
      <c r="C3328" s="139" t="s">
        <v>1420</v>
      </c>
      <c r="D3328" s="139" t="s">
        <v>309</v>
      </c>
      <c r="E3328" s="140" t="s">
        <v>3969</v>
      </c>
      <c r="F3328" s="141" t="s">
        <v>3970</v>
      </c>
      <c r="G3328" s="142" t="s">
        <v>398</v>
      </c>
      <c r="H3328" s="143">
        <v>28.625</v>
      </c>
      <c r="I3328" s="144"/>
      <c r="J3328" s="145">
        <f>ROUND(I3328*H3328,2)</f>
        <v>0</v>
      </c>
      <c r="K3328" s="141" t="s">
        <v>313</v>
      </c>
      <c r="L3328" s="33"/>
      <c r="M3328" s="146" t="s">
        <v>1</v>
      </c>
      <c r="N3328" s="147" t="s">
        <v>40</v>
      </c>
      <c r="P3328" s="148">
        <f>O3328*H3328</f>
        <v>0</v>
      </c>
      <c r="Q3328" s="148">
        <v>0</v>
      </c>
      <c r="R3328" s="148">
        <f>Q3328*H3328</f>
        <v>0</v>
      </c>
      <c r="S3328" s="148">
        <v>1.67E-3</v>
      </c>
      <c r="T3328" s="149">
        <f>S3328*H3328</f>
        <v>4.7803749999999999E-2</v>
      </c>
      <c r="AR3328" s="150" t="s">
        <v>417</v>
      </c>
      <c r="AT3328" s="150" t="s">
        <v>309</v>
      </c>
      <c r="AU3328" s="150" t="s">
        <v>84</v>
      </c>
      <c r="AY3328" s="18" t="s">
        <v>307</v>
      </c>
      <c r="BE3328" s="151">
        <f>IF(N3328="základní",J3328,0)</f>
        <v>0</v>
      </c>
      <c r="BF3328" s="151">
        <f>IF(N3328="snížená",J3328,0)</f>
        <v>0</v>
      </c>
      <c r="BG3328" s="151">
        <f>IF(N3328="zákl. přenesená",J3328,0)</f>
        <v>0</v>
      </c>
      <c r="BH3328" s="151">
        <f>IF(N3328="sníž. přenesená",J3328,0)</f>
        <v>0</v>
      </c>
      <c r="BI3328" s="151">
        <f>IF(N3328="nulová",J3328,0)</f>
        <v>0</v>
      </c>
      <c r="BJ3328" s="18" t="s">
        <v>82</v>
      </c>
      <c r="BK3328" s="151">
        <f>ROUND(I3328*H3328,2)</f>
        <v>0</v>
      </c>
      <c r="BL3328" s="18" t="s">
        <v>417</v>
      </c>
      <c r="BM3328" s="150" t="s">
        <v>3971</v>
      </c>
    </row>
    <row r="3329" spans="2:65" s="1" customFormat="1" ht="11.25">
      <c r="B3329" s="33"/>
      <c r="D3329" s="152" t="s">
        <v>316</v>
      </c>
      <c r="F3329" s="153" t="s">
        <v>3972</v>
      </c>
      <c r="I3329" s="154"/>
      <c r="L3329" s="33"/>
      <c r="M3329" s="155"/>
      <c r="T3329" s="57"/>
      <c r="AT3329" s="18" t="s">
        <v>316</v>
      </c>
      <c r="AU3329" s="18" t="s">
        <v>84</v>
      </c>
    </row>
    <row r="3330" spans="2:65" s="13" customFormat="1" ht="11.25">
      <c r="B3330" s="162"/>
      <c r="D3330" s="152" t="s">
        <v>318</v>
      </c>
      <c r="E3330" s="163" t="s">
        <v>1</v>
      </c>
      <c r="F3330" s="164" t="s">
        <v>3973</v>
      </c>
      <c r="H3330" s="165">
        <v>7.28</v>
      </c>
      <c r="I3330" s="166"/>
      <c r="L3330" s="162"/>
      <c r="M3330" s="167"/>
      <c r="T3330" s="168"/>
      <c r="AT3330" s="163" t="s">
        <v>318</v>
      </c>
      <c r="AU3330" s="163" t="s">
        <v>84</v>
      </c>
      <c r="AV3330" s="13" t="s">
        <v>84</v>
      </c>
      <c r="AW3330" s="13" t="s">
        <v>32</v>
      </c>
      <c r="AX3330" s="13" t="s">
        <v>75</v>
      </c>
      <c r="AY3330" s="163" t="s">
        <v>307</v>
      </c>
    </row>
    <row r="3331" spans="2:65" s="13" customFormat="1" ht="11.25">
      <c r="B3331" s="162"/>
      <c r="D3331" s="152" t="s">
        <v>318</v>
      </c>
      <c r="E3331" s="163" t="s">
        <v>1</v>
      </c>
      <c r="F3331" s="164" t="s">
        <v>3974</v>
      </c>
      <c r="H3331" s="165">
        <v>6.68</v>
      </c>
      <c r="I3331" s="166"/>
      <c r="L3331" s="162"/>
      <c r="M3331" s="167"/>
      <c r="T3331" s="168"/>
      <c r="AT3331" s="163" t="s">
        <v>318</v>
      </c>
      <c r="AU3331" s="163" t="s">
        <v>84</v>
      </c>
      <c r="AV3331" s="13" t="s">
        <v>84</v>
      </c>
      <c r="AW3331" s="13" t="s">
        <v>32</v>
      </c>
      <c r="AX3331" s="13" t="s">
        <v>75</v>
      </c>
      <c r="AY3331" s="163" t="s">
        <v>307</v>
      </c>
    </row>
    <row r="3332" spans="2:65" s="13" customFormat="1" ht="11.25">
      <c r="B3332" s="162"/>
      <c r="D3332" s="152" t="s">
        <v>318</v>
      </c>
      <c r="E3332" s="163" t="s">
        <v>1</v>
      </c>
      <c r="F3332" s="164" t="s">
        <v>3975</v>
      </c>
      <c r="H3332" s="165">
        <v>7.8049999999999997</v>
      </c>
      <c r="I3332" s="166"/>
      <c r="L3332" s="162"/>
      <c r="M3332" s="167"/>
      <c r="T3332" s="168"/>
      <c r="AT3332" s="163" t="s">
        <v>318</v>
      </c>
      <c r="AU3332" s="163" t="s">
        <v>84</v>
      </c>
      <c r="AV3332" s="13" t="s">
        <v>84</v>
      </c>
      <c r="AW3332" s="13" t="s">
        <v>32</v>
      </c>
      <c r="AX3332" s="13" t="s">
        <v>75</v>
      </c>
      <c r="AY3332" s="163" t="s">
        <v>307</v>
      </c>
    </row>
    <row r="3333" spans="2:65" s="13" customFormat="1" ht="11.25">
      <c r="B3333" s="162"/>
      <c r="D3333" s="152" t="s">
        <v>318</v>
      </c>
      <c r="E3333" s="163" t="s">
        <v>1</v>
      </c>
      <c r="F3333" s="164" t="s">
        <v>3976</v>
      </c>
      <c r="H3333" s="165">
        <v>6.86</v>
      </c>
      <c r="I3333" s="166"/>
      <c r="L3333" s="162"/>
      <c r="M3333" s="167"/>
      <c r="T3333" s="168"/>
      <c r="AT3333" s="163" t="s">
        <v>318</v>
      </c>
      <c r="AU3333" s="163" t="s">
        <v>84</v>
      </c>
      <c r="AV3333" s="13" t="s">
        <v>84</v>
      </c>
      <c r="AW3333" s="13" t="s">
        <v>32</v>
      </c>
      <c r="AX3333" s="13" t="s">
        <v>75</v>
      </c>
      <c r="AY3333" s="163" t="s">
        <v>307</v>
      </c>
    </row>
    <row r="3334" spans="2:65" s="14" customFormat="1" ht="11.25">
      <c r="B3334" s="169"/>
      <c r="D3334" s="152" t="s">
        <v>318</v>
      </c>
      <c r="E3334" s="170" t="s">
        <v>1</v>
      </c>
      <c r="F3334" s="171" t="s">
        <v>325</v>
      </c>
      <c r="H3334" s="172">
        <v>28.625</v>
      </c>
      <c r="I3334" s="173"/>
      <c r="L3334" s="169"/>
      <c r="M3334" s="174"/>
      <c r="T3334" s="175"/>
      <c r="AT3334" s="170" t="s">
        <v>318</v>
      </c>
      <c r="AU3334" s="170" t="s">
        <v>84</v>
      </c>
      <c r="AV3334" s="14" t="s">
        <v>314</v>
      </c>
      <c r="AW3334" s="14" t="s">
        <v>32</v>
      </c>
      <c r="AX3334" s="14" t="s">
        <v>82</v>
      </c>
      <c r="AY3334" s="170" t="s">
        <v>307</v>
      </c>
    </row>
    <row r="3335" spans="2:65" s="1" customFormat="1" ht="24.2" customHeight="1">
      <c r="B3335" s="33"/>
      <c r="C3335" s="139" t="s">
        <v>3977</v>
      </c>
      <c r="D3335" s="139" t="s">
        <v>309</v>
      </c>
      <c r="E3335" s="140" t="s">
        <v>3978</v>
      </c>
      <c r="F3335" s="141" t="s">
        <v>3979</v>
      </c>
      <c r="G3335" s="142" t="s">
        <v>398</v>
      </c>
      <c r="H3335" s="143">
        <v>24.111999999999998</v>
      </c>
      <c r="I3335" s="144"/>
      <c r="J3335" s="145">
        <f>ROUND(I3335*H3335,2)</f>
        <v>0</v>
      </c>
      <c r="K3335" s="141" t="s">
        <v>313</v>
      </c>
      <c r="L3335" s="33"/>
      <c r="M3335" s="146" t="s">
        <v>1</v>
      </c>
      <c r="N3335" s="147" t="s">
        <v>40</v>
      </c>
      <c r="P3335" s="148">
        <f>O3335*H3335</f>
        <v>0</v>
      </c>
      <c r="Q3335" s="148">
        <v>4.6000000000000001E-4</v>
      </c>
      <c r="R3335" s="148">
        <f>Q3335*H3335</f>
        <v>1.1091519999999999E-2</v>
      </c>
      <c r="S3335" s="148">
        <v>0</v>
      </c>
      <c r="T3335" s="149">
        <f>S3335*H3335</f>
        <v>0</v>
      </c>
      <c r="AR3335" s="150" t="s">
        <v>417</v>
      </c>
      <c r="AT3335" s="150" t="s">
        <v>309</v>
      </c>
      <c r="AU3335" s="150" t="s">
        <v>84</v>
      </c>
      <c r="AY3335" s="18" t="s">
        <v>307</v>
      </c>
      <c r="BE3335" s="151">
        <f>IF(N3335="základní",J3335,0)</f>
        <v>0</v>
      </c>
      <c r="BF3335" s="151">
        <f>IF(N3335="snížená",J3335,0)</f>
        <v>0</v>
      </c>
      <c r="BG3335" s="151">
        <f>IF(N3335="zákl. přenesená",J3335,0)</f>
        <v>0</v>
      </c>
      <c r="BH3335" s="151">
        <f>IF(N3335="sníž. přenesená",J3335,0)</f>
        <v>0</v>
      </c>
      <c r="BI3335" s="151">
        <f>IF(N3335="nulová",J3335,0)</f>
        <v>0</v>
      </c>
      <c r="BJ3335" s="18" t="s">
        <v>82</v>
      </c>
      <c r="BK3335" s="151">
        <f>ROUND(I3335*H3335,2)</f>
        <v>0</v>
      </c>
      <c r="BL3335" s="18" t="s">
        <v>417</v>
      </c>
      <c r="BM3335" s="150" t="s">
        <v>3980</v>
      </c>
    </row>
    <row r="3336" spans="2:65" s="1" customFormat="1" ht="19.5">
      <c r="B3336" s="33"/>
      <c r="D3336" s="152" t="s">
        <v>316</v>
      </c>
      <c r="F3336" s="153" t="s">
        <v>3981</v>
      </c>
      <c r="I3336" s="154"/>
      <c r="L3336" s="33"/>
      <c r="M3336" s="155"/>
      <c r="T3336" s="57"/>
      <c r="AT3336" s="18" t="s">
        <v>316</v>
      </c>
      <c r="AU3336" s="18" t="s">
        <v>84</v>
      </c>
    </row>
    <row r="3337" spans="2:65" s="1" customFormat="1" ht="19.5">
      <c r="B3337" s="33"/>
      <c r="D3337" s="152" t="s">
        <v>357</v>
      </c>
      <c r="F3337" s="176" t="s">
        <v>3982</v>
      </c>
      <c r="I3337" s="154"/>
      <c r="L3337" s="33"/>
      <c r="M3337" s="155"/>
      <c r="T3337" s="57"/>
      <c r="AT3337" s="18" t="s">
        <v>357</v>
      </c>
      <c r="AU3337" s="18" t="s">
        <v>84</v>
      </c>
    </row>
    <row r="3338" spans="2:65" s="12" customFormat="1" ht="11.25">
      <c r="B3338" s="156"/>
      <c r="D3338" s="152" t="s">
        <v>318</v>
      </c>
      <c r="E3338" s="157" t="s">
        <v>1</v>
      </c>
      <c r="F3338" s="158" t="s">
        <v>3983</v>
      </c>
      <c r="H3338" s="157" t="s">
        <v>1</v>
      </c>
      <c r="I3338" s="159"/>
      <c r="L3338" s="156"/>
      <c r="M3338" s="160"/>
      <c r="T3338" s="161"/>
      <c r="AT3338" s="157" t="s">
        <v>318</v>
      </c>
      <c r="AU3338" s="157" t="s">
        <v>84</v>
      </c>
      <c r="AV3338" s="12" t="s">
        <v>82</v>
      </c>
      <c r="AW3338" s="12" t="s">
        <v>32</v>
      </c>
      <c r="AX3338" s="12" t="s">
        <v>75</v>
      </c>
      <c r="AY3338" s="157" t="s">
        <v>307</v>
      </c>
    </row>
    <row r="3339" spans="2:65" s="13" customFormat="1" ht="11.25">
      <c r="B3339" s="162"/>
      <c r="D3339" s="152" t="s">
        <v>318</v>
      </c>
      <c r="E3339" s="163" t="s">
        <v>1</v>
      </c>
      <c r="F3339" s="164" t="s">
        <v>3984</v>
      </c>
      <c r="H3339" s="165">
        <v>6.6550000000000002</v>
      </c>
      <c r="I3339" s="166"/>
      <c r="L3339" s="162"/>
      <c r="M3339" s="167"/>
      <c r="T3339" s="168"/>
      <c r="AT3339" s="163" t="s">
        <v>318</v>
      </c>
      <c r="AU3339" s="163" t="s">
        <v>84</v>
      </c>
      <c r="AV3339" s="13" t="s">
        <v>84</v>
      </c>
      <c r="AW3339" s="13" t="s">
        <v>32</v>
      </c>
      <c r="AX3339" s="13" t="s">
        <v>75</v>
      </c>
      <c r="AY3339" s="163" t="s">
        <v>307</v>
      </c>
    </row>
    <row r="3340" spans="2:65" s="12" customFormat="1" ht="11.25">
      <c r="B3340" s="156"/>
      <c r="D3340" s="152" t="s">
        <v>318</v>
      </c>
      <c r="E3340" s="157" t="s">
        <v>1</v>
      </c>
      <c r="F3340" s="158" t="s">
        <v>3985</v>
      </c>
      <c r="H3340" s="157" t="s">
        <v>1</v>
      </c>
      <c r="I3340" s="159"/>
      <c r="L3340" s="156"/>
      <c r="M3340" s="160"/>
      <c r="T3340" s="161"/>
      <c r="AT3340" s="157" t="s">
        <v>318</v>
      </c>
      <c r="AU3340" s="157" t="s">
        <v>84</v>
      </c>
      <c r="AV3340" s="12" t="s">
        <v>82</v>
      </c>
      <c r="AW3340" s="12" t="s">
        <v>32</v>
      </c>
      <c r="AX3340" s="12" t="s">
        <v>75</v>
      </c>
      <c r="AY3340" s="157" t="s">
        <v>307</v>
      </c>
    </row>
    <row r="3341" spans="2:65" s="13" customFormat="1" ht="11.25">
      <c r="B3341" s="162"/>
      <c r="D3341" s="152" t="s">
        <v>318</v>
      </c>
      <c r="E3341" s="163" t="s">
        <v>1</v>
      </c>
      <c r="F3341" s="164" t="s">
        <v>3986</v>
      </c>
      <c r="H3341" s="165">
        <v>6.51</v>
      </c>
      <c r="I3341" s="166"/>
      <c r="L3341" s="162"/>
      <c r="M3341" s="167"/>
      <c r="T3341" s="168"/>
      <c r="AT3341" s="163" t="s">
        <v>318</v>
      </c>
      <c r="AU3341" s="163" t="s">
        <v>84</v>
      </c>
      <c r="AV3341" s="13" t="s">
        <v>84</v>
      </c>
      <c r="AW3341" s="13" t="s">
        <v>32</v>
      </c>
      <c r="AX3341" s="13" t="s">
        <v>75</v>
      </c>
      <c r="AY3341" s="163" t="s">
        <v>307</v>
      </c>
    </row>
    <row r="3342" spans="2:65" s="12" customFormat="1" ht="11.25">
      <c r="B3342" s="156"/>
      <c r="D3342" s="152" t="s">
        <v>318</v>
      </c>
      <c r="E3342" s="157" t="s">
        <v>1</v>
      </c>
      <c r="F3342" s="158" t="s">
        <v>3987</v>
      </c>
      <c r="H3342" s="157" t="s">
        <v>1</v>
      </c>
      <c r="I3342" s="159"/>
      <c r="L3342" s="156"/>
      <c r="M3342" s="160"/>
      <c r="T3342" s="161"/>
      <c r="AT3342" s="157" t="s">
        <v>318</v>
      </c>
      <c r="AU3342" s="157" t="s">
        <v>84</v>
      </c>
      <c r="AV3342" s="12" t="s">
        <v>82</v>
      </c>
      <c r="AW3342" s="12" t="s">
        <v>32</v>
      </c>
      <c r="AX3342" s="12" t="s">
        <v>75</v>
      </c>
      <c r="AY3342" s="157" t="s">
        <v>307</v>
      </c>
    </row>
    <row r="3343" spans="2:65" s="13" customFormat="1" ht="11.25">
      <c r="B3343" s="162"/>
      <c r="D3343" s="152" t="s">
        <v>318</v>
      </c>
      <c r="E3343" s="163" t="s">
        <v>1</v>
      </c>
      <c r="F3343" s="164" t="s">
        <v>3988</v>
      </c>
      <c r="H3343" s="165">
        <v>8.7550000000000008</v>
      </c>
      <c r="I3343" s="166"/>
      <c r="L3343" s="162"/>
      <c r="M3343" s="167"/>
      <c r="T3343" s="168"/>
      <c r="AT3343" s="163" t="s">
        <v>318</v>
      </c>
      <c r="AU3343" s="163" t="s">
        <v>84</v>
      </c>
      <c r="AV3343" s="13" t="s">
        <v>84</v>
      </c>
      <c r="AW3343" s="13" t="s">
        <v>32</v>
      </c>
      <c r="AX3343" s="13" t="s">
        <v>75</v>
      </c>
      <c r="AY3343" s="163" t="s">
        <v>307</v>
      </c>
    </row>
    <row r="3344" spans="2:65" s="14" customFormat="1" ht="11.25">
      <c r="B3344" s="169"/>
      <c r="D3344" s="152" t="s">
        <v>318</v>
      </c>
      <c r="E3344" s="170" t="s">
        <v>1</v>
      </c>
      <c r="F3344" s="171" t="s">
        <v>325</v>
      </c>
      <c r="H3344" s="172">
        <v>21.92</v>
      </c>
      <c r="I3344" s="173"/>
      <c r="L3344" s="169"/>
      <c r="M3344" s="174"/>
      <c r="T3344" s="175"/>
      <c r="AT3344" s="170" t="s">
        <v>318</v>
      </c>
      <c r="AU3344" s="170" t="s">
        <v>84</v>
      </c>
      <c r="AV3344" s="14" t="s">
        <v>314</v>
      </c>
      <c r="AW3344" s="14" t="s">
        <v>32</v>
      </c>
      <c r="AX3344" s="14" t="s">
        <v>82</v>
      </c>
      <c r="AY3344" s="170" t="s">
        <v>307</v>
      </c>
    </row>
    <row r="3345" spans="2:65" s="13" customFormat="1" ht="11.25">
      <c r="B3345" s="162"/>
      <c r="D3345" s="152" t="s">
        <v>318</v>
      </c>
      <c r="F3345" s="164" t="s">
        <v>3989</v>
      </c>
      <c r="H3345" s="165">
        <v>24.111999999999998</v>
      </c>
      <c r="I3345" s="166"/>
      <c r="L3345" s="162"/>
      <c r="M3345" s="167"/>
      <c r="T3345" s="168"/>
      <c r="AT3345" s="163" t="s">
        <v>318</v>
      </c>
      <c r="AU3345" s="163" t="s">
        <v>84</v>
      </c>
      <c r="AV3345" s="13" t="s">
        <v>84</v>
      </c>
      <c r="AW3345" s="13" t="s">
        <v>4</v>
      </c>
      <c r="AX3345" s="13" t="s">
        <v>82</v>
      </c>
      <c r="AY3345" s="163" t="s">
        <v>307</v>
      </c>
    </row>
    <row r="3346" spans="2:65" s="1" customFormat="1" ht="24.2" customHeight="1">
      <c r="B3346" s="33"/>
      <c r="C3346" s="139" t="s">
        <v>1425</v>
      </c>
      <c r="D3346" s="139" t="s">
        <v>309</v>
      </c>
      <c r="E3346" s="140" t="s">
        <v>1542</v>
      </c>
      <c r="F3346" s="141" t="s">
        <v>3990</v>
      </c>
      <c r="G3346" s="142" t="s">
        <v>398</v>
      </c>
      <c r="H3346" s="143">
        <v>31.84</v>
      </c>
      <c r="I3346" s="144"/>
      <c r="J3346" s="145">
        <f>ROUND(I3346*H3346,2)</f>
        <v>0</v>
      </c>
      <c r="K3346" s="141" t="s">
        <v>1</v>
      </c>
      <c r="L3346" s="33"/>
      <c r="M3346" s="146" t="s">
        <v>1</v>
      </c>
      <c r="N3346" s="147" t="s">
        <v>40</v>
      </c>
      <c r="P3346" s="148">
        <f>O3346*H3346</f>
        <v>0</v>
      </c>
      <c r="Q3346" s="148">
        <v>6.4999999999999997E-4</v>
      </c>
      <c r="R3346" s="148">
        <f>Q3346*H3346</f>
        <v>2.0695999999999999E-2</v>
      </c>
      <c r="S3346" s="148">
        <v>0</v>
      </c>
      <c r="T3346" s="149">
        <f>S3346*H3346</f>
        <v>0</v>
      </c>
      <c r="AR3346" s="150" t="s">
        <v>417</v>
      </c>
      <c r="AT3346" s="150" t="s">
        <v>309</v>
      </c>
      <c r="AU3346" s="150" t="s">
        <v>84</v>
      </c>
      <c r="AY3346" s="18" t="s">
        <v>307</v>
      </c>
      <c r="BE3346" s="151">
        <f>IF(N3346="základní",J3346,0)</f>
        <v>0</v>
      </c>
      <c r="BF3346" s="151">
        <f>IF(N3346="snížená",J3346,0)</f>
        <v>0</v>
      </c>
      <c r="BG3346" s="151">
        <f>IF(N3346="zákl. přenesená",J3346,0)</f>
        <v>0</v>
      </c>
      <c r="BH3346" s="151">
        <f>IF(N3346="sníž. přenesená",J3346,0)</f>
        <v>0</v>
      </c>
      <c r="BI3346" s="151">
        <f>IF(N3346="nulová",J3346,0)</f>
        <v>0</v>
      </c>
      <c r="BJ3346" s="18" t="s">
        <v>82</v>
      </c>
      <c r="BK3346" s="151">
        <f>ROUND(I3346*H3346,2)</f>
        <v>0</v>
      </c>
      <c r="BL3346" s="18" t="s">
        <v>417</v>
      </c>
      <c r="BM3346" s="150" t="s">
        <v>3991</v>
      </c>
    </row>
    <row r="3347" spans="2:65" s="1" customFormat="1" ht="19.5">
      <c r="B3347" s="33"/>
      <c r="D3347" s="152" t="s">
        <v>316</v>
      </c>
      <c r="F3347" s="153" t="s">
        <v>3992</v>
      </c>
      <c r="I3347" s="154"/>
      <c r="L3347" s="33"/>
      <c r="M3347" s="155"/>
      <c r="T3347" s="57"/>
      <c r="AT3347" s="18" t="s">
        <v>316</v>
      </c>
      <c r="AU3347" s="18" t="s">
        <v>84</v>
      </c>
    </row>
    <row r="3348" spans="2:65" s="12" customFormat="1" ht="11.25">
      <c r="B3348" s="156"/>
      <c r="D3348" s="152" t="s">
        <v>318</v>
      </c>
      <c r="E3348" s="157" t="s">
        <v>1</v>
      </c>
      <c r="F3348" s="158" t="s">
        <v>1545</v>
      </c>
      <c r="H3348" s="157" t="s">
        <v>1</v>
      </c>
      <c r="I3348" s="159"/>
      <c r="L3348" s="156"/>
      <c r="M3348" s="160"/>
      <c r="T3348" s="161"/>
      <c r="AT3348" s="157" t="s">
        <v>318</v>
      </c>
      <c r="AU3348" s="157" t="s">
        <v>84</v>
      </c>
      <c r="AV3348" s="12" t="s">
        <v>82</v>
      </c>
      <c r="AW3348" s="12" t="s">
        <v>32</v>
      </c>
      <c r="AX3348" s="12" t="s">
        <v>75</v>
      </c>
      <c r="AY3348" s="157" t="s">
        <v>307</v>
      </c>
    </row>
    <row r="3349" spans="2:65" s="13" customFormat="1" ht="11.25">
      <c r="B3349" s="162"/>
      <c r="D3349" s="152" t="s">
        <v>318</v>
      </c>
      <c r="E3349" s="163" t="s">
        <v>1</v>
      </c>
      <c r="F3349" s="164" t="s">
        <v>3993</v>
      </c>
      <c r="H3349" s="165">
        <v>18.100000000000001</v>
      </c>
      <c r="I3349" s="166"/>
      <c r="L3349" s="162"/>
      <c r="M3349" s="167"/>
      <c r="T3349" s="168"/>
      <c r="AT3349" s="163" t="s">
        <v>318</v>
      </c>
      <c r="AU3349" s="163" t="s">
        <v>84</v>
      </c>
      <c r="AV3349" s="13" t="s">
        <v>84</v>
      </c>
      <c r="AW3349" s="13" t="s">
        <v>32</v>
      </c>
      <c r="AX3349" s="13" t="s">
        <v>75</v>
      </c>
      <c r="AY3349" s="163" t="s">
        <v>307</v>
      </c>
    </row>
    <row r="3350" spans="2:65" s="12" customFormat="1" ht="11.25">
      <c r="B3350" s="156"/>
      <c r="D3350" s="152" t="s">
        <v>318</v>
      </c>
      <c r="E3350" s="157" t="s">
        <v>1</v>
      </c>
      <c r="F3350" s="158" t="s">
        <v>1547</v>
      </c>
      <c r="H3350" s="157" t="s">
        <v>1</v>
      </c>
      <c r="I3350" s="159"/>
      <c r="L3350" s="156"/>
      <c r="M3350" s="160"/>
      <c r="T3350" s="161"/>
      <c r="AT3350" s="157" t="s">
        <v>318</v>
      </c>
      <c r="AU3350" s="157" t="s">
        <v>84</v>
      </c>
      <c r="AV3350" s="12" t="s">
        <v>82</v>
      </c>
      <c r="AW3350" s="12" t="s">
        <v>32</v>
      </c>
      <c r="AX3350" s="12" t="s">
        <v>75</v>
      </c>
      <c r="AY3350" s="157" t="s">
        <v>307</v>
      </c>
    </row>
    <row r="3351" spans="2:65" s="13" customFormat="1" ht="11.25">
      <c r="B3351" s="162"/>
      <c r="D3351" s="152" t="s">
        <v>318</v>
      </c>
      <c r="E3351" s="163" t="s">
        <v>1</v>
      </c>
      <c r="F3351" s="164" t="s">
        <v>3994</v>
      </c>
      <c r="H3351" s="165">
        <v>9.6999999999999993</v>
      </c>
      <c r="I3351" s="166"/>
      <c r="L3351" s="162"/>
      <c r="M3351" s="167"/>
      <c r="T3351" s="168"/>
      <c r="AT3351" s="163" t="s">
        <v>318</v>
      </c>
      <c r="AU3351" s="163" t="s">
        <v>84</v>
      </c>
      <c r="AV3351" s="13" t="s">
        <v>84</v>
      </c>
      <c r="AW3351" s="13" t="s">
        <v>32</v>
      </c>
      <c r="AX3351" s="13" t="s">
        <v>75</v>
      </c>
      <c r="AY3351" s="163" t="s">
        <v>307</v>
      </c>
    </row>
    <row r="3352" spans="2:65" s="12" customFormat="1" ht="11.25">
      <c r="B3352" s="156"/>
      <c r="D3352" s="152" t="s">
        <v>318</v>
      </c>
      <c r="E3352" s="157" t="s">
        <v>1</v>
      </c>
      <c r="F3352" s="158" t="s">
        <v>1558</v>
      </c>
      <c r="H3352" s="157" t="s">
        <v>1</v>
      </c>
      <c r="I3352" s="159"/>
      <c r="L3352" s="156"/>
      <c r="M3352" s="160"/>
      <c r="T3352" s="161"/>
      <c r="AT3352" s="157" t="s">
        <v>318</v>
      </c>
      <c r="AU3352" s="157" t="s">
        <v>84</v>
      </c>
      <c r="AV3352" s="12" t="s">
        <v>82</v>
      </c>
      <c r="AW3352" s="12" t="s">
        <v>32</v>
      </c>
      <c r="AX3352" s="12" t="s">
        <v>75</v>
      </c>
      <c r="AY3352" s="157" t="s">
        <v>307</v>
      </c>
    </row>
    <row r="3353" spans="2:65" s="13" customFormat="1" ht="11.25">
      <c r="B3353" s="162"/>
      <c r="D3353" s="152" t="s">
        <v>318</v>
      </c>
      <c r="E3353" s="163" t="s">
        <v>1</v>
      </c>
      <c r="F3353" s="164" t="s">
        <v>3995</v>
      </c>
      <c r="H3353" s="165">
        <v>4.04</v>
      </c>
      <c r="I3353" s="166"/>
      <c r="L3353" s="162"/>
      <c r="M3353" s="167"/>
      <c r="T3353" s="168"/>
      <c r="AT3353" s="163" t="s">
        <v>318</v>
      </c>
      <c r="AU3353" s="163" t="s">
        <v>84</v>
      </c>
      <c r="AV3353" s="13" t="s">
        <v>84</v>
      </c>
      <c r="AW3353" s="13" t="s">
        <v>32</v>
      </c>
      <c r="AX3353" s="13" t="s">
        <v>75</v>
      </c>
      <c r="AY3353" s="163" t="s">
        <v>307</v>
      </c>
    </row>
    <row r="3354" spans="2:65" s="14" customFormat="1" ht="11.25">
      <c r="B3354" s="169"/>
      <c r="D3354" s="152" t="s">
        <v>318</v>
      </c>
      <c r="E3354" s="170" t="s">
        <v>1</v>
      </c>
      <c r="F3354" s="171" t="s">
        <v>325</v>
      </c>
      <c r="H3354" s="172">
        <v>31.84</v>
      </c>
      <c r="I3354" s="173"/>
      <c r="L3354" s="169"/>
      <c r="M3354" s="174"/>
      <c r="T3354" s="175"/>
      <c r="AT3354" s="170" t="s">
        <v>318</v>
      </c>
      <c r="AU3354" s="170" t="s">
        <v>84</v>
      </c>
      <c r="AV3354" s="14" t="s">
        <v>314</v>
      </c>
      <c r="AW3354" s="14" t="s">
        <v>32</v>
      </c>
      <c r="AX3354" s="14" t="s">
        <v>82</v>
      </c>
      <c r="AY3354" s="170" t="s">
        <v>307</v>
      </c>
    </row>
    <row r="3355" spans="2:65" s="1" customFormat="1" ht="24.2" customHeight="1">
      <c r="B3355" s="33"/>
      <c r="C3355" s="139" t="s">
        <v>3996</v>
      </c>
      <c r="D3355" s="139" t="s">
        <v>309</v>
      </c>
      <c r="E3355" s="140" t="s">
        <v>1550</v>
      </c>
      <c r="F3355" s="141" t="s">
        <v>3997</v>
      </c>
      <c r="G3355" s="142" t="s">
        <v>398</v>
      </c>
      <c r="H3355" s="143">
        <v>47.92</v>
      </c>
      <c r="I3355" s="144"/>
      <c r="J3355" s="145">
        <f>ROUND(I3355*H3355,2)</f>
        <v>0</v>
      </c>
      <c r="K3355" s="141" t="s">
        <v>1</v>
      </c>
      <c r="L3355" s="33"/>
      <c r="M3355" s="146" t="s">
        <v>1</v>
      </c>
      <c r="N3355" s="147" t="s">
        <v>40</v>
      </c>
      <c r="P3355" s="148">
        <f>O3355*H3355</f>
        <v>0</v>
      </c>
      <c r="Q3355" s="148">
        <v>6.4999999999999997E-4</v>
      </c>
      <c r="R3355" s="148">
        <f>Q3355*H3355</f>
        <v>3.1147999999999999E-2</v>
      </c>
      <c r="S3355" s="148">
        <v>0</v>
      </c>
      <c r="T3355" s="149">
        <f>S3355*H3355</f>
        <v>0</v>
      </c>
      <c r="AR3355" s="150" t="s">
        <v>417</v>
      </c>
      <c r="AT3355" s="150" t="s">
        <v>309</v>
      </c>
      <c r="AU3355" s="150" t="s">
        <v>84</v>
      </c>
      <c r="AY3355" s="18" t="s">
        <v>307</v>
      </c>
      <c r="BE3355" s="151">
        <f>IF(N3355="základní",J3355,0)</f>
        <v>0</v>
      </c>
      <c r="BF3355" s="151">
        <f>IF(N3355="snížená",J3355,0)</f>
        <v>0</v>
      </c>
      <c r="BG3355" s="151">
        <f>IF(N3355="zákl. přenesená",J3355,0)</f>
        <v>0</v>
      </c>
      <c r="BH3355" s="151">
        <f>IF(N3355="sníž. přenesená",J3355,0)</f>
        <v>0</v>
      </c>
      <c r="BI3355" s="151">
        <f>IF(N3355="nulová",J3355,0)</f>
        <v>0</v>
      </c>
      <c r="BJ3355" s="18" t="s">
        <v>82</v>
      </c>
      <c r="BK3355" s="151">
        <f>ROUND(I3355*H3355,2)</f>
        <v>0</v>
      </c>
      <c r="BL3355" s="18" t="s">
        <v>417</v>
      </c>
      <c r="BM3355" s="150" t="s">
        <v>3998</v>
      </c>
    </row>
    <row r="3356" spans="2:65" s="1" customFormat="1" ht="19.5">
      <c r="B3356" s="33"/>
      <c r="D3356" s="152" t="s">
        <v>316</v>
      </c>
      <c r="F3356" s="153" t="s">
        <v>3997</v>
      </c>
      <c r="I3356" s="154"/>
      <c r="L3356" s="33"/>
      <c r="M3356" s="155"/>
      <c r="T3356" s="57"/>
      <c r="AT3356" s="18" t="s">
        <v>316</v>
      </c>
      <c r="AU3356" s="18" t="s">
        <v>84</v>
      </c>
    </row>
    <row r="3357" spans="2:65" s="12" customFormat="1" ht="11.25">
      <c r="B3357" s="156"/>
      <c r="D3357" s="152" t="s">
        <v>318</v>
      </c>
      <c r="E3357" s="157" t="s">
        <v>1</v>
      </c>
      <c r="F3357" s="158" t="s">
        <v>1553</v>
      </c>
      <c r="H3357" s="157" t="s">
        <v>1</v>
      </c>
      <c r="I3357" s="159"/>
      <c r="L3357" s="156"/>
      <c r="M3357" s="160"/>
      <c r="T3357" s="161"/>
      <c r="AT3357" s="157" t="s">
        <v>318</v>
      </c>
      <c r="AU3357" s="157" t="s">
        <v>84</v>
      </c>
      <c r="AV3357" s="12" t="s">
        <v>82</v>
      </c>
      <c r="AW3357" s="12" t="s">
        <v>32</v>
      </c>
      <c r="AX3357" s="12" t="s">
        <v>75</v>
      </c>
      <c r="AY3357" s="157" t="s">
        <v>307</v>
      </c>
    </row>
    <row r="3358" spans="2:65" s="13" customFormat="1" ht="11.25">
      <c r="B3358" s="162"/>
      <c r="D3358" s="152" t="s">
        <v>318</v>
      </c>
      <c r="E3358" s="163" t="s">
        <v>1</v>
      </c>
      <c r="F3358" s="164" t="s">
        <v>3995</v>
      </c>
      <c r="H3358" s="165">
        <v>4.04</v>
      </c>
      <c r="I3358" s="166"/>
      <c r="L3358" s="162"/>
      <c r="M3358" s="167"/>
      <c r="T3358" s="168"/>
      <c r="AT3358" s="163" t="s">
        <v>318</v>
      </c>
      <c r="AU3358" s="163" t="s">
        <v>84</v>
      </c>
      <c r="AV3358" s="13" t="s">
        <v>84</v>
      </c>
      <c r="AW3358" s="13" t="s">
        <v>32</v>
      </c>
      <c r="AX3358" s="13" t="s">
        <v>75</v>
      </c>
      <c r="AY3358" s="163" t="s">
        <v>307</v>
      </c>
    </row>
    <row r="3359" spans="2:65" s="12" customFormat="1" ht="11.25">
      <c r="B3359" s="156"/>
      <c r="D3359" s="152" t="s">
        <v>318</v>
      </c>
      <c r="E3359" s="157" t="s">
        <v>1</v>
      </c>
      <c r="F3359" s="158" t="s">
        <v>1167</v>
      </c>
      <c r="H3359" s="157" t="s">
        <v>1</v>
      </c>
      <c r="I3359" s="159"/>
      <c r="L3359" s="156"/>
      <c r="M3359" s="160"/>
      <c r="T3359" s="161"/>
      <c r="AT3359" s="157" t="s">
        <v>318</v>
      </c>
      <c r="AU3359" s="157" t="s">
        <v>84</v>
      </c>
      <c r="AV3359" s="12" t="s">
        <v>82</v>
      </c>
      <c r="AW3359" s="12" t="s">
        <v>32</v>
      </c>
      <c r="AX3359" s="12" t="s">
        <v>75</v>
      </c>
      <c r="AY3359" s="157" t="s">
        <v>307</v>
      </c>
    </row>
    <row r="3360" spans="2:65" s="13" customFormat="1" ht="11.25">
      <c r="B3360" s="162"/>
      <c r="D3360" s="152" t="s">
        <v>318</v>
      </c>
      <c r="E3360" s="163" t="s">
        <v>1</v>
      </c>
      <c r="F3360" s="164" t="s">
        <v>3999</v>
      </c>
      <c r="H3360" s="165">
        <v>43.88</v>
      </c>
      <c r="I3360" s="166"/>
      <c r="L3360" s="162"/>
      <c r="M3360" s="167"/>
      <c r="T3360" s="168"/>
      <c r="AT3360" s="163" t="s">
        <v>318</v>
      </c>
      <c r="AU3360" s="163" t="s">
        <v>84</v>
      </c>
      <c r="AV3360" s="13" t="s">
        <v>84</v>
      </c>
      <c r="AW3360" s="13" t="s">
        <v>32</v>
      </c>
      <c r="AX3360" s="13" t="s">
        <v>75</v>
      </c>
      <c r="AY3360" s="163" t="s">
        <v>307</v>
      </c>
    </row>
    <row r="3361" spans="2:65" s="14" customFormat="1" ht="11.25">
      <c r="B3361" s="169"/>
      <c r="D3361" s="152" t="s">
        <v>318</v>
      </c>
      <c r="E3361" s="170" t="s">
        <v>1</v>
      </c>
      <c r="F3361" s="171" t="s">
        <v>325</v>
      </c>
      <c r="H3361" s="172">
        <v>47.92</v>
      </c>
      <c r="I3361" s="173"/>
      <c r="L3361" s="169"/>
      <c r="M3361" s="174"/>
      <c r="T3361" s="175"/>
      <c r="AT3361" s="170" t="s">
        <v>318</v>
      </c>
      <c r="AU3361" s="170" t="s">
        <v>84</v>
      </c>
      <c r="AV3361" s="14" t="s">
        <v>314</v>
      </c>
      <c r="AW3361" s="14" t="s">
        <v>32</v>
      </c>
      <c r="AX3361" s="14" t="s">
        <v>82</v>
      </c>
      <c r="AY3361" s="170" t="s">
        <v>307</v>
      </c>
    </row>
    <row r="3362" spans="2:65" s="1" customFormat="1" ht="24.2" customHeight="1">
      <c r="B3362" s="33"/>
      <c r="C3362" s="139" t="s">
        <v>4000</v>
      </c>
      <c r="D3362" s="139" t="s">
        <v>309</v>
      </c>
      <c r="E3362" s="140" t="s">
        <v>1555</v>
      </c>
      <c r="F3362" s="141" t="s">
        <v>4001</v>
      </c>
      <c r="G3362" s="142" t="s">
        <v>398</v>
      </c>
      <c r="H3362" s="143">
        <v>11.5</v>
      </c>
      <c r="I3362" s="144"/>
      <c r="J3362" s="145">
        <f>ROUND(I3362*H3362,2)</f>
        <v>0</v>
      </c>
      <c r="K3362" s="141" t="s">
        <v>1</v>
      </c>
      <c r="L3362" s="33"/>
      <c r="M3362" s="146" t="s">
        <v>1</v>
      </c>
      <c r="N3362" s="147" t="s">
        <v>40</v>
      </c>
      <c r="P3362" s="148">
        <f>O3362*H3362</f>
        <v>0</v>
      </c>
      <c r="Q3362" s="148">
        <v>6.4999999999999997E-4</v>
      </c>
      <c r="R3362" s="148">
        <f>Q3362*H3362</f>
        <v>7.4749999999999999E-3</v>
      </c>
      <c r="S3362" s="148">
        <v>0</v>
      </c>
      <c r="T3362" s="149">
        <f>S3362*H3362</f>
        <v>0</v>
      </c>
      <c r="AR3362" s="150" t="s">
        <v>417</v>
      </c>
      <c r="AT3362" s="150" t="s">
        <v>309</v>
      </c>
      <c r="AU3362" s="150" t="s">
        <v>84</v>
      </c>
      <c r="AY3362" s="18" t="s">
        <v>307</v>
      </c>
      <c r="BE3362" s="151">
        <f>IF(N3362="základní",J3362,0)</f>
        <v>0</v>
      </c>
      <c r="BF3362" s="151">
        <f>IF(N3362="snížená",J3362,0)</f>
        <v>0</v>
      </c>
      <c r="BG3362" s="151">
        <f>IF(N3362="zákl. přenesená",J3362,0)</f>
        <v>0</v>
      </c>
      <c r="BH3362" s="151">
        <f>IF(N3362="sníž. přenesená",J3362,0)</f>
        <v>0</v>
      </c>
      <c r="BI3362" s="151">
        <f>IF(N3362="nulová",J3362,0)</f>
        <v>0</v>
      </c>
      <c r="BJ3362" s="18" t="s">
        <v>82</v>
      </c>
      <c r="BK3362" s="151">
        <f>ROUND(I3362*H3362,2)</f>
        <v>0</v>
      </c>
      <c r="BL3362" s="18" t="s">
        <v>417</v>
      </c>
      <c r="BM3362" s="150" t="s">
        <v>4002</v>
      </c>
    </row>
    <row r="3363" spans="2:65" s="1" customFormat="1" ht="19.5">
      <c r="B3363" s="33"/>
      <c r="D3363" s="152" t="s">
        <v>316</v>
      </c>
      <c r="F3363" s="153" t="s">
        <v>4001</v>
      </c>
      <c r="I3363" s="154"/>
      <c r="L3363" s="33"/>
      <c r="M3363" s="155"/>
      <c r="T3363" s="57"/>
      <c r="AT3363" s="18" t="s">
        <v>316</v>
      </c>
      <c r="AU3363" s="18" t="s">
        <v>84</v>
      </c>
    </row>
    <row r="3364" spans="2:65" s="12" customFormat="1" ht="11.25">
      <c r="B3364" s="156"/>
      <c r="D3364" s="152" t="s">
        <v>318</v>
      </c>
      <c r="E3364" s="157" t="s">
        <v>1</v>
      </c>
      <c r="F3364" s="158" t="s">
        <v>4003</v>
      </c>
      <c r="H3364" s="157" t="s">
        <v>1</v>
      </c>
      <c r="I3364" s="159"/>
      <c r="L3364" s="156"/>
      <c r="M3364" s="160"/>
      <c r="T3364" s="161"/>
      <c r="AT3364" s="157" t="s">
        <v>318</v>
      </c>
      <c r="AU3364" s="157" t="s">
        <v>84</v>
      </c>
      <c r="AV3364" s="12" t="s">
        <v>82</v>
      </c>
      <c r="AW3364" s="12" t="s">
        <v>32</v>
      </c>
      <c r="AX3364" s="12" t="s">
        <v>75</v>
      </c>
      <c r="AY3364" s="157" t="s">
        <v>307</v>
      </c>
    </row>
    <row r="3365" spans="2:65" s="13" customFormat="1" ht="11.25">
      <c r="B3365" s="162"/>
      <c r="D3365" s="152" t="s">
        <v>318</v>
      </c>
      <c r="E3365" s="163" t="s">
        <v>1</v>
      </c>
      <c r="F3365" s="164" t="s">
        <v>4004</v>
      </c>
      <c r="H3365" s="165">
        <v>11.5</v>
      </c>
      <c r="I3365" s="166"/>
      <c r="L3365" s="162"/>
      <c r="M3365" s="167"/>
      <c r="T3365" s="168"/>
      <c r="AT3365" s="163" t="s">
        <v>318</v>
      </c>
      <c r="AU3365" s="163" t="s">
        <v>84</v>
      </c>
      <c r="AV3365" s="13" t="s">
        <v>84</v>
      </c>
      <c r="AW3365" s="13" t="s">
        <v>32</v>
      </c>
      <c r="AX3365" s="13" t="s">
        <v>82</v>
      </c>
      <c r="AY3365" s="163" t="s">
        <v>307</v>
      </c>
    </row>
    <row r="3366" spans="2:65" s="1" customFormat="1" ht="24.2" customHeight="1">
      <c r="B3366" s="33"/>
      <c r="C3366" s="139" t="s">
        <v>4005</v>
      </c>
      <c r="D3366" s="139" t="s">
        <v>309</v>
      </c>
      <c r="E3366" s="140" t="s">
        <v>4006</v>
      </c>
      <c r="F3366" s="141" t="s">
        <v>4007</v>
      </c>
      <c r="G3366" s="142" t="s">
        <v>398</v>
      </c>
      <c r="H3366" s="143">
        <v>7</v>
      </c>
      <c r="I3366" s="144"/>
      <c r="J3366" s="145">
        <f>ROUND(I3366*H3366,2)</f>
        <v>0</v>
      </c>
      <c r="K3366" s="141" t="s">
        <v>313</v>
      </c>
      <c r="L3366" s="33"/>
      <c r="M3366" s="146" t="s">
        <v>1</v>
      </c>
      <c r="N3366" s="147" t="s">
        <v>40</v>
      </c>
      <c r="P3366" s="148">
        <f>O3366*H3366</f>
        <v>0</v>
      </c>
      <c r="Q3366" s="148">
        <v>1.0300000000000001E-3</v>
      </c>
      <c r="R3366" s="148">
        <f>Q3366*H3366</f>
        <v>7.2100000000000011E-3</v>
      </c>
      <c r="S3366" s="148">
        <v>0</v>
      </c>
      <c r="T3366" s="149">
        <f>S3366*H3366</f>
        <v>0</v>
      </c>
      <c r="AR3366" s="150" t="s">
        <v>417</v>
      </c>
      <c r="AT3366" s="150" t="s">
        <v>309</v>
      </c>
      <c r="AU3366" s="150" t="s">
        <v>84</v>
      </c>
      <c r="AY3366" s="18" t="s">
        <v>307</v>
      </c>
      <c r="BE3366" s="151">
        <f>IF(N3366="základní",J3366,0)</f>
        <v>0</v>
      </c>
      <c r="BF3366" s="151">
        <f>IF(N3366="snížená",J3366,0)</f>
        <v>0</v>
      </c>
      <c r="BG3366" s="151">
        <f>IF(N3366="zákl. přenesená",J3366,0)</f>
        <v>0</v>
      </c>
      <c r="BH3366" s="151">
        <f>IF(N3366="sníž. přenesená",J3366,0)</f>
        <v>0</v>
      </c>
      <c r="BI3366" s="151">
        <f>IF(N3366="nulová",J3366,0)</f>
        <v>0</v>
      </c>
      <c r="BJ3366" s="18" t="s">
        <v>82</v>
      </c>
      <c r="BK3366" s="151">
        <f>ROUND(I3366*H3366,2)</f>
        <v>0</v>
      </c>
      <c r="BL3366" s="18" t="s">
        <v>417</v>
      </c>
      <c r="BM3366" s="150" t="s">
        <v>4008</v>
      </c>
    </row>
    <row r="3367" spans="2:65" s="1" customFormat="1" ht="19.5">
      <c r="B3367" s="33"/>
      <c r="D3367" s="152" t="s">
        <v>316</v>
      </c>
      <c r="F3367" s="153" t="s">
        <v>4009</v>
      </c>
      <c r="I3367" s="154"/>
      <c r="L3367" s="33"/>
      <c r="M3367" s="155"/>
      <c r="T3367" s="57"/>
      <c r="AT3367" s="18" t="s">
        <v>316</v>
      </c>
      <c r="AU3367" s="18" t="s">
        <v>84</v>
      </c>
    </row>
    <row r="3368" spans="2:65" s="12" customFormat="1" ht="11.25">
      <c r="B3368" s="156"/>
      <c r="D3368" s="152" t="s">
        <v>318</v>
      </c>
      <c r="E3368" s="157" t="s">
        <v>1</v>
      </c>
      <c r="F3368" s="158" t="s">
        <v>4010</v>
      </c>
      <c r="H3368" s="157" t="s">
        <v>1</v>
      </c>
      <c r="I3368" s="159"/>
      <c r="L3368" s="156"/>
      <c r="M3368" s="160"/>
      <c r="T3368" s="161"/>
      <c r="AT3368" s="157" t="s">
        <v>318</v>
      </c>
      <c r="AU3368" s="157" t="s">
        <v>84</v>
      </c>
      <c r="AV3368" s="12" t="s">
        <v>82</v>
      </c>
      <c r="AW3368" s="12" t="s">
        <v>32</v>
      </c>
      <c r="AX3368" s="12" t="s">
        <v>75</v>
      </c>
      <c r="AY3368" s="157" t="s">
        <v>307</v>
      </c>
    </row>
    <row r="3369" spans="2:65" s="13" customFormat="1" ht="11.25">
      <c r="B3369" s="162"/>
      <c r="D3369" s="152" t="s">
        <v>318</v>
      </c>
      <c r="E3369" s="163" t="s">
        <v>1</v>
      </c>
      <c r="F3369" s="164" t="s">
        <v>2930</v>
      </c>
      <c r="H3369" s="165">
        <v>7</v>
      </c>
      <c r="I3369" s="166"/>
      <c r="L3369" s="162"/>
      <c r="M3369" s="167"/>
      <c r="T3369" s="168"/>
      <c r="AT3369" s="163" t="s">
        <v>318</v>
      </c>
      <c r="AU3369" s="163" t="s">
        <v>84</v>
      </c>
      <c r="AV3369" s="13" t="s">
        <v>84</v>
      </c>
      <c r="AW3369" s="13" t="s">
        <v>32</v>
      </c>
      <c r="AX3369" s="13" t="s">
        <v>82</v>
      </c>
      <c r="AY3369" s="163" t="s">
        <v>307</v>
      </c>
    </row>
    <row r="3370" spans="2:65" s="1" customFormat="1" ht="33" customHeight="1">
      <c r="B3370" s="33"/>
      <c r="C3370" s="139" t="s">
        <v>4011</v>
      </c>
      <c r="D3370" s="139" t="s">
        <v>309</v>
      </c>
      <c r="E3370" s="140" t="s">
        <v>1561</v>
      </c>
      <c r="F3370" s="141" t="s">
        <v>1562</v>
      </c>
      <c r="G3370" s="142" t="s">
        <v>364</v>
      </c>
      <c r="H3370" s="143">
        <v>7.8E-2</v>
      </c>
      <c r="I3370" s="144"/>
      <c r="J3370" s="145">
        <f>ROUND(I3370*H3370,2)</f>
        <v>0</v>
      </c>
      <c r="K3370" s="141" t="s">
        <v>313</v>
      </c>
      <c r="L3370" s="33"/>
      <c r="M3370" s="146" t="s">
        <v>1</v>
      </c>
      <c r="N3370" s="147" t="s">
        <v>40</v>
      </c>
      <c r="P3370" s="148">
        <f>O3370*H3370</f>
        <v>0</v>
      </c>
      <c r="Q3370" s="148">
        <v>0</v>
      </c>
      <c r="R3370" s="148">
        <f>Q3370*H3370</f>
        <v>0</v>
      </c>
      <c r="S3370" s="148">
        <v>0</v>
      </c>
      <c r="T3370" s="149">
        <f>S3370*H3370</f>
        <v>0</v>
      </c>
      <c r="AR3370" s="150" t="s">
        <v>417</v>
      </c>
      <c r="AT3370" s="150" t="s">
        <v>309</v>
      </c>
      <c r="AU3370" s="150" t="s">
        <v>84</v>
      </c>
      <c r="AY3370" s="18" t="s">
        <v>307</v>
      </c>
      <c r="BE3370" s="151">
        <f>IF(N3370="základní",J3370,0)</f>
        <v>0</v>
      </c>
      <c r="BF3370" s="151">
        <f>IF(N3370="snížená",J3370,0)</f>
        <v>0</v>
      </c>
      <c r="BG3370" s="151">
        <f>IF(N3370="zákl. přenesená",J3370,0)</f>
        <v>0</v>
      </c>
      <c r="BH3370" s="151">
        <f>IF(N3370="sníž. přenesená",J3370,0)</f>
        <v>0</v>
      </c>
      <c r="BI3370" s="151">
        <f>IF(N3370="nulová",J3370,0)</f>
        <v>0</v>
      </c>
      <c r="BJ3370" s="18" t="s">
        <v>82</v>
      </c>
      <c r="BK3370" s="151">
        <f>ROUND(I3370*H3370,2)</f>
        <v>0</v>
      </c>
      <c r="BL3370" s="18" t="s">
        <v>417</v>
      </c>
      <c r="BM3370" s="150" t="s">
        <v>4012</v>
      </c>
    </row>
    <row r="3371" spans="2:65" s="1" customFormat="1" ht="29.25">
      <c r="B3371" s="33"/>
      <c r="D3371" s="152" t="s">
        <v>316</v>
      </c>
      <c r="F3371" s="153" t="s">
        <v>1564</v>
      </c>
      <c r="I3371" s="154"/>
      <c r="L3371" s="33"/>
      <c r="M3371" s="155"/>
      <c r="T3371" s="57"/>
      <c r="AT3371" s="18" t="s">
        <v>316</v>
      </c>
      <c r="AU3371" s="18" t="s">
        <v>84</v>
      </c>
    </row>
    <row r="3372" spans="2:65" s="11" customFormat="1" ht="22.9" customHeight="1">
      <c r="B3372" s="127"/>
      <c r="D3372" s="128" t="s">
        <v>74</v>
      </c>
      <c r="E3372" s="137" t="s">
        <v>1565</v>
      </c>
      <c r="F3372" s="137" t="s">
        <v>1566</v>
      </c>
      <c r="I3372" s="130"/>
      <c r="J3372" s="138">
        <f>BK3372</f>
        <v>0</v>
      </c>
      <c r="L3372" s="127"/>
      <c r="M3372" s="132"/>
      <c r="P3372" s="133">
        <f>SUM(P3373:P3487)</f>
        <v>0</v>
      </c>
      <c r="R3372" s="133">
        <f>SUM(R3373:R3487)</f>
        <v>9.6661000000000037</v>
      </c>
      <c r="T3372" s="134">
        <f>SUM(T3373:T3487)</f>
        <v>0</v>
      </c>
      <c r="AR3372" s="128" t="s">
        <v>84</v>
      </c>
      <c r="AT3372" s="135" t="s">
        <v>74</v>
      </c>
      <c r="AU3372" s="135" t="s">
        <v>82</v>
      </c>
      <c r="AY3372" s="128" t="s">
        <v>307</v>
      </c>
      <c r="BK3372" s="136">
        <f>SUM(BK3373:BK3487)</f>
        <v>0</v>
      </c>
    </row>
    <row r="3373" spans="2:65" s="1" customFormat="1" ht="24.2" customHeight="1">
      <c r="B3373" s="33"/>
      <c r="C3373" s="139" t="s">
        <v>4013</v>
      </c>
      <c r="D3373" s="139" t="s">
        <v>309</v>
      </c>
      <c r="E3373" s="140" t="s">
        <v>1611</v>
      </c>
      <c r="F3373" s="141" t="s">
        <v>4014</v>
      </c>
      <c r="G3373" s="142" t="s">
        <v>521</v>
      </c>
      <c r="H3373" s="143">
        <v>1</v>
      </c>
      <c r="I3373" s="144"/>
      <c r="J3373" s="145">
        <f>ROUND(I3373*H3373,2)</f>
        <v>0</v>
      </c>
      <c r="K3373" s="141" t="s">
        <v>1</v>
      </c>
      <c r="L3373" s="33"/>
      <c r="M3373" s="146" t="s">
        <v>1</v>
      </c>
      <c r="N3373" s="147" t="s">
        <v>40</v>
      </c>
      <c r="P3373" s="148">
        <f>O3373*H3373</f>
        <v>0</v>
      </c>
      <c r="Q3373" s="148">
        <v>0.66700000000000004</v>
      </c>
      <c r="R3373" s="148">
        <f>Q3373*H3373</f>
        <v>0.66700000000000004</v>
      </c>
      <c r="S3373" s="148">
        <v>0</v>
      </c>
      <c r="T3373" s="149">
        <f>S3373*H3373</f>
        <v>0</v>
      </c>
      <c r="AR3373" s="150" t="s">
        <v>417</v>
      </c>
      <c r="AT3373" s="150" t="s">
        <v>309</v>
      </c>
      <c r="AU3373" s="150" t="s">
        <v>84</v>
      </c>
      <c r="AY3373" s="18" t="s">
        <v>307</v>
      </c>
      <c r="BE3373" s="151">
        <f>IF(N3373="základní",J3373,0)</f>
        <v>0</v>
      </c>
      <c r="BF3373" s="151">
        <f>IF(N3373="snížená",J3373,0)</f>
        <v>0</v>
      </c>
      <c r="BG3373" s="151">
        <f>IF(N3373="zákl. přenesená",J3373,0)</f>
        <v>0</v>
      </c>
      <c r="BH3373" s="151">
        <f>IF(N3373="sníž. přenesená",J3373,0)</f>
        <v>0</v>
      </c>
      <c r="BI3373" s="151">
        <f>IF(N3373="nulová",J3373,0)</f>
        <v>0</v>
      </c>
      <c r="BJ3373" s="18" t="s">
        <v>82</v>
      </c>
      <c r="BK3373" s="151">
        <f>ROUND(I3373*H3373,2)</f>
        <v>0</v>
      </c>
      <c r="BL3373" s="18" t="s">
        <v>417</v>
      </c>
      <c r="BM3373" s="150" t="s">
        <v>4015</v>
      </c>
    </row>
    <row r="3374" spans="2:65" s="1" customFormat="1" ht="185.25">
      <c r="B3374" s="33"/>
      <c r="D3374" s="152" t="s">
        <v>316</v>
      </c>
      <c r="F3374" s="153" t="s">
        <v>4016</v>
      </c>
      <c r="I3374" s="154"/>
      <c r="L3374" s="33"/>
      <c r="M3374" s="155"/>
      <c r="T3374" s="57"/>
      <c r="AT3374" s="18" t="s">
        <v>316</v>
      </c>
      <c r="AU3374" s="18" t="s">
        <v>84</v>
      </c>
    </row>
    <row r="3375" spans="2:65" s="1" customFormat="1" ht="29.25">
      <c r="B3375" s="33"/>
      <c r="D3375" s="152" t="s">
        <v>357</v>
      </c>
      <c r="F3375" s="176" t="s">
        <v>1615</v>
      </c>
      <c r="I3375" s="154"/>
      <c r="L3375" s="33"/>
      <c r="M3375" s="155"/>
      <c r="T3375" s="57"/>
      <c r="AT3375" s="18" t="s">
        <v>357</v>
      </c>
      <c r="AU3375" s="18" t="s">
        <v>84</v>
      </c>
    </row>
    <row r="3376" spans="2:65" s="1" customFormat="1" ht="16.5" customHeight="1">
      <c r="B3376" s="33"/>
      <c r="C3376" s="139" t="s">
        <v>4017</v>
      </c>
      <c r="D3376" s="139" t="s">
        <v>309</v>
      </c>
      <c r="E3376" s="140" t="s">
        <v>1617</v>
      </c>
      <c r="F3376" s="141" t="s">
        <v>4018</v>
      </c>
      <c r="G3376" s="142" t="s">
        <v>521</v>
      </c>
      <c r="H3376" s="143">
        <v>1</v>
      </c>
      <c r="I3376" s="144"/>
      <c r="J3376" s="145">
        <f>ROUND(I3376*H3376,2)</f>
        <v>0</v>
      </c>
      <c r="K3376" s="141" t="s">
        <v>1</v>
      </c>
      <c r="L3376" s="33"/>
      <c r="M3376" s="146" t="s">
        <v>1</v>
      </c>
      <c r="N3376" s="147" t="s">
        <v>40</v>
      </c>
      <c r="P3376" s="148">
        <f>O3376*H3376</f>
        <v>0</v>
      </c>
      <c r="Q3376" s="148">
        <v>0.58899999999999997</v>
      </c>
      <c r="R3376" s="148">
        <f>Q3376*H3376</f>
        <v>0.58899999999999997</v>
      </c>
      <c r="S3376" s="148">
        <v>0</v>
      </c>
      <c r="T3376" s="149">
        <f>S3376*H3376</f>
        <v>0</v>
      </c>
      <c r="AR3376" s="150" t="s">
        <v>417</v>
      </c>
      <c r="AT3376" s="150" t="s">
        <v>309</v>
      </c>
      <c r="AU3376" s="150" t="s">
        <v>84</v>
      </c>
      <c r="AY3376" s="18" t="s">
        <v>307</v>
      </c>
      <c r="BE3376" s="151">
        <f>IF(N3376="základní",J3376,0)</f>
        <v>0</v>
      </c>
      <c r="BF3376" s="151">
        <f>IF(N3376="snížená",J3376,0)</f>
        <v>0</v>
      </c>
      <c r="BG3376" s="151">
        <f>IF(N3376="zákl. přenesená",J3376,0)</f>
        <v>0</v>
      </c>
      <c r="BH3376" s="151">
        <f>IF(N3376="sníž. přenesená",J3376,0)</f>
        <v>0</v>
      </c>
      <c r="BI3376" s="151">
        <f>IF(N3376="nulová",J3376,0)</f>
        <v>0</v>
      </c>
      <c r="BJ3376" s="18" t="s">
        <v>82</v>
      </c>
      <c r="BK3376" s="151">
        <f>ROUND(I3376*H3376,2)</f>
        <v>0</v>
      </c>
      <c r="BL3376" s="18" t="s">
        <v>417</v>
      </c>
      <c r="BM3376" s="150" t="s">
        <v>4019</v>
      </c>
    </row>
    <row r="3377" spans="2:65" s="1" customFormat="1" ht="107.25">
      <c r="B3377" s="33"/>
      <c r="D3377" s="152" t="s">
        <v>316</v>
      </c>
      <c r="F3377" s="153" t="s">
        <v>4020</v>
      </c>
      <c r="I3377" s="154"/>
      <c r="L3377" s="33"/>
      <c r="M3377" s="155"/>
      <c r="T3377" s="57"/>
      <c r="AT3377" s="18" t="s">
        <v>316</v>
      </c>
      <c r="AU3377" s="18" t="s">
        <v>84</v>
      </c>
    </row>
    <row r="3378" spans="2:65" s="1" customFormat="1" ht="29.25">
      <c r="B3378" s="33"/>
      <c r="D3378" s="152" t="s">
        <v>357</v>
      </c>
      <c r="F3378" s="176" t="s">
        <v>1615</v>
      </c>
      <c r="I3378" s="154"/>
      <c r="L3378" s="33"/>
      <c r="M3378" s="155"/>
      <c r="T3378" s="57"/>
      <c r="AT3378" s="18" t="s">
        <v>357</v>
      </c>
      <c r="AU3378" s="18" t="s">
        <v>84</v>
      </c>
    </row>
    <row r="3379" spans="2:65" s="1" customFormat="1" ht="24.2" customHeight="1">
      <c r="B3379" s="33"/>
      <c r="C3379" s="139" t="s">
        <v>4021</v>
      </c>
      <c r="D3379" s="139" t="s">
        <v>309</v>
      </c>
      <c r="E3379" s="140" t="s">
        <v>1636</v>
      </c>
      <c r="F3379" s="141" t="s">
        <v>4022</v>
      </c>
      <c r="G3379" s="142" t="s">
        <v>521</v>
      </c>
      <c r="H3379" s="143">
        <v>1</v>
      </c>
      <c r="I3379" s="144"/>
      <c r="J3379" s="145">
        <f>ROUND(I3379*H3379,2)</f>
        <v>0</v>
      </c>
      <c r="K3379" s="141" t="s">
        <v>1</v>
      </c>
      <c r="L3379" s="33"/>
      <c r="M3379" s="146" t="s">
        <v>1</v>
      </c>
      <c r="N3379" s="147" t="s">
        <v>40</v>
      </c>
      <c r="P3379" s="148">
        <f>O3379*H3379</f>
        <v>0</v>
      </c>
      <c r="Q3379" s="148">
        <v>0.68791999999999998</v>
      </c>
      <c r="R3379" s="148">
        <f>Q3379*H3379</f>
        <v>0.68791999999999998</v>
      </c>
      <c r="S3379" s="148">
        <v>0</v>
      </c>
      <c r="T3379" s="149">
        <f>S3379*H3379</f>
        <v>0</v>
      </c>
      <c r="AR3379" s="150" t="s">
        <v>417</v>
      </c>
      <c r="AT3379" s="150" t="s">
        <v>309</v>
      </c>
      <c r="AU3379" s="150" t="s">
        <v>84</v>
      </c>
      <c r="AY3379" s="18" t="s">
        <v>307</v>
      </c>
      <c r="BE3379" s="151">
        <f>IF(N3379="základní",J3379,0)</f>
        <v>0</v>
      </c>
      <c r="BF3379" s="151">
        <f>IF(N3379="snížená",J3379,0)</f>
        <v>0</v>
      </c>
      <c r="BG3379" s="151">
        <f>IF(N3379="zákl. přenesená",J3379,0)</f>
        <v>0</v>
      </c>
      <c r="BH3379" s="151">
        <f>IF(N3379="sníž. přenesená",J3379,0)</f>
        <v>0</v>
      </c>
      <c r="BI3379" s="151">
        <f>IF(N3379="nulová",J3379,0)</f>
        <v>0</v>
      </c>
      <c r="BJ3379" s="18" t="s">
        <v>82</v>
      </c>
      <c r="BK3379" s="151">
        <f>ROUND(I3379*H3379,2)</f>
        <v>0</v>
      </c>
      <c r="BL3379" s="18" t="s">
        <v>417</v>
      </c>
      <c r="BM3379" s="150" t="s">
        <v>4023</v>
      </c>
    </row>
    <row r="3380" spans="2:65" s="1" customFormat="1" ht="87.75">
      <c r="B3380" s="33"/>
      <c r="D3380" s="152" t="s">
        <v>316</v>
      </c>
      <c r="F3380" s="153" t="s">
        <v>4024</v>
      </c>
      <c r="I3380" s="154"/>
      <c r="L3380" s="33"/>
      <c r="M3380" s="155"/>
      <c r="T3380" s="57"/>
      <c r="AT3380" s="18" t="s">
        <v>316</v>
      </c>
      <c r="AU3380" s="18" t="s">
        <v>84</v>
      </c>
    </row>
    <row r="3381" spans="2:65" s="1" customFormat="1" ht="29.25">
      <c r="B3381" s="33"/>
      <c r="D3381" s="152" t="s">
        <v>357</v>
      </c>
      <c r="F3381" s="176" t="s">
        <v>1615</v>
      </c>
      <c r="I3381" s="154"/>
      <c r="L3381" s="33"/>
      <c r="M3381" s="155"/>
      <c r="T3381" s="57"/>
      <c r="AT3381" s="18" t="s">
        <v>357</v>
      </c>
      <c r="AU3381" s="18" t="s">
        <v>84</v>
      </c>
    </row>
    <row r="3382" spans="2:65" s="1" customFormat="1" ht="24.2" customHeight="1">
      <c r="B3382" s="33"/>
      <c r="C3382" s="139" t="s">
        <v>4025</v>
      </c>
      <c r="D3382" s="139" t="s">
        <v>309</v>
      </c>
      <c r="E3382" s="140" t="s">
        <v>4026</v>
      </c>
      <c r="F3382" s="141" t="s">
        <v>4027</v>
      </c>
      <c r="G3382" s="142" t="s">
        <v>521</v>
      </c>
      <c r="H3382" s="143">
        <v>1</v>
      </c>
      <c r="I3382" s="144"/>
      <c r="J3382" s="145">
        <f>ROUND(I3382*H3382,2)</f>
        <v>0</v>
      </c>
      <c r="K3382" s="141" t="s">
        <v>1</v>
      </c>
      <c r="L3382" s="33"/>
      <c r="M3382" s="146" t="s">
        <v>1</v>
      </c>
      <c r="N3382" s="147" t="s">
        <v>40</v>
      </c>
      <c r="P3382" s="148">
        <f>O3382*H3382</f>
        <v>0</v>
      </c>
      <c r="Q3382" s="148">
        <v>0.68791999999999998</v>
      </c>
      <c r="R3382" s="148">
        <f>Q3382*H3382</f>
        <v>0.68791999999999998</v>
      </c>
      <c r="S3382" s="148">
        <v>0</v>
      </c>
      <c r="T3382" s="149">
        <f>S3382*H3382</f>
        <v>0</v>
      </c>
      <c r="AR3382" s="150" t="s">
        <v>417</v>
      </c>
      <c r="AT3382" s="150" t="s">
        <v>309</v>
      </c>
      <c r="AU3382" s="150" t="s">
        <v>84</v>
      </c>
      <c r="AY3382" s="18" t="s">
        <v>307</v>
      </c>
      <c r="BE3382" s="151">
        <f>IF(N3382="základní",J3382,0)</f>
        <v>0</v>
      </c>
      <c r="BF3382" s="151">
        <f>IF(N3382="snížená",J3382,0)</f>
        <v>0</v>
      </c>
      <c r="BG3382" s="151">
        <f>IF(N3382="zákl. přenesená",J3382,0)</f>
        <v>0</v>
      </c>
      <c r="BH3382" s="151">
        <f>IF(N3382="sníž. přenesená",J3382,0)</f>
        <v>0</v>
      </c>
      <c r="BI3382" s="151">
        <f>IF(N3382="nulová",J3382,0)</f>
        <v>0</v>
      </c>
      <c r="BJ3382" s="18" t="s">
        <v>82</v>
      </c>
      <c r="BK3382" s="151">
        <f>ROUND(I3382*H3382,2)</f>
        <v>0</v>
      </c>
      <c r="BL3382" s="18" t="s">
        <v>417</v>
      </c>
      <c r="BM3382" s="150" t="s">
        <v>4028</v>
      </c>
    </row>
    <row r="3383" spans="2:65" s="1" customFormat="1" ht="87.75">
      <c r="B3383" s="33"/>
      <c r="D3383" s="152" t="s">
        <v>316</v>
      </c>
      <c r="F3383" s="153" t="s">
        <v>4029</v>
      </c>
      <c r="I3383" s="154"/>
      <c r="L3383" s="33"/>
      <c r="M3383" s="155"/>
      <c r="T3383" s="57"/>
      <c r="AT3383" s="18" t="s">
        <v>316</v>
      </c>
      <c r="AU3383" s="18" t="s">
        <v>84</v>
      </c>
    </row>
    <row r="3384" spans="2:65" s="1" customFormat="1" ht="29.25">
      <c r="B3384" s="33"/>
      <c r="D3384" s="152" t="s">
        <v>357</v>
      </c>
      <c r="F3384" s="176" t="s">
        <v>1615</v>
      </c>
      <c r="I3384" s="154"/>
      <c r="L3384" s="33"/>
      <c r="M3384" s="155"/>
      <c r="T3384" s="57"/>
      <c r="AT3384" s="18" t="s">
        <v>357</v>
      </c>
      <c r="AU3384" s="18" t="s">
        <v>84</v>
      </c>
    </row>
    <row r="3385" spans="2:65" s="1" customFormat="1" ht="21.75" customHeight="1">
      <c r="B3385" s="33"/>
      <c r="C3385" s="139" t="s">
        <v>4030</v>
      </c>
      <c r="D3385" s="139" t="s">
        <v>309</v>
      </c>
      <c r="E3385" s="140" t="s">
        <v>4031</v>
      </c>
      <c r="F3385" s="141" t="s">
        <v>4032</v>
      </c>
      <c r="G3385" s="142" t="s">
        <v>521</v>
      </c>
      <c r="H3385" s="143">
        <v>1</v>
      </c>
      <c r="I3385" s="144"/>
      <c r="J3385" s="145">
        <f>ROUND(I3385*H3385,2)</f>
        <v>0</v>
      </c>
      <c r="K3385" s="141" t="s">
        <v>1</v>
      </c>
      <c r="L3385" s="33"/>
      <c r="M3385" s="146" t="s">
        <v>1</v>
      </c>
      <c r="N3385" s="147" t="s">
        <v>40</v>
      </c>
      <c r="P3385" s="148">
        <f>O3385*H3385</f>
        <v>0</v>
      </c>
      <c r="Q3385" s="148">
        <v>0.68791999999999998</v>
      </c>
      <c r="R3385" s="148">
        <f>Q3385*H3385</f>
        <v>0.68791999999999998</v>
      </c>
      <c r="S3385" s="148">
        <v>0</v>
      </c>
      <c r="T3385" s="149">
        <f>S3385*H3385</f>
        <v>0</v>
      </c>
      <c r="AR3385" s="150" t="s">
        <v>417</v>
      </c>
      <c r="AT3385" s="150" t="s">
        <v>309</v>
      </c>
      <c r="AU3385" s="150" t="s">
        <v>84</v>
      </c>
      <c r="AY3385" s="18" t="s">
        <v>307</v>
      </c>
      <c r="BE3385" s="151">
        <f>IF(N3385="základní",J3385,0)</f>
        <v>0</v>
      </c>
      <c r="BF3385" s="151">
        <f>IF(N3385="snížená",J3385,0)</f>
        <v>0</v>
      </c>
      <c r="BG3385" s="151">
        <f>IF(N3385="zákl. přenesená",J3385,0)</f>
        <v>0</v>
      </c>
      <c r="BH3385" s="151">
        <f>IF(N3385="sníž. přenesená",J3385,0)</f>
        <v>0</v>
      </c>
      <c r="BI3385" s="151">
        <f>IF(N3385="nulová",J3385,0)</f>
        <v>0</v>
      </c>
      <c r="BJ3385" s="18" t="s">
        <v>82</v>
      </c>
      <c r="BK3385" s="151">
        <f>ROUND(I3385*H3385,2)</f>
        <v>0</v>
      </c>
      <c r="BL3385" s="18" t="s">
        <v>417</v>
      </c>
      <c r="BM3385" s="150" t="s">
        <v>4033</v>
      </c>
    </row>
    <row r="3386" spans="2:65" s="1" customFormat="1" ht="87.75">
      <c r="B3386" s="33"/>
      <c r="D3386" s="152" t="s">
        <v>316</v>
      </c>
      <c r="F3386" s="153" t="s">
        <v>4034</v>
      </c>
      <c r="I3386" s="154"/>
      <c r="L3386" s="33"/>
      <c r="M3386" s="155"/>
      <c r="T3386" s="57"/>
      <c r="AT3386" s="18" t="s">
        <v>316</v>
      </c>
      <c r="AU3386" s="18" t="s">
        <v>84</v>
      </c>
    </row>
    <row r="3387" spans="2:65" s="1" customFormat="1" ht="29.25">
      <c r="B3387" s="33"/>
      <c r="D3387" s="152" t="s">
        <v>357</v>
      </c>
      <c r="F3387" s="176" t="s">
        <v>1615</v>
      </c>
      <c r="I3387" s="154"/>
      <c r="L3387" s="33"/>
      <c r="M3387" s="155"/>
      <c r="T3387" s="57"/>
      <c r="AT3387" s="18" t="s">
        <v>357</v>
      </c>
      <c r="AU3387" s="18" t="s">
        <v>84</v>
      </c>
    </row>
    <row r="3388" spans="2:65" s="1" customFormat="1" ht="24.2" customHeight="1">
      <c r="B3388" s="33"/>
      <c r="C3388" s="139" t="s">
        <v>4035</v>
      </c>
      <c r="D3388" s="139" t="s">
        <v>309</v>
      </c>
      <c r="E3388" s="140" t="s">
        <v>1641</v>
      </c>
      <c r="F3388" s="141" t="s">
        <v>4036</v>
      </c>
      <c r="G3388" s="142" t="s">
        <v>521</v>
      </c>
      <c r="H3388" s="143">
        <v>1</v>
      </c>
      <c r="I3388" s="144"/>
      <c r="J3388" s="145">
        <f>ROUND(I3388*H3388,2)</f>
        <v>0</v>
      </c>
      <c r="K3388" s="141" t="s">
        <v>1</v>
      </c>
      <c r="L3388" s="33"/>
      <c r="M3388" s="146" t="s">
        <v>1</v>
      </c>
      <c r="N3388" s="147" t="s">
        <v>40</v>
      </c>
      <c r="P3388" s="148">
        <f>O3388*H3388</f>
        <v>0</v>
      </c>
      <c r="Q3388" s="148">
        <v>0.68791999999999998</v>
      </c>
      <c r="R3388" s="148">
        <f>Q3388*H3388</f>
        <v>0.68791999999999998</v>
      </c>
      <c r="S3388" s="148">
        <v>0</v>
      </c>
      <c r="T3388" s="149">
        <f>S3388*H3388</f>
        <v>0</v>
      </c>
      <c r="AR3388" s="150" t="s">
        <v>417</v>
      </c>
      <c r="AT3388" s="150" t="s">
        <v>309</v>
      </c>
      <c r="AU3388" s="150" t="s">
        <v>84</v>
      </c>
      <c r="AY3388" s="18" t="s">
        <v>307</v>
      </c>
      <c r="BE3388" s="151">
        <f>IF(N3388="základní",J3388,0)</f>
        <v>0</v>
      </c>
      <c r="BF3388" s="151">
        <f>IF(N3388="snížená",J3388,0)</f>
        <v>0</v>
      </c>
      <c r="BG3388" s="151">
        <f>IF(N3388="zákl. přenesená",J3388,0)</f>
        <v>0</v>
      </c>
      <c r="BH3388" s="151">
        <f>IF(N3388="sníž. přenesená",J3388,0)</f>
        <v>0</v>
      </c>
      <c r="BI3388" s="151">
        <f>IF(N3388="nulová",J3388,0)</f>
        <v>0</v>
      </c>
      <c r="BJ3388" s="18" t="s">
        <v>82</v>
      </c>
      <c r="BK3388" s="151">
        <f>ROUND(I3388*H3388,2)</f>
        <v>0</v>
      </c>
      <c r="BL3388" s="18" t="s">
        <v>417</v>
      </c>
      <c r="BM3388" s="150" t="s">
        <v>4037</v>
      </c>
    </row>
    <row r="3389" spans="2:65" s="1" customFormat="1" ht="87.75">
      <c r="B3389" s="33"/>
      <c r="D3389" s="152" t="s">
        <v>316</v>
      </c>
      <c r="F3389" s="153" t="s">
        <v>4038</v>
      </c>
      <c r="I3389" s="154"/>
      <c r="L3389" s="33"/>
      <c r="M3389" s="155"/>
      <c r="T3389" s="57"/>
      <c r="AT3389" s="18" t="s">
        <v>316</v>
      </c>
      <c r="AU3389" s="18" t="s">
        <v>84</v>
      </c>
    </row>
    <row r="3390" spans="2:65" s="1" customFormat="1" ht="29.25">
      <c r="B3390" s="33"/>
      <c r="D3390" s="152" t="s">
        <v>357</v>
      </c>
      <c r="F3390" s="176" t="s">
        <v>1615</v>
      </c>
      <c r="I3390" s="154"/>
      <c r="L3390" s="33"/>
      <c r="M3390" s="155"/>
      <c r="T3390" s="57"/>
      <c r="AT3390" s="18" t="s">
        <v>357</v>
      </c>
      <c r="AU3390" s="18" t="s">
        <v>84</v>
      </c>
    </row>
    <row r="3391" spans="2:65" s="1" customFormat="1" ht="24.2" customHeight="1">
      <c r="B3391" s="33"/>
      <c r="C3391" s="139" t="s">
        <v>4039</v>
      </c>
      <c r="D3391" s="139" t="s">
        <v>309</v>
      </c>
      <c r="E3391" s="140" t="s">
        <v>1646</v>
      </c>
      <c r="F3391" s="141" t="s">
        <v>4040</v>
      </c>
      <c r="G3391" s="142" t="s">
        <v>521</v>
      </c>
      <c r="H3391" s="143">
        <v>1</v>
      </c>
      <c r="I3391" s="144"/>
      <c r="J3391" s="145">
        <f>ROUND(I3391*H3391,2)</f>
        <v>0</v>
      </c>
      <c r="K3391" s="141" t="s">
        <v>1</v>
      </c>
      <c r="L3391" s="33"/>
      <c r="M3391" s="146" t="s">
        <v>1</v>
      </c>
      <c r="N3391" s="147" t="s">
        <v>40</v>
      </c>
      <c r="P3391" s="148">
        <f>O3391*H3391</f>
        <v>0</v>
      </c>
      <c r="Q3391" s="148">
        <v>0.58543999999999996</v>
      </c>
      <c r="R3391" s="148">
        <f>Q3391*H3391</f>
        <v>0.58543999999999996</v>
      </c>
      <c r="S3391" s="148">
        <v>0</v>
      </c>
      <c r="T3391" s="149">
        <f>S3391*H3391</f>
        <v>0</v>
      </c>
      <c r="AR3391" s="150" t="s">
        <v>417</v>
      </c>
      <c r="AT3391" s="150" t="s">
        <v>309</v>
      </c>
      <c r="AU3391" s="150" t="s">
        <v>84</v>
      </c>
      <c r="AY3391" s="18" t="s">
        <v>307</v>
      </c>
      <c r="BE3391" s="151">
        <f>IF(N3391="základní",J3391,0)</f>
        <v>0</v>
      </c>
      <c r="BF3391" s="151">
        <f>IF(N3391="snížená",J3391,0)</f>
        <v>0</v>
      </c>
      <c r="BG3391" s="151">
        <f>IF(N3391="zákl. přenesená",J3391,0)</f>
        <v>0</v>
      </c>
      <c r="BH3391" s="151">
        <f>IF(N3391="sníž. přenesená",J3391,0)</f>
        <v>0</v>
      </c>
      <c r="BI3391" s="151">
        <f>IF(N3391="nulová",J3391,0)</f>
        <v>0</v>
      </c>
      <c r="BJ3391" s="18" t="s">
        <v>82</v>
      </c>
      <c r="BK3391" s="151">
        <f>ROUND(I3391*H3391,2)</f>
        <v>0</v>
      </c>
      <c r="BL3391" s="18" t="s">
        <v>417</v>
      </c>
      <c r="BM3391" s="150" t="s">
        <v>4041</v>
      </c>
    </row>
    <row r="3392" spans="2:65" s="1" customFormat="1" ht="146.25">
      <c r="B3392" s="33"/>
      <c r="D3392" s="152" t="s">
        <v>316</v>
      </c>
      <c r="F3392" s="153" t="s">
        <v>4042</v>
      </c>
      <c r="I3392" s="154"/>
      <c r="L3392" s="33"/>
      <c r="M3392" s="155"/>
      <c r="T3392" s="57"/>
      <c r="AT3392" s="18" t="s">
        <v>316</v>
      </c>
      <c r="AU3392" s="18" t="s">
        <v>84</v>
      </c>
    </row>
    <row r="3393" spans="2:65" s="1" customFormat="1" ht="29.25">
      <c r="B3393" s="33"/>
      <c r="D3393" s="152" t="s">
        <v>357</v>
      </c>
      <c r="F3393" s="176" t="s">
        <v>1615</v>
      </c>
      <c r="I3393" s="154"/>
      <c r="L3393" s="33"/>
      <c r="M3393" s="155"/>
      <c r="T3393" s="57"/>
      <c r="AT3393" s="18" t="s">
        <v>357</v>
      </c>
      <c r="AU3393" s="18" t="s">
        <v>84</v>
      </c>
    </row>
    <row r="3394" spans="2:65" s="1" customFormat="1" ht="24.2" customHeight="1">
      <c r="B3394" s="33"/>
      <c r="C3394" s="139" t="s">
        <v>4043</v>
      </c>
      <c r="D3394" s="139" t="s">
        <v>309</v>
      </c>
      <c r="E3394" s="140" t="s">
        <v>1651</v>
      </c>
      <c r="F3394" s="141" t="s">
        <v>4044</v>
      </c>
      <c r="G3394" s="142" t="s">
        <v>521</v>
      </c>
      <c r="H3394" s="143">
        <v>1</v>
      </c>
      <c r="I3394" s="144"/>
      <c r="J3394" s="145">
        <f>ROUND(I3394*H3394,2)</f>
        <v>0</v>
      </c>
      <c r="K3394" s="141" t="s">
        <v>1</v>
      </c>
      <c r="L3394" s="33"/>
      <c r="M3394" s="146" t="s">
        <v>1</v>
      </c>
      <c r="N3394" s="147" t="s">
        <v>40</v>
      </c>
      <c r="P3394" s="148">
        <f>O3394*H3394</f>
        <v>0</v>
      </c>
      <c r="Q3394" s="148">
        <v>0.42718</v>
      </c>
      <c r="R3394" s="148">
        <f>Q3394*H3394</f>
        <v>0.42718</v>
      </c>
      <c r="S3394" s="148">
        <v>0</v>
      </c>
      <c r="T3394" s="149">
        <f>S3394*H3394</f>
        <v>0</v>
      </c>
      <c r="AR3394" s="150" t="s">
        <v>417</v>
      </c>
      <c r="AT3394" s="150" t="s">
        <v>309</v>
      </c>
      <c r="AU3394" s="150" t="s">
        <v>84</v>
      </c>
      <c r="AY3394" s="18" t="s">
        <v>307</v>
      </c>
      <c r="BE3394" s="151">
        <f>IF(N3394="základní",J3394,0)</f>
        <v>0</v>
      </c>
      <c r="BF3394" s="151">
        <f>IF(N3394="snížená",J3394,0)</f>
        <v>0</v>
      </c>
      <c r="BG3394" s="151">
        <f>IF(N3394="zákl. přenesená",J3394,0)</f>
        <v>0</v>
      </c>
      <c r="BH3394" s="151">
        <f>IF(N3394="sníž. přenesená",J3394,0)</f>
        <v>0</v>
      </c>
      <c r="BI3394" s="151">
        <f>IF(N3394="nulová",J3394,0)</f>
        <v>0</v>
      </c>
      <c r="BJ3394" s="18" t="s">
        <v>82</v>
      </c>
      <c r="BK3394" s="151">
        <f>ROUND(I3394*H3394,2)</f>
        <v>0</v>
      </c>
      <c r="BL3394" s="18" t="s">
        <v>417</v>
      </c>
      <c r="BM3394" s="150" t="s">
        <v>4045</v>
      </c>
    </row>
    <row r="3395" spans="2:65" s="1" customFormat="1" ht="117">
      <c r="B3395" s="33"/>
      <c r="D3395" s="152" t="s">
        <v>316</v>
      </c>
      <c r="F3395" s="153" t="s">
        <v>4046</v>
      </c>
      <c r="I3395" s="154"/>
      <c r="L3395" s="33"/>
      <c r="M3395" s="155"/>
      <c r="T3395" s="57"/>
      <c r="AT3395" s="18" t="s">
        <v>316</v>
      </c>
      <c r="AU3395" s="18" t="s">
        <v>84</v>
      </c>
    </row>
    <row r="3396" spans="2:65" s="1" customFormat="1" ht="29.25">
      <c r="B3396" s="33"/>
      <c r="D3396" s="152" t="s">
        <v>357</v>
      </c>
      <c r="F3396" s="176" t="s">
        <v>1615</v>
      </c>
      <c r="I3396" s="154"/>
      <c r="L3396" s="33"/>
      <c r="M3396" s="155"/>
      <c r="T3396" s="57"/>
      <c r="AT3396" s="18" t="s">
        <v>357</v>
      </c>
      <c r="AU3396" s="18" t="s">
        <v>84</v>
      </c>
    </row>
    <row r="3397" spans="2:65" s="1" customFormat="1" ht="16.5" customHeight="1">
      <c r="B3397" s="33"/>
      <c r="C3397" s="139" t="s">
        <v>4047</v>
      </c>
      <c r="D3397" s="139" t="s">
        <v>309</v>
      </c>
      <c r="E3397" s="140" t="s">
        <v>1656</v>
      </c>
      <c r="F3397" s="141" t="s">
        <v>4048</v>
      </c>
      <c r="G3397" s="142" t="s">
        <v>521</v>
      </c>
      <c r="H3397" s="143">
        <v>1</v>
      </c>
      <c r="I3397" s="144"/>
      <c r="J3397" s="145">
        <f>ROUND(I3397*H3397,2)</f>
        <v>0</v>
      </c>
      <c r="K3397" s="141" t="s">
        <v>1</v>
      </c>
      <c r="L3397" s="33"/>
      <c r="M3397" s="146" t="s">
        <v>1</v>
      </c>
      <c r="N3397" s="147" t="s">
        <v>40</v>
      </c>
      <c r="P3397" s="148">
        <f>O3397*H3397</f>
        <v>0</v>
      </c>
      <c r="Q3397" s="148">
        <v>1.5</v>
      </c>
      <c r="R3397" s="148">
        <f>Q3397*H3397</f>
        <v>1.5</v>
      </c>
      <c r="S3397" s="148">
        <v>0</v>
      </c>
      <c r="T3397" s="149">
        <f>S3397*H3397</f>
        <v>0</v>
      </c>
      <c r="AR3397" s="150" t="s">
        <v>417</v>
      </c>
      <c r="AT3397" s="150" t="s">
        <v>309</v>
      </c>
      <c r="AU3397" s="150" t="s">
        <v>84</v>
      </c>
      <c r="AY3397" s="18" t="s">
        <v>307</v>
      </c>
      <c r="BE3397" s="151">
        <f>IF(N3397="základní",J3397,0)</f>
        <v>0</v>
      </c>
      <c r="BF3397" s="151">
        <f>IF(N3397="snížená",J3397,0)</f>
        <v>0</v>
      </c>
      <c r="BG3397" s="151">
        <f>IF(N3397="zákl. přenesená",J3397,0)</f>
        <v>0</v>
      </c>
      <c r="BH3397" s="151">
        <f>IF(N3397="sníž. přenesená",J3397,0)</f>
        <v>0</v>
      </c>
      <c r="BI3397" s="151">
        <f>IF(N3397="nulová",J3397,0)</f>
        <v>0</v>
      </c>
      <c r="BJ3397" s="18" t="s">
        <v>82</v>
      </c>
      <c r="BK3397" s="151">
        <f>ROUND(I3397*H3397,2)</f>
        <v>0</v>
      </c>
      <c r="BL3397" s="18" t="s">
        <v>417</v>
      </c>
      <c r="BM3397" s="150" t="s">
        <v>4049</v>
      </c>
    </row>
    <row r="3398" spans="2:65" s="1" customFormat="1" ht="175.5">
      <c r="B3398" s="33"/>
      <c r="D3398" s="152" t="s">
        <v>316</v>
      </c>
      <c r="F3398" s="153" t="s">
        <v>4050</v>
      </c>
      <c r="I3398" s="154"/>
      <c r="L3398" s="33"/>
      <c r="M3398" s="155"/>
      <c r="T3398" s="57"/>
      <c r="AT3398" s="18" t="s">
        <v>316</v>
      </c>
      <c r="AU3398" s="18" t="s">
        <v>84</v>
      </c>
    </row>
    <row r="3399" spans="2:65" s="1" customFormat="1" ht="29.25">
      <c r="B3399" s="33"/>
      <c r="D3399" s="152" t="s">
        <v>357</v>
      </c>
      <c r="F3399" s="176" t="s">
        <v>1615</v>
      </c>
      <c r="I3399" s="154"/>
      <c r="L3399" s="33"/>
      <c r="M3399" s="155"/>
      <c r="T3399" s="57"/>
      <c r="AT3399" s="18" t="s">
        <v>357</v>
      </c>
      <c r="AU3399" s="18" t="s">
        <v>84</v>
      </c>
    </row>
    <row r="3400" spans="2:65" s="1" customFormat="1" ht="16.5" customHeight="1">
      <c r="B3400" s="33"/>
      <c r="C3400" s="139" t="s">
        <v>4051</v>
      </c>
      <c r="D3400" s="139" t="s">
        <v>309</v>
      </c>
      <c r="E3400" s="140" t="s">
        <v>4052</v>
      </c>
      <c r="F3400" s="141" t="s">
        <v>4053</v>
      </c>
      <c r="G3400" s="142" t="s">
        <v>521</v>
      </c>
      <c r="H3400" s="143">
        <v>1</v>
      </c>
      <c r="I3400" s="144"/>
      <c r="J3400" s="145">
        <f>ROUND(I3400*H3400,2)</f>
        <v>0</v>
      </c>
      <c r="K3400" s="141" t="s">
        <v>1</v>
      </c>
      <c r="L3400" s="33"/>
      <c r="M3400" s="146" t="s">
        <v>1</v>
      </c>
      <c r="N3400" s="147" t="s">
        <v>40</v>
      </c>
      <c r="P3400" s="148">
        <f>O3400*H3400</f>
        <v>0</v>
      </c>
      <c r="Q3400" s="148">
        <v>0.7</v>
      </c>
      <c r="R3400" s="148">
        <f>Q3400*H3400</f>
        <v>0.7</v>
      </c>
      <c r="S3400" s="148">
        <v>0</v>
      </c>
      <c r="T3400" s="149">
        <f>S3400*H3400</f>
        <v>0</v>
      </c>
      <c r="AR3400" s="150" t="s">
        <v>417</v>
      </c>
      <c r="AT3400" s="150" t="s">
        <v>309</v>
      </c>
      <c r="AU3400" s="150" t="s">
        <v>84</v>
      </c>
      <c r="AY3400" s="18" t="s">
        <v>307</v>
      </c>
      <c r="BE3400" s="151">
        <f>IF(N3400="základní",J3400,0)</f>
        <v>0</v>
      </c>
      <c r="BF3400" s="151">
        <f>IF(N3400="snížená",J3400,0)</f>
        <v>0</v>
      </c>
      <c r="BG3400" s="151">
        <f>IF(N3400="zákl. přenesená",J3400,0)</f>
        <v>0</v>
      </c>
      <c r="BH3400" s="151">
        <f>IF(N3400="sníž. přenesená",J3400,0)</f>
        <v>0</v>
      </c>
      <c r="BI3400" s="151">
        <f>IF(N3400="nulová",J3400,0)</f>
        <v>0</v>
      </c>
      <c r="BJ3400" s="18" t="s">
        <v>82</v>
      </c>
      <c r="BK3400" s="151">
        <f>ROUND(I3400*H3400,2)</f>
        <v>0</v>
      </c>
      <c r="BL3400" s="18" t="s">
        <v>417</v>
      </c>
      <c r="BM3400" s="150" t="s">
        <v>4054</v>
      </c>
    </row>
    <row r="3401" spans="2:65" s="1" customFormat="1" ht="175.5">
      <c r="B3401" s="33"/>
      <c r="D3401" s="152" t="s">
        <v>316</v>
      </c>
      <c r="F3401" s="153" t="s">
        <v>4055</v>
      </c>
      <c r="I3401" s="154"/>
      <c r="L3401" s="33"/>
      <c r="M3401" s="155"/>
      <c r="T3401" s="57"/>
      <c r="AT3401" s="18" t="s">
        <v>316</v>
      </c>
      <c r="AU3401" s="18" t="s">
        <v>84</v>
      </c>
    </row>
    <row r="3402" spans="2:65" s="1" customFormat="1" ht="29.25">
      <c r="B3402" s="33"/>
      <c r="D3402" s="152" t="s">
        <v>357</v>
      </c>
      <c r="F3402" s="176" t="s">
        <v>1615</v>
      </c>
      <c r="I3402" s="154"/>
      <c r="L3402" s="33"/>
      <c r="M3402" s="155"/>
      <c r="T3402" s="57"/>
      <c r="AT3402" s="18" t="s">
        <v>357</v>
      </c>
      <c r="AU3402" s="18" t="s">
        <v>84</v>
      </c>
    </row>
    <row r="3403" spans="2:65" s="1" customFormat="1" ht="21.75" customHeight="1">
      <c r="B3403" s="33"/>
      <c r="C3403" s="139" t="s">
        <v>4056</v>
      </c>
      <c r="D3403" s="139" t="s">
        <v>309</v>
      </c>
      <c r="E3403" s="140" t="s">
        <v>4057</v>
      </c>
      <c r="F3403" s="141" t="s">
        <v>4058</v>
      </c>
      <c r="G3403" s="142" t="s">
        <v>521</v>
      </c>
      <c r="H3403" s="143">
        <v>1</v>
      </c>
      <c r="I3403" s="144"/>
      <c r="J3403" s="145">
        <f>ROUND(I3403*H3403,2)</f>
        <v>0</v>
      </c>
      <c r="K3403" s="141" t="s">
        <v>1</v>
      </c>
      <c r="L3403" s="33"/>
      <c r="M3403" s="146" t="s">
        <v>1</v>
      </c>
      <c r="N3403" s="147" t="s">
        <v>40</v>
      </c>
      <c r="P3403" s="148">
        <f>O3403*H3403</f>
        <v>0</v>
      </c>
      <c r="Q3403" s="148">
        <v>0.7</v>
      </c>
      <c r="R3403" s="148">
        <f>Q3403*H3403</f>
        <v>0.7</v>
      </c>
      <c r="S3403" s="148">
        <v>0</v>
      </c>
      <c r="T3403" s="149">
        <f>S3403*H3403</f>
        <v>0</v>
      </c>
      <c r="AR3403" s="150" t="s">
        <v>417</v>
      </c>
      <c r="AT3403" s="150" t="s">
        <v>309</v>
      </c>
      <c r="AU3403" s="150" t="s">
        <v>84</v>
      </c>
      <c r="AY3403" s="18" t="s">
        <v>307</v>
      </c>
      <c r="BE3403" s="151">
        <f>IF(N3403="základní",J3403,0)</f>
        <v>0</v>
      </c>
      <c r="BF3403" s="151">
        <f>IF(N3403="snížená",J3403,0)</f>
        <v>0</v>
      </c>
      <c r="BG3403" s="151">
        <f>IF(N3403="zákl. přenesená",J3403,0)</f>
        <v>0</v>
      </c>
      <c r="BH3403" s="151">
        <f>IF(N3403="sníž. přenesená",J3403,0)</f>
        <v>0</v>
      </c>
      <c r="BI3403" s="151">
        <f>IF(N3403="nulová",J3403,0)</f>
        <v>0</v>
      </c>
      <c r="BJ3403" s="18" t="s">
        <v>82</v>
      </c>
      <c r="BK3403" s="151">
        <f>ROUND(I3403*H3403,2)</f>
        <v>0</v>
      </c>
      <c r="BL3403" s="18" t="s">
        <v>417</v>
      </c>
      <c r="BM3403" s="150" t="s">
        <v>4059</v>
      </c>
    </row>
    <row r="3404" spans="2:65" s="1" customFormat="1" ht="146.25">
      <c r="B3404" s="33"/>
      <c r="D3404" s="152" t="s">
        <v>316</v>
      </c>
      <c r="F3404" s="153" t="s">
        <v>4060</v>
      </c>
      <c r="I3404" s="154"/>
      <c r="L3404" s="33"/>
      <c r="M3404" s="155"/>
      <c r="T3404" s="57"/>
      <c r="AT3404" s="18" t="s">
        <v>316</v>
      </c>
      <c r="AU3404" s="18" t="s">
        <v>84</v>
      </c>
    </row>
    <row r="3405" spans="2:65" s="1" customFormat="1" ht="29.25">
      <c r="B3405" s="33"/>
      <c r="D3405" s="152" t="s">
        <v>357</v>
      </c>
      <c r="F3405" s="176" t="s">
        <v>1615</v>
      </c>
      <c r="I3405" s="154"/>
      <c r="L3405" s="33"/>
      <c r="M3405" s="155"/>
      <c r="T3405" s="57"/>
      <c r="AT3405" s="18" t="s">
        <v>357</v>
      </c>
      <c r="AU3405" s="18" t="s">
        <v>84</v>
      </c>
    </row>
    <row r="3406" spans="2:65" s="1" customFormat="1" ht="66.75" customHeight="1">
      <c r="B3406" s="33"/>
      <c r="C3406" s="139" t="s">
        <v>4061</v>
      </c>
      <c r="D3406" s="139" t="s">
        <v>309</v>
      </c>
      <c r="E3406" s="140" t="s">
        <v>4062</v>
      </c>
      <c r="F3406" s="141" t="s">
        <v>4063</v>
      </c>
      <c r="G3406" s="142" t="s">
        <v>514</v>
      </c>
      <c r="H3406" s="143">
        <v>3</v>
      </c>
      <c r="I3406" s="144"/>
      <c r="J3406" s="145">
        <f>ROUND(I3406*H3406,2)</f>
        <v>0</v>
      </c>
      <c r="K3406" s="141" t="s">
        <v>1</v>
      </c>
      <c r="L3406" s="33"/>
      <c r="M3406" s="146" t="s">
        <v>1</v>
      </c>
      <c r="N3406" s="147" t="s">
        <v>40</v>
      </c>
      <c r="P3406" s="148">
        <f>O3406*H3406</f>
        <v>0</v>
      </c>
      <c r="Q3406" s="148">
        <v>3.5000000000000003E-2</v>
      </c>
      <c r="R3406" s="148">
        <f>Q3406*H3406</f>
        <v>0.10500000000000001</v>
      </c>
      <c r="S3406" s="148">
        <v>0</v>
      </c>
      <c r="T3406" s="149">
        <f>S3406*H3406</f>
        <v>0</v>
      </c>
      <c r="AR3406" s="150" t="s">
        <v>417</v>
      </c>
      <c r="AT3406" s="150" t="s">
        <v>309</v>
      </c>
      <c r="AU3406" s="150" t="s">
        <v>84</v>
      </c>
      <c r="AY3406" s="18" t="s">
        <v>307</v>
      </c>
      <c r="BE3406" s="151">
        <f>IF(N3406="základní",J3406,0)</f>
        <v>0</v>
      </c>
      <c r="BF3406" s="151">
        <f>IF(N3406="snížená",J3406,0)</f>
        <v>0</v>
      </c>
      <c r="BG3406" s="151">
        <f>IF(N3406="zákl. přenesená",J3406,0)</f>
        <v>0</v>
      </c>
      <c r="BH3406" s="151">
        <f>IF(N3406="sníž. přenesená",J3406,0)</f>
        <v>0</v>
      </c>
      <c r="BI3406" s="151">
        <f>IF(N3406="nulová",J3406,0)</f>
        <v>0</v>
      </c>
      <c r="BJ3406" s="18" t="s">
        <v>82</v>
      </c>
      <c r="BK3406" s="151">
        <f>ROUND(I3406*H3406,2)</f>
        <v>0</v>
      </c>
      <c r="BL3406" s="18" t="s">
        <v>417</v>
      </c>
      <c r="BM3406" s="150" t="s">
        <v>4064</v>
      </c>
    </row>
    <row r="3407" spans="2:65" s="1" customFormat="1" ht="87.75">
      <c r="B3407" s="33"/>
      <c r="D3407" s="152" t="s">
        <v>316</v>
      </c>
      <c r="F3407" s="153" t="s">
        <v>4065</v>
      </c>
      <c r="I3407" s="154"/>
      <c r="L3407" s="33"/>
      <c r="M3407" s="155"/>
      <c r="T3407" s="57"/>
      <c r="AT3407" s="18" t="s">
        <v>316</v>
      </c>
      <c r="AU3407" s="18" t="s">
        <v>84</v>
      </c>
    </row>
    <row r="3408" spans="2:65" s="1" customFormat="1" ht="58.5">
      <c r="B3408" s="33"/>
      <c r="D3408" s="152" t="s">
        <v>357</v>
      </c>
      <c r="F3408" s="176" t="s">
        <v>4066</v>
      </c>
      <c r="I3408" s="154"/>
      <c r="L3408" s="33"/>
      <c r="M3408" s="155"/>
      <c r="T3408" s="57"/>
      <c r="AT3408" s="18" t="s">
        <v>357</v>
      </c>
      <c r="AU3408" s="18" t="s">
        <v>84</v>
      </c>
    </row>
    <row r="3409" spans="2:65" s="1" customFormat="1" ht="66.75" customHeight="1">
      <c r="B3409" s="33"/>
      <c r="C3409" s="139" t="s">
        <v>4067</v>
      </c>
      <c r="D3409" s="139" t="s">
        <v>309</v>
      </c>
      <c r="E3409" s="140" t="s">
        <v>4068</v>
      </c>
      <c r="F3409" s="141" t="s">
        <v>4069</v>
      </c>
      <c r="G3409" s="142" t="s">
        <v>514</v>
      </c>
      <c r="H3409" s="143">
        <v>3</v>
      </c>
      <c r="I3409" s="144"/>
      <c r="J3409" s="145">
        <f>ROUND(I3409*H3409,2)</f>
        <v>0</v>
      </c>
      <c r="K3409" s="141" t="s">
        <v>1</v>
      </c>
      <c r="L3409" s="33"/>
      <c r="M3409" s="146" t="s">
        <v>1</v>
      </c>
      <c r="N3409" s="147" t="s">
        <v>40</v>
      </c>
      <c r="P3409" s="148">
        <f>O3409*H3409</f>
        <v>0</v>
      </c>
      <c r="Q3409" s="148">
        <v>3.5000000000000003E-2</v>
      </c>
      <c r="R3409" s="148">
        <f>Q3409*H3409</f>
        <v>0.10500000000000001</v>
      </c>
      <c r="S3409" s="148">
        <v>0</v>
      </c>
      <c r="T3409" s="149">
        <f>S3409*H3409</f>
        <v>0</v>
      </c>
      <c r="AR3409" s="150" t="s">
        <v>417</v>
      </c>
      <c r="AT3409" s="150" t="s">
        <v>309</v>
      </c>
      <c r="AU3409" s="150" t="s">
        <v>84</v>
      </c>
      <c r="AY3409" s="18" t="s">
        <v>307</v>
      </c>
      <c r="BE3409" s="151">
        <f>IF(N3409="základní",J3409,0)</f>
        <v>0</v>
      </c>
      <c r="BF3409" s="151">
        <f>IF(N3409="snížená",J3409,0)</f>
        <v>0</v>
      </c>
      <c r="BG3409" s="151">
        <f>IF(N3409="zákl. přenesená",J3409,0)</f>
        <v>0</v>
      </c>
      <c r="BH3409" s="151">
        <f>IF(N3409="sníž. přenesená",J3409,0)</f>
        <v>0</v>
      </c>
      <c r="BI3409" s="151">
        <f>IF(N3409="nulová",J3409,0)</f>
        <v>0</v>
      </c>
      <c r="BJ3409" s="18" t="s">
        <v>82</v>
      </c>
      <c r="BK3409" s="151">
        <f>ROUND(I3409*H3409,2)</f>
        <v>0</v>
      </c>
      <c r="BL3409" s="18" t="s">
        <v>417</v>
      </c>
      <c r="BM3409" s="150" t="s">
        <v>4070</v>
      </c>
    </row>
    <row r="3410" spans="2:65" s="1" customFormat="1" ht="97.5">
      <c r="B3410" s="33"/>
      <c r="D3410" s="152" t="s">
        <v>316</v>
      </c>
      <c r="F3410" s="153" t="s">
        <v>4071</v>
      </c>
      <c r="I3410" s="154"/>
      <c r="L3410" s="33"/>
      <c r="M3410" s="155"/>
      <c r="T3410" s="57"/>
      <c r="AT3410" s="18" t="s">
        <v>316</v>
      </c>
      <c r="AU3410" s="18" t="s">
        <v>84</v>
      </c>
    </row>
    <row r="3411" spans="2:65" s="1" customFormat="1" ht="58.5">
      <c r="B3411" s="33"/>
      <c r="D3411" s="152" t="s">
        <v>357</v>
      </c>
      <c r="F3411" s="176" t="s">
        <v>4066</v>
      </c>
      <c r="I3411" s="154"/>
      <c r="L3411" s="33"/>
      <c r="M3411" s="155"/>
      <c r="T3411" s="57"/>
      <c r="AT3411" s="18" t="s">
        <v>357</v>
      </c>
      <c r="AU3411" s="18" t="s">
        <v>84</v>
      </c>
    </row>
    <row r="3412" spans="2:65" s="1" customFormat="1" ht="66.75" customHeight="1">
      <c r="B3412" s="33"/>
      <c r="C3412" s="139" t="s">
        <v>4072</v>
      </c>
      <c r="D3412" s="139" t="s">
        <v>309</v>
      </c>
      <c r="E3412" s="140" t="s">
        <v>4073</v>
      </c>
      <c r="F3412" s="141" t="s">
        <v>4074</v>
      </c>
      <c r="G3412" s="142" t="s">
        <v>514</v>
      </c>
      <c r="H3412" s="143">
        <v>3</v>
      </c>
      <c r="I3412" s="144"/>
      <c r="J3412" s="145">
        <f>ROUND(I3412*H3412,2)</f>
        <v>0</v>
      </c>
      <c r="K3412" s="141" t="s">
        <v>1</v>
      </c>
      <c r="L3412" s="33"/>
      <c r="M3412" s="146" t="s">
        <v>1</v>
      </c>
      <c r="N3412" s="147" t="s">
        <v>40</v>
      </c>
      <c r="P3412" s="148">
        <f>O3412*H3412</f>
        <v>0</v>
      </c>
      <c r="Q3412" s="148">
        <v>3.5000000000000003E-2</v>
      </c>
      <c r="R3412" s="148">
        <f>Q3412*H3412</f>
        <v>0.10500000000000001</v>
      </c>
      <c r="S3412" s="148">
        <v>0</v>
      </c>
      <c r="T3412" s="149">
        <f>S3412*H3412</f>
        <v>0</v>
      </c>
      <c r="AR3412" s="150" t="s">
        <v>417</v>
      </c>
      <c r="AT3412" s="150" t="s">
        <v>309</v>
      </c>
      <c r="AU3412" s="150" t="s">
        <v>84</v>
      </c>
      <c r="AY3412" s="18" t="s">
        <v>307</v>
      </c>
      <c r="BE3412" s="151">
        <f>IF(N3412="základní",J3412,0)</f>
        <v>0</v>
      </c>
      <c r="BF3412" s="151">
        <f>IF(N3412="snížená",J3412,0)</f>
        <v>0</v>
      </c>
      <c r="BG3412" s="151">
        <f>IF(N3412="zákl. přenesená",J3412,0)</f>
        <v>0</v>
      </c>
      <c r="BH3412" s="151">
        <f>IF(N3412="sníž. přenesená",J3412,0)</f>
        <v>0</v>
      </c>
      <c r="BI3412" s="151">
        <f>IF(N3412="nulová",J3412,0)</f>
        <v>0</v>
      </c>
      <c r="BJ3412" s="18" t="s">
        <v>82</v>
      </c>
      <c r="BK3412" s="151">
        <f>ROUND(I3412*H3412,2)</f>
        <v>0</v>
      </c>
      <c r="BL3412" s="18" t="s">
        <v>417</v>
      </c>
      <c r="BM3412" s="150" t="s">
        <v>4075</v>
      </c>
    </row>
    <row r="3413" spans="2:65" s="1" customFormat="1" ht="117">
      <c r="B3413" s="33"/>
      <c r="D3413" s="152" t="s">
        <v>316</v>
      </c>
      <c r="F3413" s="153" t="s">
        <v>4076</v>
      </c>
      <c r="I3413" s="154"/>
      <c r="L3413" s="33"/>
      <c r="M3413" s="155"/>
      <c r="T3413" s="57"/>
      <c r="AT3413" s="18" t="s">
        <v>316</v>
      </c>
      <c r="AU3413" s="18" t="s">
        <v>84</v>
      </c>
    </row>
    <row r="3414" spans="2:65" s="1" customFormat="1" ht="58.5">
      <c r="B3414" s="33"/>
      <c r="D3414" s="152" t="s">
        <v>357</v>
      </c>
      <c r="F3414" s="176" t="s">
        <v>4066</v>
      </c>
      <c r="I3414" s="154"/>
      <c r="L3414" s="33"/>
      <c r="M3414" s="155"/>
      <c r="T3414" s="57"/>
      <c r="AT3414" s="18" t="s">
        <v>357</v>
      </c>
      <c r="AU3414" s="18" t="s">
        <v>84</v>
      </c>
    </row>
    <row r="3415" spans="2:65" s="1" customFormat="1" ht="66.75" customHeight="1">
      <c r="B3415" s="33"/>
      <c r="C3415" s="139" t="s">
        <v>4077</v>
      </c>
      <c r="D3415" s="139" t="s">
        <v>309</v>
      </c>
      <c r="E3415" s="140" t="s">
        <v>4078</v>
      </c>
      <c r="F3415" s="141" t="s">
        <v>4079</v>
      </c>
      <c r="G3415" s="142" t="s">
        <v>514</v>
      </c>
      <c r="H3415" s="143">
        <v>1</v>
      </c>
      <c r="I3415" s="144"/>
      <c r="J3415" s="145">
        <f>ROUND(I3415*H3415,2)</f>
        <v>0</v>
      </c>
      <c r="K3415" s="141" t="s">
        <v>1</v>
      </c>
      <c r="L3415" s="33"/>
      <c r="M3415" s="146" t="s">
        <v>1</v>
      </c>
      <c r="N3415" s="147" t="s">
        <v>40</v>
      </c>
      <c r="P3415" s="148">
        <f>O3415*H3415</f>
        <v>0</v>
      </c>
      <c r="Q3415" s="148">
        <v>3.5000000000000003E-2</v>
      </c>
      <c r="R3415" s="148">
        <f>Q3415*H3415</f>
        <v>3.5000000000000003E-2</v>
      </c>
      <c r="S3415" s="148">
        <v>0</v>
      </c>
      <c r="T3415" s="149">
        <f>S3415*H3415</f>
        <v>0</v>
      </c>
      <c r="AR3415" s="150" t="s">
        <v>417</v>
      </c>
      <c r="AT3415" s="150" t="s">
        <v>309</v>
      </c>
      <c r="AU3415" s="150" t="s">
        <v>84</v>
      </c>
      <c r="AY3415" s="18" t="s">
        <v>307</v>
      </c>
      <c r="BE3415" s="151">
        <f>IF(N3415="základní",J3415,0)</f>
        <v>0</v>
      </c>
      <c r="BF3415" s="151">
        <f>IF(N3415="snížená",J3415,0)</f>
        <v>0</v>
      </c>
      <c r="BG3415" s="151">
        <f>IF(N3415="zákl. přenesená",J3415,0)</f>
        <v>0</v>
      </c>
      <c r="BH3415" s="151">
        <f>IF(N3415="sníž. přenesená",J3415,0)</f>
        <v>0</v>
      </c>
      <c r="BI3415" s="151">
        <f>IF(N3415="nulová",J3415,0)</f>
        <v>0</v>
      </c>
      <c r="BJ3415" s="18" t="s">
        <v>82</v>
      </c>
      <c r="BK3415" s="151">
        <f>ROUND(I3415*H3415,2)</f>
        <v>0</v>
      </c>
      <c r="BL3415" s="18" t="s">
        <v>417</v>
      </c>
      <c r="BM3415" s="150" t="s">
        <v>4080</v>
      </c>
    </row>
    <row r="3416" spans="2:65" s="1" customFormat="1" ht="87.75">
      <c r="B3416" s="33"/>
      <c r="D3416" s="152" t="s">
        <v>316</v>
      </c>
      <c r="F3416" s="153" t="s">
        <v>4081</v>
      </c>
      <c r="I3416" s="154"/>
      <c r="L3416" s="33"/>
      <c r="M3416" s="155"/>
      <c r="T3416" s="57"/>
      <c r="AT3416" s="18" t="s">
        <v>316</v>
      </c>
      <c r="AU3416" s="18" t="s">
        <v>84</v>
      </c>
    </row>
    <row r="3417" spans="2:65" s="1" customFormat="1" ht="58.5">
      <c r="B3417" s="33"/>
      <c r="D3417" s="152" t="s">
        <v>357</v>
      </c>
      <c r="F3417" s="176" t="s">
        <v>4066</v>
      </c>
      <c r="I3417" s="154"/>
      <c r="L3417" s="33"/>
      <c r="M3417" s="155"/>
      <c r="T3417" s="57"/>
      <c r="AT3417" s="18" t="s">
        <v>357</v>
      </c>
      <c r="AU3417" s="18" t="s">
        <v>84</v>
      </c>
    </row>
    <row r="3418" spans="2:65" s="1" customFormat="1" ht="66.75" customHeight="1">
      <c r="B3418" s="33"/>
      <c r="C3418" s="139" t="s">
        <v>4082</v>
      </c>
      <c r="D3418" s="139" t="s">
        <v>309</v>
      </c>
      <c r="E3418" s="140" t="s">
        <v>4083</v>
      </c>
      <c r="F3418" s="141" t="s">
        <v>4084</v>
      </c>
      <c r="G3418" s="142" t="s">
        <v>514</v>
      </c>
      <c r="H3418" s="143">
        <v>1</v>
      </c>
      <c r="I3418" s="144"/>
      <c r="J3418" s="145">
        <f>ROUND(I3418*H3418,2)</f>
        <v>0</v>
      </c>
      <c r="K3418" s="141" t="s">
        <v>1</v>
      </c>
      <c r="L3418" s="33"/>
      <c r="M3418" s="146" t="s">
        <v>1</v>
      </c>
      <c r="N3418" s="147" t="s">
        <v>40</v>
      </c>
      <c r="P3418" s="148">
        <f>O3418*H3418</f>
        <v>0</v>
      </c>
      <c r="Q3418" s="148">
        <v>3.5000000000000003E-2</v>
      </c>
      <c r="R3418" s="148">
        <f>Q3418*H3418</f>
        <v>3.5000000000000003E-2</v>
      </c>
      <c r="S3418" s="148">
        <v>0</v>
      </c>
      <c r="T3418" s="149">
        <f>S3418*H3418</f>
        <v>0</v>
      </c>
      <c r="AR3418" s="150" t="s">
        <v>417</v>
      </c>
      <c r="AT3418" s="150" t="s">
        <v>309</v>
      </c>
      <c r="AU3418" s="150" t="s">
        <v>84</v>
      </c>
      <c r="AY3418" s="18" t="s">
        <v>307</v>
      </c>
      <c r="BE3418" s="151">
        <f>IF(N3418="základní",J3418,0)</f>
        <v>0</v>
      </c>
      <c r="BF3418" s="151">
        <f>IF(N3418="snížená",J3418,0)</f>
        <v>0</v>
      </c>
      <c r="BG3418" s="151">
        <f>IF(N3418="zákl. přenesená",J3418,0)</f>
        <v>0</v>
      </c>
      <c r="BH3418" s="151">
        <f>IF(N3418="sníž. přenesená",J3418,0)</f>
        <v>0</v>
      </c>
      <c r="BI3418" s="151">
        <f>IF(N3418="nulová",J3418,0)</f>
        <v>0</v>
      </c>
      <c r="BJ3418" s="18" t="s">
        <v>82</v>
      </c>
      <c r="BK3418" s="151">
        <f>ROUND(I3418*H3418,2)</f>
        <v>0</v>
      </c>
      <c r="BL3418" s="18" t="s">
        <v>417</v>
      </c>
      <c r="BM3418" s="150" t="s">
        <v>4085</v>
      </c>
    </row>
    <row r="3419" spans="2:65" s="1" customFormat="1" ht="107.25">
      <c r="B3419" s="33"/>
      <c r="D3419" s="152" t="s">
        <v>316</v>
      </c>
      <c r="F3419" s="153" t="s">
        <v>4086</v>
      </c>
      <c r="I3419" s="154"/>
      <c r="L3419" s="33"/>
      <c r="M3419" s="155"/>
      <c r="T3419" s="57"/>
      <c r="AT3419" s="18" t="s">
        <v>316</v>
      </c>
      <c r="AU3419" s="18" t="s">
        <v>84</v>
      </c>
    </row>
    <row r="3420" spans="2:65" s="1" customFormat="1" ht="58.5">
      <c r="B3420" s="33"/>
      <c r="D3420" s="152" t="s">
        <v>357</v>
      </c>
      <c r="F3420" s="176" t="s">
        <v>4066</v>
      </c>
      <c r="I3420" s="154"/>
      <c r="L3420" s="33"/>
      <c r="M3420" s="155"/>
      <c r="T3420" s="57"/>
      <c r="AT3420" s="18" t="s">
        <v>357</v>
      </c>
      <c r="AU3420" s="18" t="s">
        <v>84</v>
      </c>
    </row>
    <row r="3421" spans="2:65" s="1" customFormat="1" ht="66.75" customHeight="1">
      <c r="B3421" s="33"/>
      <c r="C3421" s="139" t="s">
        <v>4087</v>
      </c>
      <c r="D3421" s="139" t="s">
        <v>309</v>
      </c>
      <c r="E3421" s="140" t="s">
        <v>4088</v>
      </c>
      <c r="F3421" s="141" t="s">
        <v>4089</v>
      </c>
      <c r="G3421" s="142" t="s">
        <v>514</v>
      </c>
      <c r="H3421" s="143">
        <v>1</v>
      </c>
      <c r="I3421" s="144"/>
      <c r="J3421" s="145">
        <f>ROUND(I3421*H3421,2)</f>
        <v>0</v>
      </c>
      <c r="K3421" s="141" t="s">
        <v>1</v>
      </c>
      <c r="L3421" s="33"/>
      <c r="M3421" s="146" t="s">
        <v>1</v>
      </c>
      <c r="N3421" s="147" t="s">
        <v>40</v>
      </c>
      <c r="P3421" s="148">
        <f>O3421*H3421</f>
        <v>0</v>
      </c>
      <c r="Q3421" s="148">
        <v>3.5000000000000003E-2</v>
      </c>
      <c r="R3421" s="148">
        <f>Q3421*H3421</f>
        <v>3.5000000000000003E-2</v>
      </c>
      <c r="S3421" s="148">
        <v>0</v>
      </c>
      <c r="T3421" s="149">
        <f>S3421*H3421</f>
        <v>0</v>
      </c>
      <c r="AR3421" s="150" t="s">
        <v>417</v>
      </c>
      <c r="AT3421" s="150" t="s">
        <v>309</v>
      </c>
      <c r="AU3421" s="150" t="s">
        <v>84</v>
      </c>
      <c r="AY3421" s="18" t="s">
        <v>307</v>
      </c>
      <c r="BE3421" s="151">
        <f>IF(N3421="základní",J3421,0)</f>
        <v>0</v>
      </c>
      <c r="BF3421" s="151">
        <f>IF(N3421="snížená",J3421,0)</f>
        <v>0</v>
      </c>
      <c r="BG3421" s="151">
        <f>IF(N3421="zákl. přenesená",J3421,0)</f>
        <v>0</v>
      </c>
      <c r="BH3421" s="151">
        <f>IF(N3421="sníž. přenesená",J3421,0)</f>
        <v>0</v>
      </c>
      <c r="BI3421" s="151">
        <f>IF(N3421="nulová",J3421,0)</f>
        <v>0</v>
      </c>
      <c r="BJ3421" s="18" t="s">
        <v>82</v>
      </c>
      <c r="BK3421" s="151">
        <f>ROUND(I3421*H3421,2)</f>
        <v>0</v>
      </c>
      <c r="BL3421" s="18" t="s">
        <v>417</v>
      </c>
      <c r="BM3421" s="150" t="s">
        <v>4090</v>
      </c>
    </row>
    <row r="3422" spans="2:65" s="1" customFormat="1" ht="78">
      <c r="B3422" s="33"/>
      <c r="D3422" s="152" t="s">
        <v>316</v>
      </c>
      <c r="F3422" s="153" t="s">
        <v>4091</v>
      </c>
      <c r="I3422" s="154"/>
      <c r="L3422" s="33"/>
      <c r="M3422" s="155"/>
      <c r="T3422" s="57"/>
      <c r="AT3422" s="18" t="s">
        <v>316</v>
      </c>
      <c r="AU3422" s="18" t="s">
        <v>84</v>
      </c>
    </row>
    <row r="3423" spans="2:65" s="1" customFormat="1" ht="58.5">
      <c r="B3423" s="33"/>
      <c r="D3423" s="152" t="s">
        <v>357</v>
      </c>
      <c r="F3423" s="176" t="s">
        <v>4066</v>
      </c>
      <c r="I3423" s="154"/>
      <c r="L3423" s="33"/>
      <c r="M3423" s="155"/>
      <c r="T3423" s="57"/>
      <c r="AT3423" s="18" t="s">
        <v>357</v>
      </c>
      <c r="AU3423" s="18" t="s">
        <v>84</v>
      </c>
    </row>
    <row r="3424" spans="2:65" s="1" customFormat="1" ht="66.75" customHeight="1">
      <c r="B3424" s="33"/>
      <c r="C3424" s="139" t="s">
        <v>4092</v>
      </c>
      <c r="D3424" s="139" t="s">
        <v>309</v>
      </c>
      <c r="E3424" s="140" t="s">
        <v>4093</v>
      </c>
      <c r="F3424" s="141" t="s">
        <v>4094</v>
      </c>
      <c r="G3424" s="142" t="s">
        <v>514</v>
      </c>
      <c r="H3424" s="143">
        <v>4</v>
      </c>
      <c r="I3424" s="144"/>
      <c r="J3424" s="145">
        <f>ROUND(I3424*H3424,2)</f>
        <v>0</v>
      </c>
      <c r="K3424" s="141" t="s">
        <v>1</v>
      </c>
      <c r="L3424" s="33"/>
      <c r="M3424" s="146" t="s">
        <v>1</v>
      </c>
      <c r="N3424" s="147" t="s">
        <v>40</v>
      </c>
      <c r="P3424" s="148">
        <f>O3424*H3424</f>
        <v>0</v>
      </c>
      <c r="Q3424" s="148">
        <v>3.5000000000000003E-2</v>
      </c>
      <c r="R3424" s="148">
        <f>Q3424*H3424</f>
        <v>0.14000000000000001</v>
      </c>
      <c r="S3424" s="148">
        <v>0</v>
      </c>
      <c r="T3424" s="149">
        <f>S3424*H3424</f>
        <v>0</v>
      </c>
      <c r="AR3424" s="150" t="s">
        <v>417</v>
      </c>
      <c r="AT3424" s="150" t="s">
        <v>309</v>
      </c>
      <c r="AU3424" s="150" t="s">
        <v>84</v>
      </c>
      <c r="AY3424" s="18" t="s">
        <v>307</v>
      </c>
      <c r="BE3424" s="151">
        <f>IF(N3424="základní",J3424,0)</f>
        <v>0</v>
      </c>
      <c r="BF3424" s="151">
        <f>IF(N3424="snížená",J3424,0)</f>
        <v>0</v>
      </c>
      <c r="BG3424" s="151">
        <f>IF(N3424="zákl. přenesená",J3424,0)</f>
        <v>0</v>
      </c>
      <c r="BH3424" s="151">
        <f>IF(N3424="sníž. přenesená",J3424,0)</f>
        <v>0</v>
      </c>
      <c r="BI3424" s="151">
        <f>IF(N3424="nulová",J3424,0)</f>
        <v>0</v>
      </c>
      <c r="BJ3424" s="18" t="s">
        <v>82</v>
      </c>
      <c r="BK3424" s="151">
        <f>ROUND(I3424*H3424,2)</f>
        <v>0</v>
      </c>
      <c r="BL3424" s="18" t="s">
        <v>417</v>
      </c>
      <c r="BM3424" s="150" t="s">
        <v>4095</v>
      </c>
    </row>
    <row r="3425" spans="2:65" s="1" customFormat="1" ht="87.75">
      <c r="B3425" s="33"/>
      <c r="D3425" s="152" t="s">
        <v>316</v>
      </c>
      <c r="F3425" s="153" t="s">
        <v>4096</v>
      </c>
      <c r="I3425" s="154"/>
      <c r="L3425" s="33"/>
      <c r="M3425" s="155"/>
      <c r="T3425" s="57"/>
      <c r="AT3425" s="18" t="s">
        <v>316</v>
      </c>
      <c r="AU3425" s="18" t="s">
        <v>84</v>
      </c>
    </row>
    <row r="3426" spans="2:65" s="1" customFormat="1" ht="58.5">
      <c r="B3426" s="33"/>
      <c r="D3426" s="152" t="s">
        <v>357</v>
      </c>
      <c r="F3426" s="176" t="s">
        <v>4066</v>
      </c>
      <c r="I3426" s="154"/>
      <c r="L3426" s="33"/>
      <c r="M3426" s="155"/>
      <c r="T3426" s="57"/>
      <c r="AT3426" s="18" t="s">
        <v>357</v>
      </c>
      <c r="AU3426" s="18" t="s">
        <v>84</v>
      </c>
    </row>
    <row r="3427" spans="2:65" s="1" customFormat="1" ht="66.75" customHeight="1">
      <c r="B3427" s="33"/>
      <c r="C3427" s="139" t="s">
        <v>4097</v>
      </c>
      <c r="D3427" s="139" t="s">
        <v>309</v>
      </c>
      <c r="E3427" s="140" t="s">
        <v>4098</v>
      </c>
      <c r="F3427" s="141" t="s">
        <v>4099</v>
      </c>
      <c r="G3427" s="142" t="s">
        <v>514</v>
      </c>
      <c r="H3427" s="143">
        <v>6</v>
      </c>
      <c r="I3427" s="144"/>
      <c r="J3427" s="145">
        <f>ROUND(I3427*H3427,2)</f>
        <v>0</v>
      </c>
      <c r="K3427" s="141" t="s">
        <v>1</v>
      </c>
      <c r="L3427" s="33"/>
      <c r="M3427" s="146" t="s">
        <v>1</v>
      </c>
      <c r="N3427" s="147" t="s">
        <v>40</v>
      </c>
      <c r="P3427" s="148">
        <f>O3427*H3427</f>
        <v>0</v>
      </c>
      <c r="Q3427" s="148">
        <v>3.5000000000000003E-2</v>
      </c>
      <c r="R3427" s="148">
        <f>Q3427*H3427</f>
        <v>0.21000000000000002</v>
      </c>
      <c r="S3427" s="148">
        <v>0</v>
      </c>
      <c r="T3427" s="149">
        <f>S3427*H3427</f>
        <v>0</v>
      </c>
      <c r="AR3427" s="150" t="s">
        <v>417</v>
      </c>
      <c r="AT3427" s="150" t="s">
        <v>309</v>
      </c>
      <c r="AU3427" s="150" t="s">
        <v>84</v>
      </c>
      <c r="AY3427" s="18" t="s">
        <v>307</v>
      </c>
      <c r="BE3427" s="151">
        <f>IF(N3427="základní",J3427,0)</f>
        <v>0</v>
      </c>
      <c r="BF3427" s="151">
        <f>IF(N3427="snížená",J3427,0)</f>
        <v>0</v>
      </c>
      <c r="BG3427" s="151">
        <f>IF(N3427="zákl. přenesená",J3427,0)</f>
        <v>0</v>
      </c>
      <c r="BH3427" s="151">
        <f>IF(N3427="sníž. přenesená",J3427,0)</f>
        <v>0</v>
      </c>
      <c r="BI3427" s="151">
        <f>IF(N3427="nulová",J3427,0)</f>
        <v>0</v>
      </c>
      <c r="BJ3427" s="18" t="s">
        <v>82</v>
      </c>
      <c r="BK3427" s="151">
        <f>ROUND(I3427*H3427,2)</f>
        <v>0</v>
      </c>
      <c r="BL3427" s="18" t="s">
        <v>417</v>
      </c>
      <c r="BM3427" s="150" t="s">
        <v>4100</v>
      </c>
    </row>
    <row r="3428" spans="2:65" s="1" customFormat="1" ht="78">
      <c r="B3428" s="33"/>
      <c r="D3428" s="152" t="s">
        <v>316</v>
      </c>
      <c r="F3428" s="153" t="s">
        <v>4101</v>
      </c>
      <c r="I3428" s="154"/>
      <c r="L3428" s="33"/>
      <c r="M3428" s="155"/>
      <c r="T3428" s="57"/>
      <c r="AT3428" s="18" t="s">
        <v>316</v>
      </c>
      <c r="AU3428" s="18" t="s">
        <v>84</v>
      </c>
    </row>
    <row r="3429" spans="2:65" s="1" customFormat="1" ht="58.5">
      <c r="B3429" s="33"/>
      <c r="D3429" s="152" t="s">
        <v>357</v>
      </c>
      <c r="F3429" s="176" t="s">
        <v>4066</v>
      </c>
      <c r="I3429" s="154"/>
      <c r="L3429" s="33"/>
      <c r="M3429" s="155"/>
      <c r="T3429" s="57"/>
      <c r="AT3429" s="18" t="s">
        <v>357</v>
      </c>
      <c r="AU3429" s="18" t="s">
        <v>84</v>
      </c>
    </row>
    <row r="3430" spans="2:65" s="1" customFormat="1" ht="76.349999999999994" customHeight="1">
      <c r="B3430" s="33"/>
      <c r="C3430" s="139" t="s">
        <v>4102</v>
      </c>
      <c r="D3430" s="139" t="s">
        <v>309</v>
      </c>
      <c r="E3430" s="140" t="s">
        <v>4103</v>
      </c>
      <c r="F3430" s="141" t="s">
        <v>4104</v>
      </c>
      <c r="G3430" s="142" t="s">
        <v>514</v>
      </c>
      <c r="H3430" s="143">
        <v>1</v>
      </c>
      <c r="I3430" s="144"/>
      <c r="J3430" s="145">
        <f>ROUND(I3430*H3430,2)</f>
        <v>0</v>
      </c>
      <c r="K3430" s="141" t="s">
        <v>1</v>
      </c>
      <c r="L3430" s="33"/>
      <c r="M3430" s="146" t="s">
        <v>1</v>
      </c>
      <c r="N3430" s="147" t="s">
        <v>40</v>
      </c>
      <c r="P3430" s="148">
        <f>O3430*H3430</f>
        <v>0</v>
      </c>
      <c r="Q3430" s="148">
        <v>3.5000000000000003E-2</v>
      </c>
      <c r="R3430" s="148">
        <f>Q3430*H3430</f>
        <v>3.5000000000000003E-2</v>
      </c>
      <c r="S3430" s="148">
        <v>0</v>
      </c>
      <c r="T3430" s="149">
        <f>S3430*H3430</f>
        <v>0</v>
      </c>
      <c r="AR3430" s="150" t="s">
        <v>417</v>
      </c>
      <c r="AT3430" s="150" t="s">
        <v>309</v>
      </c>
      <c r="AU3430" s="150" t="s">
        <v>84</v>
      </c>
      <c r="AY3430" s="18" t="s">
        <v>307</v>
      </c>
      <c r="BE3430" s="151">
        <f>IF(N3430="základní",J3430,0)</f>
        <v>0</v>
      </c>
      <c r="BF3430" s="151">
        <f>IF(N3430="snížená",J3430,0)</f>
        <v>0</v>
      </c>
      <c r="BG3430" s="151">
        <f>IF(N3430="zákl. přenesená",J3430,0)</f>
        <v>0</v>
      </c>
      <c r="BH3430" s="151">
        <f>IF(N3430="sníž. přenesená",J3430,0)</f>
        <v>0</v>
      </c>
      <c r="BI3430" s="151">
        <f>IF(N3430="nulová",J3430,0)</f>
        <v>0</v>
      </c>
      <c r="BJ3430" s="18" t="s">
        <v>82</v>
      </c>
      <c r="BK3430" s="151">
        <f>ROUND(I3430*H3430,2)</f>
        <v>0</v>
      </c>
      <c r="BL3430" s="18" t="s">
        <v>417</v>
      </c>
      <c r="BM3430" s="150" t="s">
        <v>4105</v>
      </c>
    </row>
    <row r="3431" spans="2:65" s="1" customFormat="1" ht="97.5">
      <c r="B3431" s="33"/>
      <c r="D3431" s="152" t="s">
        <v>316</v>
      </c>
      <c r="F3431" s="153" t="s">
        <v>4106</v>
      </c>
      <c r="I3431" s="154"/>
      <c r="L3431" s="33"/>
      <c r="M3431" s="155"/>
      <c r="T3431" s="57"/>
      <c r="AT3431" s="18" t="s">
        <v>316</v>
      </c>
      <c r="AU3431" s="18" t="s">
        <v>84</v>
      </c>
    </row>
    <row r="3432" spans="2:65" s="1" customFormat="1" ht="68.25">
      <c r="B3432" s="33"/>
      <c r="D3432" s="152" t="s">
        <v>357</v>
      </c>
      <c r="F3432" s="176" t="s">
        <v>4107</v>
      </c>
      <c r="I3432" s="154"/>
      <c r="L3432" s="33"/>
      <c r="M3432" s="155"/>
      <c r="T3432" s="57"/>
      <c r="AT3432" s="18" t="s">
        <v>357</v>
      </c>
      <c r="AU3432" s="18" t="s">
        <v>84</v>
      </c>
    </row>
    <row r="3433" spans="2:65" s="1" customFormat="1" ht="76.349999999999994" customHeight="1">
      <c r="B3433" s="33"/>
      <c r="C3433" s="139" t="s">
        <v>4108</v>
      </c>
      <c r="D3433" s="139" t="s">
        <v>309</v>
      </c>
      <c r="E3433" s="140" t="s">
        <v>4109</v>
      </c>
      <c r="F3433" s="141" t="s">
        <v>4110</v>
      </c>
      <c r="G3433" s="142" t="s">
        <v>514</v>
      </c>
      <c r="H3433" s="143">
        <v>5</v>
      </c>
      <c r="I3433" s="144"/>
      <c r="J3433" s="145">
        <f>ROUND(I3433*H3433,2)</f>
        <v>0</v>
      </c>
      <c r="K3433" s="141" t="s">
        <v>1</v>
      </c>
      <c r="L3433" s="33"/>
      <c r="M3433" s="146" t="s">
        <v>1</v>
      </c>
      <c r="N3433" s="147" t="s">
        <v>40</v>
      </c>
      <c r="P3433" s="148">
        <f>O3433*H3433</f>
        <v>0</v>
      </c>
      <c r="Q3433" s="148">
        <v>3.5000000000000003E-2</v>
      </c>
      <c r="R3433" s="148">
        <f>Q3433*H3433</f>
        <v>0.17500000000000002</v>
      </c>
      <c r="S3433" s="148">
        <v>0</v>
      </c>
      <c r="T3433" s="149">
        <f>S3433*H3433</f>
        <v>0</v>
      </c>
      <c r="AR3433" s="150" t="s">
        <v>417</v>
      </c>
      <c r="AT3433" s="150" t="s">
        <v>309</v>
      </c>
      <c r="AU3433" s="150" t="s">
        <v>84</v>
      </c>
      <c r="AY3433" s="18" t="s">
        <v>307</v>
      </c>
      <c r="BE3433" s="151">
        <f>IF(N3433="základní",J3433,0)</f>
        <v>0</v>
      </c>
      <c r="BF3433" s="151">
        <f>IF(N3433="snížená",J3433,0)</f>
        <v>0</v>
      </c>
      <c r="BG3433" s="151">
        <f>IF(N3433="zákl. přenesená",J3433,0)</f>
        <v>0</v>
      </c>
      <c r="BH3433" s="151">
        <f>IF(N3433="sníž. přenesená",J3433,0)</f>
        <v>0</v>
      </c>
      <c r="BI3433" s="151">
        <f>IF(N3433="nulová",J3433,0)</f>
        <v>0</v>
      </c>
      <c r="BJ3433" s="18" t="s">
        <v>82</v>
      </c>
      <c r="BK3433" s="151">
        <f>ROUND(I3433*H3433,2)</f>
        <v>0</v>
      </c>
      <c r="BL3433" s="18" t="s">
        <v>417</v>
      </c>
      <c r="BM3433" s="150" t="s">
        <v>4111</v>
      </c>
    </row>
    <row r="3434" spans="2:65" s="1" customFormat="1" ht="68.25">
      <c r="B3434" s="33"/>
      <c r="D3434" s="152" t="s">
        <v>316</v>
      </c>
      <c r="F3434" s="153" t="s">
        <v>4112</v>
      </c>
      <c r="I3434" s="154"/>
      <c r="L3434" s="33"/>
      <c r="M3434" s="155"/>
      <c r="T3434" s="57"/>
      <c r="AT3434" s="18" t="s">
        <v>316</v>
      </c>
      <c r="AU3434" s="18" t="s">
        <v>84</v>
      </c>
    </row>
    <row r="3435" spans="2:65" s="1" customFormat="1" ht="68.25">
      <c r="B3435" s="33"/>
      <c r="D3435" s="152" t="s">
        <v>357</v>
      </c>
      <c r="F3435" s="176" t="s">
        <v>4107</v>
      </c>
      <c r="I3435" s="154"/>
      <c r="L3435" s="33"/>
      <c r="M3435" s="155"/>
      <c r="T3435" s="57"/>
      <c r="AT3435" s="18" t="s">
        <v>357</v>
      </c>
      <c r="AU3435" s="18" t="s">
        <v>84</v>
      </c>
    </row>
    <row r="3436" spans="2:65" s="1" customFormat="1" ht="76.349999999999994" customHeight="1">
      <c r="B3436" s="33"/>
      <c r="C3436" s="139" t="s">
        <v>4113</v>
      </c>
      <c r="D3436" s="139" t="s">
        <v>309</v>
      </c>
      <c r="E3436" s="140" t="s">
        <v>4114</v>
      </c>
      <c r="F3436" s="141" t="s">
        <v>4115</v>
      </c>
      <c r="G3436" s="142" t="s">
        <v>514</v>
      </c>
      <c r="H3436" s="143">
        <v>2</v>
      </c>
      <c r="I3436" s="144"/>
      <c r="J3436" s="145">
        <f>ROUND(I3436*H3436,2)</f>
        <v>0</v>
      </c>
      <c r="K3436" s="141" t="s">
        <v>1</v>
      </c>
      <c r="L3436" s="33"/>
      <c r="M3436" s="146" t="s">
        <v>1</v>
      </c>
      <c r="N3436" s="147" t="s">
        <v>40</v>
      </c>
      <c r="P3436" s="148">
        <f>O3436*H3436</f>
        <v>0</v>
      </c>
      <c r="Q3436" s="148">
        <v>3.5000000000000003E-2</v>
      </c>
      <c r="R3436" s="148">
        <f>Q3436*H3436</f>
        <v>7.0000000000000007E-2</v>
      </c>
      <c r="S3436" s="148">
        <v>0</v>
      </c>
      <c r="T3436" s="149">
        <f>S3436*H3436</f>
        <v>0</v>
      </c>
      <c r="AR3436" s="150" t="s">
        <v>417</v>
      </c>
      <c r="AT3436" s="150" t="s">
        <v>309</v>
      </c>
      <c r="AU3436" s="150" t="s">
        <v>84</v>
      </c>
      <c r="AY3436" s="18" t="s">
        <v>307</v>
      </c>
      <c r="BE3436" s="151">
        <f>IF(N3436="základní",J3436,0)</f>
        <v>0</v>
      </c>
      <c r="BF3436" s="151">
        <f>IF(N3436="snížená",J3436,0)</f>
        <v>0</v>
      </c>
      <c r="BG3436" s="151">
        <f>IF(N3436="zákl. přenesená",J3436,0)</f>
        <v>0</v>
      </c>
      <c r="BH3436" s="151">
        <f>IF(N3436="sníž. přenesená",J3436,0)</f>
        <v>0</v>
      </c>
      <c r="BI3436" s="151">
        <f>IF(N3436="nulová",J3436,0)</f>
        <v>0</v>
      </c>
      <c r="BJ3436" s="18" t="s">
        <v>82</v>
      </c>
      <c r="BK3436" s="151">
        <f>ROUND(I3436*H3436,2)</f>
        <v>0</v>
      </c>
      <c r="BL3436" s="18" t="s">
        <v>417</v>
      </c>
      <c r="BM3436" s="150" t="s">
        <v>4116</v>
      </c>
    </row>
    <row r="3437" spans="2:65" s="1" customFormat="1" ht="87.75">
      <c r="B3437" s="33"/>
      <c r="D3437" s="152" t="s">
        <v>316</v>
      </c>
      <c r="F3437" s="153" t="s">
        <v>4117</v>
      </c>
      <c r="I3437" s="154"/>
      <c r="L3437" s="33"/>
      <c r="M3437" s="155"/>
      <c r="T3437" s="57"/>
      <c r="AT3437" s="18" t="s">
        <v>316</v>
      </c>
      <c r="AU3437" s="18" t="s">
        <v>84</v>
      </c>
    </row>
    <row r="3438" spans="2:65" s="1" customFormat="1" ht="68.25">
      <c r="B3438" s="33"/>
      <c r="D3438" s="152" t="s">
        <v>357</v>
      </c>
      <c r="F3438" s="176" t="s">
        <v>4107</v>
      </c>
      <c r="I3438" s="154"/>
      <c r="L3438" s="33"/>
      <c r="M3438" s="155"/>
      <c r="T3438" s="57"/>
      <c r="AT3438" s="18" t="s">
        <v>357</v>
      </c>
      <c r="AU3438" s="18" t="s">
        <v>84</v>
      </c>
    </row>
    <row r="3439" spans="2:65" s="1" customFormat="1" ht="66.75" customHeight="1">
      <c r="B3439" s="33"/>
      <c r="C3439" s="139" t="s">
        <v>4118</v>
      </c>
      <c r="D3439" s="139" t="s">
        <v>309</v>
      </c>
      <c r="E3439" s="140" t="s">
        <v>4119</v>
      </c>
      <c r="F3439" s="141" t="s">
        <v>4120</v>
      </c>
      <c r="G3439" s="142" t="s">
        <v>514</v>
      </c>
      <c r="H3439" s="143">
        <v>4</v>
      </c>
      <c r="I3439" s="144"/>
      <c r="J3439" s="145">
        <f>ROUND(I3439*H3439,2)</f>
        <v>0</v>
      </c>
      <c r="K3439" s="141" t="s">
        <v>1</v>
      </c>
      <c r="L3439" s="33"/>
      <c r="M3439" s="146" t="s">
        <v>1</v>
      </c>
      <c r="N3439" s="147" t="s">
        <v>40</v>
      </c>
      <c r="P3439" s="148">
        <f>O3439*H3439</f>
        <v>0</v>
      </c>
      <c r="Q3439" s="148">
        <v>3.5000000000000003E-2</v>
      </c>
      <c r="R3439" s="148">
        <f>Q3439*H3439</f>
        <v>0.14000000000000001</v>
      </c>
      <c r="S3439" s="148">
        <v>0</v>
      </c>
      <c r="T3439" s="149">
        <f>S3439*H3439</f>
        <v>0</v>
      </c>
      <c r="AR3439" s="150" t="s">
        <v>417</v>
      </c>
      <c r="AT3439" s="150" t="s">
        <v>309</v>
      </c>
      <c r="AU3439" s="150" t="s">
        <v>84</v>
      </c>
      <c r="AY3439" s="18" t="s">
        <v>307</v>
      </c>
      <c r="BE3439" s="151">
        <f>IF(N3439="základní",J3439,0)</f>
        <v>0</v>
      </c>
      <c r="BF3439" s="151">
        <f>IF(N3439="snížená",J3439,0)</f>
        <v>0</v>
      </c>
      <c r="BG3439" s="151">
        <f>IF(N3439="zákl. přenesená",J3439,0)</f>
        <v>0</v>
      </c>
      <c r="BH3439" s="151">
        <f>IF(N3439="sníž. přenesená",J3439,0)</f>
        <v>0</v>
      </c>
      <c r="BI3439" s="151">
        <f>IF(N3439="nulová",J3439,0)</f>
        <v>0</v>
      </c>
      <c r="BJ3439" s="18" t="s">
        <v>82</v>
      </c>
      <c r="BK3439" s="151">
        <f>ROUND(I3439*H3439,2)</f>
        <v>0</v>
      </c>
      <c r="BL3439" s="18" t="s">
        <v>417</v>
      </c>
      <c r="BM3439" s="150" t="s">
        <v>4121</v>
      </c>
    </row>
    <row r="3440" spans="2:65" s="1" customFormat="1" ht="97.5">
      <c r="B3440" s="33"/>
      <c r="D3440" s="152" t="s">
        <v>316</v>
      </c>
      <c r="F3440" s="153" t="s">
        <v>4122</v>
      </c>
      <c r="I3440" s="154"/>
      <c r="L3440" s="33"/>
      <c r="M3440" s="155"/>
      <c r="T3440" s="57"/>
      <c r="AT3440" s="18" t="s">
        <v>316</v>
      </c>
      <c r="AU3440" s="18" t="s">
        <v>84</v>
      </c>
    </row>
    <row r="3441" spans="2:65" s="1" customFormat="1" ht="68.25">
      <c r="B3441" s="33"/>
      <c r="D3441" s="152" t="s">
        <v>357</v>
      </c>
      <c r="F3441" s="176" t="s">
        <v>4107</v>
      </c>
      <c r="I3441" s="154"/>
      <c r="L3441" s="33"/>
      <c r="M3441" s="155"/>
      <c r="T3441" s="57"/>
      <c r="AT3441" s="18" t="s">
        <v>357</v>
      </c>
      <c r="AU3441" s="18" t="s">
        <v>84</v>
      </c>
    </row>
    <row r="3442" spans="2:65" s="1" customFormat="1" ht="24.2" customHeight="1">
      <c r="B3442" s="33"/>
      <c r="C3442" s="139" t="s">
        <v>4123</v>
      </c>
      <c r="D3442" s="139" t="s">
        <v>309</v>
      </c>
      <c r="E3442" s="140" t="s">
        <v>1689</v>
      </c>
      <c r="F3442" s="141" t="s">
        <v>1690</v>
      </c>
      <c r="G3442" s="142" t="s">
        <v>514</v>
      </c>
      <c r="H3442" s="143">
        <v>6</v>
      </c>
      <c r="I3442" s="144"/>
      <c r="J3442" s="145">
        <f>ROUND(I3442*H3442,2)</f>
        <v>0</v>
      </c>
      <c r="K3442" s="141" t="s">
        <v>1</v>
      </c>
      <c r="L3442" s="33"/>
      <c r="M3442" s="146" t="s">
        <v>1</v>
      </c>
      <c r="N3442" s="147" t="s">
        <v>40</v>
      </c>
      <c r="P3442" s="148">
        <f>O3442*H3442</f>
        <v>0</v>
      </c>
      <c r="Q3442" s="148">
        <v>2.5000000000000001E-3</v>
      </c>
      <c r="R3442" s="148">
        <f>Q3442*H3442</f>
        <v>1.4999999999999999E-2</v>
      </c>
      <c r="S3442" s="148">
        <v>0</v>
      </c>
      <c r="T3442" s="149">
        <f>S3442*H3442</f>
        <v>0</v>
      </c>
      <c r="AR3442" s="150" t="s">
        <v>417</v>
      </c>
      <c r="AT3442" s="150" t="s">
        <v>309</v>
      </c>
      <c r="AU3442" s="150" t="s">
        <v>84</v>
      </c>
      <c r="AY3442" s="18" t="s">
        <v>307</v>
      </c>
      <c r="BE3442" s="151">
        <f>IF(N3442="základní",J3442,0)</f>
        <v>0</v>
      </c>
      <c r="BF3442" s="151">
        <f>IF(N3442="snížená",J3442,0)</f>
        <v>0</v>
      </c>
      <c r="BG3442" s="151">
        <f>IF(N3442="zákl. přenesená",J3442,0)</f>
        <v>0</v>
      </c>
      <c r="BH3442" s="151">
        <f>IF(N3442="sníž. přenesená",J3442,0)</f>
        <v>0</v>
      </c>
      <c r="BI3442" s="151">
        <f>IF(N3442="nulová",J3442,0)</f>
        <v>0</v>
      </c>
      <c r="BJ3442" s="18" t="s">
        <v>82</v>
      </c>
      <c r="BK3442" s="151">
        <f>ROUND(I3442*H3442,2)</f>
        <v>0</v>
      </c>
      <c r="BL3442" s="18" t="s">
        <v>417</v>
      </c>
      <c r="BM3442" s="150" t="s">
        <v>4124</v>
      </c>
    </row>
    <row r="3443" spans="2:65" s="1" customFormat="1" ht="156">
      <c r="B3443" s="33"/>
      <c r="D3443" s="152" t="s">
        <v>316</v>
      </c>
      <c r="F3443" s="153" t="s">
        <v>4125</v>
      </c>
      <c r="I3443" s="154"/>
      <c r="L3443" s="33"/>
      <c r="M3443" s="155"/>
      <c r="T3443" s="57"/>
      <c r="AT3443" s="18" t="s">
        <v>316</v>
      </c>
      <c r="AU3443" s="18" t="s">
        <v>84</v>
      </c>
    </row>
    <row r="3444" spans="2:65" s="1" customFormat="1" ht="29.25">
      <c r="B3444" s="33"/>
      <c r="D3444" s="152" t="s">
        <v>357</v>
      </c>
      <c r="F3444" s="176" t="s">
        <v>1615</v>
      </c>
      <c r="I3444" s="154"/>
      <c r="L3444" s="33"/>
      <c r="M3444" s="155"/>
      <c r="T3444" s="57"/>
      <c r="AT3444" s="18" t="s">
        <v>357</v>
      </c>
      <c r="AU3444" s="18" t="s">
        <v>84</v>
      </c>
    </row>
    <row r="3445" spans="2:65" s="1" customFormat="1" ht="55.5" customHeight="1">
      <c r="B3445" s="33"/>
      <c r="C3445" s="139" t="s">
        <v>4126</v>
      </c>
      <c r="D3445" s="139" t="s">
        <v>309</v>
      </c>
      <c r="E3445" s="140" t="s">
        <v>4127</v>
      </c>
      <c r="F3445" s="141" t="s">
        <v>4128</v>
      </c>
      <c r="G3445" s="142" t="s">
        <v>521</v>
      </c>
      <c r="H3445" s="143">
        <v>1</v>
      </c>
      <c r="I3445" s="144"/>
      <c r="J3445" s="145">
        <f>ROUND(I3445*H3445,2)</f>
        <v>0</v>
      </c>
      <c r="K3445" s="141" t="s">
        <v>1</v>
      </c>
      <c r="L3445" s="33"/>
      <c r="M3445" s="146" t="s">
        <v>1</v>
      </c>
      <c r="N3445" s="147" t="s">
        <v>40</v>
      </c>
      <c r="P3445" s="148">
        <f>O3445*H3445</f>
        <v>0</v>
      </c>
      <c r="Q3445" s="148">
        <v>1E-3</v>
      </c>
      <c r="R3445" s="148">
        <f>Q3445*H3445</f>
        <v>1E-3</v>
      </c>
      <c r="S3445" s="148">
        <v>0</v>
      </c>
      <c r="T3445" s="149">
        <f>S3445*H3445</f>
        <v>0</v>
      </c>
      <c r="AR3445" s="150" t="s">
        <v>417</v>
      </c>
      <c r="AT3445" s="150" t="s">
        <v>309</v>
      </c>
      <c r="AU3445" s="150" t="s">
        <v>84</v>
      </c>
      <c r="AY3445" s="18" t="s">
        <v>307</v>
      </c>
      <c r="BE3445" s="151">
        <f>IF(N3445="základní",J3445,0)</f>
        <v>0</v>
      </c>
      <c r="BF3445" s="151">
        <f>IF(N3445="snížená",J3445,0)</f>
        <v>0</v>
      </c>
      <c r="BG3445" s="151">
        <f>IF(N3445="zákl. přenesená",J3445,0)</f>
        <v>0</v>
      </c>
      <c r="BH3445" s="151">
        <f>IF(N3445="sníž. přenesená",J3445,0)</f>
        <v>0</v>
      </c>
      <c r="BI3445" s="151">
        <f>IF(N3445="nulová",J3445,0)</f>
        <v>0</v>
      </c>
      <c r="BJ3445" s="18" t="s">
        <v>82</v>
      </c>
      <c r="BK3445" s="151">
        <f>ROUND(I3445*H3445,2)</f>
        <v>0</v>
      </c>
      <c r="BL3445" s="18" t="s">
        <v>417</v>
      </c>
      <c r="BM3445" s="150" t="s">
        <v>4129</v>
      </c>
    </row>
    <row r="3446" spans="2:65" s="1" customFormat="1" ht="39">
      <c r="B3446" s="33"/>
      <c r="D3446" s="152" t="s">
        <v>316</v>
      </c>
      <c r="F3446" s="153" t="s">
        <v>4130</v>
      </c>
      <c r="I3446" s="154"/>
      <c r="L3446" s="33"/>
      <c r="M3446" s="155"/>
      <c r="T3446" s="57"/>
      <c r="AT3446" s="18" t="s">
        <v>316</v>
      </c>
      <c r="AU3446" s="18" t="s">
        <v>84</v>
      </c>
    </row>
    <row r="3447" spans="2:65" s="1" customFormat="1" ht="29.25">
      <c r="B3447" s="33"/>
      <c r="D3447" s="152" t="s">
        <v>357</v>
      </c>
      <c r="F3447" s="176" t="s">
        <v>4131</v>
      </c>
      <c r="I3447" s="154"/>
      <c r="L3447" s="33"/>
      <c r="M3447" s="155"/>
      <c r="T3447" s="57"/>
      <c r="AT3447" s="18" t="s">
        <v>357</v>
      </c>
      <c r="AU3447" s="18" t="s">
        <v>84</v>
      </c>
    </row>
    <row r="3448" spans="2:65" s="1" customFormat="1" ht="55.5" customHeight="1">
      <c r="B3448" s="33"/>
      <c r="C3448" s="139" t="s">
        <v>4132</v>
      </c>
      <c r="D3448" s="139" t="s">
        <v>309</v>
      </c>
      <c r="E3448" s="140" t="s">
        <v>4133</v>
      </c>
      <c r="F3448" s="141" t="s">
        <v>4134</v>
      </c>
      <c r="G3448" s="142" t="s">
        <v>514</v>
      </c>
      <c r="H3448" s="143">
        <v>2</v>
      </c>
      <c r="I3448" s="144"/>
      <c r="J3448" s="145">
        <f>ROUND(I3448*H3448,2)</f>
        <v>0</v>
      </c>
      <c r="K3448" s="141" t="s">
        <v>1</v>
      </c>
      <c r="L3448" s="33"/>
      <c r="M3448" s="146" t="s">
        <v>1</v>
      </c>
      <c r="N3448" s="147" t="s">
        <v>40</v>
      </c>
      <c r="P3448" s="148">
        <f>O3448*H3448</f>
        <v>0</v>
      </c>
      <c r="Q3448" s="148">
        <v>0.1</v>
      </c>
      <c r="R3448" s="148">
        <f>Q3448*H3448</f>
        <v>0.2</v>
      </c>
      <c r="S3448" s="148">
        <v>0</v>
      </c>
      <c r="T3448" s="149">
        <f>S3448*H3448</f>
        <v>0</v>
      </c>
      <c r="AR3448" s="150" t="s">
        <v>417</v>
      </c>
      <c r="AT3448" s="150" t="s">
        <v>309</v>
      </c>
      <c r="AU3448" s="150" t="s">
        <v>84</v>
      </c>
      <c r="AY3448" s="18" t="s">
        <v>307</v>
      </c>
      <c r="BE3448" s="151">
        <f>IF(N3448="základní",J3448,0)</f>
        <v>0</v>
      </c>
      <c r="BF3448" s="151">
        <f>IF(N3448="snížená",J3448,0)</f>
        <v>0</v>
      </c>
      <c r="BG3448" s="151">
        <f>IF(N3448="zákl. přenesená",J3448,0)</f>
        <v>0</v>
      </c>
      <c r="BH3448" s="151">
        <f>IF(N3448="sníž. přenesená",J3448,0)</f>
        <v>0</v>
      </c>
      <c r="BI3448" s="151">
        <f>IF(N3448="nulová",J3448,0)</f>
        <v>0</v>
      </c>
      <c r="BJ3448" s="18" t="s">
        <v>82</v>
      </c>
      <c r="BK3448" s="151">
        <f>ROUND(I3448*H3448,2)</f>
        <v>0</v>
      </c>
      <c r="BL3448" s="18" t="s">
        <v>417</v>
      </c>
      <c r="BM3448" s="150" t="s">
        <v>4135</v>
      </c>
    </row>
    <row r="3449" spans="2:65" s="1" customFormat="1" ht="48.75">
      <c r="B3449" s="33"/>
      <c r="D3449" s="152" t="s">
        <v>316</v>
      </c>
      <c r="F3449" s="153" t="s">
        <v>4136</v>
      </c>
      <c r="I3449" s="154"/>
      <c r="L3449" s="33"/>
      <c r="M3449" s="155"/>
      <c r="T3449" s="57"/>
      <c r="AT3449" s="18" t="s">
        <v>316</v>
      </c>
      <c r="AU3449" s="18" t="s">
        <v>84</v>
      </c>
    </row>
    <row r="3450" spans="2:65" s="1" customFormat="1" ht="29.25">
      <c r="B3450" s="33"/>
      <c r="D3450" s="152" t="s">
        <v>357</v>
      </c>
      <c r="F3450" s="176" t="s">
        <v>4131</v>
      </c>
      <c r="I3450" s="154"/>
      <c r="L3450" s="33"/>
      <c r="M3450" s="155"/>
      <c r="T3450" s="57"/>
      <c r="AT3450" s="18" t="s">
        <v>357</v>
      </c>
      <c r="AU3450" s="18" t="s">
        <v>84</v>
      </c>
    </row>
    <row r="3451" spans="2:65" s="1" customFormat="1" ht="49.15" customHeight="1">
      <c r="B3451" s="33"/>
      <c r="C3451" s="139" t="s">
        <v>4137</v>
      </c>
      <c r="D3451" s="139" t="s">
        <v>309</v>
      </c>
      <c r="E3451" s="140" t="s">
        <v>4138</v>
      </c>
      <c r="F3451" s="141" t="s">
        <v>4139</v>
      </c>
      <c r="G3451" s="142" t="s">
        <v>514</v>
      </c>
      <c r="H3451" s="143">
        <v>2</v>
      </c>
      <c r="I3451" s="144"/>
      <c r="J3451" s="145">
        <f>ROUND(I3451*H3451,2)</f>
        <v>0</v>
      </c>
      <c r="K3451" s="141" t="s">
        <v>1</v>
      </c>
      <c r="L3451" s="33"/>
      <c r="M3451" s="146" t="s">
        <v>1</v>
      </c>
      <c r="N3451" s="147" t="s">
        <v>40</v>
      </c>
      <c r="P3451" s="148">
        <f>O3451*H3451</f>
        <v>0</v>
      </c>
      <c r="Q3451" s="148">
        <v>0.1</v>
      </c>
      <c r="R3451" s="148">
        <f>Q3451*H3451</f>
        <v>0.2</v>
      </c>
      <c r="S3451" s="148">
        <v>0</v>
      </c>
      <c r="T3451" s="149">
        <f>S3451*H3451</f>
        <v>0</v>
      </c>
      <c r="AR3451" s="150" t="s">
        <v>417</v>
      </c>
      <c r="AT3451" s="150" t="s">
        <v>309</v>
      </c>
      <c r="AU3451" s="150" t="s">
        <v>84</v>
      </c>
      <c r="AY3451" s="18" t="s">
        <v>307</v>
      </c>
      <c r="BE3451" s="151">
        <f>IF(N3451="základní",J3451,0)</f>
        <v>0</v>
      </c>
      <c r="BF3451" s="151">
        <f>IF(N3451="snížená",J3451,0)</f>
        <v>0</v>
      </c>
      <c r="BG3451" s="151">
        <f>IF(N3451="zákl. přenesená",J3451,0)</f>
        <v>0</v>
      </c>
      <c r="BH3451" s="151">
        <f>IF(N3451="sníž. přenesená",J3451,0)</f>
        <v>0</v>
      </c>
      <c r="BI3451" s="151">
        <f>IF(N3451="nulová",J3451,0)</f>
        <v>0</v>
      </c>
      <c r="BJ3451" s="18" t="s">
        <v>82</v>
      </c>
      <c r="BK3451" s="151">
        <f>ROUND(I3451*H3451,2)</f>
        <v>0</v>
      </c>
      <c r="BL3451" s="18" t="s">
        <v>417</v>
      </c>
      <c r="BM3451" s="150" t="s">
        <v>4140</v>
      </c>
    </row>
    <row r="3452" spans="2:65" s="1" customFormat="1" ht="39">
      <c r="B3452" s="33"/>
      <c r="D3452" s="152" t="s">
        <v>316</v>
      </c>
      <c r="F3452" s="153" t="s">
        <v>4141</v>
      </c>
      <c r="I3452" s="154"/>
      <c r="L3452" s="33"/>
      <c r="M3452" s="155"/>
      <c r="T3452" s="57"/>
      <c r="AT3452" s="18" t="s">
        <v>316</v>
      </c>
      <c r="AU3452" s="18" t="s">
        <v>84</v>
      </c>
    </row>
    <row r="3453" spans="2:65" s="1" customFormat="1" ht="29.25">
      <c r="B3453" s="33"/>
      <c r="D3453" s="152" t="s">
        <v>357</v>
      </c>
      <c r="F3453" s="176" t="s">
        <v>4131</v>
      </c>
      <c r="I3453" s="154"/>
      <c r="L3453" s="33"/>
      <c r="M3453" s="155"/>
      <c r="T3453" s="57"/>
      <c r="AT3453" s="18" t="s">
        <v>357</v>
      </c>
      <c r="AU3453" s="18" t="s">
        <v>84</v>
      </c>
    </row>
    <row r="3454" spans="2:65" s="1" customFormat="1" ht="24.2" customHeight="1">
      <c r="B3454" s="33"/>
      <c r="C3454" s="139" t="s">
        <v>4142</v>
      </c>
      <c r="D3454" s="139" t="s">
        <v>309</v>
      </c>
      <c r="E3454" s="140" t="s">
        <v>4143</v>
      </c>
      <c r="F3454" s="141" t="s">
        <v>4144</v>
      </c>
      <c r="G3454" s="142" t="s">
        <v>398</v>
      </c>
      <c r="H3454" s="143">
        <v>13.5</v>
      </c>
      <c r="I3454" s="144"/>
      <c r="J3454" s="145">
        <f>ROUND(I3454*H3454,2)</f>
        <v>0</v>
      </c>
      <c r="K3454" s="141" t="s">
        <v>313</v>
      </c>
      <c r="L3454" s="33"/>
      <c r="M3454" s="146" t="s">
        <v>1</v>
      </c>
      <c r="N3454" s="147" t="s">
        <v>40</v>
      </c>
      <c r="P3454" s="148">
        <f>O3454*H3454</f>
        <v>0</v>
      </c>
      <c r="Q3454" s="148">
        <v>0</v>
      </c>
      <c r="R3454" s="148">
        <f>Q3454*H3454</f>
        <v>0</v>
      </c>
      <c r="S3454" s="148">
        <v>0</v>
      </c>
      <c r="T3454" s="149">
        <f>S3454*H3454</f>
        <v>0</v>
      </c>
      <c r="AR3454" s="150" t="s">
        <v>417</v>
      </c>
      <c r="AT3454" s="150" t="s">
        <v>309</v>
      </c>
      <c r="AU3454" s="150" t="s">
        <v>84</v>
      </c>
      <c r="AY3454" s="18" t="s">
        <v>307</v>
      </c>
      <c r="BE3454" s="151">
        <f>IF(N3454="základní",J3454,0)</f>
        <v>0</v>
      </c>
      <c r="BF3454" s="151">
        <f>IF(N3454="snížená",J3454,0)</f>
        <v>0</v>
      </c>
      <c r="BG3454" s="151">
        <f>IF(N3454="zákl. přenesená",J3454,0)</f>
        <v>0</v>
      </c>
      <c r="BH3454" s="151">
        <f>IF(N3454="sníž. přenesená",J3454,0)</f>
        <v>0</v>
      </c>
      <c r="BI3454" s="151">
        <f>IF(N3454="nulová",J3454,0)</f>
        <v>0</v>
      </c>
      <c r="BJ3454" s="18" t="s">
        <v>82</v>
      </c>
      <c r="BK3454" s="151">
        <f>ROUND(I3454*H3454,2)</f>
        <v>0</v>
      </c>
      <c r="BL3454" s="18" t="s">
        <v>417</v>
      </c>
      <c r="BM3454" s="150" t="s">
        <v>4145</v>
      </c>
    </row>
    <row r="3455" spans="2:65" s="1" customFormat="1" ht="19.5">
      <c r="B3455" s="33"/>
      <c r="D3455" s="152" t="s">
        <v>316</v>
      </c>
      <c r="F3455" s="153" t="s">
        <v>4146</v>
      </c>
      <c r="I3455" s="154"/>
      <c r="L3455" s="33"/>
      <c r="M3455" s="155"/>
      <c r="T3455" s="57"/>
      <c r="AT3455" s="18" t="s">
        <v>316</v>
      </c>
      <c r="AU3455" s="18" t="s">
        <v>84</v>
      </c>
    </row>
    <row r="3456" spans="2:65" s="12" customFormat="1" ht="11.25">
      <c r="B3456" s="156"/>
      <c r="D3456" s="152" t="s">
        <v>318</v>
      </c>
      <c r="E3456" s="157" t="s">
        <v>1</v>
      </c>
      <c r="F3456" s="158" t="s">
        <v>4147</v>
      </c>
      <c r="H3456" s="157" t="s">
        <v>1</v>
      </c>
      <c r="I3456" s="159"/>
      <c r="L3456" s="156"/>
      <c r="M3456" s="160"/>
      <c r="T3456" s="161"/>
      <c r="AT3456" s="157" t="s">
        <v>318</v>
      </c>
      <c r="AU3456" s="157" t="s">
        <v>84</v>
      </c>
      <c r="AV3456" s="12" t="s">
        <v>82</v>
      </c>
      <c r="AW3456" s="12" t="s">
        <v>32</v>
      </c>
      <c r="AX3456" s="12" t="s">
        <v>75</v>
      </c>
      <c r="AY3456" s="157" t="s">
        <v>307</v>
      </c>
    </row>
    <row r="3457" spans="2:65" s="13" customFormat="1" ht="11.25">
      <c r="B3457" s="162"/>
      <c r="D3457" s="152" t="s">
        <v>318</v>
      </c>
      <c r="E3457" s="163" t="s">
        <v>1</v>
      </c>
      <c r="F3457" s="164" t="s">
        <v>4148</v>
      </c>
      <c r="H3457" s="165">
        <v>1.45</v>
      </c>
      <c r="I3457" s="166"/>
      <c r="L3457" s="162"/>
      <c r="M3457" s="167"/>
      <c r="T3457" s="168"/>
      <c r="AT3457" s="163" t="s">
        <v>318</v>
      </c>
      <c r="AU3457" s="163" t="s">
        <v>84</v>
      </c>
      <c r="AV3457" s="13" t="s">
        <v>84</v>
      </c>
      <c r="AW3457" s="13" t="s">
        <v>32</v>
      </c>
      <c r="AX3457" s="13" t="s">
        <v>75</v>
      </c>
      <c r="AY3457" s="163" t="s">
        <v>307</v>
      </c>
    </row>
    <row r="3458" spans="2:65" s="12" customFormat="1" ht="11.25">
      <c r="B3458" s="156"/>
      <c r="D3458" s="152" t="s">
        <v>318</v>
      </c>
      <c r="E3458" s="157" t="s">
        <v>1</v>
      </c>
      <c r="F3458" s="158" t="s">
        <v>4149</v>
      </c>
      <c r="H3458" s="157" t="s">
        <v>1</v>
      </c>
      <c r="I3458" s="159"/>
      <c r="L3458" s="156"/>
      <c r="M3458" s="160"/>
      <c r="T3458" s="161"/>
      <c r="AT3458" s="157" t="s">
        <v>318</v>
      </c>
      <c r="AU3458" s="157" t="s">
        <v>84</v>
      </c>
      <c r="AV3458" s="12" t="s">
        <v>82</v>
      </c>
      <c r="AW3458" s="12" t="s">
        <v>32</v>
      </c>
      <c r="AX3458" s="12" t="s">
        <v>75</v>
      </c>
      <c r="AY3458" s="157" t="s">
        <v>307</v>
      </c>
    </row>
    <row r="3459" spans="2:65" s="13" customFormat="1" ht="11.25">
      <c r="B3459" s="162"/>
      <c r="D3459" s="152" t="s">
        <v>318</v>
      </c>
      <c r="E3459" s="163" t="s">
        <v>1</v>
      </c>
      <c r="F3459" s="164" t="s">
        <v>4150</v>
      </c>
      <c r="H3459" s="165">
        <v>7</v>
      </c>
      <c r="I3459" s="166"/>
      <c r="L3459" s="162"/>
      <c r="M3459" s="167"/>
      <c r="T3459" s="168"/>
      <c r="AT3459" s="163" t="s">
        <v>318</v>
      </c>
      <c r="AU3459" s="163" t="s">
        <v>84</v>
      </c>
      <c r="AV3459" s="13" t="s">
        <v>84</v>
      </c>
      <c r="AW3459" s="13" t="s">
        <v>32</v>
      </c>
      <c r="AX3459" s="13" t="s">
        <v>75</v>
      </c>
      <c r="AY3459" s="163" t="s">
        <v>307</v>
      </c>
    </row>
    <row r="3460" spans="2:65" s="12" customFormat="1" ht="11.25">
      <c r="B3460" s="156"/>
      <c r="D3460" s="152" t="s">
        <v>318</v>
      </c>
      <c r="E3460" s="157" t="s">
        <v>1</v>
      </c>
      <c r="F3460" s="158" t="s">
        <v>4151</v>
      </c>
      <c r="H3460" s="157" t="s">
        <v>1</v>
      </c>
      <c r="I3460" s="159"/>
      <c r="L3460" s="156"/>
      <c r="M3460" s="160"/>
      <c r="T3460" s="161"/>
      <c r="AT3460" s="157" t="s">
        <v>318</v>
      </c>
      <c r="AU3460" s="157" t="s">
        <v>84</v>
      </c>
      <c r="AV3460" s="12" t="s">
        <v>82</v>
      </c>
      <c r="AW3460" s="12" t="s">
        <v>32</v>
      </c>
      <c r="AX3460" s="12" t="s">
        <v>75</v>
      </c>
      <c r="AY3460" s="157" t="s">
        <v>307</v>
      </c>
    </row>
    <row r="3461" spans="2:65" s="13" customFormat="1" ht="11.25">
      <c r="B3461" s="162"/>
      <c r="D3461" s="152" t="s">
        <v>318</v>
      </c>
      <c r="E3461" s="163" t="s">
        <v>1</v>
      </c>
      <c r="F3461" s="164" t="s">
        <v>4152</v>
      </c>
      <c r="H3461" s="165">
        <v>5.05</v>
      </c>
      <c r="I3461" s="166"/>
      <c r="L3461" s="162"/>
      <c r="M3461" s="167"/>
      <c r="T3461" s="168"/>
      <c r="AT3461" s="163" t="s">
        <v>318</v>
      </c>
      <c r="AU3461" s="163" t="s">
        <v>84</v>
      </c>
      <c r="AV3461" s="13" t="s">
        <v>84</v>
      </c>
      <c r="AW3461" s="13" t="s">
        <v>32</v>
      </c>
      <c r="AX3461" s="13" t="s">
        <v>75</v>
      </c>
      <c r="AY3461" s="163" t="s">
        <v>307</v>
      </c>
    </row>
    <row r="3462" spans="2:65" s="14" customFormat="1" ht="11.25">
      <c r="B3462" s="169"/>
      <c r="D3462" s="152" t="s">
        <v>318</v>
      </c>
      <c r="E3462" s="170" t="s">
        <v>1</v>
      </c>
      <c r="F3462" s="171" t="s">
        <v>325</v>
      </c>
      <c r="H3462" s="172">
        <v>13.5</v>
      </c>
      <c r="I3462" s="173"/>
      <c r="L3462" s="169"/>
      <c r="M3462" s="174"/>
      <c r="T3462" s="175"/>
      <c r="AT3462" s="170" t="s">
        <v>318</v>
      </c>
      <c r="AU3462" s="170" t="s">
        <v>84</v>
      </c>
      <c r="AV3462" s="14" t="s">
        <v>314</v>
      </c>
      <c r="AW3462" s="14" t="s">
        <v>32</v>
      </c>
      <c r="AX3462" s="14" t="s">
        <v>82</v>
      </c>
      <c r="AY3462" s="170" t="s">
        <v>307</v>
      </c>
    </row>
    <row r="3463" spans="2:65" s="1" customFormat="1" ht="24.2" customHeight="1">
      <c r="B3463" s="33"/>
      <c r="C3463" s="139" t="s">
        <v>4153</v>
      </c>
      <c r="D3463" s="139" t="s">
        <v>309</v>
      </c>
      <c r="E3463" s="140" t="s">
        <v>4154</v>
      </c>
      <c r="F3463" s="141" t="s">
        <v>4155</v>
      </c>
      <c r="G3463" s="142" t="s">
        <v>398</v>
      </c>
      <c r="H3463" s="143">
        <v>14.3</v>
      </c>
      <c r="I3463" s="144"/>
      <c r="J3463" s="145">
        <f>ROUND(I3463*H3463,2)</f>
        <v>0</v>
      </c>
      <c r="K3463" s="141" t="s">
        <v>313</v>
      </c>
      <c r="L3463" s="33"/>
      <c r="M3463" s="146" t="s">
        <v>1</v>
      </c>
      <c r="N3463" s="147" t="s">
        <v>40</v>
      </c>
      <c r="P3463" s="148">
        <f>O3463*H3463</f>
        <v>0</v>
      </c>
      <c r="Q3463" s="148">
        <v>0</v>
      </c>
      <c r="R3463" s="148">
        <f>Q3463*H3463</f>
        <v>0</v>
      </c>
      <c r="S3463" s="148">
        <v>0</v>
      </c>
      <c r="T3463" s="149">
        <f>S3463*H3463</f>
        <v>0</v>
      </c>
      <c r="AR3463" s="150" t="s">
        <v>417</v>
      </c>
      <c r="AT3463" s="150" t="s">
        <v>309</v>
      </c>
      <c r="AU3463" s="150" t="s">
        <v>84</v>
      </c>
      <c r="AY3463" s="18" t="s">
        <v>307</v>
      </c>
      <c r="BE3463" s="151">
        <f>IF(N3463="základní",J3463,0)</f>
        <v>0</v>
      </c>
      <c r="BF3463" s="151">
        <f>IF(N3463="snížená",J3463,0)</f>
        <v>0</v>
      </c>
      <c r="BG3463" s="151">
        <f>IF(N3463="zákl. přenesená",J3463,0)</f>
        <v>0</v>
      </c>
      <c r="BH3463" s="151">
        <f>IF(N3463="sníž. přenesená",J3463,0)</f>
        <v>0</v>
      </c>
      <c r="BI3463" s="151">
        <f>IF(N3463="nulová",J3463,0)</f>
        <v>0</v>
      </c>
      <c r="BJ3463" s="18" t="s">
        <v>82</v>
      </c>
      <c r="BK3463" s="151">
        <f>ROUND(I3463*H3463,2)</f>
        <v>0</v>
      </c>
      <c r="BL3463" s="18" t="s">
        <v>417</v>
      </c>
      <c r="BM3463" s="150" t="s">
        <v>4156</v>
      </c>
    </row>
    <row r="3464" spans="2:65" s="1" customFormat="1" ht="19.5">
      <c r="B3464" s="33"/>
      <c r="D3464" s="152" t="s">
        <v>316</v>
      </c>
      <c r="F3464" s="153" t="s">
        <v>4157</v>
      </c>
      <c r="I3464" s="154"/>
      <c r="L3464" s="33"/>
      <c r="M3464" s="155"/>
      <c r="T3464" s="57"/>
      <c r="AT3464" s="18" t="s">
        <v>316</v>
      </c>
      <c r="AU3464" s="18" t="s">
        <v>84</v>
      </c>
    </row>
    <row r="3465" spans="2:65" s="12" customFormat="1" ht="11.25">
      <c r="B3465" s="156"/>
      <c r="D3465" s="152" t="s">
        <v>318</v>
      </c>
      <c r="E3465" s="157" t="s">
        <v>1</v>
      </c>
      <c r="F3465" s="158" t="s">
        <v>4158</v>
      </c>
      <c r="H3465" s="157" t="s">
        <v>1</v>
      </c>
      <c r="I3465" s="159"/>
      <c r="L3465" s="156"/>
      <c r="M3465" s="160"/>
      <c r="T3465" s="161"/>
      <c r="AT3465" s="157" t="s">
        <v>318</v>
      </c>
      <c r="AU3465" s="157" t="s">
        <v>84</v>
      </c>
      <c r="AV3465" s="12" t="s">
        <v>82</v>
      </c>
      <c r="AW3465" s="12" t="s">
        <v>32</v>
      </c>
      <c r="AX3465" s="12" t="s">
        <v>75</v>
      </c>
      <c r="AY3465" s="157" t="s">
        <v>307</v>
      </c>
    </row>
    <row r="3466" spans="2:65" s="13" customFormat="1" ht="11.25">
      <c r="B3466" s="162"/>
      <c r="D3466" s="152" t="s">
        <v>318</v>
      </c>
      <c r="E3466" s="163" t="s">
        <v>1</v>
      </c>
      <c r="F3466" s="164" t="s">
        <v>4159</v>
      </c>
      <c r="H3466" s="165">
        <v>9.25</v>
      </c>
      <c r="I3466" s="166"/>
      <c r="L3466" s="162"/>
      <c r="M3466" s="167"/>
      <c r="T3466" s="168"/>
      <c r="AT3466" s="163" t="s">
        <v>318</v>
      </c>
      <c r="AU3466" s="163" t="s">
        <v>84</v>
      </c>
      <c r="AV3466" s="13" t="s">
        <v>84</v>
      </c>
      <c r="AW3466" s="13" t="s">
        <v>32</v>
      </c>
      <c r="AX3466" s="13" t="s">
        <v>75</v>
      </c>
      <c r="AY3466" s="163" t="s">
        <v>307</v>
      </c>
    </row>
    <row r="3467" spans="2:65" s="12" customFormat="1" ht="11.25">
      <c r="B3467" s="156"/>
      <c r="D3467" s="152" t="s">
        <v>318</v>
      </c>
      <c r="E3467" s="157" t="s">
        <v>1</v>
      </c>
      <c r="F3467" s="158" t="s">
        <v>4160</v>
      </c>
      <c r="H3467" s="157" t="s">
        <v>1</v>
      </c>
      <c r="I3467" s="159"/>
      <c r="L3467" s="156"/>
      <c r="M3467" s="160"/>
      <c r="T3467" s="161"/>
      <c r="AT3467" s="157" t="s">
        <v>318</v>
      </c>
      <c r="AU3467" s="157" t="s">
        <v>84</v>
      </c>
      <c r="AV3467" s="12" t="s">
        <v>82</v>
      </c>
      <c r="AW3467" s="12" t="s">
        <v>32</v>
      </c>
      <c r="AX3467" s="12" t="s">
        <v>75</v>
      </c>
      <c r="AY3467" s="157" t="s">
        <v>307</v>
      </c>
    </row>
    <row r="3468" spans="2:65" s="13" customFormat="1" ht="11.25">
      <c r="B3468" s="162"/>
      <c r="D3468" s="152" t="s">
        <v>318</v>
      </c>
      <c r="E3468" s="163" t="s">
        <v>1</v>
      </c>
      <c r="F3468" s="164" t="s">
        <v>4152</v>
      </c>
      <c r="H3468" s="165">
        <v>5.05</v>
      </c>
      <c r="I3468" s="166"/>
      <c r="L3468" s="162"/>
      <c r="M3468" s="167"/>
      <c r="T3468" s="168"/>
      <c r="AT3468" s="163" t="s">
        <v>318</v>
      </c>
      <c r="AU3468" s="163" t="s">
        <v>84</v>
      </c>
      <c r="AV3468" s="13" t="s">
        <v>84</v>
      </c>
      <c r="AW3468" s="13" t="s">
        <v>32</v>
      </c>
      <c r="AX3468" s="13" t="s">
        <v>75</v>
      </c>
      <c r="AY3468" s="163" t="s">
        <v>307</v>
      </c>
    </row>
    <row r="3469" spans="2:65" s="14" customFormat="1" ht="11.25">
      <c r="B3469" s="169"/>
      <c r="D3469" s="152" t="s">
        <v>318</v>
      </c>
      <c r="E3469" s="170" t="s">
        <v>1</v>
      </c>
      <c r="F3469" s="171" t="s">
        <v>325</v>
      </c>
      <c r="H3469" s="172">
        <v>14.3</v>
      </c>
      <c r="I3469" s="173"/>
      <c r="L3469" s="169"/>
      <c r="M3469" s="174"/>
      <c r="T3469" s="175"/>
      <c r="AT3469" s="170" t="s">
        <v>318</v>
      </c>
      <c r="AU3469" s="170" t="s">
        <v>84</v>
      </c>
      <c r="AV3469" s="14" t="s">
        <v>314</v>
      </c>
      <c r="AW3469" s="14" t="s">
        <v>32</v>
      </c>
      <c r="AX3469" s="14" t="s">
        <v>82</v>
      </c>
      <c r="AY3469" s="170" t="s">
        <v>307</v>
      </c>
    </row>
    <row r="3470" spans="2:65" s="1" customFormat="1" ht="24.2" customHeight="1">
      <c r="B3470" s="33"/>
      <c r="C3470" s="177" t="s">
        <v>4161</v>
      </c>
      <c r="D3470" s="177" t="s">
        <v>390</v>
      </c>
      <c r="E3470" s="178" t="s">
        <v>4162</v>
      </c>
      <c r="F3470" s="179" t="s">
        <v>4163</v>
      </c>
      <c r="G3470" s="180" t="s">
        <v>398</v>
      </c>
      <c r="H3470" s="181">
        <v>14.3</v>
      </c>
      <c r="I3470" s="182"/>
      <c r="J3470" s="183">
        <f>ROUND(I3470*H3470,2)</f>
        <v>0</v>
      </c>
      <c r="K3470" s="179" t="s">
        <v>1</v>
      </c>
      <c r="L3470" s="184"/>
      <c r="M3470" s="185" t="s">
        <v>1</v>
      </c>
      <c r="N3470" s="186" t="s">
        <v>40</v>
      </c>
      <c r="P3470" s="148">
        <f>O3470*H3470</f>
        <v>0</v>
      </c>
      <c r="Q3470" s="148">
        <v>6.0000000000000001E-3</v>
      </c>
      <c r="R3470" s="148">
        <f>Q3470*H3470</f>
        <v>8.5800000000000001E-2</v>
      </c>
      <c r="S3470" s="148">
        <v>0</v>
      </c>
      <c r="T3470" s="149">
        <f>S3470*H3470</f>
        <v>0</v>
      </c>
      <c r="AR3470" s="150" t="s">
        <v>524</v>
      </c>
      <c r="AT3470" s="150" t="s">
        <v>390</v>
      </c>
      <c r="AU3470" s="150" t="s">
        <v>84</v>
      </c>
      <c r="AY3470" s="18" t="s">
        <v>307</v>
      </c>
      <c r="BE3470" s="151">
        <f>IF(N3470="základní",J3470,0)</f>
        <v>0</v>
      </c>
      <c r="BF3470" s="151">
        <f>IF(N3470="snížená",J3470,0)</f>
        <v>0</v>
      </c>
      <c r="BG3470" s="151">
        <f>IF(N3470="zákl. přenesená",J3470,0)</f>
        <v>0</v>
      </c>
      <c r="BH3470" s="151">
        <f>IF(N3470="sníž. přenesená",J3470,0)</f>
        <v>0</v>
      </c>
      <c r="BI3470" s="151">
        <f>IF(N3470="nulová",J3470,0)</f>
        <v>0</v>
      </c>
      <c r="BJ3470" s="18" t="s">
        <v>82</v>
      </c>
      <c r="BK3470" s="151">
        <f>ROUND(I3470*H3470,2)</f>
        <v>0</v>
      </c>
      <c r="BL3470" s="18" t="s">
        <v>417</v>
      </c>
      <c r="BM3470" s="150" t="s">
        <v>4164</v>
      </c>
    </row>
    <row r="3471" spans="2:65" s="1" customFormat="1" ht="11.25">
      <c r="B3471" s="33"/>
      <c r="D3471" s="152" t="s">
        <v>316</v>
      </c>
      <c r="F3471" s="153" t="s">
        <v>4163</v>
      </c>
      <c r="I3471" s="154"/>
      <c r="L3471" s="33"/>
      <c r="M3471" s="155"/>
      <c r="T3471" s="57"/>
      <c r="AT3471" s="18" t="s">
        <v>316</v>
      </c>
      <c r="AU3471" s="18" t="s">
        <v>84</v>
      </c>
    </row>
    <row r="3472" spans="2:65" s="12" customFormat="1" ht="11.25">
      <c r="B3472" s="156"/>
      <c r="D3472" s="152" t="s">
        <v>318</v>
      </c>
      <c r="E3472" s="157" t="s">
        <v>1</v>
      </c>
      <c r="F3472" s="158" t="s">
        <v>4158</v>
      </c>
      <c r="H3472" s="157" t="s">
        <v>1</v>
      </c>
      <c r="I3472" s="159"/>
      <c r="L3472" s="156"/>
      <c r="M3472" s="160"/>
      <c r="T3472" s="161"/>
      <c r="AT3472" s="157" t="s">
        <v>318</v>
      </c>
      <c r="AU3472" s="157" t="s">
        <v>84</v>
      </c>
      <c r="AV3472" s="12" t="s">
        <v>82</v>
      </c>
      <c r="AW3472" s="12" t="s">
        <v>32</v>
      </c>
      <c r="AX3472" s="12" t="s">
        <v>75</v>
      </c>
      <c r="AY3472" s="157" t="s">
        <v>307</v>
      </c>
    </row>
    <row r="3473" spans="2:65" s="13" customFormat="1" ht="11.25">
      <c r="B3473" s="162"/>
      <c r="D3473" s="152" t="s">
        <v>318</v>
      </c>
      <c r="E3473" s="163" t="s">
        <v>1</v>
      </c>
      <c r="F3473" s="164" t="s">
        <v>4159</v>
      </c>
      <c r="H3473" s="165">
        <v>9.25</v>
      </c>
      <c r="I3473" s="166"/>
      <c r="L3473" s="162"/>
      <c r="M3473" s="167"/>
      <c r="T3473" s="168"/>
      <c r="AT3473" s="163" t="s">
        <v>318</v>
      </c>
      <c r="AU3473" s="163" t="s">
        <v>84</v>
      </c>
      <c r="AV3473" s="13" t="s">
        <v>84</v>
      </c>
      <c r="AW3473" s="13" t="s">
        <v>32</v>
      </c>
      <c r="AX3473" s="13" t="s">
        <v>75</v>
      </c>
      <c r="AY3473" s="163" t="s">
        <v>307</v>
      </c>
    </row>
    <row r="3474" spans="2:65" s="12" customFormat="1" ht="11.25">
      <c r="B3474" s="156"/>
      <c r="D3474" s="152" t="s">
        <v>318</v>
      </c>
      <c r="E3474" s="157" t="s">
        <v>1</v>
      </c>
      <c r="F3474" s="158" t="s">
        <v>4160</v>
      </c>
      <c r="H3474" s="157" t="s">
        <v>1</v>
      </c>
      <c r="I3474" s="159"/>
      <c r="L3474" s="156"/>
      <c r="M3474" s="160"/>
      <c r="T3474" s="161"/>
      <c r="AT3474" s="157" t="s">
        <v>318</v>
      </c>
      <c r="AU3474" s="157" t="s">
        <v>84</v>
      </c>
      <c r="AV3474" s="12" t="s">
        <v>82</v>
      </c>
      <c r="AW3474" s="12" t="s">
        <v>32</v>
      </c>
      <c r="AX3474" s="12" t="s">
        <v>75</v>
      </c>
      <c r="AY3474" s="157" t="s">
        <v>307</v>
      </c>
    </row>
    <row r="3475" spans="2:65" s="13" customFormat="1" ht="11.25">
      <c r="B3475" s="162"/>
      <c r="D3475" s="152" t="s">
        <v>318</v>
      </c>
      <c r="E3475" s="163" t="s">
        <v>1</v>
      </c>
      <c r="F3475" s="164" t="s">
        <v>4152</v>
      </c>
      <c r="H3475" s="165">
        <v>5.05</v>
      </c>
      <c r="I3475" s="166"/>
      <c r="L3475" s="162"/>
      <c r="M3475" s="167"/>
      <c r="T3475" s="168"/>
      <c r="AT3475" s="163" t="s">
        <v>318</v>
      </c>
      <c r="AU3475" s="163" t="s">
        <v>84</v>
      </c>
      <c r="AV3475" s="13" t="s">
        <v>84</v>
      </c>
      <c r="AW3475" s="13" t="s">
        <v>32</v>
      </c>
      <c r="AX3475" s="13" t="s">
        <v>75</v>
      </c>
      <c r="AY3475" s="163" t="s">
        <v>307</v>
      </c>
    </row>
    <row r="3476" spans="2:65" s="14" customFormat="1" ht="11.25">
      <c r="B3476" s="169"/>
      <c r="D3476" s="152" t="s">
        <v>318</v>
      </c>
      <c r="E3476" s="170" t="s">
        <v>1</v>
      </c>
      <c r="F3476" s="171" t="s">
        <v>325</v>
      </c>
      <c r="H3476" s="172">
        <v>14.3</v>
      </c>
      <c r="I3476" s="173"/>
      <c r="L3476" s="169"/>
      <c r="M3476" s="174"/>
      <c r="T3476" s="175"/>
      <c r="AT3476" s="170" t="s">
        <v>318</v>
      </c>
      <c r="AU3476" s="170" t="s">
        <v>84</v>
      </c>
      <c r="AV3476" s="14" t="s">
        <v>314</v>
      </c>
      <c r="AW3476" s="14" t="s">
        <v>32</v>
      </c>
      <c r="AX3476" s="14" t="s">
        <v>82</v>
      </c>
      <c r="AY3476" s="170" t="s">
        <v>307</v>
      </c>
    </row>
    <row r="3477" spans="2:65" s="1" customFormat="1" ht="24.2" customHeight="1">
      <c r="B3477" s="33"/>
      <c r="C3477" s="177" t="s">
        <v>4165</v>
      </c>
      <c r="D3477" s="177" t="s">
        <v>390</v>
      </c>
      <c r="E3477" s="178" t="s">
        <v>4166</v>
      </c>
      <c r="F3477" s="179" t="s">
        <v>4167</v>
      </c>
      <c r="G3477" s="180" t="s">
        <v>398</v>
      </c>
      <c r="H3477" s="181">
        <v>13.5</v>
      </c>
      <c r="I3477" s="182"/>
      <c r="J3477" s="183">
        <f>ROUND(I3477*H3477,2)</f>
        <v>0</v>
      </c>
      <c r="K3477" s="179" t="s">
        <v>1</v>
      </c>
      <c r="L3477" s="184"/>
      <c r="M3477" s="185" t="s">
        <v>1</v>
      </c>
      <c r="N3477" s="186" t="s">
        <v>40</v>
      </c>
      <c r="P3477" s="148">
        <f>O3477*H3477</f>
        <v>0</v>
      </c>
      <c r="Q3477" s="148">
        <v>4.0000000000000001E-3</v>
      </c>
      <c r="R3477" s="148">
        <f>Q3477*H3477</f>
        <v>5.3999999999999999E-2</v>
      </c>
      <c r="S3477" s="148">
        <v>0</v>
      </c>
      <c r="T3477" s="149">
        <f>S3477*H3477</f>
        <v>0</v>
      </c>
      <c r="AR3477" s="150" t="s">
        <v>524</v>
      </c>
      <c r="AT3477" s="150" t="s">
        <v>390</v>
      </c>
      <c r="AU3477" s="150" t="s">
        <v>84</v>
      </c>
      <c r="AY3477" s="18" t="s">
        <v>307</v>
      </c>
      <c r="BE3477" s="151">
        <f>IF(N3477="základní",J3477,0)</f>
        <v>0</v>
      </c>
      <c r="BF3477" s="151">
        <f>IF(N3477="snížená",J3477,0)</f>
        <v>0</v>
      </c>
      <c r="BG3477" s="151">
        <f>IF(N3477="zákl. přenesená",J3477,0)</f>
        <v>0</v>
      </c>
      <c r="BH3477" s="151">
        <f>IF(N3477="sníž. přenesená",J3477,0)</f>
        <v>0</v>
      </c>
      <c r="BI3477" s="151">
        <f>IF(N3477="nulová",J3477,0)</f>
        <v>0</v>
      </c>
      <c r="BJ3477" s="18" t="s">
        <v>82</v>
      </c>
      <c r="BK3477" s="151">
        <f>ROUND(I3477*H3477,2)</f>
        <v>0</v>
      </c>
      <c r="BL3477" s="18" t="s">
        <v>417</v>
      </c>
      <c r="BM3477" s="150" t="s">
        <v>4168</v>
      </c>
    </row>
    <row r="3478" spans="2:65" s="1" customFormat="1" ht="11.25">
      <c r="B3478" s="33"/>
      <c r="D3478" s="152" t="s">
        <v>316</v>
      </c>
      <c r="F3478" s="153" t="s">
        <v>4167</v>
      </c>
      <c r="I3478" s="154"/>
      <c r="L3478" s="33"/>
      <c r="M3478" s="155"/>
      <c r="T3478" s="57"/>
      <c r="AT3478" s="18" t="s">
        <v>316</v>
      </c>
      <c r="AU3478" s="18" t="s">
        <v>84</v>
      </c>
    </row>
    <row r="3479" spans="2:65" s="12" customFormat="1" ht="11.25">
      <c r="B3479" s="156"/>
      <c r="D3479" s="152" t="s">
        <v>318</v>
      </c>
      <c r="E3479" s="157" t="s">
        <v>1</v>
      </c>
      <c r="F3479" s="158" t="s">
        <v>4147</v>
      </c>
      <c r="H3479" s="157" t="s">
        <v>1</v>
      </c>
      <c r="I3479" s="159"/>
      <c r="L3479" s="156"/>
      <c r="M3479" s="160"/>
      <c r="T3479" s="161"/>
      <c r="AT3479" s="157" t="s">
        <v>318</v>
      </c>
      <c r="AU3479" s="157" t="s">
        <v>84</v>
      </c>
      <c r="AV3479" s="12" t="s">
        <v>82</v>
      </c>
      <c r="AW3479" s="12" t="s">
        <v>32</v>
      </c>
      <c r="AX3479" s="12" t="s">
        <v>75</v>
      </c>
      <c r="AY3479" s="157" t="s">
        <v>307</v>
      </c>
    </row>
    <row r="3480" spans="2:65" s="13" customFormat="1" ht="11.25">
      <c r="B3480" s="162"/>
      <c r="D3480" s="152" t="s">
        <v>318</v>
      </c>
      <c r="E3480" s="163" t="s">
        <v>1</v>
      </c>
      <c r="F3480" s="164" t="s">
        <v>4148</v>
      </c>
      <c r="H3480" s="165">
        <v>1.45</v>
      </c>
      <c r="I3480" s="166"/>
      <c r="L3480" s="162"/>
      <c r="M3480" s="167"/>
      <c r="T3480" s="168"/>
      <c r="AT3480" s="163" t="s">
        <v>318</v>
      </c>
      <c r="AU3480" s="163" t="s">
        <v>84</v>
      </c>
      <c r="AV3480" s="13" t="s">
        <v>84</v>
      </c>
      <c r="AW3480" s="13" t="s">
        <v>32</v>
      </c>
      <c r="AX3480" s="13" t="s">
        <v>75</v>
      </c>
      <c r="AY3480" s="163" t="s">
        <v>307</v>
      </c>
    </row>
    <row r="3481" spans="2:65" s="12" customFormat="1" ht="11.25">
      <c r="B3481" s="156"/>
      <c r="D3481" s="152" t="s">
        <v>318</v>
      </c>
      <c r="E3481" s="157" t="s">
        <v>1</v>
      </c>
      <c r="F3481" s="158" t="s">
        <v>4149</v>
      </c>
      <c r="H3481" s="157" t="s">
        <v>1</v>
      </c>
      <c r="I3481" s="159"/>
      <c r="L3481" s="156"/>
      <c r="M3481" s="160"/>
      <c r="T3481" s="161"/>
      <c r="AT3481" s="157" t="s">
        <v>318</v>
      </c>
      <c r="AU3481" s="157" t="s">
        <v>84</v>
      </c>
      <c r="AV3481" s="12" t="s">
        <v>82</v>
      </c>
      <c r="AW3481" s="12" t="s">
        <v>32</v>
      </c>
      <c r="AX3481" s="12" t="s">
        <v>75</v>
      </c>
      <c r="AY3481" s="157" t="s">
        <v>307</v>
      </c>
    </row>
    <row r="3482" spans="2:65" s="13" customFormat="1" ht="11.25">
      <c r="B3482" s="162"/>
      <c r="D3482" s="152" t="s">
        <v>318</v>
      </c>
      <c r="E3482" s="163" t="s">
        <v>1</v>
      </c>
      <c r="F3482" s="164" t="s">
        <v>4150</v>
      </c>
      <c r="H3482" s="165">
        <v>7</v>
      </c>
      <c r="I3482" s="166"/>
      <c r="L3482" s="162"/>
      <c r="M3482" s="167"/>
      <c r="T3482" s="168"/>
      <c r="AT3482" s="163" t="s">
        <v>318</v>
      </c>
      <c r="AU3482" s="163" t="s">
        <v>84</v>
      </c>
      <c r="AV3482" s="13" t="s">
        <v>84</v>
      </c>
      <c r="AW3482" s="13" t="s">
        <v>32</v>
      </c>
      <c r="AX3482" s="13" t="s">
        <v>75</v>
      </c>
      <c r="AY3482" s="163" t="s">
        <v>307</v>
      </c>
    </row>
    <row r="3483" spans="2:65" s="12" customFormat="1" ht="11.25">
      <c r="B3483" s="156"/>
      <c r="D3483" s="152" t="s">
        <v>318</v>
      </c>
      <c r="E3483" s="157" t="s">
        <v>1</v>
      </c>
      <c r="F3483" s="158" t="s">
        <v>4151</v>
      </c>
      <c r="H3483" s="157" t="s">
        <v>1</v>
      </c>
      <c r="I3483" s="159"/>
      <c r="L3483" s="156"/>
      <c r="M3483" s="160"/>
      <c r="T3483" s="161"/>
      <c r="AT3483" s="157" t="s">
        <v>318</v>
      </c>
      <c r="AU3483" s="157" t="s">
        <v>84</v>
      </c>
      <c r="AV3483" s="12" t="s">
        <v>82</v>
      </c>
      <c r="AW3483" s="12" t="s">
        <v>32</v>
      </c>
      <c r="AX3483" s="12" t="s">
        <v>75</v>
      </c>
      <c r="AY3483" s="157" t="s">
        <v>307</v>
      </c>
    </row>
    <row r="3484" spans="2:65" s="13" customFormat="1" ht="11.25">
      <c r="B3484" s="162"/>
      <c r="D3484" s="152" t="s">
        <v>318</v>
      </c>
      <c r="E3484" s="163" t="s">
        <v>1</v>
      </c>
      <c r="F3484" s="164" t="s">
        <v>4152</v>
      </c>
      <c r="H3484" s="165">
        <v>5.05</v>
      </c>
      <c r="I3484" s="166"/>
      <c r="L3484" s="162"/>
      <c r="M3484" s="167"/>
      <c r="T3484" s="168"/>
      <c r="AT3484" s="163" t="s">
        <v>318</v>
      </c>
      <c r="AU3484" s="163" t="s">
        <v>84</v>
      </c>
      <c r="AV3484" s="13" t="s">
        <v>84</v>
      </c>
      <c r="AW3484" s="13" t="s">
        <v>32</v>
      </c>
      <c r="AX3484" s="13" t="s">
        <v>75</v>
      </c>
      <c r="AY3484" s="163" t="s">
        <v>307</v>
      </c>
    </row>
    <row r="3485" spans="2:65" s="14" customFormat="1" ht="11.25">
      <c r="B3485" s="169"/>
      <c r="D3485" s="152" t="s">
        <v>318</v>
      </c>
      <c r="E3485" s="170" t="s">
        <v>1</v>
      </c>
      <c r="F3485" s="171" t="s">
        <v>325</v>
      </c>
      <c r="H3485" s="172">
        <v>13.5</v>
      </c>
      <c r="I3485" s="173"/>
      <c r="L3485" s="169"/>
      <c r="M3485" s="174"/>
      <c r="T3485" s="175"/>
      <c r="AT3485" s="170" t="s">
        <v>318</v>
      </c>
      <c r="AU3485" s="170" t="s">
        <v>84</v>
      </c>
      <c r="AV3485" s="14" t="s">
        <v>314</v>
      </c>
      <c r="AW3485" s="14" t="s">
        <v>32</v>
      </c>
      <c r="AX3485" s="14" t="s">
        <v>82</v>
      </c>
      <c r="AY3485" s="170" t="s">
        <v>307</v>
      </c>
    </row>
    <row r="3486" spans="2:65" s="1" customFormat="1" ht="33" customHeight="1">
      <c r="B3486" s="33"/>
      <c r="C3486" s="139" t="s">
        <v>4169</v>
      </c>
      <c r="D3486" s="139" t="s">
        <v>309</v>
      </c>
      <c r="E3486" s="140" t="s">
        <v>1694</v>
      </c>
      <c r="F3486" s="141" t="s">
        <v>1695</v>
      </c>
      <c r="G3486" s="142" t="s">
        <v>364</v>
      </c>
      <c r="H3486" s="143">
        <v>9.6660000000000004</v>
      </c>
      <c r="I3486" s="144"/>
      <c r="J3486" s="145">
        <f>ROUND(I3486*H3486,2)</f>
        <v>0</v>
      </c>
      <c r="K3486" s="141" t="s">
        <v>313</v>
      </c>
      <c r="L3486" s="33"/>
      <c r="M3486" s="146" t="s">
        <v>1</v>
      </c>
      <c r="N3486" s="147" t="s">
        <v>40</v>
      </c>
      <c r="P3486" s="148">
        <f>O3486*H3486</f>
        <v>0</v>
      </c>
      <c r="Q3486" s="148">
        <v>0</v>
      </c>
      <c r="R3486" s="148">
        <f>Q3486*H3486</f>
        <v>0</v>
      </c>
      <c r="S3486" s="148">
        <v>0</v>
      </c>
      <c r="T3486" s="149">
        <f>S3486*H3486</f>
        <v>0</v>
      </c>
      <c r="AR3486" s="150" t="s">
        <v>417</v>
      </c>
      <c r="AT3486" s="150" t="s">
        <v>309</v>
      </c>
      <c r="AU3486" s="150" t="s">
        <v>84</v>
      </c>
      <c r="AY3486" s="18" t="s">
        <v>307</v>
      </c>
      <c r="BE3486" s="151">
        <f>IF(N3486="základní",J3486,0)</f>
        <v>0</v>
      </c>
      <c r="BF3486" s="151">
        <f>IF(N3486="snížená",J3486,0)</f>
        <v>0</v>
      </c>
      <c r="BG3486" s="151">
        <f>IF(N3486="zákl. přenesená",J3486,0)</f>
        <v>0</v>
      </c>
      <c r="BH3486" s="151">
        <f>IF(N3486="sníž. přenesená",J3486,0)</f>
        <v>0</v>
      </c>
      <c r="BI3486" s="151">
        <f>IF(N3486="nulová",J3486,0)</f>
        <v>0</v>
      </c>
      <c r="BJ3486" s="18" t="s">
        <v>82</v>
      </c>
      <c r="BK3486" s="151">
        <f>ROUND(I3486*H3486,2)</f>
        <v>0</v>
      </c>
      <c r="BL3486" s="18" t="s">
        <v>417</v>
      </c>
      <c r="BM3486" s="150" t="s">
        <v>4170</v>
      </c>
    </row>
    <row r="3487" spans="2:65" s="1" customFormat="1" ht="29.25">
      <c r="B3487" s="33"/>
      <c r="D3487" s="152" t="s">
        <v>316</v>
      </c>
      <c r="F3487" s="153" t="s">
        <v>1697</v>
      </c>
      <c r="I3487" s="154"/>
      <c r="L3487" s="33"/>
      <c r="M3487" s="155"/>
      <c r="T3487" s="57"/>
      <c r="AT3487" s="18" t="s">
        <v>316</v>
      </c>
      <c r="AU3487" s="18" t="s">
        <v>84</v>
      </c>
    </row>
    <row r="3488" spans="2:65" s="11" customFormat="1" ht="22.9" customHeight="1">
      <c r="B3488" s="127"/>
      <c r="D3488" s="128" t="s">
        <v>74</v>
      </c>
      <c r="E3488" s="137" t="s">
        <v>1698</v>
      </c>
      <c r="F3488" s="137" t="s">
        <v>1699</v>
      </c>
      <c r="I3488" s="130"/>
      <c r="J3488" s="138">
        <f>BK3488</f>
        <v>0</v>
      </c>
      <c r="L3488" s="127"/>
      <c r="M3488" s="132"/>
      <c r="P3488" s="133">
        <f>SUM(P3489:P3578)</f>
        <v>0</v>
      </c>
      <c r="R3488" s="133">
        <f>SUM(R3489:R3578)</f>
        <v>16.432935000000001</v>
      </c>
      <c r="T3488" s="134">
        <f>SUM(T3489:T3578)</f>
        <v>1.1708799999999997</v>
      </c>
      <c r="AR3488" s="128" t="s">
        <v>84</v>
      </c>
      <c r="AT3488" s="135" t="s">
        <v>74</v>
      </c>
      <c r="AU3488" s="135" t="s">
        <v>82</v>
      </c>
      <c r="AY3488" s="128" t="s">
        <v>307</v>
      </c>
      <c r="BK3488" s="136">
        <f>SUM(BK3489:BK3578)</f>
        <v>0</v>
      </c>
    </row>
    <row r="3489" spans="2:65" s="1" customFormat="1" ht="24.2" customHeight="1">
      <c r="B3489" s="33"/>
      <c r="C3489" s="139" t="s">
        <v>4171</v>
      </c>
      <c r="D3489" s="139" t="s">
        <v>309</v>
      </c>
      <c r="E3489" s="140" t="s">
        <v>1718</v>
      </c>
      <c r="F3489" s="141" t="s">
        <v>1719</v>
      </c>
      <c r="G3489" s="142" t="s">
        <v>312</v>
      </c>
      <c r="H3489" s="143">
        <v>38.735999999999997</v>
      </c>
      <c r="I3489" s="144"/>
      <c r="J3489" s="145">
        <f>ROUND(I3489*H3489,2)</f>
        <v>0</v>
      </c>
      <c r="K3489" s="141" t="s">
        <v>313</v>
      </c>
      <c r="L3489" s="33"/>
      <c r="M3489" s="146" t="s">
        <v>1</v>
      </c>
      <c r="N3489" s="147" t="s">
        <v>40</v>
      </c>
      <c r="P3489" s="148">
        <f>O3489*H3489</f>
        <v>0</v>
      </c>
      <c r="Q3489" s="148">
        <v>0</v>
      </c>
      <c r="R3489" s="148">
        <f>Q3489*H3489</f>
        <v>0</v>
      </c>
      <c r="S3489" s="148">
        <v>0.03</v>
      </c>
      <c r="T3489" s="149">
        <f>S3489*H3489</f>
        <v>1.1620799999999998</v>
      </c>
      <c r="AR3489" s="150" t="s">
        <v>417</v>
      </c>
      <c r="AT3489" s="150" t="s">
        <v>309</v>
      </c>
      <c r="AU3489" s="150" t="s">
        <v>84</v>
      </c>
      <c r="AY3489" s="18" t="s">
        <v>307</v>
      </c>
      <c r="BE3489" s="151">
        <f>IF(N3489="základní",J3489,0)</f>
        <v>0</v>
      </c>
      <c r="BF3489" s="151">
        <f>IF(N3489="snížená",J3489,0)</f>
        <v>0</v>
      </c>
      <c r="BG3489" s="151">
        <f>IF(N3489="zákl. přenesená",J3489,0)</f>
        <v>0</v>
      </c>
      <c r="BH3489" s="151">
        <f>IF(N3489="sníž. přenesená",J3489,0)</f>
        <v>0</v>
      </c>
      <c r="BI3489" s="151">
        <f>IF(N3489="nulová",J3489,0)</f>
        <v>0</v>
      </c>
      <c r="BJ3489" s="18" t="s">
        <v>82</v>
      </c>
      <c r="BK3489" s="151">
        <f>ROUND(I3489*H3489,2)</f>
        <v>0</v>
      </c>
      <c r="BL3489" s="18" t="s">
        <v>417</v>
      </c>
      <c r="BM3489" s="150" t="s">
        <v>4172</v>
      </c>
    </row>
    <row r="3490" spans="2:65" s="1" customFormat="1" ht="19.5">
      <c r="B3490" s="33"/>
      <c r="D3490" s="152" t="s">
        <v>316</v>
      </c>
      <c r="F3490" s="153" t="s">
        <v>1721</v>
      </c>
      <c r="I3490" s="154"/>
      <c r="L3490" s="33"/>
      <c r="M3490" s="155"/>
      <c r="T3490" s="57"/>
      <c r="AT3490" s="18" t="s">
        <v>316</v>
      </c>
      <c r="AU3490" s="18" t="s">
        <v>84</v>
      </c>
    </row>
    <row r="3491" spans="2:65" s="13" customFormat="1" ht="11.25">
      <c r="B3491" s="162"/>
      <c r="D3491" s="152" t="s">
        <v>318</v>
      </c>
      <c r="E3491" s="163" t="s">
        <v>1</v>
      </c>
      <c r="F3491" s="164" t="s">
        <v>236</v>
      </c>
      <c r="H3491" s="165">
        <v>38.735999999999997</v>
      </c>
      <c r="I3491" s="166"/>
      <c r="L3491" s="162"/>
      <c r="M3491" s="167"/>
      <c r="T3491" s="168"/>
      <c r="AT3491" s="163" t="s">
        <v>318</v>
      </c>
      <c r="AU3491" s="163" t="s">
        <v>84</v>
      </c>
      <c r="AV3491" s="13" t="s">
        <v>84</v>
      </c>
      <c r="AW3491" s="13" t="s">
        <v>32</v>
      </c>
      <c r="AX3491" s="13" t="s">
        <v>82</v>
      </c>
      <c r="AY3491" s="163" t="s">
        <v>307</v>
      </c>
    </row>
    <row r="3492" spans="2:65" s="1" customFormat="1" ht="11.25">
      <c r="B3492" s="33"/>
      <c r="D3492" s="152" t="s">
        <v>648</v>
      </c>
      <c r="F3492" s="187" t="s">
        <v>1112</v>
      </c>
      <c r="L3492" s="33"/>
      <c r="M3492" s="155"/>
      <c r="T3492" s="57"/>
      <c r="AU3492" s="18" t="s">
        <v>84</v>
      </c>
    </row>
    <row r="3493" spans="2:65" s="1" customFormat="1" ht="11.25">
      <c r="B3493" s="33"/>
      <c r="D3493" s="152" t="s">
        <v>648</v>
      </c>
      <c r="F3493" s="188" t="s">
        <v>538</v>
      </c>
      <c r="H3493" s="189">
        <v>0</v>
      </c>
      <c r="L3493" s="33"/>
      <c r="M3493" s="155"/>
      <c r="T3493" s="57"/>
      <c r="AU3493" s="18" t="s">
        <v>84</v>
      </c>
    </row>
    <row r="3494" spans="2:65" s="1" customFormat="1" ht="11.25">
      <c r="B3494" s="33"/>
      <c r="D3494" s="152" t="s">
        <v>648</v>
      </c>
      <c r="F3494" s="188" t="s">
        <v>3634</v>
      </c>
      <c r="H3494" s="189">
        <v>29.736000000000001</v>
      </c>
      <c r="L3494" s="33"/>
      <c r="M3494" s="155"/>
      <c r="T3494" s="57"/>
      <c r="AU3494" s="18" t="s">
        <v>84</v>
      </c>
    </row>
    <row r="3495" spans="2:65" s="1" customFormat="1" ht="11.25">
      <c r="B3495" s="33"/>
      <c r="D3495" s="152" t="s">
        <v>648</v>
      </c>
      <c r="F3495" s="188" t="s">
        <v>541</v>
      </c>
      <c r="H3495" s="189">
        <v>0</v>
      </c>
      <c r="L3495" s="33"/>
      <c r="M3495" s="155"/>
      <c r="T3495" s="57"/>
      <c r="AU3495" s="18" t="s">
        <v>84</v>
      </c>
    </row>
    <row r="3496" spans="2:65" s="1" customFormat="1" ht="11.25">
      <c r="B3496" s="33"/>
      <c r="D3496" s="152" t="s">
        <v>648</v>
      </c>
      <c r="F3496" s="188" t="s">
        <v>3635</v>
      </c>
      <c r="H3496" s="189">
        <v>9</v>
      </c>
      <c r="L3496" s="33"/>
      <c r="M3496" s="155"/>
      <c r="T3496" s="57"/>
      <c r="AU3496" s="18" t="s">
        <v>84</v>
      </c>
    </row>
    <row r="3497" spans="2:65" s="1" customFormat="1" ht="11.25">
      <c r="B3497" s="33"/>
      <c r="D3497" s="152" t="s">
        <v>648</v>
      </c>
      <c r="F3497" s="188" t="s">
        <v>325</v>
      </c>
      <c r="H3497" s="189">
        <v>38.735999999999997</v>
      </c>
      <c r="L3497" s="33"/>
      <c r="M3497" s="155"/>
      <c r="T3497" s="57"/>
      <c r="AU3497" s="18" t="s">
        <v>84</v>
      </c>
    </row>
    <row r="3498" spans="2:65" s="1" customFormat="1" ht="24.2" customHeight="1">
      <c r="B3498" s="33"/>
      <c r="C3498" s="139" t="s">
        <v>4173</v>
      </c>
      <c r="D3498" s="139" t="s">
        <v>309</v>
      </c>
      <c r="E3498" s="140" t="s">
        <v>4174</v>
      </c>
      <c r="F3498" s="141" t="s">
        <v>4175</v>
      </c>
      <c r="G3498" s="142" t="s">
        <v>405</v>
      </c>
      <c r="H3498" s="143">
        <v>22</v>
      </c>
      <c r="I3498" s="144"/>
      <c r="J3498" s="145">
        <f>ROUND(I3498*H3498,2)</f>
        <v>0</v>
      </c>
      <c r="K3498" s="141" t="s">
        <v>313</v>
      </c>
      <c r="L3498" s="33"/>
      <c r="M3498" s="146" t="s">
        <v>1</v>
      </c>
      <c r="N3498" s="147" t="s">
        <v>40</v>
      </c>
      <c r="P3498" s="148">
        <f>O3498*H3498</f>
        <v>0</v>
      </c>
      <c r="Q3498" s="148">
        <v>0</v>
      </c>
      <c r="R3498" s="148">
        <f>Q3498*H3498</f>
        <v>0</v>
      </c>
      <c r="S3498" s="148">
        <v>4.0000000000000002E-4</v>
      </c>
      <c r="T3498" s="149">
        <f>S3498*H3498</f>
        <v>8.8000000000000005E-3</v>
      </c>
      <c r="AR3498" s="150" t="s">
        <v>417</v>
      </c>
      <c r="AT3498" s="150" t="s">
        <v>309</v>
      </c>
      <c r="AU3498" s="150" t="s">
        <v>84</v>
      </c>
      <c r="AY3498" s="18" t="s">
        <v>307</v>
      </c>
      <c r="BE3498" s="151">
        <f>IF(N3498="základní",J3498,0)</f>
        <v>0</v>
      </c>
      <c r="BF3498" s="151">
        <f>IF(N3498="snížená",J3498,0)</f>
        <v>0</v>
      </c>
      <c r="BG3498" s="151">
        <f>IF(N3498="zákl. přenesená",J3498,0)</f>
        <v>0</v>
      </c>
      <c r="BH3498" s="151">
        <f>IF(N3498="sníž. přenesená",J3498,0)</f>
        <v>0</v>
      </c>
      <c r="BI3498" s="151">
        <f>IF(N3498="nulová",J3498,0)</f>
        <v>0</v>
      </c>
      <c r="BJ3498" s="18" t="s">
        <v>82</v>
      </c>
      <c r="BK3498" s="151">
        <f>ROUND(I3498*H3498,2)</f>
        <v>0</v>
      </c>
      <c r="BL3498" s="18" t="s">
        <v>417</v>
      </c>
      <c r="BM3498" s="150" t="s">
        <v>4176</v>
      </c>
    </row>
    <row r="3499" spans="2:65" s="1" customFormat="1" ht="19.5">
      <c r="B3499" s="33"/>
      <c r="D3499" s="152" t="s">
        <v>316</v>
      </c>
      <c r="F3499" s="153" t="s">
        <v>4177</v>
      </c>
      <c r="I3499" s="154"/>
      <c r="L3499" s="33"/>
      <c r="M3499" s="155"/>
      <c r="T3499" s="57"/>
      <c r="AT3499" s="18" t="s">
        <v>316</v>
      </c>
      <c r="AU3499" s="18" t="s">
        <v>84</v>
      </c>
    </row>
    <row r="3500" spans="2:65" s="1" customFormat="1" ht="33" customHeight="1">
      <c r="B3500" s="33"/>
      <c r="C3500" s="139" t="s">
        <v>4178</v>
      </c>
      <c r="D3500" s="139" t="s">
        <v>309</v>
      </c>
      <c r="E3500" s="140" t="s">
        <v>4179</v>
      </c>
      <c r="F3500" s="141" t="s">
        <v>1733</v>
      </c>
      <c r="G3500" s="142" t="s">
        <v>1731</v>
      </c>
      <c r="H3500" s="143">
        <v>6950</v>
      </c>
      <c r="I3500" s="144"/>
      <c r="J3500" s="145">
        <f>ROUND(I3500*H3500,2)</f>
        <v>0</v>
      </c>
      <c r="K3500" s="141" t="s">
        <v>1</v>
      </c>
      <c r="L3500" s="33"/>
      <c r="M3500" s="146" t="s">
        <v>1</v>
      </c>
      <c r="N3500" s="147" t="s">
        <v>40</v>
      </c>
      <c r="P3500" s="148">
        <f>O3500*H3500</f>
        <v>0</v>
      </c>
      <c r="Q3500" s="148">
        <v>1E-3</v>
      </c>
      <c r="R3500" s="148">
        <f>Q3500*H3500</f>
        <v>6.95</v>
      </c>
      <c r="S3500" s="148">
        <v>0</v>
      </c>
      <c r="T3500" s="149">
        <f>S3500*H3500</f>
        <v>0</v>
      </c>
      <c r="AR3500" s="150" t="s">
        <v>314</v>
      </c>
      <c r="AT3500" s="150" t="s">
        <v>309</v>
      </c>
      <c r="AU3500" s="150" t="s">
        <v>84</v>
      </c>
      <c r="AY3500" s="18" t="s">
        <v>307</v>
      </c>
      <c r="BE3500" s="151">
        <f>IF(N3500="základní",J3500,0)</f>
        <v>0</v>
      </c>
      <c r="BF3500" s="151">
        <f>IF(N3500="snížená",J3500,0)</f>
        <v>0</v>
      </c>
      <c r="BG3500" s="151">
        <f>IF(N3500="zákl. přenesená",J3500,0)</f>
        <v>0</v>
      </c>
      <c r="BH3500" s="151">
        <f>IF(N3500="sníž. přenesená",J3500,0)</f>
        <v>0</v>
      </c>
      <c r="BI3500" s="151">
        <f>IF(N3500="nulová",J3500,0)</f>
        <v>0</v>
      </c>
      <c r="BJ3500" s="18" t="s">
        <v>82</v>
      </c>
      <c r="BK3500" s="151">
        <f>ROUND(I3500*H3500,2)</f>
        <v>0</v>
      </c>
      <c r="BL3500" s="18" t="s">
        <v>314</v>
      </c>
      <c r="BM3500" s="150" t="s">
        <v>4180</v>
      </c>
    </row>
    <row r="3501" spans="2:65" s="1" customFormat="1" ht="19.5">
      <c r="B3501" s="33"/>
      <c r="D3501" s="152" t="s">
        <v>316</v>
      </c>
      <c r="F3501" s="153" t="s">
        <v>1733</v>
      </c>
      <c r="I3501" s="154"/>
      <c r="L3501" s="33"/>
      <c r="M3501" s="155"/>
      <c r="T3501" s="57"/>
      <c r="AT3501" s="18" t="s">
        <v>316</v>
      </c>
      <c r="AU3501" s="18" t="s">
        <v>84</v>
      </c>
    </row>
    <row r="3502" spans="2:65" s="1" customFormat="1" ht="19.5">
      <c r="B3502" s="33"/>
      <c r="D3502" s="152" t="s">
        <v>357</v>
      </c>
      <c r="F3502" s="176" t="s">
        <v>1734</v>
      </c>
      <c r="I3502" s="154"/>
      <c r="L3502" s="33"/>
      <c r="M3502" s="155"/>
      <c r="T3502" s="57"/>
      <c r="AT3502" s="18" t="s">
        <v>357</v>
      </c>
      <c r="AU3502" s="18" t="s">
        <v>84</v>
      </c>
    </row>
    <row r="3503" spans="2:65" s="1" customFormat="1" ht="24.2" customHeight="1">
      <c r="B3503" s="33"/>
      <c r="C3503" s="139" t="s">
        <v>4181</v>
      </c>
      <c r="D3503" s="139" t="s">
        <v>309</v>
      </c>
      <c r="E3503" s="140" t="s">
        <v>1749</v>
      </c>
      <c r="F3503" s="141" t="s">
        <v>1750</v>
      </c>
      <c r="G3503" s="142" t="s">
        <v>405</v>
      </c>
      <c r="H3503" s="143">
        <v>24</v>
      </c>
      <c r="I3503" s="144"/>
      <c r="J3503" s="145">
        <f>ROUND(I3503*H3503,2)</f>
        <v>0</v>
      </c>
      <c r="K3503" s="141" t="s">
        <v>1</v>
      </c>
      <c r="L3503" s="33"/>
      <c r="M3503" s="146" t="s">
        <v>1</v>
      </c>
      <c r="N3503" s="147" t="s">
        <v>40</v>
      </c>
      <c r="P3503" s="148">
        <f>O3503*H3503</f>
        <v>0</v>
      </c>
      <c r="Q3503" s="148">
        <v>2.0000000000000002E-5</v>
      </c>
      <c r="R3503" s="148">
        <f>Q3503*H3503</f>
        <v>4.8000000000000007E-4</v>
      </c>
      <c r="S3503" s="148">
        <v>0</v>
      </c>
      <c r="T3503" s="149">
        <f>S3503*H3503</f>
        <v>0</v>
      </c>
      <c r="AR3503" s="150" t="s">
        <v>314</v>
      </c>
      <c r="AT3503" s="150" t="s">
        <v>309</v>
      </c>
      <c r="AU3503" s="150" t="s">
        <v>84</v>
      </c>
      <c r="AY3503" s="18" t="s">
        <v>307</v>
      </c>
      <c r="BE3503" s="151">
        <f>IF(N3503="základní",J3503,0)</f>
        <v>0</v>
      </c>
      <c r="BF3503" s="151">
        <f>IF(N3503="snížená",J3503,0)</f>
        <v>0</v>
      </c>
      <c r="BG3503" s="151">
        <f>IF(N3503="zákl. přenesená",J3503,0)</f>
        <v>0</v>
      </c>
      <c r="BH3503" s="151">
        <f>IF(N3503="sníž. přenesená",J3503,0)</f>
        <v>0</v>
      </c>
      <c r="BI3503" s="151">
        <f>IF(N3503="nulová",J3503,0)</f>
        <v>0</v>
      </c>
      <c r="BJ3503" s="18" t="s">
        <v>82</v>
      </c>
      <c r="BK3503" s="151">
        <f>ROUND(I3503*H3503,2)</f>
        <v>0</v>
      </c>
      <c r="BL3503" s="18" t="s">
        <v>314</v>
      </c>
      <c r="BM3503" s="150" t="s">
        <v>4182</v>
      </c>
    </row>
    <row r="3504" spans="2:65" s="1" customFormat="1" ht="19.5">
      <c r="B3504" s="33"/>
      <c r="D3504" s="152" t="s">
        <v>316</v>
      </c>
      <c r="F3504" s="153" t="s">
        <v>1750</v>
      </c>
      <c r="I3504" s="154"/>
      <c r="L3504" s="33"/>
      <c r="M3504" s="155"/>
      <c r="T3504" s="57"/>
      <c r="AT3504" s="18" t="s">
        <v>316</v>
      </c>
      <c r="AU3504" s="18" t="s">
        <v>84</v>
      </c>
    </row>
    <row r="3505" spans="2:65" s="1" customFormat="1" ht="21.75" customHeight="1">
      <c r="B3505" s="33"/>
      <c r="C3505" s="139" t="s">
        <v>4183</v>
      </c>
      <c r="D3505" s="139" t="s">
        <v>309</v>
      </c>
      <c r="E3505" s="140" t="s">
        <v>1753</v>
      </c>
      <c r="F3505" s="141" t="s">
        <v>1754</v>
      </c>
      <c r="G3505" s="142" t="s">
        <v>405</v>
      </c>
      <c r="H3505" s="143">
        <v>24</v>
      </c>
      <c r="I3505" s="144"/>
      <c r="J3505" s="145">
        <f>ROUND(I3505*H3505,2)</f>
        <v>0</v>
      </c>
      <c r="K3505" s="141" t="s">
        <v>502</v>
      </c>
      <c r="L3505" s="33"/>
      <c r="M3505" s="146" t="s">
        <v>1</v>
      </c>
      <c r="N3505" s="147" t="s">
        <v>40</v>
      </c>
      <c r="P3505" s="148">
        <f>O3505*H3505</f>
        <v>0</v>
      </c>
      <c r="Q3505" s="148">
        <v>3.6999999999999999E-4</v>
      </c>
      <c r="R3505" s="148">
        <f>Q3505*H3505</f>
        <v>8.879999999999999E-3</v>
      </c>
      <c r="S3505" s="148">
        <v>0</v>
      </c>
      <c r="T3505" s="149">
        <f>S3505*H3505</f>
        <v>0</v>
      </c>
      <c r="AR3505" s="150" t="s">
        <v>314</v>
      </c>
      <c r="AT3505" s="150" t="s">
        <v>309</v>
      </c>
      <c r="AU3505" s="150" t="s">
        <v>84</v>
      </c>
      <c r="AY3505" s="18" t="s">
        <v>307</v>
      </c>
      <c r="BE3505" s="151">
        <f>IF(N3505="základní",J3505,0)</f>
        <v>0</v>
      </c>
      <c r="BF3505" s="151">
        <f>IF(N3505="snížená",J3505,0)</f>
        <v>0</v>
      </c>
      <c r="BG3505" s="151">
        <f>IF(N3505="zákl. přenesená",J3505,0)</f>
        <v>0</v>
      </c>
      <c r="BH3505" s="151">
        <f>IF(N3505="sníž. přenesená",J3505,0)</f>
        <v>0</v>
      </c>
      <c r="BI3505" s="151">
        <f>IF(N3505="nulová",J3505,0)</f>
        <v>0</v>
      </c>
      <c r="BJ3505" s="18" t="s">
        <v>82</v>
      </c>
      <c r="BK3505" s="151">
        <f>ROUND(I3505*H3505,2)</f>
        <v>0</v>
      </c>
      <c r="BL3505" s="18" t="s">
        <v>314</v>
      </c>
      <c r="BM3505" s="150" t="s">
        <v>4184</v>
      </c>
    </row>
    <row r="3506" spans="2:65" s="1" customFormat="1" ht="19.5">
      <c r="B3506" s="33"/>
      <c r="D3506" s="152" t="s">
        <v>316</v>
      </c>
      <c r="F3506" s="153" t="s">
        <v>1756</v>
      </c>
      <c r="I3506" s="154"/>
      <c r="L3506" s="33"/>
      <c r="M3506" s="155"/>
      <c r="T3506" s="57"/>
      <c r="AT3506" s="18" t="s">
        <v>316</v>
      </c>
      <c r="AU3506" s="18" t="s">
        <v>84</v>
      </c>
    </row>
    <row r="3507" spans="2:65" s="1" customFormat="1" ht="78" customHeight="1">
      <c r="B3507" s="33"/>
      <c r="C3507" s="139" t="s">
        <v>4185</v>
      </c>
      <c r="D3507" s="139" t="s">
        <v>309</v>
      </c>
      <c r="E3507" s="140" t="s">
        <v>4186</v>
      </c>
      <c r="F3507" s="141" t="s">
        <v>4187</v>
      </c>
      <c r="G3507" s="142" t="s">
        <v>521</v>
      </c>
      <c r="H3507" s="143">
        <v>1</v>
      </c>
      <c r="I3507" s="144"/>
      <c r="J3507" s="145">
        <f>ROUND(I3507*H3507,2)</f>
        <v>0</v>
      </c>
      <c r="K3507" s="141" t="s">
        <v>1</v>
      </c>
      <c r="L3507" s="33"/>
      <c r="M3507" s="146" t="s">
        <v>1</v>
      </c>
      <c r="N3507" s="147" t="s">
        <v>40</v>
      </c>
      <c r="P3507" s="148">
        <f>O3507*H3507</f>
        <v>0</v>
      </c>
      <c r="Q3507" s="148">
        <v>0.3</v>
      </c>
      <c r="R3507" s="148">
        <f>Q3507*H3507</f>
        <v>0.3</v>
      </c>
      <c r="S3507" s="148">
        <v>0</v>
      </c>
      <c r="T3507" s="149">
        <f>S3507*H3507</f>
        <v>0</v>
      </c>
      <c r="AR3507" s="150" t="s">
        <v>417</v>
      </c>
      <c r="AT3507" s="150" t="s">
        <v>309</v>
      </c>
      <c r="AU3507" s="150" t="s">
        <v>84</v>
      </c>
      <c r="AY3507" s="18" t="s">
        <v>307</v>
      </c>
      <c r="BE3507" s="151">
        <f>IF(N3507="základní",J3507,0)</f>
        <v>0</v>
      </c>
      <c r="BF3507" s="151">
        <f>IF(N3507="snížená",J3507,0)</f>
        <v>0</v>
      </c>
      <c r="BG3507" s="151">
        <f>IF(N3507="zákl. přenesená",J3507,0)</f>
        <v>0</v>
      </c>
      <c r="BH3507" s="151">
        <f>IF(N3507="sníž. přenesená",J3507,0)</f>
        <v>0</v>
      </c>
      <c r="BI3507" s="151">
        <f>IF(N3507="nulová",J3507,0)</f>
        <v>0</v>
      </c>
      <c r="BJ3507" s="18" t="s">
        <v>82</v>
      </c>
      <c r="BK3507" s="151">
        <f>ROUND(I3507*H3507,2)</f>
        <v>0</v>
      </c>
      <c r="BL3507" s="18" t="s">
        <v>417</v>
      </c>
      <c r="BM3507" s="150" t="s">
        <v>4188</v>
      </c>
    </row>
    <row r="3508" spans="2:65" s="1" customFormat="1" ht="58.5">
      <c r="B3508" s="33"/>
      <c r="D3508" s="152" t="s">
        <v>316</v>
      </c>
      <c r="F3508" s="153" t="s">
        <v>4189</v>
      </c>
      <c r="I3508" s="154"/>
      <c r="L3508" s="33"/>
      <c r="M3508" s="155"/>
      <c r="T3508" s="57"/>
      <c r="AT3508" s="18" t="s">
        <v>316</v>
      </c>
      <c r="AU3508" s="18" t="s">
        <v>84</v>
      </c>
    </row>
    <row r="3509" spans="2:65" s="1" customFormat="1" ht="29.25">
      <c r="B3509" s="33"/>
      <c r="D3509" s="152" t="s">
        <v>357</v>
      </c>
      <c r="F3509" s="176" t="s">
        <v>1767</v>
      </c>
      <c r="I3509" s="154"/>
      <c r="L3509" s="33"/>
      <c r="M3509" s="155"/>
      <c r="T3509" s="57"/>
      <c r="AT3509" s="18" t="s">
        <v>357</v>
      </c>
      <c r="AU3509" s="18" t="s">
        <v>84</v>
      </c>
    </row>
    <row r="3510" spans="2:65" s="1" customFormat="1" ht="66.75" customHeight="1">
      <c r="B3510" s="33"/>
      <c r="C3510" s="139" t="s">
        <v>4190</v>
      </c>
      <c r="D3510" s="139" t="s">
        <v>309</v>
      </c>
      <c r="E3510" s="140" t="s">
        <v>4191</v>
      </c>
      <c r="F3510" s="141" t="s">
        <v>4192</v>
      </c>
      <c r="G3510" s="142" t="s">
        <v>521</v>
      </c>
      <c r="H3510" s="143">
        <v>1</v>
      </c>
      <c r="I3510" s="144"/>
      <c r="J3510" s="145">
        <f>ROUND(I3510*H3510,2)</f>
        <v>0</v>
      </c>
      <c r="K3510" s="141" t="s">
        <v>1</v>
      </c>
      <c r="L3510" s="33"/>
      <c r="M3510" s="146" t="s">
        <v>1</v>
      </c>
      <c r="N3510" s="147" t="s">
        <v>40</v>
      </c>
      <c r="P3510" s="148">
        <f>O3510*H3510</f>
        <v>0</v>
      </c>
      <c r="Q3510" s="148">
        <v>0.08</v>
      </c>
      <c r="R3510" s="148">
        <f>Q3510*H3510</f>
        <v>0.08</v>
      </c>
      <c r="S3510" s="148">
        <v>0</v>
      </c>
      <c r="T3510" s="149">
        <f>S3510*H3510</f>
        <v>0</v>
      </c>
      <c r="AR3510" s="150" t="s">
        <v>417</v>
      </c>
      <c r="AT3510" s="150" t="s">
        <v>309</v>
      </c>
      <c r="AU3510" s="150" t="s">
        <v>84</v>
      </c>
      <c r="AY3510" s="18" t="s">
        <v>307</v>
      </c>
      <c r="BE3510" s="151">
        <f>IF(N3510="základní",J3510,0)</f>
        <v>0</v>
      </c>
      <c r="BF3510" s="151">
        <f>IF(N3510="snížená",J3510,0)</f>
        <v>0</v>
      </c>
      <c r="BG3510" s="151">
        <f>IF(N3510="zákl. přenesená",J3510,0)</f>
        <v>0</v>
      </c>
      <c r="BH3510" s="151">
        <f>IF(N3510="sníž. přenesená",J3510,0)</f>
        <v>0</v>
      </c>
      <c r="BI3510" s="151">
        <f>IF(N3510="nulová",J3510,0)</f>
        <v>0</v>
      </c>
      <c r="BJ3510" s="18" t="s">
        <v>82</v>
      </c>
      <c r="BK3510" s="151">
        <f>ROUND(I3510*H3510,2)</f>
        <v>0</v>
      </c>
      <c r="BL3510" s="18" t="s">
        <v>417</v>
      </c>
      <c r="BM3510" s="150" t="s">
        <v>4193</v>
      </c>
    </row>
    <row r="3511" spans="2:65" s="1" customFormat="1" ht="48.75">
      <c r="B3511" s="33"/>
      <c r="D3511" s="152" t="s">
        <v>316</v>
      </c>
      <c r="F3511" s="153" t="s">
        <v>4194</v>
      </c>
      <c r="I3511" s="154"/>
      <c r="L3511" s="33"/>
      <c r="M3511" s="155"/>
      <c r="T3511" s="57"/>
      <c r="AT3511" s="18" t="s">
        <v>316</v>
      </c>
      <c r="AU3511" s="18" t="s">
        <v>84</v>
      </c>
    </row>
    <row r="3512" spans="2:65" s="1" customFormat="1" ht="29.25">
      <c r="B3512" s="33"/>
      <c r="D3512" s="152" t="s">
        <v>357</v>
      </c>
      <c r="F3512" s="176" t="s">
        <v>1767</v>
      </c>
      <c r="I3512" s="154"/>
      <c r="L3512" s="33"/>
      <c r="M3512" s="155"/>
      <c r="T3512" s="57"/>
      <c r="AT3512" s="18" t="s">
        <v>357</v>
      </c>
      <c r="AU3512" s="18" t="s">
        <v>84</v>
      </c>
    </row>
    <row r="3513" spans="2:65" s="1" customFormat="1" ht="49.15" customHeight="1">
      <c r="B3513" s="33"/>
      <c r="C3513" s="139" t="s">
        <v>4195</v>
      </c>
      <c r="D3513" s="139" t="s">
        <v>309</v>
      </c>
      <c r="E3513" s="140" t="s">
        <v>4196</v>
      </c>
      <c r="F3513" s="141" t="s">
        <v>4197</v>
      </c>
      <c r="G3513" s="142" t="s">
        <v>398</v>
      </c>
      <c r="H3513" s="143">
        <v>21.92</v>
      </c>
      <c r="I3513" s="144"/>
      <c r="J3513" s="145">
        <f>ROUND(I3513*H3513,2)</f>
        <v>0</v>
      </c>
      <c r="K3513" s="141" t="s">
        <v>1</v>
      </c>
      <c r="L3513" s="33"/>
      <c r="M3513" s="146" t="s">
        <v>1</v>
      </c>
      <c r="N3513" s="147" t="s">
        <v>40</v>
      </c>
      <c r="P3513" s="148">
        <f>O3513*H3513</f>
        <v>0</v>
      </c>
      <c r="Q3513" s="148">
        <v>0.3</v>
      </c>
      <c r="R3513" s="148">
        <f>Q3513*H3513</f>
        <v>6.5760000000000005</v>
      </c>
      <c r="S3513" s="148">
        <v>0</v>
      </c>
      <c r="T3513" s="149">
        <f>S3513*H3513</f>
        <v>0</v>
      </c>
      <c r="AR3513" s="150" t="s">
        <v>417</v>
      </c>
      <c r="AT3513" s="150" t="s">
        <v>309</v>
      </c>
      <c r="AU3513" s="150" t="s">
        <v>84</v>
      </c>
      <c r="AY3513" s="18" t="s">
        <v>307</v>
      </c>
      <c r="BE3513" s="151">
        <f>IF(N3513="základní",J3513,0)</f>
        <v>0</v>
      </c>
      <c r="BF3513" s="151">
        <f>IF(N3513="snížená",J3513,0)</f>
        <v>0</v>
      </c>
      <c r="BG3513" s="151">
        <f>IF(N3513="zákl. přenesená",J3513,0)</f>
        <v>0</v>
      </c>
      <c r="BH3513" s="151">
        <f>IF(N3513="sníž. přenesená",J3513,0)</f>
        <v>0</v>
      </c>
      <c r="BI3513" s="151">
        <f>IF(N3513="nulová",J3513,0)</f>
        <v>0</v>
      </c>
      <c r="BJ3513" s="18" t="s">
        <v>82</v>
      </c>
      <c r="BK3513" s="151">
        <f>ROUND(I3513*H3513,2)</f>
        <v>0</v>
      </c>
      <c r="BL3513" s="18" t="s">
        <v>417</v>
      </c>
      <c r="BM3513" s="150" t="s">
        <v>4198</v>
      </c>
    </row>
    <row r="3514" spans="2:65" s="1" customFormat="1" ht="29.25">
      <c r="B3514" s="33"/>
      <c r="D3514" s="152" t="s">
        <v>316</v>
      </c>
      <c r="F3514" s="153" t="s">
        <v>4199</v>
      </c>
      <c r="I3514" s="154"/>
      <c r="L3514" s="33"/>
      <c r="M3514" s="155"/>
      <c r="T3514" s="57"/>
      <c r="AT3514" s="18" t="s">
        <v>316</v>
      </c>
      <c r="AU3514" s="18" t="s">
        <v>84</v>
      </c>
    </row>
    <row r="3515" spans="2:65" s="1" customFormat="1" ht="29.25">
      <c r="B3515" s="33"/>
      <c r="D3515" s="152" t="s">
        <v>357</v>
      </c>
      <c r="F3515" s="176" t="s">
        <v>1767</v>
      </c>
      <c r="I3515" s="154"/>
      <c r="L3515" s="33"/>
      <c r="M3515" s="155"/>
      <c r="T3515" s="57"/>
      <c r="AT3515" s="18" t="s">
        <v>357</v>
      </c>
      <c r="AU3515" s="18" t="s">
        <v>84</v>
      </c>
    </row>
    <row r="3516" spans="2:65" s="12" customFormat="1" ht="11.25">
      <c r="B3516" s="156"/>
      <c r="D3516" s="152" t="s">
        <v>318</v>
      </c>
      <c r="E3516" s="157" t="s">
        <v>1</v>
      </c>
      <c r="F3516" s="158" t="s">
        <v>3983</v>
      </c>
      <c r="H3516" s="157" t="s">
        <v>1</v>
      </c>
      <c r="I3516" s="159"/>
      <c r="L3516" s="156"/>
      <c r="M3516" s="160"/>
      <c r="T3516" s="161"/>
      <c r="AT3516" s="157" t="s">
        <v>318</v>
      </c>
      <c r="AU3516" s="157" t="s">
        <v>84</v>
      </c>
      <c r="AV3516" s="12" t="s">
        <v>82</v>
      </c>
      <c r="AW3516" s="12" t="s">
        <v>32</v>
      </c>
      <c r="AX3516" s="12" t="s">
        <v>75</v>
      </c>
      <c r="AY3516" s="157" t="s">
        <v>307</v>
      </c>
    </row>
    <row r="3517" spans="2:65" s="13" customFormat="1" ht="11.25">
      <c r="B3517" s="162"/>
      <c r="D3517" s="152" t="s">
        <v>318</v>
      </c>
      <c r="E3517" s="163" t="s">
        <v>1</v>
      </c>
      <c r="F3517" s="164" t="s">
        <v>3984</v>
      </c>
      <c r="H3517" s="165">
        <v>6.6550000000000002</v>
      </c>
      <c r="I3517" s="166"/>
      <c r="L3517" s="162"/>
      <c r="M3517" s="167"/>
      <c r="T3517" s="168"/>
      <c r="AT3517" s="163" t="s">
        <v>318</v>
      </c>
      <c r="AU3517" s="163" t="s">
        <v>84</v>
      </c>
      <c r="AV3517" s="13" t="s">
        <v>84</v>
      </c>
      <c r="AW3517" s="13" t="s">
        <v>32</v>
      </c>
      <c r="AX3517" s="13" t="s">
        <v>75</v>
      </c>
      <c r="AY3517" s="163" t="s">
        <v>307</v>
      </c>
    </row>
    <row r="3518" spans="2:65" s="12" customFormat="1" ht="11.25">
      <c r="B3518" s="156"/>
      <c r="D3518" s="152" t="s">
        <v>318</v>
      </c>
      <c r="E3518" s="157" t="s">
        <v>1</v>
      </c>
      <c r="F3518" s="158" t="s">
        <v>3985</v>
      </c>
      <c r="H3518" s="157" t="s">
        <v>1</v>
      </c>
      <c r="I3518" s="159"/>
      <c r="L3518" s="156"/>
      <c r="M3518" s="160"/>
      <c r="T3518" s="161"/>
      <c r="AT3518" s="157" t="s">
        <v>318</v>
      </c>
      <c r="AU3518" s="157" t="s">
        <v>84</v>
      </c>
      <c r="AV3518" s="12" t="s">
        <v>82</v>
      </c>
      <c r="AW3518" s="12" t="s">
        <v>32</v>
      </c>
      <c r="AX3518" s="12" t="s">
        <v>75</v>
      </c>
      <c r="AY3518" s="157" t="s">
        <v>307</v>
      </c>
    </row>
    <row r="3519" spans="2:65" s="13" customFormat="1" ht="11.25">
      <c r="B3519" s="162"/>
      <c r="D3519" s="152" t="s">
        <v>318</v>
      </c>
      <c r="E3519" s="163" t="s">
        <v>1</v>
      </c>
      <c r="F3519" s="164" t="s">
        <v>3986</v>
      </c>
      <c r="H3519" s="165">
        <v>6.51</v>
      </c>
      <c r="I3519" s="166"/>
      <c r="L3519" s="162"/>
      <c r="M3519" s="167"/>
      <c r="T3519" s="168"/>
      <c r="AT3519" s="163" t="s">
        <v>318</v>
      </c>
      <c r="AU3519" s="163" t="s">
        <v>84</v>
      </c>
      <c r="AV3519" s="13" t="s">
        <v>84</v>
      </c>
      <c r="AW3519" s="13" t="s">
        <v>32</v>
      </c>
      <c r="AX3519" s="13" t="s">
        <v>75</v>
      </c>
      <c r="AY3519" s="163" t="s">
        <v>307</v>
      </c>
    </row>
    <row r="3520" spans="2:65" s="12" customFormat="1" ht="11.25">
      <c r="B3520" s="156"/>
      <c r="D3520" s="152" t="s">
        <v>318</v>
      </c>
      <c r="E3520" s="157" t="s">
        <v>1</v>
      </c>
      <c r="F3520" s="158" t="s">
        <v>3987</v>
      </c>
      <c r="H3520" s="157" t="s">
        <v>1</v>
      </c>
      <c r="I3520" s="159"/>
      <c r="L3520" s="156"/>
      <c r="M3520" s="160"/>
      <c r="T3520" s="161"/>
      <c r="AT3520" s="157" t="s">
        <v>318</v>
      </c>
      <c r="AU3520" s="157" t="s">
        <v>84</v>
      </c>
      <c r="AV3520" s="12" t="s">
        <v>82</v>
      </c>
      <c r="AW3520" s="12" t="s">
        <v>32</v>
      </c>
      <c r="AX3520" s="12" t="s">
        <v>75</v>
      </c>
      <c r="AY3520" s="157" t="s">
        <v>307</v>
      </c>
    </row>
    <row r="3521" spans="2:65" s="13" customFormat="1" ht="11.25">
      <c r="B3521" s="162"/>
      <c r="D3521" s="152" t="s">
        <v>318</v>
      </c>
      <c r="E3521" s="163" t="s">
        <v>1</v>
      </c>
      <c r="F3521" s="164" t="s">
        <v>3988</v>
      </c>
      <c r="H3521" s="165">
        <v>8.7550000000000008</v>
      </c>
      <c r="I3521" s="166"/>
      <c r="L3521" s="162"/>
      <c r="M3521" s="167"/>
      <c r="T3521" s="168"/>
      <c r="AT3521" s="163" t="s">
        <v>318</v>
      </c>
      <c r="AU3521" s="163" t="s">
        <v>84</v>
      </c>
      <c r="AV3521" s="13" t="s">
        <v>84</v>
      </c>
      <c r="AW3521" s="13" t="s">
        <v>32</v>
      </c>
      <c r="AX3521" s="13" t="s">
        <v>75</v>
      </c>
      <c r="AY3521" s="163" t="s">
        <v>307</v>
      </c>
    </row>
    <row r="3522" spans="2:65" s="14" customFormat="1" ht="11.25">
      <c r="B3522" s="169"/>
      <c r="D3522" s="152" t="s">
        <v>318</v>
      </c>
      <c r="E3522" s="170" t="s">
        <v>1</v>
      </c>
      <c r="F3522" s="171" t="s">
        <v>325</v>
      </c>
      <c r="H3522" s="172">
        <v>21.92</v>
      </c>
      <c r="I3522" s="173"/>
      <c r="L3522" s="169"/>
      <c r="M3522" s="174"/>
      <c r="T3522" s="175"/>
      <c r="AT3522" s="170" t="s">
        <v>318</v>
      </c>
      <c r="AU3522" s="170" t="s">
        <v>84</v>
      </c>
      <c r="AV3522" s="14" t="s">
        <v>314</v>
      </c>
      <c r="AW3522" s="14" t="s">
        <v>32</v>
      </c>
      <c r="AX3522" s="14" t="s">
        <v>82</v>
      </c>
      <c r="AY3522" s="170" t="s">
        <v>307</v>
      </c>
    </row>
    <row r="3523" spans="2:65" s="1" customFormat="1" ht="62.65" customHeight="1">
      <c r="B3523" s="33"/>
      <c r="C3523" s="139" t="s">
        <v>4200</v>
      </c>
      <c r="D3523" s="139" t="s">
        <v>309</v>
      </c>
      <c r="E3523" s="140" t="s">
        <v>4201</v>
      </c>
      <c r="F3523" s="141" t="s">
        <v>4202</v>
      </c>
      <c r="G3523" s="142" t="s">
        <v>521</v>
      </c>
      <c r="H3523" s="143">
        <v>4</v>
      </c>
      <c r="I3523" s="144"/>
      <c r="J3523" s="145">
        <f>ROUND(I3523*H3523,2)</f>
        <v>0</v>
      </c>
      <c r="K3523" s="141" t="s">
        <v>1</v>
      </c>
      <c r="L3523" s="33"/>
      <c r="M3523" s="146" t="s">
        <v>1</v>
      </c>
      <c r="N3523" s="147" t="s">
        <v>40</v>
      </c>
      <c r="P3523" s="148">
        <f>O3523*H3523</f>
        <v>0</v>
      </c>
      <c r="Q3523" s="148">
        <v>0.1</v>
      </c>
      <c r="R3523" s="148">
        <f>Q3523*H3523</f>
        <v>0.4</v>
      </c>
      <c r="S3523" s="148">
        <v>0</v>
      </c>
      <c r="T3523" s="149">
        <f>S3523*H3523</f>
        <v>0</v>
      </c>
      <c r="AR3523" s="150" t="s">
        <v>417</v>
      </c>
      <c r="AT3523" s="150" t="s">
        <v>309</v>
      </c>
      <c r="AU3523" s="150" t="s">
        <v>84</v>
      </c>
      <c r="AY3523" s="18" t="s">
        <v>307</v>
      </c>
      <c r="BE3523" s="151">
        <f>IF(N3523="základní",J3523,0)</f>
        <v>0</v>
      </c>
      <c r="BF3523" s="151">
        <f>IF(N3523="snížená",J3523,0)</f>
        <v>0</v>
      </c>
      <c r="BG3523" s="151">
        <f>IF(N3523="zákl. přenesená",J3523,0)</f>
        <v>0</v>
      </c>
      <c r="BH3523" s="151">
        <f>IF(N3523="sníž. přenesená",J3523,0)</f>
        <v>0</v>
      </c>
      <c r="BI3523" s="151">
        <f>IF(N3523="nulová",J3523,0)</f>
        <v>0</v>
      </c>
      <c r="BJ3523" s="18" t="s">
        <v>82</v>
      </c>
      <c r="BK3523" s="151">
        <f>ROUND(I3523*H3523,2)</f>
        <v>0</v>
      </c>
      <c r="BL3523" s="18" t="s">
        <v>417</v>
      </c>
      <c r="BM3523" s="150" t="s">
        <v>4203</v>
      </c>
    </row>
    <row r="3524" spans="2:65" s="1" customFormat="1" ht="68.25">
      <c r="B3524" s="33"/>
      <c r="D3524" s="152" t="s">
        <v>316</v>
      </c>
      <c r="F3524" s="153" t="s">
        <v>4204</v>
      </c>
      <c r="I3524" s="154"/>
      <c r="L3524" s="33"/>
      <c r="M3524" s="155"/>
      <c r="T3524" s="57"/>
      <c r="AT3524" s="18" t="s">
        <v>316</v>
      </c>
      <c r="AU3524" s="18" t="s">
        <v>84</v>
      </c>
    </row>
    <row r="3525" spans="2:65" s="1" customFormat="1" ht="29.25">
      <c r="B3525" s="33"/>
      <c r="D3525" s="152" t="s">
        <v>357</v>
      </c>
      <c r="F3525" s="176" t="s">
        <v>1767</v>
      </c>
      <c r="I3525" s="154"/>
      <c r="L3525" s="33"/>
      <c r="M3525" s="155"/>
      <c r="T3525" s="57"/>
      <c r="AT3525" s="18" t="s">
        <v>357</v>
      </c>
      <c r="AU3525" s="18" t="s">
        <v>84</v>
      </c>
    </row>
    <row r="3526" spans="2:65" s="1" customFormat="1" ht="49.15" customHeight="1">
      <c r="B3526" s="33"/>
      <c r="C3526" s="139" t="s">
        <v>4205</v>
      </c>
      <c r="D3526" s="139" t="s">
        <v>309</v>
      </c>
      <c r="E3526" s="140" t="s">
        <v>4206</v>
      </c>
      <c r="F3526" s="141" t="s">
        <v>4207</v>
      </c>
      <c r="G3526" s="142" t="s">
        <v>521</v>
      </c>
      <c r="H3526" s="143">
        <v>1</v>
      </c>
      <c r="I3526" s="144"/>
      <c r="J3526" s="145">
        <f>ROUND(I3526*H3526,2)</f>
        <v>0</v>
      </c>
      <c r="K3526" s="141" t="s">
        <v>1</v>
      </c>
      <c r="L3526" s="33"/>
      <c r="M3526" s="146" t="s">
        <v>1</v>
      </c>
      <c r="N3526" s="147" t="s">
        <v>40</v>
      </c>
      <c r="P3526" s="148">
        <f>O3526*H3526</f>
        <v>0</v>
      </c>
      <c r="Q3526" s="148">
        <v>0.2</v>
      </c>
      <c r="R3526" s="148">
        <f>Q3526*H3526</f>
        <v>0.2</v>
      </c>
      <c r="S3526" s="148">
        <v>0</v>
      </c>
      <c r="T3526" s="149">
        <f>S3526*H3526</f>
        <v>0</v>
      </c>
      <c r="AR3526" s="150" t="s">
        <v>417</v>
      </c>
      <c r="AT3526" s="150" t="s">
        <v>309</v>
      </c>
      <c r="AU3526" s="150" t="s">
        <v>84</v>
      </c>
      <c r="AY3526" s="18" t="s">
        <v>307</v>
      </c>
      <c r="BE3526" s="151">
        <f>IF(N3526="základní",J3526,0)</f>
        <v>0</v>
      </c>
      <c r="BF3526" s="151">
        <f>IF(N3526="snížená",J3526,0)</f>
        <v>0</v>
      </c>
      <c r="BG3526" s="151">
        <f>IF(N3526="zákl. přenesená",J3526,0)</f>
        <v>0</v>
      </c>
      <c r="BH3526" s="151">
        <f>IF(N3526="sníž. přenesená",J3526,0)</f>
        <v>0</v>
      </c>
      <c r="BI3526" s="151">
        <f>IF(N3526="nulová",J3526,0)</f>
        <v>0</v>
      </c>
      <c r="BJ3526" s="18" t="s">
        <v>82</v>
      </c>
      <c r="BK3526" s="151">
        <f>ROUND(I3526*H3526,2)</f>
        <v>0</v>
      </c>
      <c r="BL3526" s="18" t="s">
        <v>417</v>
      </c>
      <c r="BM3526" s="150" t="s">
        <v>4208</v>
      </c>
    </row>
    <row r="3527" spans="2:65" s="1" customFormat="1" ht="48.75">
      <c r="B3527" s="33"/>
      <c r="D3527" s="152" t="s">
        <v>316</v>
      </c>
      <c r="F3527" s="153" t="s">
        <v>4209</v>
      </c>
      <c r="I3527" s="154"/>
      <c r="L3527" s="33"/>
      <c r="M3527" s="155"/>
      <c r="T3527" s="57"/>
      <c r="AT3527" s="18" t="s">
        <v>316</v>
      </c>
      <c r="AU3527" s="18" t="s">
        <v>84</v>
      </c>
    </row>
    <row r="3528" spans="2:65" s="1" customFormat="1" ht="29.25">
      <c r="B3528" s="33"/>
      <c r="D3528" s="152" t="s">
        <v>357</v>
      </c>
      <c r="F3528" s="176" t="s">
        <v>1767</v>
      </c>
      <c r="I3528" s="154"/>
      <c r="L3528" s="33"/>
      <c r="M3528" s="155"/>
      <c r="T3528" s="57"/>
      <c r="AT3528" s="18" t="s">
        <v>357</v>
      </c>
      <c r="AU3528" s="18" t="s">
        <v>84</v>
      </c>
    </row>
    <row r="3529" spans="2:65" s="1" customFormat="1" ht="24.2" customHeight="1">
      <c r="B3529" s="33"/>
      <c r="C3529" s="139" t="s">
        <v>4210</v>
      </c>
      <c r="D3529" s="139" t="s">
        <v>309</v>
      </c>
      <c r="E3529" s="140" t="s">
        <v>4211</v>
      </c>
      <c r="F3529" s="141" t="s">
        <v>4212</v>
      </c>
      <c r="G3529" s="142" t="s">
        <v>312</v>
      </c>
      <c r="H3529" s="143">
        <v>10.42</v>
      </c>
      <c r="I3529" s="144"/>
      <c r="J3529" s="145">
        <f>ROUND(I3529*H3529,2)</f>
        <v>0</v>
      </c>
      <c r="K3529" s="141" t="s">
        <v>1</v>
      </c>
      <c r="L3529" s="33"/>
      <c r="M3529" s="146" t="s">
        <v>1</v>
      </c>
      <c r="N3529" s="147" t="s">
        <v>40</v>
      </c>
      <c r="P3529" s="148">
        <f>O3529*H3529</f>
        <v>0</v>
      </c>
      <c r="Q3529" s="148">
        <v>1.4999999999999999E-2</v>
      </c>
      <c r="R3529" s="148">
        <f>Q3529*H3529</f>
        <v>0.15629999999999999</v>
      </c>
      <c r="S3529" s="148">
        <v>0</v>
      </c>
      <c r="T3529" s="149">
        <f>S3529*H3529</f>
        <v>0</v>
      </c>
      <c r="AR3529" s="150" t="s">
        <v>417</v>
      </c>
      <c r="AT3529" s="150" t="s">
        <v>309</v>
      </c>
      <c r="AU3529" s="150" t="s">
        <v>84</v>
      </c>
      <c r="AY3529" s="18" t="s">
        <v>307</v>
      </c>
      <c r="BE3529" s="151">
        <f>IF(N3529="základní",J3529,0)</f>
        <v>0</v>
      </c>
      <c r="BF3529" s="151">
        <f>IF(N3529="snížená",J3529,0)</f>
        <v>0</v>
      </c>
      <c r="BG3529" s="151">
        <f>IF(N3529="zákl. přenesená",J3529,0)</f>
        <v>0</v>
      </c>
      <c r="BH3529" s="151">
        <f>IF(N3529="sníž. přenesená",J3529,0)</f>
        <v>0</v>
      </c>
      <c r="BI3529" s="151">
        <f>IF(N3529="nulová",J3529,0)</f>
        <v>0</v>
      </c>
      <c r="BJ3529" s="18" t="s">
        <v>82</v>
      </c>
      <c r="BK3529" s="151">
        <f>ROUND(I3529*H3529,2)</f>
        <v>0</v>
      </c>
      <c r="BL3529" s="18" t="s">
        <v>417</v>
      </c>
      <c r="BM3529" s="150" t="s">
        <v>4213</v>
      </c>
    </row>
    <row r="3530" spans="2:65" s="1" customFormat="1" ht="58.5">
      <c r="B3530" s="33"/>
      <c r="D3530" s="152" t="s">
        <v>316</v>
      </c>
      <c r="F3530" s="153" t="s">
        <v>4214</v>
      </c>
      <c r="I3530" s="154"/>
      <c r="L3530" s="33"/>
      <c r="M3530" s="155"/>
      <c r="T3530" s="57"/>
      <c r="AT3530" s="18" t="s">
        <v>316</v>
      </c>
      <c r="AU3530" s="18" t="s">
        <v>84</v>
      </c>
    </row>
    <row r="3531" spans="2:65" s="1" customFormat="1" ht="29.25">
      <c r="B3531" s="33"/>
      <c r="D3531" s="152" t="s">
        <v>357</v>
      </c>
      <c r="F3531" s="176" t="s">
        <v>1767</v>
      </c>
      <c r="I3531" s="154"/>
      <c r="L3531" s="33"/>
      <c r="M3531" s="155"/>
      <c r="T3531" s="57"/>
      <c r="AT3531" s="18" t="s">
        <v>357</v>
      </c>
      <c r="AU3531" s="18" t="s">
        <v>84</v>
      </c>
    </row>
    <row r="3532" spans="2:65" s="13" customFormat="1" ht="11.25">
      <c r="B3532" s="162"/>
      <c r="D3532" s="152" t="s">
        <v>318</v>
      </c>
      <c r="E3532" s="163" t="s">
        <v>1</v>
      </c>
      <c r="F3532" s="164" t="s">
        <v>4215</v>
      </c>
      <c r="H3532" s="165">
        <v>10.42</v>
      </c>
      <c r="I3532" s="166"/>
      <c r="L3532" s="162"/>
      <c r="M3532" s="167"/>
      <c r="T3532" s="168"/>
      <c r="AT3532" s="163" t="s">
        <v>318</v>
      </c>
      <c r="AU3532" s="163" t="s">
        <v>84</v>
      </c>
      <c r="AV3532" s="13" t="s">
        <v>84</v>
      </c>
      <c r="AW3532" s="13" t="s">
        <v>32</v>
      </c>
      <c r="AX3532" s="13" t="s">
        <v>82</v>
      </c>
      <c r="AY3532" s="163" t="s">
        <v>307</v>
      </c>
    </row>
    <row r="3533" spans="2:65" s="1" customFormat="1" ht="55.5" customHeight="1">
      <c r="B3533" s="33"/>
      <c r="C3533" s="139" t="s">
        <v>4216</v>
      </c>
      <c r="D3533" s="139" t="s">
        <v>309</v>
      </c>
      <c r="E3533" s="140" t="s">
        <v>4217</v>
      </c>
      <c r="F3533" s="141" t="s">
        <v>4218</v>
      </c>
      <c r="G3533" s="142" t="s">
        <v>312</v>
      </c>
      <c r="H3533" s="143">
        <v>65.088999999999999</v>
      </c>
      <c r="I3533" s="144"/>
      <c r="J3533" s="145">
        <f>ROUND(I3533*H3533,2)</f>
        <v>0</v>
      </c>
      <c r="K3533" s="141" t="s">
        <v>1</v>
      </c>
      <c r="L3533" s="33"/>
      <c r="M3533" s="146" t="s">
        <v>1</v>
      </c>
      <c r="N3533" s="147" t="s">
        <v>40</v>
      </c>
      <c r="P3533" s="148">
        <f>O3533*H3533</f>
        <v>0</v>
      </c>
      <c r="Q3533" s="148">
        <v>5.0000000000000001E-3</v>
      </c>
      <c r="R3533" s="148">
        <f>Q3533*H3533</f>
        <v>0.32544499999999998</v>
      </c>
      <c r="S3533" s="148">
        <v>0</v>
      </c>
      <c r="T3533" s="149">
        <f>S3533*H3533</f>
        <v>0</v>
      </c>
      <c r="AR3533" s="150" t="s">
        <v>417</v>
      </c>
      <c r="AT3533" s="150" t="s">
        <v>309</v>
      </c>
      <c r="AU3533" s="150" t="s">
        <v>84</v>
      </c>
      <c r="AY3533" s="18" t="s">
        <v>307</v>
      </c>
      <c r="BE3533" s="151">
        <f>IF(N3533="základní",J3533,0)</f>
        <v>0</v>
      </c>
      <c r="BF3533" s="151">
        <f>IF(N3533="snížená",J3533,0)</f>
        <v>0</v>
      </c>
      <c r="BG3533" s="151">
        <f>IF(N3533="zákl. přenesená",J3533,0)</f>
        <v>0</v>
      </c>
      <c r="BH3533" s="151">
        <f>IF(N3533="sníž. přenesená",J3533,0)</f>
        <v>0</v>
      </c>
      <c r="BI3533" s="151">
        <f>IF(N3533="nulová",J3533,0)</f>
        <v>0</v>
      </c>
      <c r="BJ3533" s="18" t="s">
        <v>82</v>
      </c>
      <c r="BK3533" s="151">
        <f>ROUND(I3533*H3533,2)</f>
        <v>0</v>
      </c>
      <c r="BL3533" s="18" t="s">
        <v>417</v>
      </c>
      <c r="BM3533" s="150" t="s">
        <v>4219</v>
      </c>
    </row>
    <row r="3534" spans="2:65" s="1" customFormat="1" ht="58.5">
      <c r="B3534" s="33"/>
      <c r="D3534" s="152" t="s">
        <v>316</v>
      </c>
      <c r="F3534" s="153" t="s">
        <v>4220</v>
      </c>
      <c r="I3534" s="154"/>
      <c r="L3534" s="33"/>
      <c r="M3534" s="155"/>
      <c r="T3534" s="57"/>
      <c r="AT3534" s="18" t="s">
        <v>316</v>
      </c>
      <c r="AU3534" s="18" t="s">
        <v>84</v>
      </c>
    </row>
    <row r="3535" spans="2:65" s="1" customFormat="1" ht="29.25">
      <c r="B3535" s="33"/>
      <c r="D3535" s="152" t="s">
        <v>357</v>
      </c>
      <c r="F3535" s="176" t="s">
        <v>4221</v>
      </c>
      <c r="I3535" s="154"/>
      <c r="L3535" s="33"/>
      <c r="M3535" s="155"/>
      <c r="T3535" s="57"/>
      <c r="AT3535" s="18" t="s">
        <v>357</v>
      </c>
      <c r="AU3535" s="18" t="s">
        <v>84</v>
      </c>
    </row>
    <row r="3536" spans="2:65" s="12" customFormat="1" ht="11.25">
      <c r="B3536" s="156"/>
      <c r="D3536" s="152" t="s">
        <v>318</v>
      </c>
      <c r="E3536" s="157" t="s">
        <v>1</v>
      </c>
      <c r="F3536" s="158" t="s">
        <v>4222</v>
      </c>
      <c r="H3536" s="157" t="s">
        <v>1</v>
      </c>
      <c r="I3536" s="159"/>
      <c r="L3536" s="156"/>
      <c r="M3536" s="160"/>
      <c r="T3536" s="161"/>
      <c r="AT3536" s="157" t="s">
        <v>318</v>
      </c>
      <c r="AU3536" s="157" t="s">
        <v>84</v>
      </c>
      <c r="AV3536" s="12" t="s">
        <v>82</v>
      </c>
      <c r="AW3536" s="12" t="s">
        <v>32</v>
      </c>
      <c r="AX3536" s="12" t="s">
        <v>75</v>
      </c>
      <c r="AY3536" s="157" t="s">
        <v>307</v>
      </c>
    </row>
    <row r="3537" spans="2:65" s="13" customFormat="1" ht="11.25">
      <c r="B3537" s="162"/>
      <c r="D3537" s="152" t="s">
        <v>318</v>
      </c>
      <c r="E3537" s="163" t="s">
        <v>1</v>
      </c>
      <c r="F3537" s="164" t="s">
        <v>4223</v>
      </c>
      <c r="H3537" s="165">
        <v>1.788</v>
      </c>
      <c r="I3537" s="166"/>
      <c r="L3537" s="162"/>
      <c r="M3537" s="167"/>
      <c r="T3537" s="168"/>
      <c r="AT3537" s="163" t="s">
        <v>318</v>
      </c>
      <c r="AU3537" s="163" t="s">
        <v>84</v>
      </c>
      <c r="AV3537" s="13" t="s">
        <v>84</v>
      </c>
      <c r="AW3537" s="13" t="s">
        <v>32</v>
      </c>
      <c r="AX3537" s="13" t="s">
        <v>75</v>
      </c>
      <c r="AY3537" s="163" t="s">
        <v>307</v>
      </c>
    </row>
    <row r="3538" spans="2:65" s="13" customFormat="1" ht="11.25">
      <c r="B3538" s="162"/>
      <c r="D3538" s="152" t="s">
        <v>318</v>
      </c>
      <c r="E3538" s="163" t="s">
        <v>1</v>
      </c>
      <c r="F3538" s="164" t="s">
        <v>4224</v>
      </c>
      <c r="H3538" s="165">
        <v>11.55</v>
      </c>
      <c r="I3538" s="166"/>
      <c r="L3538" s="162"/>
      <c r="M3538" s="167"/>
      <c r="T3538" s="168"/>
      <c r="AT3538" s="163" t="s">
        <v>318</v>
      </c>
      <c r="AU3538" s="163" t="s">
        <v>84</v>
      </c>
      <c r="AV3538" s="13" t="s">
        <v>84</v>
      </c>
      <c r="AW3538" s="13" t="s">
        <v>32</v>
      </c>
      <c r="AX3538" s="13" t="s">
        <v>75</v>
      </c>
      <c r="AY3538" s="163" t="s">
        <v>307</v>
      </c>
    </row>
    <row r="3539" spans="2:65" s="13" customFormat="1" ht="11.25">
      <c r="B3539" s="162"/>
      <c r="D3539" s="152" t="s">
        <v>318</v>
      </c>
      <c r="E3539" s="163" t="s">
        <v>1</v>
      </c>
      <c r="F3539" s="164" t="s">
        <v>4225</v>
      </c>
      <c r="H3539" s="165">
        <v>3.85</v>
      </c>
      <c r="I3539" s="166"/>
      <c r="L3539" s="162"/>
      <c r="M3539" s="167"/>
      <c r="T3539" s="168"/>
      <c r="AT3539" s="163" t="s">
        <v>318</v>
      </c>
      <c r="AU3539" s="163" t="s">
        <v>84</v>
      </c>
      <c r="AV3539" s="13" t="s">
        <v>84</v>
      </c>
      <c r="AW3539" s="13" t="s">
        <v>32</v>
      </c>
      <c r="AX3539" s="13" t="s">
        <v>75</v>
      </c>
      <c r="AY3539" s="163" t="s">
        <v>307</v>
      </c>
    </row>
    <row r="3540" spans="2:65" s="13" customFormat="1" ht="11.25">
      <c r="B3540" s="162"/>
      <c r="D3540" s="152" t="s">
        <v>318</v>
      </c>
      <c r="E3540" s="163" t="s">
        <v>1</v>
      </c>
      <c r="F3540" s="164" t="s">
        <v>4226</v>
      </c>
      <c r="H3540" s="165">
        <v>3.3</v>
      </c>
      <c r="I3540" s="166"/>
      <c r="L3540" s="162"/>
      <c r="M3540" s="167"/>
      <c r="T3540" s="168"/>
      <c r="AT3540" s="163" t="s">
        <v>318</v>
      </c>
      <c r="AU3540" s="163" t="s">
        <v>84</v>
      </c>
      <c r="AV3540" s="13" t="s">
        <v>84</v>
      </c>
      <c r="AW3540" s="13" t="s">
        <v>32</v>
      </c>
      <c r="AX3540" s="13" t="s">
        <v>75</v>
      </c>
      <c r="AY3540" s="163" t="s">
        <v>307</v>
      </c>
    </row>
    <row r="3541" spans="2:65" s="12" customFormat="1" ht="11.25">
      <c r="B3541" s="156"/>
      <c r="D3541" s="152" t="s">
        <v>318</v>
      </c>
      <c r="E3541" s="157" t="s">
        <v>1</v>
      </c>
      <c r="F3541" s="158" t="s">
        <v>4227</v>
      </c>
      <c r="H3541" s="157" t="s">
        <v>1</v>
      </c>
      <c r="I3541" s="159"/>
      <c r="L3541" s="156"/>
      <c r="M3541" s="160"/>
      <c r="T3541" s="161"/>
      <c r="AT3541" s="157" t="s">
        <v>318</v>
      </c>
      <c r="AU3541" s="157" t="s">
        <v>84</v>
      </c>
      <c r="AV3541" s="12" t="s">
        <v>82</v>
      </c>
      <c r="AW3541" s="12" t="s">
        <v>32</v>
      </c>
      <c r="AX3541" s="12" t="s">
        <v>75</v>
      </c>
      <c r="AY3541" s="157" t="s">
        <v>307</v>
      </c>
    </row>
    <row r="3542" spans="2:65" s="13" customFormat="1" ht="11.25">
      <c r="B3542" s="162"/>
      <c r="D3542" s="152" t="s">
        <v>318</v>
      </c>
      <c r="E3542" s="163" t="s">
        <v>1</v>
      </c>
      <c r="F3542" s="164" t="s">
        <v>4228</v>
      </c>
      <c r="H3542" s="165">
        <v>1.9410000000000001</v>
      </c>
      <c r="I3542" s="166"/>
      <c r="L3542" s="162"/>
      <c r="M3542" s="167"/>
      <c r="T3542" s="168"/>
      <c r="AT3542" s="163" t="s">
        <v>318</v>
      </c>
      <c r="AU3542" s="163" t="s">
        <v>84</v>
      </c>
      <c r="AV3542" s="13" t="s">
        <v>84</v>
      </c>
      <c r="AW3542" s="13" t="s">
        <v>32</v>
      </c>
      <c r="AX3542" s="13" t="s">
        <v>75</v>
      </c>
      <c r="AY3542" s="163" t="s">
        <v>307</v>
      </c>
    </row>
    <row r="3543" spans="2:65" s="13" customFormat="1" ht="11.25">
      <c r="B3543" s="162"/>
      <c r="D3543" s="152" t="s">
        <v>318</v>
      </c>
      <c r="E3543" s="163" t="s">
        <v>1</v>
      </c>
      <c r="F3543" s="164" t="s">
        <v>4229</v>
      </c>
      <c r="H3543" s="165">
        <v>10.8</v>
      </c>
      <c r="I3543" s="166"/>
      <c r="L3543" s="162"/>
      <c r="M3543" s="167"/>
      <c r="T3543" s="168"/>
      <c r="AT3543" s="163" t="s">
        <v>318</v>
      </c>
      <c r="AU3543" s="163" t="s">
        <v>84</v>
      </c>
      <c r="AV3543" s="13" t="s">
        <v>84</v>
      </c>
      <c r="AW3543" s="13" t="s">
        <v>32</v>
      </c>
      <c r="AX3543" s="13" t="s">
        <v>75</v>
      </c>
      <c r="AY3543" s="163" t="s">
        <v>307</v>
      </c>
    </row>
    <row r="3544" spans="2:65" s="13" customFormat="1" ht="11.25">
      <c r="B3544" s="162"/>
      <c r="D3544" s="152" t="s">
        <v>318</v>
      </c>
      <c r="E3544" s="163" t="s">
        <v>1</v>
      </c>
      <c r="F3544" s="164" t="s">
        <v>4230</v>
      </c>
      <c r="H3544" s="165">
        <v>9.6120000000000001</v>
      </c>
      <c r="I3544" s="166"/>
      <c r="L3544" s="162"/>
      <c r="M3544" s="167"/>
      <c r="T3544" s="168"/>
      <c r="AT3544" s="163" t="s">
        <v>318</v>
      </c>
      <c r="AU3544" s="163" t="s">
        <v>84</v>
      </c>
      <c r="AV3544" s="13" t="s">
        <v>84</v>
      </c>
      <c r="AW3544" s="13" t="s">
        <v>32</v>
      </c>
      <c r="AX3544" s="13" t="s">
        <v>75</v>
      </c>
      <c r="AY3544" s="163" t="s">
        <v>307</v>
      </c>
    </row>
    <row r="3545" spans="2:65" s="13" customFormat="1" ht="11.25">
      <c r="B3545" s="162"/>
      <c r="D3545" s="152" t="s">
        <v>318</v>
      </c>
      <c r="E3545" s="163" t="s">
        <v>1</v>
      </c>
      <c r="F3545" s="164" t="s">
        <v>4231</v>
      </c>
      <c r="H3545" s="165">
        <v>1.917</v>
      </c>
      <c r="I3545" s="166"/>
      <c r="L3545" s="162"/>
      <c r="M3545" s="167"/>
      <c r="T3545" s="168"/>
      <c r="AT3545" s="163" t="s">
        <v>318</v>
      </c>
      <c r="AU3545" s="163" t="s">
        <v>84</v>
      </c>
      <c r="AV3545" s="13" t="s">
        <v>84</v>
      </c>
      <c r="AW3545" s="13" t="s">
        <v>32</v>
      </c>
      <c r="AX3545" s="13" t="s">
        <v>75</v>
      </c>
      <c r="AY3545" s="163" t="s">
        <v>307</v>
      </c>
    </row>
    <row r="3546" spans="2:65" s="13" customFormat="1" ht="11.25">
      <c r="B3546" s="162"/>
      <c r="D3546" s="152" t="s">
        <v>318</v>
      </c>
      <c r="E3546" s="163" t="s">
        <v>1</v>
      </c>
      <c r="F3546" s="164" t="s">
        <v>4232</v>
      </c>
      <c r="H3546" s="165">
        <v>5.4</v>
      </c>
      <c r="I3546" s="166"/>
      <c r="L3546" s="162"/>
      <c r="M3546" s="167"/>
      <c r="T3546" s="168"/>
      <c r="AT3546" s="163" t="s">
        <v>318</v>
      </c>
      <c r="AU3546" s="163" t="s">
        <v>84</v>
      </c>
      <c r="AV3546" s="13" t="s">
        <v>84</v>
      </c>
      <c r="AW3546" s="13" t="s">
        <v>32</v>
      </c>
      <c r="AX3546" s="13" t="s">
        <v>75</v>
      </c>
      <c r="AY3546" s="163" t="s">
        <v>307</v>
      </c>
    </row>
    <row r="3547" spans="2:65" s="12" customFormat="1" ht="11.25">
      <c r="B3547" s="156"/>
      <c r="D3547" s="152" t="s">
        <v>318</v>
      </c>
      <c r="E3547" s="157" t="s">
        <v>1</v>
      </c>
      <c r="F3547" s="158" t="s">
        <v>3556</v>
      </c>
      <c r="H3547" s="157" t="s">
        <v>1</v>
      </c>
      <c r="I3547" s="159"/>
      <c r="L3547" s="156"/>
      <c r="M3547" s="160"/>
      <c r="T3547" s="161"/>
      <c r="AT3547" s="157" t="s">
        <v>318</v>
      </c>
      <c r="AU3547" s="157" t="s">
        <v>84</v>
      </c>
      <c r="AV3547" s="12" t="s">
        <v>82</v>
      </c>
      <c r="AW3547" s="12" t="s">
        <v>32</v>
      </c>
      <c r="AX3547" s="12" t="s">
        <v>75</v>
      </c>
      <c r="AY3547" s="157" t="s">
        <v>307</v>
      </c>
    </row>
    <row r="3548" spans="2:65" s="13" customFormat="1" ht="11.25">
      <c r="B3548" s="162"/>
      <c r="D3548" s="152" t="s">
        <v>318</v>
      </c>
      <c r="E3548" s="163" t="s">
        <v>1</v>
      </c>
      <c r="F3548" s="164" t="s">
        <v>4233</v>
      </c>
      <c r="H3548" s="165">
        <v>6.9119999999999999</v>
      </c>
      <c r="I3548" s="166"/>
      <c r="L3548" s="162"/>
      <c r="M3548" s="167"/>
      <c r="T3548" s="168"/>
      <c r="AT3548" s="163" t="s">
        <v>318</v>
      </c>
      <c r="AU3548" s="163" t="s">
        <v>84</v>
      </c>
      <c r="AV3548" s="13" t="s">
        <v>84</v>
      </c>
      <c r="AW3548" s="13" t="s">
        <v>32</v>
      </c>
      <c r="AX3548" s="13" t="s">
        <v>75</v>
      </c>
      <c r="AY3548" s="163" t="s">
        <v>307</v>
      </c>
    </row>
    <row r="3549" spans="2:65" s="12" customFormat="1" ht="11.25">
      <c r="B3549" s="156"/>
      <c r="D3549" s="152" t="s">
        <v>318</v>
      </c>
      <c r="E3549" s="157" t="s">
        <v>1</v>
      </c>
      <c r="F3549" s="158" t="s">
        <v>3558</v>
      </c>
      <c r="H3549" s="157" t="s">
        <v>1</v>
      </c>
      <c r="I3549" s="159"/>
      <c r="L3549" s="156"/>
      <c r="M3549" s="160"/>
      <c r="T3549" s="161"/>
      <c r="AT3549" s="157" t="s">
        <v>318</v>
      </c>
      <c r="AU3549" s="157" t="s">
        <v>84</v>
      </c>
      <c r="AV3549" s="12" t="s">
        <v>82</v>
      </c>
      <c r="AW3549" s="12" t="s">
        <v>32</v>
      </c>
      <c r="AX3549" s="12" t="s">
        <v>75</v>
      </c>
      <c r="AY3549" s="157" t="s">
        <v>307</v>
      </c>
    </row>
    <row r="3550" spans="2:65" s="13" customFormat="1" ht="11.25">
      <c r="B3550" s="162"/>
      <c r="D3550" s="152" t="s">
        <v>318</v>
      </c>
      <c r="E3550" s="163" t="s">
        <v>1</v>
      </c>
      <c r="F3550" s="164" t="s">
        <v>4234</v>
      </c>
      <c r="H3550" s="165">
        <v>8.0190000000000001</v>
      </c>
      <c r="I3550" s="166"/>
      <c r="L3550" s="162"/>
      <c r="M3550" s="167"/>
      <c r="T3550" s="168"/>
      <c r="AT3550" s="163" t="s">
        <v>318</v>
      </c>
      <c r="AU3550" s="163" t="s">
        <v>84</v>
      </c>
      <c r="AV3550" s="13" t="s">
        <v>84</v>
      </c>
      <c r="AW3550" s="13" t="s">
        <v>32</v>
      </c>
      <c r="AX3550" s="13" t="s">
        <v>75</v>
      </c>
      <c r="AY3550" s="163" t="s">
        <v>307</v>
      </c>
    </row>
    <row r="3551" spans="2:65" s="14" customFormat="1" ht="11.25">
      <c r="B3551" s="169"/>
      <c r="D3551" s="152" t="s">
        <v>318</v>
      </c>
      <c r="E3551" s="170" t="s">
        <v>1</v>
      </c>
      <c r="F3551" s="171" t="s">
        <v>325</v>
      </c>
      <c r="H3551" s="172">
        <v>65.088999999999999</v>
      </c>
      <c r="I3551" s="173"/>
      <c r="L3551" s="169"/>
      <c r="M3551" s="174"/>
      <c r="T3551" s="175"/>
      <c r="AT3551" s="170" t="s">
        <v>318</v>
      </c>
      <c r="AU3551" s="170" t="s">
        <v>84</v>
      </c>
      <c r="AV3551" s="14" t="s">
        <v>314</v>
      </c>
      <c r="AW3551" s="14" t="s">
        <v>32</v>
      </c>
      <c r="AX3551" s="14" t="s">
        <v>82</v>
      </c>
      <c r="AY3551" s="170" t="s">
        <v>307</v>
      </c>
    </row>
    <row r="3552" spans="2:65" s="1" customFormat="1" ht="55.5" customHeight="1">
      <c r="B3552" s="33"/>
      <c r="C3552" s="139" t="s">
        <v>4235</v>
      </c>
      <c r="D3552" s="139" t="s">
        <v>309</v>
      </c>
      <c r="E3552" s="140" t="s">
        <v>4236</v>
      </c>
      <c r="F3552" s="141" t="s">
        <v>4237</v>
      </c>
      <c r="G3552" s="142" t="s">
        <v>312</v>
      </c>
      <c r="H3552" s="143">
        <v>48.637999999999998</v>
      </c>
      <c r="I3552" s="144"/>
      <c r="J3552" s="145">
        <f>ROUND(I3552*H3552,2)</f>
        <v>0</v>
      </c>
      <c r="K3552" s="141" t="s">
        <v>1</v>
      </c>
      <c r="L3552" s="33"/>
      <c r="M3552" s="146" t="s">
        <v>1</v>
      </c>
      <c r="N3552" s="147" t="s">
        <v>40</v>
      </c>
      <c r="P3552" s="148">
        <f>O3552*H3552</f>
        <v>0</v>
      </c>
      <c r="Q3552" s="148">
        <v>5.0000000000000001E-3</v>
      </c>
      <c r="R3552" s="148">
        <f>Q3552*H3552</f>
        <v>0.24318999999999999</v>
      </c>
      <c r="S3552" s="148">
        <v>0</v>
      </c>
      <c r="T3552" s="149">
        <f>S3552*H3552</f>
        <v>0</v>
      </c>
      <c r="AR3552" s="150" t="s">
        <v>417</v>
      </c>
      <c r="AT3552" s="150" t="s">
        <v>309</v>
      </c>
      <c r="AU3552" s="150" t="s">
        <v>84</v>
      </c>
      <c r="AY3552" s="18" t="s">
        <v>307</v>
      </c>
      <c r="BE3552" s="151">
        <f>IF(N3552="základní",J3552,0)</f>
        <v>0</v>
      </c>
      <c r="BF3552" s="151">
        <f>IF(N3552="snížená",J3552,0)</f>
        <v>0</v>
      </c>
      <c r="BG3552" s="151">
        <f>IF(N3552="zákl. přenesená",J3552,0)</f>
        <v>0</v>
      </c>
      <c r="BH3552" s="151">
        <f>IF(N3552="sníž. přenesená",J3552,0)</f>
        <v>0</v>
      </c>
      <c r="BI3552" s="151">
        <f>IF(N3552="nulová",J3552,0)</f>
        <v>0</v>
      </c>
      <c r="BJ3552" s="18" t="s">
        <v>82</v>
      </c>
      <c r="BK3552" s="151">
        <f>ROUND(I3552*H3552,2)</f>
        <v>0</v>
      </c>
      <c r="BL3552" s="18" t="s">
        <v>417</v>
      </c>
      <c r="BM3552" s="150" t="s">
        <v>4238</v>
      </c>
    </row>
    <row r="3553" spans="2:65" s="1" customFormat="1" ht="58.5">
      <c r="B3553" s="33"/>
      <c r="D3553" s="152" t="s">
        <v>316</v>
      </c>
      <c r="F3553" s="153" t="s">
        <v>4239</v>
      </c>
      <c r="I3553" s="154"/>
      <c r="L3553" s="33"/>
      <c r="M3553" s="155"/>
      <c r="T3553" s="57"/>
      <c r="AT3553" s="18" t="s">
        <v>316</v>
      </c>
      <c r="AU3553" s="18" t="s">
        <v>84</v>
      </c>
    </row>
    <row r="3554" spans="2:65" s="1" customFormat="1" ht="29.25">
      <c r="B3554" s="33"/>
      <c r="D3554" s="152" t="s">
        <v>357</v>
      </c>
      <c r="F3554" s="176" t="s">
        <v>4221</v>
      </c>
      <c r="I3554" s="154"/>
      <c r="L3554" s="33"/>
      <c r="M3554" s="155"/>
      <c r="T3554" s="57"/>
      <c r="AT3554" s="18" t="s">
        <v>357</v>
      </c>
      <c r="AU3554" s="18" t="s">
        <v>84</v>
      </c>
    </row>
    <row r="3555" spans="2:65" s="13" customFormat="1" ht="11.25">
      <c r="B3555" s="162"/>
      <c r="D3555" s="152" t="s">
        <v>318</v>
      </c>
      <c r="E3555" s="163" t="s">
        <v>1</v>
      </c>
      <c r="F3555" s="164" t="s">
        <v>4240</v>
      </c>
      <c r="H3555" s="165">
        <v>29.952999999999999</v>
      </c>
      <c r="I3555" s="166"/>
      <c r="L3555" s="162"/>
      <c r="M3555" s="167"/>
      <c r="T3555" s="168"/>
      <c r="AT3555" s="163" t="s">
        <v>318</v>
      </c>
      <c r="AU3555" s="163" t="s">
        <v>84</v>
      </c>
      <c r="AV3555" s="13" t="s">
        <v>84</v>
      </c>
      <c r="AW3555" s="13" t="s">
        <v>32</v>
      </c>
      <c r="AX3555" s="13" t="s">
        <v>75</v>
      </c>
      <c r="AY3555" s="163" t="s">
        <v>307</v>
      </c>
    </row>
    <row r="3556" spans="2:65" s="13" customFormat="1" ht="11.25">
      <c r="B3556" s="162"/>
      <c r="D3556" s="152" t="s">
        <v>318</v>
      </c>
      <c r="E3556" s="163" t="s">
        <v>1</v>
      </c>
      <c r="F3556" s="164" t="s">
        <v>4241</v>
      </c>
      <c r="H3556" s="165">
        <v>18.684999999999999</v>
      </c>
      <c r="I3556" s="166"/>
      <c r="L3556" s="162"/>
      <c r="M3556" s="167"/>
      <c r="T3556" s="168"/>
      <c r="AT3556" s="163" t="s">
        <v>318</v>
      </c>
      <c r="AU3556" s="163" t="s">
        <v>84</v>
      </c>
      <c r="AV3556" s="13" t="s">
        <v>84</v>
      </c>
      <c r="AW3556" s="13" t="s">
        <v>32</v>
      </c>
      <c r="AX3556" s="13" t="s">
        <v>75</v>
      </c>
      <c r="AY3556" s="163" t="s">
        <v>307</v>
      </c>
    </row>
    <row r="3557" spans="2:65" s="14" customFormat="1" ht="11.25">
      <c r="B3557" s="169"/>
      <c r="D3557" s="152" t="s">
        <v>318</v>
      </c>
      <c r="E3557" s="170" t="s">
        <v>1</v>
      </c>
      <c r="F3557" s="171" t="s">
        <v>325</v>
      </c>
      <c r="H3557" s="172">
        <v>48.637999999999998</v>
      </c>
      <c r="I3557" s="173"/>
      <c r="L3557" s="169"/>
      <c r="M3557" s="174"/>
      <c r="T3557" s="175"/>
      <c r="AT3557" s="170" t="s">
        <v>318</v>
      </c>
      <c r="AU3557" s="170" t="s">
        <v>84</v>
      </c>
      <c r="AV3557" s="14" t="s">
        <v>314</v>
      </c>
      <c r="AW3557" s="14" t="s">
        <v>32</v>
      </c>
      <c r="AX3557" s="14" t="s">
        <v>82</v>
      </c>
      <c r="AY3557" s="170" t="s">
        <v>307</v>
      </c>
    </row>
    <row r="3558" spans="2:65" s="1" customFormat="1" ht="24.2" customHeight="1">
      <c r="B3558" s="33"/>
      <c r="C3558" s="139" t="s">
        <v>4242</v>
      </c>
      <c r="D3558" s="139" t="s">
        <v>309</v>
      </c>
      <c r="E3558" s="140" t="s">
        <v>4243</v>
      </c>
      <c r="F3558" s="141" t="s">
        <v>4244</v>
      </c>
      <c r="G3558" s="142" t="s">
        <v>514</v>
      </c>
      <c r="H3558" s="143">
        <v>8</v>
      </c>
      <c r="I3558" s="144"/>
      <c r="J3558" s="145">
        <f>ROUND(I3558*H3558,2)</f>
        <v>0</v>
      </c>
      <c r="K3558" s="141" t="s">
        <v>1</v>
      </c>
      <c r="L3558" s="33"/>
      <c r="M3558" s="146" t="s">
        <v>1</v>
      </c>
      <c r="N3558" s="147" t="s">
        <v>40</v>
      </c>
      <c r="P3558" s="148">
        <f>O3558*H3558</f>
        <v>0</v>
      </c>
      <c r="Q3558" s="148">
        <v>0.04</v>
      </c>
      <c r="R3558" s="148">
        <f>Q3558*H3558</f>
        <v>0.32</v>
      </c>
      <c r="S3558" s="148">
        <v>0</v>
      </c>
      <c r="T3558" s="149">
        <f>S3558*H3558</f>
        <v>0</v>
      </c>
      <c r="AR3558" s="150" t="s">
        <v>417</v>
      </c>
      <c r="AT3558" s="150" t="s">
        <v>309</v>
      </c>
      <c r="AU3558" s="150" t="s">
        <v>84</v>
      </c>
      <c r="AY3558" s="18" t="s">
        <v>307</v>
      </c>
      <c r="BE3558" s="151">
        <f>IF(N3558="základní",J3558,0)</f>
        <v>0</v>
      </c>
      <c r="BF3558" s="151">
        <f>IF(N3558="snížená",J3558,0)</f>
        <v>0</v>
      </c>
      <c r="BG3558" s="151">
        <f>IF(N3558="zákl. přenesená",J3558,0)</f>
        <v>0</v>
      </c>
      <c r="BH3558" s="151">
        <f>IF(N3558="sníž. přenesená",J3558,0)</f>
        <v>0</v>
      </c>
      <c r="BI3558" s="151">
        <f>IF(N3558="nulová",J3558,0)</f>
        <v>0</v>
      </c>
      <c r="BJ3558" s="18" t="s">
        <v>82</v>
      </c>
      <c r="BK3558" s="151">
        <f>ROUND(I3558*H3558,2)</f>
        <v>0</v>
      </c>
      <c r="BL3558" s="18" t="s">
        <v>417</v>
      </c>
      <c r="BM3558" s="150" t="s">
        <v>4245</v>
      </c>
    </row>
    <row r="3559" spans="2:65" s="1" customFormat="1" ht="78">
      <c r="B3559" s="33"/>
      <c r="D3559" s="152" t="s">
        <v>316</v>
      </c>
      <c r="F3559" s="153" t="s">
        <v>4246</v>
      </c>
      <c r="I3559" s="154"/>
      <c r="L3559" s="33"/>
      <c r="M3559" s="155"/>
      <c r="T3559" s="57"/>
      <c r="AT3559" s="18" t="s">
        <v>316</v>
      </c>
      <c r="AU3559" s="18" t="s">
        <v>84</v>
      </c>
    </row>
    <row r="3560" spans="2:65" s="1" customFormat="1" ht="29.25">
      <c r="B3560" s="33"/>
      <c r="D3560" s="152" t="s">
        <v>357</v>
      </c>
      <c r="F3560" s="176" t="s">
        <v>4221</v>
      </c>
      <c r="I3560" s="154"/>
      <c r="L3560" s="33"/>
      <c r="M3560" s="155"/>
      <c r="T3560" s="57"/>
      <c r="AT3560" s="18" t="s">
        <v>357</v>
      </c>
      <c r="AU3560" s="18" t="s">
        <v>84</v>
      </c>
    </row>
    <row r="3561" spans="2:65" s="1" customFormat="1" ht="37.9" customHeight="1">
      <c r="B3561" s="33"/>
      <c r="C3561" s="139" t="s">
        <v>4247</v>
      </c>
      <c r="D3561" s="139" t="s">
        <v>309</v>
      </c>
      <c r="E3561" s="140" t="s">
        <v>4248</v>
      </c>
      <c r="F3561" s="141" t="s">
        <v>4249</v>
      </c>
      <c r="G3561" s="142" t="s">
        <v>514</v>
      </c>
      <c r="H3561" s="143">
        <v>3</v>
      </c>
      <c r="I3561" s="144"/>
      <c r="J3561" s="145">
        <f>ROUND(I3561*H3561,2)</f>
        <v>0</v>
      </c>
      <c r="K3561" s="141" t="s">
        <v>1</v>
      </c>
      <c r="L3561" s="33"/>
      <c r="M3561" s="146" t="s">
        <v>1</v>
      </c>
      <c r="N3561" s="147" t="s">
        <v>40</v>
      </c>
      <c r="P3561" s="148">
        <f>O3561*H3561</f>
        <v>0</v>
      </c>
      <c r="Q3561" s="148">
        <v>0.04</v>
      </c>
      <c r="R3561" s="148">
        <f>Q3561*H3561</f>
        <v>0.12</v>
      </c>
      <c r="S3561" s="148">
        <v>0</v>
      </c>
      <c r="T3561" s="149">
        <f>S3561*H3561</f>
        <v>0</v>
      </c>
      <c r="AR3561" s="150" t="s">
        <v>417</v>
      </c>
      <c r="AT3561" s="150" t="s">
        <v>309</v>
      </c>
      <c r="AU3561" s="150" t="s">
        <v>84</v>
      </c>
      <c r="AY3561" s="18" t="s">
        <v>307</v>
      </c>
      <c r="BE3561" s="151">
        <f>IF(N3561="základní",J3561,0)</f>
        <v>0</v>
      </c>
      <c r="BF3561" s="151">
        <f>IF(N3561="snížená",J3561,0)</f>
        <v>0</v>
      </c>
      <c r="BG3561" s="151">
        <f>IF(N3561="zákl. přenesená",J3561,0)</f>
        <v>0</v>
      </c>
      <c r="BH3561" s="151">
        <f>IF(N3561="sníž. přenesená",J3561,0)</f>
        <v>0</v>
      </c>
      <c r="BI3561" s="151">
        <f>IF(N3561="nulová",J3561,0)</f>
        <v>0</v>
      </c>
      <c r="BJ3561" s="18" t="s">
        <v>82</v>
      </c>
      <c r="BK3561" s="151">
        <f>ROUND(I3561*H3561,2)</f>
        <v>0</v>
      </c>
      <c r="BL3561" s="18" t="s">
        <v>417</v>
      </c>
      <c r="BM3561" s="150" t="s">
        <v>4250</v>
      </c>
    </row>
    <row r="3562" spans="2:65" s="1" customFormat="1" ht="117">
      <c r="B3562" s="33"/>
      <c r="D3562" s="152" t="s">
        <v>316</v>
      </c>
      <c r="F3562" s="153" t="s">
        <v>4251</v>
      </c>
      <c r="I3562" s="154"/>
      <c r="L3562" s="33"/>
      <c r="M3562" s="155"/>
      <c r="T3562" s="57"/>
      <c r="AT3562" s="18" t="s">
        <v>316</v>
      </c>
      <c r="AU3562" s="18" t="s">
        <v>84</v>
      </c>
    </row>
    <row r="3563" spans="2:65" s="1" customFormat="1" ht="29.25">
      <c r="B3563" s="33"/>
      <c r="D3563" s="152" t="s">
        <v>357</v>
      </c>
      <c r="F3563" s="176" t="s">
        <v>4221</v>
      </c>
      <c r="I3563" s="154"/>
      <c r="L3563" s="33"/>
      <c r="M3563" s="155"/>
      <c r="T3563" s="57"/>
      <c r="AT3563" s="18" t="s">
        <v>357</v>
      </c>
      <c r="AU3563" s="18" t="s">
        <v>84</v>
      </c>
    </row>
    <row r="3564" spans="2:65" s="1" customFormat="1" ht="62.65" customHeight="1">
      <c r="B3564" s="33"/>
      <c r="C3564" s="139" t="s">
        <v>4252</v>
      </c>
      <c r="D3564" s="139" t="s">
        <v>309</v>
      </c>
      <c r="E3564" s="140" t="s">
        <v>4253</v>
      </c>
      <c r="F3564" s="141" t="s">
        <v>4254</v>
      </c>
      <c r="G3564" s="142" t="s">
        <v>514</v>
      </c>
      <c r="H3564" s="143">
        <v>1</v>
      </c>
      <c r="I3564" s="144"/>
      <c r="J3564" s="145">
        <f>ROUND(I3564*H3564,2)</f>
        <v>0</v>
      </c>
      <c r="K3564" s="141" t="s">
        <v>1</v>
      </c>
      <c r="L3564" s="33"/>
      <c r="M3564" s="146" t="s">
        <v>1</v>
      </c>
      <c r="N3564" s="147" t="s">
        <v>40</v>
      </c>
      <c r="P3564" s="148">
        <f>O3564*H3564</f>
        <v>0</v>
      </c>
      <c r="Q3564" s="148">
        <v>0.25</v>
      </c>
      <c r="R3564" s="148">
        <f>Q3564*H3564</f>
        <v>0.25</v>
      </c>
      <c r="S3564" s="148">
        <v>0</v>
      </c>
      <c r="T3564" s="149">
        <f>S3564*H3564</f>
        <v>0</v>
      </c>
      <c r="AR3564" s="150" t="s">
        <v>417</v>
      </c>
      <c r="AT3564" s="150" t="s">
        <v>309</v>
      </c>
      <c r="AU3564" s="150" t="s">
        <v>84</v>
      </c>
      <c r="AY3564" s="18" t="s">
        <v>307</v>
      </c>
      <c r="BE3564" s="151">
        <f>IF(N3564="základní",J3564,0)</f>
        <v>0</v>
      </c>
      <c r="BF3564" s="151">
        <f>IF(N3564="snížená",J3564,0)</f>
        <v>0</v>
      </c>
      <c r="BG3564" s="151">
        <f>IF(N3564="zákl. přenesená",J3564,0)</f>
        <v>0</v>
      </c>
      <c r="BH3564" s="151">
        <f>IF(N3564="sníž. přenesená",J3564,0)</f>
        <v>0</v>
      </c>
      <c r="BI3564" s="151">
        <f>IF(N3564="nulová",J3564,0)</f>
        <v>0</v>
      </c>
      <c r="BJ3564" s="18" t="s">
        <v>82</v>
      </c>
      <c r="BK3564" s="151">
        <f>ROUND(I3564*H3564,2)</f>
        <v>0</v>
      </c>
      <c r="BL3564" s="18" t="s">
        <v>417</v>
      </c>
      <c r="BM3564" s="150" t="s">
        <v>4255</v>
      </c>
    </row>
    <row r="3565" spans="2:65" s="1" customFormat="1" ht="58.5">
      <c r="B3565" s="33"/>
      <c r="D3565" s="152" t="s">
        <v>316</v>
      </c>
      <c r="F3565" s="153" t="s">
        <v>4256</v>
      </c>
      <c r="I3565" s="154"/>
      <c r="L3565" s="33"/>
      <c r="M3565" s="155"/>
      <c r="T3565" s="57"/>
      <c r="AT3565" s="18" t="s">
        <v>316</v>
      </c>
      <c r="AU3565" s="18" t="s">
        <v>84</v>
      </c>
    </row>
    <row r="3566" spans="2:65" s="1" customFormat="1" ht="29.25">
      <c r="B3566" s="33"/>
      <c r="D3566" s="152" t="s">
        <v>357</v>
      </c>
      <c r="F3566" s="176" t="s">
        <v>4221</v>
      </c>
      <c r="I3566" s="154"/>
      <c r="L3566" s="33"/>
      <c r="M3566" s="155"/>
      <c r="T3566" s="57"/>
      <c r="AT3566" s="18" t="s">
        <v>357</v>
      </c>
      <c r="AU3566" s="18" t="s">
        <v>84</v>
      </c>
    </row>
    <row r="3567" spans="2:65" s="1" customFormat="1" ht="55.5" customHeight="1">
      <c r="B3567" s="33"/>
      <c r="C3567" s="139" t="s">
        <v>4257</v>
      </c>
      <c r="D3567" s="139" t="s">
        <v>309</v>
      </c>
      <c r="E3567" s="140" t="s">
        <v>4258</v>
      </c>
      <c r="F3567" s="141" t="s">
        <v>4259</v>
      </c>
      <c r="G3567" s="142" t="s">
        <v>514</v>
      </c>
      <c r="H3567" s="143">
        <v>1</v>
      </c>
      <c r="I3567" s="144"/>
      <c r="J3567" s="145">
        <f>ROUND(I3567*H3567,2)</f>
        <v>0</v>
      </c>
      <c r="K3567" s="141" t="s">
        <v>1</v>
      </c>
      <c r="L3567" s="33"/>
      <c r="M3567" s="146" t="s">
        <v>1</v>
      </c>
      <c r="N3567" s="147" t="s">
        <v>40</v>
      </c>
      <c r="P3567" s="148">
        <f>O3567*H3567</f>
        <v>0</v>
      </c>
      <c r="Q3567" s="148">
        <v>0.25</v>
      </c>
      <c r="R3567" s="148">
        <f>Q3567*H3567</f>
        <v>0.25</v>
      </c>
      <c r="S3567" s="148">
        <v>0</v>
      </c>
      <c r="T3567" s="149">
        <f>S3567*H3567</f>
        <v>0</v>
      </c>
      <c r="AR3567" s="150" t="s">
        <v>417</v>
      </c>
      <c r="AT3567" s="150" t="s">
        <v>309</v>
      </c>
      <c r="AU3567" s="150" t="s">
        <v>84</v>
      </c>
      <c r="AY3567" s="18" t="s">
        <v>307</v>
      </c>
      <c r="BE3567" s="151">
        <f>IF(N3567="základní",J3567,0)</f>
        <v>0</v>
      </c>
      <c r="BF3567" s="151">
        <f>IF(N3567="snížená",J3567,0)</f>
        <v>0</v>
      </c>
      <c r="BG3567" s="151">
        <f>IF(N3567="zákl. přenesená",J3567,0)</f>
        <v>0</v>
      </c>
      <c r="BH3567" s="151">
        <f>IF(N3567="sníž. přenesená",J3567,0)</f>
        <v>0</v>
      </c>
      <c r="BI3567" s="151">
        <f>IF(N3567="nulová",J3567,0)</f>
        <v>0</v>
      </c>
      <c r="BJ3567" s="18" t="s">
        <v>82</v>
      </c>
      <c r="BK3567" s="151">
        <f>ROUND(I3567*H3567,2)</f>
        <v>0</v>
      </c>
      <c r="BL3567" s="18" t="s">
        <v>417</v>
      </c>
      <c r="BM3567" s="150" t="s">
        <v>4260</v>
      </c>
    </row>
    <row r="3568" spans="2:65" s="1" customFormat="1" ht="48.75">
      <c r="B3568" s="33"/>
      <c r="D3568" s="152" t="s">
        <v>316</v>
      </c>
      <c r="F3568" s="153" t="s">
        <v>4261</v>
      </c>
      <c r="I3568" s="154"/>
      <c r="L3568" s="33"/>
      <c r="M3568" s="155"/>
      <c r="T3568" s="57"/>
      <c r="AT3568" s="18" t="s">
        <v>316</v>
      </c>
      <c r="AU3568" s="18" t="s">
        <v>84</v>
      </c>
    </row>
    <row r="3569" spans="2:65" s="1" customFormat="1" ht="29.25">
      <c r="B3569" s="33"/>
      <c r="D3569" s="152" t="s">
        <v>357</v>
      </c>
      <c r="F3569" s="176" t="s">
        <v>4221</v>
      </c>
      <c r="I3569" s="154"/>
      <c r="L3569" s="33"/>
      <c r="M3569" s="155"/>
      <c r="T3569" s="57"/>
      <c r="AT3569" s="18" t="s">
        <v>357</v>
      </c>
      <c r="AU3569" s="18" t="s">
        <v>84</v>
      </c>
    </row>
    <row r="3570" spans="2:65" s="1" customFormat="1" ht="44.25" customHeight="1">
      <c r="B3570" s="33"/>
      <c r="C3570" s="139" t="s">
        <v>4262</v>
      </c>
      <c r="D3570" s="139" t="s">
        <v>309</v>
      </c>
      <c r="E3570" s="140" t="s">
        <v>4263</v>
      </c>
      <c r="F3570" s="141" t="s">
        <v>4264</v>
      </c>
      <c r="G3570" s="142" t="s">
        <v>514</v>
      </c>
      <c r="H3570" s="143">
        <v>1</v>
      </c>
      <c r="I3570" s="144"/>
      <c r="J3570" s="145">
        <f>ROUND(I3570*H3570,2)</f>
        <v>0</v>
      </c>
      <c r="K3570" s="141" t="s">
        <v>1</v>
      </c>
      <c r="L3570" s="33"/>
      <c r="M3570" s="146" t="s">
        <v>1</v>
      </c>
      <c r="N3570" s="147" t="s">
        <v>40</v>
      </c>
      <c r="P3570" s="148">
        <f>O3570*H3570</f>
        <v>0</v>
      </c>
      <c r="Q3570" s="148">
        <v>0.25</v>
      </c>
      <c r="R3570" s="148">
        <f>Q3570*H3570</f>
        <v>0.25</v>
      </c>
      <c r="S3570" s="148">
        <v>0</v>
      </c>
      <c r="T3570" s="149">
        <f>S3570*H3570</f>
        <v>0</v>
      </c>
      <c r="AR3570" s="150" t="s">
        <v>417</v>
      </c>
      <c r="AT3570" s="150" t="s">
        <v>309</v>
      </c>
      <c r="AU3570" s="150" t="s">
        <v>84</v>
      </c>
      <c r="AY3570" s="18" t="s">
        <v>307</v>
      </c>
      <c r="BE3570" s="151">
        <f>IF(N3570="základní",J3570,0)</f>
        <v>0</v>
      </c>
      <c r="BF3570" s="151">
        <f>IF(N3570="snížená",J3570,0)</f>
        <v>0</v>
      </c>
      <c r="BG3570" s="151">
        <f>IF(N3570="zákl. přenesená",J3570,0)</f>
        <v>0</v>
      </c>
      <c r="BH3570" s="151">
        <f>IF(N3570="sníž. přenesená",J3570,0)</f>
        <v>0</v>
      </c>
      <c r="BI3570" s="151">
        <f>IF(N3570="nulová",J3570,0)</f>
        <v>0</v>
      </c>
      <c r="BJ3570" s="18" t="s">
        <v>82</v>
      </c>
      <c r="BK3570" s="151">
        <f>ROUND(I3570*H3570,2)</f>
        <v>0</v>
      </c>
      <c r="BL3570" s="18" t="s">
        <v>417</v>
      </c>
      <c r="BM3570" s="150" t="s">
        <v>4265</v>
      </c>
    </row>
    <row r="3571" spans="2:65" s="1" customFormat="1" ht="29.25">
      <c r="B3571" s="33"/>
      <c r="D3571" s="152" t="s">
        <v>316</v>
      </c>
      <c r="F3571" s="153" t="s">
        <v>4264</v>
      </c>
      <c r="I3571" s="154"/>
      <c r="L3571" s="33"/>
      <c r="M3571" s="155"/>
      <c r="T3571" s="57"/>
      <c r="AT3571" s="18" t="s">
        <v>316</v>
      </c>
      <c r="AU3571" s="18" t="s">
        <v>84</v>
      </c>
    </row>
    <row r="3572" spans="2:65" s="1" customFormat="1" ht="39">
      <c r="B3572" s="33"/>
      <c r="D3572" s="152" t="s">
        <v>357</v>
      </c>
      <c r="F3572" s="176" t="s">
        <v>4266</v>
      </c>
      <c r="I3572" s="154"/>
      <c r="L3572" s="33"/>
      <c r="M3572" s="155"/>
      <c r="T3572" s="57"/>
      <c r="AT3572" s="18" t="s">
        <v>357</v>
      </c>
      <c r="AU3572" s="18" t="s">
        <v>84</v>
      </c>
    </row>
    <row r="3573" spans="2:65" s="1" customFormat="1" ht="21.75" customHeight="1">
      <c r="B3573" s="33"/>
      <c r="C3573" s="139" t="s">
        <v>4267</v>
      </c>
      <c r="D3573" s="139" t="s">
        <v>309</v>
      </c>
      <c r="E3573" s="140" t="s">
        <v>4268</v>
      </c>
      <c r="F3573" s="141" t="s">
        <v>4269</v>
      </c>
      <c r="G3573" s="142" t="s">
        <v>405</v>
      </c>
      <c r="H3573" s="143">
        <v>22</v>
      </c>
      <c r="I3573" s="144"/>
      <c r="J3573" s="145">
        <f>ROUND(I3573*H3573,2)</f>
        <v>0</v>
      </c>
      <c r="K3573" s="141" t="s">
        <v>313</v>
      </c>
      <c r="L3573" s="33"/>
      <c r="M3573" s="146" t="s">
        <v>1</v>
      </c>
      <c r="N3573" s="147" t="s">
        <v>40</v>
      </c>
      <c r="P3573" s="148">
        <f>O3573*H3573</f>
        <v>0</v>
      </c>
      <c r="Q3573" s="148">
        <v>0</v>
      </c>
      <c r="R3573" s="148">
        <f>Q3573*H3573</f>
        <v>0</v>
      </c>
      <c r="S3573" s="148">
        <v>0</v>
      </c>
      <c r="T3573" s="149">
        <f>S3573*H3573</f>
        <v>0</v>
      </c>
      <c r="AR3573" s="150" t="s">
        <v>417</v>
      </c>
      <c r="AT3573" s="150" t="s">
        <v>309</v>
      </c>
      <c r="AU3573" s="150" t="s">
        <v>84</v>
      </c>
      <c r="AY3573" s="18" t="s">
        <v>307</v>
      </c>
      <c r="BE3573" s="151">
        <f>IF(N3573="základní",J3573,0)</f>
        <v>0</v>
      </c>
      <c r="BF3573" s="151">
        <f>IF(N3573="snížená",J3573,0)</f>
        <v>0</v>
      </c>
      <c r="BG3573" s="151">
        <f>IF(N3573="zákl. přenesená",J3573,0)</f>
        <v>0</v>
      </c>
      <c r="BH3573" s="151">
        <f>IF(N3573="sníž. přenesená",J3573,0)</f>
        <v>0</v>
      </c>
      <c r="BI3573" s="151">
        <f>IF(N3573="nulová",J3573,0)</f>
        <v>0</v>
      </c>
      <c r="BJ3573" s="18" t="s">
        <v>82</v>
      </c>
      <c r="BK3573" s="151">
        <f>ROUND(I3573*H3573,2)</f>
        <v>0</v>
      </c>
      <c r="BL3573" s="18" t="s">
        <v>417</v>
      </c>
      <c r="BM3573" s="150" t="s">
        <v>4270</v>
      </c>
    </row>
    <row r="3574" spans="2:65" s="1" customFormat="1" ht="11.25">
      <c r="B3574" s="33"/>
      <c r="D3574" s="152" t="s">
        <v>316</v>
      </c>
      <c r="F3574" s="153" t="s">
        <v>4271</v>
      </c>
      <c r="I3574" s="154"/>
      <c r="L3574" s="33"/>
      <c r="M3574" s="155"/>
      <c r="T3574" s="57"/>
      <c r="AT3574" s="18" t="s">
        <v>316</v>
      </c>
      <c r="AU3574" s="18" t="s">
        <v>84</v>
      </c>
    </row>
    <row r="3575" spans="2:65" s="1" customFormat="1" ht="21.75" customHeight="1">
      <c r="B3575" s="33"/>
      <c r="C3575" s="177" t="s">
        <v>4272</v>
      </c>
      <c r="D3575" s="177" t="s">
        <v>390</v>
      </c>
      <c r="E3575" s="178" t="s">
        <v>4273</v>
      </c>
      <c r="F3575" s="179" t="s">
        <v>4274</v>
      </c>
      <c r="G3575" s="180" t="s">
        <v>405</v>
      </c>
      <c r="H3575" s="181">
        <v>22</v>
      </c>
      <c r="I3575" s="182"/>
      <c r="J3575" s="183">
        <f>ROUND(I3575*H3575,2)</f>
        <v>0</v>
      </c>
      <c r="K3575" s="179" t="s">
        <v>313</v>
      </c>
      <c r="L3575" s="184"/>
      <c r="M3575" s="185" t="s">
        <v>1</v>
      </c>
      <c r="N3575" s="186" t="s">
        <v>40</v>
      </c>
      <c r="P3575" s="148">
        <f>O3575*H3575</f>
        <v>0</v>
      </c>
      <c r="Q3575" s="148">
        <v>1.2E-4</v>
      </c>
      <c r="R3575" s="148">
        <f>Q3575*H3575</f>
        <v>2.64E-3</v>
      </c>
      <c r="S3575" s="148">
        <v>0</v>
      </c>
      <c r="T3575" s="149">
        <f>S3575*H3575</f>
        <v>0</v>
      </c>
      <c r="AR3575" s="150" t="s">
        <v>524</v>
      </c>
      <c r="AT3575" s="150" t="s">
        <v>390</v>
      </c>
      <c r="AU3575" s="150" t="s">
        <v>84</v>
      </c>
      <c r="AY3575" s="18" t="s">
        <v>307</v>
      </c>
      <c r="BE3575" s="151">
        <f>IF(N3575="základní",J3575,0)</f>
        <v>0</v>
      </c>
      <c r="BF3575" s="151">
        <f>IF(N3575="snížená",J3575,0)</f>
        <v>0</v>
      </c>
      <c r="BG3575" s="151">
        <f>IF(N3575="zákl. přenesená",J3575,0)</f>
        <v>0</v>
      </c>
      <c r="BH3575" s="151">
        <f>IF(N3575="sníž. přenesená",J3575,0)</f>
        <v>0</v>
      </c>
      <c r="BI3575" s="151">
        <f>IF(N3575="nulová",J3575,0)</f>
        <v>0</v>
      </c>
      <c r="BJ3575" s="18" t="s">
        <v>82</v>
      </c>
      <c r="BK3575" s="151">
        <f>ROUND(I3575*H3575,2)</f>
        <v>0</v>
      </c>
      <c r="BL3575" s="18" t="s">
        <v>417</v>
      </c>
      <c r="BM3575" s="150" t="s">
        <v>4275</v>
      </c>
    </row>
    <row r="3576" spans="2:65" s="1" customFormat="1" ht="11.25">
      <c r="B3576" s="33"/>
      <c r="D3576" s="152" t="s">
        <v>316</v>
      </c>
      <c r="F3576" s="153" t="s">
        <v>4274</v>
      </c>
      <c r="I3576" s="154"/>
      <c r="L3576" s="33"/>
      <c r="M3576" s="155"/>
      <c r="T3576" s="57"/>
      <c r="AT3576" s="18" t="s">
        <v>316</v>
      </c>
      <c r="AU3576" s="18" t="s">
        <v>84</v>
      </c>
    </row>
    <row r="3577" spans="2:65" s="1" customFormat="1" ht="33" customHeight="1">
      <c r="B3577" s="33"/>
      <c r="C3577" s="139" t="s">
        <v>4276</v>
      </c>
      <c r="D3577" s="139" t="s">
        <v>309</v>
      </c>
      <c r="E3577" s="140" t="s">
        <v>1821</v>
      </c>
      <c r="F3577" s="141" t="s">
        <v>1822</v>
      </c>
      <c r="G3577" s="142" t="s">
        <v>364</v>
      </c>
      <c r="H3577" s="143">
        <v>9.4740000000000002</v>
      </c>
      <c r="I3577" s="144"/>
      <c r="J3577" s="145">
        <f>ROUND(I3577*H3577,2)</f>
        <v>0</v>
      </c>
      <c r="K3577" s="141" t="s">
        <v>313</v>
      </c>
      <c r="L3577" s="33"/>
      <c r="M3577" s="146" t="s">
        <v>1</v>
      </c>
      <c r="N3577" s="147" t="s">
        <v>40</v>
      </c>
      <c r="P3577" s="148">
        <f>O3577*H3577</f>
        <v>0</v>
      </c>
      <c r="Q3577" s="148">
        <v>0</v>
      </c>
      <c r="R3577" s="148">
        <f>Q3577*H3577</f>
        <v>0</v>
      </c>
      <c r="S3577" s="148">
        <v>0</v>
      </c>
      <c r="T3577" s="149">
        <f>S3577*H3577</f>
        <v>0</v>
      </c>
      <c r="AR3577" s="150" t="s">
        <v>417</v>
      </c>
      <c r="AT3577" s="150" t="s">
        <v>309</v>
      </c>
      <c r="AU3577" s="150" t="s">
        <v>84</v>
      </c>
      <c r="AY3577" s="18" t="s">
        <v>307</v>
      </c>
      <c r="BE3577" s="151">
        <f>IF(N3577="základní",J3577,0)</f>
        <v>0</v>
      </c>
      <c r="BF3577" s="151">
        <f>IF(N3577="snížená",J3577,0)</f>
        <v>0</v>
      </c>
      <c r="BG3577" s="151">
        <f>IF(N3577="zákl. přenesená",J3577,0)</f>
        <v>0</v>
      </c>
      <c r="BH3577" s="151">
        <f>IF(N3577="sníž. přenesená",J3577,0)</f>
        <v>0</v>
      </c>
      <c r="BI3577" s="151">
        <f>IF(N3577="nulová",J3577,0)</f>
        <v>0</v>
      </c>
      <c r="BJ3577" s="18" t="s">
        <v>82</v>
      </c>
      <c r="BK3577" s="151">
        <f>ROUND(I3577*H3577,2)</f>
        <v>0</v>
      </c>
      <c r="BL3577" s="18" t="s">
        <v>417</v>
      </c>
      <c r="BM3577" s="150" t="s">
        <v>4277</v>
      </c>
    </row>
    <row r="3578" spans="2:65" s="1" customFormat="1" ht="29.25">
      <c r="B3578" s="33"/>
      <c r="D3578" s="152" t="s">
        <v>316</v>
      </c>
      <c r="F3578" s="153" t="s">
        <v>1824</v>
      </c>
      <c r="I3578" s="154"/>
      <c r="L3578" s="33"/>
      <c r="M3578" s="155"/>
      <c r="T3578" s="57"/>
      <c r="AT3578" s="18" t="s">
        <v>316</v>
      </c>
      <c r="AU3578" s="18" t="s">
        <v>84</v>
      </c>
    </row>
    <row r="3579" spans="2:65" s="11" customFormat="1" ht="22.9" customHeight="1">
      <c r="B3579" s="127"/>
      <c r="D3579" s="128" t="s">
        <v>74</v>
      </c>
      <c r="E3579" s="137" t="s">
        <v>1825</v>
      </c>
      <c r="F3579" s="137" t="s">
        <v>1826</v>
      </c>
      <c r="I3579" s="130"/>
      <c r="J3579" s="138">
        <f>BK3579</f>
        <v>0</v>
      </c>
      <c r="L3579" s="127"/>
      <c r="M3579" s="132"/>
      <c r="P3579" s="133">
        <f>SUM(P3580:P3832)</f>
        <v>0</v>
      </c>
      <c r="R3579" s="133">
        <f>SUM(R3580:R3832)</f>
        <v>5.295176399999999</v>
      </c>
      <c r="T3579" s="134">
        <f>SUM(T3580:T3832)</f>
        <v>0</v>
      </c>
      <c r="AR3579" s="128" t="s">
        <v>84</v>
      </c>
      <c r="AT3579" s="135" t="s">
        <v>74</v>
      </c>
      <c r="AU3579" s="135" t="s">
        <v>82</v>
      </c>
      <c r="AY3579" s="128" t="s">
        <v>307</v>
      </c>
      <c r="BK3579" s="136">
        <f>SUM(BK3580:BK3832)</f>
        <v>0</v>
      </c>
    </row>
    <row r="3580" spans="2:65" s="1" customFormat="1" ht="16.5" customHeight="1">
      <c r="B3580" s="33"/>
      <c r="C3580" s="139" t="s">
        <v>4278</v>
      </c>
      <c r="D3580" s="139" t="s">
        <v>309</v>
      </c>
      <c r="E3580" s="140" t="s">
        <v>1869</v>
      </c>
      <c r="F3580" s="141" t="s">
        <v>1870</v>
      </c>
      <c r="G3580" s="142" t="s">
        <v>312</v>
      </c>
      <c r="H3580" s="143">
        <v>66.040000000000006</v>
      </c>
      <c r="I3580" s="144"/>
      <c r="J3580" s="145">
        <f>ROUND(I3580*H3580,2)</f>
        <v>0</v>
      </c>
      <c r="K3580" s="141" t="s">
        <v>313</v>
      </c>
      <c r="L3580" s="33"/>
      <c r="M3580" s="146" t="s">
        <v>1</v>
      </c>
      <c r="N3580" s="147" t="s">
        <v>40</v>
      </c>
      <c r="P3580" s="148">
        <f>O3580*H3580</f>
        <v>0</v>
      </c>
      <c r="Q3580" s="148">
        <v>0</v>
      </c>
      <c r="R3580" s="148">
        <f>Q3580*H3580</f>
        <v>0</v>
      </c>
      <c r="S3580" s="148">
        <v>0</v>
      </c>
      <c r="T3580" s="149">
        <f>S3580*H3580</f>
        <v>0</v>
      </c>
      <c r="AR3580" s="150" t="s">
        <v>417</v>
      </c>
      <c r="AT3580" s="150" t="s">
        <v>309</v>
      </c>
      <c r="AU3580" s="150" t="s">
        <v>84</v>
      </c>
      <c r="AY3580" s="18" t="s">
        <v>307</v>
      </c>
      <c r="BE3580" s="151">
        <f>IF(N3580="základní",J3580,0)</f>
        <v>0</v>
      </c>
      <c r="BF3580" s="151">
        <f>IF(N3580="snížená",J3580,0)</f>
        <v>0</v>
      </c>
      <c r="BG3580" s="151">
        <f>IF(N3580="zákl. přenesená",J3580,0)</f>
        <v>0</v>
      </c>
      <c r="BH3580" s="151">
        <f>IF(N3580="sníž. přenesená",J3580,0)</f>
        <v>0</v>
      </c>
      <c r="BI3580" s="151">
        <f>IF(N3580="nulová",J3580,0)</f>
        <v>0</v>
      </c>
      <c r="BJ3580" s="18" t="s">
        <v>82</v>
      </c>
      <c r="BK3580" s="151">
        <f>ROUND(I3580*H3580,2)</f>
        <v>0</v>
      </c>
      <c r="BL3580" s="18" t="s">
        <v>417</v>
      </c>
      <c r="BM3580" s="150" t="s">
        <v>4279</v>
      </c>
    </row>
    <row r="3581" spans="2:65" s="1" customFormat="1" ht="11.25">
      <c r="B3581" s="33"/>
      <c r="D3581" s="152" t="s">
        <v>316</v>
      </c>
      <c r="F3581" s="153" t="s">
        <v>1872</v>
      </c>
      <c r="I3581" s="154"/>
      <c r="L3581" s="33"/>
      <c r="M3581" s="155"/>
      <c r="T3581" s="57"/>
      <c r="AT3581" s="18" t="s">
        <v>316</v>
      </c>
      <c r="AU3581" s="18" t="s">
        <v>84</v>
      </c>
    </row>
    <row r="3582" spans="2:65" s="13" customFormat="1" ht="11.25">
      <c r="B3582" s="162"/>
      <c r="D3582" s="152" t="s">
        <v>318</v>
      </c>
      <c r="E3582" s="163" t="s">
        <v>1</v>
      </c>
      <c r="F3582" s="164" t="s">
        <v>4280</v>
      </c>
      <c r="H3582" s="165">
        <v>47.55</v>
      </c>
      <c r="I3582" s="166"/>
      <c r="L3582" s="162"/>
      <c r="M3582" s="167"/>
      <c r="T3582" s="168"/>
      <c r="AT3582" s="163" t="s">
        <v>318</v>
      </c>
      <c r="AU3582" s="163" t="s">
        <v>84</v>
      </c>
      <c r="AV3582" s="13" t="s">
        <v>84</v>
      </c>
      <c r="AW3582" s="13" t="s">
        <v>32</v>
      </c>
      <c r="AX3582" s="13" t="s">
        <v>75</v>
      </c>
      <c r="AY3582" s="163" t="s">
        <v>307</v>
      </c>
    </row>
    <row r="3583" spans="2:65" s="13" customFormat="1" ht="11.25">
      <c r="B3583" s="162"/>
      <c r="D3583" s="152" t="s">
        <v>318</v>
      </c>
      <c r="E3583" s="163" t="s">
        <v>1</v>
      </c>
      <c r="F3583" s="164" t="s">
        <v>2397</v>
      </c>
      <c r="H3583" s="165">
        <v>18.489999999999998</v>
      </c>
      <c r="I3583" s="166"/>
      <c r="L3583" s="162"/>
      <c r="M3583" s="167"/>
      <c r="T3583" s="168"/>
      <c r="AT3583" s="163" t="s">
        <v>318</v>
      </c>
      <c r="AU3583" s="163" t="s">
        <v>84</v>
      </c>
      <c r="AV3583" s="13" t="s">
        <v>84</v>
      </c>
      <c r="AW3583" s="13" t="s">
        <v>32</v>
      </c>
      <c r="AX3583" s="13" t="s">
        <v>75</v>
      </c>
      <c r="AY3583" s="163" t="s">
        <v>307</v>
      </c>
    </row>
    <row r="3584" spans="2:65" s="14" customFormat="1" ht="11.25">
      <c r="B3584" s="169"/>
      <c r="D3584" s="152" t="s">
        <v>318</v>
      </c>
      <c r="E3584" s="170" t="s">
        <v>1</v>
      </c>
      <c r="F3584" s="171" t="s">
        <v>325</v>
      </c>
      <c r="H3584" s="172">
        <v>66.040000000000006</v>
      </c>
      <c r="I3584" s="173"/>
      <c r="L3584" s="169"/>
      <c r="M3584" s="174"/>
      <c r="T3584" s="175"/>
      <c r="AT3584" s="170" t="s">
        <v>318</v>
      </c>
      <c r="AU3584" s="170" t="s">
        <v>84</v>
      </c>
      <c r="AV3584" s="14" t="s">
        <v>314</v>
      </c>
      <c r="AW3584" s="14" t="s">
        <v>32</v>
      </c>
      <c r="AX3584" s="14" t="s">
        <v>82</v>
      </c>
      <c r="AY3584" s="170" t="s">
        <v>307</v>
      </c>
    </row>
    <row r="3585" spans="2:47" s="1" customFormat="1" ht="11.25">
      <c r="B3585" s="33"/>
      <c r="D3585" s="152" t="s">
        <v>648</v>
      </c>
      <c r="F3585" s="187" t="s">
        <v>3375</v>
      </c>
      <c r="L3585" s="33"/>
      <c r="M3585" s="155"/>
      <c r="T3585" s="57"/>
      <c r="AU3585" s="18" t="s">
        <v>84</v>
      </c>
    </row>
    <row r="3586" spans="2:47" s="1" customFormat="1" ht="11.25">
      <c r="B3586" s="33"/>
      <c r="D3586" s="152" t="s">
        <v>648</v>
      </c>
      <c r="F3586" s="188" t="s">
        <v>3110</v>
      </c>
      <c r="H3586" s="189">
        <v>0</v>
      </c>
      <c r="L3586" s="33"/>
      <c r="M3586" s="155"/>
      <c r="T3586" s="57"/>
      <c r="AU3586" s="18" t="s">
        <v>84</v>
      </c>
    </row>
    <row r="3587" spans="2:47" s="1" customFormat="1" ht="11.25">
      <c r="B3587" s="33"/>
      <c r="D3587" s="152" t="s">
        <v>648</v>
      </c>
      <c r="F3587" s="188" t="s">
        <v>3376</v>
      </c>
      <c r="H3587" s="189">
        <v>5.73</v>
      </c>
      <c r="L3587" s="33"/>
      <c r="M3587" s="155"/>
      <c r="T3587" s="57"/>
      <c r="AU3587" s="18" t="s">
        <v>84</v>
      </c>
    </row>
    <row r="3588" spans="2:47" s="1" customFormat="1" ht="11.25">
      <c r="B3588" s="33"/>
      <c r="D3588" s="152" t="s">
        <v>648</v>
      </c>
      <c r="F3588" s="188" t="s">
        <v>3112</v>
      </c>
      <c r="H3588" s="189">
        <v>0</v>
      </c>
      <c r="L3588" s="33"/>
      <c r="M3588" s="155"/>
      <c r="T3588" s="57"/>
      <c r="AU3588" s="18" t="s">
        <v>84</v>
      </c>
    </row>
    <row r="3589" spans="2:47" s="1" customFormat="1" ht="11.25">
      <c r="B3589" s="33"/>
      <c r="D3589" s="152" t="s">
        <v>648</v>
      </c>
      <c r="F3589" s="188" t="s">
        <v>3377</v>
      </c>
      <c r="H3589" s="189">
        <v>1.83</v>
      </c>
      <c r="L3589" s="33"/>
      <c r="M3589" s="155"/>
      <c r="T3589" s="57"/>
      <c r="AU3589" s="18" t="s">
        <v>84</v>
      </c>
    </row>
    <row r="3590" spans="2:47" s="1" customFormat="1" ht="11.25">
      <c r="B3590" s="33"/>
      <c r="D3590" s="152" t="s">
        <v>648</v>
      </c>
      <c r="F3590" s="188" t="s">
        <v>3114</v>
      </c>
      <c r="H3590" s="189">
        <v>0</v>
      </c>
      <c r="L3590" s="33"/>
      <c r="M3590" s="155"/>
      <c r="T3590" s="57"/>
      <c r="AU3590" s="18" t="s">
        <v>84</v>
      </c>
    </row>
    <row r="3591" spans="2:47" s="1" customFormat="1" ht="11.25">
      <c r="B3591" s="33"/>
      <c r="D3591" s="152" t="s">
        <v>648</v>
      </c>
      <c r="F3591" s="188" t="s">
        <v>3378</v>
      </c>
      <c r="H3591" s="189">
        <v>4.9800000000000004</v>
      </c>
      <c r="L3591" s="33"/>
      <c r="M3591" s="155"/>
      <c r="T3591" s="57"/>
      <c r="AU3591" s="18" t="s">
        <v>84</v>
      </c>
    </row>
    <row r="3592" spans="2:47" s="1" customFormat="1" ht="11.25">
      <c r="B3592" s="33"/>
      <c r="D3592" s="152" t="s">
        <v>648</v>
      </c>
      <c r="F3592" s="188" t="s">
        <v>3116</v>
      </c>
      <c r="H3592" s="189">
        <v>0</v>
      </c>
      <c r="L3592" s="33"/>
      <c r="M3592" s="155"/>
      <c r="T3592" s="57"/>
      <c r="AU3592" s="18" t="s">
        <v>84</v>
      </c>
    </row>
    <row r="3593" spans="2:47" s="1" customFormat="1" ht="11.25">
      <c r="B3593" s="33"/>
      <c r="D3593" s="152" t="s">
        <v>648</v>
      </c>
      <c r="F3593" s="188" t="s">
        <v>3379</v>
      </c>
      <c r="H3593" s="189">
        <v>8.98</v>
      </c>
      <c r="L3593" s="33"/>
      <c r="M3593" s="155"/>
      <c r="T3593" s="57"/>
      <c r="AU3593" s="18" t="s">
        <v>84</v>
      </c>
    </row>
    <row r="3594" spans="2:47" s="1" customFormat="1" ht="11.25">
      <c r="B3594" s="33"/>
      <c r="D3594" s="152" t="s">
        <v>648</v>
      </c>
      <c r="F3594" s="188" t="s">
        <v>325</v>
      </c>
      <c r="H3594" s="189">
        <v>21.52</v>
      </c>
      <c r="L3594" s="33"/>
      <c r="M3594" s="155"/>
      <c r="T3594" s="57"/>
      <c r="AU3594" s="18" t="s">
        <v>84</v>
      </c>
    </row>
    <row r="3595" spans="2:47" s="1" customFormat="1" ht="11.25">
      <c r="B3595" s="33"/>
      <c r="D3595" s="152" t="s">
        <v>648</v>
      </c>
      <c r="F3595" s="187" t="s">
        <v>3383</v>
      </c>
      <c r="L3595" s="33"/>
      <c r="M3595" s="155"/>
      <c r="T3595" s="57"/>
      <c r="AU3595" s="18" t="s">
        <v>84</v>
      </c>
    </row>
    <row r="3596" spans="2:47" s="1" customFormat="1" ht="11.25">
      <c r="B3596" s="33"/>
      <c r="D3596" s="152" t="s">
        <v>648</v>
      </c>
      <c r="F3596" s="188" t="s">
        <v>3122</v>
      </c>
      <c r="H3596" s="189">
        <v>0</v>
      </c>
      <c r="L3596" s="33"/>
      <c r="M3596" s="155"/>
      <c r="T3596" s="57"/>
      <c r="AU3596" s="18" t="s">
        <v>84</v>
      </c>
    </row>
    <row r="3597" spans="2:47" s="1" customFormat="1" ht="11.25">
      <c r="B3597" s="33"/>
      <c r="D3597" s="152" t="s">
        <v>648</v>
      </c>
      <c r="F3597" s="188" t="s">
        <v>3384</v>
      </c>
      <c r="H3597" s="189">
        <v>4.45</v>
      </c>
      <c r="L3597" s="33"/>
      <c r="M3597" s="155"/>
      <c r="T3597" s="57"/>
      <c r="AU3597" s="18" t="s">
        <v>84</v>
      </c>
    </row>
    <row r="3598" spans="2:47" s="1" customFormat="1" ht="11.25">
      <c r="B3598" s="33"/>
      <c r="D3598" s="152" t="s">
        <v>648</v>
      </c>
      <c r="F3598" s="188" t="s">
        <v>3129</v>
      </c>
      <c r="H3598" s="189">
        <v>0</v>
      </c>
      <c r="L3598" s="33"/>
      <c r="M3598" s="155"/>
      <c r="T3598" s="57"/>
      <c r="AU3598" s="18" t="s">
        <v>84</v>
      </c>
    </row>
    <row r="3599" spans="2:47" s="1" customFormat="1" ht="11.25">
      <c r="B3599" s="33"/>
      <c r="D3599" s="152" t="s">
        <v>648</v>
      </c>
      <c r="F3599" s="188" t="s">
        <v>3385</v>
      </c>
      <c r="H3599" s="189">
        <v>5.23</v>
      </c>
      <c r="L3599" s="33"/>
      <c r="M3599" s="155"/>
      <c r="T3599" s="57"/>
      <c r="AU3599" s="18" t="s">
        <v>84</v>
      </c>
    </row>
    <row r="3600" spans="2:47" s="1" customFormat="1" ht="11.25">
      <c r="B3600" s="33"/>
      <c r="D3600" s="152" t="s">
        <v>648</v>
      </c>
      <c r="F3600" s="188" t="s">
        <v>3136</v>
      </c>
      <c r="H3600" s="189">
        <v>0</v>
      </c>
      <c r="L3600" s="33"/>
      <c r="M3600" s="155"/>
      <c r="T3600" s="57"/>
      <c r="AU3600" s="18" t="s">
        <v>84</v>
      </c>
    </row>
    <row r="3601" spans="2:47" s="1" customFormat="1" ht="11.25">
      <c r="B3601" s="33"/>
      <c r="D3601" s="152" t="s">
        <v>648</v>
      </c>
      <c r="F3601" s="188" t="s">
        <v>3202</v>
      </c>
      <c r="H3601" s="189">
        <v>1.94</v>
      </c>
      <c r="L3601" s="33"/>
      <c r="M3601" s="155"/>
      <c r="T3601" s="57"/>
      <c r="AU3601" s="18" t="s">
        <v>84</v>
      </c>
    </row>
    <row r="3602" spans="2:47" s="1" customFormat="1" ht="11.25">
      <c r="B3602" s="33"/>
      <c r="D3602" s="152" t="s">
        <v>648</v>
      </c>
      <c r="F3602" s="188" t="s">
        <v>3138</v>
      </c>
      <c r="H3602" s="189">
        <v>0</v>
      </c>
      <c r="L3602" s="33"/>
      <c r="M3602" s="155"/>
      <c r="T3602" s="57"/>
      <c r="AU3602" s="18" t="s">
        <v>84</v>
      </c>
    </row>
    <row r="3603" spans="2:47" s="1" customFormat="1" ht="11.25">
      <c r="B3603" s="33"/>
      <c r="D3603" s="152" t="s">
        <v>648</v>
      </c>
      <c r="F3603" s="188" t="s">
        <v>3386</v>
      </c>
      <c r="H3603" s="189">
        <v>3.5</v>
      </c>
      <c r="L3603" s="33"/>
      <c r="M3603" s="155"/>
      <c r="T3603" s="57"/>
      <c r="AU3603" s="18" t="s">
        <v>84</v>
      </c>
    </row>
    <row r="3604" spans="2:47" s="1" customFormat="1" ht="11.25">
      <c r="B3604" s="33"/>
      <c r="D3604" s="152" t="s">
        <v>648</v>
      </c>
      <c r="F3604" s="188" t="s">
        <v>3140</v>
      </c>
      <c r="H3604" s="189">
        <v>0</v>
      </c>
      <c r="L3604" s="33"/>
      <c r="M3604" s="155"/>
      <c r="T3604" s="57"/>
      <c r="AU3604" s="18" t="s">
        <v>84</v>
      </c>
    </row>
    <row r="3605" spans="2:47" s="1" customFormat="1" ht="11.25">
      <c r="B3605" s="33"/>
      <c r="D3605" s="152" t="s">
        <v>648</v>
      </c>
      <c r="F3605" s="188" t="s">
        <v>3203</v>
      </c>
      <c r="H3605" s="189">
        <v>5.47</v>
      </c>
      <c r="L3605" s="33"/>
      <c r="M3605" s="155"/>
      <c r="T3605" s="57"/>
      <c r="AU3605" s="18" t="s">
        <v>84</v>
      </c>
    </row>
    <row r="3606" spans="2:47" s="1" customFormat="1" ht="11.25">
      <c r="B3606" s="33"/>
      <c r="D3606" s="152" t="s">
        <v>648</v>
      </c>
      <c r="F3606" s="188" t="s">
        <v>3143</v>
      </c>
      <c r="H3606" s="189">
        <v>0</v>
      </c>
      <c r="L3606" s="33"/>
      <c r="M3606" s="155"/>
      <c r="T3606" s="57"/>
      <c r="AU3606" s="18" t="s">
        <v>84</v>
      </c>
    </row>
    <row r="3607" spans="2:47" s="1" customFormat="1" ht="11.25">
      <c r="B3607" s="33"/>
      <c r="D3607" s="152" t="s">
        <v>648</v>
      </c>
      <c r="F3607" s="188" t="s">
        <v>3202</v>
      </c>
      <c r="H3607" s="189">
        <v>1.94</v>
      </c>
      <c r="L3607" s="33"/>
      <c r="M3607" s="155"/>
      <c r="T3607" s="57"/>
      <c r="AU3607" s="18" t="s">
        <v>84</v>
      </c>
    </row>
    <row r="3608" spans="2:47" s="1" customFormat="1" ht="11.25">
      <c r="B3608" s="33"/>
      <c r="D3608" s="152" t="s">
        <v>648</v>
      </c>
      <c r="F3608" s="188" t="s">
        <v>3144</v>
      </c>
      <c r="H3608" s="189">
        <v>0</v>
      </c>
      <c r="L3608" s="33"/>
      <c r="M3608" s="155"/>
      <c r="T3608" s="57"/>
      <c r="AU3608" s="18" t="s">
        <v>84</v>
      </c>
    </row>
    <row r="3609" spans="2:47" s="1" customFormat="1" ht="11.25">
      <c r="B3609" s="33"/>
      <c r="D3609" s="152" t="s">
        <v>648</v>
      </c>
      <c r="F3609" s="188" t="s">
        <v>3386</v>
      </c>
      <c r="H3609" s="189">
        <v>3.5</v>
      </c>
      <c r="L3609" s="33"/>
      <c r="M3609" s="155"/>
      <c r="T3609" s="57"/>
      <c r="AU3609" s="18" t="s">
        <v>84</v>
      </c>
    </row>
    <row r="3610" spans="2:47" s="1" customFormat="1" ht="11.25">
      <c r="B3610" s="33"/>
      <c r="D3610" s="152" t="s">
        <v>648</v>
      </c>
      <c r="F3610" s="188" t="s">
        <v>325</v>
      </c>
      <c r="H3610" s="189">
        <v>26.03</v>
      </c>
      <c r="L3610" s="33"/>
      <c r="M3610" s="155"/>
      <c r="T3610" s="57"/>
      <c r="AU3610" s="18" t="s">
        <v>84</v>
      </c>
    </row>
    <row r="3611" spans="2:47" s="1" customFormat="1" ht="11.25">
      <c r="B3611" s="33"/>
      <c r="D3611" s="152" t="s">
        <v>648</v>
      </c>
      <c r="F3611" s="187" t="s">
        <v>3396</v>
      </c>
      <c r="L3611" s="33"/>
      <c r="M3611" s="155"/>
      <c r="T3611" s="57"/>
      <c r="AU3611" s="18" t="s">
        <v>84</v>
      </c>
    </row>
    <row r="3612" spans="2:47" s="1" customFormat="1" ht="11.25">
      <c r="B3612" s="33"/>
      <c r="D3612" s="152" t="s">
        <v>648</v>
      </c>
      <c r="F3612" s="188" t="s">
        <v>3155</v>
      </c>
      <c r="H3612" s="189">
        <v>0</v>
      </c>
      <c r="L3612" s="33"/>
      <c r="M3612" s="155"/>
      <c r="T3612" s="57"/>
      <c r="AU3612" s="18" t="s">
        <v>84</v>
      </c>
    </row>
    <row r="3613" spans="2:47" s="1" customFormat="1" ht="11.25">
      <c r="B3613" s="33"/>
      <c r="D3613" s="152" t="s">
        <v>648</v>
      </c>
      <c r="F3613" s="188" t="s">
        <v>3397</v>
      </c>
      <c r="H3613" s="189">
        <v>8.93</v>
      </c>
      <c r="L3613" s="33"/>
      <c r="M3613" s="155"/>
      <c r="T3613" s="57"/>
      <c r="AU3613" s="18" t="s">
        <v>84</v>
      </c>
    </row>
    <row r="3614" spans="2:47" s="1" customFormat="1" ht="11.25">
      <c r="B3614" s="33"/>
      <c r="D3614" s="152" t="s">
        <v>648</v>
      </c>
      <c r="F3614" s="188" t="s">
        <v>3157</v>
      </c>
      <c r="H3614" s="189">
        <v>0</v>
      </c>
      <c r="L3614" s="33"/>
      <c r="M3614" s="155"/>
      <c r="T3614" s="57"/>
      <c r="AU3614" s="18" t="s">
        <v>84</v>
      </c>
    </row>
    <row r="3615" spans="2:47" s="1" customFormat="1" ht="11.25">
      <c r="B3615" s="33"/>
      <c r="D3615" s="152" t="s">
        <v>648</v>
      </c>
      <c r="F3615" s="188" t="s">
        <v>3398</v>
      </c>
      <c r="H3615" s="189">
        <v>5.68</v>
      </c>
      <c r="L3615" s="33"/>
      <c r="M3615" s="155"/>
      <c r="T3615" s="57"/>
      <c r="AU3615" s="18" t="s">
        <v>84</v>
      </c>
    </row>
    <row r="3616" spans="2:47" s="1" customFormat="1" ht="11.25">
      <c r="B3616" s="33"/>
      <c r="D3616" s="152" t="s">
        <v>648</v>
      </c>
      <c r="F3616" s="188" t="s">
        <v>3159</v>
      </c>
      <c r="H3616" s="189">
        <v>0</v>
      </c>
      <c r="L3616" s="33"/>
      <c r="M3616" s="155"/>
      <c r="T3616" s="57"/>
      <c r="AU3616" s="18" t="s">
        <v>84</v>
      </c>
    </row>
    <row r="3617" spans="2:65" s="1" customFormat="1" ht="11.25">
      <c r="B3617" s="33"/>
      <c r="D3617" s="152" t="s">
        <v>648</v>
      </c>
      <c r="F3617" s="188" t="s">
        <v>3399</v>
      </c>
      <c r="H3617" s="189">
        <v>3.88</v>
      </c>
      <c r="L3617" s="33"/>
      <c r="M3617" s="155"/>
      <c r="T3617" s="57"/>
      <c r="AU3617" s="18" t="s">
        <v>84</v>
      </c>
    </row>
    <row r="3618" spans="2:65" s="1" customFormat="1" ht="11.25">
      <c r="B3618" s="33"/>
      <c r="D3618" s="152" t="s">
        <v>648</v>
      </c>
      <c r="F3618" s="188" t="s">
        <v>325</v>
      </c>
      <c r="H3618" s="189">
        <v>18.489999999999998</v>
      </c>
      <c r="L3618" s="33"/>
      <c r="M3618" s="155"/>
      <c r="T3618" s="57"/>
      <c r="AU3618" s="18" t="s">
        <v>84</v>
      </c>
    </row>
    <row r="3619" spans="2:65" s="1" customFormat="1" ht="16.5" customHeight="1">
      <c r="B3619" s="33"/>
      <c r="C3619" s="139" t="s">
        <v>4281</v>
      </c>
      <c r="D3619" s="139" t="s">
        <v>309</v>
      </c>
      <c r="E3619" s="140" t="s">
        <v>1875</v>
      </c>
      <c r="F3619" s="141" t="s">
        <v>1876</v>
      </c>
      <c r="G3619" s="142" t="s">
        <v>312</v>
      </c>
      <c r="H3619" s="143">
        <v>66.040000000000006</v>
      </c>
      <c r="I3619" s="144"/>
      <c r="J3619" s="145">
        <f>ROUND(I3619*H3619,2)</f>
        <v>0</v>
      </c>
      <c r="K3619" s="141" t="s">
        <v>313</v>
      </c>
      <c r="L3619" s="33"/>
      <c r="M3619" s="146" t="s">
        <v>1</v>
      </c>
      <c r="N3619" s="147" t="s">
        <v>40</v>
      </c>
      <c r="P3619" s="148">
        <f>O3619*H3619</f>
        <v>0</v>
      </c>
      <c r="Q3619" s="148">
        <v>2.9999999999999997E-4</v>
      </c>
      <c r="R3619" s="148">
        <f>Q3619*H3619</f>
        <v>1.9812E-2</v>
      </c>
      <c r="S3619" s="148">
        <v>0</v>
      </c>
      <c r="T3619" s="149">
        <f>S3619*H3619</f>
        <v>0</v>
      </c>
      <c r="AR3619" s="150" t="s">
        <v>417</v>
      </c>
      <c r="AT3619" s="150" t="s">
        <v>309</v>
      </c>
      <c r="AU3619" s="150" t="s">
        <v>84</v>
      </c>
      <c r="AY3619" s="18" t="s">
        <v>307</v>
      </c>
      <c r="BE3619" s="151">
        <f>IF(N3619="základní",J3619,0)</f>
        <v>0</v>
      </c>
      <c r="BF3619" s="151">
        <f>IF(N3619="snížená",J3619,0)</f>
        <v>0</v>
      </c>
      <c r="BG3619" s="151">
        <f>IF(N3619="zákl. přenesená",J3619,0)</f>
        <v>0</v>
      </c>
      <c r="BH3619" s="151">
        <f>IF(N3619="sníž. přenesená",J3619,0)</f>
        <v>0</v>
      </c>
      <c r="BI3619" s="151">
        <f>IF(N3619="nulová",J3619,0)</f>
        <v>0</v>
      </c>
      <c r="BJ3619" s="18" t="s">
        <v>82</v>
      </c>
      <c r="BK3619" s="151">
        <f>ROUND(I3619*H3619,2)</f>
        <v>0</v>
      </c>
      <c r="BL3619" s="18" t="s">
        <v>417</v>
      </c>
      <c r="BM3619" s="150" t="s">
        <v>4282</v>
      </c>
    </row>
    <row r="3620" spans="2:65" s="1" customFormat="1" ht="19.5">
      <c r="B3620" s="33"/>
      <c r="D3620" s="152" t="s">
        <v>316</v>
      </c>
      <c r="F3620" s="153" t="s">
        <v>1878</v>
      </c>
      <c r="I3620" s="154"/>
      <c r="L3620" s="33"/>
      <c r="M3620" s="155"/>
      <c r="T3620" s="57"/>
      <c r="AT3620" s="18" t="s">
        <v>316</v>
      </c>
      <c r="AU3620" s="18" t="s">
        <v>84</v>
      </c>
    </row>
    <row r="3621" spans="2:65" s="13" customFormat="1" ht="11.25">
      <c r="B3621" s="162"/>
      <c r="D3621" s="152" t="s">
        <v>318</v>
      </c>
      <c r="E3621" s="163" t="s">
        <v>1</v>
      </c>
      <c r="F3621" s="164" t="s">
        <v>4280</v>
      </c>
      <c r="H3621" s="165">
        <v>47.55</v>
      </c>
      <c r="I3621" s="166"/>
      <c r="L3621" s="162"/>
      <c r="M3621" s="167"/>
      <c r="T3621" s="168"/>
      <c r="AT3621" s="163" t="s">
        <v>318</v>
      </c>
      <c r="AU3621" s="163" t="s">
        <v>84</v>
      </c>
      <c r="AV3621" s="13" t="s">
        <v>84</v>
      </c>
      <c r="AW3621" s="13" t="s">
        <v>32</v>
      </c>
      <c r="AX3621" s="13" t="s">
        <v>75</v>
      </c>
      <c r="AY3621" s="163" t="s">
        <v>307</v>
      </c>
    </row>
    <row r="3622" spans="2:65" s="13" customFormat="1" ht="11.25">
      <c r="B3622" s="162"/>
      <c r="D3622" s="152" t="s">
        <v>318</v>
      </c>
      <c r="E3622" s="163" t="s">
        <v>1</v>
      </c>
      <c r="F3622" s="164" t="s">
        <v>2397</v>
      </c>
      <c r="H3622" s="165">
        <v>18.489999999999998</v>
      </c>
      <c r="I3622" s="166"/>
      <c r="L3622" s="162"/>
      <c r="M3622" s="167"/>
      <c r="T3622" s="168"/>
      <c r="AT3622" s="163" t="s">
        <v>318</v>
      </c>
      <c r="AU3622" s="163" t="s">
        <v>84</v>
      </c>
      <c r="AV3622" s="13" t="s">
        <v>84</v>
      </c>
      <c r="AW3622" s="13" t="s">
        <v>32</v>
      </c>
      <c r="AX3622" s="13" t="s">
        <v>75</v>
      </c>
      <c r="AY3622" s="163" t="s">
        <v>307</v>
      </c>
    </row>
    <row r="3623" spans="2:65" s="14" customFormat="1" ht="11.25">
      <c r="B3623" s="169"/>
      <c r="D3623" s="152" t="s">
        <v>318</v>
      </c>
      <c r="E3623" s="170" t="s">
        <v>1</v>
      </c>
      <c r="F3623" s="171" t="s">
        <v>325</v>
      </c>
      <c r="H3623" s="172">
        <v>66.040000000000006</v>
      </c>
      <c r="I3623" s="173"/>
      <c r="L3623" s="169"/>
      <c r="M3623" s="174"/>
      <c r="T3623" s="175"/>
      <c r="AT3623" s="170" t="s">
        <v>318</v>
      </c>
      <c r="AU3623" s="170" t="s">
        <v>84</v>
      </c>
      <c r="AV3623" s="14" t="s">
        <v>314</v>
      </c>
      <c r="AW3623" s="14" t="s">
        <v>32</v>
      </c>
      <c r="AX3623" s="14" t="s">
        <v>82</v>
      </c>
      <c r="AY3623" s="170" t="s">
        <v>307</v>
      </c>
    </row>
    <row r="3624" spans="2:65" s="1" customFormat="1" ht="11.25">
      <c r="B3624" s="33"/>
      <c r="D3624" s="152" t="s">
        <v>648</v>
      </c>
      <c r="F3624" s="187" t="s">
        <v>3375</v>
      </c>
      <c r="L3624" s="33"/>
      <c r="M3624" s="155"/>
      <c r="T3624" s="57"/>
      <c r="AU3624" s="18" t="s">
        <v>84</v>
      </c>
    </row>
    <row r="3625" spans="2:65" s="1" customFormat="1" ht="11.25">
      <c r="B3625" s="33"/>
      <c r="D3625" s="152" t="s">
        <v>648</v>
      </c>
      <c r="F3625" s="188" t="s">
        <v>3110</v>
      </c>
      <c r="H3625" s="189">
        <v>0</v>
      </c>
      <c r="L3625" s="33"/>
      <c r="M3625" s="155"/>
      <c r="T3625" s="57"/>
      <c r="AU3625" s="18" t="s">
        <v>84</v>
      </c>
    </row>
    <row r="3626" spans="2:65" s="1" customFormat="1" ht="11.25">
      <c r="B3626" s="33"/>
      <c r="D3626" s="152" t="s">
        <v>648</v>
      </c>
      <c r="F3626" s="188" t="s">
        <v>3376</v>
      </c>
      <c r="H3626" s="189">
        <v>5.73</v>
      </c>
      <c r="L3626" s="33"/>
      <c r="M3626" s="155"/>
      <c r="T3626" s="57"/>
      <c r="AU3626" s="18" t="s">
        <v>84</v>
      </c>
    </row>
    <row r="3627" spans="2:65" s="1" customFormat="1" ht="11.25">
      <c r="B3627" s="33"/>
      <c r="D3627" s="152" t="s">
        <v>648</v>
      </c>
      <c r="F3627" s="188" t="s">
        <v>3112</v>
      </c>
      <c r="H3627" s="189">
        <v>0</v>
      </c>
      <c r="L3627" s="33"/>
      <c r="M3627" s="155"/>
      <c r="T3627" s="57"/>
      <c r="AU3627" s="18" t="s">
        <v>84</v>
      </c>
    </row>
    <row r="3628" spans="2:65" s="1" customFormat="1" ht="11.25">
      <c r="B3628" s="33"/>
      <c r="D3628" s="152" t="s">
        <v>648</v>
      </c>
      <c r="F3628" s="188" t="s">
        <v>3377</v>
      </c>
      <c r="H3628" s="189">
        <v>1.83</v>
      </c>
      <c r="L3628" s="33"/>
      <c r="M3628" s="155"/>
      <c r="T3628" s="57"/>
      <c r="AU3628" s="18" t="s">
        <v>84</v>
      </c>
    </row>
    <row r="3629" spans="2:65" s="1" customFormat="1" ht="11.25">
      <c r="B3629" s="33"/>
      <c r="D3629" s="152" t="s">
        <v>648</v>
      </c>
      <c r="F3629" s="188" t="s">
        <v>3114</v>
      </c>
      <c r="H3629" s="189">
        <v>0</v>
      </c>
      <c r="L3629" s="33"/>
      <c r="M3629" s="155"/>
      <c r="T3629" s="57"/>
      <c r="AU3629" s="18" t="s">
        <v>84</v>
      </c>
    </row>
    <row r="3630" spans="2:65" s="1" customFormat="1" ht="11.25">
      <c r="B3630" s="33"/>
      <c r="D3630" s="152" t="s">
        <v>648</v>
      </c>
      <c r="F3630" s="188" t="s">
        <v>3378</v>
      </c>
      <c r="H3630" s="189">
        <v>4.9800000000000004</v>
      </c>
      <c r="L3630" s="33"/>
      <c r="M3630" s="155"/>
      <c r="T3630" s="57"/>
      <c r="AU3630" s="18" t="s">
        <v>84</v>
      </c>
    </row>
    <row r="3631" spans="2:65" s="1" customFormat="1" ht="11.25">
      <c r="B3631" s="33"/>
      <c r="D3631" s="152" t="s">
        <v>648</v>
      </c>
      <c r="F3631" s="188" t="s">
        <v>3116</v>
      </c>
      <c r="H3631" s="189">
        <v>0</v>
      </c>
      <c r="L3631" s="33"/>
      <c r="M3631" s="155"/>
      <c r="T3631" s="57"/>
      <c r="AU3631" s="18" t="s">
        <v>84</v>
      </c>
    </row>
    <row r="3632" spans="2:65" s="1" customFormat="1" ht="11.25">
      <c r="B3632" s="33"/>
      <c r="D3632" s="152" t="s">
        <v>648</v>
      </c>
      <c r="F3632" s="188" t="s">
        <v>3379</v>
      </c>
      <c r="H3632" s="189">
        <v>8.98</v>
      </c>
      <c r="L3632" s="33"/>
      <c r="M3632" s="155"/>
      <c r="T3632" s="57"/>
      <c r="AU3632" s="18" t="s">
        <v>84</v>
      </c>
    </row>
    <row r="3633" spans="2:47" s="1" customFormat="1" ht="11.25">
      <c r="B3633" s="33"/>
      <c r="D3633" s="152" t="s">
        <v>648</v>
      </c>
      <c r="F3633" s="188" t="s">
        <v>325</v>
      </c>
      <c r="H3633" s="189">
        <v>21.52</v>
      </c>
      <c r="L3633" s="33"/>
      <c r="M3633" s="155"/>
      <c r="T3633" s="57"/>
      <c r="AU3633" s="18" t="s">
        <v>84</v>
      </c>
    </row>
    <row r="3634" spans="2:47" s="1" customFormat="1" ht="11.25">
      <c r="B3634" s="33"/>
      <c r="D3634" s="152" t="s">
        <v>648</v>
      </c>
      <c r="F3634" s="187" t="s">
        <v>3383</v>
      </c>
      <c r="L3634" s="33"/>
      <c r="M3634" s="155"/>
      <c r="T3634" s="57"/>
      <c r="AU3634" s="18" t="s">
        <v>84</v>
      </c>
    </row>
    <row r="3635" spans="2:47" s="1" customFormat="1" ht="11.25">
      <c r="B3635" s="33"/>
      <c r="D3635" s="152" t="s">
        <v>648</v>
      </c>
      <c r="F3635" s="188" t="s">
        <v>3122</v>
      </c>
      <c r="H3635" s="189">
        <v>0</v>
      </c>
      <c r="L3635" s="33"/>
      <c r="M3635" s="155"/>
      <c r="T3635" s="57"/>
      <c r="AU3635" s="18" t="s">
        <v>84</v>
      </c>
    </row>
    <row r="3636" spans="2:47" s="1" customFormat="1" ht="11.25">
      <c r="B3636" s="33"/>
      <c r="D3636" s="152" t="s">
        <v>648</v>
      </c>
      <c r="F3636" s="188" t="s">
        <v>3384</v>
      </c>
      <c r="H3636" s="189">
        <v>4.45</v>
      </c>
      <c r="L3636" s="33"/>
      <c r="M3636" s="155"/>
      <c r="T3636" s="57"/>
      <c r="AU3636" s="18" t="s">
        <v>84</v>
      </c>
    </row>
    <row r="3637" spans="2:47" s="1" customFormat="1" ht="11.25">
      <c r="B3637" s="33"/>
      <c r="D3637" s="152" t="s">
        <v>648</v>
      </c>
      <c r="F3637" s="188" t="s">
        <v>3129</v>
      </c>
      <c r="H3637" s="189">
        <v>0</v>
      </c>
      <c r="L3637" s="33"/>
      <c r="M3637" s="155"/>
      <c r="T3637" s="57"/>
      <c r="AU3637" s="18" t="s">
        <v>84</v>
      </c>
    </row>
    <row r="3638" spans="2:47" s="1" customFormat="1" ht="11.25">
      <c r="B3638" s="33"/>
      <c r="D3638" s="152" t="s">
        <v>648</v>
      </c>
      <c r="F3638" s="188" t="s">
        <v>3385</v>
      </c>
      <c r="H3638" s="189">
        <v>5.23</v>
      </c>
      <c r="L3638" s="33"/>
      <c r="M3638" s="155"/>
      <c r="T3638" s="57"/>
      <c r="AU3638" s="18" t="s">
        <v>84</v>
      </c>
    </row>
    <row r="3639" spans="2:47" s="1" customFormat="1" ht="11.25">
      <c r="B3639" s="33"/>
      <c r="D3639" s="152" t="s">
        <v>648</v>
      </c>
      <c r="F3639" s="188" t="s">
        <v>3136</v>
      </c>
      <c r="H3639" s="189">
        <v>0</v>
      </c>
      <c r="L3639" s="33"/>
      <c r="M3639" s="155"/>
      <c r="T3639" s="57"/>
      <c r="AU3639" s="18" t="s">
        <v>84</v>
      </c>
    </row>
    <row r="3640" spans="2:47" s="1" customFormat="1" ht="11.25">
      <c r="B3640" s="33"/>
      <c r="D3640" s="152" t="s">
        <v>648</v>
      </c>
      <c r="F3640" s="188" t="s">
        <v>3202</v>
      </c>
      <c r="H3640" s="189">
        <v>1.94</v>
      </c>
      <c r="L3640" s="33"/>
      <c r="M3640" s="155"/>
      <c r="T3640" s="57"/>
      <c r="AU3640" s="18" t="s">
        <v>84</v>
      </c>
    </row>
    <row r="3641" spans="2:47" s="1" customFormat="1" ht="11.25">
      <c r="B3641" s="33"/>
      <c r="D3641" s="152" t="s">
        <v>648</v>
      </c>
      <c r="F3641" s="188" t="s">
        <v>3138</v>
      </c>
      <c r="H3641" s="189">
        <v>0</v>
      </c>
      <c r="L3641" s="33"/>
      <c r="M3641" s="155"/>
      <c r="T3641" s="57"/>
      <c r="AU3641" s="18" t="s">
        <v>84</v>
      </c>
    </row>
    <row r="3642" spans="2:47" s="1" customFormat="1" ht="11.25">
      <c r="B3642" s="33"/>
      <c r="D3642" s="152" t="s">
        <v>648</v>
      </c>
      <c r="F3642" s="188" t="s">
        <v>3386</v>
      </c>
      <c r="H3642" s="189">
        <v>3.5</v>
      </c>
      <c r="L3642" s="33"/>
      <c r="M3642" s="155"/>
      <c r="T3642" s="57"/>
      <c r="AU3642" s="18" t="s">
        <v>84</v>
      </c>
    </row>
    <row r="3643" spans="2:47" s="1" customFormat="1" ht="11.25">
      <c r="B3643" s="33"/>
      <c r="D3643" s="152" t="s">
        <v>648</v>
      </c>
      <c r="F3643" s="188" t="s">
        <v>3140</v>
      </c>
      <c r="H3643" s="189">
        <v>0</v>
      </c>
      <c r="L3643" s="33"/>
      <c r="M3643" s="155"/>
      <c r="T3643" s="57"/>
      <c r="AU3643" s="18" t="s">
        <v>84</v>
      </c>
    </row>
    <row r="3644" spans="2:47" s="1" customFormat="1" ht="11.25">
      <c r="B3644" s="33"/>
      <c r="D3644" s="152" t="s">
        <v>648</v>
      </c>
      <c r="F3644" s="188" t="s">
        <v>3203</v>
      </c>
      <c r="H3644" s="189">
        <v>5.47</v>
      </c>
      <c r="L3644" s="33"/>
      <c r="M3644" s="155"/>
      <c r="T3644" s="57"/>
      <c r="AU3644" s="18" t="s">
        <v>84</v>
      </c>
    </row>
    <row r="3645" spans="2:47" s="1" customFormat="1" ht="11.25">
      <c r="B3645" s="33"/>
      <c r="D3645" s="152" t="s">
        <v>648</v>
      </c>
      <c r="F3645" s="188" t="s">
        <v>3143</v>
      </c>
      <c r="H3645" s="189">
        <v>0</v>
      </c>
      <c r="L3645" s="33"/>
      <c r="M3645" s="155"/>
      <c r="T3645" s="57"/>
      <c r="AU3645" s="18" t="s">
        <v>84</v>
      </c>
    </row>
    <row r="3646" spans="2:47" s="1" customFormat="1" ht="11.25">
      <c r="B3646" s="33"/>
      <c r="D3646" s="152" t="s">
        <v>648</v>
      </c>
      <c r="F3646" s="188" t="s">
        <v>3202</v>
      </c>
      <c r="H3646" s="189">
        <v>1.94</v>
      </c>
      <c r="L3646" s="33"/>
      <c r="M3646" s="155"/>
      <c r="T3646" s="57"/>
      <c r="AU3646" s="18" t="s">
        <v>84</v>
      </c>
    </row>
    <row r="3647" spans="2:47" s="1" customFormat="1" ht="11.25">
      <c r="B3647" s="33"/>
      <c r="D3647" s="152" t="s">
        <v>648</v>
      </c>
      <c r="F3647" s="188" t="s">
        <v>3144</v>
      </c>
      <c r="H3647" s="189">
        <v>0</v>
      </c>
      <c r="L3647" s="33"/>
      <c r="M3647" s="155"/>
      <c r="T3647" s="57"/>
      <c r="AU3647" s="18" t="s">
        <v>84</v>
      </c>
    </row>
    <row r="3648" spans="2:47" s="1" customFormat="1" ht="11.25">
      <c r="B3648" s="33"/>
      <c r="D3648" s="152" t="s">
        <v>648</v>
      </c>
      <c r="F3648" s="188" t="s">
        <v>3386</v>
      </c>
      <c r="H3648" s="189">
        <v>3.5</v>
      </c>
      <c r="L3648" s="33"/>
      <c r="M3648" s="155"/>
      <c r="T3648" s="57"/>
      <c r="AU3648" s="18" t="s">
        <v>84</v>
      </c>
    </row>
    <row r="3649" spans="2:65" s="1" customFormat="1" ht="11.25">
      <c r="B3649" s="33"/>
      <c r="D3649" s="152" t="s">
        <v>648</v>
      </c>
      <c r="F3649" s="188" t="s">
        <v>325</v>
      </c>
      <c r="H3649" s="189">
        <v>26.03</v>
      </c>
      <c r="L3649" s="33"/>
      <c r="M3649" s="155"/>
      <c r="T3649" s="57"/>
      <c r="AU3649" s="18" t="s">
        <v>84</v>
      </c>
    </row>
    <row r="3650" spans="2:65" s="1" customFormat="1" ht="11.25">
      <c r="B3650" s="33"/>
      <c r="D3650" s="152" t="s">
        <v>648</v>
      </c>
      <c r="F3650" s="187" t="s">
        <v>3396</v>
      </c>
      <c r="L3650" s="33"/>
      <c r="M3650" s="155"/>
      <c r="T3650" s="57"/>
      <c r="AU3650" s="18" t="s">
        <v>84</v>
      </c>
    </row>
    <row r="3651" spans="2:65" s="1" customFormat="1" ht="11.25">
      <c r="B3651" s="33"/>
      <c r="D3651" s="152" t="s">
        <v>648</v>
      </c>
      <c r="F3651" s="188" t="s">
        <v>3155</v>
      </c>
      <c r="H3651" s="189">
        <v>0</v>
      </c>
      <c r="L3651" s="33"/>
      <c r="M3651" s="155"/>
      <c r="T3651" s="57"/>
      <c r="AU3651" s="18" t="s">
        <v>84</v>
      </c>
    </row>
    <row r="3652" spans="2:65" s="1" customFormat="1" ht="11.25">
      <c r="B3652" s="33"/>
      <c r="D3652" s="152" t="s">
        <v>648</v>
      </c>
      <c r="F3652" s="188" t="s">
        <v>3397</v>
      </c>
      <c r="H3652" s="189">
        <v>8.93</v>
      </c>
      <c r="L3652" s="33"/>
      <c r="M3652" s="155"/>
      <c r="T3652" s="57"/>
      <c r="AU3652" s="18" t="s">
        <v>84</v>
      </c>
    </row>
    <row r="3653" spans="2:65" s="1" customFormat="1" ht="11.25">
      <c r="B3653" s="33"/>
      <c r="D3653" s="152" t="s">
        <v>648</v>
      </c>
      <c r="F3653" s="188" t="s">
        <v>3157</v>
      </c>
      <c r="H3653" s="189">
        <v>0</v>
      </c>
      <c r="L3653" s="33"/>
      <c r="M3653" s="155"/>
      <c r="T3653" s="57"/>
      <c r="AU3653" s="18" t="s">
        <v>84</v>
      </c>
    </row>
    <row r="3654" spans="2:65" s="1" customFormat="1" ht="11.25">
      <c r="B3654" s="33"/>
      <c r="D3654" s="152" t="s">
        <v>648</v>
      </c>
      <c r="F3654" s="188" t="s">
        <v>3398</v>
      </c>
      <c r="H3654" s="189">
        <v>5.68</v>
      </c>
      <c r="L3654" s="33"/>
      <c r="M3654" s="155"/>
      <c r="T3654" s="57"/>
      <c r="AU3654" s="18" t="s">
        <v>84</v>
      </c>
    </row>
    <row r="3655" spans="2:65" s="1" customFormat="1" ht="11.25">
      <c r="B3655" s="33"/>
      <c r="D3655" s="152" t="s">
        <v>648</v>
      </c>
      <c r="F3655" s="188" t="s">
        <v>3159</v>
      </c>
      <c r="H3655" s="189">
        <v>0</v>
      </c>
      <c r="L3655" s="33"/>
      <c r="M3655" s="155"/>
      <c r="T3655" s="57"/>
      <c r="AU3655" s="18" t="s">
        <v>84</v>
      </c>
    </row>
    <row r="3656" spans="2:65" s="1" customFormat="1" ht="11.25">
      <c r="B3656" s="33"/>
      <c r="D3656" s="152" t="s">
        <v>648</v>
      </c>
      <c r="F3656" s="188" t="s">
        <v>3399</v>
      </c>
      <c r="H3656" s="189">
        <v>3.88</v>
      </c>
      <c r="L3656" s="33"/>
      <c r="M3656" s="155"/>
      <c r="T3656" s="57"/>
      <c r="AU3656" s="18" t="s">
        <v>84</v>
      </c>
    </row>
    <row r="3657" spans="2:65" s="1" customFormat="1" ht="11.25">
      <c r="B3657" s="33"/>
      <c r="D3657" s="152" t="s">
        <v>648</v>
      </c>
      <c r="F3657" s="188" t="s">
        <v>325</v>
      </c>
      <c r="H3657" s="189">
        <v>18.489999999999998</v>
      </c>
      <c r="L3657" s="33"/>
      <c r="M3657" s="155"/>
      <c r="T3657" s="57"/>
      <c r="AU3657" s="18" t="s">
        <v>84</v>
      </c>
    </row>
    <row r="3658" spans="2:65" s="1" customFormat="1" ht="21.75" customHeight="1">
      <c r="B3658" s="33"/>
      <c r="C3658" s="139" t="s">
        <v>4283</v>
      </c>
      <c r="D3658" s="139" t="s">
        <v>309</v>
      </c>
      <c r="E3658" s="140" t="s">
        <v>1864</v>
      </c>
      <c r="F3658" s="141" t="s">
        <v>1865</v>
      </c>
      <c r="G3658" s="142" t="s">
        <v>312</v>
      </c>
      <c r="H3658" s="143">
        <v>66.040000000000006</v>
      </c>
      <c r="I3658" s="144"/>
      <c r="J3658" s="145">
        <f>ROUND(I3658*H3658,2)</f>
        <v>0</v>
      </c>
      <c r="K3658" s="141" t="s">
        <v>313</v>
      </c>
      <c r="L3658" s="33"/>
      <c r="M3658" s="146" t="s">
        <v>1</v>
      </c>
      <c r="N3658" s="147" t="s">
        <v>40</v>
      </c>
      <c r="P3658" s="148">
        <f>O3658*H3658</f>
        <v>0</v>
      </c>
      <c r="Q3658" s="148">
        <v>0</v>
      </c>
      <c r="R3658" s="148">
        <f>Q3658*H3658</f>
        <v>0</v>
      </c>
      <c r="S3658" s="148">
        <v>0</v>
      </c>
      <c r="T3658" s="149">
        <f>S3658*H3658</f>
        <v>0</v>
      </c>
      <c r="AR3658" s="150" t="s">
        <v>417</v>
      </c>
      <c r="AT3658" s="150" t="s">
        <v>309</v>
      </c>
      <c r="AU3658" s="150" t="s">
        <v>84</v>
      </c>
      <c r="AY3658" s="18" t="s">
        <v>307</v>
      </c>
      <c r="BE3658" s="151">
        <f>IF(N3658="základní",J3658,0)</f>
        <v>0</v>
      </c>
      <c r="BF3658" s="151">
        <f>IF(N3658="snížená",J3658,0)</f>
        <v>0</v>
      </c>
      <c r="BG3658" s="151">
        <f>IF(N3658="zákl. přenesená",J3658,0)</f>
        <v>0</v>
      </c>
      <c r="BH3658" s="151">
        <f>IF(N3658="sníž. přenesená",J3658,0)</f>
        <v>0</v>
      </c>
      <c r="BI3658" s="151">
        <f>IF(N3658="nulová",J3658,0)</f>
        <v>0</v>
      </c>
      <c r="BJ3658" s="18" t="s">
        <v>82</v>
      </c>
      <c r="BK3658" s="151">
        <f>ROUND(I3658*H3658,2)</f>
        <v>0</v>
      </c>
      <c r="BL3658" s="18" t="s">
        <v>417</v>
      </c>
      <c r="BM3658" s="150" t="s">
        <v>4284</v>
      </c>
    </row>
    <row r="3659" spans="2:65" s="1" customFormat="1" ht="19.5">
      <c r="B3659" s="33"/>
      <c r="D3659" s="152" t="s">
        <v>316</v>
      </c>
      <c r="F3659" s="153" t="s">
        <v>1867</v>
      </c>
      <c r="I3659" s="154"/>
      <c r="L3659" s="33"/>
      <c r="M3659" s="155"/>
      <c r="T3659" s="57"/>
      <c r="AT3659" s="18" t="s">
        <v>316</v>
      </c>
      <c r="AU3659" s="18" t="s">
        <v>84</v>
      </c>
    </row>
    <row r="3660" spans="2:65" s="13" customFormat="1" ht="11.25">
      <c r="B3660" s="162"/>
      <c r="D3660" s="152" t="s">
        <v>318</v>
      </c>
      <c r="E3660" s="163" t="s">
        <v>1</v>
      </c>
      <c r="F3660" s="164" t="s">
        <v>4280</v>
      </c>
      <c r="H3660" s="165">
        <v>47.55</v>
      </c>
      <c r="I3660" s="166"/>
      <c r="L3660" s="162"/>
      <c r="M3660" s="167"/>
      <c r="T3660" s="168"/>
      <c r="AT3660" s="163" t="s">
        <v>318</v>
      </c>
      <c r="AU3660" s="163" t="s">
        <v>84</v>
      </c>
      <c r="AV3660" s="13" t="s">
        <v>84</v>
      </c>
      <c r="AW3660" s="13" t="s">
        <v>32</v>
      </c>
      <c r="AX3660" s="13" t="s">
        <v>75</v>
      </c>
      <c r="AY3660" s="163" t="s">
        <v>307</v>
      </c>
    </row>
    <row r="3661" spans="2:65" s="13" customFormat="1" ht="11.25">
      <c r="B3661" s="162"/>
      <c r="D3661" s="152" t="s">
        <v>318</v>
      </c>
      <c r="E3661" s="163" t="s">
        <v>1</v>
      </c>
      <c r="F3661" s="164" t="s">
        <v>2397</v>
      </c>
      <c r="H3661" s="165">
        <v>18.489999999999998</v>
      </c>
      <c r="I3661" s="166"/>
      <c r="L3661" s="162"/>
      <c r="M3661" s="167"/>
      <c r="T3661" s="168"/>
      <c r="AT3661" s="163" t="s">
        <v>318</v>
      </c>
      <c r="AU3661" s="163" t="s">
        <v>84</v>
      </c>
      <c r="AV3661" s="13" t="s">
        <v>84</v>
      </c>
      <c r="AW3661" s="13" t="s">
        <v>32</v>
      </c>
      <c r="AX3661" s="13" t="s">
        <v>75</v>
      </c>
      <c r="AY3661" s="163" t="s">
        <v>307</v>
      </c>
    </row>
    <row r="3662" spans="2:65" s="14" customFormat="1" ht="11.25">
      <c r="B3662" s="169"/>
      <c r="D3662" s="152" t="s">
        <v>318</v>
      </c>
      <c r="E3662" s="170" t="s">
        <v>1</v>
      </c>
      <c r="F3662" s="171" t="s">
        <v>325</v>
      </c>
      <c r="H3662" s="172">
        <v>66.040000000000006</v>
      </c>
      <c r="I3662" s="173"/>
      <c r="L3662" s="169"/>
      <c r="M3662" s="174"/>
      <c r="T3662" s="175"/>
      <c r="AT3662" s="170" t="s">
        <v>318</v>
      </c>
      <c r="AU3662" s="170" t="s">
        <v>84</v>
      </c>
      <c r="AV3662" s="14" t="s">
        <v>314</v>
      </c>
      <c r="AW3662" s="14" t="s">
        <v>32</v>
      </c>
      <c r="AX3662" s="14" t="s">
        <v>82</v>
      </c>
      <c r="AY3662" s="170" t="s">
        <v>307</v>
      </c>
    </row>
    <row r="3663" spans="2:65" s="1" customFormat="1" ht="11.25">
      <c r="B3663" s="33"/>
      <c r="D3663" s="152" t="s">
        <v>648</v>
      </c>
      <c r="F3663" s="187" t="s">
        <v>3375</v>
      </c>
      <c r="L3663" s="33"/>
      <c r="M3663" s="155"/>
      <c r="T3663" s="57"/>
      <c r="AU3663" s="18" t="s">
        <v>84</v>
      </c>
    </row>
    <row r="3664" spans="2:65" s="1" customFormat="1" ht="11.25">
      <c r="B3664" s="33"/>
      <c r="D3664" s="152" t="s">
        <v>648</v>
      </c>
      <c r="F3664" s="188" t="s">
        <v>3110</v>
      </c>
      <c r="H3664" s="189">
        <v>0</v>
      </c>
      <c r="L3664" s="33"/>
      <c r="M3664" s="155"/>
      <c r="T3664" s="57"/>
      <c r="AU3664" s="18" t="s">
        <v>84</v>
      </c>
    </row>
    <row r="3665" spans="2:47" s="1" customFormat="1" ht="11.25">
      <c r="B3665" s="33"/>
      <c r="D3665" s="152" t="s">
        <v>648</v>
      </c>
      <c r="F3665" s="188" t="s">
        <v>3376</v>
      </c>
      <c r="H3665" s="189">
        <v>5.73</v>
      </c>
      <c r="L3665" s="33"/>
      <c r="M3665" s="155"/>
      <c r="T3665" s="57"/>
      <c r="AU3665" s="18" t="s">
        <v>84</v>
      </c>
    </row>
    <row r="3666" spans="2:47" s="1" customFormat="1" ht="11.25">
      <c r="B3666" s="33"/>
      <c r="D3666" s="152" t="s">
        <v>648</v>
      </c>
      <c r="F3666" s="188" t="s">
        <v>3112</v>
      </c>
      <c r="H3666" s="189">
        <v>0</v>
      </c>
      <c r="L3666" s="33"/>
      <c r="M3666" s="155"/>
      <c r="T3666" s="57"/>
      <c r="AU3666" s="18" t="s">
        <v>84</v>
      </c>
    </row>
    <row r="3667" spans="2:47" s="1" customFormat="1" ht="11.25">
      <c r="B3667" s="33"/>
      <c r="D3667" s="152" t="s">
        <v>648</v>
      </c>
      <c r="F3667" s="188" t="s">
        <v>3377</v>
      </c>
      <c r="H3667" s="189">
        <v>1.83</v>
      </c>
      <c r="L3667" s="33"/>
      <c r="M3667" s="155"/>
      <c r="T3667" s="57"/>
      <c r="AU3667" s="18" t="s">
        <v>84</v>
      </c>
    </row>
    <row r="3668" spans="2:47" s="1" customFormat="1" ht="11.25">
      <c r="B3668" s="33"/>
      <c r="D3668" s="152" t="s">
        <v>648</v>
      </c>
      <c r="F3668" s="188" t="s">
        <v>3114</v>
      </c>
      <c r="H3668" s="189">
        <v>0</v>
      </c>
      <c r="L3668" s="33"/>
      <c r="M3668" s="155"/>
      <c r="T3668" s="57"/>
      <c r="AU3668" s="18" t="s">
        <v>84</v>
      </c>
    </row>
    <row r="3669" spans="2:47" s="1" customFormat="1" ht="11.25">
      <c r="B3669" s="33"/>
      <c r="D3669" s="152" t="s">
        <v>648</v>
      </c>
      <c r="F3669" s="188" t="s">
        <v>3378</v>
      </c>
      <c r="H3669" s="189">
        <v>4.9800000000000004</v>
      </c>
      <c r="L3669" s="33"/>
      <c r="M3669" s="155"/>
      <c r="T3669" s="57"/>
      <c r="AU3669" s="18" t="s">
        <v>84</v>
      </c>
    </row>
    <row r="3670" spans="2:47" s="1" customFormat="1" ht="11.25">
      <c r="B3670" s="33"/>
      <c r="D3670" s="152" t="s">
        <v>648</v>
      </c>
      <c r="F3670" s="188" t="s">
        <v>3116</v>
      </c>
      <c r="H3670" s="189">
        <v>0</v>
      </c>
      <c r="L3670" s="33"/>
      <c r="M3670" s="155"/>
      <c r="T3670" s="57"/>
      <c r="AU3670" s="18" t="s">
        <v>84</v>
      </c>
    </row>
    <row r="3671" spans="2:47" s="1" customFormat="1" ht="11.25">
      <c r="B3671" s="33"/>
      <c r="D3671" s="152" t="s">
        <v>648</v>
      </c>
      <c r="F3671" s="188" t="s">
        <v>3379</v>
      </c>
      <c r="H3671" s="189">
        <v>8.98</v>
      </c>
      <c r="L3671" s="33"/>
      <c r="M3671" s="155"/>
      <c r="T3671" s="57"/>
      <c r="AU3671" s="18" t="s">
        <v>84</v>
      </c>
    </row>
    <row r="3672" spans="2:47" s="1" customFormat="1" ht="11.25">
      <c r="B3672" s="33"/>
      <c r="D3672" s="152" t="s">
        <v>648</v>
      </c>
      <c r="F3672" s="188" t="s">
        <v>325</v>
      </c>
      <c r="H3672" s="189">
        <v>21.52</v>
      </c>
      <c r="L3672" s="33"/>
      <c r="M3672" s="155"/>
      <c r="T3672" s="57"/>
      <c r="AU3672" s="18" t="s">
        <v>84</v>
      </c>
    </row>
    <row r="3673" spans="2:47" s="1" customFormat="1" ht="11.25">
      <c r="B3673" s="33"/>
      <c r="D3673" s="152" t="s">
        <v>648</v>
      </c>
      <c r="F3673" s="187" t="s">
        <v>3383</v>
      </c>
      <c r="L3673" s="33"/>
      <c r="M3673" s="155"/>
      <c r="T3673" s="57"/>
      <c r="AU3673" s="18" t="s">
        <v>84</v>
      </c>
    </row>
    <row r="3674" spans="2:47" s="1" customFormat="1" ht="11.25">
      <c r="B3674" s="33"/>
      <c r="D3674" s="152" t="s">
        <v>648</v>
      </c>
      <c r="F3674" s="188" t="s">
        <v>3122</v>
      </c>
      <c r="H3674" s="189">
        <v>0</v>
      </c>
      <c r="L3674" s="33"/>
      <c r="M3674" s="155"/>
      <c r="T3674" s="57"/>
      <c r="AU3674" s="18" t="s">
        <v>84</v>
      </c>
    </row>
    <row r="3675" spans="2:47" s="1" customFormat="1" ht="11.25">
      <c r="B3675" s="33"/>
      <c r="D3675" s="152" t="s">
        <v>648</v>
      </c>
      <c r="F3675" s="188" t="s">
        <v>3384</v>
      </c>
      <c r="H3675" s="189">
        <v>4.45</v>
      </c>
      <c r="L3675" s="33"/>
      <c r="M3675" s="155"/>
      <c r="T3675" s="57"/>
      <c r="AU3675" s="18" t="s">
        <v>84</v>
      </c>
    </row>
    <row r="3676" spans="2:47" s="1" customFormat="1" ht="11.25">
      <c r="B3676" s="33"/>
      <c r="D3676" s="152" t="s">
        <v>648</v>
      </c>
      <c r="F3676" s="188" t="s">
        <v>3129</v>
      </c>
      <c r="H3676" s="189">
        <v>0</v>
      </c>
      <c r="L3676" s="33"/>
      <c r="M3676" s="155"/>
      <c r="T3676" s="57"/>
      <c r="AU3676" s="18" t="s">
        <v>84</v>
      </c>
    </row>
    <row r="3677" spans="2:47" s="1" customFormat="1" ht="11.25">
      <c r="B3677" s="33"/>
      <c r="D3677" s="152" t="s">
        <v>648</v>
      </c>
      <c r="F3677" s="188" t="s">
        <v>3385</v>
      </c>
      <c r="H3677" s="189">
        <v>5.23</v>
      </c>
      <c r="L3677" s="33"/>
      <c r="M3677" s="155"/>
      <c r="T3677" s="57"/>
      <c r="AU3677" s="18" t="s">
        <v>84</v>
      </c>
    </row>
    <row r="3678" spans="2:47" s="1" customFormat="1" ht="11.25">
      <c r="B3678" s="33"/>
      <c r="D3678" s="152" t="s">
        <v>648</v>
      </c>
      <c r="F3678" s="188" t="s">
        <v>3136</v>
      </c>
      <c r="H3678" s="189">
        <v>0</v>
      </c>
      <c r="L3678" s="33"/>
      <c r="M3678" s="155"/>
      <c r="T3678" s="57"/>
      <c r="AU3678" s="18" t="s">
        <v>84</v>
      </c>
    </row>
    <row r="3679" spans="2:47" s="1" customFormat="1" ht="11.25">
      <c r="B3679" s="33"/>
      <c r="D3679" s="152" t="s">
        <v>648</v>
      </c>
      <c r="F3679" s="188" t="s">
        <v>3202</v>
      </c>
      <c r="H3679" s="189">
        <v>1.94</v>
      </c>
      <c r="L3679" s="33"/>
      <c r="M3679" s="155"/>
      <c r="T3679" s="57"/>
      <c r="AU3679" s="18" t="s">
        <v>84</v>
      </c>
    </row>
    <row r="3680" spans="2:47" s="1" customFormat="1" ht="11.25">
      <c r="B3680" s="33"/>
      <c r="D3680" s="152" t="s">
        <v>648</v>
      </c>
      <c r="F3680" s="188" t="s">
        <v>3138</v>
      </c>
      <c r="H3680" s="189">
        <v>0</v>
      </c>
      <c r="L3680" s="33"/>
      <c r="M3680" s="155"/>
      <c r="T3680" s="57"/>
      <c r="AU3680" s="18" t="s">
        <v>84</v>
      </c>
    </row>
    <row r="3681" spans="2:47" s="1" customFormat="1" ht="11.25">
      <c r="B3681" s="33"/>
      <c r="D3681" s="152" t="s">
        <v>648</v>
      </c>
      <c r="F3681" s="188" t="s">
        <v>3386</v>
      </c>
      <c r="H3681" s="189">
        <v>3.5</v>
      </c>
      <c r="L3681" s="33"/>
      <c r="M3681" s="155"/>
      <c r="T3681" s="57"/>
      <c r="AU3681" s="18" t="s">
        <v>84</v>
      </c>
    </row>
    <row r="3682" spans="2:47" s="1" customFormat="1" ht="11.25">
      <c r="B3682" s="33"/>
      <c r="D3682" s="152" t="s">
        <v>648</v>
      </c>
      <c r="F3682" s="188" t="s">
        <v>3140</v>
      </c>
      <c r="H3682" s="189">
        <v>0</v>
      </c>
      <c r="L3682" s="33"/>
      <c r="M3682" s="155"/>
      <c r="T3682" s="57"/>
      <c r="AU3682" s="18" t="s">
        <v>84</v>
      </c>
    </row>
    <row r="3683" spans="2:47" s="1" customFormat="1" ht="11.25">
      <c r="B3683" s="33"/>
      <c r="D3683" s="152" t="s">
        <v>648</v>
      </c>
      <c r="F3683" s="188" t="s">
        <v>3203</v>
      </c>
      <c r="H3683" s="189">
        <v>5.47</v>
      </c>
      <c r="L3683" s="33"/>
      <c r="M3683" s="155"/>
      <c r="T3683" s="57"/>
      <c r="AU3683" s="18" t="s">
        <v>84</v>
      </c>
    </row>
    <row r="3684" spans="2:47" s="1" customFormat="1" ht="11.25">
      <c r="B3684" s="33"/>
      <c r="D3684" s="152" t="s">
        <v>648</v>
      </c>
      <c r="F3684" s="188" t="s">
        <v>3143</v>
      </c>
      <c r="H3684" s="189">
        <v>0</v>
      </c>
      <c r="L3684" s="33"/>
      <c r="M3684" s="155"/>
      <c r="T3684" s="57"/>
      <c r="AU3684" s="18" t="s">
        <v>84</v>
      </c>
    </row>
    <row r="3685" spans="2:47" s="1" customFormat="1" ht="11.25">
      <c r="B3685" s="33"/>
      <c r="D3685" s="152" t="s">
        <v>648</v>
      </c>
      <c r="F3685" s="188" t="s">
        <v>3202</v>
      </c>
      <c r="H3685" s="189">
        <v>1.94</v>
      </c>
      <c r="L3685" s="33"/>
      <c r="M3685" s="155"/>
      <c r="T3685" s="57"/>
      <c r="AU3685" s="18" t="s">
        <v>84</v>
      </c>
    </row>
    <row r="3686" spans="2:47" s="1" customFormat="1" ht="11.25">
      <c r="B3686" s="33"/>
      <c r="D3686" s="152" t="s">
        <v>648</v>
      </c>
      <c r="F3686" s="188" t="s">
        <v>3144</v>
      </c>
      <c r="H3686" s="189">
        <v>0</v>
      </c>
      <c r="L3686" s="33"/>
      <c r="M3686" s="155"/>
      <c r="T3686" s="57"/>
      <c r="AU3686" s="18" t="s">
        <v>84</v>
      </c>
    </row>
    <row r="3687" spans="2:47" s="1" customFormat="1" ht="11.25">
      <c r="B3687" s="33"/>
      <c r="D3687" s="152" t="s">
        <v>648</v>
      </c>
      <c r="F3687" s="188" t="s">
        <v>3386</v>
      </c>
      <c r="H3687" s="189">
        <v>3.5</v>
      </c>
      <c r="L3687" s="33"/>
      <c r="M3687" s="155"/>
      <c r="T3687" s="57"/>
      <c r="AU3687" s="18" t="s">
        <v>84</v>
      </c>
    </row>
    <row r="3688" spans="2:47" s="1" customFormat="1" ht="11.25">
      <c r="B3688" s="33"/>
      <c r="D3688" s="152" t="s">
        <v>648</v>
      </c>
      <c r="F3688" s="188" t="s">
        <v>325</v>
      </c>
      <c r="H3688" s="189">
        <v>26.03</v>
      </c>
      <c r="L3688" s="33"/>
      <c r="M3688" s="155"/>
      <c r="T3688" s="57"/>
      <c r="AU3688" s="18" t="s">
        <v>84</v>
      </c>
    </row>
    <row r="3689" spans="2:47" s="1" customFormat="1" ht="11.25">
      <c r="B3689" s="33"/>
      <c r="D3689" s="152" t="s">
        <v>648</v>
      </c>
      <c r="F3689" s="187" t="s">
        <v>3396</v>
      </c>
      <c r="L3689" s="33"/>
      <c r="M3689" s="155"/>
      <c r="T3689" s="57"/>
      <c r="AU3689" s="18" t="s">
        <v>84</v>
      </c>
    </row>
    <row r="3690" spans="2:47" s="1" customFormat="1" ht="11.25">
      <c r="B3690" s="33"/>
      <c r="D3690" s="152" t="s">
        <v>648</v>
      </c>
      <c r="F3690" s="188" t="s">
        <v>3155</v>
      </c>
      <c r="H3690" s="189">
        <v>0</v>
      </c>
      <c r="L3690" s="33"/>
      <c r="M3690" s="155"/>
      <c r="T3690" s="57"/>
      <c r="AU3690" s="18" t="s">
        <v>84</v>
      </c>
    </row>
    <row r="3691" spans="2:47" s="1" customFormat="1" ht="11.25">
      <c r="B3691" s="33"/>
      <c r="D3691" s="152" t="s">
        <v>648</v>
      </c>
      <c r="F3691" s="188" t="s">
        <v>3397</v>
      </c>
      <c r="H3691" s="189">
        <v>8.93</v>
      </c>
      <c r="L3691" s="33"/>
      <c r="M3691" s="155"/>
      <c r="T3691" s="57"/>
      <c r="AU3691" s="18" t="s">
        <v>84</v>
      </c>
    </row>
    <row r="3692" spans="2:47" s="1" customFormat="1" ht="11.25">
      <c r="B3692" s="33"/>
      <c r="D3692" s="152" t="s">
        <v>648</v>
      </c>
      <c r="F3692" s="188" t="s">
        <v>3157</v>
      </c>
      <c r="H3692" s="189">
        <v>0</v>
      </c>
      <c r="L3692" s="33"/>
      <c r="M3692" s="155"/>
      <c r="T3692" s="57"/>
      <c r="AU3692" s="18" t="s">
        <v>84</v>
      </c>
    </row>
    <row r="3693" spans="2:47" s="1" customFormat="1" ht="11.25">
      <c r="B3693" s="33"/>
      <c r="D3693" s="152" t="s">
        <v>648</v>
      </c>
      <c r="F3693" s="188" t="s">
        <v>3398</v>
      </c>
      <c r="H3693" s="189">
        <v>5.68</v>
      </c>
      <c r="L3693" s="33"/>
      <c r="M3693" s="155"/>
      <c r="T3693" s="57"/>
      <c r="AU3693" s="18" t="s">
        <v>84</v>
      </c>
    </row>
    <row r="3694" spans="2:47" s="1" customFormat="1" ht="11.25">
      <c r="B3694" s="33"/>
      <c r="D3694" s="152" t="s">
        <v>648</v>
      </c>
      <c r="F3694" s="188" t="s">
        <v>3159</v>
      </c>
      <c r="H3694" s="189">
        <v>0</v>
      </c>
      <c r="L3694" s="33"/>
      <c r="M3694" s="155"/>
      <c r="T3694" s="57"/>
      <c r="AU3694" s="18" t="s">
        <v>84</v>
      </c>
    </row>
    <row r="3695" spans="2:47" s="1" customFormat="1" ht="11.25">
      <c r="B3695" s="33"/>
      <c r="D3695" s="152" t="s">
        <v>648</v>
      </c>
      <c r="F3695" s="188" t="s">
        <v>3399</v>
      </c>
      <c r="H3695" s="189">
        <v>3.88</v>
      </c>
      <c r="L3695" s="33"/>
      <c r="M3695" s="155"/>
      <c r="T3695" s="57"/>
      <c r="AU3695" s="18" t="s">
        <v>84</v>
      </c>
    </row>
    <row r="3696" spans="2:47" s="1" customFormat="1" ht="11.25">
      <c r="B3696" s="33"/>
      <c r="D3696" s="152" t="s">
        <v>648</v>
      </c>
      <c r="F3696" s="188" t="s">
        <v>325</v>
      </c>
      <c r="H3696" s="189">
        <v>18.489999999999998</v>
      </c>
      <c r="L3696" s="33"/>
      <c r="M3696" s="155"/>
      <c r="T3696" s="57"/>
      <c r="AU3696" s="18" t="s">
        <v>84</v>
      </c>
    </row>
    <row r="3697" spans="2:65" s="1" customFormat="1" ht="24.2" customHeight="1">
      <c r="B3697" s="33"/>
      <c r="C3697" s="139" t="s">
        <v>4285</v>
      </c>
      <c r="D3697" s="139" t="s">
        <v>309</v>
      </c>
      <c r="E3697" s="140" t="s">
        <v>4286</v>
      </c>
      <c r="F3697" s="141" t="s">
        <v>4287</v>
      </c>
      <c r="G3697" s="142" t="s">
        <v>312</v>
      </c>
      <c r="H3697" s="143">
        <v>66.040000000000006</v>
      </c>
      <c r="I3697" s="144"/>
      <c r="J3697" s="145">
        <f>ROUND(I3697*H3697,2)</f>
        <v>0</v>
      </c>
      <c r="K3697" s="141" t="s">
        <v>313</v>
      </c>
      <c r="L3697" s="33"/>
      <c r="M3697" s="146" t="s">
        <v>1</v>
      </c>
      <c r="N3697" s="147" t="s">
        <v>40</v>
      </c>
      <c r="P3697" s="148">
        <f>O3697*H3697</f>
        <v>0</v>
      </c>
      <c r="Q3697" s="148">
        <v>1.5E-3</v>
      </c>
      <c r="R3697" s="148">
        <f>Q3697*H3697</f>
        <v>9.9060000000000009E-2</v>
      </c>
      <c r="S3697" s="148">
        <v>0</v>
      </c>
      <c r="T3697" s="149">
        <f>S3697*H3697</f>
        <v>0</v>
      </c>
      <c r="AR3697" s="150" t="s">
        <v>417</v>
      </c>
      <c r="AT3697" s="150" t="s">
        <v>309</v>
      </c>
      <c r="AU3697" s="150" t="s">
        <v>84</v>
      </c>
      <c r="AY3697" s="18" t="s">
        <v>307</v>
      </c>
      <c r="BE3697" s="151">
        <f>IF(N3697="základní",J3697,0)</f>
        <v>0</v>
      </c>
      <c r="BF3697" s="151">
        <f>IF(N3697="snížená",J3697,0)</f>
        <v>0</v>
      </c>
      <c r="BG3697" s="151">
        <f>IF(N3697="zákl. přenesená",J3697,0)</f>
        <v>0</v>
      </c>
      <c r="BH3697" s="151">
        <f>IF(N3697="sníž. přenesená",J3697,0)</f>
        <v>0</v>
      </c>
      <c r="BI3697" s="151">
        <f>IF(N3697="nulová",J3697,0)</f>
        <v>0</v>
      </c>
      <c r="BJ3697" s="18" t="s">
        <v>82</v>
      </c>
      <c r="BK3697" s="151">
        <f>ROUND(I3697*H3697,2)</f>
        <v>0</v>
      </c>
      <c r="BL3697" s="18" t="s">
        <v>417</v>
      </c>
      <c r="BM3697" s="150" t="s">
        <v>4288</v>
      </c>
    </row>
    <row r="3698" spans="2:65" s="1" customFormat="1" ht="11.25">
      <c r="B3698" s="33"/>
      <c r="D3698" s="152" t="s">
        <v>316</v>
      </c>
      <c r="F3698" s="153" t="s">
        <v>4289</v>
      </c>
      <c r="I3698" s="154"/>
      <c r="L3698" s="33"/>
      <c r="M3698" s="155"/>
      <c r="T3698" s="57"/>
      <c r="AT3698" s="18" t="s">
        <v>316</v>
      </c>
      <c r="AU3698" s="18" t="s">
        <v>84</v>
      </c>
    </row>
    <row r="3699" spans="2:65" s="13" customFormat="1" ht="11.25">
      <c r="B3699" s="162"/>
      <c r="D3699" s="152" t="s">
        <v>318</v>
      </c>
      <c r="E3699" s="163" t="s">
        <v>1</v>
      </c>
      <c r="F3699" s="164" t="s">
        <v>4280</v>
      </c>
      <c r="H3699" s="165">
        <v>47.55</v>
      </c>
      <c r="I3699" s="166"/>
      <c r="L3699" s="162"/>
      <c r="M3699" s="167"/>
      <c r="T3699" s="168"/>
      <c r="AT3699" s="163" t="s">
        <v>318</v>
      </c>
      <c r="AU3699" s="163" t="s">
        <v>84</v>
      </c>
      <c r="AV3699" s="13" t="s">
        <v>84</v>
      </c>
      <c r="AW3699" s="13" t="s">
        <v>32</v>
      </c>
      <c r="AX3699" s="13" t="s">
        <v>75</v>
      </c>
      <c r="AY3699" s="163" t="s">
        <v>307</v>
      </c>
    </row>
    <row r="3700" spans="2:65" s="13" customFormat="1" ht="11.25">
      <c r="B3700" s="162"/>
      <c r="D3700" s="152" t="s">
        <v>318</v>
      </c>
      <c r="E3700" s="163" t="s">
        <v>1</v>
      </c>
      <c r="F3700" s="164" t="s">
        <v>2397</v>
      </c>
      <c r="H3700" s="165">
        <v>18.489999999999998</v>
      </c>
      <c r="I3700" s="166"/>
      <c r="L3700" s="162"/>
      <c r="M3700" s="167"/>
      <c r="T3700" s="168"/>
      <c r="AT3700" s="163" t="s">
        <v>318</v>
      </c>
      <c r="AU3700" s="163" t="s">
        <v>84</v>
      </c>
      <c r="AV3700" s="13" t="s">
        <v>84</v>
      </c>
      <c r="AW3700" s="13" t="s">
        <v>32</v>
      </c>
      <c r="AX3700" s="13" t="s">
        <v>75</v>
      </c>
      <c r="AY3700" s="163" t="s">
        <v>307</v>
      </c>
    </row>
    <row r="3701" spans="2:65" s="14" customFormat="1" ht="11.25">
      <c r="B3701" s="169"/>
      <c r="D3701" s="152" t="s">
        <v>318</v>
      </c>
      <c r="E3701" s="170" t="s">
        <v>1</v>
      </c>
      <c r="F3701" s="171" t="s">
        <v>325</v>
      </c>
      <c r="H3701" s="172">
        <v>66.040000000000006</v>
      </c>
      <c r="I3701" s="173"/>
      <c r="L3701" s="169"/>
      <c r="M3701" s="174"/>
      <c r="T3701" s="175"/>
      <c r="AT3701" s="170" t="s">
        <v>318</v>
      </c>
      <c r="AU3701" s="170" t="s">
        <v>84</v>
      </c>
      <c r="AV3701" s="14" t="s">
        <v>314</v>
      </c>
      <c r="AW3701" s="14" t="s">
        <v>32</v>
      </c>
      <c r="AX3701" s="14" t="s">
        <v>82</v>
      </c>
      <c r="AY3701" s="170" t="s">
        <v>307</v>
      </c>
    </row>
    <row r="3702" spans="2:65" s="1" customFormat="1" ht="11.25">
      <c r="B3702" s="33"/>
      <c r="D3702" s="152" t="s">
        <v>648</v>
      </c>
      <c r="F3702" s="187" t="s">
        <v>3375</v>
      </c>
      <c r="L3702" s="33"/>
      <c r="M3702" s="155"/>
      <c r="T3702" s="57"/>
      <c r="AU3702" s="18" t="s">
        <v>84</v>
      </c>
    </row>
    <row r="3703" spans="2:65" s="1" customFormat="1" ht="11.25">
      <c r="B3703" s="33"/>
      <c r="D3703" s="152" t="s">
        <v>648</v>
      </c>
      <c r="F3703" s="188" t="s">
        <v>3110</v>
      </c>
      <c r="H3703" s="189">
        <v>0</v>
      </c>
      <c r="L3703" s="33"/>
      <c r="M3703" s="155"/>
      <c r="T3703" s="57"/>
      <c r="AU3703" s="18" t="s">
        <v>84</v>
      </c>
    </row>
    <row r="3704" spans="2:65" s="1" customFormat="1" ht="11.25">
      <c r="B3704" s="33"/>
      <c r="D3704" s="152" t="s">
        <v>648</v>
      </c>
      <c r="F3704" s="188" t="s">
        <v>3376</v>
      </c>
      <c r="H3704" s="189">
        <v>5.73</v>
      </c>
      <c r="L3704" s="33"/>
      <c r="M3704" s="155"/>
      <c r="T3704" s="57"/>
      <c r="AU3704" s="18" t="s">
        <v>84</v>
      </c>
    </row>
    <row r="3705" spans="2:65" s="1" customFormat="1" ht="11.25">
      <c r="B3705" s="33"/>
      <c r="D3705" s="152" t="s">
        <v>648</v>
      </c>
      <c r="F3705" s="188" t="s">
        <v>3112</v>
      </c>
      <c r="H3705" s="189">
        <v>0</v>
      </c>
      <c r="L3705" s="33"/>
      <c r="M3705" s="155"/>
      <c r="T3705" s="57"/>
      <c r="AU3705" s="18" t="s">
        <v>84</v>
      </c>
    </row>
    <row r="3706" spans="2:65" s="1" customFormat="1" ht="11.25">
      <c r="B3706" s="33"/>
      <c r="D3706" s="152" t="s">
        <v>648</v>
      </c>
      <c r="F3706" s="188" t="s">
        <v>3377</v>
      </c>
      <c r="H3706" s="189">
        <v>1.83</v>
      </c>
      <c r="L3706" s="33"/>
      <c r="M3706" s="155"/>
      <c r="T3706" s="57"/>
      <c r="AU3706" s="18" t="s">
        <v>84</v>
      </c>
    </row>
    <row r="3707" spans="2:65" s="1" customFormat="1" ht="11.25">
      <c r="B3707" s="33"/>
      <c r="D3707" s="152" t="s">
        <v>648</v>
      </c>
      <c r="F3707" s="188" t="s">
        <v>3114</v>
      </c>
      <c r="H3707" s="189">
        <v>0</v>
      </c>
      <c r="L3707" s="33"/>
      <c r="M3707" s="155"/>
      <c r="T3707" s="57"/>
      <c r="AU3707" s="18" t="s">
        <v>84</v>
      </c>
    </row>
    <row r="3708" spans="2:65" s="1" customFormat="1" ht="11.25">
      <c r="B3708" s="33"/>
      <c r="D3708" s="152" t="s">
        <v>648</v>
      </c>
      <c r="F3708" s="188" t="s">
        <v>3378</v>
      </c>
      <c r="H3708" s="189">
        <v>4.9800000000000004</v>
      </c>
      <c r="L3708" s="33"/>
      <c r="M3708" s="155"/>
      <c r="T3708" s="57"/>
      <c r="AU3708" s="18" t="s">
        <v>84</v>
      </c>
    </row>
    <row r="3709" spans="2:65" s="1" customFormat="1" ht="11.25">
      <c r="B3709" s="33"/>
      <c r="D3709" s="152" t="s">
        <v>648</v>
      </c>
      <c r="F3709" s="188" t="s">
        <v>3116</v>
      </c>
      <c r="H3709" s="189">
        <v>0</v>
      </c>
      <c r="L3709" s="33"/>
      <c r="M3709" s="155"/>
      <c r="T3709" s="57"/>
      <c r="AU3709" s="18" t="s">
        <v>84</v>
      </c>
    </row>
    <row r="3710" spans="2:65" s="1" customFormat="1" ht="11.25">
      <c r="B3710" s="33"/>
      <c r="D3710" s="152" t="s">
        <v>648</v>
      </c>
      <c r="F3710" s="188" t="s">
        <v>3379</v>
      </c>
      <c r="H3710" s="189">
        <v>8.98</v>
      </c>
      <c r="L3710" s="33"/>
      <c r="M3710" s="155"/>
      <c r="T3710" s="57"/>
      <c r="AU3710" s="18" t="s">
        <v>84</v>
      </c>
    </row>
    <row r="3711" spans="2:65" s="1" customFormat="1" ht="11.25">
      <c r="B3711" s="33"/>
      <c r="D3711" s="152" t="s">
        <v>648</v>
      </c>
      <c r="F3711" s="188" t="s">
        <v>325</v>
      </c>
      <c r="H3711" s="189">
        <v>21.52</v>
      </c>
      <c r="L3711" s="33"/>
      <c r="M3711" s="155"/>
      <c r="T3711" s="57"/>
      <c r="AU3711" s="18" t="s">
        <v>84</v>
      </c>
    </row>
    <row r="3712" spans="2:65" s="1" customFormat="1" ht="11.25">
      <c r="B3712" s="33"/>
      <c r="D3712" s="152" t="s">
        <v>648</v>
      </c>
      <c r="F3712" s="187" t="s">
        <v>3383</v>
      </c>
      <c r="L3712" s="33"/>
      <c r="M3712" s="155"/>
      <c r="T3712" s="57"/>
      <c r="AU3712" s="18" t="s">
        <v>84</v>
      </c>
    </row>
    <row r="3713" spans="2:47" s="1" customFormat="1" ht="11.25">
      <c r="B3713" s="33"/>
      <c r="D3713" s="152" t="s">
        <v>648</v>
      </c>
      <c r="F3713" s="188" t="s">
        <v>3122</v>
      </c>
      <c r="H3713" s="189">
        <v>0</v>
      </c>
      <c r="L3713" s="33"/>
      <c r="M3713" s="155"/>
      <c r="T3713" s="57"/>
      <c r="AU3713" s="18" t="s">
        <v>84</v>
      </c>
    </row>
    <row r="3714" spans="2:47" s="1" customFormat="1" ht="11.25">
      <c r="B3714" s="33"/>
      <c r="D3714" s="152" t="s">
        <v>648</v>
      </c>
      <c r="F3714" s="188" t="s">
        <v>3384</v>
      </c>
      <c r="H3714" s="189">
        <v>4.45</v>
      </c>
      <c r="L3714" s="33"/>
      <c r="M3714" s="155"/>
      <c r="T3714" s="57"/>
      <c r="AU3714" s="18" t="s">
        <v>84</v>
      </c>
    </row>
    <row r="3715" spans="2:47" s="1" customFormat="1" ht="11.25">
      <c r="B3715" s="33"/>
      <c r="D3715" s="152" t="s">
        <v>648</v>
      </c>
      <c r="F3715" s="188" t="s">
        <v>3129</v>
      </c>
      <c r="H3715" s="189">
        <v>0</v>
      </c>
      <c r="L3715" s="33"/>
      <c r="M3715" s="155"/>
      <c r="T3715" s="57"/>
      <c r="AU3715" s="18" t="s">
        <v>84</v>
      </c>
    </row>
    <row r="3716" spans="2:47" s="1" customFormat="1" ht="11.25">
      <c r="B3716" s="33"/>
      <c r="D3716" s="152" t="s">
        <v>648</v>
      </c>
      <c r="F3716" s="188" t="s">
        <v>3385</v>
      </c>
      <c r="H3716" s="189">
        <v>5.23</v>
      </c>
      <c r="L3716" s="33"/>
      <c r="M3716" s="155"/>
      <c r="T3716" s="57"/>
      <c r="AU3716" s="18" t="s">
        <v>84</v>
      </c>
    </row>
    <row r="3717" spans="2:47" s="1" customFormat="1" ht="11.25">
      <c r="B3717" s="33"/>
      <c r="D3717" s="152" t="s">
        <v>648</v>
      </c>
      <c r="F3717" s="188" t="s">
        <v>3136</v>
      </c>
      <c r="H3717" s="189">
        <v>0</v>
      </c>
      <c r="L3717" s="33"/>
      <c r="M3717" s="155"/>
      <c r="T3717" s="57"/>
      <c r="AU3717" s="18" t="s">
        <v>84</v>
      </c>
    </row>
    <row r="3718" spans="2:47" s="1" customFormat="1" ht="11.25">
      <c r="B3718" s="33"/>
      <c r="D3718" s="152" t="s">
        <v>648</v>
      </c>
      <c r="F3718" s="188" t="s">
        <v>3202</v>
      </c>
      <c r="H3718" s="189">
        <v>1.94</v>
      </c>
      <c r="L3718" s="33"/>
      <c r="M3718" s="155"/>
      <c r="T3718" s="57"/>
      <c r="AU3718" s="18" t="s">
        <v>84</v>
      </c>
    </row>
    <row r="3719" spans="2:47" s="1" customFormat="1" ht="11.25">
      <c r="B3719" s="33"/>
      <c r="D3719" s="152" t="s">
        <v>648</v>
      </c>
      <c r="F3719" s="188" t="s">
        <v>3138</v>
      </c>
      <c r="H3719" s="189">
        <v>0</v>
      </c>
      <c r="L3719" s="33"/>
      <c r="M3719" s="155"/>
      <c r="T3719" s="57"/>
      <c r="AU3719" s="18" t="s">
        <v>84</v>
      </c>
    </row>
    <row r="3720" spans="2:47" s="1" customFormat="1" ht="11.25">
      <c r="B3720" s="33"/>
      <c r="D3720" s="152" t="s">
        <v>648</v>
      </c>
      <c r="F3720" s="188" t="s">
        <v>3386</v>
      </c>
      <c r="H3720" s="189">
        <v>3.5</v>
      </c>
      <c r="L3720" s="33"/>
      <c r="M3720" s="155"/>
      <c r="T3720" s="57"/>
      <c r="AU3720" s="18" t="s">
        <v>84</v>
      </c>
    </row>
    <row r="3721" spans="2:47" s="1" customFormat="1" ht="11.25">
      <c r="B3721" s="33"/>
      <c r="D3721" s="152" t="s">
        <v>648</v>
      </c>
      <c r="F3721" s="188" t="s">
        <v>3140</v>
      </c>
      <c r="H3721" s="189">
        <v>0</v>
      </c>
      <c r="L3721" s="33"/>
      <c r="M3721" s="155"/>
      <c r="T3721" s="57"/>
      <c r="AU3721" s="18" t="s">
        <v>84</v>
      </c>
    </row>
    <row r="3722" spans="2:47" s="1" customFormat="1" ht="11.25">
      <c r="B3722" s="33"/>
      <c r="D3722" s="152" t="s">
        <v>648</v>
      </c>
      <c r="F3722" s="188" t="s">
        <v>3203</v>
      </c>
      <c r="H3722" s="189">
        <v>5.47</v>
      </c>
      <c r="L3722" s="33"/>
      <c r="M3722" s="155"/>
      <c r="T3722" s="57"/>
      <c r="AU3722" s="18" t="s">
        <v>84</v>
      </c>
    </row>
    <row r="3723" spans="2:47" s="1" customFormat="1" ht="11.25">
      <c r="B3723" s="33"/>
      <c r="D3723" s="152" t="s">
        <v>648</v>
      </c>
      <c r="F3723" s="188" t="s">
        <v>3143</v>
      </c>
      <c r="H3723" s="189">
        <v>0</v>
      </c>
      <c r="L3723" s="33"/>
      <c r="M3723" s="155"/>
      <c r="T3723" s="57"/>
      <c r="AU3723" s="18" t="s">
        <v>84</v>
      </c>
    </row>
    <row r="3724" spans="2:47" s="1" customFormat="1" ht="11.25">
      <c r="B3724" s="33"/>
      <c r="D3724" s="152" t="s">
        <v>648</v>
      </c>
      <c r="F3724" s="188" t="s">
        <v>3202</v>
      </c>
      <c r="H3724" s="189">
        <v>1.94</v>
      </c>
      <c r="L3724" s="33"/>
      <c r="M3724" s="155"/>
      <c r="T3724" s="57"/>
      <c r="AU3724" s="18" t="s">
        <v>84</v>
      </c>
    </row>
    <row r="3725" spans="2:47" s="1" customFormat="1" ht="11.25">
      <c r="B3725" s="33"/>
      <c r="D3725" s="152" t="s">
        <v>648</v>
      </c>
      <c r="F3725" s="188" t="s">
        <v>3144</v>
      </c>
      <c r="H3725" s="189">
        <v>0</v>
      </c>
      <c r="L3725" s="33"/>
      <c r="M3725" s="155"/>
      <c r="T3725" s="57"/>
      <c r="AU3725" s="18" t="s">
        <v>84</v>
      </c>
    </row>
    <row r="3726" spans="2:47" s="1" customFormat="1" ht="11.25">
      <c r="B3726" s="33"/>
      <c r="D3726" s="152" t="s">
        <v>648</v>
      </c>
      <c r="F3726" s="188" t="s">
        <v>3386</v>
      </c>
      <c r="H3726" s="189">
        <v>3.5</v>
      </c>
      <c r="L3726" s="33"/>
      <c r="M3726" s="155"/>
      <c r="T3726" s="57"/>
      <c r="AU3726" s="18" t="s">
        <v>84</v>
      </c>
    </row>
    <row r="3727" spans="2:47" s="1" customFormat="1" ht="11.25">
      <c r="B3727" s="33"/>
      <c r="D3727" s="152" t="s">
        <v>648</v>
      </c>
      <c r="F3727" s="188" t="s">
        <v>325</v>
      </c>
      <c r="H3727" s="189">
        <v>26.03</v>
      </c>
      <c r="L3727" s="33"/>
      <c r="M3727" s="155"/>
      <c r="T3727" s="57"/>
      <c r="AU3727" s="18" t="s">
        <v>84</v>
      </c>
    </row>
    <row r="3728" spans="2:47" s="1" customFormat="1" ht="11.25">
      <c r="B3728" s="33"/>
      <c r="D3728" s="152" t="s">
        <v>648</v>
      </c>
      <c r="F3728" s="187" t="s">
        <v>3396</v>
      </c>
      <c r="L3728" s="33"/>
      <c r="M3728" s="155"/>
      <c r="T3728" s="57"/>
      <c r="AU3728" s="18" t="s">
        <v>84</v>
      </c>
    </row>
    <row r="3729" spans="2:65" s="1" customFormat="1" ht="11.25">
      <c r="B3729" s="33"/>
      <c r="D3729" s="152" t="s">
        <v>648</v>
      </c>
      <c r="F3729" s="188" t="s">
        <v>3155</v>
      </c>
      <c r="H3729" s="189">
        <v>0</v>
      </c>
      <c r="L3729" s="33"/>
      <c r="M3729" s="155"/>
      <c r="T3729" s="57"/>
      <c r="AU3729" s="18" t="s">
        <v>84</v>
      </c>
    </row>
    <row r="3730" spans="2:65" s="1" customFormat="1" ht="11.25">
      <c r="B3730" s="33"/>
      <c r="D3730" s="152" t="s">
        <v>648</v>
      </c>
      <c r="F3730" s="188" t="s">
        <v>3397</v>
      </c>
      <c r="H3730" s="189">
        <v>8.93</v>
      </c>
      <c r="L3730" s="33"/>
      <c r="M3730" s="155"/>
      <c r="T3730" s="57"/>
      <c r="AU3730" s="18" t="s">
        <v>84</v>
      </c>
    </row>
    <row r="3731" spans="2:65" s="1" customFormat="1" ht="11.25">
      <c r="B3731" s="33"/>
      <c r="D3731" s="152" t="s">
        <v>648</v>
      </c>
      <c r="F3731" s="188" t="s">
        <v>3157</v>
      </c>
      <c r="H3731" s="189">
        <v>0</v>
      </c>
      <c r="L3731" s="33"/>
      <c r="M3731" s="155"/>
      <c r="T3731" s="57"/>
      <c r="AU3731" s="18" t="s">
        <v>84</v>
      </c>
    </row>
    <row r="3732" spans="2:65" s="1" customFormat="1" ht="11.25">
      <c r="B3732" s="33"/>
      <c r="D3732" s="152" t="s">
        <v>648</v>
      </c>
      <c r="F3732" s="188" t="s">
        <v>3398</v>
      </c>
      <c r="H3732" s="189">
        <v>5.68</v>
      </c>
      <c r="L3732" s="33"/>
      <c r="M3732" s="155"/>
      <c r="T3732" s="57"/>
      <c r="AU3732" s="18" t="s">
        <v>84</v>
      </c>
    </row>
    <row r="3733" spans="2:65" s="1" customFormat="1" ht="11.25">
      <c r="B3733" s="33"/>
      <c r="D3733" s="152" t="s">
        <v>648</v>
      </c>
      <c r="F3733" s="188" t="s">
        <v>3159</v>
      </c>
      <c r="H3733" s="189">
        <v>0</v>
      </c>
      <c r="L3733" s="33"/>
      <c r="M3733" s="155"/>
      <c r="T3733" s="57"/>
      <c r="AU3733" s="18" t="s">
        <v>84</v>
      </c>
    </row>
    <row r="3734" spans="2:65" s="1" customFormat="1" ht="11.25">
      <c r="B3734" s="33"/>
      <c r="D3734" s="152" t="s">
        <v>648</v>
      </c>
      <c r="F3734" s="188" t="s">
        <v>3399</v>
      </c>
      <c r="H3734" s="189">
        <v>3.88</v>
      </c>
      <c r="L3734" s="33"/>
      <c r="M3734" s="155"/>
      <c r="T3734" s="57"/>
      <c r="AU3734" s="18" t="s">
        <v>84</v>
      </c>
    </row>
    <row r="3735" spans="2:65" s="1" customFormat="1" ht="11.25">
      <c r="B3735" s="33"/>
      <c r="D3735" s="152" t="s">
        <v>648</v>
      </c>
      <c r="F3735" s="188" t="s">
        <v>325</v>
      </c>
      <c r="H3735" s="189">
        <v>18.489999999999998</v>
      </c>
      <c r="L3735" s="33"/>
      <c r="M3735" s="155"/>
      <c r="T3735" s="57"/>
      <c r="AU3735" s="18" t="s">
        <v>84</v>
      </c>
    </row>
    <row r="3736" spans="2:65" s="1" customFormat="1" ht="33" customHeight="1">
      <c r="B3736" s="33"/>
      <c r="C3736" s="139" t="s">
        <v>4290</v>
      </c>
      <c r="D3736" s="139" t="s">
        <v>309</v>
      </c>
      <c r="E3736" s="140" t="s">
        <v>4291</v>
      </c>
      <c r="F3736" s="141" t="s">
        <v>1881</v>
      </c>
      <c r="G3736" s="142" t="s">
        <v>312</v>
      </c>
      <c r="H3736" s="143">
        <v>26.03</v>
      </c>
      <c r="I3736" s="144"/>
      <c r="J3736" s="145">
        <f>ROUND(I3736*H3736,2)</f>
        <v>0</v>
      </c>
      <c r="K3736" s="141" t="s">
        <v>1</v>
      </c>
      <c r="L3736" s="33"/>
      <c r="M3736" s="146" t="s">
        <v>1</v>
      </c>
      <c r="N3736" s="147" t="s">
        <v>40</v>
      </c>
      <c r="P3736" s="148">
        <f>O3736*H3736</f>
        <v>0</v>
      </c>
      <c r="Q3736" s="148">
        <v>9.0299999999999998E-3</v>
      </c>
      <c r="R3736" s="148">
        <f>Q3736*H3736</f>
        <v>0.23505090000000001</v>
      </c>
      <c r="S3736" s="148">
        <v>0</v>
      </c>
      <c r="T3736" s="149">
        <f>S3736*H3736</f>
        <v>0</v>
      </c>
      <c r="AR3736" s="150" t="s">
        <v>417</v>
      </c>
      <c r="AT3736" s="150" t="s">
        <v>309</v>
      </c>
      <c r="AU3736" s="150" t="s">
        <v>84</v>
      </c>
      <c r="AY3736" s="18" t="s">
        <v>307</v>
      </c>
      <c r="BE3736" s="151">
        <f>IF(N3736="základní",J3736,0)</f>
        <v>0</v>
      </c>
      <c r="BF3736" s="151">
        <f>IF(N3736="snížená",J3736,0)</f>
        <v>0</v>
      </c>
      <c r="BG3736" s="151">
        <f>IF(N3736="zákl. přenesená",J3736,0)</f>
        <v>0</v>
      </c>
      <c r="BH3736" s="151">
        <f>IF(N3736="sníž. přenesená",J3736,0)</f>
        <v>0</v>
      </c>
      <c r="BI3736" s="151">
        <f>IF(N3736="nulová",J3736,0)</f>
        <v>0</v>
      </c>
      <c r="BJ3736" s="18" t="s">
        <v>82</v>
      </c>
      <c r="BK3736" s="151">
        <f>ROUND(I3736*H3736,2)</f>
        <v>0</v>
      </c>
      <c r="BL3736" s="18" t="s">
        <v>417</v>
      </c>
      <c r="BM3736" s="150" t="s">
        <v>4292</v>
      </c>
    </row>
    <row r="3737" spans="2:65" s="1" customFormat="1" ht="19.5">
      <c r="B3737" s="33"/>
      <c r="D3737" s="152" t="s">
        <v>316</v>
      </c>
      <c r="F3737" s="153" t="s">
        <v>1883</v>
      </c>
      <c r="I3737" s="154"/>
      <c r="L3737" s="33"/>
      <c r="M3737" s="155"/>
      <c r="T3737" s="57"/>
      <c r="AT3737" s="18" t="s">
        <v>316</v>
      </c>
      <c r="AU3737" s="18" t="s">
        <v>84</v>
      </c>
    </row>
    <row r="3738" spans="2:65" s="1" customFormat="1" ht="19.5">
      <c r="B3738" s="33"/>
      <c r="D3738" s="152" t="s">
        <v>357</v>
      </c>
      <c r="F3738" s="176" t="s">
        <v>4293</v>
      </c>
      <c r="I3738" s="154"/>
      <c r="L3738" s="33"/>
      <c r="M3738" s="155"/>
      <c r="T3738" s="57"/>
      <c r="AT3738" s="18" t="s">
        <v>357</v>
      </c>
      <c r="AU3738" s="18" t="s">
        <v>84</v>
      </c>
    </row>
    <row r="3739" spans="2:65" s="13" customFormat="1" ht="11.25">
      <c r="B3739" s="162"/>
      <c r="D3739" s="152" t="s">
        <v>318</v>
      </c>
      <c r="E3739" s="163" t="s">
        <v>1</v>
      </c>
      <c r="F3739" s="164" t="s">
        <v>171</v>
      </c>
      <c r="H3739" s="165">
        <v>26.03</v>
      </c>
      <c r="I3739" s="166"/>
      <c r="L3739" s="162"/>
      <c r="M3739" s="167"/>
      <c r="T3739" s="168"/>
      <c r="AT3739" s="163" t="s">
        <v>318</v>
      </c>
      <c r="AU3739" s="163" t="s">
        <v>84</v>
      </c>
      <c r="AV3739" s="13" t="s">
        <v>84</v>
      </c>
      <c r="AW3739" s="13" t="s">
        <v>32</v>
      </c>
      <c r="AX3739" s="13" t="s">
        <v>82</v>
      </c>
      <c r="AY3739" s="163" t="s">
        <v>307</v>
      </c>
    </row>
    <row r="3740" spans="2:65" s="1" customFormat="1" ht="11.25">
      <c r="B3740" s="33"/>
      <c r="D3740" s="152" t="s">
        <v>648</v>
      </c>
      <c r="F3740" s="187" t="s">
        <v>3383</v>
      </c>
      <c r="L3740" s="33"/>
      <c r="M3740" s="155"/>
      <c r="T3740" s="57"/>
      <c r="AU3740" s="18" t="s">
        <v>84</v>
      </c>
    </row>
    <row r="3741" spans="2:65" s="1" customFormat="1" ht="11.25">
      <c r="B3741" s="33"/>
      <c r="D3741" s="152" t="s">
        <v>648</v>
      </c>
      <c r="F3741" s="188" t="s">
        <v>3122</v>
      </c>
      <c r="H3741" s="189">
        <v>0</v>
      </c>
      <c r="L3741" s="33"/>
      <c r="M3741" s="155"/>
      <c r="T3741" s="57"/>
      <c r="AU3741" s="18" t="s">
        <v>84</v>
      </c>
    </row>
    <row r="3742" spans="2:65" s="1" customFormat="1" ht="11.25">
      <c r="B3742" s="33"/>
      <c r="D3742" s="152" t="s">
        <v>648</v>
      </c>
      <c r="F3742" s="188" t="s">
        <v>3384</v>
      </c>
      <c r="H3742" s="189">
        <v>4.45</v>
      </c>
      <c r="L3742" s="33"/>
      <c r="M3742" s="155"/>
      <c r="T3742" s="57"/>
      <c r="AU3742" s="18" t="s">
        <v>84</v>
      </c>
    </row>
    <row r="3743" spans="2:65" s="1" customFormat="1" ht="11.25">
      <c r="B3743" s="33"/>
      <c r="D3743" s="152" t="s">
        <v>648</v>
      </c>
      <c r="F3743" s="188" t="s">
        <v>3129</v>
      </c>
      <c r="H3743" s="189">
        <v>0</v>
      </c>
      <c r="L3743" s="33"/>
      <c r="M3743" s="155"/>
      <c r="T3743" s="57"/>
      <c r="AU3743" s="18" t="s">
        <v>84</v>
      </c>
    </row>
    <row r="3744" spans="2:65" s="1" customFormat="1" ht="11.25">
      <c r="B3744" s="33"/>
      <c r="D3744" s="152" t="s">
        <v>648</v>
      </c>
      <c r="F3744" s="188" t="s">
        <v>3385</v>
      </c>
      <c r="H3744" s="189">
        <v>5.23</v>
      </c>
      <c r="L3744" s="33"/>
      <c r="M3744" s="155"/>
      <c r="T3744" s="57"/>
      <c r="AU3744" s="18" t="s">
        <v>84</v>
      </c>
    </row>
    <row r="3745" spans="2:65" s="1" customFormat="1" ht="11.25">
      <c r="B3745" s="33"/>
      <c r="D3745" s="152" t="s">
        <v>648</v>
      </c>
      <c r="F3745" s="188" t="s">
        <v>3136</v>
      </c>
      <c r="H3745" s="189">
        <v>0</v>
      </c>
      <c r="L3745" s="33"/>
      <c r="M3745" s="155"/>
      <c r="T3745" s="57"/>
      <c r="AU3745" s="18" t="s">
        <v>84</v>
      </c>
    </row>
    <row r="3746" spans="2:65" s="1" customFormat="1" ht="11.25">
      <c r="B3746" s="33"/>
      <c r="D3746" s="152" t="s">
        <v>648</v>
      </c>
      <c r="F3746" s="188" t="s">
        <v>3202</v>
      </c>
      <c r="H3746" s="189">
        <v>1.94</v>
      </c>
      <c r="L3746" s="33"/>
      <c r="M3746" s="155"/>
      <c r="T3746" s="57"/>
      <c r="AU3746" s="18" t="s">
        <v>84</v>
      </c>
    </row>
    <row r="3747" spans="2:65" s="1" customFormat="1" ht="11.25">
      <c r="B3747" s="33"/>
      <c r="D3747" s="152" t="s">
        <v>648</v>
      </c>
      <c r="F3747" s="188" t="s">
        <v>3138</v>
      </c>
      <c r="H3747" s="189">
        <v>0</v>
      </c>
      <c r="L3747" s="33"/>
      <c r="M3747" s="155"/>
      <c r="T3747" s="57"/>
      <c r="AU3747" s="18" t="s">
        <v>84</v>
      </c>
    </row>
    <row r="3748" spans="2:65" s="1" customFormat="1" ht="11.25">
      <c r="B3748" s="33"/>
      <c r="D3748" s="152" t="s">
        <v>648</v>
      </c>
      <c r="F3748" s="188" t="s">
        <v>3386</v>
      </c>
      <c r="H3748" s="189">
        <v>3.5</v>
      </c>
      <c r="L3748" s="33"/>
      <c r="M3748" s="155"/>
      <c r="T3748" s="57"/>
      <c r="AU3748" s="18" t="s">
        <v>84</v>
      </c>
    </row>
    <row r="3749" spans="2:65" s="1" customFormat="1" ht="11.25">
      <c r="B3749" s="33"/>
      <c r="D3749" s="152" t="s">
        <v>648</v>
      </c>
      <c r="F3749" s="188" t="s">
        <v>3140</v>
      </c>
      <c r="H3749" s="189">
        <v>0</v>
      </c>
      <c r="L3749" s="33"/>
      <c r="M3749" s="155"/>
      <c r="T3749" s="57"/>
      <c r="AU3749" s="18" t="s">
        <v>84</v>
      </c>
    </row>
    <row r="3750" spans="2:65" s="1" customFormat="1" ht="11.25">
      <c r="B3750" s="33"/>
      <c r="D3750" s="152" t="s">
        <v>648</v>
      </c>
      <c r="F3750" s="188" t="s">
        <v>3203</v>
      </c>
      <c r="H3750" s="189">
        <v>5.47</v>
      </c>
      <c r="L3750" s="33"/>
      <c r="M3750" s="155"/>
      <c r="T3750" s="57"/>
      <c r="AU3750" s="18" t="s">
        <v>84</v>
      </c>
    </row>
    <row r="3751" spans="2:65" s="1" customFormat="1" ht="11.25">
      <c r="B3751" s="33"/>
      <c r="D3751" s="152" t="s">
        <v>648</v>
      </c>
      <c r="F3751" s="188" t="s">
        <v>3143</v>
      </c>
      <c r="H3751" s="189">
        <v>0</v>
      </c>
      <c r="L3751" s="33"/>
      <c r="M3751" s="155"/>
      <c r="T3751" s="57"/>
      <c r="AU3751" s="18" t="s">
        <v>84</v>
      </c>
    </row>
    <row r="3752" spans="2:65" s="1" customFormat="1" ht="11.25">
      <c r="B3752" s="33"/>
      <c r="D3752" s="152" t="s">
        <v>648</v>
      </c>
      <c r="F3752" s="188" t="s">
        <v>3202</v>
      </c>
      <c r="H3752" s="189">
        <v>1.94</v>
      </c>
      <c r="L3752" s="33"/>
      <c r="M3752" s="155"/>
      <c r="T3752" s="57"/>
      <c r="AU3752" s="18" t="s">
        <v>84</v>
      </c>
    </row>
    <row r="3753" spans="2:65" s="1" customFormat="1" ht="11.25">
      <c r="B3753" s="33"/>
      <c r="D3753" s="152" t="s">
        <v>648</v>
      </c>
      <c r="F3753" s="188" t="s">
        <v>3144</v>
      </c>
      <c r="H3753" s="189">
        <v>0</v>
      </c>
      <c r="L3753" s="33"/>
      <c r="M3753" s="155"/>
      <c r="T3753" s="57"/>
      <c r="AU3753" s="18" t="s">
        <v>84</v>
      </c>
    </row>
    <row r="3754" spans="2:65" s="1" customFormat="1" ht="11.25">
      <c r="B3754" s="33"/>
      <c r="D3754" s="152" t="s">
        <v>648</v>
      </c>
      <c r="F3754" s="188" t="s">
        <v>3386</v>
      </c>
      <c r="H3754" s="189">
        <v>3.5</v>
      </c>
      <c r="L3754" s="33"/>
      <c r="M3754" s="155"/>
      <c r="T3754" s="57"/>
      <c r="AU3754" s="18" t="s">
        <v>84</v>
      </c>
    </row>
    <row r="3755" spans="2:65" s="1" customFormat="1" ht="11.25">
      <c r="B3755" s="33"/>
      <c r="D3755" s="152" t="s">
        <v>648</v>
      </c>
      <c r="F3755" s="188" t="s">
        <v>325</v>
      </c>
      <c r="H3755" s="189">
        <v>26.03</v>
      </c>
      <c r="L3755" s="33"/>
      <c r="M3755" s="155"/>
      <c r="T3755" s="57"/>
      <c r="AU3755" s="18" t="s">
        <v>84</v>
      </c>
    </row>
    <row r="3756" spans="2:65" s="1" customFormat="1" ht="24.2" customHeight="1">
      <c r="B3756" s="33"/>
      <c r="C3756" s="177" t="s">
        <v>4294</v>
      </c>
      <c r="D3756" s="177" t="s">
        <v>390</v>
      </c>
      <c r="E3756" s="178" t="s">
        <v>1885</v>
      </c>
      <c r="F3756" s="179" t="s">
        <v>1886</v>
      </c>
      <c r="G3756" s="180" t="s">
        <v>312</v>
      </c>
      <c r="H3756" s="181">
        <v>29.934999999999999</v>
      </c>
      <c r="I3756" s="182"/>
      <c r="J3756" s="183">
        <f>ROUND(I3756*H3756,2)</f>
        <v>0</v>
      </c>
      <c r="K3756" s="179" t="s">
        <v>313</v>
      </c>
      <c r="L3756" s="184"/>
      <c r="M3756" s="185" t="s">
        <v>1</v>
      </c>
      <c r="N3756" s="186" t="s">
        <v>40</v>
      </c>
      <c r="P3756" s="148">
        <f>O3756*H3756</f>
        <v>0</v>
      </c>
      <c r="Q3756" s="148">
        <v>2.1999999999999999E-2</v>
      </c>
      <c r="R3756" s="148">
        <f>Q3756*H3756</f>
        <v>0.65856999999999999</v>
      </c>
      <c r="S3756" s="148">
        <v>0</v>
      </c>
      <c r="T3756" s="149">
        <f>S3756*H3756</f>
        <v>0</v>
      </c>
      <c r="AR3756" s="150" t="s">
        <v>524</v>
      </c>
      <c r="AT3756" s="150" t="s">
        <v>390</v>
      </c>
      <c r="AU3756" s="150" t="s">
        <v>84</v>
      </c>
      <c r="AY3756" s="18" t="s">
        <v>307</v>
      </c>
      <c r="BE3756" s="151">
        <f>IF(N3756="základní",J3756,0)</f>
        <v>0</v>
      </c>
      <c r="BF3756" s="151">
        <f>IF(N3756="snížená",J3756,0)</f>
        <v>0</v>
      </c>
      <c r="BG3756" s="151">
        <f>IF(N3756="zákl. přenesená",J3756,0)</f>
        <v>0</v>
      </c>
      <c r="BH3756" s="151">
        <f>IF(N3756="sníž. přenesená",J3756,0)</f>
        <v>0</v>
      </c>
      <c r="BI3756" s="151">
        <f>IF(N3756="nulová",J3756,0)</f>
        <v>0</v>
      </c>
      <c r="BJ3756" s="18" t="s">
        <v>82</v>
      </c>
      <c r="BK3756" s="151">
        <f>ROUND(I3756*H3756,2)</f>
        <v>0</v>
      </c>
      <c r="BL3756" s="18" t="s">
        <v>417</v>
      </c>
      <c r="BM3756" s="150" t="s">
        <v>4295</v>
      </c>
    </row>
    <row r="3757" spans="2:65" s="1" customFormat="1" ht="19.5">
      <c r="B3757" s="33"/>
      <c r="D3757" s="152" t="s">
        <v>316</v>
      </c>
      <c r="F3757" s="153" t="s">
        <v>1886</v>
      </c>
      <c r="I3757" s="154"/>
      <c r="L3757" s="33"/>
      <c r="M3757" s="155"/>
      <c r="T3757" s="57"/>
      <c r="AT3757" s="18" t="s">
        <v>316</v>
      </c>
      <c r="AU3757" s="18" t="s">
        <v>84</v>
      </c>
    </row>
    <row r="3758" spans="2:65" s="13" customFormat="1" ht="11.25">
      <c r="B3758" s="162"/>
      <c r="D3758" s="152" t="s">
        <v>318</v>
      </c>
      <c r="F3758" s="164" t="s">
        <v>4296</v>
      </c>
      <c r="H3758" s="165">
        <v>29.934999999999999</v>
      </c>
      <c r="I3758" s="166"/>
      <c r="L3758" s="162"/>
      <c r="M3758" s="167"/>
      <c r="T3758" s="168"/>
      <c r="AT3758" s="163" t="s">
        <v>318</v>
      </c>
      <c r="AU3758" s="163" t="s">
        <v>84</v>
      </c>
      <c r="AV3758" s="13" t="s">
        <v>84</v>
      </c>
      <c r="AW3758" s="13" t="s">
        <v>4</v>
      </c>
      <c r="AX3758" s="13" t="s">
        <v>82</v>
      </c>
      <c r="AY3758" s="163" t="s">
        <v>307</v>
      </c>
    </row>
    <row r="3759" spans="2:65" s="1" customFormat="1" ht="33" customHeight="1">
      <c r="B3759" s="33"/>
      <c r="C3759" s="139" t="s">
        <v>4297</v>
      </c>
      <c r="D3759" s="139" t="s">
        <v>309</v>
      </c>
      <c r="E3759" s="140" t="s">
        <v>4298</v>
      </c>
      <c r="F3759" s="141" t="s">
        <v>4299</v>
      </c>
      <c r="G3759" s="142" t="s">
        <v>312</v>
      </c>
      <c r="H3759" s="143">
        <v>40.01</v>
      </c>
      <c r="I3759" s="144"/>
      <c r="J3759" s="145">
        <f>ROUND(I3759*H3759,2)</f>
        <v>0</v>
      </c>
      <c r="K3759" s="141" t="s">
        <v>1</v>
      </c>
      <c r="L3759" s="33"/>
      <c r="M3759" s="146" t="s">
        <v>1</v>
      </c>
      <c r="N3759" s="147" t="s">
        <v>40</v>
      </c>
      <c r="P3759" s="148">
        <f>O3759*H3759</f>
        <v>0</v>
      </c>
      <c r="Q3759" s="148">
        <v>7.5500000000000003E-3</v>
      </c>
      <c r="R3759" s="148">
        <f>Q3759*H3759</f>
        <v>0.3020755</v>
      </c>
      <c r="S3759" s="148">
        <v>0</v>
      </c>
      <c r="T3759" s="149">
        <f>S3759*H3759</f>
        <v>0</v>
      </c>
      <c r="AR3759" s="150" t="s">
        <v>417</v>
      </c>
      <c r="AT3759" s="150" t="s">
        <v>309</v>
      </c>
      <c r="AU3759" s="150" t="s">
        <v>84</v>
      </c>
      <c r="AY3759" s="18" t="s">
        <v>307</v>
      </c>
      <c r="BE3759" s="151">
        <f>IF(N3759="základní",J3759,0)</f>
        <v>0</v>
      </c>
      <c r="BF3759" s="151">
        <f>IF(N3759="snížená",J3759,0)</f>
        <v>0</v>
      </c>
      <c r="BG3759" s="151">
        <f>IF(N3759="zákl. přenesená",J3759,0)</f>
        <v>0</v>
      </c>
      <c r="BH3759" s="151">
        <f>IF(N3759="sníž. přenesená",J3759,0)</f>
        <v>0</v>
      </c>
      <c r="BI3759" s="151">
        <f>IF(N3759="nulová",J3759,0)</f>
        <v>0</v>
      </c>
      <c r="BJ3759" s="18" t="s">
        <v>82</v>
      </c>
      <c r="BK3759" s="151">
        <f>ROUND(I3759*H3759,2)</f>
        <v>0</v>
      </c>
      <c r="BL3759" s="18" t="s">
        <v>417</v>
      </c>
      <c r="BM3759" s="150" t="s">
        <v>4300</v>
      </c>
    </row>
    <row r="3760" spans="2:65" s="1" customFormat="1" ht="19.5">
      <c r="B3760" s="33"/>
      <c r="D3760" s="152" t="s">
        <v>316</v>
      </c>
      <c r="F3760" s="153" t="s">
        <v>4301</v>
      </c>
      <c r="I3760" s="154"/>
      <c r="L3760" s="33"/>
      <c r="M3760" s="155"/>
      <c r="T3760" s="57"/>
      <c r="AT3760" s="18" t="s">
        <v>316</v>
      </c>
      <c r="AU3760" s="18" t="s">
        <v>84</v>
      </c>
    </row>
    <row r="3761" spans="2:51" s="1" customFormat="1" ht="19.5">
      <c r="B3761" s="33"/>
      <c r="D3761" s="152" t="s">
        <v>357</v>
      </c>
      <c r="F3761" s="176" t="s">
        <v>4293</v>
      </c>
      <c r="I3761" s="154"/>
      <c r="L3761" s="33"/>
      <c r="M3761" s="155"/>
      <c r="T3761" s="57"/>
      <c r="AT3761" s="18" t="s">
        <v>357</v>
      </c>
      <c r="AU3761" s="18" t="s">
        <v>84</v>
      </c>
    </row>
    <row r="3762" spans="2:51" s="13" customFormat="1" ht="11.25">
      <c r="B3762" s="162"/>
      <c r="D3762" s="152" t="s">
        <v>318</v>
      </c>
      <c r="E3762" s="163" t="s">
        <v>1</v>
      </c>
      <c r="F3762" s="164" t="s">
        <v>167</v>
      </c>
      <c r="H3762" s="165">
        <v>21.52</v>
      </c>
      <c r="I3762" s="166"/>
      <c r="L3762" s="162"/>
      <c r="M3762" s="167"/>
      <c r="T3762" s="168"/>
      <c r="AT3762" s="163" t="s">
        <v>318</v>
      </c>
      <c r="AU3762" s="163" t="s">
        <v>84</v>
      </c>
      <c r="AV3762" s="13" t="s">
        <v>84</v>
      </c>
      <c r="AW3762" s="13" t="s">
        <v>32</v>
      </c>
      <c r="AX3762" s="13" t="s">
        <v>75</v>
      </c>
      <c r="AY3762" s="163" t="s">
        <v>307</v>
      </c>
    </row>
    <row r="3763" spans="2:51" s="13" customFormat="1" ht="11.25">
      <c r="B3763" s="162"/>
      <c r="D3763" s="152" t="s">
        <v>318</v>
      </c>
      <c r="E3763" s="163" t="s">
        <v>1</v>
      </c>
      <c r="F3763" s="164" t="s">
        <v>2397</v>
      </c>
      <c r="H3763" s="165">
        <v>18.489999999999998</v>
      </c>
      <c r="I3763" s="166"/>
      <c r="L3763" s="162"/>
      <c r="M3763" s="167"/>
      <c r="T3763" s="168"/>
      <c r="AT3763" s="163" t="s">
        <v>318</v>
      </c>
      <c r="AU3763" s="163" t="s">
        <v>84</v>
      </c>
      <c r="AV3763" s="13" t="s">
        <v>84</v>
      </c>
      <c r="AW3763" s="13" t="s">
        <v>32</v>
      </c>
      <c r="AX3763" s="13" t="s">
        <v>75</v>
      </c>
      <c r="AY3763" s="163" t="s">
        <v>307</v>
      </c>
    </row>
    <row r="3764" spans="2:51" s="14" customFormat="1" ht="11.25">
      <c r="B3764" s="169"/>
      <c r="D3764" s="152" t="s">
        <v>318</v>
      </c>
      <c r="E3764" s="170" t="s">
        <v>1</v>
      </c>
      <c r="F3764" s="171" t="s">
        <v>325</v>
      </c>
      <c r="H3764" s="172">
        <v>40.01</v>
      </c>
      <c r="I3764" s="173"/>
      <c r="L3764" s="169"/>
      <c r="M3764" s="174"/>
      <c r="T3764" s="175"/>
      <c r="AT3764" s="170" t="s">
        <v>318</v>
      </c>
      <c r="AU3764" s="170" t="s">
        <v>84</v>
      </c>
      <c r="AV3764" s="14" t="s">
        <v>314</v>
      </c>
      <c r="AW3764" s="14" t="s">
        <v>32</v>
      </c>
      <c r="AX3764" s="14" t="s">
        <v>82</v>
      </c>
      <c r="AY3764" s="170" t="s">
        <v>307</v>
      </c>
    </row>
    <row r="3765" spans="2:51" s="1" customFormat="1" ht="11.25">
      <c r="B3765" s="33"/>
      <c r="D3765" s="152" t="s">
        <v>648</v>
      </c>
      <c r="F3765" s="187" t="s">
        <v>3375</v>
      </c>
      <c r="L3765" s="33"/>
      <c r="M3765" s="155"/>
      <c r="T3765" s="57"/>
      <c r="AU3765" s="18" t="s">
        <v>84</v>
      </c>
    </row>
    <row r="3766" spans="2:51" s="1" customFormat="1" ht="11.25">
      <c r="B3766" s="33"/>
      <c r="D3766" s="152" t="s">
        <v>648</v>
      </c>
      <c r="F3766" s="188" t="s">
        <v>3110</v>
      </c>
      <c r="H3766" s="189">
        <v>0</v>
      </c>
      <c r="L3766" s="33"/>
      <c r="M3766" s="155"/>
      <c r="T3766" s="57"/>
      <c r="AU3766" s="18" t="s">
        <v>84</v>
      </c>
    </row>
    <row r="3767" spans="2:51" s="1" customFormat="1" ht="11.25">
      <c r="B3767" s="33"/>
      <c r="D3767" s="152" t="s">
        <v>648</v>
      </c>
      <c r="F3767" s="188" t="s">
        <v>3376</v>
      </c>
      <c r="H3767" s="189">
        <v>5.73</v>
      </c>
      <c r="L3767" s="33"/>
      <c r="M3767" s="155"/>
      <c r="T3767" s="57"/>
      <c r="AU3767" s="18" t="s">
        <v>84</v>
      </c>
    </row>
    <row r="3768" spans="2:51" s="1" customFormat="1" ht="11.25">
      <c r="B3768" s="33"/>
      <c r="D3768" s="152" t="s">
        <v>648</v>
      </c>
      <c r="F3768" s="188" t="s">
        <v>3112</v>
      </c>
      <c r="H3768" s="189">
        <v>0</v>
      </c>
      <c r="L3768" s="33"/>
      <c r="M3768" s="155"/>
      <c r="T3768" s="57"/>
      <c r="AU3768" s="18" t="s">
        <v>84</v>
      </c>
    </row>
    <row r="3769" spans="2:51" s="1" customFormat="1" ht="11.25">
      <c r="B3769" s="33"/>
      <c r="D3769" s="152" t="s">
        <v>648</v>
      </c>
      <c r="F3769" s="188" t="s">
        <v>3377</v>
      </c>
      <c r="H3769" s="189">
        <v>1.83</v>
      </c>
      <c r="L3769" s="33"/>
      <c r="M3769" s="155"/>
      <c r="T3769" s="57"/>
      <c r="AU3769" s="18" t="s">
        <v>84</v>
      </c>
    </row>
    <row r="3770" spans="2:51" s="1" customFormat="1" ht="11.25">
      <c r="B3770" s="33"/>
      <c r="D3770" s="152" t="s">
        <v>648</v>
      </c>
      <c r="F3770" s="188" t="s">
        <v>3114</v>
      </c>
      <c r="H3770" s="189">
        <v>0</v>
      </c>
      <c r="L3770" s="33"/>
      <c r="M3770" s="155"/>
      <c r="T3770" s="57"/>
      <c r="AU3770" s="18" t="s">
        <v>84</v>
      </c>
    </row>
    <row r="3771" spans="2:51" s="1" customFormat="1" ht="11.25">
      <c r="B3771" s="33"/>
      <c r="D3771" s="152" t="s">
        <v>648</v>
      </c>
      <c r="F3771" s="188" t="s">
        <v>3378</v>
      </c>
      <c r="H3771" s="189">
        <v>4.9800000000000004</v>
      </c>
      <c r="L3771" s="33"/>
      <c r="M3771" s="155"/>
      <c r="T3771" s="57"/>
      <c r="AU3771" s="18" t="s">
        <v>84</v>
      </c>
    </row>
    <row r="3772" spans="2:51" s="1" customFormat="1" ht="11.25">
      <c r="B3772" s="33"/>
      <c r="D3772" s="152" t="s">
        <v>648</v>
      </c>
      <c r="F3772" s="188" t="s">
        <v>3116</v>
      </c>
      <c r="H3772" s="189">
        <v>0</v>
      </c>
      <c r="L3772" s="33"/>
      <c r="M3772" s="155"/>
      <c r="T3772" s="57"/>
      <c r="AU3772" s="18" t="s">
        <v>84</v>
      </c>
    </row>
    <row r="3773" spans="2:51" s="1" customFormat="1" ht="11.25">
      <c r="B3773" s="33"/>
      <c r="D3773" s="152" t="s">
        <v>648</v>
      </c>
      <c r="F3773" s="188" t="s">
        <v>3379</v>
      </c>
      <c r="H3773" s="189">
        <v>8.98</v>
      </c>
      <c r="L3773" s="33"/>
      <c r="M3773" s="155"/>
      <c r="T3773" s="57"/>
      <c r="AU3773" s="18" t="s">
        <v>84</v>
      </c>
    </row>
    <row r="3774" spans="2:51" s="1" customFormat="1" ht="11.25">
      <c r="B3774" s="33"/>
      <c r="D3774" s="152" t="s">
        <v>648</v>
      </c>
      <c r="F3774" s="188" t="s">
        <v>325</v>
      </c>
      <c r="H3774" s="189">
        <v>21.52</v>
      </c>
      <c r="L3774" s="33"/>
      <c r="M3774" s="155"/>
      <c r="T3774" s="57"/>
      <c r="AU3774" s="18" t="s">
        <v>84</v>
      </c>
    </row>
    <row r="3775" spans="2:51" s="1" customFormat="1" ht="11.25">
      <c r="B3775" s="33"/>
      <c r="D3775" s="152" t="s">
        <v>648</v>
      </c>
      <c r="F3775" s="187" t="s">
        <v>3396</v>
      </c>
      <c r="L3775" s="33"/>
      <c r="M3775" s="155"/>
      <c r="T3775" s="57"/>
      <c r="AU3775" s="18" t="s">
        <v>84</v>
      </c>
    </row>
    <row r="3776" spans="2:51" s="1" customFormat="1" ht="11.25">
      <c r="B3776" s="33"/>
      <c r="D3776" s="152" t="s">
        <v>648</v>
      </c>
      <c r="F3776" s="188" t="s">
        <v>3155</v>
      </c>
      <c r="H3776" s="189">
        <v>0</v>
      </c>
      <c r="L3776" s="33"/>
      <c r="M3776" s="155"/>
      <c r="T3776" s="57"/>
      <c r="AU3776" s="18" t="s">
        <v>84</v>
      </c>
    </row>
    <row r="3777" spans="2:65" s="1" customFormat="1" ht="11.25">
      <c r="B3777" s="33"/>
      <c r="D3777" s="152" t="s">
        <v>648</v>
      </c>
      <c r="F3777" s="188" t="s">
        <v>3397</v>
      </c>
      <c r="H3777" s="189">
        <v>8.93</v>
      </c>
      <c r="L3777" s="33"/>
      <c r="M3777" s="155"/>
      <c r="T3777" s="57"/>
      <c r="AU3777" s="18" t="s">
        <v>84</v>
      </c>
    </row>
    <row r="3778" spans="2:65" s="1" customFormat="1" ht="11.25">
      <c r="B3778" s="33"/>
      <c r="D3778" s="152" t="s">
        <v>648</v>
      </c>
      <c r="F3778" s="188" t="s">
        <v>3157</v>
      </c>
      <c r="H3778" s="189">
        <v>0</v>
      </c>
      <c r="L3778" s="33"/>
      <c r="M3778" s="155"/>
      <c r="T3778" s="57"/>
      <c r="AU3778" s="18" t="s">
        <v>84</v>
      </c>
    </row>
    <row r="3779" spans="2:65" s="1" customFormat="1" ht="11.25">
      <c r="B3779" s="33"/>
      <c r="D3779" s="152" t="s">
        <v>648</v>
      </c>
      <c r="F3779" s="188" t="s">
        <v>3398</v>
      </c>
      <c r="H3779" s="189">
        <v>5.68</v>
      </c>
      <c r="L3779" s="33"/>
      <c r="M3779" s="155"/>
      <c r="T3779" s="57"/>
      <c r="AU3779" s="18" t="s">
        <v>84</v>
      </c>
    </row>
    <row r="3780" spans="2:65" s="1" customFormat="1" ht="11.25">
      <c r="B3780" s="33"/>
      <c r="D3780" s="152" t="s">
        <v>648</v>
      </c>
      <c r="F3780" s="188" t="s">
        <v>3159</v>
      </c>
      <c r="H3780" s="189">
        <v>0</v>
      </c>
      <c r="L3780" s="33"/>
      <c r="M3780" s="155"/>
      <c r="T3780" s="57"/>
      <c r="AU3780" s="18" t="s">
        <v>84</v>
      </c>
    </row>
    <row r="3781" spans="2:65" s="1" customFormat="1" ht="11.25">
      <c r="B3781" s="33"/>
      <c r="D3781" s="152" t="s">
        <v>648</v>
      </c>
      <c r="F3781" s="188" t="s">
        <v>3399</v>
      </c>
      <c r="H3781" s="189">
        <v>3.88</v>
      </c>
      <c r="L3781" s="33"/>
      <c r="M3781" s="155"/>
      <c r="T3781" s="57"/>
      <c r="AU3781" s="18" t="s">
        <v>84</v>
      </c>
    </row>
    <row r="3782" spans="2:65" s="1" customFormat="1" ht="11.25">
      <c r="B3782" s="33"/>
      <c r="D3782" s="152" t="s">
        <v>648</v>
      </c>
      <c r="F3782" s="188" t="s">
        <v>325</v>
      </c>
      <c r="H3782" s="189">
        <v>18.489999999999998</v>
      </c>
      <c r="L3782" s="33"/>
      <c r="M3782" s="155"/>
      <c r="T3782" s="57"/>
      <c r="AU3782" s="18" t="s">
        <v>84</v>
      </c>
    </row>
    <row r="3783" spans="2:65" s="1" customFormat="1" ht="24.2" customHeight="1">
      <c r="B3783" s="33"/>
      <c r="C3783" s="177" t="s">
        <v>4302</v>
      </c>
      <c r="D3783" s="177" t="s">
        <v>390</v>
      </c>
      <c r="E3783" s="178" t="s">
        <v>4303</v>
      </c>
      <c r="F3783" s="179" t="s">
        <v>4304</v>
      </c>
      <c r="G3783" s="180" t="s">
        <v>312</v>
      </c>
      <c r="H3783" s="181">
        <v>44.011000000000003</v>
      </c>
      <c r="I3783" s="182"/>
      <c r="J3783" s="183">
        <f>ROUND(I3783*H3783,2)</f>
        <v>0</v>
      </c>
      <c r="K3783" s="179" t="s">
        <v>313</v>
      </c>
      <c r="L3783" s="184"/>
      <c r="M3783" s="185" t="s">
        <v>1</v>
      </c>
      <c r="N3783" s="186" t="s">
        <v>40</v>
      </c>
      <c r="P3783" s="148">
        <f>O3783*H3783</f>
        <v>0</v>
      </c>
      <c r="Q3783" s="148">
        <v>2.1999999999999999E-2</v>
      </c>
      <c r="R3783" s="148">
        <f>Q3783*H3783</f>
        <v>0.96824200000000005</v>
      </c>
      <c r="S3783" s="148">
        <v>0</v>
      </c>
      <c r="T3783" s="149">
        <f>S3783*H3783</f>
        <v>0</v>
      </c>
      <c r="AR3783" s="150" t="s">
        <v>524</v>
      </c>
      <c r="AT3783" s="150" t="s">
        <v>390</v>
      </c>
      <c r="AU3783" s="150" t="s">
        <v>84</v>
      </c>
      <c r="AY3783" s="18" t="s">
        <v>307</v>
      </c>
      <c r="BE3783" s="151">
        <f>IF(N3783="základní",J3783,0)</f>
        <v>0</v>
      </c>
      <c r="BF3783" s="151">
        <f>IF(N3783="snížená",J3783,0)</f>
        <v>0</v>
      </c>
      <c r="BG3783" s="151">
        <f>IF(N3783="zákl. přenesená",J3783,0)</f>
        <v>0</v>
      </c>
      <c r="BH3783" s="151">
        <f>IF(N3783="sníž. přenesená",J3783,0)</f>
        <v>0</v>
      </c>
      <c r="BI3783" s="151">
        <f>IF(N3783="nulová",J3783,0)</f>
        <v>0</v>
      </c>
      <c r="BJ3783" s="18" t="s">
        <v>82</v>
      </c>
      <c r="BK3783" s="151">
        <f>ROUND(I3783*H3783,2)</f>
        <v>0</v>
      </c>
      <c r="BL3783" s="18" t="s">
        <v>417</v>
      </c>
      <c r="BM3783" s="150" t="s">
        <v>4305</v>
      </c>
    </row>
    <row r="3784" spans="2:65" s="1" customFormat="1" ht="19.5">
      <c r="B3784" s="33"/>
      <c r="D3784" s="152" t="s">
        <v>316</v>
      </c>
      <c r="F3784" s="153" t="s">
        <v>4304</v>
      </c>
      <c r="I3784" s="154"/>
      <c r="L3784" s="33"/>
      <c r="M3784" s="155"/>
      <c r="T3784" s="57"/>
      <c r="AT3784" s="18" t="s">
        <v>316</v>
      </c>
      <c r="AU3784" s="18" t="s">
        <v>84</v>
      </c>
    </row>
    <row r="3785" spans="2:65" s="13" customFormat="1" ht="11.25">
      <c r="B3785" s="162"/>
      <c r="D3785" s="152" t="s">
        <v>318</v>
      </c>
      <c r="F3785" s="164" t="s">
        <v>4306</v>
      </c>
      <c r="H3785" s="165">
        <v>44.011000000000003</v>
      </c>
      <c r="I3785" s="166"/>
      <c r="L3785" s="162"/>
      <c r="M3785" s="167"/>
      <c r="T3785" s="168"/>
      <c r="AT3785" s="163" t="s">
        <v>318</v>
      </c>
      <c r="AU3785" s="163" t="s">
        <v>84</v>
      </c>
      <c r="AV3785" s="13" t="s">
        <v>84</v>
      </c>
      <c r="AW3785" s="13" t="s">
        <v>4</v>
      </c>
      <c r="AX3785" s="13" t="s">
        <v>82</v>
      </c>
      <c r="AY3785" s="163" t="s">
        <v>307</v>
      </c>
    </row>
    <row r="3786" spans="2:65" s="1" customFormat="1" ht="37.9" customHeight="1">
      <c r="B3786" s="33"/>
      <c r="C3786" s="139" t="s">
        <v>4307</v>
      </c>
      <c r="D3786" s="139" t="s">
        <v>309</v>
      </c>
      <c r="E3786" s="140" t="s">
        <v>4308</v>
      </c>
      <c r="F3786" s="141" t="s">
        <v>4309</v>
      </c>
      <c r="G3786" s="142" t="s">
        <v>398</v>
      </c>
      <c r="H3786" s="143">
        <v>18.8</v>
      </c>
      <c r="I3786" s="144"/>
      <c r="J3786" s="145">
        <f>ROUND(I3786*H3786,2)</f>
        <v>0</v>
      </c>
      <c r="K3786" s="141" t="s">
        <v>313</v>
      </c>
      <c r="L3786" s="33"/>
      <c r="M3786" s="146" t="s">
        <v>1</v>
      </c>
      <c r="N3786" s="147" t="s">
        <v>40</v>
      </c>
      <c r="P3786" s="148">
        <f>O3786*H3786</f>
        <v>0</v>
      </c>
      <c r="Q3786" s="148">
        <v>1.0200000000000001E-3</v>
      </c>
      <c r="R3786" s="148">
        <f>Q3786*H3786</f>
        <v>1.9176000000000002E-2</v>
      </c>
      <c r="S3786" s="148">
        <v>0</v>
      </c>
      <c r="T3786" s="149">
        <f>S3786*H3786</f>
        <v>0</v>
      </c>
      <c r="AR3786" s="150" t="s">
        <v>417</v>
      </c>
      <c r="AT3786" s="150" t="s">
        <v>309</v>
      </c>
      <c r="AU3786" s="150" t="s">
        <v>84</v>
      </c>
      <c r="AY3786" s="18" t="s">
        <v>307</v>
      </c>
      <c r="BE3786" s="151">
        <f>IF(N3786="základní",J3786,0)</f>
        <v>0</v>
      </c>
      <c r="BF3786" s="151">
        <f>IF(N3786="snížená",J3786,0)</f>
        <v>0</v>
      </c>
      <c r="BG3786" s="151">
        <f>IF(N3786="zákl. přenesená",J3786,0)</f>
        <v>0</v>
      </c>
      <c r="BH3786" s="151">
        <f>IF(N3786="sníž. přenesená",J3786,0)</f>
        <v>0</v>
      </c>
      <c r="BI3786" s="151">
        <f>IF(N3786="nulová",J3786,0)</f>
        <v>0</v>
      </c>
      <c r="BJ3786" s="18" t="s">
        <v>82</v>
      </c>
      <c r="BK3786" s="151">
        <f>ROUND(I3786*H3786,2)</f>
        <v>0</v>
      </c>
      <c r="BL3786" s="18" t="s">
        <v>417</v>
      </c>
      <c r="BM3786" s="150" t="s">
        <v>4310</v>
      </c>
    </row>
    <row r="3787" spans="2:65" s="1" customFormat="1" ht="29.25">
      <c r="B3787" s="33"/>
      <c r="D3787" s="152" t="s">
        <v>316</v>
      </c>
      <c r="F3787" s="153" t="s">
        <v>4311</v>
      </c>
      <c r="I3787" s="154"/>
      <c r="L3787" s="33"/>
      <c r="M3787" s="155"/>
      <c r="T3787" s="57"/>
      <c r="AT3787" s="18" t="s">
        <v>316</v>
      </c>
      <c r="AU3787" s="18" t="s">
        <v>84</v>
      </c>
    </row>
    <row r="3788" spans="2:65" s="13" customFormat="1" ht="11.25">
      <c r="B3788" s="162"/>
      <c r="D3788" s="152" t="s">
        <v>318</v>
      </c>
      <c r="E3788" s="163" t="s">
        <v>1</v>
      </c>
      <c r="F3788" s="164" t="s">
        <v>3937</v>
      </c>
      <c r="H3788" s="165">
        <v>11.2</v>
      </c>
      <c r="I3788" s="166"/>
      <c r="L3788" s="162"/>
      <c r="M3788" s="167"/>
      <c r="T3788" s="168"/>
      <c r="AT3788" s="163" t="s">
        <v>318</v>
      </c>
      <c r="AU3788" s="163" t="s">
        <v>84</v>
      </c>
      <c r="AV3788" s="13" t="s">
        <v>84</v>
      </c>
      <c r="AW3788" s="13" t="s">
        <v>32</v>
      </c>
      <c r="AX3788" s="13" t="s">
        <v>75</v>
      </c>
      <c r="AY3788" s="163" t="s">
        <v>307</v>
      </c>
    </row>
    <row r="3789" spans="2:65" s="13" customFormat="1" ht="11.25">
      <c r="B3789" s="162"/>
      <c r="D3789" s="152" t="s">
        <v>318</v>
      </c>
      <c r="E3789" s="163" t="s">
        <v>1</v>
      </c>
      <c r="F3789" s="164" t="s">
        <v>4312</v>
      </c>
      <c r="H3789" s="165">
        <v>7.6</v>
      </c>
      <c r="I3789" s="166"/>
      <c r="L3789" s="162"/>
      <c r="M3789" s="167"/>
      <c r="T3789" s="168"/>
      <c r="AT3789" s="163" t="s">
        <v>318</v>
      </c>
      <c r="AU3789" s="163" t="s">
        <v>84</v>
      </c>
      <c r="AV3789" s="13" t="s">
        <v>84</v>
      </c>
      <c r="AW3789" s="13" t="s">
        <v>32</v>
      </c>
      <c r="AX3789" s="13" t="s">
        <v>75</v>
      </c>
      <c r="AY3789" s="163" t="s">
        <v>307</v>
      </c>
    </row>
    <row r="3790" spans="2:65" s="14" customFormat="1" ht="11.25">
      <c r="B3790" s="169"/>
      <c r="D3790" s="152" t="s">
        <v>318</v>
      </c>
      <c r="E3790" s="170" t="s">
        <v>1</v>
      </c>
      <c r="F3790" s="171" t="s">
        <v>325</v>
      </c>
      <c r="H3790" s="172">
        <v>18.8</v>
      </c>
      <c r="I3790" s="173"/>
      <c r="L3790" s="169"/>
      <c r="M3790" s="174"/>
      <c r="T3790" s="175"/>
      <c r="AT3790" s="170" t="s">
        <v>318</v>
      </c>
      <c r="AU3790" s="170" t="s">
        <v>84</v>
      </c>
      <c r="AV3790" s="14" t="s">
        <v>314</v>
      </c>
      <c r="AW3790" s="14" t="s">
        <v>32</v>
      </c>
      <c r="AX3790" s="14" t="s">
        <v>82</v>
      </c>
      <c r="AY3790" s="170" t="s">
        <v>307</v>
      </c>
    </row>
    <row r="3791" spans="2:65" s="1" customFormat="1" ht="37.9" customHeight="1">
      <c r="B3791" s="33"/>
      <c r="C3791" s="139" t="s">
        <v>4313</v>
      </c>
      <c r="D3791" s="139" t="s">
        <v>309</v>
      </c>
      <c r="E3791" s="140" t="s">
        <v>4314</v>
      </c>
      <c r="F3791" s="141" t="s">
        <v>4315</v>
      </c>
      <c r="G3791" s="142" t="s">
        <v>398</v>
      </c>
      <c r="H3791" s="143">
        <v>18.8</v>
      </c>
      <c r="I3791" s="144"/>
      <c r="J3791" s="145">
        <f>ROUND(I3791*H3791,2)</f>
        <v>0</v>
      </c>
      <c r="K3791" s="141" t="s">
        <v>313</v>
      </c>
      <c r="L3791" s="33"/>
      <c r="M3791" s="146" t="s">
        <v>1</v>
      </c>
      <c r="N3791" s="147" t="s">
        <v>40</v>
      </c>
      <c r="P3791" s="148">
        <f>O3791*H3791</f>
        <v>0</v>
      </c>
      <c r="Q3791" s="148">
        <v>7.5000000000000002E-4</v>
      </c>
      <c r="R3791" s="148">
        <f>Q3791*H3791</f>
        <v>1.4100000000000001E-2</v>
      </c>
      <c r="S3791" s="148">
        <v>0</v>
      </c>
      <c r="T3791" s="149">
        <f>S3791*H3791</f>
        <v>0</v>
      </c>
      <c r="AR3791" s="150" t="s">
        <v>417</v>
      </c>
      <c r="AT3791" s="150" t="s">
        <v>309</v>
      </c>
      <c r="AU3791" s="150" t="s">
        <v>84</v>
      </c>
      <c r="AY3791" s="18" t="s">
        <v>307</v>
      </c>
      <c r="BE3791" s="151">
        <f>IF(N3791="základní",J3791,0)</f>
        <v>0</v>
      </c>
      <c r="BF3791" s="151">
        <f>IF(N3791="snížená",J3791,0)</f>
        <v>0</v>
      </c>
      <c r="BG3791" s="151">
        <f>IF(N3791="zákl. přenesená",J3791,0)</f>
        <v>0</v>
      </c>
      <c r="BH3791" s="151">
        <f>IF(N3791="sníž. přenesená",J3791,0)</f>
        <v>0</v>
      </c>
      <c r="BI3791" s="151">
        <f>IF(N3791="nulová",J3791,0)</f>
        <v>0</v>
      </c>
      <c r="BJ3791" s="18" t="s">
        <v>82</v>
      </c>
      <c r="BK3791" s="151">
        <f>ROUND(I3791*H3791,2)</f>
        <v>0</v>
      </c>
      <c r="BL3791" s="18" t="s">
        <v>417</v>
      </c>
      <c r="BM3791" s="150" t="s">
        <v>4316</v>
      </c>
    </row>
    <row r="3792" spans="2:65" s="1" customFormat="1" ht="29.25">
      <c r="B3792" s="33"/>
      <c r="D3792" s="152" t="s">
        <v>316</v>
      </c>
      <c r="F3792" s="153" t="s">
        <v>4317</v>
      </c>
      <c r="I3792" s="154"/>
      <c r="L3792" s="33"/>
      <c r="M3792" s="155"/>
      <c r="T3792" s="57"/>
      <c r="AT3792" s="18" t="s">
        <v>316</v>
      </c>
      <c r="AU3792" s="18" t="s">
        <v>84</v>
      </c>
    </row>
    <row r="3793" spans="2:65" s="13" customFormat="1" ht="11.25">
      <c r="B3793" s="162"/>
      <c r="D3793" s="152" t="s">
        <v>318</v>
      </c>
      <c r="E3793" s="163" t="s">
        <v>1</v>
      </c>
      <c r="F3793" s="164" t="s">
        <v>3937</v>
      </c>
      <c r="H3793" s="165">
        <v>11.2</v>
      </c>
      <c r="I3793" s="166"/>
      <c r="L3793" s="162"/>
      <c r="M3793" s="167"/>
      <c r="T3793" s="168"/>
      <c r="AT3793" s="163" t="s">
        <v>318</v>
      </c>
      <c r="AU3793" s="163" t="s">
        <v>84</v>
      </c>
      <c r="AV3793" s="13" t="s">
        <v>84</v>
      </c>
      <c r="AW3793" s="13" t="s">
        <v>32</v>
      </c>
      <c r="AX3793" s="13" t="s">
        <v>75</v>
      </c>
      <c r="AY3793" s="163" t="s">
        <v>307</v>
      </c>
    </row>
    <row r="3794" spans="2:65" s="13" customFormat="1" ht="11.25">
      <c r="B3794" s="162"/>
      <c r="D3794" s="152" t="s">
        <v>318</v>
      </c>
      <c r="E3794" s="163" t="s">
        <v>1</v>
      </c>
      <c r="F3794" s="164" t="s">
        <v>4312</v>
      </c>
      <c r="H3794" s="165">
        <v>7.6</v>
      </c>
      <c r="I3794" s="166"/>
      <c r="L3794" s="162"/>
      <c r="M3794" s="167"/>
      <c r="T3794" s="168"/>
      <c r="AT3794" s="163" t="s">
        <v>318</v>
      </c>
      <c r="AU3794" s="163" t="s">
        <v>84</v>
      </c>
      <c r="AV3794" s="13" t="s">
        <v>84</v>
      </c>
      <c r="AW3794" s="13" t="s">
        <v>32</v>
      </c>
      <c r="AX3794" s="13" t="s">
        <v>75</v>
      </c>
      <c r="AY3794" s="163" t="s">
        <v>307</v>
      </c>
    </row>
    <row r="3795" spans="2:65" s="14" customFormat="1" ht="11.25">
      <c r="B3795" s="169"/>
      <c r="D3795" s="152" t="s">
        <v>318</v>
      </c>
      <c r="E3795" s="170" t="s">
        <v>1</v>
      </c>
      <c r="F3795" s="171" t="s">
        <v>325</v>
      </c>
      <c r="H3795" s="172">
        <v>18.8</v>
      </c>
      <c r="I3795" s="173"/>
      <c r="L3795" s="169"/>
      <c r="M3795" s="174"/>
      <c r="T3795" s="175"/>
      <c r="AT3795" s="170" t="s">
        <v>318</v>
      </c>
      <c r="AU3795" s="170" t="s">
        <v>84</v>
      </c>
      <c r="AV3795" s="14" t="s">
        <v>314</v>
      </c>
      <c r="AW3795" s="14" t="s">
        <v>32</v>
      </c>
      <c r="AX3795" s="14" t="s">
        <v>82</v>
      </c>
      <c r="AY3795" s="170" t="s">
        <v>307</v>
      </c>
    </row>
    <row r="3796" spans="2:65" s="1" customFormat="1" ht="24.2" customHeight="1">
      <c r="B3796" s="33"/>
      <c r="C3796" s="139" t="s">
        <v>4318</v>
      </c>
      <c r="D3796" s="139" t="s">
        <v>309</v>
      </c>
      <c r="E3796" s="140" t="s">
        <v>4319</v>
      </c>
      <c r="F3796" s="141" t="s">
        <v>4320</v>
      </c>
      <c r="G3796" s="142" t="s">
        <v>312</v>
      </c>
      <c r="H3796" s="143">
        <v>22</v>
      </c>
      <c r="I3796" s="144"/>
      <c r="J3796" s="145">
        <f>ROUND(I3796*H3796,2)</f>
        <v>0</v>
      </c>
      <c r="K3796" s="141" t="s">
        <v>313</v>
      </c>
      <c r="L3796" s="33"/>
      <c r="M3796" s="146" t="s">
        <v>1</v>
      </c>
      <c r="N3796" s="147" t="s">
        <v>40</v>
      </c>
      <c r="P3796" s="148">
        <f>O3796*H3796</f>
        <v>0</v>
      </c>
      <c r="Q3796" s="148">
        <v>8.4000000000000005E-2</v>
      </c>
      <c r="R3796" s="148">
        <f>Q3796*H3796</f>
        <v>1.8480000000000001</v>
      </c>
      <c r="S3796" s="148">
        <v>0</v>
      </c>
      <c r="T3796" s="149">
        <f>S3796*H3796</f>
        <v>0</v>
      </c>
      <c r="AR3796" s="150" t="s">
        <v>314</v>
      </c>
      <c r="AT3796" s="150" t="s">
        <v>309</v>
      </c>
      <c r="AU3796" s="150" t="s">
        <v>84</v>
      </c>
      <c r="AY3796" s="18" t="s">
        <v>307</v>
      </c>
      <c r="BE3796" s="151">
        <f>IF(N3796="základní",J3796,0)</f>
        <v>0</v>
      </c>
      <c r="BF3796" s="151">
        <f>IF(N3796="snížená",J3796,0)</f>
        <v>0</v>
      </c>
      <c r="BG3796" s="151">
        <f>IF(N3796="zákl. přenesená",J3796,0)</f>
        <v>0</v>
      </c>
      <c r="BH3796" s="151">
        <f>IF(N3796="sníž. přenesená",J3796,0)</f>
        <v>0</v>
      </c>
      <c r="BI3796" s="151">
        <f>IF(N3796="nulová",J3796,0)</f>
        <v>0</v>
      </c>
      <c r="BJ3796" s="18" t="s">
        <v>82</v>
      </c>
      <c r="BK3796" s="151">
        <f>ROUND(I3796*H3796,2)</f>
        <v>0</v>
      </c>
      <c r="BL3796" s="18" t="s">
        <v>314</v>
      </c>
      <c r="BM3796" s="150" t="s">
        <v>4321</v>
      </c>
    </row>
    <row r="3797" spans="2:65" s="1" customFormat="1" ht="19.5">
      <c r="B3797" s="33"/>
      <c r="D3797" s="152" t="s">
        <v>316</v>
      </c>
      <c r="F3797" s="153" t="s">
        <v>4322</v>
      </c>
      <c r="I3797" s="154"/>
      <c r="L3797" s="33"/>
      <c r="M3797" s="155"/>
      <c r="T3797" s="57"/>
      <c r="AT3797" s="18" t="s">
        <v>316</v>
      </c>
      <c r="AU3797" s="18" t="s">
        <v>84</v>
      </c>
    </row>
    <row r="3798" spans="2:65" s="12" customFormat="1" ht="11.25">
      <c r="B3798" s="156"/>
      <c r="D3798" s="152" t="s">
        <v>318</v>
      </c>
      <c r="E3798" s="157" t="s">
        <v>1</v>
      </c>
      <c r="F3798" s="158" t="s">
        <v>2555</v>
      </c>
      <c r="H3798" s="157" t="s">
        <v>1</v>
      </c>
      <c r="I3798" s="159"/>
      <c r="L3798" s="156"/>
      <c r="M3798" s="160"/>
      <c r="T3798" s="161"/>
      <c r="AT3798" s="157" t="s">
        <v>318</v>
      </c>
      <c r="AU3798" s="157" t="s">
        <v>84</v>
      </c>
      <c r="AV3798" s="12" t="s">
        <v>82</v>
      </c>
      <c r="AW3798" s="12" t="s">
        <v>32</v>
      </c>
      <c r="AX3798" s="12" t="s">
        <v>75</v>
      </c>
      <c r="AY3798" s="157" t="s">
        <v>307</v>
      </c>
    </row>
    <row r="3799" spans="2:65" s="13" customFormat="1" ht="11.25">
      <c r="B3799" s="162"/>
      <c r="D3799" s="152" t="s">
        <v>318</v>
      </c>
      <c r="E3799" s="163" t="s">
        <v>1</v>
      </c>
      <c r="F3799" s="164" t="s">
        <v>4323</v>
      </c>
      <c r="H3799" s="165">
        <v>22</v>
      </c>
      <c r="I3799" s="166"/>
      <c r="L3799" s="162"/>
      <c r="M3799" s="167"/>
      <c r="T3799" s="168"/>
      <c r="AT3799" s="163" t="s">
        <v>318</v>
      </c>
      <c r="AU3799" s="163" t="s">
        <v>84</v>
      </c>
      <c r="AV3799" s="13" t="s">
        <v>84</v>
      </c>
      <c r="AW3799" s="13" t="s">
        <v>32</v>
      </c>
      <c r="AX3799" s="13" t="s">
        <v>82</v>
      </c>
      <c r="AY3799" s="163" t="s">
        <v>307</v>
      </c>
    </row>
    <row r="3800" spans="2:65" s="1" customFormat="1" ht="16.5" customHeight="1">
      <c r="B3800" s="33"/>
      <c r="C3800" s="139" t="s">
        <v>4324</v>
      </c>
      <c r="D3800" s="139" t="s">
        <v>309</v>
      </c>
      <c r="E3800" s="140" t="s">
        <v>4325</v>
      </c>
      <c r="F3800" s="141" t="s">
        <v>4326</v>
      </c>
      <c r="G3800" s="142" t="s">
        <v>312</v>
      </c>
      <c r="H3800" s="143">
        <v>40.32</v>
      </c>
      <c r="I3800" s="144"/>
      <c r="J3800" s="145">
        <f>ROUND(I3800*H3800,2)</f>
        <v>0</v>
      </c>
      <c r="K3800" s="141" t="s">
        <v>1</v>
      </c>
      <c r="L3800" s="33"/>
      <c r="M3800" s="146" t="s">
        <v>1</v>
      </c>
      <c r="N3800" s="147" t="s">
        <v>40</v>
      </c>
      <c r="P3800" s="148">
        <f>O3800*H3800</f>
        <v>0</v>
      </c>
      <c r="Q3800" s="148">
        <v>1.5E-3</v>
      </c>
      <c r="R3800" s="148">
        <f>Q3800*H3800</f>
        <v>6.0479999999999999E-2</v>
      </c>
      <c r="S3800" s="148">
        <v>0</v>
      </c>
      <c r="T3800" s="149">
        <f>S3800*H3800</f>
        <v>0</v>
      </c>
      <c r="AR3800" s="150" t="s">
        <v>417</v>
      </c>
      <c r="AT3800" s="150" t="s">
        <v>309</v>
      </c>
      <c r="AU3800" s="150" t="s">
        <v>84</v>
      </c>
      <c r="AY3800" s="18" t="s">
        <v>307</v>
      </c>
      <c r="BE3800" s="151">
        <f>IF(N3800="základní",J3800,0)</f>
        <v>0</v>
      </c>
      <c r="BF3800" s="151">
        <f>IF(N3800="snížená",J3800,0)</f>
        <v>0</v>
      </c>
      <c r="BG3800" s="151">
        <f>IF(N3800="zákl. přenesená",J3800,0)</f>
        <v>0</v>
      </c>
      <c r="BH3800" s="151">
        <f>IF(N3800="sníž. přenesená",J3800,0)</f>
        <v>0</v>
      </c>
      <c r="BI3800" s="151">
        <f>IF(N3800="nulová",J3800,0)</f>
        <v>0</v>
      </c>
      <c r="BJ3800" s="18" t="s">
        <v>82</v>
      </c>
      <c r="BK3800" s="151">
        <f>ROUND(I3800*H3800,2)</f>
        <v>0</v>
      </c>
      <c r="BL3800" s="18" t="s">
        <v>417</v>
      </c>
      <c r="BM3800" s="150" t="s">
        <v>4327</v>
      </c>
    </row>
    <row r="3801" spans="2:65" s="1" customFormat="1" ht="11.25">
      <c r="B3801" s="33"/>
      <c r="D3801" s="152" t="s">
        <v>316</v>
      </c>
      <c r="F3801" s="153" t="s">
        <v>4326</v>
      </c>
      <c r="I3801" s="154"/>
      <c r="L3801" s="33"/>
      <c r="M3801" s="155"/>
      <c r="T3801" s="57"/>
      <c r="AT3801" s="18" t="s">
        <v>316</v>
      </c>
      <c r="AU3801" s="18" t="s">
        <v>84</v>
      </c>
    </row>
    <row r="3802" spans="2:65" s="13" customFormat="1" ht="11.25">
      <c r="B3802" s="162"/>
      <c r="D3802" s="152" t="s">
        <v>318</v>
      </c>
      <c r="E3802" s="163" t="s">
        <v>1</v>
      </c>
      <c r="F3802" s="164" t="s">
        <v>2403</v>
      </c>
      <c r="H3802" s="165">
        <v>11.72</v>
      </c>
      <c r="I3802" s="166"/>
      <c r="L3802" s="162"/>
      <c r="M3802" s="167"/>
      <c r="T3802" s="168"/>
      <c r="AT3802" s="163" t="s">
        <v>318</v>
      </c>
      <c r="AU3802" s="163" t="s">
        <v>84</v>
      </c>
      <c r="AV3802" s="13" t="s">
        <v>84</v>
      </c>
      <c r="AW3802" s="13" t="s">
        <v>32</v>
      </c>
      <c r="AX3802" s="13" t="s">
        <v>75</v>
      </c>
      <c r="AY3802" s="163" t="s">
        <v>307</v>
      </c>
    </row>
    <row r="3803" spans="2:65" s="12" customFormat="1" ht="11.25">
      <c r="B3803" s="156"/>
      <c r="D3803" s="152" t="s">
        <v>318</v>
      </c>
      <c r="E3803" s="157" t="s">
        <v>1</v>
      </c>
      <c r="F3803" s="158" t="s">
        <v>2555</v>
      </c>
      <c r="H3803" s="157" t="s">
        <v>1</v>
      </c>
      <c r="I3803" s="159"/>
      <c r="L3803" s="156"/>
      <c r="M3803" s="160"/>
      <c r="T3803" s="161"/>
      <c r="AT3803" s="157" t="s">
        <v>318</v>
      </c>
      <c r="AU3803" s="157" t="s">
        <v>84</v>
      </c>
      <c r="AV3803" s="12" t="s">
        <v>82</v>
      </c>
      <c r="AW3803" s="12" t="s">
        <v>32</v>
      </c>
      <c r="AX3803" s="12" t="s">
        <v>75</v>
      </c>
      <c r="AY3803" s="157" t="s">
        <v>307</v>
      </c>
    </row>
    <row r="3804" spans="2:65" s="13" customFormat="1" ht="11.25">
      <c r="B3804" s="162"/>
      <c r="D3804" s="152" t="s">
        <v>318</v>
      </c>
      <c r="E3804" s="163" t="s">
        <v>1</v>
      </c>
      <c r="F3804" s="164" t="s">
        <v>4328</v>
      </c>
      <c r="H3804" s="165">
        <v>28.6</v>
      </c>
      <c r="I3804" s="166"/>
      <c r="L3804" s="162"/>
      <c r="M3804" s="167"/>
      <c r="T3804" s="168"/>
      <c r="AT3804" s="163" t="s">
        <v>318</v>
      </c>
      <c r="AU3804" s="163" t="s">
        <v>84</v>
      </c>
      <c r="AV3804" s="13" t="s">
        <v>84</v>
      </c>
      <c r="AW3804" s="13" t="s">
        <v>32</v>
      </c>
      <c r="AX3804" s="13" t="s">
        <v>75</v>
      </c>
      <c r="AY3804" s="163" t="s">
        <v>307</v>
      </c>
    </row>
    <row r="3805" spans="2:65" s="14" customFormat="1" ht="11.25">
      <c r="B3805" s="169"/>
      <c r="D3805" s="152" t="s">
        <v>318</v>
      </c>
      <c r="E3805" s="170" t="s">
        <v>1</v>
      </c>
      <c r="F3805" s="171" t="s">
        <v>325</v>
      </c>
      <c r="H3805" s="172">
        <v>40.32</v>
      </c>
      <c r="I3805" s="173"/>
      <c r="L3805" s="169"/>
      <c r="M3805" s="174"/>
      <c r="T3805" s="175"/>
      <c r="AT3805" s="170" t="s">
        <v>318</v>
      </c>
      <c r="AU3805" s="170" t="s">
        <v>84</v>
      </c>
      <c r="AV3805" s="14" t="s">
        <v>314</v>
      </c>
      <c r="AW3805" s="14" t="s">
        <v>32</v>
      </c>
      <c r="AX3805" s="14" t="s">
        <v>82</v>
      </c>
      <c r="AY3805" s="170" t="s">
        <v>307</v>
      </c>
    </row>
    <row r="3806" spans="2:65" s="1" customFormat="1" ht="11.25">
      <c r="B3806" s="33"/>
      <c r="D3806" s="152" t="s">
        <v>648</v>
      </c>
      <c r="F3806" s="187" t="s">
        <v>4329</v>
      </c>
      <c r="L3806" s="33"/>
      <c r="M3806" s="155"/>
      <c r="T3806" s="57"/>
      <c r="AU3806" s="18" t="s">
        <v>84</v>
      </c>
    </row>
    <row r="3807" spans="2:65" s="1" customFormat="1" ht="11.25">
      <c r="B3807" s="33"/>
      <c r="D3807" s="152" t="s">
        <v>648</v>
      </c>
      <c r="F3807" s="188" t="s">
        <v>4330</v>
      </c>
      <c r="H3807" s="189">
        <v>0</v>
      </c>
      <c r="L3807" s="33"/>
      <c r="M3807" s="155"/>
      <c r="T3807" s="57"/>
      <c r="AU3807" s="18" t="s">
        <v>84</v>
      </c>
    </row>
    <row r="3808" spans="2:65" s="1" customFormat="1" ht="11.25">
      <c r="B3808" s="33"/>
      <c r="D3808" s="152" t="s">
        <v>648</v>
      </c>
      <c r="F3808" s="188" t="s">
        <v>4331</v>
      </c>
      <c r="H3808" s="189">
        <v>5.55</v>
      </c>
      <c r="L3808" s="33"/>
      <c r="M3808" s="155"/>
      <c r="T3808" s="57"/>
      <c r="AU3808" s="18" t="s">
        <v>84</v>
      </c>
    </row>
    <row r="3809" spans="2:65" s="1" customFormat="1" ht="11.25">
      <c r="B3809" s="33"/>
      <c r="D3809" s="152" t="s">
        <v>648</v>
      </c>
      <c r="F3809" s="188" t="s">
        <v>4332</v>
      </c>
      <c r="H3809" s="189">
        <v>1.68</v>
      </c>
      <c r="L3809" s="33"/>
      <c r="M3809" s="155"/>
      <c r="T3809" s="57"/>
      <c r="AU3809" s="18" t="s">
        <v>84</v>
      </c>
    </row>
    <row r="3810" spans="2:65" s="1" customFormat="1" ht="11.25">
      <c r="B3810" s="33"/>
      <c r="D3810" s="152" t="s">
        <v>648</v>
      </c>
      <c r="F3810" s="188" t="s">
        <v>4333</v>
      </c>
      <c r="H3810" s="189">
        <v>0</v>
      </c>
      <c r="L3810" s="33"/>
      <c r="M3810" s="155"/>
      <c r="T3810" s="57"/>
      <c r="AU3810" s="18" t="s">
        <v>84</v>
      </c>
    </row>
    <row r="3811" spans="2:65" s="1" customFormat="1" ht="11.25">
      <c r="B3811" s="33"/>
      <c r="D3811" s="152" t="s">
        <v>648</v>
      </c>
      <c r="F3811" s="188" t="s">
        <v>4334</v>
      </c>
      <c r="H3811" s="189">
        <v>3.35</v>
      </c>
      <c r="L3811" s="33"/>
      <c r="M3811" s="155"/>
      <c r="T3811" s="57"/>
      <c r="AU3811" s="18" t="s">
        <v>84</v>
      </c>
    </row>
    <row r="3812" spans="2:65" s="1" customFormat="1" ht="11.25">
      <c r="B3812" s="33"/>
      <c r="D3812" s="152" t="s">
        <v>648</v>
      </c>
      <c r="F3812" s="188" t="s">
        <v>4335</v>
      </c>
      <c r="H3812" s="189">
        <v>1.1399999999999999</v>
      </c>
      <c r="L3812" s="33"/>
      <c r="M3812" s="155"/>
      <c r="T3812" s="57"/>
      <c r="AU3812" s="18" t="s">
        <v>84</v>
      </c>
    </row>
    <row r="3813" spans="2:65" s="1" customFormat="1" ht="11.25">
      <c r="B3813" s="33"/>
      <c r="D3813" s="152" t="s">
        <v>648</v>
      </c>
      <c r="F3813" s="188" t="s">
        <v>325</v>
      </c>
      <c r="H3813" s="189">
        <v>11.72</v>
      </c>
      <c r="L3813" s="33"/>
      <c r="M3813" s="155"/>
      <c r="T3813" s="57"/>
      <c r="AU3813" s="18" t="s">
        <v>84</v>
      </c>
    </row>
    <row r="3814" spans="2:65" s="1" customFormat="1" ht="37.9" customHeight="1">
      <c r="B3814" s="33"/>
      <c r="C3814" s="139" t="s">
        <v>4336</v>
      </c>
      <c r="D3814" s="139" t="s">
        <v>309</v>
      </c>
      <c r="E3814" s="140" t="s">
        <v>4337</v>
      </c>
      <c r="F3814" s="141" t="s">
        <v>4338</v>
      </c>
      <c r="G3814" s="142" t="s">
        <v>312</v>
      </c>
      <c r="H3814" s="143">
        <v>33.72</v>
      </c>
      <c r="I3814" s="144"/>
      <c r="J3814" s="145">
        <f>ROUND(I3814*H3814,2)</f>
        <v>0</v>
      </c>
      <c r="K3814" s="141" t="s">
        <v>1</v>
      </c>
      <c r="L3814" s="33"/>
      <c r="M3814" s="146" t="s">
        <v>1</v>
      </c>
      <c r="N3814" s="147" t="s">
        <v>40</v>
      </c>
      <c r="P3814" s="148">
        <f>O3814*H3814</f>
        <v>0</v>
      </c>
      <c r="Q3814" s="148">
        <v>7.5500000000000003E-3</v>
      </c>
      <c r="R3814" s="148">
        <f>Q3814*H3814</f>
        <v>0.25458599999999998</v>
      </c>
      <c r="S3814" s="148">
        <v>0</v>
      </c>
      <c r="T3814" s="149">
        <f>S3814*H3814</f>
        <v>0</v>
      </c>
      <c r="AR3814" s="150" t="s">
        <v>417</v>
      </c>
      <c r="AT3814" s="150" t="s">
        <v>309</v>
      </c>
      <c r="AU3814" s="150" t="s">
        <v>84</v>
      </c>
      <c r="AY3814" s="18" t="s">
        <v>307</v>
      </c>
      <c r="BE3814" s="151">
        <f>IF(N3814="základní",J3814,0)</f>
        <v>0</v>
      </c>
      <c r="BF3814" s="151">
        <f>IF(N3814="snížená",J3814,0)</f>
        <v>0</v>
      </c>
      <c r="BG3814" s="151">
        <f>IF(N3814="zákl. přenesená",J3814,0)</f>
        <v>0</v>
      </c>
      <c r="BH3814" s="151">
        <f>IF(N3814="sníž. přenesená",J3814,0)</f>
        <v>0</v>
      </c>
      <c r="BI3814" s="151">
        <f>IF(N3814="nulová",J3814,0)</f>
        <v>0</v>
      </c>
      <c r="BJ3814" s="18" t="s">
        <v>82</v>
      </c>
      <c r="BK3814" s="151">
        <f>ROUND(I3814*H3814,2)</f>
        <v>0</v>
      </c>
      <c r="BL3814" s="18" t="s">
        <v>417</v>
      </c>
      <c r="BM3814" s="150" t="s">
        <v>4339</v>
      </c>
    </row>
    <row r="3815" spans="2:65" s="1" customFormat="1" ht="19.5">
      <c r="B3815" s="33"/>
      <c r="D3815" s="152" t="s">
        <v>316</v>
      </c>
      <c r="F3815" s="153" t="s">
        <v>4338</v>
      </c>
      <c r="I3815" s="154"/>
      <c r="L3815" s="33"/>
      <c r="M3815" s="155"/>
      <c r="T3815" s="57"/>
      <c r="AT3815" s="18" t="s">
        <v>316</v>
      </c>
      <c r="AU3815" s="18" t="s">
        <v>84</v>
      </c>
    </row>
    <row r="3816" spans="2:65" s="13" customFormat="1" ht="11.25">
      <c r="B3816" s="162"/>
      <c r="D3816" s="152" t="s">
        <v>318</v>
      </c>
      <c r="E3816" s="163" t="s">
        <v>1</v>
      </c>
      <c r="F3816" s="164" t="s">
        <v>2403</v>
      </c>
      <c r="H3816" s="165">
        <v>11.72</v>
      </c>
      <c r="I3816" s="166"/>
      <c r="L3816" s="162"/>
      <c r="M3816" s="167"/>
      <c r="T3816" s="168"/>
      <c r="AT3816" s="163" t="s">
        <v>318</v>
      </c>
      <c r="AU3816" s="163" t="s">
        <v>84</v>
      </c>
      <c r="AV3816" s="13" t="s">
        <v>84</v>
      </c>
      <c r="AW3816" s="13" t="s">
        <v>32</v>
      </c>
      <c r="AX3816" s="13" t="s">
        <v>75</v>
      </c>
      <c r="AY3816" s="163" t="s">
        <v>307</v>
      </c>
    </row>
    <row r="3817" spans="2:65" s="12" customFormat="1" ht="11.25">
      <c r="B3817" s="156"/>
      <c r="D3817" s="152" t="s">
        <v>318</v>
      </c>
      <c r="E3817" s="157" t="s">
        <v>1</v>
      </c>
      <c r="F3817" s="158" t="s">
        <v>2555</v>
      </c>
      <c r="H3817" s="157" t="s">
        <v>1</v>
      </c>
      <c r="I3817" s="159"/>
      <c r="L3817" s="156"/>
      <c r="M3817" s="160"/>
      <c r="T3817" s="161"/>
      <c r="AT3817" s="157" t="s">
        <v>318</v>
      </c>
      <c r="AU3817" s="157" t="s">
        <v>84</v>
      </c>
      <c r="AV3817" s="12" t="s">
        <v>82</v>
      </c>
      <c r="AW3817" s="12" t="s">
        <v>32</v>
      </c>
      <c r="AX3817" s="12" t="s">
        <v>75</v>
      </c>
      <c r="AY3817" s="157" t="s">
        <v>307</v>
      </c>
    </row>
    <row r="3818" spans="2:65" s="13" customFormat="1" ht="11.25">
      <c r="B3818" s="162"/>
      <c r="D3818" s="152" t="s">
        <v>318</v>
      </c>
      <c r="E3818" s="163" t="s">
        <v>1</v>
      </c>
      <c r="F3818" s="164" t="s">
        <v>4323</v>
      </c>
      <c r="H3818" s="165">
        <v>22</v>
      </c>
      <c r="I3818" s="166"/>
      <c r="L3818" s="162"/>
      <c r="M3818" s="167"/>
      <c r="T3818" s="168"/>
      <c r="AT3818" s="163" t="s">
        <v>318</v>
      </c>
      <c r="AU3818" s="163" t="s">
        <v>84</v>
      </c>
      <c r="AV3818" s="13" t="s">
        <v>84</v>
      </c>
      <c r="AW3818" s="13" t="s">
        <v>32</v>
      </c>
      <c r="AX3818" s="13" t="s">
        <v>75</v>
      </c>
      <c r="AY3818" s="163" t="s">
        <v>307</v>
      </c>
    </row>
    <row r="3819" spans="2:65" s="14" customFormat="1" ht="11.25">
      <c r="B3819" s="169"/>
      <c r="D3819" s="152" t="s">
        <v>318</v>
      </c>
      <c r="E3819" s="170" t="s">
        <v>1</v>
      </c>
      <c r="F3819" s="171" t="s">
        <v>325</v>
      </c>
      <c r="H3819" s="172">
        <v>33.72</v>
      </c>
      <c r="I3819" s="173"/>
      <c r="L3819" s="169"/>
      <c r="M3819" s="174"/>
      <c r="T3819" s="175"/>
      <c r="AT3819" s="170" t="s">
        <v>318</v>
      </c>
      <c r="AU3819" s="170" t="s">
        <v>84</v>
      </c>
      <c r="AV3819" s="14" t="s">
        <v>314</v>
      </c>
      <c r="AW3819" s="14" t="s">
        <v>32</v>
      </c>
      <c r="AX3819" s="14" t="s">
        <v>82</v>
      </c>
      <c r="AY3819" s="170" t="s">
        <v>307</v>
      </c>
    </row>
    <row r="3820" spans="2:65" s="1" customFormat="1" ht="11.25">
      <c r="B3820" s="33"/>
      <c r="D3820" s="152" t="s">
        <v>648</v>
      </c>
      <c r="F3820" s="187" t="s">
        <v>4329</v>
      </c>
      <c r="L3820" s="33"/>
      <c r="M3820" s="155"/>
      <c r="T3820" s="57"/>
      <c r="AU3820" s="18" t="s">
        <v>84</v>
      </c>
    </row>
    <row r="3821" spans="2:65" s="1" customFormat="1" ht="11.25">
      <c r="B3821" s="33"/>
      <c r="D3821" s="152" t="s">
        <v>648</v>
      </c>
      <c r="F3821" s="188" t="s">
        <v>4330</v>
      </c>
      <c r="H3821" s="189">
        <v>0</v>
      </c>
      <c r="L3821" s="33"/>
      <c r="M3821" s="155"/>
      <c r="T3821" s="57"/>
      <c r="AU3821" s="18" t="s">
        <v>84</v>
      </c>
    </row>
    <row r="3822" spans="2:65" s="1" customFormat="1" ht="11.25">
      <c r="B3822" s="33"/>
      <c r="D3822" s="152" t="s">
        <v>648</v>
      </c>
      <c r="F3822" s="188" t="s">
        <v>4331</v>
      </c>
      <c r="H3822" s="189">
        <v>5.55</v>
      </c>
      <c r="L3822" s="33"/>
      <c r="M3822" s="155"/>
      <c r="T3822" s="57"/>
      <c r="AU3822" s="18" t="s">
        <v>84</v>
      </c>
    </row>
    <row r="3823" spans="2:65" s="1" customFormat="1" ht="11.25">
      <c r="B3823" s="33"/>
      <c r="D3823" s="152" t="s">
        <v>648</v>
      </c>
      <c r="F3823" s="188" t="s">
        <v>4332</v>
      </c>
      <c r="H3823" s="189">
        <v>1.68</v>
      </c>
      <c r="L3823" s="33"/>
      <c r="M3823" s="155"/>
      <c r="T3823" s="57"/>
      <c r="AU3823" s="18" t="s">
        <v>84</v>
      </c>
    </row>
    <row r="3824" spans="2:65" s="1" customFormat="1" ht="11.25">
      <c r="B3824" s="33"/>
      <c r="D3824" s="152" t="s">
        <v>648</v>
      </c>
      <c r="F3824" s="188" t="s">
        <v>4333</v>
      </c>
      <c r="H3824" s="189">
        <v>0</v>
      </c>
      <c r="L3824" s="33"/>
      <c r="M3824" s="155"/>
      <c r="T3824" s="57"/>
      <c r="AU3824" s="18" t="s">
        <v>84</v>
      </c>
    </row>
    <row r="3825" spans="2:65" s="1" customFormat="1" ht="11.25">
      <c r="B3825" s="33"/>
      <c r="D3825" s="152" t="s">
        <v>648</v>
      </c>
      <c r="F3825" s="188" t="s">
        <v>4334</v>
      </c>
      <c r="H3825" s="189">
        <v>3.35</v>
      </c>
      <c r="L3825" s="33"/>
      <c r="M3825" s="155"/>
      <c r="T3825" s="57"/>
      <c r="AU3825" s="18" t="s">
        <v>84</v>
      </c>
    </row>
    <row r="3826" spans="2:65" s="1" customFormat="1" ht="11.25">
      <c r="B3826" s="33"/>
      <c r="D3826" s="152" t="s">
        <v>648</v>
      </c>
      <c r="F3826" s="188" t="s">
        <v>4335</v>
      </c>
      <c r="H3826" s="189">
        <v>1.1399999999999999</v>
      </c>
      <c r="L3826" s="33"/>
      <c r="M3826" s="155"/>
      <c r="T3826" s="57"/>
      <c r="AU3826" s="18" t="s">
        <v>84</v>
      </c>
    </row>
    <row r="3827" spans="2:65" s="1" customFormat="1" ht="11.25">
      <c r="B3827" s="33"/>
      <c r="D3827" s="152" t="s">
        <v>648</v>
      </c>
      <c r="F3827" s="188" t="s">
        <v>325</v>
      </c>
      <c r="H3827" s="189">
        <v>11.72</v>
      </c>
      <c r="L3827" s="33"/>
      <c r="M3827" s="155"/>
      <c r="T3827" s="57"/>
      <c r="AU3827" s="18" t="s">
        <v>84</v>
      </c>
    </row>
    <row r="3828" spans="2:65" s="1" customFormat="1" ht="24.2" customHeight="1">
      <c r="B3828" s="33"/>
      <c r="C3828" s="177" t="s">
        <v>4340</v>
      </c>
      <c r="D3828" s="177" t="s">
        <v>390</v>
      </c>
      <c r="E3828" s="178" t="s">
        <v>4303</v>
      </c>
      <c r="F3828" s="179" t="s">
        <v>4304</v>
      </c>
      <c r="G3828" s="180" t="s">
        <v>312</v>
      </c>
      <c r="H3828" s="181">
        <v>37.091999999999999</v>
      </c>
      <c r="I3828" s="182"/>
      <c r="J3828" s="183">
        <f>ROUND(I3828*H3828,2)</f>
        <v>0</v>
      </c>
      <c r="K3828" s="179" t="s">
        <v>313</v>
      </c>
      <c r="L3828" s="184"/>
      <c r="M3828" s="185" t="s">
        <v>1</v>
      </c>
      <c r="N3828" s="186" t="s">
        <v>40</v>
      </c>
      <c r="P3828" s="148">
        <f>O3828*H3828</f>
        <v>0</v>
      </c>
      <c r="Q3828" s="148">
        <v>2.1999999999999999E-2</v>
      </c>
      <c r="R3828" s="148">
        <f>Q3828*H3828</f>
        <v>0.81602399999999997</v>
      </c>
      <c r="S3828" s="148">
        <v>0</v>
      </c>
      <c r="T3828" s="149">
        <f>S3828*H3828</f>
        <v>0</v>
      </c>
      <c r="AR3828" s="150" t="s">
        <v>524</v>
      </c>
      <c r="AT3828" s="150" t="s">
        <v>390</v>
      </c>
      <c r="AU3828" s="150" t="s">
        <v>84</v>
      </c>
      <c r="AY3828" s="18" t="s">
        <v>307</v>
      </c>
      <c r="BE3828" s="151">
        <f>IF(N3828="základní",J3828,0)</f>
        <v>0</v>
      </c>
      <c r="BF3828" s="151">
        <f>IF(N3828="snížená",J3828,0)</f>
        <v>0</v>
      </c>
      <c r="BG3828" s="151">
        <f>IF(N3828="zákl. přenesená",J3828,0)</f>
        <v>0</v>
      </c>
      <c r="BH3828" s="151">
        <f>IF(N3828="sníž. přenesená",J3828,0)</f>
        <v>0</v>
      </c>
      <c r="BI3828" s="151">
        <f>IF(N3828="nulová",J3828,0)</f>
        <v>0</v>
      </c>
      <c r="BJ3828" s="18" t="s">
        <v>82</v>
      </c>
      <c r="BK3828" s="151">
        <f>ROUND(I3828*H3828,2)</f>
        <v>0</v>
      </c>
      <c r="BL3828" s="18" t="s">
        <v>417</v>
      </c>
      <c r="BM3828" s="150" t="s">
        <v>4341</v>
      </c>
    </row>
    <row r="3829" spans="2:65" s="1" customFormat="1" ht="19.5">
      <c r="B3829" s="33"/>
      <c r="D3829" s="152" t="s">
        <v>316</v>
      </c>
      <c r="F3829" s="153" t="s">
        <v>4304</v>
      </c>
      <c r="I3829" s="154"/>
      <c r="L3829" s="33"/>
      <c r="M3829" s="155"/>
      <c r="T3829" s="57"/>
      <c r="AT3829" s="18" t="s">
        <v>316</v>
      </c>
      <c r="AU3829" s="18" t="s">
        <v>84</v>
      </c>
    </row>
    <row r="3830" spans="2:65" s="13" customFormat="1" ht="11.25">
      <c r="B3830" s="162"/>
      <c r="D3830" s="152" t="s">
        <v>318</v>
      </c>
      <c r="F3830" s="164" t="s">
        <v>4342</v>
      </c>
      <c r="H3830" s="165">
        <v>37.091999999999999</v>
      </c>
      <c r="I3830" s="166"/>
      <c r="L3830" s="162"/>
      <c r="M3830" s="167"/>
      <c r="T3830" s="168"/>
      <c r="AT3830" s="163" t="s">
        <v>318</v>
      </c>
      <c r="AU3830" s="163" t="s">
        <v>84</v>
      </c>
      <c r="AV3830" s="13" t="s">
        <v>84</v>
      </c>
      <c r="AW3830" s="13" t="s">
        <v>4</v>
      </c>
      <c r="AX3830" s="13" t="s">
        <v>82</v>
      </c>
      <c r="AY3830" s="163" t="s">
        <v>307</v>
      </c>
    </row>
    <row r="3831" spans="2:65" s="1" customFormat="1" ht="33" customHeight="1">
      <c r="B3831" s="33"/>
      <c r="C3831" s="139" t="s">
        <v>4343</v>
      </c>
      <c r="D3831" s="139" t="s">
        <v>309</v>
      </c>
      <c r="E3831" s="140" t="s">
        <v>1905</v>
      </c>
      <c r="F3831" s="141" t="s">
        <v>1906</v>
      </c>
      <c r="G3831" s="142" t="s">
        <v>364</v>
      </c>
      <c r="H3831" s="143">
        <v>3.4470000000000001</v>
      </c>
      <c r="I3831" s="144"/>
      <c r="J3831" s="145">
        <f>ROUND(I3831*H3831,2)</f>
        <v>0</v>
      </c>
      <c r="K3831" s="141" t="s">
        <v>313</v>
      </c>
      <c r="L3831" s="33"/>
      <c r="M3831" s="146" t="s">
        <v>1</v>
      </c>
      <c r="N3831" s="147" t="s">
        <v>40</v>
      </c>
      <c r="P3831" s="148">
        <f>O3831*H3831</f>
        <v>0</v>
      </c>
      <c r="Q3831" s="148">
        <v>0</v>
      </c>
      <c r="R3831" s="148">
        <f>Q3831*H3831</f>
        <v>0</v>
      </c>
      <c r="S3831" s="148">
        <v>0</v>
      </c>
      <c r="T3831" s="149">
        <f>S3831*H3831</f>
        <v>0</v>
      </c>
      <c r="AR3831" s="150" t="s">
        <v>417</v>
      </c>
      <c r="AT3831" s="150" t="s">
        <v>309</v>
      </c>
      <c r="AU3831" s="150" t="s">
        <v>84</v>
      </c>
      <c r="AY3831" s="18" t="s">
        <v>307</v>
      </c>
      <c r="BE3831" s="151">
        <f>IF(N3831="základní",J3831,0)</f>
        <v>0</v>
      </c>
      <c r="BF3831" s="151">
        <f>IF(N3831="snížená",J3831,0)</f>
        <v>0</v>
      </c>
      <c r="BG3831" s="151">
        <f>IF(N3831="zákl. přenesená",J3831,0)</f>
        <v>0</v>
      </c>
      <c r="BH3831" s="151">
        <f>IF(N3831="sníž. přenesená",J3831,0)</f>
        <v>0</v>
      </c>
      <c r="BI3831" s="151">
        <f>IF(N3831="nulová",J3831,0)</f>
        <v>0</v>
      </c>
      <c r="BJ3831" s="18" t="s">
        <v>82</v>
      </c>
      <c r="BK3831" s="151">
        <f>ROUND(I3831*H3831,2)</f>
        <v>0</v>
      </c>
      <c r="BL3831" s="18" t="s">
        <v>417</v>
      </c>
      <c r="BM3831" s="150" t="s">
        <v>4344</v>
      </c>
    </row>
    <row r="3832" spans="2:65" s="1" customFormat="1" ht="29.25">
      <c r="B3832" s="33"/>
      <c r="D3832" s="152" t="s">
        <v>316</v>
      </c>
      <c r="F3832" s="153" t="s">
        <v>1908</v>
      </c>
      <c r="I3832" s="154"/>
      <c r="L3832" s="33"/>
      <c r="M3832" s="155"/>
      <c r="T3832" s="57"/>
      <c r="AT3832" s="18" t="s">
        <v>316</v>
      </c>
      <c r="AU3832" s="18" t="s">
        <v>84</v>
      </c>
    </row>
    <row r="3833" spans="2:65" s="11" customFormat="1" ht="22.9" customHeight="1">
      <c r="B3833" s="127"/>
      <c r="D3833" s="128" t="s">
        <v>74</v>
      </c>
      <c r="E3833" s="137" t="s">
        <v>4345</v>
      </c>
      <c r="F3833" s="137" t="s">
        <v>4346</v>
      </c>
      <c r="I3833" s="130"/>
      <c r="J3833" s="138">
        <f>BK3833</f>
        <v>0</v>
      </c>
      <c r="L3833" s="127"/>
      <c r="M3833" s="132"/>
      <c r="P3833" s="133">
        <f>SUM(P3834:P3856)</f>
        <v>0</v>
      </c>
      <c r="R3833" s="133">
        <f>SUM(R3834:R3856)</f>
        <v>1.0061670999999999</v>
      </c>
      <c r="T3833" s="134">
        <f>SUM(T3834:T3856)</f>
        <v>0</v>
      </c>
      <c r="AR3833" s="128" t="s">
        <v>84</v>
      </c>
      <c r="AT3833" s="135" t="s">
        <v>74</v>
      </c>
      <c r="AU3833" s="135" t="s">
        <v>82</v>
      </c>
      <c r="AY3833" s="128" t="s">
        <v>307</v>
      </c>
      <c r="BK3833" s="136">
        <f>SUM(BK3834:BK3856)</f>
        <v>0</v>
      </c>
    </row>
    <row r="3834" spans="2:65" s="1" customFormat="1" ht="33" customHeight="1">
      <c r="B3834" s="33"/>
      <c r="C3834" s="139" t="s">
        <v>4347</v>
      </c>
      <c r="D3834" s="139" t="s">
        <v>309</v>
      </c>
      <c r="E3834" s="140" t="s">
        <v>4348</v>
      </c>
      <c r="F3834" s="141" t="s">
        <v>4349</v>
      </c>
      <c r="G3834" s="142" t="s">
        <v>312</v>
      </c>
      <c r="H3834" s="143">
        <v>52.58</v>
      </c>
      <c r="I3834" s="144"/>
      <c r="J3834" s="145">
        <f>ROUND(I3834*H3834,2)</f>
        <v>0</v>
      </c>
      <c r="K3834" s="141" t="s">
        <v>313</v>
      </c>
      <c r="L3834" s="33"/>
      <c r="M3834" s="146" t="s">
        <v>1</v>
      </c>
      <c r="N3834" s="147" t="s">
        <v>40</v>
      </c>
      <c r="P3834" s="148">
        <f>O3834*H3834</f>
        <v>0</v>
      </c>
      <c r="Q3834" s="148">
        <v>1.8929999999999999E-2</v>
      </c>
      <c r="R3834" s="148">
        <f>Q3834*H3834</f>
        <v>0.99533939999999987</v>
      </c>
      <c r="S3834" s="148">
        <v>0</v>
      </c>
      <c r="T3834" s="149">
        <f>S3834*H3834</f>
        <v>0</v>
      </c>
      <c r="AR3834" s="150" t="s">
        <v>417</v>
      </c>
      <c r="AT3834" s="150" t="s">
        <v>309</v>
      </c>
      <c r="AU3834" s="150" t="s">
        <v>84</v>
      </c>
      <c r="AY3834" s="18" t="s">
        <v>307</v>
      </c>
      <c r="BE3834" s="151">
        <f>IF(N3834="základní",J3834,0)</f>
        <v>0</v>
      </c>
      <c r="BF3834" s="151">
        <f>IF(N3834="snížená",J3834,0)</f>
        <v>0</v>
      </c>
      <c r="BG3834" s="151">
        <f>IF(N3834="zákl. přenesená",J3834,0)</f>
        <v>0</v>
      </c>
      <c r="BH3834" s="151">
        <f>IF(N3834="sníž. přenesená",J3834,0)</f>
        <v>0</v>
      </c>
      <c r="BI3834" s="151">
        <f>IF(N3834="nulová",J3834,0)</f>
        <v>0</v>
      </c>
      <c r="BJ3834" s="18" t="s">
        <v>82</v>
      </c>
      <c r="BK3834" s="151">
        <f>ROUND(I3834*H3834,2)</f>
        <v>0</v>
      </c>
      <c r="BL3834" s="18" t="s">
        <v>417</v>
      </c>
      <c r="BM3834" s="150" t="s">
        <v>4350</v>
      </c>
    </row>
    <row r="3835" spans="2:65" s="1" customFormat="1" ht="39">
      <c r="B3835" s="33"/>
      <c r="D3835" s="152" t="s">
        <v>316</v>
      </c>
      <c r="F3835" s="153" t="s">
        <v>4351</v>
      </c>
      <c r="I3835" s="154"/>
      <c r="L3835" s="33"/>
      <c r="M3835" s="155"/>
      <c r="T3835" s="57"/>
      <c r="AT3835" s="18" t="s">
        <v>316</v>
      </c>
      <c r="AU3835" s="18" t="s">
        <v>84</v>
      </c>
    </row>
    <row r="3836" spans="2:65" s="13" customFormat="1" ht="11.25">
      <c r="B3836" s="162"/>
      <c r="D3836" s="152" t="s">
        <v>318</v>
      </c>
      <c r="E3836" s="163" t="s">
        <v>1</v>
      </c>
      <c r="F3836" s="164" t="s">
        <v>180</v>
      </c>
      <c r="H3836" s="165">
        <v>52.58</v>
      </c>
      <c r="I3836" s="166"/>
      <c r="L3836" s="162"/>
      <c r="M3836" s="167"/>
      <c r="T3836" s="168"/>
      <c r="AT3836" s="163" t="s">
        <v>318</v>
      </c>
      <c r="AU3836" s="163" t="s">
        <v>84</v>
      </c>
      <c r="AV3836" s="13" t="s">
        <v>84</v>
      </c>
      <c r="AW3836" s="13" t="s">
        <v>32</v>
      </c>
      <c r="AX3836" s="13" t="s">
        <v>82</v>
      </c>
      <c r="AY3836" s="163" t="s">
        <v>307</v>
      </c>
    </row>
    <row r="3837" spans="2:65" s="1" customFormat="1" ht="11.25">
      <c r="B3837" s="33"/>
      <c r="D3837" s="152" t="s">
        <v>648</v>
      </c>
      <c r="F3837" s="187" t="s">
        <v>3387</v>
      </c>
      <c r="L3837" s="33"/>
      <c r="M3837" s="155"/>
      <c r="T3837" s="57"/>
      <c r="AU3837" s="18" t="s">
        <v>84</v>
      </c>
    </row>
    <row r="3838" spans="2:65" s="1" customFormat="1" ht="11.25">
      <c r="B3838" s="33"/>
      <c r="D3838" s="152" t="s">
        <v>648</v>
      </c>
      <c r="F3838" s="188" t="s">
        <v>3102</v>
      </c>
      <c r="H3838" s="189">
        <v>0</v>
      </c>
      <c r="L3838" s="33"/>
      <c r="M3838" s="155"/>
      <c r="T3838" s="57"/>
      <c r="AU3838" s="18" t="s">
        <v>84</v>
      </c>
    </row>
    <row r="3839" spans="2:65" s="1" customFormat="1" ht="11.25">
      <c r="B3839" s="33"/>
      <c r="D3839" s="152" t="s">
        <v>648</v>
      </c>
      <c r="F3839" s="188" t="s">
        <v>3388</v>
      </c>
      <c r="H3839" s="189">
        <v>25.24</v>
      </c>
      <c r="L3839" s="33"/>
      <c r="M3839" s="155"/>
      <c r="T3839" s="57"/>
      <c r="AU3839" s="18" t="s">
        <v>84</v>
      </c>
    </row>
    <row r="3840" spans="2:65" s="1" customFormat="1" ht="11.25">
      <c r="B3840" s="33"/>
      <c r="D3840" s="152" t="s">
        <v>648</v>
      </c>
      <c r="F3840" s="188" t="s">
        <v>3108</v>
      </c>
      <c r="H3840" s="189">
        <v>0</v>
      </c>
      <c r="L3840" s="33"/>
      <c r="M3840" s="155"/>
      <c r="T3840" s="57"/>
      <c r="AU3840" s="18" t="s">
        <v>84</v>
      </c>
    </row>
    <row r="3841" spans="2:65" s="1" customFormat="1" ht="11.25">
      <c r="B3841" s="33"/>
      <c r="D3841" s="152" t="s">
        <v>648</v>
      </c>
      <c r="F3841" s="188" t="s">
        <v>3389</v>
      </c>
      <c r="H3841" s="189">
        <v>27.34</v>
      </c>
      <c r="L3841" s="33"/>
      <c r="M3841" s="155"/>
      <c r="T3841" s="57"/>
      <c r="AU3841" s="18" t="s">
        <v>84</v>
      </c>
    </row>
    <row r="3842" spans="2:65" s="1" customFormat="1" ht="11.25">
      <c r="B3842" s="33"/>
      <c r="D3842" s="152" t="s">
        <v>648</v>
      </c>
      <c r="F3842" s="188" t="s">
        <v>325</v>
      </c>
      <c r="H3842" s="189">
        <v>52.58</v>
      </c>
      <c r="L3842" s="33"/>
      <c r="M3842" s="155"/>
      <c r="T3842" s="57"/>
      <c r="AU3842" s="18" t="s">
        <v>84</v>
      </c>
    </row>
    <row r="3843" spans="2:65" s="1" customFormat="1" ht="24.2" customHeight="1">
      <c r="B3843" s="33"/>
      <c r="C3843" s="139" t="s">
        <v>4352</v>
      </c>
      <c r="D3843" s="139" t="s">
        <v>309</v>
      </c>
      <c r="E3843" s="140" t="s">
        <v>4353</v>
      </c>
      <c r="F3843" s="141" t="s">
        <v>4354</v>
      </c>
      <c r="G3843" s="142" t="s">
        <v>398</v>
      </c>
      <c r="H3843" s="143">
        <v>47.91</v>
      </c>
      <c r="I3843" s="144"/>
      <c r="J3843" s="145">
        <f>ROUND(I3843*H3843,2)</f>
        <v>0</v>
      </c>
      <c r="K3843" s="141" t="s">
        <v>313</v>
      </c>
      <c r="L3843" s="33"/>
      <c r="M3843" s="146" t="s">
        <v>1</v>
      </c>
      <c r="N3843" s="147" t="s">
        <v>40</v>
      </c>
      <c r="P3843" s="148">
        <f>O3843*H3843</f>
        <v>0</v>
      </c>
      <c r="Q3843" s="148">
        <v>1.0000000000000001E-5</v>
      </c>
      <c r="R3843" s="148">
        <f>Q3843*H3843</f>
        <v>4.7909999999999999E-4</v>
      </c>
      <c r="S3843" s="148">
        <v>0</v>
      </c>
      <c r="T3843" s="149">
        <f>S3843*H3843</f>
        <v>0</v>
      </c>
      <c r="AR3843" s="150" t="s">
        <v>417</v>
      </c>
      <c r="AT3843" s="150" t="s">
        <v>309</v>
      </c>
      <c r="AU3843" s="150" t="s">
        <v>84</v>
      </c>
      <c r="AY3843" s="18" t="s">
        <v>307</v>
      </c>
      <c r="BE3843" s="151">
        <f>IF(N3843="základní",J3843,0)</f>
        <v>0</v>
      </c>
      <c r="BF3843" s="151">
        <f>IF(N3843="snížená",J3843,0)</f>
        <v>0</v>
      </c>
      <c r="BG3843" s="151">
        <f>IF(N3843="zákl. přenesená",J3843,0)</f>
        <v>0</v>
      </c>
      <c r="BH3843" s="151">
        <f>IF(N3843="sníž. přenesená",J3843,0)</f>
        <v>0</v>
      </c>
      <c r="BI3843" s="151">
        <f>IF(N3843="nulová",J3843,0)</f>
        <v>0</v>
      </c>
      <c r="BJ3843" s="18" t="s">
        <v>82</v>
      </c>
      <c r="BK3843" s="151">
        <f>ROUND(I3843*H3843,2)</f>
        <v>0</v>
      </c>
      <c r="BL3843" s="18" t="s">
        <v>417</v>
      </c>
      <c r="BM3843" s="150" t="s">
        <v>4355</v>
      </c>
    </row>
    <row r="3844" spans="2:65" s="1" customFormat="1" ht="11.25">
      <c r="B3844" s="33"/>
      <c r="D3844" s="152" t="s">
        <v>316</v>
      </c>
      <c r="F3844" s="153" t="s">
        <v>4356</v>
      </c>
      <c r="I3844" s="154"/>
      <c r="L3844" s="33"/>
      <c r="M3844" s="155"/>
      <c r="T3844" s="57"/>
      <c r="AT3844" s="18" t="s">
        <v>316</v>
      </c>
      <c r="AU3844" s="18" t="s">
        <v>84</v>
      </c>
    </row>
    <row r="3845" spans="2:65" s="13" customFormat="1" ht="11.25">
      <c r="B3845" s="162"/>
      <c r="D3845" s="152" t="s">
        <v>318</v>
      </c>
      <c r="E3845" s="163" t="s">
        <v>1</v>
      </c>
      <c r="F3845" s="164" t="s">
        <v>2392</v>
      </c>
      <c r="H3845" s="165">
        <v>47.91</v>
      </c>
      <c r="I3845" s="166"/>
      <c r="L3845" s="162"/>
      <c r="M3845" s="167"/>
      <c r="T3845" s="168"/>
      <c r="AT3845" s="163" t="s">
        <v>318</v>
      </c>
      <c r="AU3845" s="163" t="s">
        <v>84</v>
      </c>
      <c r="AV3845" s="13" t="s">
        <v>84</v>
      </c>
      <c r="AW3845" s="13" t="s">
        <v>32</v>
      </c>
      <c r="AX3845" s="13" t="s">
        <v>82</v>
      </c>
      <c r="AY3845" s="163" t="s">
        <v>307</v>
      </c>
    </row>
    <row r="3846" spans="2:65" s="1" customFormat="1" ht="11.25">
      <c r="B3846" s="33"/>
      <c r="D3846" s="152" t="s">
        <v>648</v>
      </c>
      <c r="F3846" s="187" t="s">
        <v>3762</v>
      </c>
      <c r="L3846" s="33"/>
      <c r="M3846" s="155"/>
      <c r="T3846" s="57"/>
      <c r="AU3846" s="18" t="s">
        <v>84</v>
      </c>
    </row>
    <row r="3847" spans="2:65" s="1" customFormat="1" ht="11.25">
      <c r="B3847" s="33"/>
      <c r="D3847" s="152" t="s">
        <v>648</v>
      </c>
      <c r="F3847" s="188" t="s">
        <v>3102</v>
      </c>
      <c r="H3847" s="189">
        <v>0</v>
      </c>
      <c r="L3847" s="33"/>
      <c r="M3847" s="155"/>
      <c r="T3847" s="57"/>
      <c r="AU3847" s="18" t="s">
        <v>84</v>
      </c>
    </row>
    <row r="3848" spans="2:65" s="1" customFormat="1" ht="11.25">
      <c r="B3848" s="33"/>
      <c r="D3848" s="152" t="s">
        <v>648</v>
      </c>
      <c r="F3848" s="188" t="s">
        <v>3763</v>
      </c>
      <c r="H3848" s="189">
        <v>25.15</v>
      </c>
      <c r="L3848" s="33"/>
      <c r="M3848" s="155"/>
      <c r="T3848" s="57"/>
      <c r="AU3848" s="18" t="s">
        <v>84</v>
      </c>
    </row>
    <row r="3849" spans="2:65" s="1" customFormat="1" ht="11.25">
      <c r="B3849" s="33"/>
      <c r="D3849" s="152" t="s">
        <v>648</v>
      </c>
      <c r="F3849" s="188" t="s">
        <v>3108</v>
      </c>
      <c r="H3849" s="189">
        <v>0</v>
      </c>
      <c r="L3849" s="33"/>
      <c r="M3849" s="155"/>
      <c r="T3849" s="57"/>
      <c r="AU3849" s="18" t="s">
        <v>84</v>
      </c>
    </row>
    <row r="3850" spans="2:65" s="1" customFormat="1" ht="11.25">
      <c r="B3850" s="33"/>
      <c r="D3850" s="152" t="s">
        <v>648</v>
      </c>
      <c r="F3850" s="188" t="s">
        <v>3764</v>
      </c>
      <c r="H3850" s="189">
        <v>22.76</v>
      </c>
      <c r="L3850" s="33"/>
      <c r="M3850" s="155"/>
      <c r="T3850" s="57"/>
      <c r="AU3850" s="18" t="s">
        <v>84</v>
      </c>
    </row>
    <row r="3851" spans="2:65" s="1" customFormat="1" ht="11.25">
      <c r="B3851" s="33"/>
      <c r="D3851" s="152" t="s">
        <v>648</v>
      </c>
      <c r="F3851" s="188" t="s">
        <v>325</v>
      </c>
      <c r="H3851" s="189">
        <v>47.91</v>
      </c>
      <c r="L3851" s="33"/>
      <c r="M3851" s="155"/>
      <c r="T3851" s="57"/>
      <c r="AU3851" s="18" t="s">
        <v>84</v>
      </c>
    </row>
    <row r="3852" spans="2:65" s="1" customFormat="1" ht="16.5" customHeight="1">
      <c r="B3852" s="33"/>
      <c r="C3852" s="177" t="s">
        <v>4357</v>
      </c>
      <c r="D3852" s="177" t="s">
        <v>390</v>
      </c>
      <c r="E3852" s="178" t="s">
        <v>4358</v>
      </c>
      <c r="F3852" s="179" t="s">
        <v>4359</v>
      </c>
      <c r="G3852" s="180" t="s">
        <v>398</v>
      </c>
      <c r="H3852" s="181">
        <v>51.743000000000002</v>
      </c>
      <c r="I3852" s="182"/>
      <c r="J3852" s="183">
        <f>ROUND(I3852*H3852,2)</f>
        <v>0</v>
      </c>
      <c r="K3852" s="179" t="s">
        <v>313</v>
      </c>
      <c r="L3852" s="184"/>
      <c r="M3852" s="185" t="s">
        <v>1</v>
      </c>
      <c r="N3852" s="186" t="s">
        <v>40</v>
      </c>
      <c r="P3852" s="148">
        <f>O3852*H3852</f>
        <v>0</v>
      </c>
      <c r="Q3852" s="148">
        <v>2.0000000000000001E-4</v>
      </c>
      <c r="R3852" s="148">
        <f>Q3852*H3852</f>
        <v>1.0348600000000001E-2</v>
      </c>
      <c r="S3852" s="148">
        <v>0</v>
      </c>
      <c r="T3852" s="149">
        <f>S3852*H3852</f>
        <v>0</v>
      </c>
      <c r="AR3852" s="150" t="s">
        <v>524</v>
      </c>
      <c r="AT3852" s="150" t="s">
        <v>390</v>
      </c>
      <c r="AU3852" s="150" t="s">
        <v>84</v>
      </c>
      <c r="AY3852" s="18" t="s">
        <v>307</v>
      </c>
      <c r="BE3852" s="151">
        <f>IF(N3852="základní",J3852,0)</f>
        <v>0</v>
      </c>
      <c r="BF3852" s="151">
        <f>IF(N3852="snížená",J3852,0)</f>
        <v>0</v>
      </c>
      <c r="BG3852" s="151">
        <f>IF(N3852="zákl. přenesená",J3852,0)</f>
        <v>0</v>
      </c>
      <c r="BH3852" s="151">
        <f>IF(N3852="sníž. přenesená",J3852,0)</f>
        <v>0</v>
      </c>
      <c r="BI3852" s="151">
        <f>IF(N3852="nulová",J3852,0)</f>
        <v>0</v>
      </c>
      <c r="BJ3852" s="18" t="s">
        <v>82</v>
      </c>
      <c r="BK3852" s="151">
        <f>ROUND(I3852*H3852,2)</f>
        <v>0</v>
      </c>
      <c r="BL3852" s="18" t="s">
        <v>417</v>
      </c>
      <c r="BM3852" s="150" t="s">
        <v>4360</v>
      </c>
    </row>
    <row r="3853" spans="2:65" s="1" customFormat="1" ht="11.25">
      <c r="B3853" s="33"/>
      <c r="D3853" s="152" t="s">
        <v>316</v>
      </c>
      <c r="F3853" s="153" t="s">
        <v>4359</v>
      </c>
      <c r="I3853" s="154"/>
      <c r="L3853" s="33"/>
      <c r="M3853" s="155"/>
      <c r="T3853" s="57"/>
      <c r="AT3853" s="18" t="s">
        <v>316</v>
      </c>
      <c r="AU3853" s="18" t="s">
        <v>84</v>
      </c>
    </row>
    <row r="3854" spans="2:65" s="13" customFormat="1" ht="11.25">
      <c r="B3854" s="162"/>
      <c r="D3854" s="152" t="s">
        <v>318</v>
      </c>
      <c r="F3854" s="164" t="s">
        <v>4361</v>
      </c>
      <c r="H3854" s="165">
        <v>51.743000000000002</v>
      </c>
      <c r="I3854" s="166"/>
      <c r="L3854" s="162"/>
      <c r="M3854" s="167"/>
      <c r="T3854" s="168"/>
      <c r="AT3854" s="163" t="s">
        <v>318</v>
      </c>
      <c r="AU3854" s="163" t="s">
        <v>84</v>
      </c>
      <c r="AV3854" s="13" t="s">
        <v>84</v>
      </c>
      <c r="AW3854" s="13" t="s">
        <v>4</v>
      </c>
      <c r="AX3854" s="13" t="s">
        <v>82</v>
      </c>
      <c r="AY3854" s="163" t="s">
        <v>307</v>
      </c>
    </row>
    <row r="3855" spans="2:65" s="1" customFormat="1" ht="33" customHeight="1">
      <c r="B3855" s="33"/>
      <c r="C3855" s="139" t="s">
        <v>4362</v>
      </c>
      <c r="D3855" s="139" t="s">
        <v>309</v>
      </c>
      <c r="E3855" s="140" t="s">
        <v>4363</v>
      </c>
      <c r="F3855" s="141" t="s">
        <v>4364</v>
      </c>
      <c r="G3855" s="142" t="s">
        <v>364</v>
      </c>
      <c r="H3855" s="143">
        <v>1.006</v>
      </c>
      <c r="I3855" s="144"/>
      <c r="J3855" s="145">
        <f>ROUND(I3855*H3855,2)</f>
        <v>0</v>
      </c>
      <c r="K3855" s="141" t="s">
        <v>313</v>
      </c>
      <c r="L3855" s="33"/>
      <c r="M3855" s="146" t="s">
        <v>1</v>
      </c>
      <c r="N3855" s="147" t="s">
        <v>40</v>
      </c>
      <c r="P3855" s="148">
        <f>O3855*H3855</f>
        <v>0</v>
      </c>
      <c r="Q3855" s="148">
        <v>0</v>
      </c>
      <c r="R3855" s="148">
        <f>Q3855*H3855</f>
        <v>0</v>
      </c>
      <c r="S3855" s="148">
        <v>0</v>
      </c>
      <c r="T3855" s="149">
        <f>S3855*H3855</f>
        <v>0</v>
      </c>
      <c r="AR3855" s="150" t="s">
        <v>417</v>
      </c>
      <c r="AT3855" s="150" t="s">
        <v>309</v>
      </c>
      <c r="AU3855" s="150" t="s">
        <v>84</v>
      </c>
      <c r="AY3855" s="18" t="s">
        <v>307</v>
      </c>
      <c r="BE3855" s="151">
        <f>IF(N3855="základní",J3855,0)</f>
        <v>0</v>
      </c>
      <c r="BF3855" s="151">
        <f>IF(N3855="snížená",J3855,0)</f>
        <v>0</v>
      </c>
      <c r="BG3855" s="151">
        <f>IF(N3855="zákl. přenesená",J3855,0)</f>
        <v>0</v>
      </c>
      <c r="BH3855" s="151">
        <f>IF(N3855="sníž. přenesená",J3855,0)</f>
        <v>0</v>
      </c>
      <c r="BI3855" s="151">
        <f>IF(N3855="nulová",J3855,0)</f>
        <v>0</v>
      </c>
      <c r="BJ3855" s="18" t="s">
        <v>82</v>
      </c>
      <c r="BK3855" s="151">
        <f>ROUND(I3855*H3855,2)</f>
        <v>0</v>
      </c>
      <c r="BL3855" s="18" t="s">
        <v>417</v>
      </c>
      <c r="BM3855" s="150" t="s">
        <v>4365</v>
      </c>
    </row>
    <row r="3856" spans="2:65" s="1" customFormat="1" ht="29.25">
      <c r="B3856" s="33"/>
      <c r="D3856" s="152" t="s">
        <v>316</v>
      </c>
      <c r="F3856" s="153" t="s">
        <v>4366</v>
      </c>
      <c r="I3856" s="154"/>
      <c r="L3856" s="33"/>
      <c r="M3856" s="155"/>
      <c r="T3856" s="57"/>
      <c r="AT3856" s="18" t="s">
        <v>316</v>
      </c>
      <c r="AU3856" s="18" t="s">
        <v>84</v>
      </c>
    </row>
    <row r="3857" spans="2:65" s="11" customFormat="1" ht="22.9" customHeight="1">
      <c r="B3857" s="127"/>
      <c r="D3857" s="128" t="s">
        <v>74</v>
      </c>
      <c r="E3857" s="137" t="s">
        <v>1909</v>
      </c>
      <c r="F3857" s="137" t="s">
        <v>1910</v>
      </c>
      <c r="I3857" s="130"/>
      <c r="J3857" s="138">
        <f>BK3857</f>
        <v>0</v>
      </c>
      <c r="L3857" s="127"/>
      <c r="M3857" s="132"/>
      <c r="P3857" s="133">
        <f>SUM(P3858:P4302)</f>
        <v>0</v>
      </c>
      <c r="R3857" s="133">
        <f>SUM(R3858:R4302)</f>
        <v>4.5800379400000013</v>
      </c>
      <c r="T3857" s="134">
        <f>SUM(T3858:T4302)</f>
        <v>0.28632000000000002</v>
      </c>
      <c r="AR3857" s="128" t="s">
        <v>84</v>
      </c>
      <c r="AT3857" s="135" t="s">
        <v>74</v>
      </c>
      <c r="AU3857" s="135" t="s">
        <v>82</v>
      </c>
      <c r="AY3857" s="128" t="s">
        <v>307</v>
      </c>
      <c r="BK3857" s="136">
        <f>SUM(BK3858:BK4302)</f>
        <v>0</v>
      </c>
    </row>
    <row r="3858" spans="2:65" s="1" customFormat="1" ht="24.2" customHeight="1">
      <c r="B3858" s="33"/>
      <c r="C3858" s="139" t="s">
        <v>4367</v>
      </c>
      <c r="D3858" s="139" t="s">
        <v>309</v>
      </c>
      <c r="E3858" s="140" t="s">
        <v>4368</v>
      </c>
      <c r="F3858" s="141" t="s">
        <v>4369</v>
      </c>
      <c r="G3858" s="142" t="s">
        <v>312</v>
      </c>
      <c r="H3858" s="143">
        <v>95.44</v>
      </c>
      <c r="I3858" s="144"/>
      <c r="J3858" s="145">
        <f>ROUND(I3858*H3858,2)</f>
        <v>0</v>
      </c>
      <c r="K3858" s="141" t="s">
        <v>313</v>
      </c>
      <c r="L3858" s="33"/>
      <c r="M3858" s="146" t="s">
        <v>1</v>
      </c>
      <c r="N3858" s="147" t="s">
        <v>40</v>
      </c>
      <c r="P3858" s="148">
        <f>O3858*H3858</f>
        <v>0</v>
      </c>
      <c r="Q3858" s="148">
        <v>0</v>
      </c>
      <c r="R3858" s="148">
        <f>Q3858*H3858</f>
        <v>0</v>
      </c>
      <c r="S3858" s="148">
        <v>3.0000000000000001E-3</v>
      </c>
      <c r="T3858" s="149">
        <f>S3858*H3858</f>
        <v>0.28632000000000002</v>
      </c>
      <c r="AR3858" s="150" t="s">
        <v>417</v>
      </c>
      <c r="AT3858" s="150" t="s">
        <v>309</v>
      </c>
      <c r="AU3858" s="150" t="s">
        <v>84</v>
      </c>
      <c r="AY3858" s="18" t="s">
        <v>307</v>
      </c>
      <c r="BE3858" s="151">
        <f>IF(N3858="základní",J3858,0)</f>
        <v>0</v>
      </c>
      <c r="BF3858" s="151">
        <f>IF(N3858="snížená",J3858,0)</f>
        <v>0</v>
      </c>
      <c r="BG3858" s="151">
        <f>IF(N3858="zákl. přenesená",J3858,0)</f>
        <v>0</v>
      </c>
      <c r="BH3858" s="151">
        <f>IF(N3858="sníž. přenesená",J3858,0)</f>
        <v>0</v>
      </c>
      <c r="BI3858" s="151">
        <f>IF(N3858="nulová",J3858,0)</f>
        <v>0</v>
      </c>
      <c r="BJ3858" s="18" t="s">
        <v>82</v>
      </c>
      <c r="BK3858" s="151">
        <f>ROUND(I3858*H3858,2)</f>
        <v>0</v>
      </c>
      <c r="BL3858" s="18" t="s">
        <v>417</v>
      </c>
      <c r="BM3858" s="150" t="s">
        <v>4370</v>
      </c>
    </row>
    <row r="3859" spans="2:65" s="1" customFormat="1" ht="11.25">
      <c r="B3859" s="33"/>
      <c r="D3859" s="152" t="s">
        <v>316</v>
      </c>
      <c r="F3859" s="153" t="s">
        <v>4371</v>
      </c>
      <c r="I3859" s="154"/>
      <c r="L3859" s="33"/>
      <c r="M3859" s="155"/>
      <c r="T3859" s="57"/>
      <c r="AT3859" s="18" t="s">
        <v>316</v>
      </c>
      <c r="AU3859" s="18" t="s">
        <v>84</v>
      </c>
    </row>
    <row r="3860" spans="2:65" s="13" customFormat="1" ht="11.25">
      <c r="B3860" s="162"/>
      <c r="D3860" s="152" t="s">
        <v>318</v>
      </c>
      <c r="E3860" s="163" t="s">
        <v>1</v>
      </c>
      <c r="F3860" s="164" t="s">
        <v>185</v>
      </c>
      <c r="H3860" s="165">
        <v>95.44</v>
      </c>
      <c r="I3860" s="166"/>
      <c r="L3860" s="162"/>
      <c r="M3860" s="167"/>
      <c r="T3860" s="168"/>
      <c r="AT3860" s="163" t="s">
        <v>318</v>
      </c>
      <c r="AU3860" s="163" t="s">
        <v>84</v>
      </c>
      <c r="AV3860" s="13" t="s">
        <v>84</v>
      </c>
      <c r="AW3860" s="13" t="s">
        <v>32</v>
      </c>
      <c r="AX3860" s="13" t="s">
        <v>82</v>
      </c>
      <c r="AY3860" s="163" t="s">
        <v>307</v>
      </c>
    </row>
    <row r="3861" spans="2:65" s="1" customFormat="1" ht="11.25">
      <c r="B3861" s="33"/>
      <c r="D3861" s="152" t="s">
        <v>648</v>
      </c>
      <c r="F3861" s="187" t="s">
        <v>4372</v>
      </c>
      <c r="L3861" s="33"/>
      <c r="M3861" s="155"/>
      <c r="T3861" s="57"/>
      <c r="AU3861" s="18" t="s">
        <v>84</v>
      </c>
    </row>
    <row r="3862" spans="2:65" s="1" customFormat="1" ht="11.25">
      <c r="B3862" s="33"/>
      <c r="D3862" s="152" t="s">
        <v>648</v>
      </c>
      <c r="F3862" s="188" t="s">
        <v>777</v>
      </c>
      <c r="H3862" s="189">
        <v>0</v>
      </c>
      <c r="L3862" s="33"/>
      <c r="M3862" s="155"/>
      <c r="T3862" s="57"/>
      <c r="AU3862" s="18" t="s">
        <v>84</v>
      </c>
    </row>
    <row r="3863" spans="2:65" s="1" customFormat="1" ht="11.25">
      <c r="B3863" s="33"/>
      <c r="D3863" s="152" t="s">
        <v>648</v>
      </c>
      <c r="F3863" s="188" t="s">
        <v>3550</v>
      </c>
      <c r="H3863" s="189">
        <v>36.89</v>
      </c>
      <c r="L3863" s="33"/>
      <c r="M3863" s="155"/>
      <c r="T3863" s="57"/>
      <c r="AU3863" s="18" t="s">
        <v>84</v>
      </c>
    </row>
    <row r="3864" spans="2:65" s="1" customFormat="1" ht="11.25">
      <c r="B3864" s="33"/>
      <c r="D3864" s="152" t="s">
        <v>648</v>
      </c>
      <c r="F3864" s="188" t="s">
        <v>3459</v>
      </c>
      <c r="H3864" s="189">
        <v>0</v>
      </c>
      <c r="L3864" s="33"/>
      <c r="M3864" s="155"/>
      <c r="T3864" s="57"/>
      <c r="AU3864" s="18" t="s">
        <v>84</v>
      </c>
    </row>
    <row r="3865" spans="2:65" s="1" customFormat="1" ht="11.25">
      <c r="B3865" s="33"/>
      <c r="D3865" s="152" t="s">
        <v>648</v>
      </c>
      <c r="F3865" s="188" t="s">
        <v>3551</v>
      </c>
      <c r="H3865" s="189">
        <v>14.16</v>
      </c>
      <c r="L3865" s="33"/>
      <c r="M3865" s="155"/>
      <c r="T3865" s="57"/>
      <c r="AU3865" s="18" t="s">
        <v>84</v>
      </c>
    </row>
    <row r="3866" spans="2:65" s="1" customFormat="1" ht="11.25">
      <c r="B3866" s="33"/>
      <c r="D3866" s="152" t="s">
        <v>648</v>
      </c>
      <c r="F3866" s="188" t="s">
        <v>3554</v>
      </c>
      <c r="H3866" s="189">
        <v>0</v>
      </c>
      <c r="L3866" s="33"/>
      <c r="M3866" s="155"/>
      <c r="T3866" s="57"/>
      <c r="AU3866" s="18" t="s">
        <v>84</v>
      </c>
    </row>
    <row r="3867" spans="2:65" s="1" customFormat="1" ht="11.25">
      <c r="B3867" s="33"/>
      <c r="D3867" s="152" t="s">
        <v>648</v>
      </c>
      <c r="F3867" s="188" t="s">
        <v>4373</v>
      </c>
      <c r="H3867" s="189">
        <v>17.02</v>
      </c>
      <c r="L3867" s="33"/>
      <c r="M3867" s="155"/>
      <c r="T3867" s="57"/>
      <c r="AU3867" s="18" t="s">
        <v>84</v>
      </c>
    </row>
    <row r="3868" spans="2:65" s="1" customFormat="1" ht="11.25">
      <c r="B3868" s="33"/>
      <c r="D3868" s="152" t="s">
        <v>648</v>
      </c>
      <c r="F3868" s="188" t="s">
        <v>3556</v>
      </c>
      <c r="H3868" s="189">
        <v>0</v>
      </c>
      <c r="L3868" s="33"/>
      <c r="M3868" s="155"/>
      <c r="T3868" s="57"/>
      <c r="AU3868" s="18" t="s">
        <v>84</v>
      </c>
    </row>
    <row r="3869" spans="2:65" s="1" customFormat="1" ht="11.25">
      <c r="B3869" s="33"/>
      <c r="D3869" s="152" t="s">
        <v>648</v>
      </c>
      <c r="F3869" s="188" t="s">
        <v>3589</v>
      </c>
      <c r="H3869" s="189">
        <v>13</v>
      </c>
      <c r="L3869" s="33"/>
      <c r="M3869" s="155"/>
      <c r="T3869" s="57"/>
      <c r="AU3869" s="18" t="s">
        <v>84</v>
      </c>
    </row>
    <row r="3870" spans="2:65" s="1" customFormat="1" ht="11.25">
      <c r="B3870" s="33"/>
      <c r="D3870" s="152" t="s">
        <v>648</v>
      </c>
      <c r="F3870" s="188" t="s">
        <v>3558</v>
      </c>
      <c r="H3870" s="189">
        <v>0</v>
      </c>
      <c r="L3870" s="33"/>
      <c r="M3870" s="155"/>
      <c r="T3870" s="57"/>
      <c r="AU3870" s="18" t="s">
        <v>84</v>
      </c>
    </row>
    <row r="3871" spans="2:65" s="1" customFormat="1" ht="11.25">
      <c r="B3871" s="33"/>
      <c r="D3871" s="152" t="s">
        <v>648</v>
      </c>
      <c r="F3871" s="188" t="s">
        <v>3559</v>
      </c>
      <c r="H3871" s="189">
        <v>14.37</v>
      </c>
      <c r="L3871" s="33"/>
      <c r="M3871" s="155"/>
      <c r="T3871" s="57"/>
      <c r="AU3871" s="18" t="s">
        <v>84</v>
      </c>
    </row>
    <row r="3872" spans="2:65" s="1" customFormat="1" ht="11.25">
      <c r="B3872" s="33"/>
      <c r="D3872" s="152" t="s">
        <v>648</v>
      </c>
      <c r="F3872" s="188" t="s">
        <v>325</v>
      </c>
      <c r="H3872" s="189">
        <v>95.44</v>
      </c>
      <c r="L3872" s="33"/>
      <c r="M3872" s="155"/>
      <c r="T3872" s="57"/>
      <c r="AU3872" s="18" t="s">
        <v>84</v>
      </c>
    </row>
    <row r="3873" spans="2:65" s="1" customFormat="1" ht="21.75" customHeight="1">
      <c r="B3873" s="33"/>
      <c r="C3873" s="139" t="s">
        <v>4374</v>
      </c>
      <c r="D3873" s="139" t="s">
        <v>309</v>
      </c>
      <c r="E3873" s="140" t="s">
        <v>4375</v>
      </c>
      <c r="F3873" s="141" t="s">
        <v>4376</v>
      </c>
      <c r="G3873" s="142" t="s">
        <v>312</v>
      </c>
      <c r="H3873" s="143">
        <v>695.63199999999995</v>
      </c>
      <c r="I3873" s="144"/>
      <c r="J3873" s="145">
        <f>ROUND(I3873*H3873,2)</f>
        <v>0</v>
      </c>
      <c r="K3873" s="141" t="s">
        <v>313</v>
      </c>
      <c r="L3873" s="33"/>
      <c r="M3873" s="146" t="s">
        <v>1</v>
      </c>
      <c r="N3873" s="147" t="s">
        <v>40</v>
      </c>
      <c r="P3873" s="148">
        <f>O3873*H3873</f>
        <v>0</v>
      </c>
      <c r="Q3873" s="148">
        <v>0</v>
      </c>
      <c r="R3873" s="148">
        <f>Q3873*H3873</f>
        <v>0</v>
      </c>
      <c r="S3873" s="148">
        <v>0</v>
      </c>
      <c r="T3873" s="149">
        <f>S3873*H3873</f>
        <v>0</v>
      </c>
      <c r="AR3873" s="150" t="s">
        <v>417</v>
      </c>
      <c r="AT3873" s="150" t="s">
        <v>309</v>
      </c>
      <c r="AU3873" s="150" t="s">
        <v>84</v>
      </c>
      <c r="AY3873" s="18" t="s">
        <v>307</v>
      </c>
      <c r="BE3873" s="151">
        <f>IF(N3873="základní",J3873,0)</f>
        <v>0</v>
      </c>
      <c r="BF3873" s="151">
        <f>IF(N3873="snížená",J3873,0)</f>
        <v>0</v>
      </c>
      <c r="BG3873" s="151">
        <f>IF(N3873="zákl. přenesená",J3873,0)</f>
        <v>0</v>
      </c>
      <c r="BH3873" s="151">
        <f>IF(N3873="sníž. přenesená",J3873,0)</f>
        <v>0</v>
      </c>
      <c r="BI3873" s="151">
        <f>IF(N3873="nulová",J3873,0)</f>
        <v>0</v>
      </c>
      <c r="BJ3873" s="18" t="s">
        <v>82</v>
      </c>
      <c r="BK3873" s="151">
        <f>ROUND(I3873*H3873,2)</f>
        <v>0</v>
      </c>
      <c r="BL3873" s="18" t="s">
        <v>417</v>
      </c>
      <c r="BM3873" s="150" t="s">
        <v>4377</v>
      </c>
    </row>
    <row r="3874" spans="2:65" s="1" customFormat="1" ht="19.5">
      <c r="B3874" s="33"/>
      <c r="D3874" s="152" t="s">
        <v>316</v>
      </c>
      <c r="F3874" s="153" t="s">
        <v>4378</v>
      </c>
      <c r="I3874" s="154"/>
      <c r="L3874" s="33"/>
      <c r="M3874" s="155"/>
      <c r="T3874" s="57"/>
      <c r="AT3874" s="18" t="s">
        <v>316</v>
      </c>
      <c r="AU3874" s="18" t="s">
        <v>84</v>
      </c>
    </row>
    <row r="3875" spans="2:65" s="13" customFormat="1" ht="11.25">
      <c r="B3875" s="162"/>
      <c r="D3875" s="152" t="s">
        <v>318</v>
      </c>
      <c r="E3875" s="163" t="s">
        <v>1</v>
      </c>
      <c r="F3875" s="164" t="s">
        <v>4379</v>
      </c>
      <c r="H3875" s="165">
        <v>695.63199999999995</v>
      </c>
      <c r="I3875" s="166"/>
      <c r="L3875" s="162"/>
      <c r="M3875" s="167"/>
      <c r="T3875" s="168"/>
      <c r="AT3875" s="163" t="s">
        <v>318</v>
      </c>
      <c r="AU3875" s="163" t="s">
        <v>84</v>
      </c>
      <c r="AV3875" s="13" t="s">
        <v>84</v>
      </c>
      <c r="AW3875" s="13" t="s">
        <v>32</v>
      </c>
      <c r="AX3875" s="13" t="s">
        <v>82</v>
      </c>
      <c r="AY3875" s="163" t="s">
        <v>307</v>
      </c>
    </row>
    <row r="3876" spans="2:65" s="1" customFormat="1" ht="11.25">
      <c r="B3876" s="33"/>
      <c r="D3876" s="152" t="s">
        <v>648</v>
      </c>
      <c r="F3876" s="187" t="s">
        <v>732</v>
      </c>
      <c r="L3876" s="33"/>
      <c r="M3876" s="155"/>
      <c r="T3876" s="57"/>
      <c r="AU3876" s="18" t="s">
        <v>84</v>
      </c>
    </row>
    <row r="3877" spans="2:65" s="1" customFormat="1" ht="11.25">
      <c r="B3877" s="33"/>
      <c r="D3877" s="152" t="s">
        <v>648</v>
      </c>
      <c r="F3877" s="188" t="s">
        <v>3104</v>
      </c>
      <c r="H3877" s="189">
        <v>0</v>
      </c>
      <c r="L3877" s="33"/>
      <c r="M3877" s="155"/>
      <c r="T3877" s="57"/>
      <c r="AU3877" s="18" t="s">
        <v>84</v>
      </c>
    </row>
    <row r="3878" spans="2:65" s="1" customFormat="1" ht="11.25">
      <c r="B3878" s="33"/>
      <c r="D3878" s="152" t="s">
        <v>648</v>
      </c>
      <c r="F3878" s="188" t="s">
        <v>3368</v>
      </c>
      <c r="H3878" s="189">
        <v>26.01</v>
      </c>
      <c r="L3878" s="33"/>
      <c r="M3878" s="155"/>
      <c r="T3878" s="57"/>
      <c r="AU3878" s="18" t="s">
        <v>84</v>
      </c>
    </row>
    <row r="3879" spans="2:65" s="1" customFormat="1" ht="11.25">
      <c r="B3879" s="33"/>
      <c r="D3879" s="152" t="s">
        <v>648</v>
      </c>
      <c r="F3879" s="188" t="s">
        <v>3106</v>
      </c>
      <c r="H3879" s="189">
        <v>0</v>
      </c>
      <c r="L3879" s="33"/>
      <c r="M3879" s="155"/>
      <c r="T3879" s="57"/>
      <c r="AU3879" s="18" t="s">
        <v>84</v>
      </c>
    </row>
    <row r="3880" spans="2:65" s="1" customFormat="1" ht="11.25">
      <c r="B3880" s="33"/>
      <c r="D3880" s="152" t="s">
        <v>648</v>
      </c>
      <c r="F3880" s="188" t="s">
        <v>3369</v>
      </c>
      <c r="H3880" s="189">
        <v>12.4</v>
      </c>
      <c r="L3880" s="33"/>
      <c r="M3880" s="155"/>
      <c r="T3880" s="57"/>
      <c r="AU3880" s="18" t="s">
        <v>84</v>
      </c>
    </row>
    <row r="3881" spans="2:65" s="1" customFormat="1" ht="11.25">
      <c r="B3881" s="33"/>
      <c r="D3881" s="152" t="s">
        <v>648</v>
      </c>
      <c r="F3881" s="188" t="s">
        <v>325</v>
      </c>
      <c r="H3881" s="189">
        <v>38.409999999999997</v>
      </c>
      <c r="L3881" s="33"/>
      <c r="M3881" s="155"/>
      <c r="T3881" s="57"/>
      <c r="AU3881" s="18" t="s">
        <v>84</v>
      </c>
    </row>
    <row r="3882" spans="2:65" s="1" customFormat="1" ht="11.25">
      <c r="B3882" s="33"/>
      <c r="D3882" s="152" t="s">
        <v>648</v>
      </c>
      <c r="F3882" s="187" t="s">
        <v>3370</v>
      </c>
      <c r="L3882" s="33"/>
      <c r="M3882" s="155"/>
      <c r="T3882" s="57"/>
      <c r="AU3882" s="18" t="s">
        <v>84</v>
      </c>
    </row>
    <row r="3883" spans="2:65" s="1" customFormat="1" ht="11.25">
      <c r="B3883" s="33"/>
      <c r="D3883" s="152" t="s">
        <v>648</v>
      </c>
      <c r="F3883" s="188" t="s">
        <v>3087</v>
      </c>
      <c r="H3883" s="189">
        <v>0</v>
      </c>
      <c r="L3883" s="33"/>
      <c r="M3883" s="155"/>
      <c r="T3883" s="57"/>
      <c r="AU3883" s="18" t="s">
        <v>84</v>
      </c>
    </row>
    <row r="3884" spans="2:65" s="1" customFormat="1" ht="11.25">
      <c r="B3884" s="33"/>
      <c r="D3884" s="152" t="s">
        <v>648</v>
      </c>
      <c r="F3884" s="188" t="s">
        <v>3088</v>
      </c>
      <c r="H3884" s="189">
        <v>33.130000000000003</v>
      </c>
      <c r="L3884" s="33"/>
      <c r="M3884" s="155"/>
      <c r="T3884" s="57"/>
      <c r="AU3884" s="18" t="s">
        <v>84</v>
      </c>
    </row>
    <row r="3885" spans="2:65" s="1" customFormat="1" ht="11.25">
      <c r="B3885" s="33"/>
      <c r="D3885" s="152" t="s">
        <v>648</v>
      </c>
      <c r="F3885" s="188" t="s">
        <v>3100</v>
      </c>
      <c r="H3885" s="189">
        <v>0</v>
      </c>
      <c r="L3885" s="33"/>
      <c r="M3885" s="155"/>
      <c r="T3885" s="57"/>
      <c r="AU3885" s="18" t="s">
        <v>84</v>
      </c>
    </row>
    <row r="3886" spans="2:65" s="1" customFormat="1" ht="11.25">
      <c r="B3886" s="33"/>
      <c r="D3886" s="152" t="s">
        <v>648</v>
      </c>
      <c r="F3886" s="188" t="s">
        <v>3371</v>
      </c>
      <c r="H3886" s="189">
        <v>25.53</v>
      </c>
      <c r="L3886" s="33"/>
      <c r="M3886" s="155"/>
      <c r="T3886" s="57"/>
      <c r="AU3886" s="18" t="s">
        <v>84</v>
      </c>
    </row>
    <row r="3887" spans="2:65" s="1" customFormat="1" ht="11.25">
      <c r="B3887" s="33"/>
      <c r="D3887" s="152" t="s">
        <v>648</v>
      </c>
      <c r="F3887" s="188" t="s">
        <v>3089</v>
      </c>
      <c r="H3887" s="189">
        <v>0</v>
      </c>
      <c r="L3887" s="33"/>
      <c r="M3887" s="155"/>
      <c r="T3887" s="57"/>
      <c r="AU3887" s="18" t="s">
        <v>84</v>
      </c>
    </row>
    <row r="3888" spans="2:65" s="1" customFormat="1" ht="11.25">
      <c r="B3888" s="33"/>
      <c r="D3888" s="152" t="s">
        <v>648</v>
      </c>
      <c r="F3888" s="188" t="s">
        <v>3090</v>
      </c>
      <c r="H3888" s="189">
        <v>3.74</v>
      </c>
      <c r="L3888" s="33"/>
      <c r="M3888" s="155"/>
      <c r="T3888" s="57"/>
      <c r="AU3888" s="18" t="s">
        <v>84</v>
      </c>
    </row>
    <row r="3889" spans="2:47" s="1" customFormat="1" ht="11.25">
      <c r="B3889" s="33"/>
      <c r="D3889" s="152" t="s">
        <v>648</v>
      </c>
      <c r="F3889" s="188" t="s">
        <v>3121</v>
      </c>
      <c r="H3889" s="189">
        <v>0</v>
      </c>
      <c r="L3889" s="33"/>
      <c r="M3889" s="155"/>
      <c r="T3889" s="57"/>
      <c r="AU3889" s="18" t="s">
        <v>84</v>
      </c>
    </row>
    <row r="3890" spans="2:47" s="1" customFormat="1" ht="11.25">
      <c r="B3890" s="33"/>
      <c r="D3890" s="152" t="s">
        <v>648</v>
      </c>
      <c r="F3890" s="188" t="s">
        <v>3372</v>
      </c>
      <c r="H3890" s="189">
        <v>70.760000000000005</v>
      </c>
      <c r="L3890" s="33"/>
      <c r="M3890" s="155"/>
      <c r="T3890" s="57"/>
      <c r="AU3890" s="18" t="s">
        <v>84</v>
      </c>
    </row>
    <row r="3891" spans="2:47" s="1" customFormat="1" ht="11.25">
      <c r="B3891" s="33"/>
      <c r="D3891" s="152" t="s">
        <v>648</v>
      </c>
      <c r="F3891" s="188" t="s">
        <v>3373</v>
      </c>
      <c r="H3891" s="189">
        <v>0</v>
      </c>
      <c r="L3891" s="33"/>
      <c r="M3891" s="155"/>
      <c r="T3891" s="57"/>
      <c r="AU3891" s="18" t="s">
        <v>84</v>
      </c>
    </row>
    <row r="3892" spans="2:47" s="1" customFormat="1" ht="11.25">
      <c r="B3892" s="33"/>
      <c r="D3892" s="152" t="s">
        <v>648</v>
      </c>
      <c r="F3892" s="188" t="s">
        <v>3374</v>
      </c>
      <c r="H3892" s="189">
        <v>26.89</v>
      </c>
      <c r="L3892" s="33"/>
      <c r="M3892" s="155"/>
      <c r="T3892" s="57"/>
      <c r="AU3892" s="18" t="s">
        <v>84</v>
      </c>
    </row>
    <row r="3893" spans="2:47" s="1" customFormat="1" ht="11.25">
      <c r="B3893" s="33"/>
      <c r="D3893" s="152" t="s">
        <v>648</v>
      </c>
      <c r="F3893" s="188" t="s">
        <v>3091</v>
      </c>
      <c r="H3893" s="189">
        <v>0</v>
      </c>
      <c r="L3893" s="33"/>
      <c r="M3893" s="155"/>
      <c r="T3893" s="57"/>
      <c r="AU3893" s="18" t="s">
        <v>84</v>
      </c>
    </row>
    <row r="3894" spans="2:47" s="1" customFormat="1" ht="11.25">
      <c r="B3894" s="33"/>
      <c r="D3894" s="152" t="s">
        <v>648</v>
      </c>
      <c r="F3894" s="188" t="s">
        <v>3092</v>
      </c>
      <c r="H3894" s="189">
        <v>14.77</v>
      </c>
      <c r="L3894" s="33"/>
      <c r="M3894" s="155"/>
      <c r="T3894" s="57"/>
      <c r="AU3894" s="18" t="s">
        <v>84</v>
      </c>
    </row>
    <row r="3895" spans="2:47" s="1" customFormat="1" ht="11.25">
      <c r="B3895" s="33"/>
      <c r="D3895" s="152" t="s">
        <v>648</v>
      </c>
      <c r="F3895" s="188" t="s">
        <v>3132</v>
      </c>
      <c r="H3895" s="189">
        <v>0</v>
      </c>
      <c r="L3895" s="33"/>
      <c r="M3895" s="155"/>
      <c r="T3895" s="57"/>
      <c r="AU3895" s="18" t="s">
        <v>84</v>
      </c>
    </row>
    <row r="3896" spans="2:47" s="1" customFormat="1" ht="11.25">
      <c r="B3896" s="33"/>
      <c r="D3896" s="152" t="s">
        <v>648</v>
      </c>
      <c r="F3896" s="188" t="s">
        <v>3200</v>
      </c>
      <c r="H3896" s="189">
        <v>2.1019999999999999</v>
      </c>
      <c r="L3896" s="33"/>
      <c r="M3896" s="155"/>
      <c r="T3896" s="57"/>
      <c r="AU3896" s="18" t="s">
        <v>84</v>
      </c>
    </row>
    <row r="3897" spans="2:47" s="1" customFormat="1" ht="11.25">
      <c r="B3897" s="33"/>
      <c r="D3897" s="152" t="s">
        <v>648</v>
      </c>
      <c r="F3897" s="188" t="s">
        <v>325</v>
      </c>
      <c r="H3897" s="189">
        <v>176.922</v>
      </c>
      <c r="L3897" s="33"/>
      <c r="M3897" s="155"/>
      <c r="T3897" s="57"/>
      <c r="AU3897" s="18" t="s">
        <v>84</v>
      </c>
    </row>
    <row r="3898" spans="2:47" s="1" customFormat="1" ht="11.25">
      <c r="B3898" s="33"/>
      <c r="D3898" s="152" t="s">
        <v>648</v>
      </c>
      <c r="F3898" s="187" t="s">
        <v>3380</v>
      </c>
      <c r="L3898" s="33"/>
      <c r="M3898" s="155"/>
      <c r="T3898" s="57"/>
      <c r="AU3898" s="18" t="s">
        <v>84</v>
      </c>
    </row>
    <row r="3899" spans="2:47" s="1" customFormat="1" ht="11.25">
      <c r="B3899" s="33"/>
      <c r="D3899" s="152" t="s">
        <v>648</v>
      </c>
      <c r="F3899" s="188" t="s">
        <v>3124</v>
      </c>
      <c r="H3899" s="189">
        <v>0</v>
      </c>
      <c r="L3899" s="33"/>
      <c r="M3899" s="155"/>
      <c r="T3899" s="57"/>
      <c r="AU3899" s="18" t="s">
        <v>84</v>
      </c>
    </row>
    <row r="3900" spans="2:47" s="1" customFormat="1" ht="11.25">
      <c r="B3900" s="33"/>
      <c r="D3900" s="152" t="s">
        <v>648</v>
      </c>
      <c r="F3900" s="188" t="s">
        <v>3381</v>
      </c>
      <c r="H3900" s="189">
        <v>23.32</v>
      </c>
      <c r="L3900" s="33"/>
      <c r="M3900" s="155"/>
      <c r="T3900" s="57"/>
      <c r="AU3900" s="18" t="s">
        <v>84</v>
      </c>
    </row>
    <row r="3901" spans="2:47" s="1" customFormat="1" ht="11.25">
      <c r="B3901" s="33"/>
      <c r="D3901" s="152" t="s">
        <v>648</v>
      </c>
      <c r="F3901" s="188" t="s">
        <v>3126</v>
      </c>
      <c r="H3901" s="189">
        <v>0</v>
      </c>
      <c r="L3901" s="33"/>
      <c r="M3901" s="155"/>
      <c r="T3901" s="57"/>
      <c r="AU3901" s="18" t="s">
        <v>84</v>
      </c>
    </row>
    <row r="3902" spans="2:47" s="1" customFormat="1" ht="11.25">
      <c r="B3902" s="33"/>
      <c r="D3902" s="152" t="s">
        <v>648</v>
      </c>
      <c r="F3902" s="188" t="s">
        <v>3382</v>
      </c>
      <c r="H3902" s="189">
        <v>12.03</v>
      </c>
      <c r="L3902" s="33"/>
      <c r="M3902" s="155"/>
      <c r="T3902" s="57"/>
      <c r="AU3902" s="18" t="s">
        <v>84</v>
      </c>
    </row>
    <row r="3903" spans="2:47" s="1" customFormat="1" ht="11.25">
      <c r="B3903" s="33"/>
      <c r="D3903" s="152" t="s">
        <v>648</v>
      </c>
      <c r="F3903" s="188" t="s">
        <v>3128</v>
      </c>
      <c r="H3903" s="189">
        <v>0</v>
      </c>
      <c r="L3903" s="33"/>
      <c r="M3903" s="155"/>
      <c r="T3903" s="57"/>
      <c r="AU3903" s="18" t="s">
        <v>84</v>
      </c>
    </row>
    <row r="3904" spans="2:47" s="1" customFormat="1" ht="11.25">
      <c r="B3904" s="33"/>
      <c r="D3904" s="152" t="s">
        <v>648</v>
      </c>
      <c r="F3904" s="188" t="s">
        <v>3199</v>
      </c>
      <c r="H3904" s="189">
        <v>1.35</v>
      </c>
      <c r="L3904" s="33"/>
      <c r="M3904" s="155"/>
      <c r="T3904" s="57"/>
      <c r="AU3904" s="18" t="s">
        <v>84</v>
      </c>
    </row>
    <row r="3905" spans="2:47" s="1" customFormat="1" ht="11.25">
      <c r="B3905" s="33"/>
      <c r="D3905" s="152" t="s">
        <v>648</v>
      </c>
      <c r="F3905" s="188" t="s">
        <v>3134</v>
      </c>
      <c r="H3905" s="189">
        <v>0</v>
      </c>
      <c r="L3905" s="33"/>
      <c r="M3905" s="155"/>
      <c r="T3905" s="57"/>
      <c r="AU3905" s="18" t="s">
        <v>84</v>
      </c>
    </row>
    <row r="3906" spans="2:47" s="1" customFormat="1" ht="11.25">
      <c r="B3906" s="33"/>
      <c r="D3906" s="152" t="s">
        <v>648</v>
      </c>
      <c r="F3906" s="188" t="s">
        <v>3201</v>
      </c>
      <c r="H3906" s="189">
        <v>19.420000000000002</v>
      </c>
      <c r="L3906" s="33"/>
      <c r="M3906" s="155"/>
      <c r="T3906" s="57"/>
      <c r="AU3906" s="18" t="s">
        <v>84</v>
      </c>
    </row>
    <row r="3907" spans="2:47" s="1" customFormat="1" ht="11.25">
      <c r="B3907" s="33"/>
      <c r="D3907" s="152" t="s">
        <v>648</v>
      </c>
      <c r="F3907" s="188" t="s">
        <v>3142</v>
      </c>
      <c r="H3907" s="189">
        <v>0</v>
      </c>
      <c r="L3907" s="33"/>
      <c r="M3907" s="155"/>
      <c r="T3907" s="57"/>
      <c r="AU3907" s="18" t="s">
        <v>84</v>
      </c>
    </row>
    <row r="3908" spans="2:47" s="1" customFormat="1" ht="11.25">
      <c r="B3908" s="33"/>
      <c r="D3908" s="152" t="s">
        <v>648</v>
      </c>
      <c r="F3908" s="188" t="s">
        <v>3201</v>
      </c>
      <c r="H3908" s="189">
        <v>19.420000000000002</v>
      </c>
      <c r="L3908" s="33"/>
      <c r="M3908" s="155"/>
      <c r="T3908" s="57"/>
      <c r="AU3908" s="18" t="s">
        <v>84</v>
      </c>
    </row>
    <row r="3909" spans="2:47" s="1" customFormat="1" ht="11.25">
      <c r="B3909" s="33"/>
      <c r="D3909" s="152" t="s">
        <v>648</v>
      </c>
      <c r="F3909" s="188" t="s">
        <v>325</v>
      </c>
      <c r="H3909" s="189">
        <v>75.540000000000006</v>
      </c>
      <c r="L3909" s="33"/>
      <c r="M3909" s="155"/>
      <c r="T3909" s="57"/>
      <c r="AU3909" s="18" t="s">
        <v>84</v>
      </c>
    </row>
    <row r="3910" spans="2:47" s="1" customFormat="1" ht="11.25">
      <c r="B3910" s="33"/>
      <c r="D3910" s="152" t="s">
        <v>648</v>
      </c>
      <c r="F3910" s="187" t="s">
        <v>3387</v>
      </c>
      <c r="L3910" s="33"/>
      <c r="M3910" s="155"/>
      <c r="T3910" s="57"/>
      <c r="AU3910" s="18" t="s">
        <v>84</v>
      </c>
    </row>
    <row r="3911" spans="2:47" s="1" customFormat="1" ht="11.25">
      <c r="B3911" s="33"/>
      <c r="D3911" s="152" t="s">
        <v>648</v>
      </c>
      <c r="F3911" s="188" t="s">
        <v>3102</v>
      </c>
      <c r="H3911" s="189">
        <v>0</v>
      </c>
      <c r="L3911" s="33"/>
      <c r="M3911" s="155"/>
      <c r="T3911" s="57"/>
      <c r="AU3911" s="18" t="s">
        <v>84</v>
      </c>
    </row>
    <row r="3912" spans="2:47" s="1" customFormat="1" ht="11.25">
      <c r="B3912" s="33"/>
      <c r="D3912" s="152" t="s">
        <v>648</v>
      </c>
      <c r="F3912" s="188" t="s">
        <v>3388</v>
      </c>
      <c r="H3912" s="189">
        <v>25.24</v>
      </c>
      <c r="L3912" s="33"/>
      <c r="M3912" s="155"/>
      <c r="T3912" s="57"/>
      <c r="AU3912" s="18" t="s">
        <v>84</v>
      </c>
    </row>
    <row r="3913" spans="2:47" s="1" customFormat="1" ht="11.25">
      <c r="B3913" s="33"/>
      <c r="D3913" s="152" t="s">
        <v>648</v>
      </c>
      <c r="F3913" s="188" t="s">
        <v>3108</v>
      </c>
      <c r="H3913" s="189">
        <v>0</v>
      </c>
      <c r="L3913" s="33"/>
      <c r="M3913" s="155"/>
      <c r="T3913" s="57"/>
      <c r="AU3913" s="18" t="s">
        <v>84</v>
      </c>
    </row>
    <row r="3914" spans="2:47" s="1" customFormat="1" ht="11.25">
      <c r="B3914" s="33"/>
      <c r="D3914" s="152" t="s">
        <v>648</v>
      </c>
      <c r="F3914" s="188" t="s">
        <v>3389</v>
      </c>
      <c r="H3914" s="189">
        <v>27.34</v>
      </c>
      <c r="L3914" s="33"/>
      <c r="M3914" s="155"/>
      <c r="T3914" s="57"/>
      <c r="AU3914" s="18" t="s">
        <v>84</v>
      </c>
    </row>
    <row r="3915" spans="2:47" s="1" customFormat="1" ht="11.25">
      <c r="B3915" s="33"/>
      <c r="D3915" s="152" t="s">
        <v>648</v>
      </c>
      <c r="F3915" s="188" t="s">
        <v>325</v>
      </c>
      <c r="H3915" s="189">
        <v>52.58</v>
      </c>
      <c r="L3915" s="33"/>
      <c r="M3915" s="155"/>
      <c r="T3915" s="57"/>
      <c r="AU3915" s="18" t="s">
        <v>84</v>
      </c>
    </row>
    <row r="3916" spans="2:47" s="1" customFormat="1" ht="11.25">
      <c r="B3916" s="33"/>
      <c r="D3916" s="152" t="s">
        <v>648</v>
      </c>
      <c r="F3916" s="187" t="s">
        <v>4372</v>
      </c>
      <c r="L3916" s="33"/>
      <c r="M3916" s="155"/>
      <c r="T3916" s="57"/>
      <c r="AU3916" s="18" t="s">
        <v>84</v>
      </c>
    </row>
    <row r="3917" spans="2:47" s="1" customFormat="1" ht="11.25">
      <c r="B3917" s="33"/>
      <c r="D3917" s="152" t="s">
        <v>648</v>
      </c>
      <c r="F3917" s="188" t="s">
        <v>777</v>
      </c>
      <c r="H3917" s="189">
        <v>0</v>
      </c>
      <c r="L3917" s="33"/>
      <c r="M3917" s="155"/>
      <c r="T3917" s="57"/>
      <c r="AU3917" s="18" t="s">
        <v>84</v>
      </c>
    </row>
    <row r="3918" spans="2:47" s="1" customFormat="1" ht="11.25">
      <c r="B3918" s="33"/>
      <c r="D3918" s="152" t="s">
        <v>648</v>
      </c>
      <c r="F3918" s="188" t="s">
        <v>3550</v>
      </c>
      <c r="H3918" s="189">
        <v>36.89</v>
      </c>
      <c r="L3918" s="33"/>
      <c r="M3918" s="155"/>
      <c r="T3918" s="57"/>
      <c r="AU3918" s="18" t="s">
        <v>84</v>
      </c>
    </row>
    <row r="3919" spans="2:47" s="1" customFormat="1" ht="11.25">
      <c r="B3919" s="33"/>
      <c r="D3919" s="152" t="s">
        <v>648</v>
      </c>
      <c r="F3919" s="188" t="s">
        <v>3459</v>
      </c>
      <c r="H3919" s="189">
        <v>0</v>
      </c>
      <c r="L3919" s="33"/>
      <c r="M3919" s="155"/>
      <c r="T3919" s="57"/>
      <c r="AU3919" s="18" t="s">
        <v>84</v>
      </c>
    </row>
    <row r="3920" spans="2:47" s="1" customFormat="1" ht="11.25">
      <c r="B3920" s="33"/>
      <c r="D3920" s="152" t="s">
        <v>648</v>
      </c>
      <c r="F3920" s="188" t="s">
        <v>3551</v>
      </c>
      <c r="H3920" s="189">
        <v>14.16</v>
      </c>
      <c r="L3920" s="33"/>
      <c r="M3920" s="155"/>
      <c r="T3920" s="57"/>
      <c r="AU3920" s="18" t="s">
        <v>84</v>
      </c>
    </row>
    <row r="3921" spans="2:47" s="1" customFormat="1" ht="11.25">
      <c r="B3921" s="33"/>
      <c r="D3921" s="152" t="s">
        <v>648</v>
      </c>
      <c r="F3921" s="188" t="s">
        <v>3554</v>
      </c>
      <c r="H3921" s="189">
        <v>0</v>
      </c>
      <c r="L3921" s="33"/>
      <c r="M3921" s="155"/>
      <c r="T3921" s="57"/>
      <c r="AU3921" s="18" t="s">
        <v>84</v>
      </c>
    </row>
    <row r="3922" spans="2:47" s="1" customFormat="1" ht="11.25">
      <c r="B3922" s="33"/>
      <c r="D3922" s="152" t="s">
        <v>648</v>
      </c>
      <c r="F3922" s="188" t="s">
        <v>4373</v>
      </c>
      <c r="H3922" s="189">
        <v>17.02</v>
      </c>
      <c r="L3922" s="33"/>
      <c r="M3922" s="155"/>
      <c r="T3922" s="57"/>
      <c r="AU3922" s="18" t="s">
        <v>84</v>
      </c>
    </row>
    <row r="3923" spans="2:47" s="1" customFormat="1" ht="11.25">
      <c r="B3923" s="33"/>
      <c r="D3923" s="152" t="s">
        <v>648</v>
      </c>
      <c r="F3923" s="188" t="s">
        <v>3556</v>
      </c>
      <c r="H3923" s="189">
        <v>0</v>
      </c>
      <c r="L3923" s="33"/>
      <c r="M3923" s="155"/>
      <c r="T3923" s="57"/>
      <c r="AU3923" s="18" t="s">
        <v>84</v>
      </c>
    </row>
    <row r="3924" spans="2:47" s="1" customFormat="1" ht="11.25">
      <c r="B3924" s="33"/>
      <c r="D3924" s="152" t="s">
        <v>648</v>
      </c>
      <c r="F3924" s="188" t="s">
        <v>3589</v>
      </c>
      <c r="H3924" s="189">
        <v>13</v>
      </c>
      <c r="L3924" s="33"/>
      <c r="M3924" s="155"/>
      <c r="T3924" s="57"/>
      <c r="AU3924" s="18" t="s">
        <v>84</v>
      </c>
    </row>
    <row r="3925" spans="2:47" s="1" customFormat="1" ht="11.25">
      <c r="B3925" s="33"/>
      <c r="D3925" s="152" t="s">
        <v>648</v>
      </c>
      <c r="F3925" s="188" t="s">
        <v>3558</v>
      </c>
      <c r="H3925" s="189">
        <v>0</v>
      </c>
      <c r="L3925" s="33"/>
      <c r="M3925" s="155"/>
      <c r="T3925" s="57"/>
      <c r="AU3925" s="18" t="s">
        <v>84</v>
      </c>
    </row>
    <row r="3926" spans="2:47" s="1" customFormat="1" ht="11.25">
      <c r="B3926" s="33"/>
      <c r="D3926" s="152" t="s">
        <v>648</v>
      </c>
      <c r="F3926" s="188" t="s">
        <v>3559</v>
      </c>
      <c r="H3926" s="189">
        <v>14.37</v>
      </c>
      <c r="L3926" s="33"/>
      <c r="M3926" s="155"/>
      <c r="T3926" s="57"/>
      <c r="AU3926" s="18" t="s">
        <v>84</v>
      </c>
    </row>
    <row r="3927" spans="2:47" s="1" customFormat="1" ht="11.25">
      <c r="B3927" s="33"/>
      <c r="D3927" s="152" t="s">
        <v>648</v>
      </c>
      <c r="F3927" s="188" t="s">
        <v>325</v>
      </c>
      <c r="H3927" s="189">
        <v>95.44</v>
      </c>
      <c r="L3927" s="33"/>
      <c r="M3927" s="155"/>
      <c r="T3927" s="57"/>
      <c r="AU3927" s="18" t="s">
        <v>84</v>
      </c>
    </row>
    <row r="3928" spans="2:47" s="1" customFormat="1" ht="11.25">
      <c r="B3928" s="33"/>
      <c r="D3928" s="152" t="s">
        <v>648</v>
      </c>
      <c r="F3928" s="187" t="s">
        <v>3390</v>
      </c>
      <c r="L3928" s="33"/>
      <c r="M3928" s="155"/>
      <c r="T3928" s="57"/>
      <c r="AU3928" s="18" t="s">
        <v>84</v>
      </c>
    </row>
    <row r="3929" spans="2:47" s="1" customFormat="1" ht="11.25">
      <c r="B3929" s="33"/>
      <c r="D3929" s="152" t="s">
        <v>648</v>
      </c>
      <c r="F3929" s="188" t="s">
        <v>3145</v>
      </c>
      <c r="H3929" s="189">
        <v>0</v>
      </c>
      <c r="L3929" s="33"/>
      <c r="M3929" s="155"/>
      <c r="T3929" s="57"/>
      <c r="AU3929" s="18" t="s">
        <v>84</v>
      </c>
    </row>
    <row r="3930" spans="2:47" s="1" customFormat="1" ht="11.25">
      <c r="B3930" s="33"/>
      <c r="D3930" s="152" t="s">
        <v>648</v>
      </c>
      <c r="F3930" s="188" t="s">
        <v>3391</v>
      </c>
      <c r="H3930" s="189">
        <v>28.74</v>
      </c>
      <c r="L3930" s="33"/>
      <c r="M3930" s="155"/>
      <c r="T3930" s="57"/>
      <c r="AU3930" s="18" t="s">
        <v>84</v>
      </c>
    </row>
    <row r="3931" spans="2:47" s="1" customFormat="1" ht="11.25">
      <c r="B3931" s="33"/>
      <c r="D3931" s="152" t="s">
        <v>648</v>
      </c>
      <c r="F3931" s="188" t="s">
        <v>3147</v>
      </c>
      <c r="H3931" s="189">
        <v>0</v>
      </c>
      <c r="L3931" s="33"/>
      <c r="M3931" s="155"/>
      <c r="T3931" s="57"/>
      <c r="AU3931" s="18" t="s">
        <v>84</v>
      </c>
    </row>
    <row r="3932" spans="2:47" s="1" customFormat="1" ht="11.25">
      <c r="B3932" s="33"/>
      <c r="D3932" s="152" t="s">
        <v>648</v>
      </c>
      <c r="F3932" s="188" t="s">
        <v>3392</v>
      </c>
      <c r="H3932" s="189">
        <v>56.7</v>
      </c>
      <c r="L3932" s="33"/>
      <c r="M3932" s="155"/>
      <c r="T3932" s="57"/>
      <c r="AU3932" s="18" t="s">
        <v>84</v>
      </c>
    </row>
    <row r="3933" spans="2:47" s="1" customFormat="1" ht="11.25">
      <c r="B3933" s="33"/>
      <c r="D3933" s="152" t="s">
        <v>648</v>
      </c>
      <c r="F3933" s="188" t="s">
        <v>3149</v>
      </c>
      <c r="H3933" s="189">
        <v>0</v>
      </c>
      <c r="L3933" s="33"/>
      <c r="M3933" s="155"/>
      <c r="T3933" s="57"/>
      <c r="AU3933" s="18" t="s">
        <v>84</v>
      </c>
    </row>
    <row r="3934" spans="2:47" s="1" customFormat="1" ht="11.25">
      <c r="B3934" s="33"/>
      <c r="D3934" s="152" t="s">
        <v>648</v>
      </c>
      <c r="F3934" s="188" t="s">
        <v>3393</v>
      </c>
      <c r="H3934" s="189">
        <v>56.51</v>
      </c>
      <c r="L3934" s="33"/>
      <c r="M3934" s="155"/>
      <c r="T3934" s="57"/>
      <c r="AU3934" s="18" t="s">
        <v>84</v>
      </c>
    </row>
    <row r="3935" spans="2:47" s="1" customFormat="1" ht="11.25">
      <c r="B3935" s="33"/>
      <c r="D3935" s="152" t="s">
        <v>648</v>
      </c>
      <c r="F3935" s="188" t="s">
        <v>3151</v>
      </c>
      <c r="H3935" s="189">
        <v>0</v>
      </c>
      <c r="L3935" s="33"/>
      <c r="M3935" s="155"/>
      <c r="T3935" s="57"/>
      <c r="AU3935" s="18" t="s">
        <v>84</v>
      </c>
    </row>
    <row r="3936" spans="2:47" s="1" customFormat="1" ht="11.25">
      <c r="B3936" s="33"/>
      <c r="D3936" s="152" t="s">
        <v>648</v>
      </c>
      <c r="F3936" s="188" t="s">
        <v>3394</v>
      </c>
      <c r="H3936" s="189">
        <v>56.74</v>
      </c>
      <c r="L3936" s="33"/>
      <c r="M3936" s="155"/>
      <c r="T3936" s="57"/>
      <c r="AU3936" s="18" t="s">
        <v>84</v>
      </c>
    </row>
    <row r="3937" spans="2:65" s="1" customFormat="1" ht="11.25">
      <c r="B3937" s="33"/>
      <c r="D3937" s="152" t="s">
        <v>648</v>
      </c>
      <c r="F3937" s="188" t="s">
        <v>3153</v>
      </c>
      <c r="H3937" s="189">
        <v>0</v>
      </c>
      <c r="L3937" s="33"/>
      <c r="M3937" s="155"/>
      <c r="T3937" s="57"/>
      <c r="AU3937" s="18" t="s">
        <v>84</v>
      </c>
    </row>
    <row r="3938" spans="2:65" s="1" customFormat="1" ht="11.25">
      <c r="B3938" s="33"/>
      <c r="D3938" s="152" t="s">
        <v>648</v>
      </c>
      <c r="F3938" s="188" t="s">
        <v>3395</v>
      </c>
      <c r="H3938" s="189">
        <v>58.05</v>
      </c>
      <c r="L3938" s="33"/>
      <c r="M3938" s="155"/>
      <c r="T3938" s="57"/>
      <c r="AU3938" s="18" t="s">
        <v>84</v>
      </c>
    </row>
    <row r="3939" spans="2:65" s="1" customFormat="1" ht="11.25">
      <c r="B3939" s="33"/>
      <c r="D3939" s="152" t="s">
        <v>648</v>
      </c>
      <c r="F3939" s="188" t="s">
        <v>325</v>
      </c>
      <c r="H3939" s="189">
        <v>256.74</v>
      </c>
      <c r="L3939" s="33"/>
      <c r="M3939" s="155"/>
      <c r="T3939" s="57"/>
      <c r="AU3939" s="18" t="s">
        <v>84</v>
      </c>
    </row>
    <row r="3940" spans="2:65" s="1" customFormat="1" ht="24.2" customHeight="1">
      <c r="B3940" s="33"/>
      <c r="C3940" s="139" t="s">
        <v>4380</v>
      </c>
      <c r="D3940" s="139" t="s">
        <v>309</v>
      </c>
      <c r="E3940" s="140" t="s">
        <v>4381</v>
      </c>
      <c r="F3940" s="141" t="s">
        <v>4382</v>
      </c>
      <c r="G3940" s="142" t="s">
        <v>312</v>
      </c>
      <c r="H3940" s="143">
        <v>20.218</v>
      </c>
      <c r="I3940" s="144"/>
      <c r="J3940" s="145">
        <f>ROUND(I3940*H3940,2)</f>
        <v>0</v>
      </c>
      <c r="K3940" s="141" t="s">
        <v>313</v>
      </c>
      <c r="L3940" s="33"/>
      <c r="M3940" s="146" t="s">
        <v>1</v>
      </c>
      <c r="N3940" s="147" t="s">
        <v>40</v>
      </c>
      <c r="P3940" s="148">
        <f>O3940*H3940</f>
        <v>0</v>
      </c>
      <c r="Q3940" s="148">
        <v>0</v>
      </c>
      <c r="R3940" s="148">
        <f>Q3940*H3940</f>
        <v>0</v>
      </c>
      <c r="S3940" s="148">
        <v>0</v>
      </c>
      <c r="T3940" s="149">
        <f>S3940*H3940</f>
        <v>0</v>
      </c>
      <c r="AR3940" s="150" t="s">
        <v>417</v>
      </c>
      <c r="AT3940" s="150" t="s">
        <v>309</v>
      </c>
      <c r="AU3940" s="150" t="s">
        <v>84</v>
      </c>
      <c r="AY3940" s="18" t="s">
        <v>307</v>
      </c>
      <c r="BE3940" s="151">
        <f>IF(N3940="základní",J3940,0)</f>
        <v>0</v>
      </c>
      <c r="BF3940" s="151">
        <f>IF(N3940="snížená",J3940,0)</f>
        <v>0</v>
      </c>
      <c r="BG3940" s="151">
        <f>IF(N3940="zákl. přenesená",J3940,0)</f>
        <v>0</v>
      </c>
      <c r="BH3940" s="151">
        <f>IF(N3940="sníž. přenesená",J3940,0)</f>
        <v>0</v>
      </c>
      <c r="BI3940" s="151">
        <f>IF(N3940="nulová",J3940,0)</f>
        <v>0</v>
      </c>
      <c r="BJ3940" s="18" t="s">
        <v>82</v>
      </c>
      <c r="BK3940" s="151">
        <f>ROUND(I3940*H3940,2)</f>
        <v>0</v>
      </c>
      <c r="BL3940" s="18" t="s">
        <v>417</v>
      </c>
      <c r="BM3940" s="150" t="s">
        <v>4383</v>
      </c>
    </row>
    <row r="3941" spans="2:65" s="1" customFormat="1" ht="19.5">
      <c r="B3941" s="33"/>
      <c r="D3941" s="152" t="s">
        <v>316</v>
      </c>
      <c r="F3941" s="153" t="s">
        <v>4384</v>
      </c>
      <c r="I3941" s="154"/>
      <c r="L3941" s="33"/>
      <c r="M3941" s="155"/>
      <c r="T3941" s="57"/>
      <c r="AT3941" s="18" t="s">
        <v>316</v>
      </c>
      <c r="AU3941" s="18" t="s">
        <v>84</v>
      </c>
    </row>
    <row r="3942" spans="2:65" s="13" customFormat="1" ht="11.25">
      <c r="B3942" s="162"/>
      <c r="D3942" s="152" t="s">
        <v>318</v>
      </c>
      <c r="E3942" s="163" t="s">
        <v>1</v>
      </c>
      <c r="F3942" s="164" t="s">
        <v>2376</v>
      </c>
      <c r="H3942" s="165">
        <v>20.218</v>
      </c>
      <c r="I3942" s="166"/>
      <c r="L3942" s="162"/>
      <c r="M3942" s="167"/>
      <c r="T3942" s="168"/>
      <c r="AT3942" s="163" t="s">
        <v>318</v>
      </c>
      <c r="AU3942" s="163" t="s">
        <v>84</v>
      </c>
      <c r="AV3942" s="13" t="s">
        <v>84</v>
      </c>
      <c r="AW3942" s="13" t="s">
        <v>32</v>
      </c>
      <c r="AX3942" s="13" t="s">
        <v>82</v>
      </c>
      <c r="AY3942" s="163" t="s">
        <v>307</v>
      </c>
    </row>
    <row r="3943" spans="2:65" s="1" customFormat="1" ht="11.25">
      <c r="B3943" s="33"/>
      <c r="D3943" s="152" t="s">
        <v>648</v>
      </c>
      <c r="F3943" s="187" t="s">
        <v>4385</v>
      </c>
      <c r="L3943" s="33"/>
      <c r="M3943" s="155"/>
      <c r="T3943" s="57"/>
      <c r="AU3943" s="18" t="s">
        <v>84</v>
      </c>
    </row>
    <row r="3944" spans="2:65" s="1" customFormat="1" ht="11.25">
      <c r="B3944" s="33"/>
      <c r="D3944" s="152" t="s">
        <v>648</v>
      </c>
      <c r="F3944" s="188" t="s">
        <v>3118</v>
      </c>
      <c r="H3944" s="189">
        <v>0</v>
      </c>
      <c r="L3944" s="33"/>
      <c r="M3944" s="155"/>
      <c r="T3944" s="57"/>
      <c r="AU3944" s="18" t="s">
        <v>84</v>
      </c>
    </row>
    <row r="3945" spans="2:65" s="1" customFormat="1" ht="11.25">
      <c r="B3945" s="33"/>
      <c r="D3945" s="152" t="s">
        <v>648</v>
      </c>
      <c r="F3945" s="188" t="s">
        <v>3549</v>
      </c>
      <c r="H3945" s="189">
        <v>20.218</v>
      </c>
      <c r="L3945" s="33"/>
      <c r="M3945" s="155"/>
      <c r="T3945" s="57"/>
      <c r="AU3945" s="18" t="s">
        <v>84</v>
      </c>
    </row>
    <row r="3946" spans="2:65" s="1" customFormat="1" ht="16.5" customHeight="1">
      <c r="B3946" s="33"/>
      <c r="C3946" s="139" t="s">
        <v>4386</v>
      </c>
      <c r="D3946" s="139" t="s">
        <v>309</v>
      </c>
      <c r="E3946" s="140" t="s">
        <v>4387</v>
      </c>
      <c r="F3946" s="141" t="s">
        <v>4388</v>
      </c>
      <c r="G3946" s="142" t="s">
        <v>312</v>
      </c>
      <c r="H3946" s="143">
        <v>695.63199999999995</v>
      </c>
      <c r="I3946" s="144"/>
      <c r="J3946" s="145">
        <f>ROUND(I3946*H3946,2)</f>
        <v>0</v>
      </c>
      <c r="K3946" s="141" t="s">
        <v>313</v>
      </c>
      <c r="L3946" s="33"/>
      <c r="M3946" s="146" t="s">
        <v>1</v>
      </c>
      <c r="N3946" s="147" t="s">
        <v>40</v>
      </c>
      <c r="P3946" s="148">
        <f>O3946*H3946</f>
        <v>0</v>
      </c>
      <c r="Q3946" s="148">
        <v>0</v>
      </c>
      <c r="R3946" s="148">
        <f>Q3946*H3946</f>
        <v>0</v>
      </c>
      <c r="S3946" s="148">
        <v>0</v>
      </c>
      <c r="T3946" s="149">
        <f>S3946*H3946</f>
        <v>0</v>
      </c>
      <c r="AR3946" s="150" t="s">
        <v>417</v>
      </c>
      <c r="AT3946" s="150" t="s">
        <v>309</v>
      </c>
      <c r="AU3946" s="150" t="s">
        <v>84</v>
      </c>
      <c r="AY3946" s="18" t="s">
        <v>307</v>
      </c>
      <c r="BE3946" s="151">
        <f>IF(N3946="základní",J3946,0)</f>
        <v>0</v>
      </c>
      <c r="BF3946" s="151">
        <f>IF(N3946="snížená",J3946,0)</f>
        <v>0</v>
      </c>
      <c r="BG3946" s="151">
        <f>IF(N3946="zákl. přenesená",J3946,0)</f>
        <v>0</v>
      </c>
      <c r="BH3946" s="151">
        <f>IF(N3946="sníž. přenesená",J3946,0)</f>
        <v>0</v>
      </c>
      <c r="BI3946" s="151">
        <f>IF(N3946="nulová",J3946,0)</f>
        <v>0</v>
      </c>
      <c r="BJ3946" s="18" t="s">
        <v>82</v>
      </c>
      <c r="BK3946" s="151">
        <f>ROUND(I3946*H3946,2)</f>
        <v>0</v>
      </c>
      <c r="BL3946" s="18" t="s">
        <v>417</v>
      </c>
      <c r="BM3946" s="150" t="s">
        <v>4389</v>
      </c>
    </row>
    <row r="3947" spans="2:65" s="1" customFormat="1" ht="11.25">
      <c r="B3947" s="33"/>
      <c r="D3947" s="152" t="s">
        <v>316</v>
      </c>
      <c r="F3947" s="153" t="s">
        <v>4390</v>
      </c>
      <c r="I3947" s="154"/>
      <c r="L3947" s="33"/>
      <c r="M3947" s="155"/>
      <c r="T3947" s="57"/>
      <c r="AT3947" s="18" t="s">
        <v>316</v>
      </c>
      <c r="AU3947" s="18" t="s">
        <v>84</v>
      </c>
    </row>
    <row r="3948" spans="2:65" s="13" customFormat="1" ht="11.25">
      <c r="B3948" s="162"/>
      <c r="D3948" s="152" t="s">
        <v>318</v>
      </c>
      <c r="E3948" s="163" t="s">
        <v>1</v>
      </c>
      <c r="F3948" s="164" t="s">
        <v>4379</v>
      </c>
      <c r="H3948" s="165">
        <v>695.63199999999995</v>
      </c>
      <c r="I3948" s="166"/>
      <c r="L3948" s="162"/>
      <c r="M3948" s="167"/>
      <c r="T3948" s="168"/>
      <c r="AT3948" s="163" t="s">
        <v>318</v>
      </c>
      <c r="AU3948" s="163" t="s">
        <v>84</v>
      </c>
      <c r="AV3948" s="13" t="s">
        <v>84</v>
      </c>
      <c r="AW3948" s="13" t="s">
        <v>32</v>
      </c>
      <c r="AX3948" s="13" t="s">
        <v>82</v>
      </c>
      <c r="AY3948" s="163" t="s">
        <v>307</v>
      </c>
    </row>
    <row r="3949" spans="2:65" s="1" customFormat="1" ht="11.25">
      <c r="B3949" s="33"/>
      <c r="D3949" s="152" t="s">
        <v>648</v>
      </c>
      <c r="F3949" s="187" t="s">
        <v>732</v>
      </c>
      <c r="L3949" s="33"/>
      <c r="M3949" s="155"/>
      <c r="T3949" s="57"/>
      <c r="AU3949" s="18" t="s">
        <v>84</v>
      </c>
    </row>
    <row r="3950" spans="2:65" s="1" customFormat="1" ht="11.25">
      <c r="B3950" s="33"/>
      <c r="D3950" s="152" t="s">
        <v>648</v>
      </c>
      <c r="F3950" s="188" t="s">
        <v>3104</v>
      </c>
      <c r="H3950" s="189">
        <v>0</v>
      </c>
      <c r="L3950" s="33"/>
      <c r="M3950" s="155"/>
      <c r="T3950" s="57"/>
      <c r="AU3950" s="18" t="s">
        <v>84</v>
      </c>
    </row>
    <row r="3951" spans="2:65" s="1" customFormat="1" ht="11.25">
      <c r="B3951" s="33"/>
      <c r="D3951" s="152" t="s">
        <v>648</v>
      </c>
      <c r="F3951" s="188" t="s">
        <v>3368</v>
      </c>
      <c r="H3951" s="189">
        <v>26.01</v>
      </c>
      <c r="L3951" s="33"/>
      <c r="M3951" s="155"/>
      <c r="T3951" s="57"/>
      <c r="AU3951" s="18" t="s">
        <v>84</v>
      </c>
    </row>
    <row r="3952" spans="2:65" s="1" customFormat="1" ht="11.25">
      <c r="B3952" s="33"/>
      <c r="D3952" s="152" t="s">
        <v>648</v>
      </c>
      <c r="F3952" s="188" t="s">
        <v>3106</v>
      </c>
      <c r="H3952" s="189">
        <v>0</v>
      </c>
      <c r="L3952" s="33"/>
      <c r="M3952" s="155"/>
      <c r="T3952" s="57"/>
      <c r="AU3952" s="18" t="s">
        <v>84</v>
      </c>
    </row>
    <row r="3953" spans="2:47" s="1" customFormat="1" ht="11.25">
      <c r="B3953" s="33"/>
      <c r="D3953" s="152" t="s">
        <v>648</v>
      </c>
      <c r="F3953" s="188" t="s">
        <v>3369</v>
      </c>
      <c r="H3953" s="189">
        <v>12.4</v>
      </c>
      <c r="L3953" s="33"/>
      <c r="M3953" s="155"/>
      <c r="T3953" s="57"/>
      <c r="AU3953" s="18" t="s">
        <v>84</v>
      </c>
    </row>
    <row r="3954" spans="2:47" s="1" customFormat="1" ht="11.25">
      <c r="B3954" s="33"/>
      <c r="D3954" s="152" t="s">
        <v>648</v>
      </c>
      <c r="F3954" s="188" t="s">
        <v>325</v>
      </c>
      <c r="H3954" s="189">
        <v>38.409999999999997</v>
      </c>
      <c r="L3954" s="33"/>
      <c r="M3954" s="155"/>
      <c r="T3954" s="57"/>
      <c r="AU3954" s="18" t="s">
        <v>84</v>
      </c>
    </row>
    <row r="3955" spans="2:47" s="1" customFormat="1" ht="11.25">
      <c r="B3955" s="33"/>
      <c r="D3955" s="152" t="s">
        <v>648</v>
      </c>
      <c r="F3955" s="187" t="s">
        <v>3370</v>
      </c>
      <c r="L3955" s="33"/>
      <c r="M3955" s="155"/>
      <c r="T3955" s="57"/>
      <c r="AU3955" s="18" t="s">
        <v>84</v>
      </c>
    </row>
    <row r="3956" spans="2:47" s="1" customFormat="1" ht="11.25">
      <c r="B3956" s="33"/>
      <c r="D3956" s="152" t="s">
        <v>648</v>
      </c>
      <c r="F3956" s="188" t="s">
        <v>3087</v>
      </c>
      <c r="H3956" s="189">
        <v>0</v>
      </c>
      <c r="L3956" s="33"/>
      <c r="M3956" s="155"/>
      <c r="T3956" s="57"/>
      <c r="AU3956" s="18" t="s">
        <v>84</v>
      </c>
    </row>
    <row r="3957" spans="2:47" s="1" customFormat="1" ht="11.25">
      <c r="B3957" s="33"/>
      <c r="D3957" s="152" t="s">
        <v>648</v>
      </c>
      <c r="F3957" s="188" t="s">
        <v>3088</v>
      </c>
      <c r="H3957" s="189">
        <v>33.130000000000003</v>
      </c>
      <c r="L3957" s="33"/>
      <c r="M3957" s="155"/>
      <c r="T3957" s="57"/>
      <c r="AU3957" s="18" t="s">
        <v>84</v>
      </c>
    </row>
    <row r="3958" spans="2:47" s="1" customFormat="1" ht="11.25">
      <c r="B3958" s="33"/>
      <c r="D3958" s="152" t="s">
        <v>648</v>
      </c>
      <c r="F3958" s="188" t="s">
        <v>3100</v>
      </c>
      <c r="H3958" s="189">
        <v>0</v>
      </c>
      <c r="L3958" s="33"/>
      <c r="M3958" s="155"/>
      <c r="T3958" s="57"/>
      <c r="AU3958" s="18" t="s">
        <v>84</v>
      </c>
    </row>
    <row r="3959" spans="2:47" s="1" customFormat="1" ht="11.25">
      <c r="B3959" s="33"/>
      <c r="D3959" s="152" t="s">
        <v>648</v>
      </c>
      <c r="F3959" s="188" t="s">
        <v>3371</v>
      </c>
      <c r="H3959" s="189">
        <v>25.53</v>
      </c>
      <c r="L3959" s="33"/>
      <c r="M3959" s="155"/>
      <c r="T3959" s="57"/>
      <c r="AU3959" s="18" t="s">
        <v>84</v>
      </c>
    </row>
    <row r="3960" spans="2:47" s="1" customFormat="1" ht="11.25">
      <c r="B3960" s="33"/>
      <c r="D3960" s="152" t="s">
        <v>648</v>
      </c>
      <c r="F3960" s="188" t="s">
        <v>3089</v>
      </c>
      <c r="H3960" s="189">
        <v>0</v>
      </c>
      <c r="L3960" s="33"/>
      <c r="M3960" s="155"/>
      <c r="T3960" s="57"/>
      <c r="AU3960" s="18" t="s">
        <v>84</v>
      </c>
    </row>
    <row r="3961" spans="2:47" s="1" customFormat="1" ht="11.25">
      <c r="B3961" s="33"/>
      <c r="D3961" s="152" t="s">
        <v>648</v>
      </c>
      <c r="F3961" s="188" t="s">
        <v>3090</v>
      </c>
      <c r="H3961" s="189">
        <v>3.74</v>
      </c>
      <c r="L3961" s="33"/>
      <c r="M3961" s="155"/>
      <c r="T3961" s="57"/>
      <c r="AU3961" s="18" t="s">
        <v>84</v>
      </c>
    </row>
    <row r="3962" spans="2:47" s="1" customFormat="1" ht="11.25">
      <c r="B3962" s="33"/>
      <c r="D3962" s="152" t="s">
        <v>648</v>
      </c>
      <c r="F3962" s="188" t="s">
        <v>3121</v>
      </c>
      <c r="H3962" s="189">
        <v>0</v>
      </c>
      <c r="L3962" s="33"/>
      <c r="M3962" s="155"/>
      <c r="T3962" s="57"/>
      <c r="AU3962" s="18" t="s">
        <v>84</v>
      </c>
    </row>
    <row r="3963" spans="2:47" s="1" customFormat="1" ht="11.25">
      <c r="B3963" s="33"/>
      <c r="D3963" s="152" t="s">
        <v>648</v>
      </c>
      <c r="F3963" s="188" t="s">
        <v>3372</v>
      </c>
      <c r="H3963" s="189">
        <v>70.760000000000005</v>
      </c>
      <c r="L3963" s="33"/>
      <c r="M3963" s="155"/>
      <c r="T3963" s="57"/>
      <c r="AU3963" s="18" t="s">
        <v>84</v>
      </c>
    </row>
    <row r="3964" spans="2:47" s="1" customFormat="1" ht="11.25">
      <c r="B3964" s="33"/>
      <c r="D3964" s="152" t="s">
        <v>648</v>
      </c>
      <c r="F3964" s="188" t="s">
        <v>3373</v>
      </c>
      <c r="H3964" s="189">
        <v>0</v>
      </c>
      <c r="L3964" s="33"/>
      <c r="M3964" s="155"/>
      <c r="T3964" s="57"/>
      <c r="AU3964" s="18" t="s">
        <v>84</v>
      </c>
    </row>
    <row r="3965" spans="2:47" s="1" customFormat="1" ht="11.25">
      <c r="B3965" s="33"/>
      <c r="D3965" s="152" t="s">
        <v>648</v>
      </c>
      <c r="F3965" s="188" t="s">
        <v>3374</v>
      </c>
      <c r="H3965" s="189">
        <v>26.89</v>
      </c>
      <c r="L3965" s="33"/>
      <c r="M3965" s="155"/>
      <c r="T3965" s="57"/>
      <c r="AU3965" s="18" t="s">
        <v>84</v>
      </c>
    </row>
    <row r="3966" spans="2:47" s="1" customFormat="1" ht="11.25">
      <c r="B3966" s="33"/>
      <c r="D3966" s="152" t="s">
        <v>648</v>
      </c>
      <c r="F3966" s="188" t="s">
        <v>3091</v>
      </c>
      <c r="H3966" s="189">
        <v>0</v>
      </c>
      <c r="L3966" s="33"/>
      <c r="M3966" s="155"/>
      <c r="T3966" s="57"/>
      <c r="AU3966" s="18" t="s">
        <v>84</v>
      </c>
    </row>
    <row r="3967" spans="2:47" s="1" customFormat="1" ht="11.25">
      <c r="B3967" s="33"/>
      <c r="D3967" s="152" t="s">
        <v>648</v>
      </c>
      <c r="F3967" s="188" t="s">
        <v>3092</v>
      </c>
      <c r="H3967" s="189">
        <v>14.77</v>
      </c>
      <c r="L3967" s="33"/>
      <c r="M3967" s="155"/>
      <c r="T3967" s="57"/>
      <c r="AU3967" s="18" t="s">
        <v>84</v>
      </c>
    </row>
    <row r="3968" spans="2:47" s="1" customFormat="1" ht="11.25">
      <c r="B3968" s="33"/>
      <c r="D3968" s="152" t="s">
        <v>648</v>
      </c>
      <c r="F3968" s="188" t="s">
        <v>3132</v>
      </c>
      <c r="H3968" s="189">
        <v>0</v>
      </c>
      <c r="L3968" s="33"/>
      <c r="M3968" s="155"/>
      <c r="T3968" s="57"/>
      <c r="AU3968" s="18" t="s">
        <v>84</v>
      </c>
    </row>
    <row r="3969" spans="2:47" s="1" customFormat="1" ht="11.25">
      <c r="B3969" s="33"/>
      <c r="D3969" s="152" t="s">
        <v>648</v>
      </c>
      <c r="F3969" s="188" t="s">
        <v>3200</v>
      </c>
      <c r="H3969" s="189">
        <v>2.1019999999999999</v>
      </c>
      <c r="L3969" s="33"/>
      <c r="M3969" s="155"/>
      <c r="T3969" s="57"/>
      <c r="AU3969" s="18" t="s">
        <v>84</v>
      </c>
    </row>
    <row r="3970" spans="2:47" s="1" customFormat="1" ht="11.25">
      <c r="B3970" s="33"/>
      <c r="D3970" s="152" t="s">
        <v>648</v>
      </c>
      <c r="F3970" s="188" t="s">
        <v>325</v>
      </c>
      <c r="H3970" s="189">
        <v>176.922</v>
      </c>
      <c r="L3970" s="33"/>
      <c r="M3970" s="155"/>
      <c r="T3970" s="57"/>
      <c r="AU3970" s="18" t="s">
        <v>84</v>
      </c>
    </row>
    <row r="3971" spans="2:47" s="1" customFormat="1" ht="11.25">
      <c r="B3971" s="33"/>
      <c r="D3971" s="152" t="s">
        <v>648</v>
      </c>
      <c r="F3971" s="187" t="s">
        <v>3380</v>
      </c>
      <c r="L3971" s="33"/>
      <c r="M3971" s="155"/>
      <c r="T3971" s="57"/>
      <c r="AU3971" s="18" t="s">
        <v>84</v>
      </c>
    </row>
    <row r="3972" spans="2:47" s="1" customFormat="1" ht="11.25">
      <c r="B3972" s="33"/>
      <c r="D3972" s="152" t="s">
        <v>648</v>
      </c>
      <c r="F3972" s="188" t="s">
        <v>3124</v>
      </c>
      <c r="H3972" s="189">
        <v>0</v>
      </c>
      <c r="L3972" s="33"/>
      <c r="M3972" s="155"/>
      <c r="T3972" s="57"/>
      <c r="AU3972" s="18" t="s">
        <v>84</v>
      </c>
    </row>
    <row r="3973" spans="2:47" s="1" customFormat="1" ht="11.25">
      <c r="B3973" s="33"/>
      <c r="D3973" s="152" t="s">
        <v>648</v>
      </c>
      <c r="F3973" s="188" t="s">
        <v>3381</v>
      </c>
      <c r="H3973" s="189">
        <v>23.32</v>
      </c>
      <c r="L3973" s="33"/>
      <c r="M3973" s="155"/>
      <c r="T3973" s="57"/>
      <c r="AU3973" s="18" t="s">
        <v>84</v>
      </c>
    </row>
    <row r="3974" spans="2:47" s="1" customFormat="1" ht="11.25">
      <c r="B3974" s="33"/>
      <c r="D3974" s="152" t="s">
        <v>648</v>
      </c>
      <c r="F3974" s="188" t="s">
        <v>3126</v>
      </c>
      <c r="H3974" s="189">
        <v>0</v>
      </c>
      <c r="L3974" s="33"/>
      <c r="M3974" s="155"/>
      <c r="T3974" s="57"/>
      <c r="AU3974" s="18" t="s">
        <v>84</v>
      </c>
    </row>
    <row r="3975" spans="2:47" s="1" customFormat="1" ht="11.25">
      <c r="B3975" s="33"/>
      <c r="D3975" s="152" t="s">
        <v>648</v>
      </c>
      <c r="F3975" s="188" t="s">
        <v>3382</v>
      </c>
      <c r="H3975" s="189">
        <v>12.03</v>
      </c>
      <c r="L3975" s="33"/>
      <c r="M3975" s="155"/>
      <c r="T3975" s="57"/>
      <c r="AU3975" s="18" t="s">
        <v>84</v>
      </c>
    </row>
    <row r="3976" spans="2:47" s="1" customFormat="1" ht="11.25">
      <c r="B3976" s="33"/>
      <c r="D3976" s="152" t="s">
        <v>648</v>
      </c>
      <c r="F3976" s="188" t="s">
        <v>3128</v>
      </c>
      <c r="H3976" s="189">
        <v>0</v>
      </c>
      <c r="L3976" s="33"/>
      <c r="M3976" s="155"/>
      <c r="T3976" s="57"/>
      <c r="AU3976" s="18" t="s">
        <v>84</v>
      </c>
    </row>
    <row r="3977" spans="2:47" s="1" customFormat="1" ht="11.25">
      <c r="B3977" s="33"/>
      <c r="D3977" s="152" t="s">
        <v>648</v>
      </c>
      <c r="F3977" s="188" t="s">
        <v>3199</v>
      </c>
      <c r="H3977" s="189">
        <v>1.35</v>
      </c>
      <c r="L3977" s="33"/>
      <c r="M3977" s="155"/>
      <c r="T3977" s="57"/>
      <c r="AU3977" s="18" t="s">
        <v>84</v>
      </c>
    </row>
    <row r="3978" spans="2:47" s="1" customFormat="1" ht="11.25">
      <c r="B3978" s="33"/>
      <c r="D3978" s="152" t="s">
        <v>648</v>
      </c>
      <c r="F3978" s="188" t="s">
        <v>3134</v>
      </c>
      <c r="H3978" s="189">
        <v>0</v>
      </c>
      <c r="L3978" s="33"/>
      <c r="M3978" s="155"/>
      <c r="T3978" s="57"/>
      <c r="AU3978" s="18" t="s">
        <v>84</v>
      </c>
    </row>
    <row r="3979" spans="2:47" s="1" customFormat="1" ht="11.25">
      <c r="B3979" s="33"/>
      <c r="D3979" s="152" t="s">
        <v>648</v>
      </c>
      <c r="F3979" s="188" t="s">
        <v>3201</v>
      </c>
      <c r="H3979" s="189">
        <v>19.420000000000002</v>
      </c>
      <c r="L3979" s="33"/>
      <c r="M3979" s="155"/>
      <c r="T3979" s="57"/>
      <c r="AU3979" s="18" t="s">
        <v>84</v>
      </c>
    </row>
    <row r="3980" spans="2:47" s="1" customFormat="1" ht="11.25">
      <c r="B3980" s="33"/>
      <c r="D3980" s="152" t="s">
        <v>648</v>
      </c>
      <c r="F3980" s="188" t="s">
        <v>3142</v>
      </c>
      <c r="H3980" s="189">
        <v>0</v>
      </c>
      <c r="L3980" s="33"/>
      <c r="M3980" s="155"/>
      <c r="T3980" s="57"/>
      <c r="AU3980" s="18" t="s">
        <v>84</v>
      </c>
    </row>
    <row r="3981" spans="2:47" s="1" customFormat="1" ht="11.25">
      <c r="B3981" s="33"/>
      <c r="D3981" s="152" t="s">
        <v>648</v>
      </c>
      <c r="F3981" s="188" t="s">
        <v>3201</v>
      </c>
      <c r="H3981" s="189">
        <v>19.420000000000002</v>
      </c>
      <c r="L3981" s="33"/>
      <c r="M3981" s="155"/>
      <c r="T3981" s="57"/>
      <c r="AU3981" s="18" t="s">
        <v>84</v>
      </c>
    </row>
    <row r="3982" spans="2:47" s="1" customFormat="1" ht="11.25">
      <c r="B3982" s="33"/>
      <c r="D3982" s="152" t="s">
        <v>648</v>
      </c>
      <c r="F3982" s="188" t="s">
        <v>325</v>
      </c>
      <c r="H3982" s="189">
        <v>75.540000000000006</v>
      </c>
      <c r="L3982" s="33"/>
      <c r="M3982" s="155"/>
      <c r="T3982" s="57"/>
      <c r="AU3982" s="18" t="s">
        <v>84</v>
      </c>
    </row>
    <row r="3983" spans="2:47" s="1" customFormat="1" ht="11.25">
      <c r="B3983" s="33"/>
      <c r="D3983" s="152" t="s">
        <v>648</v>
      </c>
      <c r="F3983" s="187" t="s">
        <v>3387</v>
      </c>
      <c r="L3983" s="33"/>
      <c r="M3983" s="155"/>
      <c r="T3983" s="57"/>
      <c r="AU3983" s="18" t="s">
        <v>84</v>
      </c>
    </row>
    <row r="3984" spans="2:47" s="1" customFormat="1" ht="11.25">
      <c r="B3984" s="33"/>
      <c r="D3984" s="152" t="s">
        <v>648</v>
      </c>
      <c r="F3984" s="188" t="s">
        <v>3102</v>
      </c>
      <c r="H3984" s="189">
        <v>0</v>
      </c>
      <c r="L3984" s="33"/>
      <c r="M3984" s="155"/>
      <c r="T3984" s="57"/>
      <c r="AU3984" s="18" t="s">
        <v>84</v>
      </c>
    </row>
    <row r="3985" spans="2:47" s="1" customFormat="1" ht="11.25">
      <c r="B3985" s="33"/>
      <c r="D3985" s="152" t="s">
        <v>648</v>
      </c>
      <c r="F3985" s="188" t="s">
        <v>3388</v>
      </c>
      <c r="H3985" s="189">
        <v>25.24</v>
      </c>
      <c r="L3985" s="33"/>
      <c r="M3985" s="155"/>
      <c r="T3985" s="57"/>
      <c r="AU3985" s="18" t="s">
        <v>84</v>
      </c>
    </row>
    <row r="3986" spans="2:47" s="1" customFormat="1" ht="11.25">
      <c r="B3986" s="33"/>
      <c r="D3986" s="152" t="s">
        <v>648</v>
      </c>
      <c r="F3986" s="188" t="s">
        <v>3108</v>
      </c>
      <c r="H3986" s="189">
        <v>0</v>
      </c>
      <c r="L3986" s="33"/>
      <c r="M3986" s="155"/>
      <c r="T3986" s="57"/>
      <c r="AU3986" s="18" t="s">
        <v>84</v>
      </c>
    </row>
    <row r="3987" spans="2:47" s="1" customFormat="1" ht="11.25">
      <c r="B3987" s="33"/>
      <c r="D3987" s="152" t="s">
        <v>648</v>
      </c>
      <c r="F3987" s="188" t="s">
        <v>3389</v>
      </c>
      <c r="H3987" s="189">
        <v>27.34</v>
      </c>
      <c r="L3987" s="33"/>
      <c r="M3987" s="155"/>
      <c r="T3987" s="57"/>
      <c r="AU3987" s="18" t="s">
        <v>84</v>
      </c>
    </row>
    <row r="3988" spans="2:47" s="1" customFormat="1" ht="11.25">
      <c r="B3988" s="33"/>
      <c r="D3988" s="152" t="s">
        <v>648</v>
      </c>
      <c r="F3988" s="188" t="s">
        <v>325</v>
      </c>
      <c r="H3988" s="189">
        <v>52.58</v>
      </c>
      <c r="L3988" s="33"/>
      <c r="M3988" s="155"/>
      <c r="T3988" s="57"/>
      <c r="AU3988" s="18" t="s">
        <v>84</v>
      </c>
    </row>
    <row r="3989" spans="2:47" s="1" customFormat="1" ht="11.25">
      <c r="B3989" s="33"/>
      <c r="D3989" s="152" t="s">
        <v>648</v>
      </c>
      <c r="F3989" s="187" t="s">
        <v>4372</v>
      </c>
      <c r="L3989" s="33"/>
      <c r="M3989" s="155"/>
      <c r="T3989" s="57"/>
      <c r="AU3989" s="18" t="s">
        <v>84</v>
      </c>
    </row>
    <row r="3990" spans="2:47" s="1" customFormat="1" ht="11.25">
      <c r="B3990" s="33"/>
      <c r="D3990" s="152" t="s">
        <v>648</v>
      </c>
      <c r="F3990" s="188" t="s">
        <v>777</v>
      </c>
      <c r="H3990" s="189">
        <v>0</v>
      </c>
      <c r="L3990" s="33"/>
      <c r="M3990" s="155"/>
      <c r="T3990" s="57"/>
      <c r="AU3990" s="18" t="s">
        <v>84</v>
      </c>
    </row>
    <row r="3991" spans="2:47" s="1" customFormat="1" ht="11.25">
      <c r="B3991" s="33"/>
      <c r="D3991" s="152" t="s">
        <v>648</v>
      </c>
      <c r="F3991" s="188" t="s">
        <v>3550</v>
      </c>
      <c r="H3991" s="189">
        <v>36.89</v>
      </c>
      <c r="L3991" s="33"/>
      <c r="M3991" s="155"/>
      <c r="T3991" s="57"/>
      <c r="AU3991" s="18" t="s">
        <v>84</v>
      </c>
    </row>
    <row r="3992" spans="2:47" s="1" customFormat="1" ht="11.25">
      <c r="B3992" s="33"/>
      <c r="D3992" s="152" t="s">
        <v>648</v>
      </c>
      <c r="F3992" s="188" t="s">
        <v>3459</v>
      </c>
      <c r="H3992" s="189">
        <v>0</v>
      </c>
      <c r="L3992" s="33"/>
      <c r="M3992" s="155"/>
      <c r="T3992" s="57"/>
      <c r="AU3992" s="18" t="s">
        <v>84</v>
      </c>
    </row>
    <row r="3993" spans="2:47" s="1" customFormat="1" ht="11.25">
      <c r="B3993" s="33"/>
      <c r="D3993" s="152" t="s">
        <v>648</v>
      </c>
      <c r="F3993" s="188" t="s">
        <v>3551</v>
      </c>
      <c r="H3993" s="189">
        <v>14.16</v>
      </c>
      <c r="L3993" s="33"/>
      <c r="M3993" s="155"/>
      <c r="T3993" s="57"/>
      <c r="AU3993" s="18" t="s">
        <v>84</v>
      </c>
    </row>
    <row r="3994" spans="2:47" s="1" customFormat="1" ht="11.25">
      <c r="B3994" s="33"/>
      <c r="D3994" s="152" t="s">
        <v>648</v>
      </c>
      <c r="F3994" s="188" t="s">
        <v>3554</v>
      </c>
      <c r="H3994" s="189">
        <v>0</v>
      </c>
      <c r="L3994" s="33"/>
      <c r="M3994" s="155"/>
      <c r="T3994" s="57"/>
      <c r="AU3994" s="18" t="s">
        <v>84</v>
      </c>
    </row>
    <row r="3995" spans="2:47" s="1" customFormat="1" ht="11.25">
      <c r="B3995" s="33"/>
      <c r="D3995" s="152" t="s">
        <v>648</v>
      </c>
      <c r="F3995" s="188" t="s">
        <v>4373</v>
      </c>
      <c r="H3995" s="189">
        <v>17.02</v>
      </c>
      <c r="L3995" s="33"/>
      <c r="M3995" s="155"/>
      <c r="T3995" s="57"/>
      <c r="AU3995" s="18" t="s">
        <v>84</v>
      </c>
    </row>
    <row r="3996" spans="2:47" s="1" customFormat="1" ht="11.25">
      <c r="B3996" s="33"/>
      <c r="D3996" s="152" t="s">
        <v>648</v>
      </c>
      <c r="F3996" s="188" t="s">
        <v>3556</v>
      </c>
      <c r="H3996" s="189">
        <v>0</v>
      </c>
      <c r="L3996" s="33"/>
      <c r="M3996" s="155"/>
      <c r="T3996" s="57"/>
      <c r="AU3996" s="18" t="s">
        <v>84</v>
      </c>
    </row>
    <row r="3997" spans="2:47" s="1" customFormat="1" ht="11.25">
      <c r="B3997" s="33"/>
      <c r="D3997" s="152" t="s">
        <v>648</v>
      </c>
      <c r="F3997" s="188" t="s">
        <v>3589</v>
      </c>
      <c r="H3997" s="189">
        <v>13</v>
      </c>
      <c r="L3997" s="33"/>
      <c r="M3997" s="155"/>
      <c r="T3997" s="57"/>
      <c r="AU3997" s="18" t="s">
        <v>84</v>
      </c>
    </row>
    <row r="3998" spans="2:47" s="1" customFormat="1" ht="11.25">
      <c r="B3998" s="33"/>
      <c r="D3998" s="152" t="s">
        <v>648</v>
      </c>
      <c r="F3998" s="188" t="s">
        <v>3558</v>
      </c>
      <c r="H3998" s="189">
        <v>0</v>
      </c>
      <c r="L3998" s="33"/>
      <c r="M3998" s="155"/>
      <c r="T3998" s="57"/>
      <c r="AU3998" s="18" t="s">
        <v>84</v>
      </c>
    </row>
    <row r="3999" spans="2:47" s="1" customFormat="1" ht="11.25">
      <c r="B3999" s="33"/>
      <c r="D3999" s="152" t="s">
        <v>648</v>
      </c>
      <c r="F3999" s="188" t="s">
        <v>3559</v>
      </c>
      <c r="H3999" s="189">
        <v>14.37</v>
      </c>
      <c r="L3999" s="33"/>
      <c r="M3999" s="155"/>
      <c r="T3999" s="57"/>
      <c r="AU3999" s="18" t="s">
        <v>84</v>
      </c>
    </row>
    <row r="4000" spans="2:47" s="1" customFormat="1" ht="11.25">
      <c r="B4000" s="33"/>
      <c r="D4000" s="152" t="s">
        <v>648</v>
      </c>
      <c r="F4000" s="188" t="s">
        <v>325</v>
      </c>
      <c r="H4000" s="189">
        <v>95.44</v>
      </c>
      <c r="L4000" s="33"/>
      <c r="M4000" s="155"/>
      <c r="T4000" s="57"/>
      <c r="AU4000" s="18" t="s">
        <v>84</v>
      </c>
    </row>
    <row r="4001" spans="2:65" s="1" customFormat="1" ht="11.25">
      <c r="B4001" s="33"/>
      <c r="D4001" s="152" t="s">
        <v>648</v>
      </c>
      <c r="F4001" s="187" t="s">
        <v>3390</v>
      </c>
      <c r="L4001" s="33"/>
      <c r="M4001" s="155"/>
      <c r="T4001" s="57"/>
      <c r="AU4001" s="18" t="s">
        <v>84</v>
      </c>
    </row>
    <row r="4002" spans="2:65" s="1" customFormat="1" ht="11.25">
      <c r="B4002" s="33"/>
      <c r="D4002" s="152" t="s">
        <v>648</v>
      </c>
      <c r="F4002" s="188" t="s">
        <v>3145</v>
      </c>
      <c r="H4002" s="189">
        <v>0</v>
      </c>
      <c r="L4002" s="33"/>
      <c r="M4002" s="155"/>
      <c r="T4002" s="57"/>
      <c r="AU4002" s="18" t="s">
        <v>84</v>
      </c>
    </row>
    <row r="4003" spans="2:65" s="1" customFormat="1" ht="11.25">
      <c r="B4003" s="33"/>
      <c r="D4003" s="152" t="s">
        <v>648</v>
      </c>
      <c r="F4003" s="188" t="s">
        <v>3391</v>
      </c>
      <c r="H4003" s="189">
        <v>28.74</v>
      </c>
      <c r="L4003" s="33"/>
      <c r="M4003" s="155"/>
      <c r="T4003" s="57"/>
      <c r="AU4003" s="18" t="s">
        <v>84</v>
      </c>
    </row>
    <row r="4004" spans="2:65" s="1" customFormat="1" ht="11.25">
      <c r="B4004" s="33"/>
      <c r="D4004" s="152" t="s">
        <v>648</v>
      </c>
      <c r="F4004" s="188" t="s">
        <v>3147</v>
      </c>
      <c r="H4004" s="189">
        <v>0</v>
      </c>
      <c r="L4004" s="33"/>
      <c r="M4004" s="155"/>
      <c r="T4004" s="57"/>
      <c r="AU4004" s="18" t="s">
        <v>84</v>
      </c>
    </row>
    <row r="4005" spans="2:65" s="1" customFormat="1" ht="11.25">
      <c r="B4005" s="33"/>
      <c r="D4005" s="152" t="s">
        <v>648</v>
      </c>
      <c r="F4005" s="188" t="s">
        <v>3392</v>
      </c>
      <c r="H4005" s="189">
        <v>56.7</v>
      </c>
      <c r="L4005" s="33"/>
      <c r="M4005" s="155"/>
      <c r="T4005" s="57"/>
      <c r="AU4005" s="18" t="s">
        <v>84</v>
      </c>
    </row>
    <row r="4006" spans="2:65" s="1" customFormat="1" ht="11.25">
      <c r="B4006" s="33"/>
      <c r="D4006" s="152" t="s">
        <v>648</v>
      </c>
      <c r="F4006" s="188" t="s">
        <v>3149</v>
      </c>
      <c r="H4006" s="189">
        <v>0</v>
      </c>
      <c r="L4006" s="33"/>
      <c r="M4006" s="155"/>
      <c r="T4006" s="57"/>
      <c r="AU4006" s="18" t="s">
        <v>84</v>
      </c>
    </row>
    <row r="4007" spans="2:65" s="1" customFormat="1" ht="11.25">
      <c r="B4007" s="33"/>
      <c r="D4007" s="152" t="s">
        <v>648</v>
      </c>
      <c r="F4007" s="188" t="s">
        <v>3393</v>
      </c>
      <c r="H4007" s="189">
        <v>56.51</v>
      </c>
      <c r="L4007" s="33"/>
      <c r="M4007" s="155"/>
      <c r="T4007" s="57"/>
      <c r="AU4007" s="18" t="s">
        <v>84</v>
      </c>
    </row>
    <row r="4008" spans="2:65" s="1" customFormat="1" ht="11.25">
      <c r="B4008" s="33"/>
      <c r="D4008" s="152" t="s">
        <v>648</v>
      </c>
      <c r="F4008" s="188" t="s">
        <v>3151</v>
      </c>
      <c r="H4008" s="189">
        <v>0</v>
      </c>
      <c r="L4008" s="33"/>
      <c r="M4008" s="155"/>
      <c r="T4008" s="57"/>
      <c r="AU4008" s="18" t="s">
        <v>84</v>
      </c>
    </row>
    <row r="4009" spans="2:65" s="1" customFormat="1" ht="11.25">
      <c r="B4009" s="33"/>
      <c r="D4009" s="152" t="s">
        <v>648</v>
      </c>
      <c r="F4009" s="188" t="s">
        <v>3394</v>
      </c>
      <c r="H4009" s="189">
        <v>56.74</v>
      </c>
      <c r="L4009" s="33"/>
      <c r="M4009" s="155"/>
      <c r="T4009" s="57"/>
      <c r="AU4009" s="18" t="s">
        <v>84</v>
      </c>
    </row>
    <row r="4010" spans="2:65" s="1" customFormat="1" ht="11.25">
      <c r="B4010" s="33"/>
      <c r="D4010" s="152" t="s">
        <v>648</v>
      </c>
      <c r="F4010" s="188" t="s">
        <v>3153</v>
      </c>
      <c r="H4010" s="189">
        <v>0</v>
      </c>
      <c r="L4010" s="33"/>
      <c r="M4010" s="155"/>
      <c r="T4010" s="57"/>
      <c r="AU4010" s="18" t="s">
        <v>84</v>
      </c>
    </row>
    <row r="4011" spans="2:65" s="1" customFormat="1" ht="11.25">
      <c r="B4011" s="33"/>
      <c r="D4011" s="152" t="s">
        <v>648</v>
      </c>
      <c r="F4011" s="188" t="s">
        <v>3395</v>
      </c>
      <c r="H4011" s="189">
        <v>58.05</v>
      </c>
      <c r="L4011" s="33"/>
      <c r="M4011" s="155"/>
      <c r="T4011" s="57"/>
      <c r="AU4011" s="18" t="s">
        <v>84</v>
      </c>
    </row>
    <row r="4012" spans="2:65" s="1" customFormat="1" ht="11.25">
      <c r="B4012" s="33"/>
      <c r="D4012" s="152" t="s">
        <v>648</v>
      </c>
      <c r="F4012" s="188" t="s">
        <v>325</v>
      </c>
      <c r="H4012" s="189">
        <v>256.74</v>
      </c>
      <c r="L4012" s="33"/>
      <c r="M4012" s="155"/>
      <c r="T4012" s="57"/>
      <c r="AU4012" s="18" t="s">
        <v>84</v>
      </c>
    </row>
    <row r="4013" spans="2:65" s="1" customFormat="1" ht="24.2" customHeight="1">
      <c r="B4013" s="33"/>
      <c r="C4013" s="139" t="s">
        <v>4391</v>
      </c>
      <c r="D4013" s="139" t="s">
        <v>309</v>
      </c>
      <c r="E4013" s="140" t="s">
        <v>4392</v>
      </c>
      <c r="F4013" s="141" t="s">
        <v>4393</v>
      </c>
      <c r="G4013" s="142" t="s">
        <v>312</v>
      </c>
      <c r="H4013" s="143">
        <v>20.218</v>
      </c>
      <c r="I4013" s="144"/>
      <c r="J4013" s="145">
        <f>ROUND(I4013*H4013,2)</f>
        <v>0</v>
      </c>
      <c r="K4013" s="141" t="s">
        <v>313</v>
      </c>
      <c r="L4013" s="33"/>
      <c r="M4013" s="146" t="s">
        <v>1</v>
      </c>
      <c r="N4013" s="147" t="s">
        <v>40</v>
      </c>
      <c r="P4013" s="148">
        <f>O4013*H4013</f>
        <v>0</v>
      </c>
      <c r="Q4013" s="148">
        <v>0</v>
      </c>
      <c r="R4013" s="148">
        <f>Q4013*H4013</f>
        <v>0</v>
      </c>
      <c r="S4013" s="148">
        <v>0</v>
      </c>
      <c r="T4013" s="149">
        <f>S4013*H4013</f>
        <v>0</v>
      </c>
      <c r="AR4013" s="150" t="s">
        <v>417</v>
      </c>
      <c r="AT4013" s="150" t="s">
        <v>309</v>
      </c>
      <c r="AU4013" s="150" t="s">
        <v>84</v>
      </c>
      <c r="AY4013" s="18" t="s">
        <v>307</v>
      </c>
      <c r="BE4013" s="151">
        <f>IF(N4013="základní",J4013,0)</f>
        <v>0</v>
      </c>
      <c r="BF4013" s="151">
        <f>IF(N4013="snížená",J4013,0)</f>
        <v>0</v>
      </c>
      <c r="BG4013" s="151">
        <f>IF(N4013="zákl. přenesená",J4013,0)</f>
        <v>0</v>
      </c>
      <c r="BH4013" s="151">
        <f>IF(N4013="sníž. přenesená",J4013,0)</f>
        <v>0</v>
      </c>
      <c r="BI4013" s="151">
        <f>IF(N4013="nulová",J4013,0)</f>
        <v>0</v>
      </c>
      <c r="BJ4013" s="18" t="s">
        <v>82</v>
      </c>
      <c r="BK4013" s="151">
        <f>ROUND(I4013*H4013,2)</f>
        <v>0</v>
      </c>
      <c r="BL4013" s="18" t="s">
        <v>417</v>
      </c>
      <c r="BM4013" s="150" t="s">
        <v>4394</v>
      </c>
    </row>
    <row r="4014" spans="2:65" s="1" customFormat="1" ht="11.25">
      <c r="B4014" s="33"/>
      <c r="D4014" s="152" t="s">
        <v>316</v>
      </c>
      <c r="F4014" s="153" t="s">
        <v>4395</v>
      </c>
      <c r="I4014" s="154"/>
      <c r="L4014" s="33"/>
      <c r="M4014" s="155"/>
      <c r="T4014" s="57"/>
      <c r="AT4014" s="18" t="s">
        <v>316</v>
      </c>
      <c r="AU4014" s="18" t="s">
        <v>84</v>
      </c>
    </row>
    <row r="4015" spans="2:65" s="13" customFormat="1" ht="11.25">
      <c r="B4015" s="162"/>
      <c r="D4015" s="152" t="s">
        <v>318</v>
      </c>
      <c r="E4015" s="163" t="s">
        <v>1</v>
      </c>
      <c r="F4015" s="164" t="s">
        <v>2376</v>
      </c>
      <c r="H4015" s="165">
        <v>20.218</v>
      </c>
      <c r="I4015" s="166"/>
      <c r="L4015" s="162"/>
      <c r="M4015" s="167"/>
      <c r="T4015" s="168"/>
      <c r="AT4015" s="163" t="s">
        <v>318</v>
      </c>
      <c r="AU4015" s="163" t="s">
        <v>84</v>
      </c>
      <c r="AV4015" s="13" t="s">
        <v>84</v>
      </c>
      <c r="AW4015" s="13" t="s">
        <v>32</v>
      </c>
      <c r="AX4015" s="13" t="s">
        <v>82</v>
      </c>
      <c r="AY4015" s="163" t="s">
        <v>307</v>
      </c>
    </row>
    <row r="4016" spans="2:65" s="1" customFormat="1" ht="11.25">
      <c r="B4016" s="33"/>
      <c r="D4016" s="152" t="s">
        <v>648</v>
      </c>
      <c r="F4016" s="187" t="s">
        <v>4385</v>
      </c>
      <c r="L4016" s="33"/>
      <c r="M4016" s="155"/>
      <c r="T4016" s="57"/>
      <c r="AU4016" s="18" t="s">
        <v>84</v>
      </c>
    </row>
    <row r="4017" spans="2:65" s="1" customFormat="1" ht="11.25">
      <c r="B4017" s="33"/>
      <c r="D4017" s="152" t="s">
        <v>648</v>
      </c>
      <c r="F4017" s="188" t="s">
        <v>3118</v>
      </c>
      <c r="H4017" s="189">
        <v>0</v>
      </c>
      <c r="L4017" s="33"/>
      <c r="M4017" s="155"/>
      <c r="T4017" s="57"/>
      <c r="AU4017" s="18" t="s">
        <v>84</v>
      </c>
    </row>
    <row r="4018" spans="2:65" s="1" customFormat="1" ht="11.25">
      <c r="B4018" s="33"/>
      <c r="D4018" s="152" t="s">
        <v>648</v>
      </c>
      <c r="F4018" s="188" t="s">
        <v>3549</v>
      </c>
      <c r="H4018" s="189">
        <v>20.218</v>
      </c>
      <c r="L4018" s="33"/>
      <c r="M4018" s="155"/>
      <c r="T4018" s="57"/>
      <c r="AU4018" s="18" t="s">
        <v>84</v>
      </c>
    </row>
    <row r="4019" spans="2:65" s="1" customFormat="1" ht="24.2" customHeight="1">
      <c r="B4019" s="33"/>
      <c r="C4019" s="139" t="s">
        <v>4396</v>
      </c>
      <c r="D4019" s="139" t="s">
        <v>309</v>
      </c>
      <c r="E4019" s="140" t="s">
        <v>4397</v>
      </c>
      <c r="F4019" s="141" t="s">
        <v>4398</v>
      </c>
      <c r="G4019" s="142" t="s">
        <v>312</v>
      </c>
      <c r="H4019" s="143">
        <v>695.63199999999995</v>
      </c>
      <c r="I4019" s="144"/>
      <c r="J4019" s="145">
        <f>ROUND(I4019*H4019,2)</f>
        <v>0</v>
      </c>
      <c r="K4019" s="141" t="s">
        <v>313</v>
      </c>
      <c r="L4019" s="33"/>
      <c r="M4019" s="146" t="s">
        <v>1</v>
      </c>
      <c r="N4019" s="147" t="s">
        <v>40</v>
      </c>
      <c r="P4019" s="148">
        <f>O4019*H4019</f>
        <v>0</v>
      </c>
      <c r="Q4019" s="148">
        <v>3.0000000000000001E-5</v>
      </c>
      <c r="R4019" s="148">
        <f>Q4019*H4019</f>
        <v>2.0868959999999999E-2</v>
      </c>
      <c r="S4019" s="148">
        <v>0</v>
      </c>
      <c r="T4019" s="149">
        <f>S4019*H4019</f>
        <v>0</v>
      </c>
      <c r="AR4019" s="150" t="s">
        <v>417</v>
      </c>
      <c r="AT4019" s="150" t="s">
        <v>309</v>
      </c>
      <c r="AU4019" s="150" t="s">
        <v>84</v>
      </c>
      <c r="AY4019" s="18" t="s">
        <v>307</v>
      </c>
      <c r="BE4019" s="151">
        <f>IF(N4019="základní",J4019,0)</f>
        <v>0</v>
      </c>
      <c r="BF4019" s="151">
        <f>IF(N4019="snížená",J4019,0)</f>
        <v>0</v>
      </c>
      <c r="BG4019" s="151">
        <f>IF(N4019="zákl. přenesená",J4019,0)</f>
        <v>0</v>
      </c>
      <c r="BH4019" s="151">
        <f>IF(N4019="sníž. přenesená",J4019,0)</f>
        <v>0</v>
      </c>
      <c r="BI4019" s="151">
        <f>IF(N4019="nulová",J4019,0)</f>
        <v>0</v>
      </c>
      <c r="BJ4019" s="18" t="s">
        <v>82</v>
      </c>
      <c r="BK4019" s="151">
        <f>ROUND(I4019*H4019,2)</f>
        <v>0</v>
      </c>
      <c r="BL4019" s="18" t="s">
        <v>417</v>
      </c>
      <c r="BM4019" s="150" t="s">
        <v>4399</v>
      </c>
    </row>
    <row r="4020" spans="2:65" s="1" customFormat="1" ht="19.5">
      <c r="B4020" s="33"/>
      <c r="D4020" s="152" t="s">
        <v>316</v>
      </c>
      <c r="F4020" s="153" t="s">
        <v>4400</v>
      </c>
      <c r="I4020" s="154"/>
      <c r="L4020" s="33"/>
      <c r="M4020" s="155"/>
      <c r="T4020" s="57"/>
      <c r="AT4020" s="18" t="s">
        <v>316</v>
      </c>
      <c r="AU4020" s="18" t="s">
        <v>84</v>
      </c>
    </row>
    <row r="4021" spans="2:65" s="13" customFormat="1" ht="11.25">
      <c r="B4021" s="162"/>
      <c r="D4021" s="152" t="s">
        <v>318</v>
      </c>
      <c r="E4021" s="163" t="s">
        <v>1</v>
      </c>
      <c r="F4021" s="164" t="s">
        <v>4379</v>
      </c>
      <c r="H4021" s="165">
        <v>695.63199999999995</v>
      </c>
      <c r="I4021" s="166"/>
      <c r="L4021" s="162"/>
      <c r="M4021" s="167"/>
      <c r="T4021" s="168"/>
      <c r="AT4021" s="163" t="s">
        <v>318</v>
      </c>
      <c r="AU4021" s="163" t="s">
        <v>84</v>
      </c>
      <c r="AV4021" s="13" t="s">
        <v>84</v>
      </c>
      <c r="AW4021" s="13" t="s">
        <v>32</v>
      </c>
      <c r="AX4021" s="13" t="s">
        <v>82</v>
      </c>
      <c r="AY4021" s="163" t="s">
        <v>307</v>
      </c>
    </row>
    <row r="4022" spans="2:65" s="1" customFormat="1" ht="11.25">
      <c r="B4022" s="33"/>
      <c r="D4022" s="152" t="s">
        <v>648</v>
      </c>
      <c r="F4022" s="187" t="s">
        <v>732</v>
      </c>
      <c r="L4022" s="33"/>
      <c r="M4022" s="155"/>
      <c r="T4022" s="57"/>
      <c r="AU4022" s="18" t="s">
        <v>84</v>
      </c>
    </row>
    <row r="4023" spans="2:65" s="1" customFormat="1" ht="11.25">
      <c r="B4023" s="33"/>
      <c r="D4023" s="152" t="s">
        <v>648</v>
      </c>
      <c r="F4023" s="188" t="s">
        <v>3104</v>
      </c>
      <c r="H4023" s="189">
        <v>0</v>
      </c>
      <c r="L4023" s="33"/>
      <c r="M4023" s="155"/>
      <c r="T4023" s="57"/>
      <c r="AU4023" s="18" t="s">
        <v>84</v>
      </c>
    </row>
    <row r="4024" spans="2:65" s="1" customFormat="1" ht="11.25">
      <c r="B4024" s="33"/>
      <c r="D4024" s="152" t="s">
        <v>648</v>
      </c>
      <c r="F4024" s="188" t="s">
        <v>3368</v>
      </c>
      <c r="H4024" s="189">
        <v>26.01</v>
      </c>
      <c r="L4024" s="33"/>
      <c r="M4024" s="155"/>
      <c r="T4024" s="57"/>
      <c r="AU4024" s="18" t="s">
        <v>84</v>
      </c>
    </row>
    <row r="4025" spans="2:65" s="1" customFormat="1" ht="11.25">
      <c r="B4025" s="33"/>
      <c r="D4025" s="152" t="s">
        <v>648</v>
      </c>
      <c r="F4025" s="188" t="s">
        <v>3106</v>
      </c>
      <c r="H4025" s="189">
        <v>0</v>
      </c>
      <c r="L4025" s="33"/>
      <c r="M4025" s="155"/>
      <c r="T4025" s="57"/>
      <c r="AU4025" s="18" t="s">
        <v>84</v>
      </c>
    </row>
    <row r="4026" spans="2:65" s="1" customFormat="1" ht="11.25">
      <c r="B4026" s="33"/>
      <c r="D4026" s="152" t="s">
        <v>648</v>
      </c>
      <c r="F4026" s="188" t="s">
        <v>3369</v>
      </c>
      <c r="H4026" s="189">
        <v>12.4</v>
      </c>
      <c r="L4026" s="33"/>
      <c r="M4026" s="155"/>
      <c r="T4026" s="57"/>
      <c r="AU4026" s="18" t="s">
        <v>84</v>
      </c>
    </row>
    <row r="4027" spans="2:65" s="1" customFormat="1" ht="11.25">
      <c r="B4027" s="33"/>
      <c r="D4027" s="152" t="s">
        <v>648</v>
      </c>
      <c r="F4027" s="188" t="s">
        <v>325</v>
      </c>
      <c r="H4027" s="189">
        <v>38.409999999999997</v>
      </c>
      <c r="L4027" s="33"/>
      <c r="M4027" s="155"/>
      <c r="T4027" s="57"/>
      <c r="AU4027" s="18" t="s">
        <v>84</v>
      </c>
    </row>
    <row r="4028" spans="2:65" s="1" customFormat="1" ht="11.25">
      <c r="B4028" s="33"/>
      <c r="D4028" s="152" t="s">
        <v>648</v>
      </c>
      <c r="F4028" s="187" t="s">
        <v>3370</v>
      </c>
      <c r="L4028" s="33"/>
      <c r="M4028" s="155"/>
      <c r="T4028" s="57"/>
      <c r="AU4028" s="18" t="s">
        <v>84</v>
      </c>
    </row>
    <row r="4029" spans="2:65" s="1" customFormat="1" ht="11.25">
      <c r="B4029" s="33"/>
      <c r="D4029" s="152" t="s">
        <v>648</v>
      </c>
      <c r="F4029" s="188" t="s">
        <v>3087</v>
      </c>
      <c r="H4029" s="189">
        <v>0</v>
      </c>
      <c r="L4029" s="33"/>
      <c r="M4029" s="155"/>
      <c r="T4029" s="57"/>
      <c r="AU4029" s="18" t="s">
        <v>84</v>
      </c>
    </row>
    <row r="4030" spans="2:65" s="1" customFormat="1" ht="11.25">
      <c r="B4030" s="33"/>
      <c r="D4030" s="152" t="s">
        <v>648</v>
      </c>
      <c r="F4030" s="188" t="s">
        <v>3088</v>
      </c>
      <c r="H4030" s="189">
        <v>33.130000000000003</v>
      </c>
      <c r="L4030" s="33"/>
      <c r="M4030" s="155"/>
      <c r="T4030" s="57"/>
      <c r="AU4030" s="18" t="s">
        <v>84</v>
      </c>
    </row>
    <row r="4031" spans="2:65" s="1" customFormat="1" ht="11.25">
      <c r="B4031" s="33"/>
      <c r="D4031" s="152" t="s">
        <v>648</v>
      </c>
      <c r="F4031" s="188" t="s">
        <v>3100</v>
      </c>
      <c r="H4031" s="189">
        <v>0</v>
      </c>
      <c r="L4031" s="33"/>
      <c r="M4031" s="155"/>
      <c r="T4031" s="57"/>
      <c r="AU4031" s="18" t="s">
        <v>84</v>
      </c>
    </row>
    <row r="4032" spans="2:65" s="1" customFormat="1" ht="11.25">
      <c r="B4032" s="33"/>
      <c r="D4032" s="152" t="s">
        <v>648</v>
      </c>
      <c r="F4032" s="188" t="s">
        <v>3371</v>
      </c>
      <c r="H4032" s="189">
        <v>25.53</v>
      </c>
      <c r="L4032" s="33"/>
      <c r="M4032" s="155"/>
      <c r="T4032" s="57"/>
      <c r="AU4032" s="18" t="s">
        <v>84</v>
      </c>
    </row>
    <row r="4033" spans="2:47" s="1" customFormat="1" ht="11.25">
      <c r="B4033" s="33"/>
      <c r="D4033" s="152" t="s">
        <v>648</v>
      </c>
      <c r="F4033" s="188" t="s">
        <v>3089</v>
      </c>
      <c r="H4033" s="189">
        <v>0</v>
      </c>
      <c r="L4033" s="33"/>
      <c r="M4033" s="155"/>
      <c r="T4033" s="57"/>
      <c r="AU4033" s="18" t="s">
        <v>84</v>
      </c>
    </row>
    <row r="4034" spans="2:47" s="1" customFormat="1" ht="11.25">
      <c r="B4034" s="33"/>
      <c r="D4034" s="152" t="s">
        <v>648</v>
      </c>
      <c r="F4034" s="188" t="s">
        <v>3090</v>
      </c>
      <c r="H4034" s="189">
        <v>3.74</v>
      </c>
      <c r="L4034" s="33"/>
      <c r="M4034" s="155"/>
      <c r="T4034" s="57"/>
      <c r="AU4034" s="18" t="s">
        <v>84</v>
      </c>
    </row>
    <row r="4035" spans="2:47" s="1" customFormat="1" ht="11.25">
      <c r="B4035" s="33"/>
      <c r="D4035" s="152" t="s">
        <v>648</v>
      </c>
      <c r="F4035" s="188" t="s">
        <v>3121</v>
      </c>
      <c r="H4035" s="189">
        <v>0</v>
      </c>
      <c r="L4035" s="33"/>
      <c r="M4035" s="155"/>
      <c r="T4035" s="57"/>
      <c r="AU4035" s="18" t="s">
        <v>84</v>
      </c>
    </row>
    <row r="4036" spans="2:47" s="1" customFormat="1" ht="11.25">
      <c r="B4036" s="33"/>
      <c r="D4036" s="152" t="s">
        <v>648</v>
      </c>
      <c r="F4036" s="188" t="s">
        <v>3372</v>
      </c>
      <c r="H4036" s="189">
        <v>70.760000000000005</v>
      </c>
      <c r="L4036" s="33"/>
      <c r="M4036" s="155"/>
      <c r="T4036" s="57"/>
      <c r="AU4036" s="18" t="s">
        <v>84</v>
      </c>
    </row>
    <row r="4037" spans="2:47" s="1" customFormat="1" ht="11.25">
      <c r="B4037" s="33"/>
      <c r="D4037" s="152" t="s">
        <v>648</v>
      </c>
      <c r="F4037" s="188" t="s">
        <v>3373</v>
      </c>
      <c r="H4037" s="189">
        <v>0</v>
      </c>
      <c r="L4037" s="33"/>
      <c r="M4037" s="155"/>
      <c r="T4037" s="57"/>
      <c r="AU4037" s="18" t="s">
        <v>84</v>
      </c>
    </row>
    <row r="4038" spans="2:47" s="1" customFormat="1" ht="11.25">
      <c r="B4038" s="33"/>
      <c r="D4038" s="152" t="s">
        <v>648</v>
      </c>
      <c r="F4038" s="188" t="s">
        <v>3374</v>
      </c>
      <c r="H4038" s="189">
        <v>26.89</v>
      </c>
      <c r="L4038" s="33"/>
      <c r="M4038" s="155"/>
      <c r="T4038" s="57"/>
      <c r="AU4038" s="18" t="s">
        <v>84</v>
      </c>
    </row>
    <row r="4039" spans="2:47" s="1" customFormat="1" ht="11.25">
      <c r="B4039" s="33"/>
      <c r="D4039" s="152" t="s">
        <v>648</v>
      </c>
      <c r="F4039" s="188" t="s">
        <v>3091</v>
      </c>
      <c r="H4039" s="189">
        <v>0</v>
      </c>
      <c r="L4039" s="33"/>
      <c r="M4039" s="155"/>
      <c r="T4039" s="57"/>
      <c r="AU4039" s="18" t="s">
        <v>84</v>
      </c>
    </row>
    <row r="4040" spans="2:47" s="1" customFormat="1" ht="11.25">
      <c r="B4040" s="33"/>
      <c r="D4040" s="152" t="s">
        <v>648</v>
      </c>
      <c r="F4040" s="188" t="s">
        <v>3092</v>
      </c>
      <c r="H4040" s="189">
        <v>14.77</v>
      </c>
      <c r="L4040" s="33"/>
      <c r="M4040" s="155"/>
      <c r="T4040" s="57"/>
      <c r="AU4040" s="18" t="s">
        <v>84</v>
      </c>
    </row>
    <row r="4041" spans="2:47" s="1" customFormat="1" ht="11.25">
      <c r="B4041" s="33"/>
      <c r="D4041" s="152" t="s">
        <v>648</v>
      </c>
      <c r="F4041" s="188" t="s">
        <v>3132</v>
      </c>
      <c r="H4041" s="189">
        <v>0</v>
      </c>
      <c r="L4041" s="33"/>
      <c r="M4041" s="155"/>
      <c r="T4041" s="57"/>
      <c r="AU4041" s="18" t="s">
        <v>84</v>
      </c>
    </row>
    <row r="4042" spans="2:47" s="1" customFormat="1" ht="11.25">
      <c r="B4042" s="33"/>
      <c r="D4042" s="152" t="s">
        <v>648</v>
      </c>
      <c r="F4042" s="188" t="s">
        <v>3200</v>
      </c>
      <c r="H4042" s="189">
        <v>2.1019999999999999</v>
      </c>
      <c r="L4042" s="33"/>
      <c r="M4042" s="155"/>
      <c r="T4042" s="57"/>
      <c r="AU4042" s="18" t="s">
        <v>84</v>
      </c>
    </row>
    <row r="4043" spans="2:47" s="1" customFormat="1" ht="11.25">
      <c r="B4043" s="33"/>
      <c r="D4043" s="152" t="s">
        <v>648</v>
      </c>
      <c r="F4043" s="188" t="s">
        <v>325</v>
      </c>
      <c r="H4043" s="189">
        <v>176.922</v>
      </c>
      <c r="L4043" s="33"/>
      <c r="M4043" s="155"/>
      <c r="T4043" s="57"/>
      <c r="AU4043" s="18" t="s">
        <v>84</v>
      </c>
    </row>
    <row r="4044" spans="2:47" s="1" customFormat="1" ht="11.25">
      <c r="B4044" s="33"/>
      <c r="D4044" s="152" t="s">
        <v>648</v>
      </c>
      <c r="F4044" s="187" t="s">
        <v>3380</v>
      </c>
      <c r="L4044" s="33"/>
      <c r="M4044" s="155"/>
      <c r="T4044" s="57"/>
      <c r="AU4044" s="18" t="s">
        <v>84</v>
      </c>
    </row>
    <row r="4045" spans="2:47" s="1" customFormat="1" ht="11.25">
      <c r="B4045" s="33"/>
      <c r="D4045" s="152" t="s">
        <v>648</v>
      </c>
      <c r="F4045" s="188" t="s">
        <v>3124</v>
      </c>
      <c r="H4045" s="189">
        <v>0</v>
      </c>
      <c r="L4045" s="33"/>
      <c r="M4045" s="155"/>
      <c r="T4045" s="57"/>
      <c r="AU4045" s="18" t="s">
        <v>84</v>
      </c>
    </row>
    <row r="4046" spans="2:47" s="1" customFormat="1" ht="11.25">
      <c r="B4046" s="33"/>
      <c r="D4046" s="152" t="s">
        <v>648</v>
      </c>
      <c r="F4046" s="188" t="s">
        <v>3381</v>
      </c>
      <c r="H4046" s="189">
        <v>23.32</v>
      </c>
      <c r="L4046" s="33"/>
      <c r="M4046" s="155"/>
      <c r="T4046" s="57"/>
      <c r="AU4046" s="18" t="s">
        <v>84</v>
      </c>
    </row>
    <row r="4047" spans="2:47" s="1" customFormat="1" ht="11.25">
      <c r="B4047" s="33"/>
      <c r="D4047" s="152" t="s">
        <v>648</v>
      </c>
      <c r="F4047" s="188" t="s">
        <v>3126</v>
      </c>
      <c r="H4047" s="189">
        <v>0</v>
      </c>
      <c r="L4047" s="33"/>
      <c r="M4047" s="155"/>
      <c r="T4047" s="57"/>
      <c r="AU4047" s="18" t="s">
        <v>84</v>
      </c>
    </row>
    <row r="4048" spans="2:47" s="1" customFormat="1" ht="11.25">
      <c r="B4048" s="33"/>
      <c r="D4048" s="152" t="s">
        <v>648</v>
      </c>
      <c r="F4048" s="188" t="s">
        <v>3382</v>
      </c>
      <c r="H4048" s="189">
        <v>12.03</v>
      </c>
      <c r="L4048" s="33"/>
      <c r="M4048" s="155"/>
      <c r="T4048" s="57"/>
      <c r="AU4048" s="18" t="s">
        <v>84</v>
      </c>
    </row>
    <row r="4049" spans="2:47" s="1" customFormat="1" ht="11.25">
      <c r="B4049" s="33"/>
      <c r="D4049" s="152" t="s">
        <v>648</v>
      </c>
      <c r="F4049" s="188" t="s">
        <v>3128</v>
      </c>
      <c r="H4049" s="189">
        <v>0</v>
      </c>
      <c r="L4049" s="33"/>
      <c r="M4049" s="155"/>
      <c r="T4049" s="57"/>
      <c r="AU4049" s="18" t="s">
        <v>84</v>
      </c>
    </row>
    <row r="4050" spans="2:47" s="1" customFormat="1" ht="11.25">
      <c r="B4050" s="33"/>
      <c r="D4050" s="152" t="s">
        <v>648</v>
      </c>
      <c r="F4050" s="188" t="s">
        <v>3199</v>
      </c>
      <c r="H4050" s="189">
        <v>1.35</v>
      </c>
      <c r="L4050" s="33"/>
      <c r="M4050" s="155"/>
      <c r="T4050" s="57"/>
      <c r="AU4050" s="18" t="s">
        <v>84</v>
      </c>
    </row>
    <row r="4051" spans="2:47" s="1" customFormat="1" ht="11.25">
      <c r="B4051" s="33"/>
      <c r="D4051" s="152" t="s">
        <v>648</v>
      </c>
      <c r="F4051" s="188" t="s">
        <v>3134</v>
      </c>
      <c r="H4051" s="189">
        <v>0</v>
      </c>
      <c r="L4051" s="33"/>
      <c r="M4051" s="155"/>
      <c r="T4051" s="57"/>
      <c r="AU4051" s="18" t="s">
        <v>84</v>
      </c>
    </row>
    <row r="4052" spans="2:47" s="1" customFormat="1" ht="11.25">
      <c r="B4052" s="33"/>
      <c r="D4052" s="152" t="s">
        <v>648</v>
      </c>
      <c r="F4052" s="188" t="s">
        <v>3201</v>
      </c>
      <c r="H4052" s="189">
        <v>19.420000000000002</v>
      </c>
      <c r="L4052" s="33"/>
      <c r="M4052" s="155"/>
      <c r="T4052" s="57"/>
      <c r="AU4052" s="18" t="s">
        <v>84</v>
      </c>
    </row>
    <row r="4053" spans="2:47" s="1" customFormat="1" ht="11.25">
      <c r="B4053" s="33"/>
      <c r="D4053" s="152" t="s">
        <v>648</v>
      </c>
      <c r="F4053" s="188" t="s">
        <v>3142</v>
      </c>
      <c r="H4053" s="189">
        <v>0</v>
      </c>
      <c r="L4053" s="33"/>
      <c r="M4053" s="155"/>
      <c r="T4053" s="57"/>
      <c r="AU4053" s="18" t="s">
        <v>84</v>
      </c>
    </row>
    <row r="4054" spans="2:47" s="1" customFormat="1" ht="11.25">
      <c r="B4054" s="33"/>
      <c r="D4054" s="152" t="s">
        <v>648</v>
      </c>
      <c r="F4054" s="188" t="s">
        <v>3201</v>
      </c>
      <c r="H4054" s="189">
        <v>19.420000000000002</v>
      </c>
      <c r="L4054" s="33"/>
      <c r="M4054" s="155"/>
      <c r="T4054" s="57"/>
      <c r="AU4054" s="18" t="s">
        <v>84</v>
      </c>
    </row>
    <row r="4055" spans="2:47" s="1" customFormat="1" ht="11.25">
      <c r="B4055" s="33"/>
      <c r="D4055" s="152" t="s">
        <v>648</v>
      </c>
      <c r="F4055" s="188" t="s">
        <v>325</v>
      </c>
      <c r="H4055" s="189">
        <v>75.540000000000006</v>
      </c>
      <c r="L4055" s="33"/>
      <c r="M4055" s="155"/>
      <c r="T4055" s="57"/>
      <c r="AU4055" s="18" t="s">
        <v>84</v>
      </c>
    </row>
    <row r="4056" spans="2:47" s="1" customFormat="1" ht="11.25">
      <c r="B4056" s="33"/>
      <c r="D4056" s="152" t="s">
        <v>648</v>
      </c>
      <c r="F4056" s="187" t="s">
        <v>3387</v>
      </c>
      <c r="L4056" s="33"/>
      <c r="M4056" s="155"/>
      <c r="T4056" s="57"/>
      <c r="AU4056" s="18" t="s">
        <v>84</v>
      </c>
    </row>
    <row r="4057" spans="2:47" s="1" customFormat="1" ht="11.25">
      <c r="B4057" s="33"/>
      <c r="D4057" s="152" t="s">
        <v>648</v>
      </c>
      <c r="F4057" s="188" t="s">
        <v>3102</v>
      </c>
      <c r="H4057" s="189">
        <v>0</v>
      </c>
      <c r="L4057" s="33"/>
      <c r="M4057" s="155"/>
      <c r="T4057" s="57"/>
      <c r="AU4057" s="18" t="s">
        <v>84</v>
      </c>
    </row>
    <row r="4058" spans="2:47" s="1" customFormat="1" ht="11.25">
      <c r="B4058" s="33"/>
      <c r="D4058" s="152" t="s">
        <v>648</v>
      </c>
      <c r="F4058" s="188" t="s">
        <v>3388</v>
      </c>
      <c r="H4058" s="189">
        <v>25.24</v>
      </c>
      <c r="L4058" s="33"/>
      <c r="M4058" s="155"/>
      <c r="T4058" s="57"/>
      <c r="AU4058" s="18" t="s">
        <v>84</v>
      </c>
    </row>
    <row r="4059" spans="2:47" s="1" customFormat="1" ht="11.25">
      <c r="B4059" s="33"/>
      <c r="D4059" s="152" t="s">
        <v>648</v>
      </c>
      <c r="F4059" s="188" t="s">
        <v>3108</v>
      </c>
      <c r="H4059" s="189">
        <v>0</v>
      </c>
      <c r="L4059" s="33"/>
      <c r="M4059" s="155"/>
      <c r="T4059" s="57"/>
      <c r="AU4059" s="18" t="s">
        <v>84</v>
      </c>
    </row>
    <row r="4060" spans="2:47" s="1" customFormat="1" ht="11.25">
      <c r="B4060" s="33"/>
      <c r="D4060" s="152" t="s">
        <v>648</v>
      </c>
      <c r="F4060" s="188" t="s">
        <v>3389</v>
      </c>
      <c r="H4060" s="189">
        <v>27.34</v>
      </c>
      <c r="L4060" s="33"/>
      <c r="M4060" s="155"/>
      <c r="T4060" s="57"/>
      <c r="AU4060" s="18" t="s">
        <v>84</v>
      </c>
    </row>
    <row r="4061" spans="2:47" s="1" customFormat="1" ht="11.25">
      <c r="B4061" s="33"/>
      <c r="D4061" s="152" t="s">
        <v>648</v>
      </c>
      <c r="F4061" s="188" t="s">
        <v>325</v>
      </c>
      <c r="H4061" s="189">
        <v>52.58</v>
      </c>
      <c r="L4061" s="33"/>
      <c r="M4061" s="155"/>
      <c r="T4061" s="57"/>
      <c r="AU4061" s="18" t="s">
        <v>84</v>
      </c>
    </row>
    <row r="4062" spans="2:47" s="1" customFormat="1" ht="11.25">
      <c r="B4062" s="33"/>
      <c r="D4062" s="152" t="s">
        <v>648</v>
      </c>
      <c r="F4062" s="187" t="s">
        <v>4372</v>
      </c>
      <c r="L4062" s="33"/>
      <c r="M4062" s="155"/>
      <c r="T4062" s="57"/>
      <c r="AU4062" s="18" t="s">
        <v>84</v>
      </c>
    </row>
    <row r="4063" spans="2:47" s="1" customFormat="1" ht="11.25">
      <c r="B4063" s="33"/>
      <c r="D4063" s="152" t="s">
        <v>648</v>
      </c>
      <c r="F4063" s="188" t="s">
        <v>777</v>
      </c>
      <c r="H4063" s="189">
        <v>0</v>
      </c>
      <c r="L4063" s="33"/>
      <c r="M4063" s="155"/>
      <c r="T4063" s="57"/>
      <c r="AU4063" s="18" t="s">
        <v>84</v>
      </c>
    </row>
    <row r="4064" spans="2:47" s="1" customFormat="1" ht="11.25">
      <c r="B4064" s="33"/>
      <c r="D4064" s="152" t="s">
        <v>648</v>
      </c>
      <c r="F4064" s="188" t="s">
        <v>3550</v>
      </c>
      <c r="H4064" s="189">
        <v>36.89</v>
      </c>
      <c r="L4064" s="33"/>
      <c r="M4064" s="155"/>
      <c r="T4064" s="57"/>
      <c r="AU4064" s="18" t="s">
        <v>84</v>
      </c>
    </row>
    <row r="4065" spans="2:47" s="1" customFormat="1" ht="11.25">
      <c r="B4065" s="33"/>
      <c r="D4065" s="152" t="s">
        <v>648</v>
      </c>
      <c r="F4065" s="188" t="s">
        <v>3459</v>
      </c>
      <c r="H4065" s="189">
        <v>0</v>
      </c>
      <c r="L4065" s="33"/>
      <c r="M4065" s="155"/>
      <c r="T4065" s="57"/>
      <c r="AU4065" s="18" t="s">
        <v>84</v>
      </c>
    </row>
    <row r="4066" spans="2:47" s="1" customFormat="1" ht="11.25">
      <c r="B4066" s="33"/>
      <c r="D4066" s="152" t="s">
        <v>648</v>
      </c>
      <c r="F4066" s="188" t="s">
        <v>3551</v>
      </c>
      <c r="H4066" s="189">
        <v>14.16</v>
      </c>
      <c r="L4066" s="33"/>
      <c r="M4066" s="155"/>
      <c r="T4066" s="57"/>
      <c r="AU4066" s="18" t="s">
        <v>84</v>
      </c>
    </row>
    <row r="4067" spans="2:47" s="1" customFormat="1" ht="11.25">
      <c r="B4067" s="33"/>
      <c r="D4067" s="152" t="s">
        <v>648</v>
      </c>
      <c r="F4067" s="188" t="s">
        <v>3554</v>
      </c>
      <c r="H4067" s="189">
        <v>0</v>
      </c>
      <c r="L4067" s="33"/>
      <c r="M4067" s="155"/>
      <c r="T4067" s="57"/>
      <c r="AU4067" s="18" t="s">
        <v>84</v>
      </c>
    </row>
    <row r="4068" spans="2:47" s="1" customFormat="1" ht="11.25">
      <c r="B4068" s="33"/>
      <c r="D4068" s="152" t="s">
        <v>648</v>
      </c>
      <c r="F4068" s="188" t="s">
        <v>4373</v>
      </c>
      <c r="H4068" s="189">
        <v>17.02</v>
      </c>
      <c r="L4068" s="33"/>
      <c r="M4068" s="155"/>
      <c r="T4068" s="57"/>
      <c r="AU4068" s="18" t="s">
        <v>84</v>
      </c>
    </row>
    <row r="4069" spans="2:47" s="1" customFormat="1" ht="11.25">
      <c r="B4069" s="33"/>
      <c r="D4069" s="152" t="s">
        <v>648</v>
      </c>
      <c r="F4069" s="188" t="s">
        <v>3556</v>
      </c>
      <c r="H4069" s="189">
        <v>0</v>
      </c>
      <c r="L4069" s="33"/>
      <c r="M4069" s="155"/>
      <c r="T4069" s="57"/>
      <c r="AU4069" s="18" t="s">
        <v>84</v>
      </c>
    </row>
    <row r="4070" spans="2:47" s="1" customFormat="1" ht="11.25">
      <c r="B4070" s="33"/>
      <c r="D4070" s="152" t="s">
        <v>648</v>
      </c>
      <c r="F4070" s="188" t="s">
        <v>3589</v>
      </c>
      <c r="H4070" s="189">
        <v>13</v>
      </c>
      <c r="L4070" s="33"/>
      <c r="M4070" s="155"/>
      <c r="T4070" s="57"/>
      <c r="AU4070" s="18" t="s">
        <v>84</v>
      </c>
    </row>
    <row r="4071" spans="2:47" s="1" customFormat="1" ht="11.25">
      <c r="B4071" s="33"/>
      <c r="D4071" s="152" t="s">
        <v>648</v>
      </c>
      <c r="F4071" s="188" t="s">
        <v>3558</v>
      </c>
      <c r="H4071" s="189">
        <v>0</v>
      </c>
      <c r="L4071" s="33"/>
      <c r="M4071" s="155"/>
      <c r="T4071" s="57"/>
      <c r="AU4071" s="18" t="s">
        <v>84</v>
      </c>
    </row>
    <row r="4072" spans="2:47" s="1" customFormat="1" ht="11.25">
      <c r="B4072" s="33"/>
      <c r="D4072" s="152" t="s">
        <v>648</v>
      </c>
      <c r="F4072" s="188" t="s">
        <v>3559</v>
      </c>
      <c r="H4072" s="189">
        <v>14.37</v>
      </c>
      <c r="L4072" s="33"/>
      <c r="M4072" s="155"/>
      <c r="T4072" s="57"/>
      <c r="AU4072" s="18" t="s">
        <v>84</v>
      </c>
    </row>
    <row r="4073" spans="2:47" s="1" customFormat="1" ht="11.25">
      <c r="B4073" s="33"/>
      <c r="D4073" s="152" t="s">
        <v>648</v>
      </c>
      <c r="F4073" s="188" t="s">
        <v>325</v>
      </c>
      <c r="H4073" s="189">
        <v>95.44</v>
      </c>
      <c r="L4073" s="33"/>
      <c r="M4073" s="155"/>
      <c r="T4073" s="57"/>
      <c r="AU4073" s="18" t="s">
        <v>84</v>
      </c>
    </row>
    <row r="4074" spans="2:47" s="1" customFormat="1" ht="11.25">
      <c r="B4074" s="33"/>
      <c r="D4074" s="152" t="s">
        <v>648</v>
      </c>
      <c r="F4074" s="187" t="s">
        <v>3390</v>
      </c>
      <c r="L4074" s="33"/>
      <c r="M4074" s="155"/>
      <c r="T4074" s="57"/>
      <c r="AU4074" s="18" t="s">
        <v>84</v>
      </c>
    </row>
    <row r="4075" spans="2:47" s="1" customFormat="1" ht="11.25">
      <c r="B4075" s="33"/>
      <c r="D4075" s="152" t="s">
        <v>648</v>
      </c>
      <c r="F4075" s="188" t="s">
        <v>3145</v>
      </c>
      <c r="H4075" s="189">
        <v>0</v>
      </c>
      <c r="L4075" s="33"/>
      <c r="M4075" s="155"/>
      <c r="T4075" s="57"/>
      <c r="AU4075" s="18" t="s">
        <v>84</v>
      </c>
    </row>
    <row r="4076" spans="2:47" s="1" customFormat="1" ht="11.25">
      <c r="B4076" s="33"/>
      <c r="D4076" s="152" t="s">
        <v>648</v>
      </c>
      <c r="F4076" s="188" t="s">
        <v>3391</v>
      </c>
      <c r="H4076" s="189">
        <v>28.74</v>
      </c>
      <c r="L4076" s="33"/>
      <c r="M4076" s="155"/>
      <c r="T4076" s="57"/>
      <c r="AU4076" s="18" t="s">
        <v>84</v>
      </c>
    </row>
    <row r="4077" spans="2:47" s="1" customFormat="1" ht="11.25">
      <c r="B4077" s="33"/>
      <c r="D4077" s="152" t="s">
        <v>648</v>
      </c>
      <c r="F4077" s="188" t="s">
        <v>3147</v>
      </c>
      <c r="H4077" s="189">
        <v>0</v>
      </c>
      <c r="L4077" s="33"/>
      <c r="M4077" s="155"/>
      <c r="T4077" s="57"/>
      <c r="AU4077" s="18" t="s">
        <v>84</v>
      </c>
    </row>
    <row r="4078" spans="2:47" s="1" customFormat="1" ht="11.25">
      <c r="B4078" s="33"/>
      <c r="D4078" s="152" t="s">
        <v>648</v>
      </c>
      <c r="F4078" s="188" t="s">
        <v>3392</v>
      </c>
      <c r="H4078" s="189">
        <v>56.7</v>
      </c>
      <c r="L4078" s="33"/>
      <c r="M4078" s="155"/>
      <c r="T4078" s="57"/>
      <c r="AU4078" s="18" t="s">
        <v>84</v>
      </c>
    </row>
    <row r="4079" spans="2:47" s="1" customFormat="1" ht="11.25">
      <c r="B4079" s="33"/>
      <c r="D4079" s="152" t="s">
        <v>648</v>
      </c>
      <c r="F4079" s="188" t="s">
        <v>3149</v>
      </c>
      <c r="H4079" s="189">
        <v>0</v>
      </c>
      <c r="L4079" s="33"/>
      <c r="M4079" s="155"/>
      <c r="T4079" s="57"/>
      <c r="AU4079" s="18" t="s">
        <v>84</v>
      </c>
    </row>
    <row r="4080" spans="2:47" s="1" customFormat="1" ht="11.25">
      <c r="B4080" s="33"/>
      <c r="D4080" s="152" t="s">
        <v>648</v>
      </c>
      <c r="F4080" s="188" t="s">
        <v>3393</v>
      </c>
      <c r="H4080" s="189">
        <v>56.51</v>
      </c>
      <c r="L4080" s="33"/>
      <c r="M4080" s="155"/>
      <c r="T4080" s="57"/>
      <c r="AU4080" s="18" t="s">
        <v>84</v>
      </c>
    </row>
    <row r="4081" spans="2:65" s="1" customFormat="1" ht="11.25">
      <c r="B4081" s="33"/>
      <c r="D4081" s="152" t="s">
        <v>648</v>
      </c>
      <c r="F4081" s="188" t="s">
        <v>3151</v>
      </c>
      <c r="H4081" s="189">
        <v>0</v>
      </c>
      <c r="L4081" s="33"/>
      <c r="M4081" s="155"/>
      <c r="T4081" s="57"/>
      <c r="AU4081" s="18" t="s">
        <v>84</v>
      </c>
    </row>
    <row r="4082" spans="2:65" s="1" customFormat="1" ht="11.25">
      <c r="B4082" s="33"/>
      <c r="D4082" s="152" t="s">
        <v>648</v>
      </c>
      <c r="F4082" s="188" t="s">
        <v>3394</v>
      </c>
      <c r="H4082" s="189">
        <v>56.74</v>
      </c>
      <c r="L4082" s="33"/>
      <c r="M4082" s="155"/>
      <c r="T4082" s="57"/>
      <c r="AU4082" s="18" t="s">
        <v>84</v>
      </c>
    </row>
    <row r="4083" spans="2:65" s="1" customFormat="1" ht="11.25">
      <c r="B4083" s="33"/>
      <c r="D4083" s="152" t="s">
        <v>648</v>
      </c>
      <c r="F4083" s="188" t="s">
        <v>3153</v>
      </c>
      <c r="H4083" s="189">
        <v>0</v>
      </c>
      <c r="L4083" s="33"/>
      <c r="M4083" s="155"/>
      <c r="T4083" s="57"/>
      <c r="AU4083" s="18" t="s">
        <v>84</v>
      </c>
    </row>
    <row r="4084" spans="2:65" s="1" customFormat="1" ht="11.25">
      <c r="B4084" s="33"/>
      <c r="D4084" s="152" t="s">
        <v>648</v>
      </c>
      <c r="F4084" s="188" t="s">
        <v>3395</v>
      </c>
      <c r="H4084" s="189">
        <v>58.05</v>
      </c>
      <c r="L4084" s="33"/>
      <c r="M4084" s="155"/>
      <c r="T4084" s="57"/>
      <c r="AU4084" s="18" t="s">
        <v>84</v>
      </c>
    </row>
    <row r="4085" spans="2:65" s="1" customFormat="1" ht="11.25">
      <c r="B4085" s="33"/>
      <c r="D4085" s="152" t="s">
        <v>648</v>
      </c>
      <c r="F4085" s="188" t="s">
        <v>325</v>
      </c>
      <c r="H4085" s="189">
        <v>256.74</v>
      </c>
      <c r="L4085" s="33"/>
      <c r="M4085" s="155"/>
      <c r="T4085" s="57"/>
      <c r="AU4085" s="18" t="s">
        <v>84</v>
      </c>
    </row>
    <row r="4086" spans="2:65" s="1" customFormat="1" ht="24.2" customHeight="1">
      <c r="B4086" s="33"/>
      <c r="C4086" s="139" t="s">
        <v>4401</v>
      </c>
      <c r="D4086" s="139" t="s">
        <v>309</v>
      </c>
      <c r="E4086" s="140" t="s">
        <v>4402</v>
      </c>
      <c r="F4086" s="141" t="s">
        <v>4403</v>
      </c>
      <c r="G4086" s="142" t="s">
        <v>312</v>
      </c>
      <c r="H4086" s="143">
        <v>20.218</v>
      </c>
      <c r="I4086" s="144"/>
      <c r="J4086" s="145">
        <f>ROUND(I4086*H4086,2)</f>
        <v>0</v>
      </c>
      <c r="K4086" s="141" t="s">
        <v>313</v>
      </c>
      <c r="L4086" s="33"/>
      <c r="M4086" s="146" t="s">
        <v>1</v>
      </c>
      <c r="N4086" s="147" t="s">
        <v>40</v>
      </c>
      <c r="P4086" s="148">
        <f>O4086*H4086</f>
        <v>0</v>
      </c>
      <c r="Q4086" s="148">
        <v>5.0000000000000002E-5</v>
      </c>
      <c r="R4086" s="148">
        <f>Q4086*H4086</f>
        <v>1.0109000000000001E-3</v>
      </c>
      <c r="S4086" s="148">
        <v>0</v>
      </c>
      <c r="T4086" s="149">
        <f>S4086*H4086</f>
        <v>0</v>
      </c>
      <c r="AR4086" s="150" t="s">
        <v>417</v>
      </c>
      <c r="AT4086" s="150" t="s">
        <v>309</v>
      </c>
      <c r="AU4086" s="150" t="s">
        <v>84</v>
      </c>
      <c r="AY4086" s="18" t="s">
        <v>307</v>
      </c>
      <c r="BE4086" s="151">
        <f>IF(N4086="základní",J4086,0)</f>
        <v>0</v>
      </c>
      <c r="BF4086" s="151">
        <f>IF(N4086="snížená",J4086,0)</f>
        <v>0</v>
      </c>
      <c r="BG4086" s="151">
        <f>IF(N4086="zákl. přenesená",J4086,0)</f>
        <v>0</v>
      </c>
      <c r="BH4086" s="151">
        <f>IF(N4086="sníž. přenesená",J4086,0)</f>
        <v>0</v>
      </c>
      <c r="BI4086" s="151">
        <f>IF(N4086="nulová",J4086,0)</f>
        <v>0</v>
      </c>
      <c r="BJ4086" s="18" t="s">
        <v>82</v>
      </c>
      <c r="BK4086" s="151">
        <f>ROUND(I4086*H4086,2)</f>
        <v>0</v>
      </c>
      <c r="BL4086" s="18" t="s">
        <v>417</v>
      </c>
      <c r="BM4086" s="150" t="s">
        <v>4404</v>
      </c>
    </row>
    <row r="4087" spans="2:65" s="1" customFormat="1" ht="19.5">
      <c r="B4087" s="33"/>
      <c r="D4087" s="152" t="s">
        <v>316</v>
      </c>
      <c r="F4087" s="153" t="s">
        <v>4405</v>
      </c>
      <c r="I4087" s="154"/>
      <c r="L4087" s="33"/>
      <c r="M4087" s="155"/>
      <c r="T4087" s="57"/>
      <c r="AT4087" s="18" t="s">
        <v>316</v>
      </c>
      <c r="AU4087" s="18" t="s">
        <v>84</v>
      </c>
    </row>
    <row r="4088" spans="2:65" s="13" customFormat="1" ht="11.25">
      <c r="B4088" s="162"/>
      <c r="D4088" s="152" t="s">
        <v>318</v>
      </c>
      <c r="E4088" s="163" t="s">
        <v>1</v>
      </c>
      <c r="F4088" s="164" t="s">
        <v>2376</v>
      </c>
      <c r="H4088" s="165">
        <v>20.218</v>
      </c>
      <c r="I4088" s="166"/>
      <c r="L4088" s="162"/>
      <c r="M4088" s="167"/>
      <c r="T4088" s="168"/>
      <c r="AT4088" s="163" t="s">
        <v>318</v>
      </c>
      <c r="AU4088" s="163" t="s">
        <v>84</v>
      </c>
      <c r="AV4088" s="13" t="s">
        <v>84</v>
      </c>
      <c r="AW4088" s="13" t="s">
        <v>32</v>
      </c>
      <c r="AX4088" s="13" t="s">
        <v>82</v>
      </c>
      <c r="AY4088" s="163" t="s">
        <v>307</v>
      </c>
    </row>
    <row r="4089" spans="2:65" s="1" customFormat="1" ht="11.25">
      <c r="B4089" s="33"/>
      <c r="D4089" s="152" t="s">
        <v>648</v>
      </c>
      <c r="F4089" s="187" t="s">
        <v>4385</v>
      </c>
      <c r="L4089" s="33"/>
      <c r="M4089" s="155"/>
      <c r="T4089" s="57"/>
      <c r="AU4089" s="18" t="s">
        <v>84</v>
      </c>
    </row>
    <row r="4090" spans="2:65" s="1" customFormat="1" ht="11.25">
      <c r="B4090" s="33"/>
      <c r="D4090" s="152" t="s">
        <v>648</v>
      </c>
      <c r="F4090" s="188" t="s">
        <v>3118</v>
      </c>
      <c r="H4090" s="189">
        <v>0</v>
      </c>
      <c r="L4090" s="33"/>
      <c r="M4090" s="155"/>
      <c r="T4090" s="57"/>
      <c r="AU4090" s="18" t="s">
        <v>84</v>
      </c>
    </row>
    <row r="4091" spans="2:65" s="1" customFormat="1" ht="11.25">
      <c r="B4091" s="33"/>
      <c r="D4091" s="152" t="s">
        <v>648</v>
      </c>
      <c r="F4091" s="188" t="s">
        <v>3549</v>
      </c>
      <c r="H4091" s="189">
        <v>20.218</v>
      </c>
      <c r="L4091" s="33"/>
      <c r="M4091" s="155"/>
      <c r="T4091" s="57"/>
      <c r="AU4091" s="18" t="s">
        <v>84</v>
      </c>
    </row>
    <row r="4092" spans="2:65" s="1" customFormat="1" ht="33" customHeight="1">
      <c r="B4092" s="33"/>
      <c r="C4092" s="139" t="s">
        <v>4406</v>
      </c>
      <c r="D4092" s="139" t="s">
        <v>309</v>
      </c>
      <c r="E4092" s="140" t="s">
        <v>4407</v>
      </c>
      <c r="F4092" s="141" t="s">
        <v>4408</v>
      </c>
      <c r="G4092" s="142" t="s">
        <v>312</v>
      </c>
      <c r="H4092" s="143">
        <v>95.44</v>
      </c>
      <c r="I4092" s="144"/>
      <c r="J4092" s="145">
        <f>ROUND(I4092*H4092,2)</f>
        <v>0</v>
      </c>
      <c r="K4092" s="141" t="s">
        <v>313</v>
      </c>
      <c r="L4092" s="33"/>
      <c r="M4092" s="146" t="s">
        <v>1</v>
      </c>
      <c r="N4092" s="147" t="s">
        <v>40</v>
      </c>
      <c r="P4092" s="148">
        <f>O4092*H4092</f>
        <v>0</v>
      </c>
      <c r="Q4092" s="148">
        <v>7.5799999999999999E-3</v>
      </c>
      <c r="R4092" s="148">
        <f>Q4092*H4092</f>
        <v>0.72343519999999994</v>
      </c>
      <c r="S4092" s="148">
        <v>0</v>
      </c>
      <c r="T4092" s="149">
        <f>S4092*H4092</f>
        <v>0</v>
      </c>
      <c r="AR4092" s="150" t="s">
        <v>417</v>
      </c>
      <c r="AT4092" s="150" t="s">
        <v>309</v>
      </c>
      <c r="AU4092" s="150" t="s">
        <v>84</v>
      </c>
      <c r="AY4092" s="18" t="s">
        <v>307</v>
      </c>
      <c r="BE4092" s="151">
        <f>IF(N4092="základní",J4092,0)</f>
        <v>0</v>
      </c>
      <c r="BF4092" s="151">
        <f>IF(N4092="snížená",J4092,0)</f>
        <v>0</v>
      </c>
      <c r="BG4092" s="151">
        <f>IF(N4092="zákl. přenesená",J4092,0)</f>
        <v>0</v>
      </c>
      <c r="BH4092" s="151">
        <f>IF(N4092="sníž. přenesená",J4092,0)</f>
        <v>0</v>
      </c>
      <c r="BI4092" s="151">
        <f>IF(N4092="nulová",J4092,0)</f>
        <v>0</v>
      </c>
      <c r="BJ4092" s="18" t="s">
        <v>82</v>
      </c>
      <c r="BK4092" s="151">
        <f>ROUND(I4092*H4092,2)</f>
        <v>0</v>
      </c>
      <c r="BL4092" s="18" t="s">
        <v>417</v>
      </c>
      <c r="BM4092" s="150" t="s">
        <v>4409</v>
      </c>
    </row>
    <row r="4093" spans="2:65" s="1" customFormat="1" ht="29.25">
      <c r="B4093" s="33"/>
      <c r="D4093" s="152" t="s">
        <v>316</v>
      </c>
      <c r="F4093" s="153" t="s">
        <v>4410</v>
      </c>
      <c r="I4093" s="154"/>
      <c r="L4093" s="33"/>
      <c r="M4093" s="155"/>
      <c r="T4093" s="57"/>
      <c r="AT4093" s="18" t="s">
        <v>316</v>
      </c>
      <c r="AU4093" s="18" t="s">
        <v>84</v>
      </c>
    </row>
    <row r="4094" spans="2:65" s="13" customFormat="1" ht="11.25">
      <c r="B4094" s="162"/>
      <c r="D4094" s="152" t="s">
        <v>318</v>
      </c>
      <c r="E4094" s="163" t="s">
        <v>1</v>
      </c>
      <c r="F4094" s="164" t="s">
        <v>185</v>
      </c>
      <c r="H4094" s="165">
        <v>95.44</v>
      </c>
      <c r="I4094" s="166"/>
      <c r="L4094" s="162"/>
      <c r="M4094" s="167"/>
      <c r="T4094" s="168"/>
      <c r="AT4094" s="163" t="s">
        <v>318</v>
      </c>
      <c r="AU4094" s="163" t="s">
        <v>84</v>
      </c>
      <c r="AV4094" s="13" t="s">
        <v>84</v>
      </c>
      <c r="AW4094" s="13" t="s">
        <v>32</v>
      </c>
      <c r="AX4094" s="13" t="s">
        <v>82</v>
      </c>
      <c r="AY4094" s="163" t="s">
        <v>307</v>
      </c>
    </row>
    <row r="4095" spans="2:65" s="1" customFormat="1" ht="11.25">
      <c r="B4095" s="33"/>
      <c r="D4095" s="152" t="s">
        <v>648</v>
      </c>
      <c r="F4095" s="187" t="s">
        <v>4372</v>
      </c>
      <c r="L4095" s="33"/>
      <c r="M4095" s="155"/>
      <c r="T4095" s="57"/>
      <c r="AU4095" s="18" t="s">
        <v>84</v>
      </c>
    </row>
    <row r="4096" spans="2:65" s="1" customFormat="1" ht="11.25">
      <c r="B4096" s="33"/>
      <c r="D4096" s="152" t="s">
        <v>648</v>
      </c>
      <c r="F4096" s="188" t="s">
        <v>777</v>
      </c>
      <c r="H4096" s="189">
        <v>0</v>
      </c>
      <c r="L4096" s="33"/>
      <c r="M4096" s="155"/>
      <c r="T4096" s="57"/>
      <c r="AU4096" s="18" t="s">
        <v>84</v>
      </c>
    </row>
    <row r="4097" spans="2:65" s="1" customFormat="1" ht="11.25">
      <c r="B4097" s="33"/>
      <c r="D4097" s="152" t="s">
        <v>648</v>
      </c>
      <c r="F4097" s="188" t="s">
        <v>3550</v>
      </c>
      <c r="H4097" s="189">
        <v>36.89</v>
      </c>
      <c r="L4097" s="33"/>
      <c r="M4097" s="155"/>
      <c r="T4097" s="57"/>
      <c r="AU4097" s="18" t="s">
        <v>84</v>
      </c>
    </row>
    <row r="4098" spans="2:65" s="1" customFormat="1" ht="11.25">
      <c r="B4098" s="33"/>
      <c r="D4098" s="152" t="s">
        <v>648</v>
      </c>
      <c r="F4098" s="188" t="s">
        <v>3459</v>
      </c>
      <c r="H4098" s="189">
        <v>0</v>
      </c>
      <c r="L4098" s="33"/>
      <c r="M4098" s="155"/>
      <c r="T4098" s="57"/>
      <c r="AU4098" s="18" t="s">
        <v>84</v>
      </c>
    </row>
    <row r="4099" spans="2:65" s="1" customFormat="1" ht="11.25">
      <c r="B4099" s="33"/>
      <c r="D4099" s="152" t="s">
        <v>648</v>
      </c>
      <c r="F4099" s="188" t="s">
        <v>3551</v>
      </c>
      <c r="H4099" s="189">
        <v>14.16</v>
      </c>
      <c r="L4099" s="33"/>
      <c r="M4099" s="155"/>
      <c r="T4099" s="57"/>
      <c r="AU4099" s="18" t="s">
        <v>84</v>
      </c>
    </row>
    <row r="4100" spans="2:65" s="1" customFormat="1" ht="11.25">
      <c r="B4100" s="33"/>
      <c r="D4100" s="152" t="s">
        <v>648</v>
      </c>
      <c r="F4100" s="188" t="s">
        <v>3554</v>
      </c>
      <c r="H4100" s="189">
        <v>0</v>
      </c>
      <c r="L4100" s="33"/>
      <c r="M4100" s="155"/>
      <c r="T4100" s="57"/>
      <c r="AU4100" s="18" t="s">
        <v>84</v>
      </c>
    </row>
    <row r="4101" spans="2:65" s="1" customFormat="1" ht="11.25">
      <c r="B4101" s="33"/>
      <c r="D4101" s="152" t="s">
        <v>648</v>
      </c>
      <c r="F4101" s="188" t="s">
        <v>4373</v>
      </c>
      <c r="H4101" s="189">
        <v>17.02</v>
      </c>
      <c r="L4101" s="33"/>
      <c r="M4101" s="155"/>
      <c r="T4101" s="57"/>
      <c r="AU4101" s="18" t="s">
        <v>84</v>
      </c>
    </row>
    <row r="4102" spans="2:65" s="1" customFormat="1" ht="11.25">
      <c r="B4102" s="33"/>
      <c r="D4102" s="152" t="s">
        <v>648</v>
      </c>
      <c r="F4102" s="188" t="s">
        <v>3556</v>
      </c>
      <c r="H4102" s="189">
        <v>0</v>
      </c>
      <c r="L4102" s="33"/>
      <c r="M4102" s="155"/>
      <c r="T4102" s="57"/>
      <c r="AU4102" s="18" t="s">
        <v>84</v>
      </c>
    </row>
    <row r="4103" spans="2:65" s="1" customFormat="1" ht="11.25">
      <c r="B4103" s="33"/>
      <c r="D4103" s="152" t="s">
        <v>648</v>
      </c>
      <c r="F4103" s="188" t="s">
        <v>3589</v>
      </c>
      <c r="H4103" s="189">
        <v>13</v>
      </c>
      <c r="L4103" s="33"/>
      <c r="M4103" s="155"/>
      <c r="T4103" s="57"/>
      <c r="AU4103" s="18" t="s">
        <v>84</v>
      </c>
    </row>
    <row r="4104" spans="2:65" s="1" customFormat="1" ht="11.25">
      <c r="B4104" s="33"/>
      <c r="D4104" s="152" t="s">
        <v>648</v>
      </c>
      <c r="F4104" s="188" t="s">
        <v>3558</v>
      </c>
      <c r="H4104" s="189">
        <v>0</v>
      </c>
      <c r="L4104" s="33"/>
      <c r="M4104" s="155"/>
      <c r="T4104" s="57"/>
      <c r="AU4104" s="18" t="s">
        <v>84</v>
      </c>
    </row>
    <row r="4105" spans="2:65" s="1" customFormat="1" ht="11.25">
      <c r="B4105" s="33"/>
      <c r="D4105" s="152" t="s">
        <v>648</v>
      </c>
      <c r="F4105" s="188" t="s">
        <v>3559</v>
      </c>
      <c r="H4105" s="189">
        <v>14.37</v>
      </c>
      <c r="L4105" s="33"/>
      <c r="M4105" s="155"/>
      <c r="T4105" s="57"/>
      <c r="AU4105" s="18" t="s">
        <v>84</v>
      </c>
    </row>
    <row r="4106" spans="2:65" s="1" customFormat="1" ht="11.25">
      <c r="B4106" s="33"/>
      <c r="D4106" s="152" t="s">
        <v>648</v>
      </c>
      <c r="F4106" s="188" t="s">
        <v>325</v>
      </c>
      <c r="H4106" s="189">
        <v>95.44</v>
      </c>
      <c r="L4106" s="33"/>
      <c r="M4106" s="155"/>
      <c r="T4106" s="57"/>
      <c r="AU4106" s="18" t="s">
        <v>84</v>
      </c>
    </row>
    <row r="4107" spans="2:65" s="1" customFormat="1" ht="37.9" customHeight="1">
      <c r="B4107" s="33"/>
      <c r="C4107" s="139" t="s">
        <v>4411</v>
      </c>
      <c r="D4107" s="139" t="s">
        <v>309</v>
      </c>
      <c r="E4107" s="140" t="s">
        <v>4412</v>
      </c>
      <c r="F4107" s="141" t="s">
        <v>4413</v>
      </c>
      <c r="G4107" s="142" t="s">
        <v>312</v>
      </c>
      <c r="H4107" s="143">
        <v>20.218</v>
      </c>
      <c r="I4107" s="144"/>
      <c r="J4107" s="145">
        <f>ROUND(I4107*H4107,2)</f>
        <v>0</v>
      </c>
      <c r="K4107" s="141" t="s">
        <v>313</v>
      </c>
      <c r="L4107" s="33"/>
      <c r="M4107" s="146" t="s">
        <v>1</v>
      </c>
      <c r="N4107" s="147" t="s">
        <v>40</v>
      </c>
      <c r="P4107" s="148">
        <f>O4107*H4107</f>
        <v>0</v>
      </c>
      <c r="Q4107" s="148">
        <v>1.6500000000000001E-2</v>
      </c>
      <c r="R4107" s="148">
        <f>Q4107*H4107</f>
        <v>0.33359700000000003</v>
      </c>
      <c r="S4107" s="148">
        <v>0</v>
      </c>
      <c r="T4107" s="149">
        <f>S4107*H4107</f>
        <v>0</v>
      </c>
      <c r="AR4107" s="150" t="s">
        <v>417</v>
      </c>
      <c r="AT4107" s="150" t="s">
        <v>309</v>
      </c>
      <c r="AU4107" s="150" t="s">
        <v>84</v>
      </c>
      <c r="AY4107" s="18" t="s">
        <v>307</v>
      </c>
      <c r="BE4107" s="151">
        <f>IF(N4107="základní",J4107,0)</f>
        <v>0</v>
      </c>
      <c r="BF4107" s="151">
        <f>IF(N4107="snížená",J4107,0)</f>
        <v>0</v>
      </c>
      <c r="BG4107" s="151">
        <f>IF(N4107="zákl. přenesená",J4107,0)</f>
        <v>0</v>
      </c>
      <c r="BH4107" s="151">
        <f>IF(N4107="sníž. přenesená",J4107,0)</f>
        <v>0</v>
      </c>
      <c r="BI4107" s="151">
        <f>IF(N4107="nulová",J4107,0)</f>
        <v>0</v>
      </c>
      <c r="BJ4107" s="18" t="s">
        <v>82</v>
      </c>
      <c r="BK4107" s="151">
        <f>ROUND(I4107*H4107,2)</f>
        <v>0</v>
      </c>
      <c r="BL4107" s="18" t="s">
        <v>417</v>
      </c>
      <c r="BM4107" s="150" t="s">
        <v>4414</v>
      </c>
    </row>
    <row r="4108" spans="2:65" s="1" customFormat="1" ht="29.25">
      <c r="B4108" s="33"/>
      <c r="D4108" s="152" t="s">
        <v>316</v>
      </c>
      <c r="F4108" s="153" t="s">
        <v>4415</v>
      </c>
      <c r="I4108" s="154"/>
      <c r="L4108" s="33"/>
      <c r="M4108" s="155"/>
      <c r="T4108" s="57"/>
      <c r="AT4108" s="18" t="s">
        <v>316</v>
      </c>
      <c r="AU4108" s="18" t="s">
        <v>84</v>
      </c>
    </row>
    <row r="4109" spans="2:65" s="13" customFormat="1" ht="11.25">
      <c r="B4109" s="162"/>
      <c r="D4109" s="152" t="s">
        <v>318</v>
      </c>
      <c r="E4109" s="163" t="s">
        <v>1</v>
      </c>
      <c r="F4109" s="164" t="s">
        <v>2376</v>
      </c>
      <c r="H4109" s="165">
        <v>20.218</v>
      </c>
      <c r="I4109" s="166"/>
      <c r="L4109" s="162"/>
      <c r="M4109" s="167"/>
      <c r="T4109" s="168"/>
      <c r="AT4109" s="163" t="s">
        <v>318</v>
      </c>
      <c r="AU4109" s="163" t="s">
        <v>84</v>
      </c>
      <c r="AV4109" s="13" t="s">
        <v>84</v>
      </c>
      <c r="AW4109" s="13" t="s">
        <v>32</v>
      </c>
      <c r="AX4109" s="13" t="s">
        <v>82</v>
      </c>
      <c r="AY4109" s="163" t="s">
        <v>307</v>
      </c>
    </row>
    <row r="4110" spans="2:65" s="1" customFormat="1" ht="11.25">
      <c r="B4110" s="33"/>
      <c r="D4110" s="152" t="s">
        <v>648</v>
      </c>
      <c r="F4110" s="187" t="s">
        <v>4385</v>
      </c>
      <c r="L4110" s="33"/>
      <c r="M4110" s="155"/>
      <c r="T4110" s="57"/>
      <c r="AU4110" s="18" t="s">
        <v>84</v>
      </c>
    </row>
    <row r="4111" spans="2:65" s="1" customFormat="1" ht="11.25">
      <c r="B4111" s="33"/>
      <c r="D4111" s="152" t="s">
        <v>648</v>
      </c>
      <c r="F4111" s="188" t="s">
        <v>3118</v>
      </c>
      <c r="H4111" s="189">
        <v>0</v>
      </c>
      <c r="L4111" s="33"/>
      <c r="M4111" s="155"/>
      <c r="T4111" s="57"/>
      <c r="AU4111" s="18" t="s">
        <v>84</v>
      </c>
    </row>
    <row r="4112" spans="2:65" s="1" customFormat="1" ht="11.25">
      <c r="B4112" s="33"/>
      <c r="D4112" s="152" t="s">
        <v>648</v>
      </c>
      <c r="F4112" s="188" t="s">
        <v>3549</v>
      </c>
      <c r="H4112" s="189">
        <v>20.218</v>
      </c>
      <c r="L4112" s="33"/>
      <c r="M4112" s="155"/>
      <c r="T4112" s="57"/>
      <c r="AU4112" s="18" t="s">
        <v>84</v>
      </c>
    </row>
    <row r="4113" spans="2:65" s="1" customFormat="1" ht="37.9" customHeight="1">
      <c r="B4113" s="33"/>
      <c r="C4113" s="139" t="s">
        <v>4416</v>
      </c>
      <c r="D4113" s="139" t="s">
        <v>309</v>
      </c>
      <c r="E4113" s="140" t="s">
        <v>4417</v>
      </c>
      <c r="F4113" s="141" t="s">
        <v>4418</v>
      </c>
      <c r="G4113" s="142" t="s">
        <v>312</v>
      </c>
      <c r="H4113" s="143">
        <v>75.540000000000006</v>
      </c>
      <c r="I4113" s="144"/>
      <c r="J4113" s="145">
        <f>ROUND(I4113*H4113,2)</f>
        <v>0</v>
      </c>
      <c r="K4113" s="141" t="s">
        <v>313</v>
      </c>
      <c r="L4113" s="33"/>
      <c r="M4113" s="146" t="s">
        <v>1</v>
      </c>
      <c r="N4113" s="147" t="s">
        <v>40</v>
      </c>
      <c r="P4113" s="148">
        <f>O4113*H4113</f>
        <v>0</v>
      </c>
      <c r="Q4113" s="148">
        <v>1.4999999999999999E-2</v>
      </c>
      <c r="R4113" s="148">
        <f>Q4113*H4113</f>
        <v>1.1331</v>
      </c>
      <c r="S4113" s="148">
        <v>0</v>
      </c>
      <c r="T4113" s="149">
        <f>S4113*H4113</f>
        <v>0</v>
      </c>
      <c r="AR4113" s="150" t="s">
        <v>417</v>
      </c>
      <c r="AT4113" s="150" t="s">
        <v>309</v>
      </c>
      <c r="AU4113" s="150" t="s">
        <v>84</v>
      </c>
      <c r="AY4113" s="18" t="s">
        <v>307</v>
      </c>
      <c r="BE4113" s="151">
        <f>IF(N4113="základní",J4113,0)</f>
        <v>0</v>
      </c>
      <c r="BF4113" s="151">
        <f>IF(N4113="snížená",J4113,0)</f>
        <v>0</v>
      </c>
      <c r="BG4113" s="151">
        <f>IF(N4113="zákl. přenesená",J4113,0)</f>
        <v>0</v>
      </c>
      <c r="BH4113" s="151">
        <f>IF(N4113="sníž. přenesená",J4113,0)</f>
        <v>0</v>
      </c>
      <c r="BI4113" s="151">
        <f>IF(N4113="nulová",J4113,0)</f>
        <v>0</v>
      </c>
      <c r="BJ4113" s="18" t="s">
        <v>82</v>
      </c>
      <c r="BK4113" s="151">
        <f>ROUND(I4113*H4113,2)</f>
        <v>0</v>
      </c>
      <c r="BL4113" s="18" t="s">
        <v>417</v>
      </c>
      <c r="BM4113" s="150" t="s">
        <v>4419</v>
      </c>
    </row>
    <row r="4114" spans="2:65" s="1" customFormat="1" ht="29.25">
      <c r="B4114" s="33"/>
      <c r="D4114" s="152" t="s">
        <v>316</v>
      </c>
      <c r="F4114" s="153" t="s">
        <v>4420</v>
      </c>
      <c r="I4114" s="154"/>
      <c r="L4114" s="33"/>
      <c r="M4114" s="155"/>
      <c r="T4114" s="57"/>
      <c r="AT4114" s="18" t="s">
        <v>316</v>
      </c>
      <c r="AU4114" s="18" t="s">
        <v>84</v>
      </c>
    </row>
    <row r="4115" spans="2:65" s="13" customFormat="1" ht="11.25">
      <c r="B4115" s="162"/>
      <c r="D4115" s="152" t="s">
        <v>318</v>
      </c>
      <c r="E4115" s="163" t="s">
        <v>1</v>
      </c>
      <c r="F4115" s="164" t="s">
        <v>2379</v>
      </c>
      <c r="H4115" s="165">
        <v>75.540000000000006</v>
      </c>
      <c r="I4115" s="166"/>
      <c r="L4115" s="162"/>
      <c r="M4115" s="167"/>
      <c r="T4115" s="168"/>
      <c r="AT4115" s="163" t="s">
        <v>318</v>
      </c>
      <c r="AU4115" s="163" t="s">
        <v>84</v>
      </c>
      <c r="AV4115" s="13" t="s">
        <v>84</v>
      </c>
      <c r="AW4115" s="13" t="s">
        <v>32</v>
      </c>
      <c r="AX4115" s="13" t="s">
        <v>82</v>
      </c>
      <c r="AY4115" s="163" t="s">
        <v>307</v>
      </c>
    </row>
    <row r="4116" spans="2:65" s="1" customFormat="1" ht="11.25">
      <c r="B4116" s="33"/>
      <c r="D4116" s="152" t="s">
        <v>648</v>
      </c>
      <c r="F4116" s="187" t="s">
        <v>3380</v>
      </c>
      <c r="L4116" s="33"/>
      <c r="M4116" s="155"/>
      <c r="T4116" s="57"/>
      <c r="AU4116" s="18" t="s">
        <v>84</v>
      </c>
    </row>
    <row r="4117" spans="2:65" s="1" customFormat="1" ht="11.25">
      <c r="B4117" s="33"/>
      <c r="D4117" s="152" t="s">
        <v>648</v>
      </c>
      <c r="F4117" s="188" t="s">
        <v>3124</v>
      </c>
      <c r="H4117" s="189">
        <v>0</v>
      </c>
      <c r="L4117" s="33"/>
      <c r="M4117" s="155"/>
      <c r="T4117" s="57"/>
      <c r="AU4117" s="18" t="s">
        <v>84</v>
      </c>
    </row>
    <row r="4118" spans="2:65" s="1" customFormat="1" ht="11.25">
      <c r="B4118" s="33"/>
      <c r="D4118" s="152" t="s">
        <v>648</v>
      </c>
      <c r="F4118" s="188" t="s">
        <v>3381</v>
      </c>
      <c r="H4118" s="189">
        <v>23.32</v>
      </c>
      <c r="L4118" s="33"/>
      <c r="M4118" s="155"/>
      <c r="T4118" s="57"/>
      <c r="AU4118" s="18" t="s">
        <v>84</v>
      </c>
    </row>
    <row r="4119" spans="2:65" s="1" customFormat="1" ht="11.25">
      <c r="B4119" s="33"/>
      <c r="D4119" s="152" t="s">
        <v>648</v>
      </c>
      <c r="F4119" s="188" t="s">
        <v>3126</v>
      </c>
      <c r="H4119" s="189">
        <v>0</v>
      </c>
      <c r="L4119" s="33"/>
      <c r="M4119" s="155"/>
      <c r="T4119" s="57"/>
      <c r="AU4119" s="18" t="s">
        <v>84</v>
      </c>
    </row>
    <row r="4120" spans="2:65" s="1" customFormat="1" ht="11.25">
      <c r="B4120" s="33"/>
      <c r="D4120" s="152" t="s">
        <v>648</v>
      </c>
      <c r="F4120" s="188" t="s">
        <v>3382</v>
      </c>
      <c r="H4120" s="189">
        <v>12.03</v>
      </c>
      <c r="L4120" s="33"/>
      <c r="M4120" s="155"/>
      <c r="T4120" s="57"/>
      <c r="AU4120" s="18" t="s">
        <v>84</v>
      </c>
    </row>
    <row r="4121" spans="2:65" s="1" customFormat="1" ht="11.25">
      <c r="B4121" s="33"/>
      <c r="D4121" s="152" t="s">
        <v>648</v>
      </c>
      <c r="F4121" s="188" t="s">
        <v>3128</v>
      </c>
      <c r="H4121" s="189">
        <v>0</v>
      </c>
      <c r="L4121" s="33"/>
      <c r="M4121" s="155"/>
      <c r="T4121" s="57"/>
      <c r="AU4121" s="18" t="s">
        <v>84</v>
      </c>
    </row>
    <row r="4122" spans="2:65" s="1" customFormat="1" ht="11.25">
      <c r="B4122" s="33"/>
      <c r="D4122" s="152" t="s">
        <v>648</v>
      </c>
      <c r="F4122" s="188" t="s">
        <v>3199</v>
      </c>
      <c r="H4122" s="189">
        <v>1.35</v>
      </c>
      <c r="L4122" s="33"/>
      <c r="M4122" s="155"/>
      <c r="T4122" s="57"/>
      <c r="AU4122" s="18" t="s">
        <v>84</v>
      </c>
    </row>
    <row r="4123" spans="2:65" s="1" customFormat="1" ht="11.25">
      <c r="B4123" s="33"/>
      <c r="D4123" s="152" t="s">
        <v>648</v>
      </c>
      <c r="F4123" s="188" t="s">
        <v>3134</v>
      </c>
      <c r="H4123" s="189">
        <v>0</v>
      </c>
      <c r="L4123" s="33"/>
      <c r="M4123" s="155"/>
      <c r="T4123" s="57"/>
      <c r="AU4123" s="18" t="s">
        <v>84</v>
      </c>
    </row>
    <row r="4124" spans="2:65" s="1" customFormat="1" ht="11.25">
      <c r="B4124" s="33"/>
      <c r="D4124" s="152" t="s">
        <v>648</v>
      </c>
      <c r="F4124" s="188" t="s">
        <v>3201</v>
      </c>
      <c r="H4124" s="189">
        <v>19.420000000000002</v>
      </c>
      <c r="L4124" s="33"/>
      <c r="M4124" s="155"/>
      <c r="T4124" s="57"/>
      <c r="AU4124" s="18" t="s">
        <v>84</v>
      </c>
    </row>
    <row r="4125" spans="2:65" s="1" customFormat="1" ht="11.25">
      <c r="B4125" s="33"/>
      <c r="D4125" s="152" t="s">
        <v>648</v>
      </c>
      <c r="F4125" s="188" t="s">
        <v>3142</v>
      </c>
      <c r="H4125" s="189">
        <v>0</v>
      </c>
      <c r="L4125" s="33"/>
      <c r="M4125" s="155"/>
      <c r="T4125" s="57"/>
      <c r="AU4125" s="18" t="s">
        <v>84</v>
      </c>
    </row>
    <row r="4126" spans="2:65" s="1" customFormat="1" ht="11.25">
      <c r="B4126" s="33"/>
      <c r="D4126" s="152" t="s">
        <v>648</v>
      </c>
      <c r="F4126" s="188" t="s">
        <v>3201</v>
      </c>
      <c r="H4126" s="189">
        <v>19.420000000000002</v>
      </c>
      <c r="L4126" s="33"/>
      <c r="M4126" s="155"/>
      <c r="T4126" s="57"/>
      <c r="AU4126" s="18" t="s">
        <v>84</v>
      </c>
    </row>
    <row r="4127" spans="2:65" s="1" customFormat="1" ht="11.25">
      <c r="B4127" s="33"/>
      <c r="D4127" s="152" t="s">
        <v>648</v>
      </c>
      <c r="F4127" s="188" t="s">
        <v>325</v>
      </c>
      <c r="H4127" s="189">
        <v>75.540000000000006</v>
      </c>
      <c r="L4127" s="33"/>
      <c r="M4127" s="155"/>
      <c r="T4127" s="57"/>
      <c r="AU4127" s="18" t="s">
        <v>84</v>
      </c>
    </row>
    <row r="4128" spans="2:65" s="1" customFormat="1" ht="21.75" customHeight="1">
      <c r="B4128" s="33"/>
      <c r="C4128" s="139" t="s">
        <v>4421</v>
      </c>
      <c r="D4128" s="139" t="s">
        <v>309</v>
      </c>
      <c r="E4128" s="140" t="s">
        <v>4422</v>
      </c>
      <c r="F4128" s="141" t="s">
        <v>4423</v>
      </c>
      <c r="G4128" s="142" t="s">
        <v>312</v>
      </c>
      <c r="H4128" s="143">
        <v>75.540000000000006</v>
      </c>
      <c r="I4128" s="144"/>
      <c r="J4128" s="145">
        <f>ROUND(I4128*H4128,2)</f>
        <v>0</v>
      </c>
      <c r="K4128" s="141" t="s">
        <v>313</v>
      </c>
      <c r="L4128" s="33"/>
      <c r="M4128" s="146" t="s">
        <v>1</v>
      </c>
      <c r="N4128" s="147" t="s">
        <v>40</v>
      </c>
      <c r="P4128" s="148">
        <f>O4128*H4128</f>
        <v>0</v>
      </c>
      <c r="Q4128" s="148">
        <v>2.9999999999999997E-4</v>
      </c>
      <c r="R4128" s="148">
        <f>Q4128*H4128</f>
        <v>2.2662000000000002E-2</v>
      </c>
      <c r="S4128" s="148">
        <v>0</v>
      </c>
      <c r="T4128" s="149">
        <f>S4128*H4128</f>
        <v>0</v>
      </c>
      <c r="AR4128" s="150" t="s">
        <v>417</v>
      </c>
      <c r="AT4128" s="150" t="s">
        <v>309</v>
      </c>
      <c r="AU4128" s="150" t="s">
        <v>84</v>
      </c>
      <c r="AY4128" s="18" t="s">
        <v>307</v>
      </c>
      <c r="BE4128" s="151">
        <f>IF(N4128="základní",J4128,0)</f>
        <v>0</v>
      </c>
      <c r="BF4128" s="151">
        <f>IF(N4128="snížená",J4128,0)</f>
        <v>0</v>
      </c>
      <c r="BG4128" s="151">
        <f>IF(N4128="zákl. přenesená",J4128,0)</f>
        <v>0</v>
      </c>
      <c r="BH4128" s="151">
        <f>IF(N4128="sníž. přenesená",J4128,0)</f>
        <v>0</v>
      </c>
      <c r="BI4128" s="151">
        <f>IF(N4128="nulová",J4128,0)</f>
        <v>0</v>
      </c>
      <c r="BJ4128" s="18" t="s">
        <v>82</v>
      </c>
      <c r="BK4128" s="151">
        <f>ROUND(I4128*H4128,2)</f>
        <v>0</v>
      </c>
      <c r="BL4128" s="18" t="s">
        <v>417</v>
      </c>
      <c r="BM4128" s="150" t="s">
        <v>4424</v>
      </c>
    </row>
    <row r="4129" spans="2:65" s="1" customFormat="1" ht="19.5">
      <c r="B4129" s="33"/>
      <c r="D4129" s="152" t="s">
        <v>316</v>
      </c>
      <c r="F4129" s="153" t="s">
        <v>4425</v>
      </c>
      <c r="I4129" s="154"/>
      <c r="L4129" s="33"/>
      <c r="M4129" s="155"/>
      <c r="T4129" s="57"/>
      <c r="AT4129" s="18" t="s">
        <v>316</v>
      </c>
      <c r="AU4129" s="18" t="s">
        <v>84</v>
      </c>
    </row>
    <row r="4130" spans="2:65" s="13" customFormat="1" ht="11.25">
      <c r="B4130" s="162"/>
      <c r="D4130" s="152" t="s">
        <v>318</v>
      </c>
      <c r="E4130" s="163" t="s">
        <v>1</v>
      </c>
      <c r="F4130" s="164" t="s">
        <v>2379</v>
      </c>
      <c r="H4130" s="165">
        <v>75.540000000000006</v>
      </c>
      <c r="I4130" s="166"/>
      <c r="L4130" s="162"/>
      <c r="M4130" s="167"/>
      <c r="T4130" s="168"/>
      <c r="AT4130" s="163" t="s">
        <v>318</v>
      </c>
      <c r="AU4130" s="163" t="s">
        <v>84</v>
      </c>
      <c r="AV4130" s="13" t="s">
        <v>84</v>
      </c>
      <c r="AW4130" s="13" t="s">
        <v>32</v>
      </c>
      <c r="AX4130" s="13" t="s">
        <v>82</v>
      </c>
      <c r="AY4130" s="163" t="s">
        <v>307</v>
      </c>
    </row>
    <row r="4131" spans="2:65" s="1" customFormat="1" ht="11.25">
      <c r="B4131" s="33"/>
      <c r="D4131" s="152" t="s">
        <v>648</v>
      </c>
      <c r="F4131" s="187" t="s">
        <v>3380</v>
      </c>
      <c r="L4131" s="33"/>
      <c r="M4131" s="155"/>
      <c r="T4131" s="57"/>
      <c r="AU4131" s="18" t="s">
        <v>84</v>
      </c>
    </row>
    <row r="4132" spans="2:65" s="1" customFormat="1" ht="11.25">
      <c r="B4132" s="33"/>
      <c r="D4132" s="152" t="s">
        <v>648</v>
      </c>
      <c r="F4132" s="188" t="s">
        <v>3124</v>
      </c>
      <c r="H4132" s="189">
        <v>0</v>
      </c>
      <c r="L4132" s="33"/>
      <c r="M4132" s="155"/>
      <c r="T4132" s="57"/>
      <c r="AU4132" s="18" t="s">
        <v>84</v>
      </c>
    </row>
    <row r="4133" spans="2:65" s="1" customFormat="1" ht="11.25">
      <c r="B4133" s="33"/>
      <c r="D4133" s="152" t="s">
        <v>648</v>
      </c>
      <c r="F4133" s="188" t="s">
        <v>3381</v>
      </c>
      <c r="H4133" s="189">
        <v>23.32</v>
      </c>
      <c r="L4133" s="33"/>
      <c r="M4133" s="155"/>
      <c r="T4133" s="57"/>
      <c r="AU4133" s="18" t="s">
        <v>84</v>
      </c>
    </row>
    <row r="4134" spans="2:65" s="1" customFormat="1" ht="11.25">
      <c r="B4134" s="33"/>
      <c r="D4134" s="152" t="s">
        <v>648</v>
      </c>
      <c r="F4134" s="188" t="s">
        <v>3126</v>
      </c>
      <c r="H4134" s="189">
        <v>0</v>
      </c>
      <c r="L4134" s="33"/>
      <c r="M4134" s="155"/>
      <c r="T4134" s="57"/>
      <c r="AU4134" s="18" t="s">
        <v>84</v>
      </c>
    </row>
    <row r="4135" spans="2:65" s="1" customFormat="1" ht="11.25">
      <c r="B4135" s="33"/>
      <c r="D4135" s="152" t="s">
        <v>648</v>
      </c>
      <c r="F4135" s="188" t="s">
        <v>3382</v>
      </c>
      <c r="H4135" s="189">
        <v>12.03</v>
      </c>
      <c r="L4135" s="33"/>
      <c r="M4135" s="155"/>
      <c r="T4135" s="57"/>
      <c r="AU4135" s="18" t="s">
        <v>84</v>
      </c>
    </row>
    <row r="4136" spans="2:65" s="1" customFormat="1" ht="11.25">
      <c r="B4136" s="33"/>
      <c r="D4136" s="152" t="s">
        <v>648</v>
      </c>
      <c r="F4136" s="188" t="s">
        <v>3128</v>
      </c>
      <c r="H4136" s="189">
        <v>0</v>
      </c>
      <c r="L4136" s="33"/>
      <c r="M4136" s="155"/>
      <c r="T4136" s="57"/>
      <c r="AU4136" s="18" t="s">
        <v>84</v>
      </c>
    </row>
    <row r="4137" spans="2:65" s="1" customFormat="1" ht="11.25">
      <c r="B4137" s="33"/>
      <c r="D4137" s="152" t="s">
        <v>648</v>
      </c>
      <c r="F4137" s="188" t="s">
        <v>3199</v>
      </c>
      <c r="H4137" s="189">
        <v>1.35</v>
      </c>
      <c r="L4137" s="33"/>
      <c r="M4137" s="155"/>
      <c r="T4137" s="57"/>
      <c r="AU4137" s="18" t="s">
        <v>84</v>
      </c>
    </row>
    <row r="4138" spans="2:65" s="1" customFormat="1" ht="11.25">
      <c r="B4138" s="33"/>
      <c r="D4138" s="152" t="s">
        <v>648</v>
      </c>
      <c r="F4138" s="188" t="s">
        <v>3134</v>
      </c>
      <c r="H4138" s="189">
        <v>0</v>
      </c>
      <c r="L4138" s="33"/>
      <c r="M4138" s="155"/>
      <c r="T4138" s="57"/>
      <c r="AU4138" s="18" t="s">
        <v>84</v>
      </c>
    </row>
    <row r="4139" spans="2:65" s="1" customFormat="1" ht="11.25">
      <c r="B4139" s="33"/>
      <c r="D4139" s="152" t="s">
        <v>648</v>
      </c>
      <c r="F4139" s="188" t="s">
        <v>3201</v>
      </c>
      <c r="H4139" s="189">
        <v>19.420000000000002</v>
      </c>
      <c r="L4139" s="33"/>
      <c r="M4139" s="155"/>
      <c r="T4139" s="57"/>
      <c r="AU4139" s="18" t="s">
        <v>84</v>
      </c>
    </row>
    <row r="4140" spans="2:65" s="1" customFormat="1" ht="11.25">
      <c r="B4140" s="33"/>
      <c r="D4140" s="152" t="s">
        <v>648</v>
      </c>
      <c r="F4140" s="188" t="s">
        <v>3142</v>
      </c>
      <c r="H4140" s="189">
        <v>0</v>
      </c>
      <c r="L4140" s="33"/>
      <c r="M4140" s="155"/>
      <c r="T4140" s="57"/>
      <c r="AU4140" s="18" t="s">
        <v>84</v>
      </c>
    </row>
    <row r="4141" spans="2:65" s="1" customFormat="1" ht="11.25">
      <c r="B4141" s="33"/>
      <c r="D4141" s="152" t="s">
        <v>648</v>
      </c>
      <c r="F4141" s="188" t="s">
        <v>3201</v>
      </c>
      <c r="H4141" s="189">
        <v>19.420000000000002</v>
      </c>
      <c r="L4141" s="33"/>
      <c r="M4141" s="155"/>
      <c r="T4141" s="57"/>
      <c r="AU4141" s="18" t="s">
        <v>84</v>
      </c>
    </row>
    <row r="4142" spans="2:65" s="1" customFormat="1" ht="11.25">
      <c r="B4142" s="33"/>
      <c r="D4142" s="152" t="s">
        <v>648</v>
      </c>
      <c r="F4142" s="188" t="s">
        <v>325</v>
      </c>
      <c r="H4142" s="189">
        <v>75.540000000000006</v>
      </c>
      <c r="L4142" s="33"/>
      <c r="M4142" s="155"/>
      <c r="T4142" s="57"/>
      <c r="AU4142" s="18" t="s">
        <v>84</v>
      </c>
    </row>
    <row r="4143" spans="2:65" s="1" customFormat="1" ht="24.2" customHeight="1">
      <c r="B4143" s="33"/>
      <c r="C4143" s="177" t="s">
        <v>4426</v>
      </c>
      <c r="D4143" s="177" t="s">
        <v>390</v>
      </c>
      <c r="E4143" s="178" t="s">
        <v>4427</v>
      </c>
      <c r="F4143" s="179" t="s">
        <v>4428</v>
      </c>
      <c r="G4143" s="180" t="s">
        <v>312</v>
      </c>
      <c r="H4143" s="181">
        <v>83.093999999999994</v>
      </c>
      <c r="I4143" s="182"/>
      <c r="J4143" s="183">
        <f>ROUND(I4143*H4143,2)</f>
        <v>0</v>
      </c>
      <c r="K4143" s="179" t="s">
        <v>1</v>
      </c>
      <c r="L4143" s="184"/>
      <c r="M4143" s="185" t="s">
        <v>1</v>
      </c>
      <c r="N4143" s="186" t="s">
        <v>40</v>
      </c>
      <c r="P4143" s="148">
        <f>O4143*H4143</f>
        <v>0</v>
      </c>
      <c r="Q4143" s="148">
        <v>2.5999999999999999E-3</v>
      </c>
      <c r="R4143" s="148">
        <f>Q4143*H4143</f>
        <v>0.21604439999999997</v>
      </c>
      <c r="S4143" s="148">
        <v>0</v>
      </c>
      <c r="T4143" s="149">
        <f>S4143*H4143</f>
        <v>0</v>
      </c>
      <c r="AR4143" s="150" t="s">
        <v>524</v>
      </c>
      <c r="AT4143" s="150" t="s">
        <v>390</v>
      </c>
      <c r="AU4143" s="150" t="s">
        <v>84</v>
      </c>
      <c r="AY4143" s="18" t="s">
        <v>307</v>
      </c>
      <c r="BE4143" s="151">
        <f>IF(N4143="základní",J4143,0)</f>
        <v>0</v>
      </c>
      <c r="BF4143" s="151">
        <f>IF(N4143="snížená",J4143,0)</f>
        <v>0</v>
      </c>
      <c r="BG4143" s="151">
        <f>IF(N4143="zákl. přenesená",J4143,0)</f>
        <v>0</v>
      </c>
      <c r="BH4143" s="151">
        <f>IF(N4143="sníž. přenesená",J4143,0)</f>
        <v>0</v>
      </c>
      <c r="BI4143" s="151">
        <f>IF(N4143="nulová",J4143,0)</f>
        <v>0</v>
      </c>
      <c r="BJ4143" s="18" t="s">
        <v>82</v>
      </c>
      <c r="BK4143" s="151">
        <f>ROUND(I4143*H4143,2)</f>
        <v>0</v>
      </c>
      <c r="BL4143" s="18" t="s">
        <v>417</v>
      </c>
      <c r="BM4143" s="150" t="s">
        <v>4429</v>
      </c>
    </row>
    <row r="4144" spans="2:65" s="1" customFormat="1" ht="19.5">
      <c r="B4144" s="33"/>
      <c r="D4144" s="152" t="s">
        <v>316</v>
      </c>
      <c r="F4144" s="153" t="s">
        <v>4428</v>
      </c>
      <c r="I4144" s="154"/>
      <c r="L4144" s="33"/>
      <c r="M4144" s="155"/>
      <c r="T4144" s="57"/>
      <c r="AT4144" s="18" t="s">
        <v>316</v>
      </c>
      <c r="AU4144" s="18" t="s">
        <v>84</v>
      </c>
    </row>
    <row r="4145" spans="2:65" s="13" customFormat="1" ht="11.25">
      <c r="B4145" s="162"/>
      <c r="D4145" s="152" t="s">
        <v>318</v>
      </c>
      <c r="F4145" s="164" t="s">
        <v>4430</v>
      </c>
      <c r="H4145" s="165">
        <v>83.093999999999994</v>
      </c>
      <c r="I4145" s="166"/>
      <c r="L4145" s="162"/>
      <c r="M4145" s="167"/>
      <c r="T4145" s="168"/>
      <c r="AT4145" s="163" t="s">
        <v>318</v>
      </c>
      <c r="AU4145" s="163" t="s">
        <v>84</v>
      </c>
      <c r="AV4145" s="13" t="s">
        <v>84</v>
      </c>
      <c r="AW4145" s="13" t="s">
        <v>4</v>
      </c>
      <c r="AX4145" s="13" t="s">
        <v>82</v>
      </c>
      <c r="AY4145" s="163" t="s">
        <v>307</v>
      </c>
    </row>
    <row r="4146" spans="2:65" s="1" customFormat="1" ht="16.5" customHeight="1">
      <c r="B4146" s="33"/>
      <c r="C4146" s="139" t="s">
        <v>4431</v>
      </c>
      <c r="D4146" s="139" t="s">
        <v>309</v>
      </c>
      <c r="E4146" s="140" t="s">
        <v>4432</v>
      </c>
      <c r="F4146" s="141" t="s">
        <v>4433</v>
      </c>
      <c r="G4146" s="142" t="s">
        <v>312</v>
      </c>
      <c r="H4146" s="143">
        <v>38.409999999999997</v>
      </c>
      <c r="I4146" s="144"/>
      <c r="J4146" s="145">
        <f>ROUND(I4146*H4146,2)</f>
        <v>0</v>
      </c>
      <c r="K4146" s="141" t="s">
        <v>313</v>
      </c>
      <c r="L4146" s="33"/>
      <c r="M4146" s="146" t="s">
        <v>1</v>
      </c>
      <c r="N4146" s="147" t="s">
        <v>40</v>
      </c>
      <c r="P4146" s="148">
        <f>O4146*H4146</f>
        <v>0</v>
      </c>
      <c r="Q4146" s="148">
        <v>2.9999999999999997E-4</v>
      </c>
      <c r="R4146" s="148">
        <f>Q4146*H4146</f>
        <v>1.1522999999999999E-2</v>
      </c>
      <c r="S4146" s="148">
        <v>0</v>
      </c>
      <c r="T4146" s="149">
        <f>S4146*H4146</f>
        <v>0</v>
      </c>
      <c r="AR4146" s="150" t="s">
        <v>417</v>
      </c>
      <c r="AT4146" s="150" t="s">
        <v>309</v>
      </c>
      <c r="AU4146" s="150" t="s">
        <v>84</v>
      </c>
      <c r="AY4146" s="18" t="s">
        <v>307</v>
      </c>
      <c r="BE4146" s="151">
        <f>IF(N4146="základní",J4146,0)</f>
        <v>0</v>
      </c>
      <c r="BF4146" s="151">
        <f>IF(N4146="snížená",J4146,0)</f>
        <v>0</v>
      </c>
      <c r="BG4146" s="151">
        <f>IF(N4146="zákl. přenesená",J4146,0)</f>
        <v>0</v>
      </c>
      <c r="BH4146" s="151">
        <f>IF(N4146="sníž. přenesená",J4146,0)</f>
        <v>0</v>
      </c>
      <c r="BI4146" s="151">
        <f>IF(N4146="nulová",J4146,0)</f>
        <v>0</v>
      </c>
      <c r="BJ4146" s="18" t="s">
        <v>82</v>
      </c>
      <c r="BK4146" s="151">
        <f>ROUND(I4146*H4146,2)</f>
        <v>0</v>
      </c>
      <c r="BL4146" s="18" t="s">
        <v>417</v>
      </c>
      <c r="BM4146" s="150" t="s">
        <v>4434</v>
      </c>
    </row>
    <row r="4147" spans="2:65" s="1" customFormat="1" ht="19.5">
      <c r="B4147" s="33"/>
      <c r="D4147" s="152" t="s">
        <v>316</v>
      </c>
      <c r="F4147" s="153" t="s">
        <v>4435</v>
      </c>
      <c r="I4147" s="154"/>
      <c r="L4147" s="33"/>
      <c r="M4147" s="155"/>
      <c r="T4147" s="57"/>
      <c r="AT4147" s="18" t="s">
        <v>316</v>
      </c>
      <c r="AU4147" s="18" t="s">
        <v>84</v>
      </c>
    </row>
    <row r="4148" spans="2:65" s="13" customFormat="1" ht="11.25">
      <c r="B4148" s="162"/>
      <c r="D4148" s="152" t="s">
        <v>318</v>
      </c>
      <c r="E4148" s="163" t="s">
        <v>1</v>
      </c>
      <c r="F4148" s="164" t="s">
        <v>161</v>
      </c>
      <c r="H4148" s="165">
        <v>38.409999999999997</v>
      </c>
      <c r="I4148" s="166"/>
      <c r="L4148" s="162"/>
      <c r="M4148" s="167"/>
      <c r="T4148" s="168"/>
      <c r="AT4148" s="163" t="s">
        <v>318</v>
      </c>
      <c r="AU4148" s="163" t="s">
        <v>84</v>
      </c>
      <c r="AV4148" s="13" t="s">
        <v>84</v>
      </c>
      <c r="AW4148" s="13" t="s">
        <v>32</v>
      </c>
      <c r="AX4148" s="13" t="s">
        <v>82</v>
      </c>
      <c r="AY4148" s="163" t="s">
        <v>307</v>
      </c>
    </row>
    <row r="4149" spans="2:65" s="1" customFormat="1" ht="11.25">
      <c r="B4149" s="33"/>
      <c r="D4149" s="152" t="s">
        <v>648</v>
      </c>
      <c r="F4149" s="187" t="s">
        <v>732</v>
      </c>
      <c r="L4149" s="33"/>
      <c r="M4149" s="155"/>
      <c r="T4149" s="57"/>
      <c r="AU4149" s="18" t="s">
        <v>84</v>
      </c>
    </row>
    <row r="4150" spans="2:65" s="1" customFormat="1" ht="11.25">
      <c r="B4150" s="33"/>
      <c r="D4150" s="152" t="s">
        <v>648</v>
      </c>
      <c r="F4150" s="188" t="s">
        <v>3104</v>
      </c>
      <c r="H4150" s="189">
        <v>0</v>
      </c>
      <c r="L4150" s="33"/>
      <c r="M4150" s="155"/>
      <c r="T4150" s="57"/>
      <c r="AU4150" s="18" t="s">
        <v>84</v>
      </c>
    </row>
    <row r="4151" spans="2:65" s="1" customFormat="1" ht="11.25">
      <c r="B4151" s="33"/>
      <c r="D4151" s="152" t="s">
        <v>648</v>
      </c>
      <c r="F4151" s="188" t="s">
        <v>3368</v>
      </c>
      <c r="H4151" s="189">
        <v>26.01</v>
      </c>
      <c r="L4151" s="33"/>
      <c r="M4151" s="155"/>
      <c r="T4151" s="57"/>
      <c r="AU4151" s="18" t="s">
        <v>84</v>
      </c>
    </row>
    <row r="4152" spans="2:65" s="1" customFormat="1" ht="11.25">
      <c r="B4152" s="33"/>
      <c r="D4152" s="152" t="s">
        <v>648</v>
      </c>
      <c r="F4152" s="188" t="s">
        <v>3106</v>
      </c>
      <c r="H4152" s="189">
        <v>0</v>
      </c>
      <c r="L4152" s="33"/>
      <c r="M4152" s="155"/>
      <c r="T4152" s="57"/>
      <c r="AU4152" s="18" t="s">
        <v>84</v>
      </c>
    </row>
    <row r="4153" spans="2:65" s="1" customFormat="1" ht="11.25">
      <c r="B4153" s="33"/>
      <c r="D4153" s="152" t="s">
        <v>648</v>
      </c>
      <c r="F4153" s="188" t="s">
        <v>3369</v>
      </c>
      <c r="H4153" s="189">
        <v>12.4</v>
      </c>
      <c r="L4153" s="33"/>
      <c r="M4153" s="155"/>
      <c r="T4153" s="57"/>
      <c r="AU4153" s="18" t="s">
        <v>84</v>
      </c>
    </row>
    <row r="4154" spans="2:65" s="1" customFormat="1" ht="11.25">
      <c r="B4154" s="33"/>
      <c r="D4154" s="152" t="s">
        <v>648</v>
      </c>
      <c r="F4154" s="188" t="s">
        <v>325</v>
      </c>
      <c r="H4154" s="189">
        <v>38.409999999999997</v>
      </c>
      <c r="L4154" s="33"/>
      <c r="M4154" s="155"/>
      <c r="T4154" s="57"/>
      <c r="AU4154" s="18" t="s">
        <v>84</v>
      </c>
    </row>
    <row r="4155" spans="2:65" s="1" customFormat="1" ht="33" customHeight="1">
      <c r="B4155" s="33"/>
      <c r="C4155" s="177" t="s">
        <v>4436</v>
      </c>
      <c r="D4155" s="177" t="s">
        <v>390</v>
      </c>
      <c r="E4155" s="178" t="s">
        <v>4437</v>
      </c>
      <c r="F4155" s="179" t="s">
        <v>4438</v>
      </c>
      <c r="G4155" s="180" t="s">
        <v>312</v>
      </c>
      <c r="H4155" s="181">
        <v>42.250999999999998</v>
      </c>
      <c r="I4155" s="182"/>
      <c r="J4155" s="183">
        <f>ROUND(I4155*H4155,2)</f>
        <v>0</v>
      </c>
      <c r="K4155" s="179" t="s">
        <v>313</v>
      </c>
      <c r="L4155" s="184"/>
      <c r="M4155" s="185" t="s">
        <v>1</v>
      </c>
      <c r="N4155" s="186" t="s">
        <v>40</v>
      </c>
      <c r="P4155" s="148">
        <f>O4155*H4155</f>
        <v>0</v>
      </c>
      <c r="Q4155" s="148">
        <v>1.8E-3</v>
      </c>
      <c r="R4155" s="148">
        <f>Q4155*H4155</f>
        <v>7.6051799999999989E-2</v>
      </c>
      <c r="S4155" s="148">
        <v>0</v>
      </c>
      <c r="T4155" s="149">
        <f>S4155*H4155</f>
        <v>0</v>
      </c>
      <c r="AR4155" s="150" t="s">
        <v>524</v>
      </c>
      <c r="AT4155" s="150" t="s">
        <v>390</v>
      </c>
      <c r="AU4155" s="150" t="s">
        <v>84</v>
      </c>
      <c r="AY4155" s="18" t="s">
        <v>307</v>
      </c>
      <c r="BE4155" s="151">
        <f>IF(N4155="základní",J4155,0)</f>
        <v>0</v>
      </c>
      <c r="BF4155" s="151">
        <f>IF(N4155="snížená",J4155,0)</f>
        <v>0</v>
      </c>
      <c r="BG4155" s="151">
        <f>IF(N4155="zákl. přenesená",J4155,0)</f>
        <v>0</v>
      </c>
      <c r="BH4155" s="151">
        <f>IF(N4155="sníž. přenesená",J4155,0)</f>
        <v>0</v>
      </c>
      <c r="BI4155" s="151">
        <f>IF(N4155="nulová",J4155,0)</f>
        <v>0</v>
      </c>
      <c r="BJ4155" s="18" t="s">
        <v>82</v>
      </c>
      <c r="BK4155" s="151">
        <f>ROUND(I4155*H4155,2)</f>
        <v>0</v>
      </c>
      <c r="BL4155" s="18" t="s">
        <v>417</v>
      </c>
      <c r="BM4155" s="150" t="s">
        <v>4439</v>
      </c>
    </row>
    <row r="4156" spans="2:65" s="1" customFormat="1" ht="19.5">
      <c r="B4156" s="33"/>
      <c r="D4156" s="152" t="s">
        <v>316</v>
      </c>
      <c r="F4156" s="153" t="s">
        <v>4438</v>
      </c>
      <c r="I4156" s="154"/>
      <c r="L4156" s="33"/>
      <c r="M4156" s="155"/>
      <c r="T4156" s="57"/>
      <c r="AT4156" s="18" t="s">
        <v>316</v>
      </c>
      <c r="AU4156" s="18" t="s">
        <v>84</v>
      </c>
    </row>
    <row r="4157" spans="2:65" s="13" customFormat="1" ht="11.25">
      <c r="B4157" s="162"/>
      <c r="D4157" s="152" t="s">
        <v>318</v>
      </c>
      <c r="F4157" s="164" t="s">
        <v>4440</v>
      </c>
      <c r="H4157" s="165">
        <v>42.250999999999998</v>
      </c>
      <c r="I4157" s="166"/>
      <c r="L4157" s="162"/>
      <c r="M4157" s="167"/>
      <c r="T4157" s="168"/>
      <c r="AT4157" s="163" t="s">
        <v>318</v>
      </c>
      <c r="AU4157" s="163" t="s">
        <v>84</v>
      </c>
      <c r="AV4157" s="13" t="s">
        <v>84</v>
      </c>
      <c r="AW4157" s="13" t="s">
        <v>4</v>
      </c>
      <c r="AX4157" s="13" t="s">
        <v>82</v>
      </c>
      <c r="AY4157" s="163" t="s">
        <v>307</v>
      </c>
    </row>
    <row r="4158" spans="2:65" s="1" customFormat="1" ht="24.2" customHeight="1">
      <c r="B4158" s="33"/>
      <c r="C4158" s="139" t="s">
        <v>4441</v>
      </c>
      <c r="D4158" s="139" t="s">
        <v>309</v>
      </c>
      <c r="E4158" s="140" t="s">
        <v>1967</v>
      </c>
      <c r="F4158" s="141" t="s">
        <v>1968</v>
      </c>
      <c r="G4158" s="142" t="s">
        <v>312</v>
      </c>
      <c r="H4158" s="143">
        <v>532.55200000000002</v>
      </c>
      <c r="I4158" s="144"/>
      <c r="J4158" s="145">
        <f>ROUND(I4158*H4158,2)</f>
        <v>0</v>
      </c>
      <c r="K4158" s="141" t="s">
        <v>313</v>
      </c>
      <c r="L4158" s="33"/>
      <c r="M4158" s="146" t="s">
        <v>1</v>
      </c>
      <c r="N4158" s="147" t="s">
        <v>40</v>
      </c>
      <c r="P4158" s="148">
        <f>O4158*H4158</f>
        <v>0</v>
      </c>
      <c r="Q4158" s="148">
        <v>4.0000000000000002E-4</v>
      </c>
      <c r="R4158" s="148">
        <f>Q4158*H4158</f>
        <v>0.21302080000000001</v>
      </c>
      <c r="S4158" s="148">
        <v>0</v>
      </c>
      <c r="T4158" s="149">
        <f>S4158*H4158</f>
        <v>0</v>
      </c>
      <c r="AR4158" s="150" t="s">
        <v>417</v>
      </c>
      <c r="AT4158" s="150" t="s">
        <v>309</v>
      </c>
      <c r="AU4158" s="150" t="s">
        <v>84</v>
      </c>
      <c r="AY4158" s="18" t="s">
        <v>307</v>
      </c>
      <c r="BE4158" s="151">
        <f>IF(N4158="základní",J4158,0)</f>
        <v>0</v>
      </c>
      <c r="BF4158" s="151">
        <f>IF(N4158="snížená",J4158,0)</f>
        <v>0</v>
      </c>
      <c r="BG4158" s="151">
        <f>IF(N4158="zákl. přenesená",J4158,0)</f>
        <v>0</v>
      </c>
      <c r="BH4158" s="151">
        <f>IF(N4158="sníž. přenesená",J4158,0)</f>
        <v>0</v>
      </c>
      <c r="BI4158" s="151">
        <f>IF(N4158="nulová",J4158,0)</f>
        <v>0</v>
      </c>
      <c r="BJ4158" s="18" t="s">
        <v>82</v>
      </c>
      <c r="BK4158" s="151">
        <f>ROUND(I4158*H4158,2)</f>
        <v>0</v>
      </c>
      <c r="BL4158" s="18" t="s">
        <v>417</v>
      </c>
      <c r="BM4158" s="150" t="s">
        <v>4442</v>
      </c>
    </row>
    <row r="4159" spans="2:65" s="1" customFormat="1" ht="19.5">
      <c r="B4159" s="33"/>
      <c r="D4159" s="152" t="s">
        <v>316</v>
      </c>
      <c r="F4159" s="153" t="s">
        <v>1970</v>
      </c>
      <c r="I4159" s="154"/>
      <c r="L4159" s="33"/>
      <c r="M4159" s="155"/>
      <c r="T4159" s="57"/>
      <c r="AT4159" s="18" t="s">
        <v>316</v>
      </c>
      <c r="AU4159" s="18" t="s">
        <v>84</v>
      </c>
    </row>
    <row r="4160" spans="2:65" s="13" customFormat="1" ht="11.25">
      <c r="B4160" s="162"/>
      <c r="D4160" s="152" t="s">
        <v>318</v>
      </c>
      <c r="E4160" s="163" t="s">
        <v>1</v>
      </c>
      <c r="F4160" s="164" t="s">
        <v>4443</v>
      </c>
      <c r="H4160" s="165">
        <v>529.10199999999998</v>
      </c>
      <c r="I4160" s="166"/>
      <c r="L4160" s="162"/>
      <c r="M4160" s="167"/>
      <c r="T4160" s="168"/>
      <c r="AT4160" s="163" t="s">
        <v>318</v>
      </c>
      <c r="AU4160" s="163" t="s">
        <v>84</v>
      </c>
      <c r="AV4160" s="13" t="s">
        <v>84</v>
      </c>
      <c r="AW4160" s="13" t="s">
        <v>32</v>
      </c>
      <c r="AX4160" s="13" t="s">
        <v>75</v>
      </c>
      <c r="AY4160" s="163" t="s">
        <v>307</v>
      </c>
    </row>
    <row r="4161" spans="2:51" s="12" customFormat="1" ht="11.25">
      <c r="B4161" s="156"/>
      <c r="D4161" s="152" t="s">
        <v>318</v>
      </c>
      <c r="E4161" s="157" t="s">
        <v>1</v>
      </c>
      <c r="F4161" s="158" t="s">
        <v>4444</v>
      </c>
      <c r="H4161" s="157" t="s">
        <v>1</v>
      </c>
      <c r="I4161" s="159"/>
      <c r="L4161" s="156"/>
      <c r="M4161" s="160"/>
      <c r="T4161" s="161"/>
      <c r="AT4161" s="157" t="s">
        <v>318</v>
      </c>
      <c r="AU4161" s="157" t="s">
        <v>84</v>
      </c>
      <c r="AV4161" s="12" t="s">
        <v>82</v>
      </c>
      <c r="AW4161" s="12" t="s">
        <v>32</v>
      </c>
      <c r="AX4161" s="12" t="s">
        <v>75</v>
      </c>
      <c r="AY4161" s="157" t="s">
        <v>307</v>
      </c>
    </row>
    <row r="4162" spans="2:51" s="13" customFormat="1" ht="11.25">
      <c r="B4162" s="162"/>
      <c r="D4162" s="152" t="s">
        <v>318</v>
      </c>
      <c r="E4162" s="163" t="s">
        <v>1</v>
      </c>
      <c r="F4162" s="164" t="s">
        <v>4445</v>
      </c>
      <c r="H4162" s="165">
        <v>3.45</v>
      </c>
      <c r="I4162" s="166"/>
      <c r="L4162" s="162"/>
      <c r="M4162" s="167"/>
      <c r="T4162" s="168"/>
      <c r="AT4162" s="163" t="s">
        <v>318</v>
      </c>
      <c r="AU4162" s="163" t="s">
        <v>84</v>
      </c>
      <c r="AV4162" s="13" t="s">
        <v>84</v>
      </c>
      <c r="AW4162" s="13" t="s">
        <v>32</v>
      </c>
      <c r="AX4162" s="13" t="s">
        <v>75</v>
      </c>
      <c r="AY4162" s="163" t="s">
        <v>307</v>
      </c>
    </row>
    <row r="4163" spans="2:51" s="14" customFormat="1" ht="11.25">
      <c r="B4163" s="169"/>
      <c r="D4163" s="152" t="s">
        <v>318</v>
      </c>
      <c r="E4163" s="170" t="s">
        <v>1</v>
      </c>
      <c r="F4163" s="171" t="s">
        <v>325</v>
      </c>
      <c r="H4163" s="172">
        <v>532.55200000000002</v>
      </c>
      <c r="I4163" s="173"/>
      <c r="L4163" s="169"/>
      <c r="M4163" s="174"/>
      <c r="T4163" s="175"/>
      <c r="AT4163" s="170" t="s">
        <v>318</v>
      </c>
      <c r="AU4163" s="170" t="s">
        <v>84</v>
      </c>
      <c r="AV4163" s="14" t="s">
        <v>314</v>
      </c>
      <c r="AW4163" s="14" t="s">
        <v>32</v>
      </c>
      <c r="AX4163" s="14" t="s">
        <v>82</v>
      </c>
      <c r="AY4163" s="170" t="s">
        <v>307</v>
      </c>
    </row>
    <row r="4164" spans="2:51" s="1" customFormat="1" ht="11.25">
      <c r="B4164" s="33"/>
      <c r="D4164" s="152" t="s">
        <v>648</v>
      </c>
      <c r="F4164" s="187" t="s">
        <v>3370</v>
      </c>
      <c r="L4164" s="33"/>
      <c r="M4164" s="155"/>
      <c r="T4164" s="57"/>
      <c r="AU4164" s="18" t="s">
        <v>84</v>
      </c>
    </row>
    <row r="4165" spans="2:51" s="1" customFormat="1" ht="11.25">
      <c r="B4165" s="33"/>
      <c r="D4165" s="152" t="s">
        <v>648</v>
      </c>
      <c r="F4165" s="188" t="s">
        <v>3087</v>
      </c>
      <c r="H4165" s="189">
        <v>0</v>
      </c>
      <c r="L4165" s="33"/>
      <c r="M4165" s="155"/>
      <c r="T4165" s="57"/>
      <c r="AU4165" s="18" t="s">
        <v>84</v>
      </c>
    </row>
    <row r="4166" spans="2:51" s="1" customFormat="1" ht="11.25">
      <c r="B4166" s="33"/>
      <c r="D4166" s="152" t="s">
        <v>648</v>
      </c>
      <c r="F4166" s="188" t="s">
        <v>3088</v>
      </c>
      <c r="H4166" s="189">
        <v>33.130000000000003</v>
      </c>
      <c r="L4166" s="33"/>
      <c r="M4166" s="155"/>
      <c r="T4166" s="57"/>
      <c r="AU4166" s="18" t="s">
        <v>84</v>
      </c>
    </row>
    <row r="4167" spans="2:51" s="1" customFormat="1" ht="11.25">
      <c r="B4167" s="33"/>
      <c r="D4167" s="152" t="s">
        <v>648</v>
      </c>
      <c r="F4167" s="188" t="s">
        <v>3100</v>
      </c>
      <c r="H4167" s="189">
        <v>0</v>
      </c>
      <c r="L4167" s="33"/>
      <c r="M4167" s="155"/>
      <c r="T4167" s="57"/>
      <c r="AU4167" s="18" t="s">
        <v>84</v>
      </c>
    </row>
    <row r="4168" spans="2:51" s="1" customFormat="1" ht="11.25">
      <c r="B4168" s="33"/>
      <c r="D4168" s="152" t="s">
        <v>648</v>
      </c>
      <c r="F4168" s="188" t="s">
        <v>3371</v>
      </c>
      <c r="H4168" s="189">
        <v>25.53</v>
      </c>
      <c r="L4168" s="33"/>
      <c r="M4168" s="155"/>
      <c r="T4168" s="57"/>
      <c r="AU4168" s="18" t="s">
        <v>84</v>
      </c>
    </row>
    <row r="4169" spans="2:51" s="1" customFormat="1" ht="11.25">
      <c r="B4169" s="33"/>
      <c r="D4169" s="152" t="s">
        <v>648</v>
      </c>
      <c r="F4169" s="188" t="s">
        <v>3089</v>
      </c>
      <c r="H4169" s="189">
        <v>0</v>
      </c>
      <c r="L4169" s="33"/>
      <c r="M4169" s="155"/>
      <c r="T4169" s="57"/>
      <c r="AU4169" s="18" t="s">
        <v>84</v>
      </c>
    </row>
    <row r="4170" spans="2:51" s="1" customFormat="1" ht="11.25">
      <c r="B4170" s="33"/>
      <c r="D4170" s="152" t="s">
        <v>648</v>
      </c>
      <c r="F4170" s="188" t="s">
        <v>3090</v>
      </c>
      <c r="H4170" s="189">
        <v>3.74</v>
      </c>
      <c r="L4170" s="33"/>
      <c r="M4170" s="155"/>
      <c r="T4170" s="57"/>
      <c r="AU4170" s="18" t="s">
        <v>84</v>
      </c>
    </row>
    <row r="4171" spans="2:51" s="1" customFormat="1" ht="11.25">
      <c r="B4171" s="33"/>
      <c r="D4171" s="152" t="s">
        <v>648</v>
      </c>
      <c r="F4171" s="188" t="s">
        <v>3121</v>
      </c>
      <c r="H4171" s="189">
        <v>0</v>
      </c>
      <c r="L4171" s="33"/>
      <c r="M4171" s="155"/>
      <c r="T4171" s="57"/>
      <c r="AU4171" s="18" t="s">
        <v>84</v>
      </c>
    </row>
    <row r="4172" spans="2:51" s="1" customFormat="1" ht="11.25">
      <c r="B4172" s="33"/>
      <c r="D4172" s="152" t="s">
        <v>648</v>
      </c>
      <c r="F4172" s="188" t="s">
        <v>3372</v>
      </c>
      <c r="H4172" s="189">
        <v>70.760000000000005</v>
      </c>
      <c r="L4172" s="33"/>
      <c r="M4172" s="155"/>
      <c r="T4172" s="57"/>
      <c r="AU4172" s="18" t="s">
        <v>84</v>
      </c>
    </row>
    <row r="4173" spans="2:51" s="1" customFormat="1" ht="11.25">
      <c r="B4173" s="33"/>
      <c r="D4173" s="152" t="s">
        <v>648</v>
      </c>
      <c r="F4173" s="188" t="s">
        <v>3373</v>
      </c>
      <c r="H4173" s="189">
        <v>0</v>
      </c>
      <c r="L4173" s="33"/>
      <c r="M4173" s="155"/>
      <c r="T4173" s="57"/>
      <c r="AU4173" s="18" t="s">
        <v>84</v>
      </c>
    </row>
    <row r="4174" spans="2:51" s="1" customFormat="1" ht="11.25">
      <c r="B4174" s="33"/>
      <c r="D4174" s="152" t="s">
        <v>648</v>
      </c>
      <c r="F4174" s="188" t="s">
        <v>3374</v>
      </c>
      <c r="H4174" s="189">
        <v>26.89</v>
      </c>
      <c r="L4174" s="33"/>
      <c r="M4174" s="155"/>
      <c r="T4174" s="57"/>
      <c r="AU4174" s="18" t="s">
        <v>84</v>
      </c>
    </row>
    <row r="4175" spans="2:51" s="1" customFormat="1" ht="11.25">
      <c r="B4175" s="33"/>
      <c r="D4175" s="152" t="s">
        <v>648</v>
      </c>
      <c r="F4175" s="188" t="s">
        <v>3091</v>
      </c>
      <c r="H4175" s="189">
        <v>0</v>
      </c>
      <c r="L4175" s="33"/>
      <c r="M4175" s="155"/>
      <c r="T4175" s="57"/>
      <c r="AU4175" s="18" t="s">
        <v>84</v>
      </c>
    </row>
    <row r="4176" spans="2:51" s="1" customFormat="1" ht="11.25">
      <c r="B4176" s="33"/>
      <c r="D4176" s="152" t="s">
        <v>648</v>
      </c>
      <c r="F4176" s="188" t="s">
        <v>3092</v>
      </c>
      <c r="H4176" s="189">
        <v>14.77</v>
      </c>
      <c r="L4176" s="33"/>
      <c r="M4176" s="155"/>
      <c r="T4176" s="57"/>
      <c r="AU4176" s="18" t="s">
        <v>84</v>
      </c>
    </row>
    <row r="4177" spans="2:47" s="1" customFormat="1" ht="11.25">
      <c r="B4177" s="33"/>
      <c r="D4177" s="152" t="s">
        <v>648</v>
      </c>
      <c r="F4177" s="188" t="s">
        <v>3132</v>
      </c>
      <c r="H4177" s="189">
        <v>0</v>
      </c>
      <c r="L4177" s="33"/>
      <c r="M4177" s="155"/>
      <c r="T4177" s="57"/>
      <c r="AU4177" s="18" t="s">
        <v>84</v>
      </c>
    </row>
    <row r="4178" spans="2:47" s="1" customFormat="1" ht="11.25">
      <c r="B4178" s="33"/>
      <c r="D4178" s="152" t="s">
        <v>648</v>
      </c>
      <c r="F4178" s="188" t="s">
        <v>3200</v>
      </c>
      <c r="H4178" s="189">
        <v>2.1019999999999999</v>
      </c>
      <c r="L4178" s="33"/>
      <c r="M4178" s="155"/>
      <c r="T4178" s="57"/>
      <c r="AU4178" s="18" t="s">
        <v>84</v>
      </c>
    </row>
    <row r="4179" spans="2:47" s="1" customFormat="1" ht="11.25">
      <c r="B4179" s="33"/>
      <c r="D4179" s="152" t="s">
        <v>648</v>
      </c>
      <c r="F4179" s="188" t="s">
        <v>325</v>
      </c>
      <c r="H4179" s="189">
        <v>176.922</v>
      </c>
      <c r="L4179" s="33"/>
      <c r="M4179" s="155"/>
      <c r="T4179" s="57"/>
      <c r="AU4179" s="18" t="s">
        <v>84</v>
      </c>
    </row>
    <row r="4180" spans="2:47" s="1" customFormat="1" ht="11.25">
      <c r="B4180" s="33"/>
      <c r="D4180" s="152" t="s">
        <v>648</v>
      </c>
      <c r="F4180" s="187" t="s">
        <v>4372</v>
      </c>
      <c r="L4180" s="33"/>
      <c r="M4180" s="155"/>
      <c r="T4180" s="57"/>
      <c r="AU4180" s="18" t="s">
        <v>84</v>
      </c>
    </row>
    <row r="4181" spans="2:47" s="1" customFormat="1" ht="11.25">
      <c r="B4181" s="33"/>
      <c r="D4181" s="152" t="s">
        <v>648</v>
      </c>
      <c r="F4181" s="188" t="s">
        <v>777</v>
      </c>
      <c r="H4181" s="189">
        <v>0</v>
      </c>
      <c r="L4181" s="33"/>
      <c r="M4181" s="155"/>
      <c r="T4181" s="57"/>
      <c r="AU4181" s="18" t="s">
        <v>84</v>
      </c>
    </row>
    <row r="4182" spans="2:47" s="1" customFormat="1" ht="11.25">
      <c r="B4182" s="33"/>
      <c r="D4182" s="152" t="s">
        <v>648</v>
      </c>
      <c r="F4182" s="188" t="s">
        <v>3550</v>
      </c>
      <c r="H4182" s="189">
        <v>36.89</v>
      </c>
      <c r="L4182" s="33"/>
      <c r="M4182" s="155"/>
      <c r="T4182" s="57"/>
      <c r="AU4182" s="18" t="s">
        <v>84</v>
      </c>
    </row>
    <row r="4183" spans="2:47" s="1" customFormat="1" ht="11.25">
      <c r="B4183" s="33"/>
      <c r="D4183" s="152" t="s">
        <v>648</v>
      </c>
      <c r="F4183" s="188" t="s">
        <v>3459</v>
      </c>
      <c r="H4183" s="189">
        <v>0</v>
      </c>
      <c r="L4183" s="33"/>
      <c r="M4183" s="155"/>
      <c r="T4183" s="57"/>
      <c r="AU4183" s="18" t="s">
        <v>84</v>
      </c>
    </row>
    <row r="4184" spans="2:47" s="1" customFormat="1" ht="11.25">
      <c r="B4184" s="33"/>
      <c r="D4184" s="152" t="s">
        <v>648</v>
      </c>
      <c r="F4184" s="188" t="s">
        <v>3551</v>
      </c>
      <c r="H4184" s="189">
        <v>14.16</v>
      </c>
      <c r="L4184" s="33"/>
      <c r="M4184" s="155"/>
      <c r="T4184" s="57"/>
      <c r="AU4184" s="18" t="s">
        <v>84</v>
      </c>
    </row>
    <row r="4185" spans="2:47" s="1" customFormat="1" ht="11.25">
      <c r="B4185" s="33"/>
      <c r="D4185" s="152" t="s">
        <v>648</v>
      </c>
      <c r="F4185" s="188" t="s">
        <v>3554</v>
      </c>
      <c r="H4185" s="189">
        <v>0</v>
      </c>
      <c r="L4185" s="33"/>
      <c r="M4185" s="155"/>
      <c r="T4185" s="57"/>
      <c r="AU4185" s="18" t="s">
        <v>84</v>
      </c>
    </row>
    <row r="4186" spans="2:47" s="1" customFormat="1" ht="11.25">
      <c r="B4186" s="33"/>
      <c r="D4186" s="152" t="s">
        <v>648</v>
      </c>
      <c r="F4186" s="188" t="s">
        <v>4373</v>
      </c>
      <c r="H4186" s="189">
        <v>17.02</v>
      </c>
      <c r="L4186" s="33"/>
      <c r="M4186" s="155"/>
      <c r="T4186" s="57"/>
      <c r="AU4186" s="18" t="s">
        <v>84</v>
      </c>
    </row>
    <row r="4187" spans="2:47" s="1" customFormat="1" ht="11.25">
      <c r="B4187" s="33"/>
      <c r="D4187" s="152" t="s">
        <v>648</v>
      </c>
      <c r="F4187" s="188" t="s">
        <v>3556</v>
      </c>
      <c r="H4187" s="189">
        <v>0</v>
      </c>
      <c r="L4187" s="33"/>
      <c r="M4187" s="155"/>
      <c r="T4187" s="57"/>
      <c r="AU4187" s="18" t="s">
        <v>84</v>
      </c>
    </row>
    <row r="4188" spans="2:47" s="1" customFormat="1" ht="11.25">
      <c r="B4188" s="33"/>
      <c r="D4188" s="152" t="s">
        <v>648</v>
      </c>
      <c r="F4188" s="188" t="s">
        <v>3589</v>
      </c>
      <c r="H4188" s="189">
        <v>13</v>
      </c>
      <c r="L4188" s="33"/>
      <c r="M4188" s="155"/>
      <c r="T4188" s="57"/>
      <c r="AU4188" s="18" t="s">
        <v>84</v>
      </c>
    </row>
    <row r="4189" spans="2:47" s="1" customFormat="1" ht="11.25">
      <c r="B4189" s="33"/>
      <c r="D4189" s="152" t="s">
        <v>648</v>
      </c>
      <c r="F4189" s="188" t="s">
        <v>3558</v>
      </c>
      <c r="H4189" s="189">
        <v>0</v>
      </c>
      <c r="L4189" s="33"/>
      <c r="M4189" s="155"/>
      <c r="T4189" s="57"/>
      <c r="AU4189" s="18" t="s">
        <v>84</v>
      </c>
    </row>
    <row r="4190" spans="2:47" s="1" customFormat="1" ht="11.25">
      <c r="B4190" s="33"/>
      <c r="D4190" s="152" t="s">
        <v>648</v>
      </c>
      <c r="F4190" s="188" t="s">
        <v>3559</v>
      </c>
      <c r="H4190" s="189">
        <v>14.37</v>
      </c>
      <c r="L4190" s="33"/>
      <c r="M4190" s="155"/>
      <c r="T4190" s="57"/>
      <c r="AU4190" s="18" t="s">
        <v>84</v>
      </c>
    </row>
    <row r="4191" spans="2:47" s="1" customFormat="1" ht="11.25">
      <c r="B4191" s="33"/>
      <c r="D4191" s="152" t="s">
        <v>648</v>
      </c>
      <c r="F4191" s="188" t="s">
        <v>325</v>
      </c>
      <c r="H4191" s="189">
        <v>95.44</v>
      </c>
      <c r="L4191" s="33"/>
      <c r="M4191" s="155"/>
      <c r="T4191" s="57"/>
      <c r="AU4191" s="18" t="s">
        <v>84</v>
      </c>
    </row>
    <row r="4192" spans="2:47" s="1" customFormat="1" ht="11.25">
      <c r="B4192" s="33"/>
      <c r="D4192" s="152" t="s">
        <v>648</v>
      </c>
      <c r="F4192" s="187" t="s">
        <v>3390</v>
      </c>
      <c r="L4192" s="33"/>
      <c r="M4192" s="155"/>
      <c r="T4192" s="57"/>
      <c r="AU4192" s="18" t="s">
        <v>84</v>
      </c>
    </row>
    <row r="4193" spans="2:65" s="1" customFormat="1" ht="11.25">
      <c r="B4193" s="33"/>
      <c r="D4193" s="152" t="s">
        <v>648</v>
      </c>
      <c r="F4193" s="188" t="s">
        <v>3145</v>
      </c>
      <c r="H4193" s="189">
        <v>0</v>
      </c>
      <c r="L4193" s="33"/>
      <c r="M4193" s="155"/>
      <c r="T4193" s="57"/>
      <c r="AU4193" s="18" t="s">
        <v>84</v>
      </c>
    </row>
    <row r="4194" spans="2:65" s="1" customFormat="1" ht="11.25">
      <c r="B4194" s="33"/>
      <c r="D4194" s="152" t="s">
        <v>648</v>
      </c>
      <c r="F4194" s="188" t="s">
        <v>3391</v>
      </c>
      <c r="H4194" s="189">
        <v>28.74</v>
      </c>
      <c r="L4194" s="33"/>
      <c r="M4194" s="155"/>
      <c r="T4194" s="57"/>
      <c r="AU4194" s="18" t="s">
        <v>84</v>
      </c>
    </row>
    <row r="4195" spans="2:65" s="1" customFormat="1" ht="11.25">
      <c r="B4195" s="33"/>
      <c r="D4195" s="152" t="s">
        <v>648</v>
      </c>
      <c r="F4195" s="188" t="s">
        <v>3147</v>
      </c>
      <c r="H4195" s="189">
        <v>0</v>
      </c>
      <c r="L4195" s="33"/>
      <c r="M4195" s="155"/>
      <c r="T4195" s="57"/>
      <c r="AU4195" s="18" t="s">
        <v>84</v>
      </c>
    </row>
    <row r="4196" spans="2:65" s="1" customFormat="1" ht="11.25">
      <c r="B4196" s="33"/>
      <c r="D4196" s="152" t="s">
        <v>648</v>
      </c>
      <c r="F4196" s="188" t="s">
        <v>3392</v>
      </c>
      <c r="H4196" s="189">
        <v>56.7</v>
      </c>
      <c r="L4196" s="33"/>
      <c r="M4196" s="155"/>
      <c r="T4196" s="57"/>
      <c r="AU4196" s="18" t="s">
        <v>84</v>
      </c>
    </row>
    <row r="4197" spans="2:65" s="1" customFormat="1" ht="11.25">
      <c r="B4197" s="33"/>
      <c r="D4197" s="152" t="s">
        <v>648</v>
      </c>
      <c r="F4197" s="188" t="s">
        <v>3149</v>
      </c>
      <c r="H4197" s="189">
        <v>0</v>
      </c>
      <c r="L4197" s="33"/>
      <c r="M4197" s="155"/>
      <c r="T4197" s="57"/>
      <c r="AU4197" s="18" t="s">
        <v>84</v>
      </c>
    </row>
    <row r="4198" spans="2:65" s="1" customFormat="1" ht="11.25">
      <c r="B4198" s="33"/>
      <c r="D4198" s="152" t="s">
        <v>648</v>
      </c>
      <c r="F4198" s="188" t="s">
        <v>3393</v>
      </c>
      <c r="H4198" s="189">
        <v>56.51</v>
      </c>
      <c r="L4198" s="33"/>
      <c r="M4198" s="155"/>
      <c r="T4198" s="57"/>
      <c r="AU4198" s="18" t="s">
        <v>84</v>
      </c>
    </row>
    <row r="4199" spans="2:65" s="1" customFormat="1" ht="11.25">
      <c r="B4199" s="33"/>
      <c r="D4199" s="152" t="s">
        <v>648</v>
      </c>
      <c r="F4199" s="188" t="s">
        <v>3151</v>
      </c>
      <c r="H4199" s="189">
        <v>0</v>
      </c>
      <c r="L4199" s="33"/>
      <c r="M4199" s="155"/>
      <c r="T4199" s="57"/>
      <c r="AU4199" s="18" t="s">
        <v>84</v>
      </c>
    </row>
    <row r="4200" spans="2:65" s="1" customFormat="1" ht="11.25">
      <c r="B4200" s="33"/>
      <c r="D4200" s="152" t="s">
        <v>648</v>
      </c>
      <c r="F4200" s="188" t="s">
        <v>3394</v>
      </c>
      <c r="H4200" s="189">
        <v>56.74</v>
      </c>
      <c r="L4200" s="33"/>
      <c r="M4200" s="155"/>
      <c r="T4200" s="57"/>
      <c r="AU4200" s="18" t="s">
        <v>84</v>
      </c>
    </row>
    <row r="4201" spans="2:65" s="1" customFormat="1" ht="11.25">
      <c r="B4201" s="33"/>
      <c r="D4201" s="152" t="s">
        <v>648</v>
      </c>
      <c r="F4201" s="188" t="s">
        <v>3153</v>
      </c>
      <c r="H4201" s="189">
        <v>0</v>
      </c>
      <c r="L4201" s="33"/>
      <c r="M4201" s="155"/>
      <c r="T4201" s="57"/>
      <c r="AU4201" s="18" t="s">
        <v>84</v>
      </c>
    </row>
    <row r="4202" spans="2:65" s="1" customFormat="1" ht="11.25">
      <c r="B4202" s="33"/>
      <c r="D4202" s="152" t="s">
        <v>648</v>
      </c>
      <c r="F4202" s="188" t="s">
        <v>3395</v>
      </c>
      <c r="H4202" s="189">
        <v>58.05</v>
      </c>
      <c r="L4202" s="33"/>
      <c r="M4202" s="155"/>
      <c r="T4202" s="57"/>
      <c r="AU4202" s="18" t="s">
        <v>84</v>
      </c>
    </row>
    <row r="4203" spans="2:65" s="1" customFormat="1" ht="11.25">
      <c r="B4203" s="33"/>
      <c r="D4203" s="152" t="s">
        <v>648</v>
      </c>
      <c r="F4203" s="188" t="s">
        <v>325</v>
      </c>
      <c r="H4203" s="189">
        <v>256.74</v>
      </c>
      <c r="L4203" s="33"/>
      <c r="M4203" s="155"/>
      <c r="T4203" s="57"/>
      <c r="AU4203" s="18" t="s">
        <v>84</v>
      </c>
    </row>
    <row r="4204" spans="2:65" s="1" customFormat="1" ht="24.2" customHeight="1">
      <c r="B4204" s="33"/>
      <c r="C4204" s="177" t="s">
        <v>4446</v>
      </c>
      <c r="D4204" s="177" t="s">
        <v>390</v>
      </c>
      <c r="E4204" s="178" t="s">
        <v>1976</v>
      </c>
      <c r="F4204" s="179" t="s">
        <v>1977</v>
      </c>
      <c r="G4204" s="180" t="s">
        <v>312</v>
      </c>
      <c r="H4204" s="181">
        <v>585.80700000000002</v>
      </c>
      <c r="I4204" s="182"/>
      <c r="J4204" s="183">
        <f>ROUND(I4204*H4204,2)</f>
        <v>0</v>
      </c>
      <c r="K4204" s="179" t="s">
        <v>313</v>
      </c>
      <c r="L4204" s="184"/>
      <c r="M4204" s="185" t="s">
        <v>1</v>
      </c>
      <c r="N4204" s="186" t="s">
        <v>40</v>
      </c>
      <c r="P4204" s="148">
        <f>O4204*H4204</f>
        <v>0</v>
      </c>
      <c r="Q4204" s="148">
        <v>2.64E-3</v>
      </c>
      <c r="R4204" s="148">
        <f>Q4204*H4204</f>
        <v>1.5465304799999999</v>
      </c>
      <c r="S4204" s="148">
        <v>0</v>
      </c>
      <c r="T4204" s="149">
        <f>S4204*H4204</f>
        <v>0</v>
      </c>
      <c r="AR4204" s="150" t="s">
        <v>524</v>
      </c>
      <c r="AT4204" s="150" t="s">
        <v>390</v>
      </c>
      <c r="AU4204" s="150" t="s">
        <v>84</v>
      </c>
      <c r="AY4204" s="18" t="s">
        <v>307</v>
      </c>
      <c r="BE4204" s="151">
        <f>IF(N4204="základní",J4204,0)</f>
        <v>0</v>
      </c>
      <c r="BF4204" s="151">
        <f>IF(N4204="snížená",J4204,0)</f>
        <v>0</v>
      </c>
      <c r="BG4204" s="151">
        <f>IF(N4204="zákl. přenesená",J4204,0)</f>
        <v>0</v>
      </c>
      <c r="BH4204" s="151">
        <f>IF(N4204="sníž. přenesená",J4204,0)</f>
        <v>0</v>
      </c>
      <c r="BI4204" s="151">
        <f>IF(N4204="nulová",J4204,0)</f>
        <v>0</v>
      </c>
      <c r="BJ4204" s="18" t="s">
        <v>82</v>
      </c>
      <c r="BK4204" s="151">
        <f>ROUND(I4204*H4204,2)</f>
        <v>0</v>
      </c>
      <c r="BL4204" s="18" t="s">
        <v>417</v>
      </c>
      <c r="BM4204" s="150" t="s">
        <v>4447</v>
      </c>
    </row>
    <row r="4205" spans="2:65" s="1" customFormat="1" ht="19.5">
      <c r="B4205" s="33"/>
      <c r="D4205" s="152" t="s">
        <v>316</v>
      </c>
      <c r="F4205" s="153" t="s">
        <v>1977</v>
      </c>
      <c r="I4205" s="154"/>
      <c r="L4205" s="33"/>
      <c r="M4205" s="155"/>
      <c r="T4205" s="57"/>
      <c r="AT4205" s="18" t="s">
        <v>316</v>
      </c>
      <c r="AU4205" s="18" t="s">
        <v>84</v>
      </c>
    </row>
    <row r="4206" spans="2:65" s="13" customFormat="1" ht="11.25">
      <c r="B4206" s="162"/>
      <c r="D4206" s="152" t="s">
        <v>318</v>
      </c>
      <c r="F4206" s="164" t="s">
        <v>4448</v>
      </c>
      <c r="H4206" s="165">
        <v>585.80700000000002</v>
      </c>
      <c r="I4206" s="166"/>
      <c r="L4206" s="162"/>
      <c r="M4206" s="167"/>
      <c r="T4206" s="168"/>
      <c r="AT4206" s="163" t="s">
        <v>318</v>
      </c>
      <c r="AU4206" s="163" t="s">
        <v>84</v>
      </c>
      <c r="AV4206" s="13" t="s">
        <v>84</v>
      </c>
      <c r="AW4206" s="13" t="s">
        <v>4</v>
      </c>
      <c r="AX4206" s="13" t="s">
        <v>82</v>
      </c>
      <c r="AY4206" s="163" t="s">
        <v>307</v>
      </c>
    </row>
    <row r="4207" spans="2:65" s="1" customFormat="1" ht="24.2" customHeight="1">
      <c r="B4207" s="33"/>
      <c r="C4207" s="139" t="s">
        <v>170</v>
      </c>
      <c r="D4207" s="139" t="s">
        <v>309</v>
      </c>
      <c r="E4207" s="140" t="s">
        <v>4449</v>
      </c>
      <c r="F4207" s="141" t="s">
        <v>4450</v>
      </c>
      <c r="G4207" s="142" t="s">
        <v>398</v>
      </c>
      <c r="H4207" s="143">
        <v>26</v>
      </c>
      <c r="I4207" s="144"/>
      <c r="J4207" s="145">
        <f>ROUND(I4207*H4207,2)</f>
        <v>0</v>
      </c>
      <c r="K4207" s="141" t="s">
        <v>313</v>
      </c>
      <c r="L4207" s="33"/>
      <c r="M4207" s="146" t="s">
        <v>1</v>
      </c>
      <c r="N4207" s="147" t="s">
        <v>40</v>
      </c>
      <c r="P4207" s="148">
        <f>O4207*H4207</f>
        <v>0</v>
      </c>
      <c r="Q4207" s="148">
        <v>1.2E-4</v>
      </c>
      <c r="R4207" s="148">
        <f>Q4207*H4207</f>
        <v>3.1199999999999999E-3</v>
      </c>
      <c r="S4207" s="148">
        <v>0</v>
      </c>
      <c r="T4207" s="149">
        <f>S4207*H4207</f>
        <v>0</v>
      </c>
      <c r="AR4207" s="150" t="s">
        <v>417</v>
      </c>
      <c r="AT4207" s="150" t="s">
        <v>309</v>
      </c>
      <c r="AU4207" s="150" t="s">
        <v>84</v>
      </c>
      <c r="AY4207" s="18" t="s">
        <v>307</v>
      </c>
      <c r="BE4207" s="151">
        <f>IF(N4207="základní",J4207,0)</f>
        <v>0</v>
      </c>
      <c r="BF4207" s="151">
        <f>IF(N4207="snížená",J4207,0)</f>
        <v>0</v>
      </c>
      <c r="BG4207" s="151">
        <f>IF(N4207="zákl. přenesená",J4207,0)</f>
        <v>0</v>
      </c>
      <c r="BH4207" s="151">
        <f>IF(N4207="sníž. přenesená",J4207,0)</f>
        <v>0</v>
      </c>
      <c r="BI4207" s="151">
        <f>IF(N4207="nulová",J4207,0)</f>
        <v>0</v>
      </c>
      <c r="BJ4207" s="18" t="s">
        <v>82</v>
      </c>
      <c r="BK4207" s="151">
        <f>ROUND(I4207*H4207,2)</f>
        <v>0</v>
      </c>
      <c r="BL4207" s="18" t="s">
        <v>417</v>
      </c>
      <c r="BM4207" s="150" t="s">
        <v>4451</v>
      </c>
    </row>
    <row r="4208" spans="2:65" s="1" customFormat="1" ht="19.5">
      <c r="B4208" s="33"/>
      <c r="D4208" s="152" t="s">
        <v>316</v>
      </c>
      <c r="F4208" s="153" t="s">
        <v>4452</v>
      </c>
      <c r="I4208" s="154"/>
      <c r="L4208" s="33"/>
      <c r="M4208" s="155"/>
      <c r="T4208" s="57"/>
      <c r="AT4208" s="18" t="s">
        <v>316</v>
      </c>
      <c r="AU4208" s="18" t="s">
        <v>84</v>
      </c>
    </row>
    <row r="4209" spans="2:65" s="13" customFormat="1" ht="11.25">
      <c r="B4209" s="162"/>
      <c r="D4209" s="152" t="s">
        <v>318</v>
      </c>
      <c r="E4209" s="163" t="s">
        <v>1</v>
      </c>
      <c r="F4209" s="164" t="s">
        <v>4453</v>
      </c>
      <c r="H4209" s="165">
        <v>26</v>
      </c>
      <c r="I4209" s="166"/>
      <c r="L4209" s="162"/>
      <c r="M4209" s="167"/>
      <c r="T4209" s="168"/>
      <c r="AT4209" s="163" t="s">
        <v>318</v>
      </c>
      <c r="AU4209" s="163" t="s">
        <v>84</v>
      </c>
      <c r="AV4209" s="13" t="s">
        <v>84</v>
      </c>
      <c r="AW4209" s="13" t="s">
        <v>32</v>
      </c>
      <c r="AX4209" s="13" t="s">
        <v>82</v>
      </c>
      <c r="AY4209" s="163" t="s">
        <v>307</v>
      </c>
    </row>
    <row r="4210" spans="2:65" s="1" customFormat="1" ht="24.2" customHeight="1">
      <c r="B4210" s="33"/>
      <c r="C4210" s="139" t="s">
        <v>4454</v>
      </c>
      <c r="D4210" s="139" t="s">
        <v>309</v>
      </c>
      <c r="E4210" s="140" t="s">
        <v>4455</v>
      </c>
      <c r="F4210" s="141" t="s">
        <v>4456</v>
      </c>
      <c r="G4210" s="142" t="s">
        <v>398</v>
      </c>
      <c r="H4210" s="143">
        <v>26</v>
      </c>
      <c r="I4210" s="144"/>
      <c r="J4210" s="145">
        <f>ROUND(I4210*H4210,2)</f>
        <v>0</v>
      </c>
      <c r="K4210" s="141" t="s">
        <v>313</v>
      </c>
      <c r="L4210" s="33"/>
      <c r="M4210" s="146" t="s">
        <v>1</v>
      </c>
      <c r="N4210" s="147" t="s">
        <v>40</v>
      </c>
      <c r="P4210" s="148">
        <f>O4210*H4210</f>
        <v>0</v>
      </c>
      <c r="Q4210" s="148">
        <v>8.0000000000000007E-5</v>
      </c>
      <c r="R4210" s="148">
        <f>Q4210*H4210</f>
        <v>2.0800000000000003E-3</v>
      </c>
      <c r="S4210" s="148">
        <v>0</v>
      </c>
      <c r="T4210" s="149">
        <f>S4210*H4210</f>
        <v>0</v>
      </c>
      <c r="AR4210" s="150" t="s">
        <v>417</v>
      </c>
      <c r="AT4210" s="150" t="s">
        <v>309</v>
      </c>
      <c r="AU4210" s="150" t="s">
        <v>84</v>
      </c>
      <c r="AY4210" s="18" t="s">
        <v>307</v>
      </c>
      <c r="BE4210" s="151">
        <f>IF(N4210="základní",J4210,0)</f>
        <v>0</v>
      </c>
      <c r="BF4210" s="151">
        <f>IF(N4210="snížená",J4210,0)</f>
        <v>0</v>
      </c>
      <c r="BG4210" s="151">
        <f>IF(N4210="zákl. přenesená",J4210,0)</f>
        <v>0</v>
      </c>
      <c r="BH4210" s="151">
        <f>IF(N4210="sníž. přenesená",J4210,0)</f>
        <v>0</v>
      </c>
      <c r="BI4210" s="151">
        <f>IF(N4210="nulová",J4210,0)</f>
        <v>0</v>
      </c>
      <c r="BJ4210" s="18" t="s">
        <v>82</v>
      </c>
      <c r="BK4210" s="151">
        <f>ROUND(I4210*H4210,2)</f>
        <v>0</v>
      </c>
      <c r="BL4210" s="18" t="s">
        <v>417</v>
      </c>
      <c r="BM4210" s="150" t="s">
        <v>4457</v>
      </c>
    </row>
    <row r="4211" spans="2:65" s="1" customFormat="1" ht="19.5">
      <c r="B4211" s="33"/>
      <c r="D4211" s="152" t="s">
        <v>316</v>
      </c>
      <c r="F4211" s="153" t="s">
        <v>4458</v>
      </c>
      <c r="I4211" s="154"/>
      <c r="L4211" s="33"/>
      <c r="M4211" s="155"/>
      <c r="T4211" s="57"/>
      <c r="AT4211" s="18" t="s">
        <v>316</v>
      </c>
      <c r="AU4211" s="18" t="s">
        <v>84</v>
      </c>
    </row>
    <row r="4212" spans="2:65" s="13" customFormat="1" ht="11.25">
      <c r="B4212" s="162"/>
      <c r="D4212" s="152" t="s">
        <v>318</v>
      </c>
      <c r="E4212" s="163" t="s">
        <v>1</v>
      </c>
      <c r="F4212" s="164" t="s">
        <v>4453</v>
      </c>
      <c r="H4212" s="165">
        <v>26</v>
      </c>
      <c r="I4212" s="166"/>
      <c r="L4212" s="162"/>
      <c r="M4212" s="167"/>
      <c r="T4212" s="168"/>
      <c r="AT4212" s="163" t="s">
        <v>318</v>
      </c>
      <c r="AU4212" s="163" t="s">
        <v>84</v>
      </c>
      <c r="AV4212" s="13" t="s">
        <v>84</v>
      </c>
      <c r="AW4212" s="13" t="s">
        <v>32</v>
      </c>
      <c r="AX4212" s="13" t="s">
        <v>82</v>
      </c>
      <c r="AY4212" s="163" t="s">
        <v>307</v>
      </c>
    </row>
    <row r="4213" spans="2:65" s="1" customFormat="1" ht="24.2" customHeight="1">
      <c r="B4213" s="33"/>
      <c r="C4213" s="177" t="s">
        <v>4459</v>
      </c>
      <c r="D4213" s="177" t="s">
        <v>390</v>
      </c>
      <c r="E4213" s="178" t="s">
        <v>1976</v>
      </c>
      <c r="F4213" s="179" t="s">
        <v>1977</v>
      </c>
      <c r="G4213" s="180" t="s">
        <v>312</v>
      </c>
      <c r="H4213" s="181">
        <v>6.6719999999999997</v>
      </c>
      <c r="I4213" s="182"/>
      <c r="J4213" s="183">
        <f>ROUND(I4213*H4213,2)</f>
        <v>0</v>
      </c>
      <c r="K4213" s="179" t="s">
        <v>313</v>
      </c>
      <c r="L4213" s="184"/>
      <c r="M4213" s="185" t="s">
        <v>1</v>
      </c>
      <c r="N4213" s="186" t="s">
        <v>40</v>
      </c>
      <c r="P4213" s="148">
        <f>O4213*H4213</f>
        <v>0</v>
      </c>
      <c r="Q4213" s="148">
        <v>2.64E-3</v>
      </c>
      <c r="R4213" s="148">
        <f>Q4213*H4213</f>
        <v>1.7614080000000001E-2</v>
      </c>
      <c r="S4213" s="148">
        <v>0</v>
      </c>
      <c r="T4213" s="149">
        <f>S4213*H4213</f>
        <v>0</v>
      </c>
      <c r="AR4213" s="150" t="s">
        <v>524</v>
      </c>
      <c r="AT4213" s="150" t="s">
        <v>390</v>
      </c>
      <c r="AU4213" s="150" t="s">
        <v>84</v>
      </c>
      <c r="AY4213" s="18" t="s">
        <v>307</v>
      </c>
      <c r="BE4213" s="151">
        <f>IF(N4213="základní",J4213,0)</f>
        <v>0</v>
      </c>
      <c r="BF4213" s="151">
        <f>IF(N4213="snížená",J4213,0)</f>
        <v>0</v>
      </c>
      <c r="BG4213" s="151">
        <f>IF(N4213="zákl. přenesená",J4213,0)</f>
        <v>0</v>
      </c>
      <c r="BH4213" s="151">
        <f>IF(N4213="sníž. přenesená",J4213,0)</f>
        <v>0</v>
      </c>
      <c r="BI4213" s="151">
        <f>IF(N4213="nulová",J4213,0)</f>
        <v>0</v>
      </c>
      <c r="BJ4213" s="18" t="s">
        <v>82</v>
      </c>
      <c r="BK4213" s="151">
        <f>ROUND(I4213*H4213,2)</f>
        <v>0</v>
      </c>
      <c r="BL4213" s="18" t="s">
        <v>417</v>
      </c>
      <c r="BM4213" s="150" t="s">
        <v>4460</v>
      </c>
    </row>
    <row r="4214" spans="2:65" s="1" customFormat="1" ht="19.5">
      <c r="B4214" s="33"/>
      <c r="D4214" s="152" t="s">
        <v>316</v>
      </c>
      <c r="F4214" s="153" t="s">
        <v>1977</v>
      </c>
      <c r="I4214" s="154"/>
      <c r="L4214" s="33"/>
      <c r="M4214" s="155"/>
      <c r="T4214" s="57"/>
      <c r="AT4214" s="18" t="s">
        <v>316</v>
      </c>
      <c r="AU4214" s="18" t="s">
        <v>84</v>
      </c>
    </row>
    <row r="4215" spans="2:65" s="13" customFormat="1" ht="11.25">
      <c r="B4215" s="162"/>
      <c r="D4215" s="152" t="s">
        <v>318</v>
      </c>
      <c r="E4215" s="163" t="s">
        <v>1</v>
      </c>
      <c r="F4215" s="164" t="s">
        <v>2376</v>
      </c>
      <c r="H4215" s="165">
        <v>20.218</v>
      </c>
      <c r="I4215" s="166"/>
      <c r="L4215" s="162"/>
      <c r="M4215" s="167"/>
      <c r="T4215" s="168"/>
      <c r="AT4215" s="163" t="s">
        <v>318</v>
      </c>
      <c r="AU4215" s="163" t="s">
        <v>84</v>
      </c>
      <c r="AV4215" s="13" t="s">
        <v>84</v>
      </c>
      <c r="AW4215" s="13" t="s">
        <v>32</v>
      </c>
      <c r="AX4215" s="13" t="s">
        <v>82</v>
      </c>
      <c r="AY4215" s="163" t="s">
        <v>307</v>
      </c>
    </row>
    <row r="4216" spans="2:65" s="1" customFormat="1" ht="11.25">
      <c r="B4216" s="33"/>
      <c r="D4216" s="152" t="s">
        <v>648</v>
      </c>
      <c r="F4216" s="187" t="s">
        <v>4385</v>
      </c>
      <c r="L4216" s="33"/>
      <c r="M4216" s="155"/>
      <c r="T4216" s="57"/>
      <c r="AU4216" s="18" t="s">
        <v>84</v>
      </c>
    </row>
    <row r="4217" spans="2:65" s="1" customFormat="1" ht="11.25">
      <c r="B4217" s="33"/>
      <c r="D4217" s="152" t="s">
        <v>648</v>
      </c>
      <c r="F4217" s="188" t="s">
        <v>3118</v>
      </c>
      <c r="H4217" s="189">
        <v>0</v>
      </c>
      <c r="L4217" s="33"/>
      <c r="M4217" s="155"/>
      <c r="T4217" s="57"/>
      <c r="AU4217" s="18" t="s">
        <v>84</v>
      </c>
    </row>
    <row r="4218" spans="2:65" s="1" customFormat="1" ht="11.25">
      <c r="B4218" s="33"/>
      <c r="D4218" s="152" t="s">
        <v>648</v>
      </c>
      <c r="F4218" s="188" t="s">
        <v>3549</v>
      </c>
      <c r="H4218" s="189">
        <v>20.218</v>
      </c>
      <c r="L4218" s="33"/>
      <c r="M4218" s="155"/>
      <c r="T4218" s="57"/>
      <c r="AU4218" s="18" t="s">
        <v>84</v>
      </c>
    </row>
    <row r="4219" spans="2:65" s="13" customFormat="1" ht="11.25">
      <c r="B4219" s="162"/>
      <c r="D4219" s="152" t="s">
        <v>318</v>
      </c>
      <c r="F4219" s="164" t="s">
        <v>4461</v>
      </c>
      <c r="H4219" s="165">
        <v>6.6719999999999997</v>
      </c>
      <c r="I4219" s="166"/>
      <c r="L4219" s="162"/>
      <c r="M4219" s="167"/>
      <c r="T4219" s="168"/>
      <c r="AT4219" s="163" t="s">
        <v>318</v>
      </c>
      <c r="AU4219" s="163" t="s">
        <v>84</v>
      </c>
      <c r="AV4219" s="13" t="s">
        <v>84</v>
      </c>
      <c r="AW4219" s="13" t="s">
        <v>4</v>
      </c>
      <c r="AX4219" s="13" t="s">
        <v>82</v>
      </c>
      <c r="AY4219" s="163" t="s">
        <v>307</v>
      </c>
    </row>
    <row r="4220" spans="2:65" s="1" customFormat="1" ht="16.5" customHeight="1">
      <c r="B4220" s="33"/>
      <c r="C4220" s="139" t="s">
        <v>4462</v>
      </c>
      <c r="D4220" s="139" t="s">
        <v>309</v>
      </c>
      <c r="E4220" s="140" t="s">
        <v>4463</v>
      </c>
      <c r="F4220" s="141" t="s">
        <v>4464</v>
      </c>
      <c r="G4220" s="142" t="s">
        <v>398</v>
      </c>
      <c r="H4220" s="143">
        <v>490.45</v>
      </c>
      <c r="I4220" s="144"/>
      <c r="J4220" s="145">
        <f>ROUND(I4220*H4220,2)</f>
        <v>0</v>
      </c>
      <c r="K4220" s="141" t="s">
        <v>313</v>
      </c>
      <c r="L4220" s="33"/>
      <c r="M4220" s="146" t="s">
        <v>1</v>
      </c>
      <c r="N4220" s="147" t="s">
        <v>40</v>
      </c>
      <c r="P4220" s="148">
        <f>O4220*H4220</f>
        <v>0</v>
      </c>
      <c r="Q4220" s="148">
        <v>1.0000000000000001E-5</v>
      </c>
      <c r="R4220" s="148">
        <f>Q4220*H4220</f>
        <v>4.9045E-3</v>
      </c>
      <c r="S4220" s="148">
        <v>0</v>
      </c>
      <c r="T4220" s="149">
        <f>S4220*H4220</f>
        <v>0</v>
      </c>
      <c r="AR4220" s="150" t="s">
        <v>417</v>
      </c>
      <c r="AT4220" s="150" t="s">
        <v>309</v>
      </c>
      <c r="AU4220" s="150" t="s">
        <v>84</v>
      </c>
      <c r="AY4220" s="18" t="s">
        <v>307</v>
      </c>
      <c r="BE4220" s="151">
        <f>IF(N4220="základní",J4220,0)</f>
        <v>0</v>
      </c>
      <c r="BF4220" s="151">
        <f>IF(N4220="snížená",J4220,0)</f>
        <v>0</v>
      </c>
      <c r="BG4220" s="151">
        <f>IF(N4220="zákl. přenesená",J4220,0)</f>
        <v>0</v>
      </c>
      <c r="BH4220" s="151">
        <f>IF(N4220="sníž. přenesená",J4220,0)</f>
        <v>0</v>
      </c>
      <c r="BI4220" s="151">
        <f>IF(N4220="nulová",J4220,0)</f>
        <v>0</v>
      </c>
      <c r="BJ4220" s="18" t="s">
        <v>82</v>
      </c>
      <c r="BK4220" s="151">
        <f>ROUND(I4220*H4220,2)</f>
        <v>0</v>
      </c>
      <c r="BL4220" s="18" t="s">
        <v>417</v>
      </c>
      <c r="BM4220" s="150" t="s">
        <v>4465</v>
      </c>
    </row>
    <row r="4221" spans="2:65" s="1" customFormat="1" ht="11.25">
      <c r="B4221" s="33"/>
      <c r="D4221" s="152" t="s">
        <v>316</v>
      </c>
      <c r="F4221" s="153" t="s">
        <v>4466</v>
      </c>
      <c r="I4221" s="154"/>
      <c r="L4221" s="33"/>
      <c r="M4221" s="155"/>
      <c r="T4221" s="57"/>
      <c r="AT4221" s="18" t="s">
        <v>316</v>
      </c>
      <c r="AU4221" s="18" t="s">
        <v>84</v>
      </c>
    </row>
    <row r="4222" spans="2:65" s="13" customFormat="1" ht="11.25">
      <c r="B4222" s="162"/>
      <c r="D4222" s="152" t="s">
        <v>318</v>
      </c>
      <c r="E4222" s="163" t="s">
        <v>1</v>
      </c>
      <c r="F4222" s="164" t="s">
        <v>4467</v>
      </c>
      <c r="H4222" s="165">
        <v>490.45</v>
      </c>
      <c r="I4222" s="166"/>
      <c r="L4222" s="162"/>
      <c r="M4222" s="167"/>
      <c r="T4222" s="168"/>
      <c r="AT4222" s="163" t="s">
        <v>318</v>
      </c>
      <c r="AU4222" s="163" t="s">
        <v>84</v>
      </c>
      <c r="AV4222" s="13" t="s">
        <v>84</v>
      </c>
      <c r="AW4222" s="13" t="s">
        <v>32</v>
      </c>
      <c r="AX4222" s="13" t="s">
        <v>82</v>
      </c>
      <c r="AY4222" s="163" t="s">
        <v>307</v>
      </c>
    </row>
    <row r="4223" spans="2:65" s="1" customFormat="1" ht="11.25">
      <c r="B4223" s="33"/>
      <c r="D4223" s="152" t="s">
        <v>648</v>
      </c>
      <c r="F4223" s="187" t="s">
        <v>3736</v>
      </c>
      <c r="L4223" s="33"/>
      <c r="M4223" s="155"/>
      <c r="T4223" s="57"/>
      <c r="AU4223" s="18" t="s">
        <v>84</v>
      </c>
    </row>
    <row r="4224" spans="2:65" s="1" customFormat="1" ht="11.25">
      <c r="B4224" s="33"/>
      <c r="D4224" s="152" t="s">
        <v>648</v>
      </c>
      <c r="F4224" s="188" t="s">
        <v>3104</v>
      </c>
      <c r="H4224" s="189">
        <v>0</v>
      </c>
      <c r="L4224" s="33"/>
      <c r="M4224" s="155"/>
      <c r="T4224" s="57"/>
      <c r="AU4224" s="18" t="s">
        <v>84</v>
      </c>
    </row>
    <row r="4225" spans="2:47" s="1" customFormat="1" ht="11.25">
      <c r="B4225" s="33"/>
      <c r="D4225" s="152" t="s">
        <v>648</v>
      </c>
      <c r="F4225" s="188" t="s">
        <v>3737</v>
      </c>
      <c r="H4225" s="189">
        <v>20.55</v>
      </c>
      <c r="L4225" s="33"/>
      <c r="M4225" s="155"/>
      <c r="T4225" s="57"/>
      <c r="AU4225" s="18" t="s">
        <v>84</v>
      </c>
    </row>
    <row r="4226" spans="2:47" s="1" customFormat="1" ht="11.25">
      <c r="B4226" s="33"/>
      <c r="D4226" s="152" t="s">
        <v>648</v>
      </c>
      <c r="F4226" s="188" t="s">
        <v>3106</v>
      </c>
      <c r="H4226" s="189">
        <v>0</v>
      </c>
      <c r="L4226" s="33"/>
      <c r="M4226" s="155"/>
      <c r="T4226" s="57"/>
      <c r="AU4226" s="18" t="s">
        <v>84</v>
      </c>
    </row>
    <row r="4227" spans="2:47" s="1" customFormat="1" ht="11.25">
      <c r="B4227" s="33"/>
      <c r="D4227" s="152" t="s">
        <v>648</v>
      </c>
      <c r="F4227" s="188" t="s">
        <v>3738</v>
      </c>
      <c r="H4227" s="189">
        <v>13.62</v>
      </c>
      <c r="L4227" s="33"/>
      <c r="M4227" s="155"/>
      <c r="T4227" s="57"/>
      <c r="AU4227" s="18" t="s">
        <v>84</v>
      </c>
    </row>
    <row r="4228" spans="2:47" s="1" customFormat="1" ht="11.25">
      <c r="B4228" s="33"/>
      <c r="D4228" s="152" t="s">
        <v>648</v>
      </c>
      <c r="F4228" s="188" t="s">
        <v>325</v>
      </c>
      <c r="H4228" s="189">
        <v>34.17</v>
      </c>
      <c r="L4228" s="33"/>
      <c r="M4228" s="155"/>
      <c r="T4228" s="57"/>
      <c r="AU4228" s="18" t="s">
        <v>84</v>
      </c>
    </row>
    <row r="4229" spans="2:47" s="1" customFormat="1" ht="11.25">
      <c r="B4229" s="33"/>
      <c r="D4229" s="152" t="s">
        <v>648</v>
      </c>
      <c r="F4229" s="187" t="s">
        <v>3739</v>
      </c>
      <c r="L4229" s="33"/>
      <c r="M4229" s="155"/>
      <c r="T4229" s="57"/>
      <c r="AU4229" s="18" t="s">
        <v>84</v>
      </c>
    </row>
    <row r="4230" spans="2:47" s="1" customFormat="1" ht="11.25">
      <c r="B4230" s="33"/>
      <c r="D4230" s="152" t="s">
        <v>648</v>
      </c>
      <c r="F4230" s="188" t="s">
        <v>3087</v>
      </c>
      <c r="H4230" s="189">
        <v>0</v>
      </c>
      <c r="L4230" s="33"/>
      <c r="M4230" s="155"/>
      <c r="T4230" s="57"/>
      <c r="AU4230" s="18" t="s">
        <v>84</v>
      </c>
    </row>
    <row r="4231" spans="2:47" s="1" customFormat="1" ht="11.25">
      <c r="B4231" s="33"/>
      <c r="D4231" s="152" t="s">
        <v>648</v>
      </c>
      <c r="F4231" s="188" t="s">
        <v>3740</v>
      </c>
      <c r="H4231" s="189">
        <v>28.39</v>
      </c>
      <c r="L4231" s="33"/>
      <c r="M4231" s="155"/>
      <c r="T4231" s="57"/>
      <c r="AU4231" s="18" t="s">
        <v>84</v>
      </c>
    </row>
    <row r="4232" spans="2:47" s="1" customFormat="1" ht="11.25">
      <c r="B4232" s="33"/>
      <c r="D4232" s="152" t="s">
        <v>648</v>
      </c>
      <c r="F4232" s="188" t="s">
        <v>3100</v>
      </c>
      <c r="H4232" s="189">
        <v>0</v>
      </c>
      <c r="L4232" s="33"/>
      <c r="M4232" s="155"/>
      <c r="T4232" s="57"/>
      <c r="AU4232" s="18" t="s">
        <v>84</v>
      </c>
    </row>
    <row r="4233" spans="2:47" s="1" customFormat="1" ht="11.25">
      <c r="B4233" s="33"/>
      <c r="D4233" s="152" t="s">
        <v>648</v>
      </c>
      <c r="F4233" s="188" t="s">
        <v>3741</v>
      </c>
      <c r="H4233" s="189">
        <v>21.92</v>
      </c>
      <c r="L4233" s="33"/>
      <c r="M4233" s="155"/>
      <c r="T4233" s="57"/>
      <c r="AU4233" s="18" t="s">
        <v>84</v>
      </c>
    </row>
    <row r="4234" spans="2:47" s="1" customFormat="1" ht="11.25">
      <c r="B4234" s="33"/>
      <c r="D4234" s="152" t="s">
        <v>648</v>
      </c>
      <c r="F4234" s="188" t="s">
        <v>3089</v>
      </c>
      <c r="H4234" s="189">
        <v>0</v>
      </c>
      <c r="L4234" s="33"/>
      <c r="M4234" s="155"/>
      <c r="T4234" s="57"/>
      <c r="AU4234" s="18" t="s">
        <v>84</v>
      </c>
    </row>
    <row r="4235" spans="2:47" s="1" customFormat="1" ht="11.25">
      <c r="B4235" s="33"/>
      <c r="D4235" s="152" t="s">
        <v>648</v>
      </c>
      <c r="F4235" s="188" t="s">
        <v>3742</v>
      </c>
      <c r="H4235" s="189">
        <v>7.72</v>
      </c>
      <c r="L4235" s="33"/>
      <c r="M4235" s="155"/>
      <c r="T4235" s="57"/>
      <c r="AU4235" s="18" t="s">
        <v>84</v>
      </c>
    </row>
    <row r="4236" spans="2:47" s="1" customFormat="1" ht="11.25">
      <c r="B4236" s="33"/>
      <c r="D4236" s="152" t="s">
        <v>648</v>
      </c>
      <c r="F4236" s="188" t="s">
        <v>3121</v>
      </c>
      <c r="H4236" s="189">
        <v>0</v>
      </c>
      <c r="L4236" s="33"/>
      <c r="M4236" s="155"/>
      <c r="T4236" s="57"/>
      <c r="AU4236" s="18" t="s">
        <v>84</v>
      </c>
    </row>
    <row r="4237" spans="2:47" s="1" customFormat="1" ht="11.25">
      <c r="B4237" s="33"/>
      <c r="D4237" s="152" t="s">
        <v>648</v>
      </c>
      <c r="F4237" s="188" t="s">
        <v>3743</v>
      </c>
      <c r="H4237" s="189">
        <v>35.93</v>
      </c>
      <c r="L4237" s="33"/>
      <c r="M4237" s="155"/>
      <c r="T4237" s="57"/>
      <c r="AU4237" s="18" t="s">
        <v>84</v>
      </c>
    </row>
    <row r="4238" spans="2:47" s="1" customFormat="1" ht="11.25">
      <c r="B4238" s="33"/>
      <c r="D4238" s="152" t="s">
        <v>648</v>
      </c>
      <c r="F4238" s="188" t="s">
        <v>3373</v>
      </c>
      <c r="H4238" s="189">
        <v>0</v>
      </c>
      <c r="L4238" s="33"/>
      <c r="M4238" s="155"/>
      <c r="T4238" s="57"/>
      <c r="AU4238" s="18" t="s">
        <v>84</v>
      </c>
    </row>
    <row r="4239" spans="2:47" s="1" customFormat="1" ht="11.25">
      <c r="B4239" s="33"/>
      <c r="D4239" s="152" t="s">
        <v>648</v>
      </c>
      <c r="F4239" s="188" t="s">
        <v>3744</v>
      </c>
      <c r="H4239" s="189">
        <v>23.36</v>
      </c>
      <c r="L4239" s="33"/>
      <c r="M4239" s="155"/>
      <c r="T4239" s="57"/>
      <c r="AU4239" s="18" t="s">
        <v>84</v>
      </c>
    </row>
    <row r="4240" spans="2:47" s="1" customFormat="1" ht="11.25">
      <c r="B4240" s="33"/>
      <c r="D4240" s="152" t="s">
        <v>648</v>
      </c>
      <c r="F4240" s="188" t="s">
        <v>3091</v>
      </c>
      <c r="H4240" s="189">
        <v>0</v>
      </c>
      <c r="L4240" s="33"/>
      <c r="M4240" s="155"/>
      <c r="T4240" s="57"/>
      <c r="AU4240" s="18" t="s">
        <v>84</v>
      </c>
    </row>
    <row r="4241" spans="2:47" s="1" customFormat="1" ht="11.25">
      <c r="B4241" s="33"/>
      <c r="D4241" s="152" t="s">
        <v>648</v>
      </c>
      <c r="F4241" s="188" t="s">
        <v>3745</v>
      </c>
      <c r="H4241" s="189">
        <v>17.899999999999999</v>
      </c>
      <c r="L4241" s="33"/>
      <c r="M4241" s="155"/>
      <c r="T4241" s="57"/>
      <c r="AU4241" s="18" t="s">
        <v>84</v>
      </c>
    </row>
    <row r="4242" spans="2:47" s="1" customFormat="1" ht="11.25">
      <c r="B4242" s="33"/>
      <c r="D4242" s="152" t="s">
        <v>648</v>
      </c>
      <c r="F4242" s="188" t="s">
        <v>3132</v>
      </c>
      <c r="H4242" s="189">
        <v>0</v>
      </c>
      <c r="L4242" s="33"/>
      <c r="M4242" s="155"/>
      <c r="T4242" s="57"/>
      <c r="AU4242" s="18" t="s">
        <v>84</v>
      </c>
    </row>
    <row r="4243" spans="2:47" s="1" customFormat="1" ht="11.25">
      <c r="B4243" s="33"/>
      <c r="D4243" s="152" t="s">
        <v>648</v>
      </c>
      <c r="F4243" s="188" t="s">
        <v>3746</v>
      </c>
      <c r="H4243" s="189">
        <v>1.2</v>
      </c>
      <c r="L4243" s="33"/>
      <c r="M4243" s="155"/>
      <c r="T4243" s="57"/>
      <c r="AU4243" s="18" t="s">
        <v>84</v>
      </c>
    </row>
    <row r="4244" spans="2:47" s="1" customFormat="1" ht="11.25">
      <c r="B4244" s="33"/>
      <c r="D4244" s="152" t="s">
        <v>648</v>
      </c>
      <c r="F4244" s="188" t="s">
        <v>325</v>
      </c>
      <c r="H4244" s="189">
        <v>136.41999999999999</v>
      </c>
      <c r="L4244" s="33"/>
      <c r="M4244" s="155"/>
      <c r="T4244" s="57"/>
      <c r="AU4244" s="18" t="s">
        <v>84</v>
      </c>
    </row>
    <row r="4245" spans="2:47" s="1" customFormat="1" ht="11.25">
      <c r="B4245" s="33"/>
      <c r="D4245" s="152" t="s">
        <v>648</v>
      </c>
      <c r="F4245" s="187" t="s">
        <v>3752</v>
      </c>
      <c r="L4245" s="33"/>
      <c r="M4245" s="155"/>
      <c r="T4245" s="57"/>
      <c r="AU4245" s="18" t="s">
        <v>84</v>
      </c>
    </row>
    <row r="4246" spans="2:47" s="1" customFormat="1" ht="11.25">
      <c r="B4246" s="33"/>
      <c r="D4246" s="152" t="s">
        <v>648</v>
      </c>
      <c r="F4246" s="188" t="s">
        <v>3124</v>
      </c>
      <c r="H4246" s="189">
        <v>0</v>
      </c>
      <c r="L4246" s="33"/>
      <c r="M4246" s="155"/>
      <c r="T4246" s="57"/>
      <c r="AU4246" s="18" t="s">
        <v>84</v>
      </c>
    </row>
    <row r="4247" spans="2:47" s="1" customFormat="1" ht="11.25">
      <c r="B4247" s="33"/>
      <c r="D4247" s="152" t="s">
        <v>648</v>
      </c>
      <c r="F4247" s="188" t="s">
        <v>3753</v>
      </c>
      <c r="H4247" s="189">
        <v>26.28</v>
      </c>
      <c r="L4247" s="33"/>
      <c r="M4247" s="155"/>
      <c r="T4247" s="57"/>
      <c r="AU4247" s="18" t="s">
        <v>84</v>
      </c>
    </row>
    <row r="4248" spans="2:47" s="1" customFormat="1" ht="11.25">
      <c r="B4248" s="33"/>
      <c r="D4248" s="152" t="s">
        <v>648</v>
      </c>
      <c r="F4248" s="188" t="s">
        <v>3126</v>
      </c>
      <c r="H4248" s="189">
        <v>0</v>
      </c>
      <c r="L4248" s="33"/>
      <c r="M4248" s="155"/>
      <c r="T4248" s="57"/>
      <c r="AU4248" s="18" t="s">
        <v>84</v>
      </c>
    </row>
    <row r="4249" spans="2:47" s="1" customFormat="1" ht="11.25">
      <c r="B4249" s="33"/>
      <c r="D4249" s="152" t="s">
        <v>648</v>
      </c>
      <c r="F4249" s="188" t="s">
        <v>3754</v>
      </c>
      <c r="H4249" s="189">
        <v>13.83</v>
      </c>
      <c r="L4249" s="33"/>
      <c r="M4249" s="155"/>
      <c r="T4249" s="57"/>
      <c r="AU4249" s="18" t="s">
        <v>84</v>
      </c>
    </row>
    <row r="4250" spans="2:47" s="1" customFormat="1" ht="11.25">
      <c r="B4250" s="33"/>
      <c r="D4250" s="152" t="s">
        <v>648</v>
      </c>
      <c r="F4250" s="188" t="s">
        <v>3128</v>
      </c>
      <c r="H4250" s="189">
        <v>0</v>
      </c>
      <c r="L4250" s="33"/>
      <c r="M4250" s="155"/>
      <c r="T4250" s="57"/>
      <c r="AU4250" s="18" t="s">
        <v>84</v>
      </c>
    </row>
    <row r="4251" spans="2:47" s="1" customFormat="1" ht="11.25">
      <c r="B4251" s="33"/>
      <c r="D4251" s="152" t="s">
        <v>648</v>
      </c>
      <c r="F4251" s="188" t="s">
        <v>3749</v>
      </c>
      <c r="H4251" s="189">
        <v>5</v>
      </c>
      <c r="L4251" s="33"/>
      <c r="M4251" s="155"/>
      <c r="T4251" s="57"/>
      <c r="AU4251" s="18" t="s">
        <v>84</v>
      </c>
    </row>
    <row r="4252" spans="2:47" s="1" customFormat="1" ht="11.25">
      <c r="B4252" s="33"/>
      <c r="D4252" s="152" t="s">
        <v>648</v>
      </c>
      <c r="F4252" s="188" t="s">
        <v>3134</v>
      </c>
      <c r="H4252" s="189">
        <v>0</v>
      </c>
      <c r="L4252" s="33"/>
      <c r="M4252" s="155"/>
      <c r="T4252" s="57"/>
      <c r="AU4252" s="18" t="s">
        <v>84</v>
      </c>
    </row>
    <row r="4253" spans="2:47" s="1" customFormat="1" ht="11.25">
      <c r="B4253" s="33"/>
      <c r="D4253" s="152" t="s">
        <v>648</v>
      </c>
      <c r="F4253" s="188" t="s">
        <v>3755</v>
      </c>
      <c r="H4253" s="189">
        <v>20.100000000000001</v>
      </c>
      <c r="L4253" s="33"/>
      <c r="M4253" s="155"/>
      <c r="T4253" s="57"/>
      <c r="AU4253" s="18" t="s">
        <v>84</v>
      </c>
    </row>
    <row r="4254" spans="2:47" s="1" customFormat="1" ht="11.25">
      <c r="B4254" s="33"/>
      <c r="D4254" s="152" t="s">
        <v>648</v>
      </c>
      <c r="F4254" s="188" t="s">
        <v>3142</v>
      </c>
      <c r="H4254" s="189">
        <v>0</v>
      </c>
      <c r="L4254" s="33"/>
      <c r="M4254" s="155"/>
      <c r="T4254" s="57"/>
      <c r="AU4254" s="18" t="s">
        <v>84</v>
      </c>
    </row>
    <row r="4255" spans="2:47" s="1" customFormat="1" ht="11.25">
      <c r="B4255" s="33"/>
      <c r="D4255" s="152" t="s">
        <v>648</v>
      </c>
      <c r="F4255" s="188" t="s">
        <v>3755</v>
      </c>
      <c r="H4255" s="189">
        <v>20.100000000000001</v>
      </c>
      <c r="L4255" s="33"/>
      <c r="M4255" s="155"/>
      <c r="T4255" s="57"/>
      <c r="AU4255" s="18" t="s">
        <v>84</v>
      </c>
    </row>
    <row r="4256" spans="2:47" s="1" customFormat="1" ht="11.25">
      <c r="B4256" s="33"/>
      <c r="D4256" s="152" t="s">
        <v>648</v>
      </c>
      <c r="F4256" s="188" t="s">
        <v>325</v>
      </c>
      <c r="H4256" s="189">
        <v>85.31</v>
      </c>
      <c r="L4256" s="33"/>
      <c r="M4256" s="155"/>
      <c r="T4256" s="57"/>
      <c r="AU4256" s="18" t="s">
        <v>84</v>
      </c>
    </row>
    <row r="4257" spans="2:47" s="1" customFormat="1" ht="11.25">
      <c r="B4257" s="33"/>
      <c r="D4257" s="152" t="s">
        <v>648</v>
      </c>
      <c r="F4257" s="187" t="s">
        <v>4468</v>
      </c>
      <c r="L4257" s="33"/>
      <c r="M4257" s="155"/>
      <c r="T4257" s="57"/>
      <c r="AU4257" s="18" t="s">
        <v>84</v>
      </c>
    </row>
    <row r="4258" spans="2:47" s="1" customFormat="1" ht="11.25">
      <c r="B4258" s="33"/>
      <c r="D4258" s="152" t="s">
        <v>648</v>
      </c>
      <c r="F4258" s="188" t="s">
        <v>777</v>
      </c>
      <c r="H4258" s="189">
        <v>0</v>
      </c>
      <c r="L4258" s="33"/>
      <c r="M4258" s="155"/>
      <c r="T4258" s="57"/>
      <c r="AU4258" s="18" t="s">
        <v>84</v>
      </c>
    </row>
    <row r="4259" spans="2:47" s="1" customFormat="1" ht="11.25">
      <c r="B4259" s="33"/>
      <c r="D4259" s="152" t="s">
        <v>648</v>
      </c>
      <c r="F4259" s="188" t="s">
        <v>4469</v>
      </c>
      <c r="H4259" s="189">
        <v>21.65</v>
      </c>
      <c r="L4259" s="33"/>
      <c r="M4259" s="155"/>
      <c r="T4259" s="57"/>
      <c r="AU4259" s="18" t="s">
        <v>84</v>
      </c>
    </row>
    <row r="4260" spans="2:47" s="1" customFormat="1" ht="11.25">
      <c r="B4260" s="33"/>
      <c r="D4260" s="152" t="s">
        <v>648</v>
      </c>
      <c r="F4260" s="188" t="s">
        <v>3459</v>
      </c>
      <c r="H4260" s="189">
        <v>0</v>
      </c>
      <c r="L4260" s="33"/>
      <c r="M4260" s="155"/>
      <c r="T4260" s="57"/>
      <c r="AU4260" s="18" t="s">
        <v>84</v>
      </c>
    </row>
    <row r="4261" spans="2:47" s="1" customFormat="1" ht="11.25">
      <c r="B4261" s="33"/>
      <c r="D4261" s="152" t="s">
        <v>648</v>
      </c>
      <c r="F4261" s="188" t="s">
        <v>4470</v>
      </c>
      <c r="H4261" s="189">
        <v>16.079999999999998</v>
      </c>
      <c r="L4261" s="33"/>
      <c r="M4261" s="155"/>
      <c r="T4261" s="57"/>
      <c r="AU4261" s="18" t="s">
        <v>84</v>
      </c>
    </row>
    <row r="4262" spans="2:47" s="1" customFormat="1" ht="11.25">
      <c r="B4262" s="33"/>
      <c r="D4262" s="152" t="s">
        <v>648</v>
      </c>
      <c r="F4262" s="188" t="s">
        <v>3554</v>
      </c>
      <c r="H4262" s="189">
        <v>0</v>
      </c>
      <c r="L4262" s="33"/>
      <c r="M4262" s="155"/>
      <c r="T4262" s="57"/>
      <c r="AU4262" s="18" t="s">
        <v>84</v>
      </c>
    </row>
    <row r="4263" spans="2:47" s="1" customFormat="1" ht="11.25">
      <c r="B4263" s="33"/>
      <c r="D4263" s="152" t="s">
        <v>648</v>
      </c>
      <c r="F4263" s="188" t="s">
        <v>4471</v>
      </c>
      <c r="H4263" s="189">
        <v>16.8</v>
      </c>
      <c r="L4263" s="33"/>
      <c r="M4263" s="155"/>
      <c r="T4263" s="57"/>
      <c r="AU4263" s="18" t="s">
        <v>84</v>
      </c>
    </row>
    <row r="4264" spans="2:47" s="1" customFormat="1" ht="11.25">
      <c r="B4264" s="33"/>
      <c r="D4264" s="152" t="s">
        <v>648</v>
      </c>
      <c r="F4264" s="188" t="s">
        <v>3556</v>
      </c>
      <c r="H4264" s="189">
        <v>0</v>
      </c>
      <c r="L4264" s="33"/>
      <c r="M4264" s="155"/>
      <c r="T4264" s="57"/>
      <c r="AU4264" s="18" t="s">
        <v>84</v>
      </c>
    </row>
    <row r="4265" spans="2:47" s="1" customFormat="1" ht="11.25">
      <c r="B4265" s="33"/>
      <c r="D4265" s="152" t="s">
        <v>648</v>
      </c>
      <c r="F4265" s="188" t="s">
        <v>4472</v>
      </c>
      <c r="H4265" s="189">
        <v>16.36</v>
      </c>
      <c r="L4265" s="33"/>
      <c r="M4265" s="155"/>
      <c r="T4265" s="57"/>
      <c r="AU4265" s="18" t="s">
        <v>84</v>
      </c>
    </row>
    <row r="4266" spans="2:47" s="1" customFormat="1" ht="11.25">
      <c r="B4266" s="33"/>
      <c r="D4266" s="152" t="s">
        <v>648</v>
      </c>
      <c r="F4266" s="188" t="s">
        <v>3558</v>
      </c>
      <c r="H4266" s="189">
        <v>0</v>
      </c>
      <c r="L4266" s="33"/>
      <c r="M4266" s="155"/>
      <c r="T4266" s="57"/>
      <c r="AU4266" s="18" t="s">
        <v>84</v>
      </c>
    </row>
    <row r="4267" spans="2:47" s="1" customFormat="1" ht="11.25">
      <c r="B4267" s="33"/>
      <c r="D4267" s="152" t="s">
        <v>648</v>
      </c>
      <c r="F4267" s="188" t="s">
        <v>4473</v>
      </c>
      <c r="H4267" s="189">
        <v>13.46</v>
      </c>
      <c r="L4267" s="33"/>
      <c r="M4267" s="155"/>
      <c r="T4267" s="57"/>
      <c r="AU4267" s="18" t="s">
        <v>84</v>
      </c>
    </row>
    <row r="4268" spans="2:47" s="1" customFormat="1" ht="11.25">
      <c r="B4268" s="33"/>
      <c r="D4268" s="152" t="s">
        <v>648</v>
      </c>
      <c r="F4268" s="188" t="s">
        <v>325</v>
      </c>
      <c r="H4268" s="189">
        <v>84.35</v>
      </c>
      <c r="L4268" s="33"/>
      <c r="M4268" s="155"/>
      <c r="T4268" s="57"/>
      <c r="AU4268" s="18" t="s">
        <v>84</v>
      </c>
    </row>
    <row r="4269" spans="2:47" s="1" customFormat="1" ht="11.25">
      <c r="B4269" s="33"/>
      <c r="D4269" s="152" t="s">
        <v>648</v>
      </c>
      <c r="F4269" s="187" t="s">
        <v>3765</v>
      </c>
      <c r="L4269" s="33"/>
      <c r="M4269" s="155"/>
      <c r="T4269" s="57"/>
      <c r="AU4269" s="18" t="s">
        <v>84</v>
      </c>
    </row>
    <row r="4270" spans="2:47" s="1" customFormat="1" ht="11.25">
      <c r="B4270" s="33"/>
      <c r="D4270" s="152" t="s">
        <v>648</v>
      </c>
      <c r="F4270" s="188" t="s">
        <v>3145</v>
      </c>
      <c r="H4270" s="189">
        <v>0</v>
      </c>
      <c r="L4270" s="33"/>
      <c r="M4270" s="155"/>
      <c r="T4270" s="57"/>
      <c r="AU4270" s="18" t="s">
        <v>84</v>
      </c>
    </row>
    <row r="4271" spans="2:47" s="1" customFormat="1" ht="11.25">
      <c r="B4271" s="33"/>
      <c r="D4271" s="152" t="s">
        <v>648</v>
      </c>
      <c r="F4271" s="188" t="s">
        <v>3766</v>
      </c>
      <c r="H4271" s="189">
        <v>28.04</v>
      </c>
      <c r="L4271" s="33"/>
      <c r="M4271" s="155"/>
      <c r="T4271" s="57"/>
      <c r="AU4271" s="18" t="s">
        <v>84</v>
      </c>
    </row>
    <row r="4272" spans="2:47" s="1" customFormat="1" ht="11.25">
      <c r="B4272" s="33"/>
      <c r="D4272" s="152" t="s">
        <v>648</v>
      </c>
      <c r="F4272" s="188" t="s">
        <v>3147</v>
      </c>
      <c r="H4272" s="189">
        <v>0</v>
      </c>
      <c r="L4272" s="33"/>
      <c r="M4272" s="155"/>
      <c r="T4272" s="57"/>
      <c r="AU4272" s="18" t="s">
        <v>84</v>
      </c>
    </row>
    <row r="4273" spans="2:47" s="1" customFormat="1" ht="11.25">
      <c r="B4273" s="33"/>
      <c r="D4273" s="152" t="s">
        <v>648</v>
      </c>
      <c r="F4273" s="188" t="s">
        <v>3767</v>
      </c>
      <c r="H4273" s="189">
        <v>30.06</v>
      </c>
      <c r="L4273" s="33"/>
      <c r="M4273" s="155"/>
      <c r="T4273" s="57"/>
      <c r="AU4273" s="18" t="s">
        <v>84</v>
      </c>
    </row>
    <row r="4274" spans="2:47" s="1" customFormat="1" ht="11.25">
      <c r="B4274" s="33"/>
      <c r="D4274" s="152" t="s">
        <v>648</v>
      </c>
      <c r="F4274" s="188" t="s">
        <v>3149</v>
      </c>
      <c r="H4274" s="189">
        <v>0</v>
      </c>
      <c r="L4274" s="33"/>
      <c r="M4274" s="155"/>
      <c r="T4274" s="57"/>
      <c r="AU4274" s="18" t="s">
        <v>84</v>
      </c>
    </row>
    <row r="4275" spans="2:47" s="1" customFormat="1" ht="11.25">
      <c r="B4275" s="33"/>
      <c r="D4275" s="152" t="s">
        <v>648</v>
      </c>
      <c r="F4275" s="188" t="s">
        <v>3768</v>
      </c>
      <c r="H4275" s="189">
        <v>30.65</v>
      </c>
      <c r="L4275" s="33"/>
      <c r="M4275" s="155"/>
      <c r="T4275" s="57"/>
      <c r="AU4275" s="18" t="s">
        <v>84</v>
      </c>
    </row>
    <row r="4276" spans="2:47" s="1" customFormat="1" ht="11.25">
      <c r="B4276" s="33"/>
      <c r="D4276" s="152" t="s">
        <v>648</v>
      </c>
      <c r="F4276" s="188" t="s">
        <v>3151</v>
      </c>
      <c r="H4276" s="189">
        <v>0</v>
      </c>
      <c r="L4276" s="33"/>
      <c r="M4276" s="155"/>
      <c r="T4276" s="57"/>
      <c r="AU4276" s="18" t="s">
        <v>84</v>
      </c>
    </row>
    <row r="4277" spans="2:47" s="1" customFormat="1" ht="11.25">
      <c r="B4277" s="33"/>
      <c r="D4277" s="152" t="s">
        <v>648</v>
      </c>
      <c r="F4277" s="188" t="s">
        <v>3769</v>
      </c>
      <c r="H4277" s="189">
        <v>30.08</v>
      </c>
      <c r="L4277" s="33"/>
      <c r="M4277" s="155"/>
      <c r="T4277" s="57"/>
      <c r="AU4277" s="18" t="s">
        <v>84</v>
      </c>
    </row>
    <row r="4278" spans="2:47" s="1" customFormat="1" ht="11.25">
      <c r="B4278" s="33"/>
      <c r="D4278" s="152" t="s">
        <v>648</v>
      </c>
      <c r="F4278" s="188" t="s">
        <v>3153</v>
      </c>
      <c r="H4278" s="189">
        <v>0</v>
      </c>
      <c r="L4278" s="33"/>
      <c r="M4278" s="155"/>
      <c r="T4278" s="57"/>
      <c r="AU4278" s="18" t="s">
        <v>84</v>
      </c>
    </row>
    <row r="4279" spans="2:47" s="1" customFormat="1" ht="11.25">
      <c r="B4279" s="33"/>
      <c r="D4279" s="152" t="s">
        <v>648</v>
      </c>
      <c r="F4279" s="188" t="s">
        <v>3770</v>
      </c>
      <c r="H4279" s="189">
        <v>31.37</v>
      </c>
      <c r="L4279" s="33"/>
      <c r="M4279" s="155"/>
      <c r="T4279" s="57"/>
      <c r="AU4279" s="18" t="s">
        <v>84</v>
      </c>
    </row>
    <row r="4280" spans="2:47" s="1" customFormat="1" ht="11.25">
      <c r="B4280" s="33"/>
      <c r="D4280" s="152" t="s">
        <v>648</v>
      </c>
      <c r="F4280" s="188" t="s">
        <v>1</v>
      </c>
      <c r="H4280" s="189">
        <v>0</v>
      </c>
      <c r="L4280" s="33"/>
      <c r="M4280" s="155"/>
      <c r="T4280" s="57"/>
      <c r="AU4280" s="18" t="s">
        <v>84</v>
      </c>
    </row>
    <row r="4281" spans="2:47" s="1" customFormat="1" ht="11.25">
      <c r="B4281" s="33"/>
      <c r="D4281" s="152" t="s">
        <v>648</v>
      </c>
      <c r="F4281" s="188" t="s">
        <v>3145</v>
      </c>
      <c r="H4281" s="189">
        <v>0</v>
      </c>
      <c r="L4281" s="33"/>
      <c r="M4281" s="155"/>
      <c r="T4281" s="57"/>
      <c r="AU4281" s="18" t="s">
        <v>84</v>
      </c>
    </row>
    <row r="4282" spans="2:47" s="1" customFormat="1" ht="11.25">
      <c r="B4282" s="33"/>
      <c r="D4282" s="152" t="s">
        <v>648</v>
      </c>
      <c r="F4282" s="188" t="s">
        <v>3591</v>
      </c>
      <c r="H4282" s="189">
        <v>39.56</v>
      </c>
      <c r="L4282" s="33"/>
      <c r="M4282" s="155"/>
      <c r="T4282" s="57"/>
      <c r="AU4282" s="18" t="s">
        <v>84</v>
      </c>
    </row>
    <row r="4283" spans="2:47" s="1" customFormat="1" ht="11.25">
      <c r="B4283" s="33"/>
      <c r="D4283" s="152" t="s">
        <v>648</v>
      </c>
      <c r="F4283" s="188" t="s">
        <v>3147</v>
      </c>
      <c r="H4283" s="189">
        <v>0</v>
      </c>
      <c r="L4283" s="33"/>
      <c r="M4283" s="155"/>
      <c r="T4283" s="57"/>
      <c r="AU4283" s="18" t="s">
        <v>84</v>
      </c>
    </row>
    <row r="4284" spans="2:47" s="1" customFormat="1" ht="11.25">
      <c r="B4284" s="33"/>
      <c r="D4284" s="152" t="s">
        <v>648</v>
      </c>
      <c r="F4284" s="188" t="s">
        <v>3392</v>
      </c>
      <c r="H4284" s="189">
        <v>56.7</v>
      </c>
      <c r="L4284" s="33"/>
      <c r="M4284" s="155"/>
      <c r="T4284" s="57"/>
      <c r="AU4284" s="18" t="s">
        <v>84</v>
      </c>
    </row>
    <row r="4285" spans="2:47" s="1" customFormat="1" ht="11.25">
      <c r="B4285" s="33"/>
      <c r="D4285" s="152" t="s">
        <v>648</v>
      </c>
      <c r="F4285" s="188" t="s">
        <v>3149</v>
      </c>
      <c r="H4285" s="189">
        <v>0</v>
      </c>
      <c r="L4285" s="33"/>
      <c r="M4285" s="155"/>
      <c r="T4285" s="57"/>
      <c r="AU4285" s="18" t="s">
        <v>84</v>
      </c>
    </row>
    <row r="4286" spans="2:47" s="1" customFormat="1" ht="11.25">
      <c r="B4286" s="33"/>
      <c r="D4286" s="152" t="s">
        <v>648</v>
      </c>
      <c r="F4286" s="188" t="s">
        <v>3393</v>
      </c>
      <c r="H4286" s="189">
        <v>56.51</v>
      </c>
      <c r="L4286" s="33"/>
      <c r="M4286" s="155"/>
      <c r="T4286" s="57"/>
      <c r="AU4286" s="18" t="s">
        <v>84</v>
      </c>
    </row>
    <row r="4287" spans="2:47" s="1" customFormat="1" ht="11.25">
      <c r="B4287" s="33"/>
      <c r="D4287" s="152" t="s">
        <v>648</v>
      </c>
      <c r="F4287" s="188" t="s">
        <v>3151</v>
      </c>
      <c r="H4287" s="189">
        <v>0</v>
      </c>
      <c r="L4287" s="33"/>
      <c r="M4287" s="155"/>
      <c r="T4287" s="57"/>
      <c r="AU4287" s="18" t="s">
        <v>84</v>
      </c>
    </row>
    <row r="4288" spans="2:47" s="1" customFormat="1" ht="11.25">
      <c r="B4288" s="33"/>
      <c r="D4288" s="152" t="s">
        <v>648</v>
      </c>
      <c r="F4288" s="188" t="s">
        <v>3394</v>
      </c>
      <c r="H4288" s="189">
        <v>56.74</v>
      </c>
      <c r="L4288" s="33"/>
      <c r="M4288" s="155"/>
      <c r="T4288" s="57"/>
      <c r="AU4288" s="18" t="s">
        <v>84</v>
      </c>
    </row>
    <row r="4289" spans="2:65" s="1" customFormat="1" ht="11.25">
      <c r="B4289" s="33"/>
      <c r="D4289" s="152" t="s">
        <v>648</v>
      </c>
      <c r="F4289" s="188" t="s">
        <v>3153</v>
      </c>
      <c r="H4289" s="189">
        <v>0</v>
      </c>
      <c r="L4289" s="33"/>
      <c r="M4289" s="155"/>
      <c r="T4289" s="57"/>
      <c r="AU4289" s="18" t="s">
        <v>84</v>
      </c>
    </row>
    <row r="4290" spans="2:65" s="1" customFormat="1" ht="11.25">
      <c r="B4290" s="33"/>
      <c r="D4290" s="152" t="s">
        <v>648</v>
      </c>
      <c r="F4290" s="188" t="s">
        <v>3395</v>
      </c>
      <c r="H4290" s="189">
        <v>58.05</v>
      </c>
      <c r="L4290" s="33"/>
      <c r="M4290" s="155"/>
      <c r="T4290" s="57"/>
      <c r="AU4290" s="18" t="s">
        <v>84</v>
      </c>
    </row>
    <row r="4291" spans="2:65" s="1" customFormat="1" ht="11.25">
      <c r="B4291" s="33"/>
      <c r="D4291" s="152" t="s">
        <v>648</v>
      </c>
      <c r="F4291" s="188" t="s">
        <v>325</v>
      </c>
      <c r="H4291" s="189">
        <v>426.32799999999997</v>
      </c>
      <c r="L4291" s="33"/>
      <c r="M4291" s="155"/>
      <c r="T4291" s="57"/>
      <c r="AU4291" s="18" t="s">
        <v>84</v>
      </c>
    </row>
    <row r="4292" spans="2:65" s="1" customFormat="1" ht="16.5" customHeight="1">
      <c r="B4292" s="33"/>
      <c r="C4292" s="177" t="s">
        <v>4474</v>
      </c>
      <c r="D4292" s="177" t="s">
        <v>390</v>
      </c>
      <c r="E4292" s="178" t="s">
        <v>4475</v>
      </c>
      <c r="F4292" s="179" t="s">
        <v>4476</v>
      </c>
      <c r="G4292" s="180" t="s">
        <v>398</v>
      </c>
      <c r="H4292" s="181">
        <v>500.25900000000001</v>
      </c>
      <c r="I4292" s="182"/>
      <c r="J4292" s="183">
        <f>ROUND(I4292*H4292,2)</f>
        <v>0</v>
      </c>
      <c r="K4292" s="179" t="s">
        <v>313</v>
      </c>
      <c r="L4292" s="184"/>
      <c r="M4292" s="185" t="s">
        <v>1</v>
      </c>
      <c r="N4292" s="186" t="s">
        <v>40</v>
      </c>
      <c r="P4292" s="148">
        <f>O4292*H4292</f>
        <v>0</v>
      </c>
      <c r="Q4292" s="148">
        <v>5.0000000000000001E-4</v>
      </c>
      <c r="R4292" s="148">
        <f>Q4292*H4292</f>
        <v>0.2501295</v>
      </c>
      <c r="S4292" s="148">
        <v>0</v>
      </c>
      <c r="T4292" s="149">
        <f>S4292*H4292</f>
        <v>0</v>
      </c>
      <c r="AR4292" s="150" t="s">
        <v>524</v>
      </c>
      <c r="AT4292" s="150" t="s">
        <v>390</v>
      </c>
      <c r="AU4292" s="150" t="s">
        <v>84</v>
      </c>
      <c r="AY4292" s="18" t="s">
        <v>307</v>
      </c>
      <c r="BE4292" s="151">
        <f>IF(N4292="základní",J4292,0)</f>
        <v>0</v>
      </c>
      <c r="BF4292" s="151">
        <f>IF(N4292="snížená",J4292,0)</f>
        <v>0</v>
      </c>
      <c r="BG4292" s="151">
        <f>IF(N4292="zákl. přenesená",J4292,0)</f>
        <v>0</v>
      </c>
      <c r="BH4292" s="151">
        <f>IF(N4292="sníž. přenesená",J4292,0)</f>
        <v>0</v>
      </c>
      <c r="BI4292" s="151">
        <f>IF(N4292="nulová",J4292,0)</f>
        <v>0</v>
      </c>
      <c r="BJ4292" s="18" t="s">
        <v>82</v>
      </c>
      <c r="BK4292" s="151">
        <f>ROUND(I4292*H4292,2)</f>
        <v>0</v>
      </c>
      <c r="BL4292" s="18" t="s">
        <v>417</v>
      </c>
      <c r="BM4292" s="150" t="s">
        <v>4477</v>
      </c>
    </row>
    <row r="4293" spans="2:65" s="1" customFormat="1" ht="11.25">
      <c r="B4293" s="33"/>
      <c r="D4293" s="152" t="s">
        <v>316</v>
      </c>
      <c r="F4293" s="153" t="s">
        <v>4476</v>
      </c>
      <c r="I4293" s="154"/>
      <c r="L4293" s="33"/>
      <c r="M4293" s="155"/>
      <c r="T4293" s="57"/>
      <c r="AT4293" s="18" t="s">
        <v>316</v>
      </c>
      <c r="AU4293" s="18" t="s">
        <v>84</v>
      </c>
    </row>
    <row r="4294" spans="2:65" s="13" customFormat="1" ht="11.25">
      <c r="B4294" s="162"/>
      <c r="D4294" s="152" t="s">
        <v>318</v>
      </c>
      <c r="F4294" s="164" t="s">
        <v>4478</v>
      </c>
      <c r="H4294" s="165">
        <v>500.25900000000001</v>
      </c>
      <c r="I4294" s="166"/>
      <c r="L4294" s="162"/>
      <c r="M4294" s="167"/>
      <c r="T4294" s="168"/>
      <c r="AT4294" s="163" t="s">
        <v>318</v>
      </c>
      <c r="AU4294" s="163" t="s">
        <v>84</v>
      </c>
      <c r="AV4294" s="13" t="s">
        <v>84</v>
      </c>
      <c r="AW4294" s="13" t="s">
        <v>4</v>
      </c>
      <c r="AX4294" s="13" t="s">
        <v>82</v>
      </c>
      <c r="AY4294" s="163" t="s">
        <v>307</v>
      </c>
    </row>
    <row r="4295" spans="2:65" s="1" customFormat="1" ht="16.5" customHeight="1">
      <c r="B4295" s="33"/>
      <c r="C4295" s="139" t="s">
        <v>214</v>
      </c>
      <c r="D4295" s="139" t="s">
        <v>309</v>
      </c>
      <c r="E4295" s="140" t="s">
        <v>4479</v>
      </c>
      <c r="F4295" s="141" t="s">
        <v>4480</v>
      </c>
      <c r="G4295" s="142" t="s">
        <v>398</v>
      </c>
      <c r="H4295" s="143">
        <v>14.7</v>
      </c>
      <c r="I4295" s="144"/>
      <c r="J4295" s="145">
        <f>ROUND(I4295*H4295,2)</f>
        <v>0</v>
      </c>
      <c r="K4295" s="141" t="s">
        <v>313</v>
      </c>
      <c r="L4295" s="33"/>
      <c r="M4295" s="146" t="s">
        <v>1</v>
      </c>
      <c r="N4295" s="147" t="s">
        <v>40</v>
      </c>
      <c r="P4295" s="148">
        <f>O4295*H4295</f>
        <v>0</v>
      </c>
      <c r="Q4295" s="148">
        <v>1.0000000000000001E-5</v>
      </c>
      <c r="R4295" s="148">
        <f>Q4295*H4295</f>
        <v>1.47E-4</v>
      </c>
      <c r="S4295" s="148">
        <v>0</v>
      </c>
      <c r="T4295" s="149">
        <f>S4295*H4295</f>
        <v>0</v>
      </c>
      <c r="AR4295" s="150" t="s">
        <v>417</v>
      </c>
      <c r="AT4295" s="150" t="s">
        <v>309</v>
      </c>
      <c r="AU4295" s="150" t="s">
        <v>84</v>
      </c>
      <c r="AY4295" s="18" t="s">
        <v>307</v>
      </c>
      <c r="BE4295" s="151">
        <f>IF(N4295="základní",J4295,0)</f>
        <v>0</v>
      </c>
      <c r="BF4295" s="151">
        <f>IF(N4295="snížená",J4295,0)</f>
        <v>0</v>
      </c>
      <c r="BG4295" s="151">
        <f>IF(N4295="zákl. přenesená",J4295,0)</f>
        <v>0</v>
      </c>
      <c r="BH4295" s="151">
        <f>IF(N4295="sníž. přenesená",J4295,0)</f>
        <v>0</v>
      </c>
      <c r="BI4295" s="151">
        <f>IF(N4295="nulová",J4295,0)</f>
        <v>0</v>
      </c>
      <c r="BJ4295" s="18" t="s">
        <v>82</v>
      </c>
      <c r="BK4295" s="151">
        <f>ROUND(I4295*H4295,2)</f>
        <v>0</v>
      </c>
      <c r="BL4295" s="18" t="s">
        <v>417</v>
      </c>
      <c r="BM4295" s="150" t="s">
        <v>4481</v>
      </c>
    </row>
    <row r="4296" spans="2:65" s="1" customFormat="1" ht="11.25">
      <c r="B4296" s="33"/>
      <c r="D4296" s="152" t="s">
        <v>316</v>
      </c>
      <c r="F4296" s="153" t="s">
        <v>4482</v>
      </c>
      <c r="I4296" s="154"/>
      <c r="L4296" s="33"/>
      <c r="M4296" s="155"/>
      <c r="T4296" s="57"/>
      <c r="AT4296" s="18" t="s">
        <v>316</v>
      </c>
      <c r="AU4296" s="18" t="s">
        <v>84</v>
      </c>
    </row>
    <row r="4297" spans="2:65" s="13" customFormat="1" ht="11.25">
      <c r="B4297" s="162"/>
      <c r="D4297" s="152" t="s">
        <v>318</v>
      </c>
      <c r="E4297" s="163" t="s">
        <v>1</v>
      </c>
      <c r="F4297" s="164" t="s">
        <v>4483</v>
      </c>
      <c r="H4297" s="165">
        <v>14.7</v>
      </c>
      <c r="I4297" s="166"/>
      <c r="L4297" s="162"/>
      <c r="M4297" s="167"/>
      <c r="T4297" s="168"/>
      <c r="AT4297" s="163" t="s">
        <v>318</v>
      </c>
      <c r="AU4297" s="163" t="s">
        <v>84</v>
      </c>
      <c r="AV4297" s="13" t="s">
        <v>84</v>
      </c>
      <c r="AW4297" s="13" t="s">
        <v>32</v>
      </c>
      <c r="AX4297" s="13" t="s">
        <v>82</v>
      </c>
      <c r="AY4297" s="163" t="s">
        <v>307</v>
      </c>
    </row>
    <row r="4298" spans="2:65" s="1" customFormat="1" ht="16.5" customHeight="1">
      <c r="B4298" s="33"/>
      <c r="C4298" s="177" t="s">
        <v>4484</v>
      </c>
      <c r="D4298" s="177" t="s">
        <v>390</v>
      </c>
      <c r="E4298" s="178" t="s">
        <v>4485</v>
      </c>
      <c r="F4298" s="179" t="s">
        <v>4486</v>
      </c>
      <c r="G4298" s="180" t="s">
        <v>398</v>
      </c>
      <c r="H4298" s="181">
        <v>14.994</v>
      </c>
      <c r="I4298" s="182"/>
      <c r="J4298" s="183">
        <f>ROUND(I4298*H4298,2)</f>
        <v>0</v>
      </c>
      <c r="K4298" s="179" t="s">
        <v>313</v>
      </c>
      <c r="L4298" s="184"/>
      <c r="M4298" s="185" t="s">
        <v>1</v>
      </c>
      <c r="N4298" s="186" t="s">
        <v>40</v>
      </c>
      <c r="P4298" s="148">
        <f>O4298*H4298</f>
        <v>0</v>
      </c>
      <c r="Q4298" s="148">
        <v>2.7999999999999998E-4</v>
      </c>
      <c r="R4298" s="148">
        <f>Q4298*H4298</f>
        <v>4.1983199999999993E-3</v>
      </c>
      <c r="S4298" s="148">
        <v>0</v>
      </c>
      <c r="T4298" s="149">
        <f>S4298*H4298</f>
        <v>0</v>
      </c>
      <c r="AR4298" s="150" t="s">
        <v>524</v>
      </c>
      <c r="AT4298" s="150" t="s">
        <v>390</v>
      </c>
      <c r="AU4298" s="150" t="s">
        <v>84</v>
      </c>
      <c r="AY4298" s="18" t="s">
        <v>307</v>
      </c>
      <c r="BE4298" s="151">
        <f>IF(N4298="základní",J4298,0)</f>
        <v>0</v>
      </c>
      <c r="BF4298" s="151">
        <f>IF(N4298="snížená",J4298,0)</f>
        <v>0</v>
      </c>
      <c r="BG4298" s="151">
        <f>IF(N4298="zákl. přenesená",J4298,0)</f>
        <v>0</v>
      </c>
      <c r="BH4298" s="151">
        <f>IF(N4298="sníž. přenesená",J4298,0)</f>
        <v>0</v>
      </c>
      <c r="BI4298" s="151">
        <f>IF(N4298="nulová",J4298,0)</f>
        <v>0</v>
      </c>
      <c r="BJ4298" s="18" t="s">
        <v>82</v>
      </c>
      <c r="BK4298" s="151">
        <f>ROUND(I4298*H4298,2)</f>
        <v>0</v>
      </c>
      <c r="BL4298" s="18" t="s">
        <v>417</v>
      </c>
      <c r="BM4298" s="150" t="s">
        <v>4487</v>
      </c>
    </row>
    <row r="4299" spans="2:65" s="1" customFormat="1" ht="11.25">
      <c r="B4299" s="33"/>
      <c r="D4299" s="152" t="s">
        <v>316</v>
      </c>
      <c r="F4299" s="153" t="s">
        <v>4486</v>
      </c>
      <c r="I4299" s="154"/>
      <c r="L4299" s="33"/>
      <c r="M4299" s="155"/>
      <c r="T4299" s="57"/>
      <c r="AT4299" s="18" t="s">
        <v>316</v>
      </c>
      <c r="AU4299" s="18" t="s">
        <v>84</v>
      </c>
    </row>
    <row r="4300" spans="2:65" s="13" customFormat="1" ht="11.25">
      <c r="B4300" s="162"/>
      <c r="D4300" s="152" t="s">
        <v>318</v>
      </c>
      <c r="F4300" s="164" t="s">
        <v>4488</v>
      </c>
      <c r="H4300" s="165">
        <v>14.994</v>
      </c>
      <c r="I4300" s="166"/>
      <c r="L4300" s="162"/>
      <c r="M4300" s="167"/>
      <c r="T4300" s="168"/>
      <c r="AT4300" s="163" t="s">
        <v>318</v>
      </c>
      <c r="AU4300" s="163" t="s">
        <v>84</v>
      </c>
      <c r="AV4300" s="13" t="s">
        <v>84</v>
      </c>
      <c r="AW4300" s="13" t="s">
        <v>4</v>
      </c>
      <c r="AX4300" s="13" t="s">
        <v>82</v>
      </c>
      <c r="AY4300" s="163" t="s">
        <v>307</v>
      </c>
    </row>
    <row r="4301" spans="2:65" s="1" customFormat="1" ht="33" customHeight="1">
      <c r="B4301" s="33"/>
      <c r="C4301" s="139" t="s">
        <v>4489</v>
      </c>
      <c r="D4301" s="139" t="s">
        <v>309</v>
      </c>
      <c r="E4301" s="140" t="s">
        <v>1991</v>
      </c>
      <c r="F4301" s="141" t="s">
        <v>1992</v>
      </c>
      <c r="G4301" s="142" t="s">
        <v>364</v>
      </c>
      <c r="H4301" s="143">
        <v>4.58</v>
      </c>
      <c r="I4301" s="144"/>
      <c r="J4301" s="145">
        <f>ROUND(I4301*H4301,2)</f>
        <v>0</v>
      </c>
      <c r="K4301" s="141" t="s">
        <v>313</v>
      </c>
      <c r="L4301" s="33"/>
      <c r="M4301" s="146" t="s">
        <v>1</v>
      </c>
      <c r="N4301" s="147" t="s">
        <v>40</v>
      </c>
      <c r="P4301" s="148">
        <f>O4301*H4301</f>
        <v>0</v>
      </c>
      <c r="Q4301" s="148">
        <v>0</v>
      </c>
      <c r="R4301" s="148">
        <f>Q4301*H4301</f>
        <v>0</v>
      </c>
      <c r="S4301" s="148">
        <v>0</v>
      </c>
      <c r="T4301" s="149">
        <f>S4301*H4301</f>
        <v>0</v>
      </c>
      <c r="AR4301" s="150" t="s">
        <v>417</v>
      </c>
      <c r="AT4301" s="150" t="s">
        <v>309</v>
      </c>
      <c r="AU4301" s="150" t="s">
        <v>84</v>
      </c>
      <c r="AY4301" s="18" t="s">
        <v>307</v>
      </c>
      <c r="BE4301" s="151">
        <f>IF(N4301="základní",J4301,0)</f>
        <v>0</v>
      </c>
      <c r="BF4301" s="151">
        <f>IF(N4301="snížená",J4301,0)</f>
        <v>0</v>
      </c>
      <c r="BG4301" s="151">
        <f>IF(N4301="zákl. přenesená",J4301,0)</f>
        <v>0</v>
      </c>
      <c r="BH4301" s="151">
        <f>IF(N4301="sníž. přenesená",J4301,0)</f>
        <v>0</v>
      </c>
      <c r="BI4301" s="151">
        <f>IF(N4301="nulová",J4301,0)</f>
        <v>0</v>
      </c>
      <c r="BJ4301" s="18" t="s">
        <v>82</v>
      </c>
      <c r="BK4301" s="151">
        <f>ROUND(I4301*H4301,2)</f>
        <v>0</v>
      </c>
      <c r="BL4301" s="18" t="s">
        <v>417</v>
      </c>
      <c r="BM4301" s="150" t="s">
        <v>4490</v>
      </c>
    </row>
    <row r="4302" spans="2:65" s="1" customFormat="1" ht="29.25">
      <c r="B4302" s="33"/>
      <c r="D4302" s="152" t="s">
        <v>316</v>
      </c>
      <c r="F4302" s="153" t="s">
        <v>1994</v>
      </c>
      <c r="I4302" s="154"/>
      <c r="L4302" s="33"/>
      <c r="M4302" s="155"/>
      <c r="T4302" s="57"/>
      <c r="AT4302" s="18" t="s">
        <v>316</v>
      </c>
      <c r="AU4302" s="18" t="s">
        <v>84</v>
      </c>
    </row>
    <row r="4303" spans="2:65" s="11" customFormat="1" ht="22.9" customHeight="1">
      <c r="B4303" s="127"/>
      <c r="D4303" s="128" t="s">
        <v>74</v>
      </c>
      <c r="E4303" s="137" t="s">
        <v>2035</v>
      </c>
      <c r="F4303" s="137" t="s">
        <v>2036</v>
      </c>
      <c r="I4303" s="130"/>
      <c r="J4303" s="138">
        <f>BK4303</f>
        <v>0</v>
      </c>
      <c r="L4303" s="127"/>
      <c r="M4303" s="132"/>
      <c r="P4303" s="133">
        <f>SUM(P4304:P4447)</f>
        <v>0</v>
      </c>
      <c r="R4303" s="133">
        <f>SUM(R4304:R4447)</f>
        <v>4.3028900700000001</v>
      </c>
      <c r="T4303" s="134">
        <f>SUM(T4304:T4447)</f>
        <v>0</v>
      </c>
      <c r="AR4303" s="128" t="s">
        <v>84</v>
      </c>
      <c r="AT4303" s="135" t="s">
        <v>74</v>
      </c>
      <c r="AU4303" s="135" t="s">
        <v>82</v>
      </c>
      <c r="AY4303" s="128" t="s">
        <v>307</v>
      </c>
      <c r="BK4303" s="136">
        <f>SUM(BK4304:BK4447)</f>
        <v>0</v>
      </c>
    </row>
    <row r="4304" spans="2:65" s="1" customFormat="1" ht="16.5" customHeight="1">
      <c r="B4304" s="33"/>
      <c r="C4304" s="139" t="s">
        <v>4491</v>
      </c>
      <c r="D4304" s="139" t="s">
        <v>309</v>
      </c>
      <c r="E4304" s="140" t="s">
        <v>2113</v>
      </c>
      <c r="F4304" s="141" t="s">
        <v>2114</v>
      </c>
      <c r="G4304" s="142" t="s">
        <v>312</v>
      </c>
      <c r="H4304" s="143">
        <v>196.58500000000001</v>
      </c>
      <c r="I4304" s="144"/>
      <c r="J4304" s="145">
        <f>ROUND(I4304*H4304,2)</f>
        <v>0</v>
      </c>
      <c r="K4304" s="141" t="s">
        <v>313</v>
      </c>
      <c r="L4304" s="33"/>
      <c r="M4304" s="146" t="s">
        <v>1</v>
      </c>
      <c r="N4304" s="147" t="s">
        <v>40</v>
      </c>
      <c r="P4304" s="148">
        <f>O4304*H4304</f>
        <v>0</v>
      </c>
      <c r="Q4304" s="148">
        <v>0</v>
      </c>
      <c r="R4304" s="148">
        <f>Q4304*H4304</f>
        <v>0</v>
      </c>
      <c r="S4304" s="148">
        <v>0</v>
      </c>
      <c r="T4304" s="149">
        <f>S4304*H4304</f>
        <v>0</v>
      </c>
      <c r="AR4304" s="150" t="s">
        <v>417</v>
      </c>
      <c r="AT4304" s="150" t="s">
        <v>309</v>
      </c>
      <c r="AU4304" s="150" t="s">
        <v>84</v>
      </c>
      <c r="AY4304" s="18" t="s">
        <v>307</v>
      </c>
      <c r="BE4304" s="151">
        <f>IF(N4304="základní",J4304,0)</f>
        <v>0</v>
      </c>
      <c r="BF4304" s="151">
        <f>IF(N4304="snížená",J4304,0)</f>
        <v>0</v>
      </c>
      <c r="BG4304" s="151">
        <f>IF(N4304="zákl. přenesená",J4304,0)</f>
        <v>0</v>
      </c>
      <c r="BH4304" s="151">
        <f>IF(N4304="sníž. přenesená",J4304,0)</f>
        <v>0</v>
      </c>
      <c r="BI4304" s="151">
        <f>IF(N4304="nulová",J4304,0)</f>
        <v>0</v>
      </c>
      <c r="BJ4304" s="18" t="s">
        <v>82</v>
      </c>
      <c r="BK4304" s="151">
        <f>ROUND(I4304*H4304,2)</f>
        <v>0</v>
      </c>
      <c r="BL4304" s="18" t="s">
        <v>417</v>
      </c>
      <c r="BM4304" s="150" t="s">
        <v>4492</v>
      </c>
    </row>
    <row r="4305" spans="2:51" s="1" customFormat="1" ht="19.5">
      <c r="B4305" s="33"/>
      <c r="D4305" s="152" t="s">
        <v>316</v>
      </c>
      <c r="F4305" s="153" t="s">
        <v>2116</v>
      </c>
      <c r="I4305" s="154"/>
      <c r="L4305" s="33"/>
      <c r="M4305" s="155"/>
      <c r="T4305" s="57"/>
      <c r="AT4305" s="18" t="s">
        <v>316</v>
      </c>
      <c r="AU4305" s="18" t="s">
        <v>84</v>
      </c>
    </row>
    <row r="4306" spans="2:51" s="13" customFormat="1" ht="11.25">
      <c r="B4306" s="162"/>
      <c r="D4306" s="152" t="s">
        <v>318</v>
      </c>
      <c r="E4306" s="163" t="s">
        <v>1</v>
      </c>
      <c r="F4306" s="164" t="s">
        <v>2346</v>
      </c>
      <c r="H4306" s="165">
        <v>196.58500000000001</v>
      </c>
      <c r="I4306" s="166"/>
      <c r="L4306" s="162"/>
      <c r="M4306" s="167"/>
      <c r="T4306" s="168"/>
      <c r="AT4306" s="163" t="s">
        <v>318</v>
      </c>
      <c r="AU4306" s="163" t="s">
        <v>84</v>
      </c>
      <c r="AV4306" s="13" t="s">
        <v>84</v>
      </c>
      <c r="AW4306" s="13" t="s">
        <v>32</v>
      </c>
      <c r="AX4306" s="13" t="s">
        <v>82</v>
      </c>
      <c r="AY4306" s="163" t="s">
        <v>307</v>
      </c>
    </row>
    <row r="4307" spans="2:51" s="1" customFormat="1" ht="11.25">
      <c r="B4307" s="33"/>
      <c r="D4307" s="152" t="s">
        <v>648</v>
      </c>
      <c r="F4307" s="187" t="s">
        <v>4493</v>
      </c>
      <c r="L4307" s="33"/>
      <c r="M4307" s="155"/>
      <c r="T4307" s="57"/>
      <c r="AU4307" s="18" t="s">
        <v>84</v>
      </c>
    </row>
    <row r="4308" spans="2:51" s="1" customFormat="1" ht="11.25">
      <c r="B4308" s="33"/>
      <c r="D4308" s="152" t="s">
        <v>648</v>
      </c>
      <c r="F4308" s="188" t="s">
        <v>3110</v>
      </c>
      <c r="H4308" s="189">
        <v>0</v>
      </c>
      <c r="L4308" s="33"/>
      <c r="M4308" s="155"/>
      <c r="T4308" s="57"/>
      <c r="AU4308" s="18" t="s">
        <v>84</v>
      </c>
    </row>
    <row r="4309" spans="2:51" s="1" customFormat="1" ht="11.25">
      <c r="B4309" s="33"/>
      <c r="D4309" s="152" t="s">
        <v>648</v>
      </c>
      <c r="F4309" s="188" t="s">
        <v>4494</v>
      </c>
      <c r="H4309" s="189">
        <v>25.085000000000001</v>
      </c>
      <c r="L4309" s="33"/>
      <c r="M4309" s="155"/>
      <c r="T4309" s="57"/>
      <c r="AU4309" s="18" t="s">
        <v>84</v>
      </c>
    </row>
    <row r="4310" spans="2:51" s="1" customFormat="1" ht="11.25">
      <c r="B4310" s="33"/>
      <c r="D4310" s="152" t="s">
        <v>648</v>
      </c>
      <c r="F4310" s="188" t="s">
        <v>3112</v>
      </c>
      <c r="H4310" s="189">
        <v>0</v>
      </c>
      <c r="L4310" s="33"/>
      <c r="M4310" s="155"/>
      <c r="T4310" s="57"/>
      <c r="AU4310" s="18" t="s">
        <v>84</v>
      </c>
    </row>
    <row r="4311" spans="2:51" s="1" customFormat="1" ht="11.25">
      <c r="B4311" s="33"/>
      <c r="D4311" s="152" t="s">
        <v>648</v>
      </c>
      <c r="F4311" s="188" t="s">
        <v>4495</v>
      </c>
      <c r="H4311" s="189">
        <v>7.5</v>
      </c>
      <c r="L4311" s="33"/>
      <c r="M4311" s="155"/>
      <c r="T4311" s="57"/>
      <c r="AU4311" s="18" t="s">
        <v>84</v>
      </c>
    </row>
    <row r="4312" spans="2:51" s="1" customFormat="1" ht="11.25">
      <c r="B4312" s="33"/>
      <c r="D4312" s="152" t="s">
        <v>648</v>
      </c>
      <c r="F4312" s="188" t="s">
        <v>3114</v>
      </c>
      <c r="H4312" s="189">
        <v>0</v>
      </c>
      <c r="L4312" s="33"/>
      <c r="M4312" s="155"/>
      <c r="T4312" s="57"/>
      <c r="AU4312" s="18" t="s">
        <v>84</v>
      </c>
    </row>
    <row r="4313" spans="2:51" s="1" customFormat="1" ht="11.25">
      <c r="B4313" s="33"/>
      <c r="D4313" s="152" t="s">
        <v>648</v>
      </c>
      <c r="F4313" s="188" t="s">
        <v>4496</v>
      </c>
      <c r="H4313" s="189">
        <v>16.501999999999999</v>
      </c>
      <c r="L4313" s="33"/>
      <c r="M4313" s="155"/>
      <c r="T4313" s="57"/>
      <c r="AU4313" s="18" t="s">
        <v>84</v>
      </c>
    </row>
    <row r="4314" spans="2:51" s="1" customFormat="1" ht="11.25">
      <c r="B4314" s="33"/>
      <c r="D4314" s="152" t="s">
        <v>648</v>
      </c>
      <c r="F4314" s="188" t="s">
        <v>3116</v>
      </c>
      <c r="H4314" s="189">
        <v>0</v>
      </c>
      <c r="L4314" s="33"/>
      <c r="M4314" s="155"/>
      <c r="T4314" s="57"/>
      <c r="AU4314" s="18" t="s">
        <v>84</v>
      </c>
    </row>
    <row r="4315" spans="2:51" s="1" customFormat="1" ht="11.25">
      <c r="B4315" s="33"/>
      <c r="D4315" s="152" t="s">
        <v>648</v>
      </c>
      <c r="F4315" s="188" t="s">
        <v>4497</v>
      </c>
      <c r="H4315" s="189">
        <v>28.183</v>
      </c>
      <c r="L4315" s="33"/>
      <c r="M4315" s="155"/>
      <c r="T4315" s="57"/>
      <c r="AU4315" s="18" t="s">
        <v>84</v>
      </c>
    </row>
    <row r="4316" spans="2:51" s="1" customFormat="1" ht="11.25">
      <c r="B4316" s="33"/>
      <c r="D4316" s="152" t="s">
        <v>648</v>
      </c>
      <c r="F4316" s="188" t="s">
        <v>3124</v>
      </c>
      <c r="H4316" s="189">
        <v>0</v>
      </c>
      <c r="L4316" s="33"/>
      <c r="M4316" s="155"/>
      <c r="T4316" s="57"/>
      <c r="AU4316" s="18" t="s">
        <v>84</v>
      </c>
    </row>
    <row r="4317" spans="2:51" s="1" customFormat="1" ht="11.25">
      <c r="B4317" s="33"/>
      <c r="D4317" s="152" t="s">
        <v>648</v>
      </c>
      <c r="F4317" s="188" t="s">
        <v>4498</v>
      </c>
      <c r="H4317" s="189">
        <v>3.9</v>
      </c>
      <c r="L4317" s="33"/>
      <c r="M4317" s="155"/>
      <c r="T4317" s="57"/>
      <c r="AU4317" s="18" t="s">
        <v>84</v>
      </c>
    </row>
    <row r="4318" spans="2:51" s="1" customFormat="1" ht="11.25">
      <c r="B4318" s="33"/>
      <c r="D4318" s="152" t="s">
        <v>648</v>
      </c>
      <c r="F4318" s="188" t="s">
        <v>3129</v>
      </c>
      <c r="H4318" s="189">
        <v>0</v>
      </c>
      <c r="L4318" s="33"/>
      <c r="M4318" s="155"/>
      <c r="T4318" s="57"/>
      <c r="AU4318" s="18" t="s">
        <v>84</v>
      </c>
    </row>
    <row r="4319" spans="2:51" s="1" customFormat="1" ht="11.25">
      <c r="B4319" s="33"/>
      <c r="D4319" s="152" t="s">
        <v>648</v>
      </c>
      <c r="F4319" s="188" t="s">
        <v>4499</v>
      </c>
      <c r="H4319" s="189">
        <v>21.154</v>
      </c>
      <c r="L4319" s="33"/>
      <c r="M4319" s="155"/>
      <c r="T4319" s="57"/>
      <c r="AU4319" s="18" t="s">
        <v>84</v>
      </c>
    </row>
    <row r="4320" spans="2:51" s="1" customFormat="1" ht="11.25">
      <c r="B4320" s="33"/>
      <c r="D4320" s="152" t="s">
        <v>648</v>
      </c>
      <c r="F4320" s="188" t="s">
        <v>3134</v>
      </c>
      <c r="H4320" s="189">
        <v>0</v>
      </c>
      <c r="L4320" s="33"/>
      <c r="M4320" s="155"/>
      <c r="T4320" s="57"/>
      <c r="AU4320" s="18" t="s">
        <v>84</v>
      </c>
    </row>
    <row r="4321" spans="2:65" s="1" customFormat="1" ht="11.25">
      <c r="B4321" s="33"/>
      <c r="D4321" s="152" t="s">
        <v>648</v>
      </c>
      <c r="F4321" s="188" t="s">
        <v>4500</v>
      </c>
      <c r="H4321" s="189">
        <v>4.2240000000000002</v>
      </c>
      <c r="L4321" s="33"/>
      <c r="M4321" s="155"/>
      <c r="T4321" s="57"/>
      <c r="AU4321" s="18" t="s">
        <v>84</v>
      </c>
    </row>
    <row r="4322" spans="2:65" s="1" customFormat="1" ht="11.25">
      <c r="B4322" s="33"/>
      <c r="D4322" s="152" t="s">
        <v>648</v>
      </c>
      <c r="F4322" s="188" t="s">
        <v>3138</v>
      </c>
      <c r="H4322" s="189">
        <v>0</v>
      </c>
      <c r="L4322" s="33"/>
      <c r="M4322" s="155"/>
      <c r="T4322" s="57"/>
      <c r="AU4322" s="18" t="s">
        <v>84</v>
      </c>
    </row>
    <row r="4323" spans="2:65" s="1" customFormat="1" ht="11.25">
      <c r="B4323" s="33"/>
      <c r="D4323" s="152" t="s">
        <v>648</v>
      </c>
      <c r="F4323" s="188" t="s">
        <v>4501</v>
      </c>
      <c r="H4323" s="189">
        <v>14.999000000000001</v>
      </c>
      <c r="L4323" s="33"/>
      <c r="M4323" s="155"/>
      <c r="T4323" s="57"/>
      <c r="AU4323" s="18" t="s">
        <v>84</v>
      </c>
    </row>
    <row r="4324" spans="2:65" s="1" customFormat="1" ht="11.25">
      <c r="B4324" s="33"/>
      <c r="D4324" s="152" t="s">
        <v>648</v>
      </c>
      <c r="F4324" s="188" t="s">
        <v>3142</v>
      </c>
      <c r="H4324" s="189">
        <v>0</v>
      </c>
      <c r="L4324" s="33"/>
      <c r="M4324" s="155"/>
      <c r="T4324" s="57"/>
      <c r="AU4324" s="18" t="s">
        <v>84</v>
      </c>
    </row>
    <row r="4325" spans="2:65" s="1" customFormat="1" ht="11.25">
      <c r="B4325" s="33"/>
      <c r="D4325" s="152" t="s">
        <v>648</v>
      </c>
      <c r="F4325" s="188" t="s">
        <v>4500</v>
      </c>
      <c r="H4325" s="189">
        <v>4.2240000000000002</v>
      </c>
      <c r="L4325" s="33"/>
      <c r="M4325" s="155"/>
      <c r="T4325" s="57"/>
      <c r="AU4325" s="18" t="s">
        <v>84</v>
      </c>
    </row>
    <row r="4326" spans="2:65" s="1" customFormat="1" ht="11.25">
      <c r="B4326" s="33"/>
      <c r="D4326" s="152" t="s">
        <v>648</v>
      </c>
      <c r="F4326" s="188" t="s">
        <v>3144</v>
      </c>
      <c r="H4326" s="189">
        <v>0</v>
      </c>
      <c r="L4326" s="33"/>
      <c r="M4326" s="155"/>
      <c r="T4326" s="57"/>
      <c r="AU4326" s="18" t="s">
        <v>84</v>
      </c>
    </row>
    <row r="4327" spans="2:65" s="1" customFormat="1" ht="11.25">
      <c r="B4327" s="33"/>
      <c r="D4327" s="152" t="s">
        <v>648</v>
      </c>
      <c r="F4327" s="188" t="s">
        <v>4501</v>
      </c>
      <c r="H4327" s="189">
        <v>14.999000000000001</v>
      </c>
      <c r="L4327" s="33"/>
      <c r="M4327" s="155"/>
      <c r="T4327" s="57"/>
      <c r="AU4327" s="18" t="s">
        <v>84</v>
      </c>
    </row>
    <row r="4328" spans="2:65" s="1" customFormat="1" ht="11.25">
      <c r="B4328" s="33"/>
      <c r="D4328" s="152" t="s">
        <v>648</v>
      </c>
      <c r="F4328" s="188" t="s">
        <v>1</v>
      </c>
      <c r="H4328" s="189">
        <v>0</v>
      </c>
      <c r="L4328" s="33"/>
      <c r="M4328" s="155"/>
      <c r="T4328" s="57"/>
      <c r="AU4328" s="18" t="s">
        <v>84</v>
      </c>
    </row>
    <row r="4329" spans="2:65" s="1" customFormat="1" ht="11.25">
      <c r="B4329" s="33"/>
      <c r="D4329" s="152" t="s">
        <v>648</v>
      </c>
      <c r="F4329" s="188" t="s">
        <v>3155</v>
      </c>
      <c r="H4329" s="189">
        <v>0</v>
      </c>
      <c r="L4329" s="33"/>
      <c r="M4329" s="155"/>
      <c r="T4329" s="57"/>
      <c r="AU4329" s="18" t="s">
        <v>84</v>
      </c>
    </row>
    <row r="4330" spans="2:65" s="1" customFormat="1" ht="11.25">
      <c r="B4330" s="33"/>
      <c r="D4330" s="152" t="s">
        <v>648</v>
      </c>
      <c r="F4330" s="188" t="s">
        <v>4502</v>
      </c>
      <c r="H4330" s="189">
        <v>21.701000000000001</v>
      </c>
      <c r="L4330" s="33"/>
      <c r="M4330" s="155"/>
      <c r="T4330" s="57"/>
      <c r="AU4330" s="18" t="s">
        <v>84</v>
      </c>
    </row>
    <row r="4331" spans="2:65" s="1" customFormat="1" ht="11.25">
      <c r="B4331" s="33"/>
      <c r="D4331" s="152" t="s">
        <v>648</v>
      </c>
      <c r="F4331" s="188" t="s">
        <v>3157</v>
      </c>
      <c r="H4331" s="189">
        <v>0</v>
      </c>
      <c r="L4331" s="33"/>
      <c r="M4331" s="155"/>
      <c r="T4331" s="57"/>
      <c r="AU4331" s="18" t="s">
        <v>84</v>
      </c>
    </row>
    <row r="4332" spans="2:65" s="1" customFormat="1" ht="11.25">
      <c r="B4332" s="33"/>
      <c r="D4332" s="152" t="s">
        <v>648</v>
      </c>
      <c r="F4332" s="188" t="s">
        <v>4503</v>
      </c>
      <c r="H4332" s="189">
        <v>19.992999999999999</v>
      </c>
      <c r="L4332" s="33"/>
      <c r="M4332" s="155"/>
      <c r="T4332" s="57"/>
      <c r="AU4332" s="18" t="s">
        <v>84</v>
      </c>
    </row>
    <row r="4333" spans="2:65" s="1" customFormat="1" ht="11.25">
      <c r="B4333" s="33"/>
      <c r="D4333" s="152" t="s">
        <v>648</v>
      </c>
      <c r="F4333" s="188" t="s">
        <v>3159</v>
      </c>
      <c r="H4333" s="189">
        <v>0</v>
      </c>
      <c r="L4333" s="33"/>
      <c r="M4333" s="155"/>
      <c r="T4333" s="57"/>
      <c r="AU4333" s="18" t="s">
        <v>84</v>
      </c>
    </row>
    <row r="4334" spans="2:65" s="1" customFormat="1" ht="11.25">
      <c r="B4334" s="33"/>
      <c r="D4334" s="152" t="s">
        <v>648</v>
      </c>
      <c r="F4334" s="188" t="s">
        <v>4504</v>
      </c>
      <c r="H4334" s="189">
        <v>14.121</v>
      </c>
      <c r="L4334" s="33"/>
      <c r="M4334" s="155"/>
      <c r="T4334" s="57"/>
      <c r="AU4334" s="18" t="s">
        <v>84</v>
      </c>
    </row>
    <row r="4335" spans="2:65" s="1" customFormat="1" ht="11.25">
      <c r="B4335" s="33"/>
      <c r="D4335" s="152" t="s">
        <v>648</v>
      </c>
      <c r="F4335" s="188" t="s">
        <v>325</v>
      </c>
      <c r="H4335" s="189">
        <v>196.58500000000001</v>
      </c>
      <c r="L4335" s="33"/>
      <c r="M4335" s="155"/>
      <c r="T4335" s="57"/>
      <c r="AU4335" s="18" t="s">
        <v>84</v>
      </c>
    </row>
    <row r="4336" spans="2:65" s="1" customFormat="1" ht="24.2" customHeight="1">
      <c r="B4336" s="33"/>
      <c r="C4336" s="139" t="s">
        <v>4505</v>
      </c>
      <c r="D4336" s="139" t="s">
        <v>309</v>
      </c>
      <c r="E4336" s="140" t="s">
        <v>4506</v>
      </c>
      <c r="F4336" s="141" t="s">
        <v>4507</v>
      </c>
      <c r="G4336" s="142" t="s">
        <v>312</v>
      </c>
      <c r="H4336" s="143">
        <v>42.816000000000003</v>
      </c>
      <c r="I4336" s="144"/>
      <c r="J4336" s="145">
        <f>ROUND(I4336*H4336,2)</f>
        <v>0</v>
      </c>
      <c r="K4336" s="141" t="s">
        <v>313</v>
      </c>
      <c r="L4336" s="33"/>
      <c r="M4336" s="146" t="s">
        <v>1</v>
      </c>
      <c r="N4336" s="147" t="s">
        <v>40</v>
      </c>
      <c r="P4336" s="148">
        <f>O4336*H4336</f>
        <v>0</v>
      </c>
      <c r="Q4336" s="148">
        <v>1.5E-3</v>
      </c>
      <c r="R4336" s="148">
        <f>Q4336*H4336</f>
        <v>6.4224000000000003E-2</v>
      </c>
      <c r="S4336" s="148">
        <v>0</v>
      </c>
      <c r="T4336" s="149">
        <f>S4336*H4336</f>
        <v>0</v>
      </c>
      <c r="AR4336" s="150" t="s">
        <v>417</v>
      </c>
      <c r="AT4336" s="150" t="s">
        <v>309</v>
      </c>
      <c r="AU4336" s="150" t="s">
        <v>84</v>
      </c>
      <c r="AY4336" s="18" t="s">
        <v>307</v>
      </c>
      <c r="BE4336" s="151">
        <f>IF(N4336="základní",J4336,0)</f>
        <v>0</v>
      </c>
      <c r="BF4336" s="151">
        <f>IF(N4336="snížená",J4336,0)</f>
        <v>0</v>
      </c>
      <c r="BG4336" s="151">
        <f>IF(N4336="zákl. přenesená",J4336,0)</f>
        <v>0</v>
      </c>
      <c r="BH4336" s="151">
        <f>IF(N4336="sníž. přenesená",J4336,0)</f>
        <v>0</v>
      </c>
      <c r="BI4336" s="151">
        <f>IF(N4336="nulová",J4336,0)</f>
        <v>0</v>
      </c>
      <c r="BJ4336" s="18" t="s">
        <v>82</v>
      </c>
      <c r="BK4336" s="151">
        <f>ROUND(I4336*H4336,2)</f>
        <v>0</v>
      </c>
      <c r="BL4336" s="18" t="s">
        <v>417</v>
      </c>
      <c r="BM4336" s="150" t="s">
        <v>4508</v>
      </c>
    </row>
    <row r="4337" spans="2:51" s="1" customFormat="1" ht="19.5">
      <c r="B4337" s="33"/>
      <c r="D4337" s="152" t="s">
        <v>316</v>
      </c>
      <c r="F4337" s="153" t="s">
        <v>4509</v>
      </c>
      <c r="I4337" s="154"/>
      <c r="L4337" s="33"/>
      <c r="M4337" s="155"/>
      <c r="T4337" s="57"/>
      <c r="AT4337" s="18" t="s">
        <v>316</v>
      </c>
      <c r="AU4337" s="18" t="s">
        <v>84</v>
      </c>
    </row>
    <row r="4338" spans="2:51" s="12" customFormat="1" ht="11.25">
      <c r="B4338" s="156"/>
      <c r="D4338" s="152" t="s">
        <v>318</v>
      </c>
      <c r="E4338" s="157" t="s">
        <v>1</v>
      </c>
      <c r="F4338" s="158" t="s">
        <v>3110</v>
      </c>
      <c r="H4338" s="157" t="s">
        <v>1</v>
      </c>
      <c r="I4338" s="159"/>
      <c r="L4338" s="156"/>
      <c r="M4338" s="160"/>
      <c r="T4338" s="161"/>
      <c r="AT4338" s="157" t="s">
        <v>318</v>
      </c>
      <c r="AU4338" s="157" t="s">
        <v>84</v>
      </c>
      <c r="AV4338" s="12" t="s">
        <v>82</v>
      </c>
      <c r="AW4338" s="12" t="s">
        <v>32</v>
      </c>
      <c r="AX4338" s="12" t="s">
        <v>75</v>
      </c>
      <c r="AY4338" s="157" t="s">
        <v>307</v>
      </c>
    </row>
    <row r="4339" spans="2:51" s="13" customFormat="1" ht="11.25">
      <c r="B4339" s="162"/>
      <c r="D4339" s="152" t="s">
        <v>318</v>
      </c>
      <c r="E4339" s="163" t="s">
        <v>1</v>
      </c>
      <c r="F4339" s="164" t="s">
        <v>4510</v>
      </c>
      <c r="H4339" s="165">
        <v>7.47</v>
      </c>
      <c r="I4339" s="166"/>
      <c r="L4339" s="162"/>
      <c r="M4339" s="167"/>
      <c r="T4339" s="168"/>
      <c r="AT4339" s="163" t="s">
        <v>318</v>
      </c>
      <c r="AU4339" s="163" t="s">
        <v>84</v>
      </c>
      <c r="AV4339" s="13" t="s">
        <v>84</v>
      </c>
      <c r="AW4339" s="13" t="s">
        <v>32</v>
      </c>
      <c r="AX4339" s="13" t="s">
        <v>75</v>
      </c>
      <c r="AY4339" s="163" t="s">
        <v>307</v>
      </c>
    </row>
    <row r="4340" spans="2:51" s="12" customFormat="1" ht="11.25">
      <c r="B4340" s="156"/>
      <c r="D4340" s="152" t="s">
        <v>318</v>
      </c>
      <c r="E4340" s="157" t="s">
        <v>1</v>
      </c>
      <c r="F4340" s="158" t="s">
        <v>3112</v>
      </c>
      <c r="H4340" s="157" t="s">
        <v>1</v>
      </c>
      <c r="I4340" s="159"/>
      <c r="L4340" s="156"/>
      <c r="M4340" s="160"/>
      <c r="T4340" s="161"/>
      <c r="AT4340" s="157" t="s">
        <v>318</v>
      </c>
      <c r="AU4340" s="157" t="s">
        <v>84</v>
      </c>
      <c r="AV4340" s="12" t="s">
        <v>82</v>
      </c>
      <c r="AW4340" s="12" t="s">
        <v>32</v>
      </c>
      <c r="AX4340" s="12" t="s">
        <v>75</v>
      </c>
      <c r="AY4340" s="157" t="s">
        <v>307</v>
      </c>
    </row>
    <row r="4341" spans="2:51" s="13" customFormat="1" ht="11.25">
      <c r="B4341" s="162"/>
      <c r="D4341" s="152" t="s">
        <v>318</v>
      </c>
      <c r="E4341" s="163" t="s">
        <v>1</v>
      </c>
      <c r="F4341" s="164" t="s">
        <v>4511</v>
      </c>
      <c r="H4341" s="165">
        <v>1.5</v>
      </c>
      <c r="I4341" s="166"/>
      <c r="L4341" s="162"/>
      <c r="M4341" s="167"/>
      <c r="T4341" s="168"/>
      <c r="AT4341" s="163" t="s">
        <v>318</v>
      </c>
      <c r="AU4341" s="163" t="s">
        <v>84</v>
      </c>
      <c r="AV4341" s="13" t="s">
        <v>84</v>
      </c>
      <c r="AW4341" s="13" t="s">
        <v>32</v>
      </c>
      <c r="AX4341" s="13" t="s">
        <v>75</v>
      </c>
      <c r="AY4341" s="163" t="s">
        <v>307</v>
      </c>
    </row>
    <row r="4342" spans="2:51" s="12" customFormat="1" ht="11.25">
      <c r="B4342" s="156"/>
      <c r="D4342" s="152" t="s">
        <v>318</v>
      </c>
      <c r="E4342" s="157" t="s">
        <v>1</v>
      </c>
      <c r="F4342" s="158" t="s">
        <v>3114</v>
      </c>
      <c r="H4342" s="157" t="s">
        <v>1</v>
      </c>
      <c r="I4342" s="159"/>
      <c r="L4342" s="156"/>
      <c r="M4342" s="160"/>
      <c r="T4342" s="161"/>
      <c r="AT4342" s="157" t="s">
        <v>318</v>
      </c>
      <c r="AU4342" s="157" t="s">
        <v>84</v>
      </c>
      <c r="AV4342" s="12" t="s">
        <v>82</v>
      </c>
      <c r="AW4342" s="12" t="s">
        <v>32</v>
      </c>
      <c r="AX4342" s="12" t="s">
        <v>75</v>
      </c>
      <c r="AY4342" s="157" t="s">
        <v>307</v>
      </c>
    </row>
    <row r="4343" spans="2:51" s="13" customFormat="1" ht="11.25">
      <c r="B4343" s="162"/>
      <c r="D4343" s="152" t="s">
        <v>318</v>
      </c>
      <c r="E4343" s="163" t="s">
        <v>1</v>
      </c>
      <c r="F4343" s="164" t="s">
        <v>4512</v>
      </c>
      <c r="H4343" s="165">
        <v>2.238</v>
      </c>
      <c r="I4343" s="166"/>
      <c r="L4343" s="162"/>
      <c r="M4343" s="167"/>
      <c r="T4343" s="168"/>
      <c r="AT4343" s="163" t="s">
        <v>318</v>
      </c>
      <c r="AU4343" s="163" t="s">
        <v>84</v>
      </c>
      <c r="AV4343" s="13" t="s">
        <v>84</v>
      </c>
      <c r="AW4343" s="13" t="s">
        <v>32</v>
      </c>
      <c r="AX4343" s="13" t="s">
        <v>75</v>
      </c>
      <c r="AY4343" s="163" t="s">
        <v>307</v>
      </c>
    </row>
    <row r="4344" spans="2:51" s="12" customFormat="1" ht="11.25">
      <c r="B4344" s="156"/>
      <c r="D4344" s="152" t="s">
        <v>318</v>
      </c>
      <c r="E4344" s="157" t="s">
        <v>1</v>
      </c>
      <c r="F4344" s="158" t="s">
        <v>3116</v>
      </c>
      <c r="H4344" s="157" t="s">
        <v>1</v>
      </c>
      <c r="I4344" s="159"/>
      <c r="L4344" s="156"/>
      <c r="M4344" s="160"/>
      <c r="T4344" s="161"/>
      <c r="AT4344" s="157" t="s">
        <v>318</v>
      </c>
      <c r="AU4344" s="157" t="s">
        <v>84</v>
      </c>
      <c r="AV4344" s="12" t="s">
        <v>82</v>
      </c>
      <c r="AW4344" s="12" t="s">
        <v>32</v>
      </c>
      <c r="AX4344" s="12" t="s">
        <v>75</v>
      </c>
      <c r="AY4344" s="157" t="s">
        <v>307</v>
      </c>
    </row>
    <row r="4345" spans="2:51" s="13" customFormat="1" ht="11.25">
      <c r="B4345" s="162"/>
      <c r="D4345" s="152" t="s">
        <v>318</v>
      </c>
      <c r="E4345" s="163" t="s">
        <v>1</v>
      </c>
      <c r="F4345" s="164" t="s">
        <v>4513</v>
      </c>
      <c r="H4345" s="165">
        <v>3.8370000000000002</v>
      </c>
      <c r="I4345" s="166"/>
      <c r="L4345" s="162"/>
      <c r="M4345" s="167"/>
      <c r="T4345" s="168"/>
      <c r="AT4345" s="163" t="s">
        <v>318</v>
      </c>
      <c r="AU4345" s="163" t="s">
        <v>84</v>
      </c>
      <c r="AV4345" s="13" t="s">
        <v>84</v>
      </c>
      <c r="AW4345" s="13" t="s">
        <v>32</v>
      </c>
      <c r="AX4345" s="13" t="s">
        <v>75</v>
      </c>
      <c r="AY4345" s="163" t="s">
        <v>307</v>
      </c>
    </row>
    <row r="4346" spans="2:51" s="12" customFormat="1" ht="11.25">
      <c r="B4346" s="156"/>
      <c r="D4346" s="152" t="s">
        <v>318</v>
      </c>
      <c r="E4346" s="157" t="s">
        <v>1</v>
      </c>
      <c r="F4346" s="158" t="s">
        <v>3129</v>
      </c>
      <c r="H4346" s="157" t="s">
        <v>1</v>
      </c>
      <c r="I4346" s="159"/>
      <c r="L4346" s="156"/>
      <c r="M4346" s="160"/>
      <c r="T4346" s="161"/>
      <c r="AT4346" s="157" t="s">
        <v>318</v>
      </c>
      <c r="AU4346" s="157" t="s">
        <v>84</v>
      </c>
      <c r="AV4346" s="12" t="s">
        <v>82</v>
      </c>
      <c r="AW4346" s="12" t="s">
        <v>32</v>
      </c>
      <c r="AX4346" s="12" t="s">
        <v>75</v>
      </c>
      <c r="AY4346" s="157" t="s">
        <v>307</v>
      </c>
    </row>
    <row r="4347" spans="2:51" s="13" customFormat="1" ht="11.25">
      <c r="B4347" s="162"/>
      <c r="D4347" s="152" t="s">
        <v>318</v>
      </c>
      <c r="E4347" s="163" t="s">
        <v>1</v>
      </c>
      <c r="F4347" s="164" t="s">
        <v>4514</v>
      </c>
      <c r="H4347" s="165">
        <v>7.14</v>
      </c>
      <c r="I4347" s="166"/>
      <c r="L4347" s="162"/>
      <c r="M4347" s="167"/>
      <c r="T4347" s="168"/>
      <c r="AT4347" s="163" t="s">
        <v>318</v>
      </c>
      <c r="AU4347" s="163" t="s">
        <v>84</v>
      </c>
      <c r="AV4347" s="13" t="s">
        <v>84</v>
      </c>
      <c r="AW4347" s="13" t="s">
        <v>32</v>
      </c>
      <c r="AX4347" s="13" t="s">
        <v>75</v>
      </c>
      <c r="AY4347" s="163" t="s">
        <v>307</v>
      </c>
    </row>
    <row r="4348" spans="2:51" s="12" customFormat="1" ht="11.25">
      <c r="B4348" s="156"/>
      <c r="D4348" s="152" t="s">
        <v>318</v>
      </c>
      <c r="E4348" s="157" t="s">
        <v>1</v>
      </c>
      <c r="F4348" s="158" t="s">
        <v>3138</v>
      </c>
      <c r="H4348" s="157" t="s">
        <v>1</v>
      </c>
      <c r="I4348" s="159"/>
      <c r="L4348" s="156"/>
      <c r="M4348" s="160"/>
      <c r="T4348" s="161"/>
      <c r="AT4348" s="157" t="s">
        <v>318</v>
      </c>
      <c r="AU4348" s="157" t="s">
        <v>84</v>
      </c>
      <c r="AV4348" s="12" t="s">
        <v>82</v>
      </c>
      <c r="AW4348" s="12" t="s">
        <v>32</v>
      </c>
      <c r="AX4348" s="12" t="s">
        <v>75</v>
      </c>
      <c r="AY4348" s="157" t="s">
        <v>307</v>
      </c>
    </row>
    <row r="4349" spans="2:51" s="13" customFormat="1" ht="11.25">
      <c r="B4349" s="162"/>
      <c r="D4349" s="152" t="s">
        <v>318</v>
      </c>
      <c r="E4349" s="163" t="s">
        <v>1</v>
      </c>
      <c r="F4349" s="164" t="s">
        <v>4515</v>
      </c>
      <c r="H4349" s="165">
        <v>6.3449999999999998</v>
      </c>
      <c r="I4349" s="166"/>
      <c r="L4349" s="162"/>
      <c r="M4349" s="167"/>
      <c r="T4349" s="168"/>
      <c r="AT4349" s="163" t="s">
        <v>318</v>
      </c>
      <c r="AU4349" s="163" t="s">
        <v>84</v>
      </c>
      <c r="AV4349" s="13" t="s">
        <v>84</v>
      </c>
      <c r="AW4349" s="13" t="s">
        <v>32</v>
      </c>
      <c r="AX4349" s="13" t="s">
        <v>75</v>
      </c>
      <c r="AY4349" s="163" t="s">
        <v>307</v>
      </c>
    </row>
    <row r="4350" spans="2:51" s="12" customFormat="1" ht="11.25">
      <c r="B4350" s="156"/>
      <c r="D4350" s="152" t="s">
        <v>318</v>
      </c>
      <c r="E4350" s="157" t="s">
        <v>1</v>
      </c>
      <c r="F4350" s="158" t="s">
        <v>3144</v>
      </c>
      <c r="H4350" s="157" t="s">
        <v>1</v>
      </c>
      <c r="I4350" s="159"/>
      <c r="L4350" s="156"/>
      <c r="M4350" s="160"/>
      <c r="T4350" s="161"/>
      <c r="AT4350" s="157" t="s">
        <v>318</v>
      </c>
      <c r="AU4350" s="157" t="s">
        <v>84</v>
      </c>
      <c r="AV4350" s="12" t="s">
        <v>82</v>
      </c>
      <c r="AW4350" s="12" t="s">
        <v>32</v>
      </c>
      <c r="AX4350" s="12" t="s">
        <v>75</v>
      </c>
      <c r="AY4350" s="157" t="s">
        <v>307</v>
      </c>
    </row>
    <row r="4351" spans="2:51" s="13" customFormat="1" ht="11.25">
      <c r="B4351" s="162"/>
      <c r="D4351" s="152" t="s">
        <v>318</v>
      </c>
      <c r="E4351" s="163" t="s">
        <v>1</v>
      </c>
      <c r="F4351" s="164" t="s">
        <v>4515</v>
      </c>
      <c r="H4351" s="165">
        <v>6.3449999999999998</v>
      </c>
      <c r="I4351" s="166"/>
      <c r="L4351" s="162"/>
      <c r="M4351" s="167"/>
      <c r="T4351" s="168"/>
      <c r="AT4351" s="163" t="s">
        <v>318</v>
      </c>
      <c r="AU4351" s="163" t="s">
        <v>84</v>
      </c>
      <c r="AV4351" s="13" t="s">
        <v>84</v>
      </c>
      <c r="AW4351" s="13" t="s">
        <v>32</v>
      </c>
      <c r="AX4351" s="13" t="s">
        <v>75</v>
      </c>
      <c r="AY4351" s="163" t="s">
        <v>307</v>
      </c>
    </row>
    <row r="4352" spans="2:51" s="12" customFormat="1" ht="11.25">
      <c r="B4352" s="156"/>
      <c r="D4352" s="152" t="s">
        <v>318</v>
      </c>
      <c r="E4352" s="157" t="s">
        <v>1</v>
      </c>
      <c r="F4352" s="158" t="s">
        <v>3155</v>
      </c>
      <c r="H4352" s="157" t="s">
        <v>1</v>
      </c>
      <c r="I4352" s="159"/>
      <c r="L4352" s="156"/>
      <c r="M4352" s="160"/>
      <c r="T4352" s="161"/>
      <c r="AT4352" s="157" t="s">
        <v>318</v>
      </c>
      <c r="AU4352" s="157" t="s">
        <v>84</v>
      </c>
      <c r="AV4352" s="12" t="s">
        <v>82</v>
      </c>
      <c r="AW4352" s="12" t="s">
        <v>32</v>
      </c>
      <c r="AX4352" s="12" t="s">
        <v>75</v>
      </c>
      <c r="AY4352" s="157" t="s">
        <v>307</v>
      </c>
    </row>
    <row r="4353" spans="2:65" s="13" customFormat="1" ht="11.25">
      <c r="B4353" s="162"/>
      <c r="D4353" s="152" t="s">
        <v>318</v>
      </c>
      <c r="E4353" s="163" t="s">
        <v>1</v>
      </c>
      <c r="F4353" s="164" t="s">
        <v>4516</v>
      </c>
      <c r="H4353" s="165">
        <v>3.1739999999999999</v>
      </c>
      <c r="I4353" s="166"/>
      <c r="L4353" s="162"/>
      <c r="M4353" s="167"/>
      <c r="T4353" s="168"/>
      <c r="AT4353" s="163" t="s">
        <v>318</v>
      </c>
      <c r="AU4353" s="163" t="s">
        <v>84</v>
      </c>
      <c r="AV4353" s="13" t="s">
        <v>84</v>
      </c>
      <c r="AW4353" s="13" t="s">
        <v>32</v>
      </c>
      <c r="AX4353" s="13" t="s">
        <v>75</v>
      </c>
      <c r="AY4353" s="163" t="s">
        <v>307</v>
      </c>
    </row>
    <row r="4354" spans="2:65" s="12" customFormat="1" ht="11.25">
      <c r="B4354" s="156"/>
      <c r="D4354" s="152" t="s">
        <v>318</v>
      </c>
      <c r="E4354" s="157" t="s">
        <v>1</v>
      </c>
      <c r="F4354" s="158" t="s">
        <v>3157</v>
      </c>
      <c r="H4354" s="157" t="s">
        <v>1</v>
      </c>
      <c r="I4354" s="159"/>
      <c r="L4354" s="156"/>
      <c r="M4354" s="160"/>
      <c r="T4354" s="161"/>
      <c r="AT4354" s="157" t="s">
        <v>318</v>
      </c>
      <c r="AU4354" s="157" t="s">
        <v>84</v>
      </c>
      <c r="AV4354" s="12" t="s">
        <v>82</v>
      </c>
      <c r="AW4354" s="12" t="s">
        <v>32</v>
      </c>
      <c r="AX4354" s="12" t="s">
        <v>75</v>
      </c>
      <c r="AY4354" s="157" t="s">
        <v>307</v>
      </c>
    </row>
    <row r="4355" spans="2:65" s="13" customFormat="1" ht="11.25">
      <c r="B4355" s="162"/>
      <c r="D4355" s="152" t="s">
        <v>318</v>
      </c>
      <c r="E4355" s="163" t="s">
        <v>1</v>
      </c>
      <c r="F4355" s="164" t="s">
        <v>4517</v>
      </c>
      <c r="H4355" s="165">
        <v>2.6520000000000001</v>
      </c>
      <c r="I4355" s="166"/>
      <c r="L4355" s="162"/>
      <c r="M4355" s="167"/>
      <c r="T4355" s="168"/>
      <c r="AT4355" s="163" t="s">
        <v>318</v>
      </c>
      <c r="AU4355" s="163" t="s">
        <v>84</v>
      </c>
      <c r="AV4355" s="13" t="s">
        <v>84</v>
      </c>
      <c r="AW4355" s="13" t="s">
        <v>32</v>
      </c>
      <c r="AX4355" s="13" t="s">
        <v>75</v>
      </c>
      <c r="AY4355" s="163" t="s">
        <v>307</v>
      </c>
    </row>
    <row r="4356" spans="2:65" s="12" customFormat="1" ht="11.25">
      <c r="B4356" s="156"/>
      <c r="D4356" s="152" t="s">
        <v>318</v>
      </c>
      <c r="E4356" s="157" t="s">
        <v>1</v>
      </c>
      <c r="F4356" s="158" t="s">
        <v>3159</v>
      </c>
      <c r="H4356" s="157" t="s">
        <v>1</v>
      </c>
      <c r="I4356" s="159"/>
      <c r="L4356" s="156"/>
      <c r="M4356" s="160"/>
      <c r="T4356" s="161"/>
      <c r="AT4356" s="157" t="s">
        <v>318</v>
      </c>
      <c r="AU4356" s="157" t="s">
        <v>84</v>
      </c>
      <c r="AV4356" s="12" t="s">
        <v>82</v>
      </c>
      <c r="AW4356" s="12" t="s">
        <v>32</v>
      </c>
      <c r="AX4356" s="12" t="s">
        <v>75</v>
      </c>
      <c r="AY4356" s="157" t="s">
        <v>307</v>
      </c>
    </row>
    <row r="4357" spans="2:65" s="13" customFormat="1" ht="11.25">
      <c r="B4357" s="162"/>
      <c r="D4357" s="152" t="s">
        <v>318</v>
      </c>
      <c r="E4357" s="163" t="s">
        <v>1</v>
      </c>
      <c r="F4357" s="164" t="s">
        <v>4518</v>
      </c>
      <c r="H4357" s="165">
        <v>2.1150000000000002</v>
      </c>
      <c r="I4357" s="166"/>
      <c r="L4357" s="162"/>
      <c r="M4357" s="167"/>
      <c r="T4357" s="168"/>
      <c r="AT4357" s="163" t="s">
        <v>318</v>
      </c>
      <c r="AU4357" s="163" t="s">
        <v>84</v>
      </c>
      <c r="AV4357" s="13" t="s">
        <v>84</v>
      </c>
      <c r="AW4357" s="13" t="s">
        <v>32</v>
      </c>
      <c r="AX4357" s="13" t="s">
        <v>75</v>
      </c>
      <c r="AY4357" s="163" t="s">
        <v>307</v>
      </c>
    </row>
    <row r="4358" spans="2:65" s="14" customFormat="1" ht="11.25">
      <c r="B4358" s="169"/>
      <c r="D4358" s="152" t="s">
        <v>318</v>
      </c>
      <c r="E4358" s="170" t="s">
        <v>1</v>
      </c>
      <c r="F4358" s="171" t="s">
        <v>325</v>
      </c>
      <c r="H4358" s="172">
        <v>42.816000000000003</v>
      </c>
      <c r="I4358" s="173"/>
      <c r="L4358" s="169"/>
      <c r="M4358" s="174"/>
      <c r="T4358" s="175"/>
      <c r="AT4358" s="170" t="s">
        <v>318</v>
      </c>
      <c r="AU4358" s="170" t="s">
        <v>84</v>
      </c>
      <c r="AV4358" s="14" t="s">
        <v>314</v>
      </c>
      <c r="AW4358" s="14" t="s">
        <v>32</v>
      </c>
      <c r="AX4358" s="14" t="s">
        <v>82</v>
      </c>
      <c r="AY4358" s="170" t="s">
        <v>307</v>
      </c>
    </row>
    <row r="4359" spans="2:65" s="1" customFormat="1" ht="24.2" customHeight="1">
      <c r="B4359" s="33"/>
      <c r="C4359" s="139" t="s">
        <v>4519</v>
      </c>
      <c r="D4359" s="139" t="s">
        <v>309</v>
      </c>
      <c r="E4359" s="140" t="s">
        <v>4520</v>
      </c>
      <c r="F4359" s="141" t="s">
        <v>4521</v>
      </c>
      <c r="G4359" s="142" t="s">
        <v>398</v>
      </c>
      <c r="H4359" s="143">
        <v>88.07</v>
      </c>
      <c r="I4359" s="144"/>
      <c r="J4359" s="145">
        <f>ROUND(I4359*H4359,2)</f>
        <v>0</v>
      </c>
      <c r="K4359" s="141" t="s">
        <v>313</v>
      </c>
      <c r="L4359" s="33"/>
      <c r="M4359" s="146" t="s">
        <v>1</v>
      </c>
      <c r="N4359" s="147" t="s">
        <v>40</v>
      </c>
      <c r="P4359" s="148">
        <f>O4359*H4359</f>
        <v>0</v>
      </c>
      <c r="Q4359" s="148">
        <v>2.7500000000000002E-4</v>
      </c>
      <c r="R4359" s="148">
        <f>Q4359*H4359</f>
        <v>2.4219250000000001E-2</v>
      </c>
      <c r="S4359" s="148">
        <v>0</v>
      </c>
      <c r="T4359" s="149">
        <f>S4359*H4359</f>
        <v>0</v>
      </c>
      <c r="AR4359" s="150" t="s">
        <v>417</v>
      </c>
      <c r="AT4359" s="150" t="s">
        <v>309</v>
      </c>
      <c r="AU4359" s="150" t="s">
        <v>84</v>
      </c>
      <c r="AY4359" s="18" t="s">
        <v>307</v>
      </c>
      <c r="BE4359" s="151">
        <f>IF(N4359="základní",J4359,0)</f>
        <v>0</v>
      </c>
      <c r="BF4359" s="151">
        <f>IF(N4359="snížená",J4359,0)</f>
        <v>0</v>
      </c>
      <c r="BG4359" s="151">
        <f>IF(N4359="zákl. přenesená",J4359,0)</f>
        <v>0</v>
      </c>
      <c r="BH4359" s="151">
        <f>IF(N4359="sníž. přenesená",J4359,0)</f>
        <v>0</v>
      </c>
      <c r="BI4359" s="151">
        <f>IF(N4359="nulová",J4359,0)</f>
        <v>0</v>
      </c>
      <c r="BJ4359" s="18" t="s">
        <v>82</v>
      </c>
      <c r="BK4359" s="151">
        <f>ROUND(I4359*H4359,2)</f>
        <v>0</v>
      </c>
      <c r="BL4359" s="18" t="s">
        <v>417</v>
      </c>
      <c r="BM4359" s="150" t="s">
        <v>4522</v>
      </c>
    </row>
    <row r="4360" spans="2:65" s="1" customFormat="1" ht="19.5">
      <c r="B4360" s="33"/>
      <c r="D4360" s="152" t="s">
        <v>316</v>
      </c>
      <c r="F4360" s="153" t="s">
        <v>4523</v>
      </c>
      <c r="I4360" s="154"/>
      <c r="L4360" s="33"/>
      <c r="M4360" s="155"/>
      <c r="T4360" s="57"/>
      <c r="AT4360" s="18" t="s">
        <v>316</v>
      </c>
      <c r="AU4360" s="18" t="s">
        <v>84</v>
      </c>
    </row>
    <row r="4361" spans="2:65" s="12" customFormat="1" ht="11.25">
      <c r="B4361" s="156"/>
      <c r="D4361" s="152" t="s">
        <v>318</v>
      </c>
      <c r="E4361" s="157" t="s">
        <v>1</v>
      </c>
      <c r="F4361" s="158" t="s">
        <v>3110</v>
      </c>
      <c r="H4361" s="157" t="s">
        <v>1</v>
      </c>
      <c r="I4361" s="159"/>
      <c r="L4361" s="156"/>
      <c r="M4361" s="160"/>
      <c r="T4361" s="161"/>
      <c r="AT4361" s="157" t="s">
        <v>318</v>
      </c>
      <c r="AU4361" s="157" t="s">
        <v>84</v>
      </c>
      <c r="AV4361" s="12" t="s">
        <v>82</v>
      </c>
      <c r="AW4361" s="12" t="s">
        <v>32</v>
      </c>
      <c r="AX4361" s="12" t="s">
        <v>75</v>
      </c>
      <c r="AY4361" s="157" t="s">
        <v>307</v>
      </c>
    </row>
    <row r="4362" spans="2:65" s="13" customFormat="1" ht="11.25">
      <c r="B4362" s="162"/>
      <c r="D4362" s="152" t="s">
        <v>318</v>
      </c>
      <c r="E4362" s="163" t="s">
        <v>1</v>
      </c>
      <c r="F4362" s="164" t="s">
        <v>4524</v>
      </c>
      <c r="H4362" s="165">
        <v>13.3</v>
      </c>
      <c r="I4362" s="166"/>
      <c r="L4362" s="162"/>
      <c r="M4362" s="167"/>
      <c r="T4362" s="168"/>
      <c r="AT4362" s="163" t="s">
        <v>318</v>
      </c>
      <c r="AU4362" s="163" t="s">
        <v>84</v>
      </c>
      <c r="AV4362" s="13" t="s">
        <v>84</v>
      </c>
      <c r="AW4362" s="13" t="s">
        <v>32</v>
      </c>
      <c r="AX4362" s="13" t="s">
        <v>75</v>
      </c>
      <c r="AY4362" s="163" t="s">
        <v>307</v>
      </c>
    </row>
    <row r="4363" spans="2:65" s="12" customFormat="1" ht="11.25">
      <c r="B4363" s="156"/>
      <c r="D4363" s="152" t="s">
        <v>318</v>
      </c>
      <c r="E4363" s="157" t="s">
        <v>1</v>
      </c>
      <c r="F4363" s="158" t="s">
        <v>3112</v>
      </c>
      <c r="H4363" s="157" t="s">
        <v>1</v>
      </c>
      <c r="I4363" s="159"/>
      <c r="L4363" s="156"/>
      <c r="M4363" s="160"/>
      <c r="T4363" s="161"/>
      <c r="AT4363" s="157" t="s">
        <v>318</v>
      </c>
      <c r="AU4363" s="157" t="s">
        <v>84</v>
      </c>
      <c r="AV4363" s="12" t="s">
        <v>82</v>
      </c>
      <c r="AW4363" s="12" t="s">
        <v>32</v>
      </c>
      <c r="AX4363" s="12" t="s">
        <v>75</v>
      </c>
      <c r="AY4363" s="157" t="s">
        <v>307</v>
      </c>
    </row>
    <row r="4364" spans="2:65" s="13" customFormat="1" ht="11.25">
      <c r="B4364" s="162"/>
      <c r="D4364" s="152" t="s">
        <v>318</v>
      </c>
      <c r="E4364" s="163" t="s">
        <v>1</v>
      </c>
      <c r="F4364" s="164" t="s">
        <v>3749</v>
      </c>
      <c r="H4364" s="165">
        <v>5</v>
      </c>
      <c r="I4364" s="166"/>
      <c r="L4364" s="162"/>
      <c r="M4364" s="167"/>
      <c r="T4364" s="168"/>
      <c r="AT4364" s="163" t="s">
        <v>318</v>
      </c>
      <c r="AU4364" s="163" t="s">
        <v>84</v>
      </c>
      <c r="AV4364" s="13" t="s">
        <v>84</v>
      </c>
      <c r="AW4364" s="13" t="s">
        <v>32</v>
      </c>
      <c r="AX4364" s="13" t="s">
        <v>75</v>
      </c>
      <c r="AY4364" s="163" t="s">
        <v>307</v>
      </c>
    </row>
    <row r="4365" spans="2:65" s="12" customFormat="1" ht="11.25">
      <c r="B4365" s="156"/>
      <c r="D4365" s="152" t="s">
        <v>318</v>
      </c>
      <c r="E4365" s="157" t="s">
        <v>1</v>
      </c>
      <c r="F4365" s="158" t="s">
        <v>3114</v>
      </c>
      <c r="H4365" s="157" t="s">
        <v>1</v>
      </c>
      <c r="I4365" s="159"/>
      <c r="L4365" s="156"/>
      <c r="M4365" s="160"/>
      <c r="T4365" s="161"/>
      <c r="AT4365" s="157" t="s">
        <v>318</v>
      </c>
      <c r="AU4365" s="157" t="s">
        <v>84</v>
      </c>
      <c r="AV4365" s="12" t="s">
        <v>82</v>
      </c>
      <c r="AW4365" s="12" t="s">
        <v>32</v>
      </c>
      <c r="AX4365" s="12" t="s">
        <v>75</v>
      </c>
      <c r="AY4365" s="157" t="s">
        <v>307</v>
      </c>
    </row>
    <row r="4366" spans="2:65" s="13" customFormat="1" ht="11.25">
      <c r="B4366" s="162"/>
      <c r="D4366" s="152" t="s">
        <v>318</v>
      </c>
      <c r="E4366" s="163" t="s">
        <v>1</v>
      </c>
      <c r="F4366" s="164" t="s">
        <v>3750</v>
      </c>
      <c r="H4366" s="165">
        <v>7.46</v>
      </c>
      <c r="I4366" s="166"/>
      <c r="L4366" s="162"/>
      <c r="M4366" s="167"/>
      <c r="T4366" s="168"/>
      <c r="AT4366" s="163" t="s">
        <v>318</v>
      </c>
      <c r="AU4366" s="163" t="s">
        <v>84</v>
      </c>
      <c r="AV4366" s="13" t="s">
        <v>84</v>
      </c>
      <c r="AW4366" s="13" t="s">
        <v>32</v>
      </c>
      <c r="AX4366" s="13" t="s">
        <v>75</v>
      </c>
      <c r="AY4366" s="163" t="s">
        <v>307</v>
      </c>
    </row>
    <row r="4367" spans="2:65" s="12" customFormat="1" ht="11.25">
      <c r="B4367" s="156"/>
      <c r="D4367" s="152" t="s">
        <v>318</v>
      </c>
      <c r="E4367" s="157" t="s">
        <v>1</v>
      </c>
      <c r="F4367" s="158" t="s">
        <v>3116</v>
      </c>
      <c r="H4367" s="157" t="s">
        <v>1</v>
      </c>
      <c r="I4367" s="159"/>
      <c r="L4367" s="156"/>
      <c r="M4367" s="160"/>
      <c r="T4367" s="161"/>
      <c r="AT4367" s="157" t="s">
        <v>318</v>
      </c>
      <c r="AU4367" s="157" t="s">
        <v>84</v>
      </c>
      <c r="AV4367" s="12" t="s">
        <v>82</v>
      </c>
      <c r="AW4367" s="12" t="s">
        <v>32</v>
      </c>
      <c r="AX4367" s="12" t="s">
        <v>75</v>
      </c>
      <c r="AY4367" s="157" t="s">
        <v>307</v>
      </c>
    </row>
    <row r="4368" spans="2:65" s="13" customFormat="1" ht="11.25">
      <c r="B4368" s="162"/>
      <c r="D4368" s="152" t="s">
        <v>318</v>
      </c>
      <c r="E4368" s="163" t="s">
        <v>1</v>
      </c>
      <c r="F4368" s="164" t="s">
        <v>3751</v>
      </c>
      <c r="H4368" s="165">
        <v>12.79</v>
      </c>
      <c r="I4368" s="166"/>
      <c r="L4368" s="162"/>
      <c r="M4368" s="167"/>
      <c r="T4368" s="168"/>
      <c r="AT4368" s="163" t="s">
        <v>318</v>
      </c>
      <c r="AU4368" s="163" t="s">
        <v>84</v>
      </c>
      <c r="AV4368" s="13" t="s">
        <v>84</v>
      </c>
      <c r="AW4368" s="13" t="s">
        <v>32</v>
      </c>
      <c r="AX4368" s="13" t="s">
        <v>75</v>
      </c>
      <c r="AY4368" s="163" t="s">
        <v>307</v>
      </c>
    </row>
    <row r="4369" spans="2:65" s="12" customFormat="1" ht="11.25">
      <c r="B4369" s="156"/>
      <c r="D4369" s="152" t="s">
        <v>318</v>
      </c>
      <c r="E4369" s="157" t="s">
        <v>1</v>
      </c>
      <c r="F4369" s="158" t="s">
        <v>3129</v>
      </c>
      <c r="H4369" s="157" t="s">
        <v>1</v>
      </c>
      <c r="I4369" s="159"/>
      <c r="L4369" s="156"/>
      <c r="M4369" s="160"/>
      <c r="T4369" s="161"/>
      <c r="AT4369" s="157" t="s">
        <v>318</v>
      </c>
      <c r="AU4369" s="157" t="s">
        <v>84</v>
      </c>
      <c r="AV4369" s="12" t="s">
        <v>82</v>
      </c>
      <c r="AW4369" s="12" t="s">
        <v>32</v>
      </c>
      <c r="AX4369" s="12" t="s">
        <v>75</v>
      </c>
      <c r="AY4369" s="157" t="s">
        <v>307</v>
      </c>
    </row>
    <row r="4370" spans="2:65" s="13" customFormat="1" ht="11.25">
      <c r="B4370" s="162"/>
      <c r="D4370" s="152" t="s">
        <v>318</v>
      </c>
      <c r="E4370" s="163" t="s">
        <v>1</v>
      </c>
      <c r="F4370" s="164" t="s">
        <v>3758</v>
      </c>
      <c r="H4370" s="165">
        <v>9.5500000000000007</v>
      </c>
      <c r="I4370" s="166"/>
      <c r="L4370" s="162"/>
      <c r="M4370" s="167"/>
      <c r="T4370" s="168"/>
      <c r="AT4370" s="163" t="s">
        <v>318</v>
      </c>
      <c r="AU4370" s="163" t="s">
        <v>84</v>
      </c>
      <c r="AV4370" s="13" t="s">
        <v>84</v>
      </c>
      <c r="AW4370" s="13" t="s">
        <v>32</v>
      </c>
      <c r="AX4370" s="13" t="s">
        <v>75</v>
      </c>
      <c r="AY4370" s="163" t="s">
        <v>307</v>
      </c>
    </row>
    <row r="4371" spans="2:65" s="12" customFormat="1" ht="11.25">
      <c r="B4371" s="156"/>
      <c r="D4371" s="152" t="s">
        <v>318</v>
      </c>
      <c r="E4371" s="157" t="s">
        <v>1</v>
      </c>
      <c r="F4371" s="158" t="s">
        <v>3138</v>
      </c>
      <c r="H4371" s="157" t="s">
        <v>1</v>
      </c>
      <c r="I4371" s="159"/>
      <c r="L4371" s="156"/>
      <c r="M4371" s="160"/>
      <c r="T4371" s="161"/>
      <c r="AT4371" s="157" t="s">
        <v>318</v>
      </c>
      <c r="AU4371" s="157" t="s">
        <v>84</v>
      </c>
      <c r="AV4371" s="12" t="s">
        <v>82</v>
      </c>
      <c r="AW4371" s="12" t="s">
        <v>32</v>
      </c>
      <c r="AX4371" s="12" t="s">
        <v>75</v>
      </c>
      <c r="AY4371" s="157" t="s">
        <v>307</v>
      </c>
    </row>
    <row r="4372" spans="2:65" s="13" customFormat="1" ht="11.25">
      <c r="B4372" s="162"/>
      <c r="D4372" s="152" t="s">
        <v>318</v>
      </c>
      <c r="E4372" s="163" t="s">
        <v>1</v>
      </c>
      <c r="F4372" s="164" t="s">
        <v>3760</v>
      </c>
      <c r="H4372" s="165">
        <v>6.75</v>
      </c>
      <c r="I4372" s="166"/>
      <c r="L4372" s="162"/>
      <c r="M4372" s="167"/>
      <c r="T4372" s="168"/>
      <c r="AT4372" s="163" t="s">
        <v>318</v>
      </c>
      <c r="AU4372" s="163" t="s">
        <v>84</v>
      </c>
      <c r="AV4372" s="13" t="s">
        <v>84</v>
      </c>
      <c r="AW4372" s="13" t="s">
        <v>32</v>
      </c>
      <c r="AX4372" s="13" t="s">
        <v>75</v>
      </c>
      <c r="AY4372" s="163" t="s">
        <v>307</v>
      </c>
    </row>
    <row r="4373" spans="2:65" s="12" customFormat="1" ht="11.25">
      <c r="B4373" s="156"/>
      <c r="D4373" s="152" t="s">
        <v>318</v>
      </c>
      <c r="E4373" s="157" t="s">
        <v>1</v>
      </c>
      <c r="F4373" s="158" t="s">
        <v>3144</v>
      </c>
      <c r="H4373" s="157" t="s">
        <v>1</v>
      </c>
      <c r="I4373" s="159"/>
      <c r="L4373" s="156"/>
      <c r="M4373" s="160"/>
      <c r="T4373" s="161"/>
      <c r="AT4373" s="157" t="s">
        <v>318</v>
      </c>
      <c r="AU4373" s="157" t="s">
        <v>84</v>
      </c>
      <c r="AV4373" s="12" t="s">
        <v>82</v>
      </c>
      <c r="AW4373" s="12" t="s">
        <v>32</v>
      </c>
      <c r="AX4373" s="12" t="s">
        <v>75</v>
      </c>
      <c r="AY4373" s="157" t="s">
        <v>307</v>
      </c>
    </row>
    <row r="4374" spans="2:65" s="13" customFormat="1" ht="11.25">
      <c r="B4374" s="162"/>
      <c r="D4374" s="152" t="s">
        <v>318</v>
      </c>
      <c r="E4374" s="163" t="s">
        <v>1</v>
      </c>
      <c r="F4374" s="164" t="s">
        <v>3760</v>
      </c>
      <c r="H4374" s="165">
        <v>6.75</v>
      </c>
      <c r="I4374" s="166"/>
      <c r="L4374" s="162"/>
      <c r="M4374" s="167"/>
      <c r="T4374" s="168"/>
      <c r="AT4374" s="163" t="s">
        <v>318</v>
      </c>
      <c r="AU4374" s="163" t="s">
        <v>84</v>
      </c>
      <c r="AV4374" s="13" t="s">
        <v>84</v>
      </c>
      <c r="AW4374" s="13" t="s">
        <v>32</v>
      </c>
      <c r="AX4374" s="13" t="s">
        <v>75</v>
      </c>
      <c r="AY4374" s="163" t="s">
        <v>307</v>
      </c>
    </row>
    <row r="4375" spans="2:65" s="12" customFormat="1" ht="11.25">
      <c r="B4375" s="156"/>
      <c r="D4375" s="152" t="s">
        <v>318</v>
      </c>
      <c r="E4375" s="157" t="s">
        <v>1</v>
      </c>
      <c r="F4375" s="158" t="s">
        <v>3155</v>
      </c>
      <c r="H4375" s="157" t="s">
        <v>1</v>
      </c>
      <c r="I4375" s="159"/>
      <c r="L4375" s="156"/>
      <c r="M4375" s="160"/>
      <c r="T4375" s="161"/>
      <c r="AT4375" s="157" t="s">
        <v>318</v>
      </c>
      <c r="AU4375" s="157" t="s">
        <v>84</v>
      </c>
      <c r="AV4375" s="12" t="s">
        <v>82</v>
      </c>
      <c r="AW4375" s="12" t="s">
        <v>32</v>
      </c>
      <c r="AX4375" s="12" t="s">
        <v>75</v>
      </c>
      <c r="AY4375" s="157" t="s">
        <v>307</v>
      </c>
    </row>
    <row r="4376" spans="2:65" s="13" customFormat="1" ht="11.25">
      <c r="B4376" s="162"/>
      <c r="D4376" s="152" t="s">
        <v>318</v>
      </c>
      <c r="E4376" s="163" t="s">
        <v>1</v>
      </c>
      <c r="F4376" s="164" t="s">
        <v>3772</v>
      </c>
      <c r="H4376" s="165">
        <v>10.58</v>
      </c>
      <c r="I4376" s="166"/>
      <c r="L4376" s="162"/>
      <c r="M4376" s="167"/>
      <c r="T4376" s="168"/>
      <c r="AT4376" s="163" t="s">
        <v>318</v>
      </c>
      <c r="AU4376" s="163" t="s">
        <v>84</v>
      </c>
      <c r="AV4376" s="13" t="s">
        <v>84</v>
      </c>
      <c r="AW4376" s="13" t="s">
        <v>32</v>
      </c>
      <c r="AX4376" s="13" t="s">
        <v>75</v>
      </c>
      <c r="AY4376" s="163" t="s">
        <v>307</v>
      </c>
    </row>
    <row r="4377" spans="2:65" s="12" customFormat="1" ht="11.25">
      <c r="B4377" s="156"/>
      <c r="D4377" s="152" t="s">
        <v>318</v>
      </c>
      <c r="E4377" s="157" t="s">
        <v>1</v>
      </c>
      <c r="F4377" s="158" t="s">
        <v>3157</v>
      </c>
      <c r="H4377" s="157" t="s">
        <v>1</v>
      </c>
      <c r="I4377" s="159"/>
      <c r="L4377" s="156"/>
      <c r="M4377" s="160"/>
      <c r="T4377" s="161"/>
      <c r="AT4377" s="157" t="s">
        <v>318</v>
      </c>
      <c r="AU4377" s="157" t="s">
        <v>84</v>
      </c>
      <c r="AV4377" s="12" t="s">
        <v>82</v>
      </c>
      <c r="AW4377" s="12" t="s">
        <v>32</v>
      </c>
      <c r="AX4377" s="12" t="s">
        <v>75</v>
      </c>
      <c r="AY4377" s="157" t="s">
        <v>307</v>
      </c>
    </row>
    <row r="4378" spans="2:65" s="13" customFormat="1" ht="11.25">
      <c r="B4378" s="162"/>
      <c r="D4378" s="152" t="s">
        <v>318</v>
      </c>
      <c r="E4378" s="163" t="s">
        <v>1</v>
      </c>
      <c r="F4378" s="164" t="s">
        <v>3773</v>
      </c>
      <c r="H4378" s="165">
        <v>8.84</v>
      </c>
      <c r="I4378" s="166"/>
      <c r="L4378" s="162"/>
      <c r="M4378" s="167"/>
      <c r="T4378" s="168"/>
      <c r="AT4378" s="163" t="s">
        <v>318</v>
      </c>
      <c r="AU4378" s="163" t="s">
        <v>84</v>
      </c>
      <c r="AV4378" s="13" t="s">
        <v>84</v>
      </c>
      <c r="AW4378" s="13" t="s">
        <v>32</v>
      </c>
      <c r="AX4378" s="13" t="s">
        <v>75</v>
      </c>
      <c r="AY4378" s="163" t="s">
        <v>307</v>
      </c>
    </row>
    <row r="4379" spans="2:65" s="12" customFormat="1" ht="11.25">
      <c r="B4379" s="156"/>
      <c r="D4379" s="152" t="s">
        <v>318</v>
      </c>
      <c r="E4379" s="157" t="s">
        <v>1</v>
      </c>
      <c r="F4379" s="158" t="s">
        <v>3159</v>
      </c>
      <c r="H4379" s="157" t="s">
        <v>1</v>
      </c>
      <c r="I4379" s="159"/>
      <c r="L4379" s="156"/>
      <c r="M4379" s="160"/>
      <c r="T4379" s="161"/>
      <c r="AT4379" s="157" t="s">
        <v>318</v>
      </c>
      <c r="AU4379" s="157" t="s">
        <v>84</v>
      </c>
      <c r="AV4379" s="12" t="s">
        <v>82</v>
      </c>
      <c r="AW4379" s="12" t="s">
        <v>32</v>
      </c>
      <c r="AX4379" s="12" t="s">
        <v>75</v>
      </c>
      <c r="AY4379" s="157" t="s">
        <v>307</v>
      </c>
    </row>
    <row r="4380" spans="2:65" s="13" customFormat="1" ht="11.25">
      <c r="B4380" s="162"/>
      <c r="D4380" s="152" t="s">
        <v>318</v>
      </c>
      <c r="E4380" s="163" t="s">
        <v>1</v>
      </c>
      <c r="F4380" s="164" t="s">
        <v>3774</v>
      </c>
      <c r="H4380" s="165">
        <v>7.05</v>
      </c>
      <c r="I4380" s="166"/>
      <c r="L4380" s="162"/>
      <c r="M4380" s="167"/>
      <c r="T4380" s="168"/>
      <c r="AT4380" s="163" t="s">
        <v>318</v>
      </c>
      <c r="AU4380" s="163" t="s">
        <v>84</v>
      </c>
      <c r="AV4380" s="13" t="s">
        <v>84</v>
      </c>
      <c r="AW4380" s="13" t="s">
        <v>32</v>
      </c>
      <c r="AX4380" s="13" t="s">
        <v>75</v>
      </c>
      <c r="AY4380" s="163" t="s">
        <v>307</v>
      </c>
    </row>
    <row r="4381" spans="2:65" s="14" customFormat="1" ht="11.25">
      <c r="B4381" s="169"/>
      <c r="D4381" s="152" t="s">
        <v>318</v>
      </c>
      <c r="E4381" s="170" t="s">
        <v>1</v>
      </c>
      <c r="F4381" s="171" t="s">
        <v>325</v>
      </c>
      <c r="H4381" s="172">
        <v>88.07</v>
      </c>
      <c r="I4381" s="173"/>
      <c r="L4381" s="169"/>
      <c r="M4381" s="174"/>
      <c r="T4381" s="175"/>
      <c r="AT4381" s="170" t="s">
        <v>318</v>
      </c>
      <c r="AU4381" s="170" t="s">
        <v>84</v>
      </c>
      <c r="AV4381" s="14" t="s">
        <v>314</v>
      </c>
      <c r="AW4381" s="14" t="s">
        <v>32</v>
      </c>
      <c r="AX4381" s="14" t="s">
        <v>82</v>
      </c>
      <c r="AY4381" s="170" t="s">
        <v>307</v>
      </c>
    </row>
    <row r="4382" spans="2:65" s="1" customFormat="1" ht="16.5" customHeight="1">
      <c r="B4382" s="33"/>
      <c r="C4382" s="139" t="s">
        <v>4525</v>
      </c>
      <c r="D4382" s="139" t="s">
        <v>309</v>
      </c>
      <c r="E4382" s="140" t="s">
        <v>4526</v>
      </c>
      <c r="F4382" s="141" t="s">
        <v>4527</v>
      </c>
      <c r="G4382" s="142" t="s">
        <v>405</v>
      </c>
      <c r="H4382" s="143">
        <v>58</v>
      </c>
      <c r="I4382" s="144"/>
      <c r="J4382" s="145">
        <f>ROUND(I4382*H4382,2)</f>
        <v>0</v>
      </c>
      <c r="K4382" s="141" t="s">
        <v>1</v>
      </c>
      <c r="L4382" s="33"/>
      <c r="M4382" s="146" t="s">
        <v>1</v>
      </c>
      <c r="N4382" s="147" t="s">
        <v>40</v>
      </c>
      <c r="P4382" s="148">
        <f>O4382*H4382</f>
        <v>0</v>
      </c>
      <c r="Q4382" s="148">
        <v>2.1000000000000001E-4</v>
      </c>
      <c r="R4382" s="148">
        <f>Q4382*H4382</f>
        <v>1.218E-2</v>
      </c>
      <c r="S4382" s="148">
        <v>0</v>
      </c>
      <c r="T4382" s="149">
        <f>S4382*H4382</f>
        <v>0</v>
      </c>
      <c r="AR4382" s="150" t="s">
        <v>417</v>
      </c>
      <c r="AT4382" s="150" t="s">
        <v>309</v>
      </c>
      <c r="AU4382" s="150" t="s">
        <v>84</v>
      </c>
      <c r="AY4382" s="18" t="s">
        <v>307</v>
      </c>
      <c r="BE4382" s="151">
        <f>IF(N4382="základní",J4382,0)</f>
        <v>0</v>
      </c>
      <c r="BF4382" s="151">
        <f>IF(N4382="snížená",J4382,0)</f>
        <v>0</v>
      </c>
      <c r="BG4382" s="151">
        <f>IF(N4382="zákl. přenesená",J4382,0)</f>
        <v>0</v>
      </c>
      <c r="BH4382" s="151">
        <f>IF(N4382="sníž. přenesená",J4382,0)</f>
        <v>0</v>
      </c>
      <c r="BI4382" s="151">
        <f>IF(N4382="nulová",J4382,0)</f>
        <v>0</v>
      </c>
      <c r="BJ4382" s="18" t="s">
        <v>82</v>
      </c>
      <c r="BK4382" s="151">
        <f>ROUND(I4382*H4382,2)</f>
        <v>0</v>
      </c>
      <c r="BL4382" s="18" t="s">
        <v>417</v>
      </c>
      <c r="BM4382" s="150" t="s">
        <v>4528</v>
      </c>
    </row>
    <row r="4383" spans="2:65" s="1" customFormat="1" ht="19.5">
      <c r="B4383" s="33"/>
      <c r="D4383" s="152" t="s">
        <v>316</v>
      </c>
      <c r="F4383" s="153" t="s">
        <v>4529</v>
      </c>
      <c r="I4383" s="154"/>
      <c r="L4383" s="33"/>
      <c r="M4383" s="155"/>
      <c r="T4383" s="57"/>
      <c r="AT4383" s="18" t="s">
        <v>316</v>
      </c>
      <c r="AU4383" s="18" t="s">
        <v>84</v>
      </c>
    </row>
    <row r="4384" spans="2:65" s="12" customFormat="1" ht="11.25">
      <c r="B4384" s="156"/>
      <c r="D4384" s="152" t="s">
        <v>318</v>
      </c>
      <c r="E4384" s="157" t="s">
        <v>1</v>
      </c>
      <c r="F4384" s="158" t="s">
        <v>3110</v>
      </c>
      <c r="H4384" s="157" t="s">
        <v>1</v>
      </c>
      <c r="I4384" s="159"/>
      <c r="L4384" s="156"/>
      <c r="M4384" s="160"/>
      <c r="T4384" s="161"/>
      <c r="AT4384" s="157" t="s">
        <v>318</v>
      </c>
      <c r="AU4384" s="157" t="s">
        <v>84</v>
      </c>
      <c r="AV4384" s="12" t="s">
        <v>82</v>
      </c>
      <c r="AW4384" s="12" t="s">
        <v>32</v>
      </c>
      <c r="AX4384" s="12" t="s">
        <v>75</v>
      </c>
      <c r="AY4384" s="157" t="s">
        <v>307</v>
      </c>
    </row>
    <row r="4385" spans="2:51" s="13" customFormat="1" ht="11.25">
      <c r="B4385" s="162"/>
      <c r="D4385" s="152" t="s">
        <v>318</v>
      </c>
      <c r="E4385" s="163" t="s">
        <v>1</v>
      </c>
      <c r="F4385" s="164" t="s">
        <v>4530</v>
      </c>
      <c r="H4385" s="165">
        <v>10</v>
      </c>
      <c r="I4385" s="166"/>
      <c r="L4385" s="162"/>
      <c r="M4385" s="167"/>
      <c r="T4385" s="168"/>
      <c r="AT4385" s="163" t="s">
        <v>318</v>
      </c>
      <c r="AU4385" s="163" t="s">
        <v>84</v>
      </c>
      <c r="AV4385" s="13" t="s">
        <v>84</v>
      </c>
      <c r="AW4385" s="13" t="s">
        <v>32</v>
      </c>
      <c r="AX4385" s="13" t="s">
        <v>75</v>
      </c>
      <c r="AY4385" s="163" t="s">
        <v>307</v>
      </c>
    </row>
    <row r="4386" spans="2:51" s="12" customFormat="1" ht="11.25">
      <c r="B4386" s="156"/>
      <c r="D4386" s="152" t="s">
        <v>318</v>
      </c>
      <c r="E4386" s="157" t="s">
        <v>1</v>
      </c>
      <c r="F4386" s="158" t="s">
        <v>3112</v>
      </c>
      <c r="H4386" s="157" t="s">
        <v>1</v>
      </c>
      <c r="I4386" s="159"/>
      <c r="L4386" s="156"/>
      <c r="M4386" s="160"/>
      <c r="T4386" s="161"/>
      <c r="AT4386" s="157" t="s">
        <v>318</v>
      </c>
      <c r="AU4386" s="157" t="s">
        <v>84</v>
      </c>
      <c r="AV4386" s="12" t="s">
        <v>82</v>
      </c>
      <c r="AW4386" s="12" t="s">
        <v>32</v>
      </c>
      <c r="AX4386" s="12" t="s">
        <v>75</v>
      </c>
      <c r="AY4386" s="157" t="s">
        <v>307</v>
      </c>
    </row>
    <row r="4387" spans="2:51" s="13" customFormat="1" ht="11.25">
      <c r="B4387" s="162"/>
      <c r="D4387" s="152" t="s">
        <v>318</v>
      </c>
      <c r="E4387" s="163" t="s">
        <v>1</v>
      </c>
      <c r="F4387" s="164" t="s">
        <v>4531</v>
      </c>
      <c r="H4387" s="165">
        <v>8</v>
      </c>
      <c r="I4387" s="166"/>
      <c r="L4387" s="162"/>
      <c r="M4387" s="167"/>
      <c r="T4387" s="168"/>
      <c r="AT4387" s="163" t="s">
        <v>318</v>
      </c>
      <c r="AU4387" s="163" t="s">
        <v>84</v>
      </c>
      <c r="AV4387" s="13" t="s">
        <v>84</v>
      </c>
      <c r="AW4387" s="13" t="s">
        <v>32</v>
      </c>
      <c r="AX4387" s="13" t="s">
        <v>75</v>
      </c>
      <c r="AY4387" s="163" t="s">
        <v>307</v>
      </c>
    </row>
    <row r="4388" spans="2:51" s="12" customFormat="1" ht="11.25">
      <c r="B4388" s="156"/>
      <c r="D4388" s="152" t="s">
        <v>318</v>
      </c>
      <c r="E4388" s="157" t="s">
        <v>1</v>
      </c>
      <c r="F4388" s="158" t="s">
        <v>3114</v>
      </c>
      <c r="H4388" s="157" t="s">
        <v>1</v>
      </c>
      <c r="I4388" s="159"/>
      <c r="L4388" s="156"/>
      <c r="M4388" s="160"/>
      <c r="T4388" s="161"/>
      <c r="AT4388" s="157" t="s">
        <v>318</v>
      </c>
      <c r="AU4388" s="157" t="s">
        <v>84</v>
      </c>
      <c r="AV4388" s="12" t="s">
        <v>82</v>
      </c>
      <c r="AW4388" s="12" t="s">
        <v>32</v>
      </c>
      <c r="AX4388" s="12" t="s">
        <v>75</v>
      </c>
      <c r="AY4388" s="157" t="s">
        <v>307</v>
      </c>
    </row>
    <row r="4389" spans="2:51" s="13" customFormat="1" ht="11.25">
      <c r="B4389" s="162"/>
      <c r="D4389" s="152" t="s">
        <v>318</v>
      </c>
      <c r="E4389" s="163" t="s">
        <v>1</v>
      </c>
      <c r="F4389" s="164" t="s">
        <v>4532</v>
      </c>
      <c r="H4389" s="165">
        <v>4</v>
      </c>
      <c r="I4389" s="166"/>
      <c r="L4389" s="162"/>
      <c r="M4389" s="167"/>
      <c r="T4389" s="168"/>
      <c r="AT4389" s="163" t="s">
        <v>318</v>
      </c>
      <c r="AU4389" s="163" t="s">
        <v>84</v>
      </c>
      <c r="AV4389" s="13" t="s">
        <v>84</v>
      </c>
      <c r="AW4389" s="13" t="s">
        <v>32</v>
      </c>
      <c r="AX4389" s="13" t="s">
        <v>75</v>
      </c>
      <c r="AY4389" s="163" t="s">
        <v>307</v>
      </c>
    </row>
    <row r="4390" spans="2:51" s="12" customFormat="1" ht="11.25">
      <c r="B4390" s="156"/>
      <c r="D4390" s="152" t="s">
        <v>318</v>
      </c>
      <c r="E4390" s="157" t="s">
        <v>1</v>
      </c>
      <c r="F4390" s="158" t="s">
        <v>3116</v>
      </c>
      <c r="H4390" s="157" t="s">
        <v>1</v>
      </c>
      <c r="I4390" s="159"/>
      <c r="L4390" s="156"/>
      <c r="M4390" s="160"/>
      <c r="T4390" s="161"/>
      <c r="AT4390" s="157" t="s">
        <v>318</v>
      </c>
      <c r="AU4390" s="157" t="s">
        <v>84</v>
      </c>
      <c r="AV4390" s="12" t="s">
        <v>82</v>
      </c>
      <c r="AW4390" s="12" t="s">
        <v>32</v>
      </c>
      <c r="AX4390" s="12" t="s">
        <v>75</v>
      </c>
      <c r="AY4390" s="157" t="s">
        <v>307</v>
      </c>
    </row>
    <row r="4391" spans="2:51" s="13" customFormat="1" ht="11.25">
      <c r="B4391" s="162"/>
      <c r="D4391" s="152" t="s">
        <v>318</v>
      </c>
      <c r="E4391" s="163" t="s">
        <v>1</v>
      </c>
      <c r="F4391" s="164" t="s">
        <v>4533</v>
      </c>
      <c r="H4391" s="165">
        <v>6</v>
      </c>
      <c r="I4391" s="166"/>
      <c r="L4391" s="162"/>
      <c r="M4391" s="167"/>
      <c r="T4391" s="168"/>
      <c r="AT4391" s="163" t="s">
        <v>318</v>
      </c>
      <c r="AU4391" s="163" t="s">
        <v>84</v>
      </c>
      <c r="AV4391" s="13" t="s">
        <v>84</v>
      </c>
      <c r="AW4391" s="13" t="s">
        <v>32</v>
      </c>
      <c r="AX4391" s="13" t="s">
        <v>75</v>
      </c>
      <c r="AY4391" s="163" t="s">
        <v>307</v>
      </c>
    </row>
    <row r="4392" spans="2:51" s="12" customFormat="1" ht="11.25">
      <c r="B4392" s="156"/>
      <c r="D4392" s="152" t="s">
        <v>318</v>
      </c>
      <c r="E4392" s="157" t="s">
        <v>1</v>
      </c>
      <c r="F4392" s="158" t="s">
        <v>3129</v>
      </c>
      <c r="H4392" s="157" t="s">
        <v>1</v>
      </c>
      <c r="I4392" s="159"/>
      <c r="L4392" s="156"/>
      <c r="M4392" s="160"/>
      <c r="T4392" s="161"/>
      <c r="AT4392" s="157" t="s">
        <v>318</v>
      </c>
      <c r="AU4392" s="157" t="s">
        <v>84</v>
      </c>
      <c r="AV4392" s="12" t="s">
        <v>82</v>
      </c>
      <c r="AW4392" s="12" t="s">
        <v>32</v>
      </c>
      <c r="AX4392" s="12" t="s">
        <v>75</v>
      </c>
      <c r="AY4392" s="157" t="s">
        <v>307</v>
      </c>
    </row>
    <row r="4393" spans="2:51" s="13" customFormat="1" ht="11.25">
      <c r="B4393" s="162"/>
      <c r="D4393" s="152" t="s">
        <v>318</v>
      </c>
      <c r="E4393" s="163" t="s">
        <v>1</v>
      </c>
      <c r="F4393" s="164" t="s">
        <v>369</v>
      </c>
      <c r="H4393" s="165">
        <v>8</v>
      </c>
      <c r="I4393" s="166"/>
      <c r="L4393" s="162"/>
      <c r="M4393" s="167"/>
      <c r="T4393" s="168"/>
      <c r="AT4393" s="163" t="s">
        <v>318</v>
      </c>
      <c r="AU4393" s="163" t="s">
        <v>84</v>
      </c>
      <c r="AV4393" s="13" t="s">
        <v>84</v>
      </c>
      <c r="AW4393" s="13" t="s">
        <v>32</v>
      </c>
      <c r="AX4393" s="13" t="s">
        <v>75</v>
      </c>
      <c r="AY4393" s="163" t="s">
        <v>307</v>
      </c>
    </row>
    <row r="4394" spans="2:51" s="12" customFormat="1" ht="11.25">
      <c r="B4394" s="156"/>
      <c r="D4394" s="152" t="s">
        <v>318</v>
      </c>
      <c r="E4394" s="157" t="s">
        <v>1</v>
      </c>
      <c r="F4394" s="158" t="s">
        <v>3138</v>
      </c>
      <c r="H4394" s="157" t="s">
        <v>1</v>
      </c>
      <c r="I4394" s="159"/>
      <c r="L4394" s="156"/>
      <c r="M4394" s="160"/>
      <c r="T4394" s="161"/>
      <c r="AT4394" s="157" t="s">
        <v>318</v>
      </c>
      <c r="AU4394" s="157" t="s">
        <v>84</v>
      </c>
      <c r="AV4394" s="12" t="s">
        <v>82</v>
      </c>
      <c r="AW4394" s="12" t="s">
        <v>32</v>
      </c>
      <c r="AX4394" s="12" t="s">
        <v>75</v>
      </c>
      <c r="AY4394" s="157" t="s">
        <v>307</v>
      </c>
    </row>
    <row r="4395" spans="2:51" s="13" customFormat="1" ht="11.25">
      <c r="B4395" s="162"/>
      <c r="D4395" s="152" t="s">
        <v>318</v>
      </c>
      <c r="E4395" s="163" t="s">
        <v>1</v>
      </c>
      <c r="F4395" s="164" t="s">
        <v>345</v>
      </c>
      <c r="H4395" s="165">
        <v>5</v>
      </c>
      <c r="I4395" s="166"/>
      <c r="L4395" s="162"/>
      <c r="M4395" s="167"/>
      <c r="T4395" s="168"/>
      <c r="AT4395" s="163" t="s">
        <v>318</v>
      </c>
      <c r="AU4395" s="163" t="s">
        <v>84</v>
      </c>
      <c r="AV4395" s="13" t="s">
        <v>84</v>
      </c>
      <c r="AW4395" s="13" t="s">
        <v>32</v>
      </c>
      <c r="AX4395" s="13" t="s">
        <v>75</v>
      </c>
      <c r="AY4395" s="163" t="s">
        <v>307</v>
      </c>
    </row>
    <row r="4396" spans="2:51" s="12" customFormat="1" ht="11.25">
      <c r="B4396" s="156"/>
      <c r="D4396" s="152" t="s">
        <v>318</v>
      </c>
      <c r="E4396" s="157" t="s">
        <v>1</v>
      </c>
      <c r="F4396" s="158" t="s">
        <v>3144</v>
      </c>
      <c r="H4396" s="157" t="s">
        <v>1</v>
      </c>
      <c r="I4396" s="159"/>
      <c r="L4396" s="156"/>
      <c r="M4396" s="160"/>
      <c r="T4396" s="161"/>
      <c r="AT4396" s="157" t="s">
        <v>318</v>
      </c>
      <c r="AU4396" s="157" t="s">
        <v>84</v>
      </c>
      <c r="AV4396" s="12" t="s">
        <v>82</v>
      </c>
      <c r="AW4396" s="12" t="s">
        <v>32</v>
      </c>
      <c r="AX4396" s="12" t="s">
        <v>75</v>
      </c>
      <c r="AY4396" s="157" t="s">
        <v>307</v>
      </c>
    </row>
    <row r="4397" spans="2:51" s="13" customFormat="1" ht="11.25">
      <c r="B4397" s="162"/>
      <c r="D4397" s="152" t="s">
        <v>318</v>
      </c>
      <c r="E4397" s="163" t="s">
        <v>1</v>
      </c>
      <c r="F4397" s="164" t="s">
        <v>345</v>
      </c>
      <c r="H4397" s="165">
        <v>5</v>
      </c>
      <c r="I4397" s="166"/>
      <c r="L4397" s="162"/>
      <c r="M4397" s="167"/>
      <c r="T4397" s="168"/>
      <c r="AT4397" s="163" t="s">
        <v>318</v>
      </c>
      <c r="AU4397" s="163" t="s">
        <v>84</v>
      </c>
      <c r="AV4397" s="13" t="s">
        <v>84</v>
      </c>
      <c r="AW4397" s="13" t="s">
        <v>32</v>
      </c>
      <c r="AX4397" s="13" t="s">
        <v>75</v>
      </c>
      <c r="AY4397" s="163" t="s">
        <v>307</v>
      </c>
    </row>
    <row r="4398" spans="2:51" s="12" customFormat="1" ht="11.25">
      <c r="B4398" s="156"/>
      <c r="D4398" s="152" t="s">
        <v>318</v>
      </c>
      <c r="E4398" s="157" t="s">
        <v>1</v>
      </c>
      <c r="F4398" s="158" t="s">
        <v>3155</v>
      </c>
      <c r="H4398" s="157" t="s">
        <v>1</v>
      </c>
      <c r="I4398" s="159"/>
      <c r="L4398" s="156"/>
      <c r="M4398" s="160"/>
      <c r="T4398" s="161"/>
      <c r="AT4398" s="157" t="s">
        <v>318</v>
      </c>
      <c r="AU4398" s="157" t="s">
        <v>84</v>
      </c>
      <c r="AV4398" s="12" t="s">
        <v>82</v>
      </c>
      <c r="AW4398" s="12" t="s">
        <v>32</v>
      </c>
      <c r="AX4398" s="12" t="s">
        <v>75</v>
      </c>
      <c r="AY4398" s="157" t="s">
        <v>307</v>
      </c>
    </row>
    <row r="4399" spans="2:51" s="13" customFormat="1" ht="11.25">
      <c r="B4399" s="162"/>
      <c r="D4399" s="152" t="s">
        <v>318</v>
      </c>
      <c r="E4399" s="163" t="s">
        <v>1</v>
      </c>
      <c r="F4399" s="164" t="s">
        <v>4532</v>
      </c>
      <c r="H4399" s="165">
        <v>4</v>
      </c>
      <c r="I4399" s="166"/>
      <c r="L4399" s="162"/>
      <c r="M4399" s="167"/>
      <c r="T4399" s="168"/>
      <c r="AT4399" s="163" t="s">
        <v>318</v>
      </c>
      <c r="AU4399" s="163" t="s">
        <v>84</v>
      </c>
      <c r="AV4399" s="13" t="s">
        <v>84</v>
      </c>
      <c r="AW4399" s="13" t="s">
        <v>32</v>
      </c>
      <c r="AX4399" s="13" t="s">
        <v>75</v>
      </c>
      <c r="AY4399" s="163" t="s">
        <v>307</v>
      </c>
    </row>
    <row r="4400" spans="2:51" s="12" customFormat="1" ht="11.25">
      <c r="B4400" s="156"/>
      <c r="D4400" s="152" t="s">
        <v>318</v>
      </c>
      <c r="E4400" s="157" t="s">
        <v>1</v>
      </c>
      <c r="F4400" s="158" t="s">
        <v>3157</v>
      </c>
      <c r="H4400" s="157" t="s">
        <v>1</v>
      </c>
      <c r="I4400" s="159"/>
      <c r="L4400" s="156"/>
      <c r="M4400" s="160"/>
      <c r="T4400" s="161"/>
      <c r="AT4400" s="157" t="s">
        <v>318</v>
      </c>
      <c r="AU4400" s="157" t="s">
        <v>84</v>
      </c>
      <c r="AV4400" s="12" t="s">
        <v>82</v>
      </c>
      <c r="AW4400" s="12" t="s">
        <v>32</v>
      </c>
      <c r="AX4400" s="12" t="s">
        <v>75</v>
      </c>
      <c r="AY4400" s="157" t="s">
        <v>307</v>
      </c>
    </row>
    <row r="4401" spans="2:65" s="13" customFormat="1" ht="11.25">
      <c r="B4401" s="162"/>
      <c r="D4401" s="152" t="s">
        <v>318</v>
      </c>
      <c r="E4401" s="163" t="s">
        <v>1</v>
      </c>
      <c r="F4401" s="164" t="s">
        <v>4532</v>
      </c>
      <c r="H4401" s="165">
        <v>4</v>
      </c>
      <c r="I4401" s="166"/>
      <c r="L4401" s="162"/>
      <c r="M4401" s="167"/>
      <c r="T4401" s="168"/>
      <c r="AT4401" s="163" t="s">
        <v>318</v>
      </c>
      <c r="AU4401" s="163" t="s">
        <v>84</v>
      </c>
      <c r="AV4401" s="13" t="s">
        <v>84</v>
      </c>
      <c r="AW4401" s="13" t="s">
        <v>32</v>
      </c>
      <c r="AX4401" s="13" t="s">
        <v>75</v>
      </c>
      <c r="AY4401" s="163" t="s">
        <v>307</v>
      </c>
    </row>
    <row r="4402" spans="2:65" s="12" customFormat="1" ht="11.25">
      <c r="B4402" s="156"/>
      <c r="D4402" s="152" t="s">
        <v>318</v>
      </c>
      <c r="E4402" s="157" t="s">
        <v>1</v>
      </c>
      <c r="F4402" s="158" t="s">
        <v>3159</v>
      </c>
      <c r="H4402" s="157" t="s">
        <v>1</v>
      </c>
      <c r="I4402" s="159"/>
      <c r="L4402" s="156"/>
      <c r="M4402" s="160"/>
      <c r="T4402" s="161"/>
      <c r="AT4402" s="157" t="s">
        <v>318</v>
      </c>
      <c r="AU4402" s="157" t="s">
        <v>84</v>
      </c>
      <c r="AV4402" s="12" t="s">
        <v>82</v>
      </c>
      <c r="AW4402" s="12" t="s">
        <v>32</v>
      </c>
      <c r="AX4402" s="12" t="s">
        <v>75</v>
      </c>
      <c r="AY4402" s="157" t="s">
        <v>307</v>
      </c>
    </row>
    <row r="4403" spans="2:65" s="13" customFormat="1" ht="11.25">
      <c r="B4403" s="162"/>
      <c r="D4403" s="152" t="s">
        <v>318</v>
      </c>
      <c r="E4403" s="163" t="s">
        <v>1</v>
      </c>
      <c r="F4403" s="164" t="s">
        <v>4532</v>
      </c>
      <c r="H4403" s="165">
        <v>4</v>
      </c>
      <c r="I4403" s="166"/>
      <c r="L4403" s="162"/>
      <c r="M4403" s="167"/>
      <c r="T4403" s="168"/>
      <c r="AT4403" s="163" t="s">
        <v>318</v>
      </c>
      <c r="AU4403" s="163" t="s">
        <v>84</v>
      </c>
      <c r="AV4403" s="13" t="s">
        <v>84</v>
      </c>
      <c r="AW4403" s="13" t="s">
        <v>32</v>
      </c>
      <c r="AX4403" s="13" t="s">
        <v>75</v>
      </c>
      <c r="AY4403" s="163" t="s">
        <v>307</v>
      </c>
    </row>
    <row r="4404" spans="2:65" s="14" customFormat="1" ht="11.25">
      <c r="B4404" s="169"/>
      <c r="D4404" s="152" t="s">
        <v>318</v>
      </c>
      <c r="E4404" s="170" t="s">
        <v>1</v>
      </c>
      <c r="F4404" s="171" t="s">
        <v>325</v>
      </c>
      <c r="H4404" s="172">
        <v>58</v>
      </c>
      <c r="I4404" s="173"/>
      <c r="L4404" s="169"/>
      <c r="M4404" s="174"/>
      <c r="T4404" s="175"/>
      <c r="AT4404" s="170" t="s">
        <v>318</v>
      </c>
      <c r="AU4404" s="170" t="s">
        <v>84</v>
      </c>
      <c r="AV4404" s="14" t="s">
        <v>314</v>
      </c>
      <c r="AW4404" s="14" t="s">
        <v>32</v>
      </c>
      <c r="AX4404" s="14" t="s">
        <v>82</v>
      </c>
      <c r="AY4404" s="170" t="s">
        <v>307</v>
      </c>
    </row>
    <row r="4405" spans="2:65" s="1" customFormat="1" ht="33" customHeight="1">
      <c r="B4405" s="33"/>
      <c r="C4405" s="139" t="s">
        <v>4534</v>
      </c>
      <c r="D4405" s="139" t="s">
        <v>309</v>
      </c>
      <c r="E4405" s="140" t="s">
        <v>4535</v>
      </c>
      <c r="F4405" s="141" t="s">
        <v>4536</v>
      </c>
      <c r="G4405" s="142" t="s">
        <v>312</v>
      </c>
      <c r="H4405" s="143">
        <v>196.58500000000001</v>
      </c>
      <c r="I4405" s="144"/>
      <c r="J4405" s="145">
        <f>ROUND(I4405*H4405,2)</f>
        <v>0</v>
      </c>
      <c r="K4405" s="141" t="s">
        <v>313</v>
      </c>
      <c r="L4405" s="33"/>
      <c r="M4405" s="146" t="s">
        <v>1</v>
      </c>
      <c r="N4405" s="147" t="s">
        <v>40</v>
      </c>
      <c r="P4405" s="148">
        <f>O4405*H4405</f>
        <v>0</v>
      </c>
      <c r="Q4405" s="148">
        <v>5.5799999999999999E-3</v>
      </c>
      <c r="R4405" s="148">
        <f>Q4405*H4405</f>
        <v>1.0969443000000001</v>
      </c>
      <c r="S4405" s="148">
        <v>0</v>
      </c>
      <c r="T4405" s="149">
        <f>S4405*H4405</f>
        <v>0</v>
      </c>
      <c r="AR4405" s="150" t="s">
        <v>417</v>
      </c>
      <c r="AT4405" s="150" t="s">
        <v>309</v>
      </c>
      <c r="AU4405" s="150" t="s">
        <v>84</v>
      </c>
      <c r="AY4405" s="18" t="s">
        <v>307</v>
      </c>
      <c r="BE4405" s="151">
        <f>IF(N4405="základní",J4405,0)</f>
        <v>0</v>
      </c>
      <c r="BF4405" s="151">
        <f>IF(N4405="snížená",J4405,0)</f>
        <v>0</v>
      </c>
      <c r="BG4405" s="151">
        <f>IF(N4405="zákl. přenesená",J4405,0)</f>
        <v>0</v>
      </c>
      <c r="BH4405" s="151">
        <f>IF(N4405="sníž. přenesená",J4405,0)</f>
        <v>0</v>
      </c>
      <c r="BI4405" s="151">
        <f>IF(N4405="nulová",J4405,0)</f>
        <v>0</v>
      </c>
      <c r="BJ4405" s="18" t="s">
        <v>82</v>
      </c>
      <c r="BK4405" s="151">
        <f>ROUND(I4405*H4405,2)</f>
        <v>0</v>
      </c>
      <c r="BL4405" s="18" t="s">
        <v>417</v>
      </c>
      <c r="BM4405" s="150" t="s">
        <v>4537</v>
      </c>
    </row>
    <row r="4406" spans="2:65" s="1" customFormat="1" ht="19.5">
      <c r="B4406" s="33"/>
      <c r="D4406" s="152" t="s">
        <v>316</v>
      </c>
      <c r="F4406" s="153" t="s">
        <v>4538</v>
      </c>
      <c r="I4406" s="154"/>
      <c r="L4406" s="33"/>
      <c r="M4406" s="155"/>
      <c r="T4406" s="57"/>
      <c r="AT4406" s="18" t="s">
        <v>316</v>
      </c>
      <c r="AU4406" s="18" t="s">
        <v>84</v>
      </c>
    </row>
    <row r="4407" spans="2:65" s="13" customFormat="1" ht="11.25">
      <c r="B4407" s="162"/>
      <c r="D4407" s="152" t="s">
        <v>318</v>
      </c>
      <c r="E4407" s="163" t="s">
        <v>1</v>
      </c>
      <c r="F4407" s="164" t="s">
        <v>2346</v>
      </c>
      <c r="H4407" s="165">
        <v>196.58500000000001</v>
      </c>
      <c r="I4407" s="166"/>
      <c r="L4407" s="162"/>
      <c r="M4407" s="167"/>
      <c r="T4407" s="168"/>
      <c r="AT4407" s="163" t="s">
        <v>318</v>
      </c>
      <c r="AU4407" s="163" t="s">
        <v>84</v>
      </c>
      <c r="AV4407" s="13" t="s">
        <v>84</v>
      </c>
      <c r="AW4407" s="13" t="s">
        <v>32</v>
      </c>
      <c r="AX4407" s="13" t="s">
        <v>82</v>
      </c>
      <c r="AY4407" s="163" t="s">
        <v>307</v>
      </c>
    </row>
    <row r="4408" spans="2:65" s="1" customFormat="1" ht="11.25">
      <c r="B4408" s="33"/>
      <c r="D4408" s="152" t="s">
        <v>648</v>
      </c>
      <c r="F4408" s="187" t="s">
        <v>4493</v>
      </c>
      <c r="L4408" s="33"/>
      <c r="M4408" s="155"/>
      <c r="T4408" s="57"/>
      <c r="AU4408" s="18" t="s">
        <v>84</v>
      </c>
    </row>
    <row r="4409" spans="2:65" s="1" customFormat="1" ht="11.25">
      <c r="B4409" s="33"/>
      <c r="D4409" s="152" t="s">
        <v>648</v>
      </c>
      <c r="F4409" s="188" t="s">
        <v>3110</v>
      </c>
      <c r="H4409" s="189">
        <v>0</v>
      </c>
      <c r="L4409" s="33"/>
      <c r="M4409" s="155"/>
      <c r="T4409" s="57"/>
      <c r="AU4409" s="18" t="s">
        <v>84</v>
      </c>
    </row>
    <row r="4410" spans="2:65" s="1" customFormat="1" ht="11.25">
      <c r="B4410" s="33"/>
      <c r="D4410" s="152" t="s">
        <v>648</v>
      </c>
      <c r="F4410" s="188" t="s">
        <v>4494</v>
      </c>
      <c r="H4410" s="189">
        <v>25.085000000000001</v>
      </c>
      <c r="L4410" s="33"/>
      <c r="M4410" s="155"/>
      <c r="T4410" s="57"/>
      <c r="AU4410" s="18" t="s">
        <v>84</v>
      </c>
    </row>
    <row r="4411" spans="2:65" s="1" customFormat="1" ht="11.25">
      <c r="B4411" s="33"/>
      <c r="D4411" s="152" t="s">
        <v>648</v>
      </c>
      <c r="F4411" s="188" t="s">
        <v>3112</v>
      </c>
      <c r="H4411" s="189">
        <v>0</v>
      </c>
      <c r="L4411" s="33"/>
      <c r="M4411" s="155"/>
      <c r="T4411" s="57"/>
      <c r="AU4411" s="18" t="s">
        <v>84</v>
      </c>
    </row>
    <row r="4412" spans="2:65" s="1" customFormat="1" ht="11.25">
      <c r="B4412" s="33"/>
      <c r="D4412" s="152" t="s">
        <v>648</v>
      </c>
      <c r="F4412" s="188" t="s">
        <v>4495</v>
      </c>
      <c r="H4412" s="189">
        <v>7.5</v>
      </c>
      <c r="L4412" s="33"/>
      <c r="M4412" s="155"/>
      <c r="T4412" s="57"/>
      <c r="AU4412" s="18" t="s">
        <v>84</v>
      </c>
    </row>
    <row r="4413" spans="2:65" s="1" customFormat="1" ht="11.25">
      <c r="B4413" s="33"/>
      <c r="D4413" s="152" t="s">
        <v>648</v>
      </c>
      <c r="F4413" s="188" t="s">
        <v>3114</v>
      </c>
      <c r="H4413" s="189">
        <v>0</v>
      </c>
      <c r="L4413" s="33"/>
      <c r="M4413" s="155"/>
      <c r="T4413" s="57"/>
      <c r="AU4413" s="18" t="s">
        <v>84</v>
      </c>
    </row>
    <row r="4414" spans="2:65" s="1" customFormat="1" ht="11.25">
      <c r="B4414" s="33"/>
      <c r="D4414" s="152" t="s">
        <v>648</v>
      </c>
      <c r="F4414" s="188" t="s">
        <v>4496</v>
      </c>
      <c r="H4414" s="189">
        <v>16.501999999999999</v>
      </c>
      <c r="L4414" s="33"/>
      <c r="M4414" s="155"/>
      <c r="T4414" s="57"/>
      <c r="AU4414" s="18" t="s">
        <v>84</v>
      </c>
    </row>
    <row r="4415" spans="2:65" s="1" customFormat="1" ht="11.25">
      <c r="B4415" s="33"/>
      <c r="D4415" s="152" t="s">
        <v>648</v>
      </c>
      <c r="F4415" s="188" t="s">
        <v>3116</v>
      </c>
      <c r="H4415" s="189">
        <v>0</v>
      </c>
      <c r="L4415" s="33"/>
      <c r="M4415" s="155"/>
      <c r="T4415" s="57"/>
      <c r="AU4415" s="18" t="s">
        <v>84</v>
      </c>
    </row>
    <row r="4416" spans="2:65" s="1" customFormat="1" ht="11.25">
      <c r="B4416" s="33"/>
      <c r="D4416" s="152" t="s">
        <v>648</v>
      </c>
      <c r="F4416" s="188" t="s">
        <v>4497</v>
      </c>
      <c r="H4416" s="189">
        <v>28.183</v>
      </c>
      <c r="L4416" s="33"/>
      <c r="M4416" s="155"/>
      <c r="T4416" s="57"/>
      <c r="AU4416" s="18" t="s">
        <v>84</v>
      </c>
    </row>
    <row r="4417" spans="2:47" s="1" customFormat="1" ht="11.25">
      <c r="B4417" s="33"/>
      <c r="D4417" s="152" t="s">
        <v>648</v>
      </c>
      <c r="F4417" s="188" t="s">
        <v>3124</v>
      </c>
      <c r="H4417" s="189">
        <v>0</v>
      </c>
      <c r="L4417" s="33"/>
      <c r="M4417" s="155"/>
      <c r="T4417" s="57"/>
      <c r="AU4417" s="18" t="s">
        <v>84</v>
      </c>
    </row>
    <row r="4418" spans="2:47" s="1" customFormat="1" ht="11.25">
      <c r="B4418" s="33"/>
      <c r="D4418" s="152" t="s">
        <v>648</v>
      </c>
      <c r="F4418" s="188" t="s">
        <v>4498</v>
      </c>
      <c r="H4418" s="189">
        <v>3.9</v>
      </c>
      <c r="L4418" s="33"/>
      <c r="M4418" s="155"/>
      <c r="T4418" s="57"/>
      <c r="AU4418" s="18" t="s">
        <v>84</v>
      </c>
    </row>
    <row r="4419" spans="2:47" s="1" customFormat="1" ht="11.25">
      <c r="B4419" s="33"/>
      <c r="D4419" s="152" t="s">
        <v>648</v>
      </c>
      <c r="F4419" s="188" t="s">
        <v>3129</v>
      </c>
      <c r="H4419" s="189">
        <v>0</v>
      </c>
      <c r="L4419" s="33"/>
      <c r="M4419" s="155"/>
      <c r="T4419" s="57"/>
      <c r="AU4419" s="18" t="s">
        <v>84</v>
      </c>
    </row>
    <row r="4420" spans="2:47" s="1" customFormat="1" ht="11.25">
      <c r="B4420" s="33"/>
      <c r="D4420" s="152" t="s">
        <v>648</v>
      </c>
      <c r="F4420" s="188" t="s">
        <v>4499</v>
      </c>
      <c r="H4420" s="189">
        <v>21.154</v>
      </c>
      <c r="L4420" s="33"/>
      <c r="M4420" s="155"/>
      <c r="T4420" s="57"/>
      <c r="AU4420" s="18" t="s">
        <v>84</v>
      </c>
    </row>
    <row r="4421" spans="2:47" s="1" customFormat="1" ht="11.25">
      <c r="B4421" s="33"/>
      <c r="D4421" s="152" t="s">
        <v>648</v>
      </c>
      <c r="F4421" s="188" t="s">
        <v>3134</v>
      </c>
      <c r="H4421" s="189">
        <v>0</v>
      </c>
      <c r="L4421" s="33"/>
      <c r="M4421" s="155"/>
      <c r="T4421" s="57"/>
      <c r="AU4421" s="18" t="s">
        <v>84</v>
      </c>
    </row>
    <row r="4422" spans="2:47" s="1" customFormat="1" ht="11.25">
      <c r="B4422" s="33"/>
      <c r="D4422" s="152" t="s">
        <v>648</v>
      </c>
      <c r="F4422" s="188" t="s">
        <v>4500</v>
      </c>
      <c r="H4422" s="189">
        <v>4.2240000000000002</v>
      </c>
      <c r="L4422" s="33"/>
      <c r="M4422" s="155"/>
      <c r="T4422" s="57"/>
      <c r="AU4422" s="18" t="s">
        <v>84</v>
      </c>
    </row>
    <row r="4423" spans="2:47" s="1" customFormat="1" ht="11.25">
      <c r="B4423" s="33"/>
      <c r="D4423" s="152" t="s">
        <v>648</v>
      </c>
      <c r="F4423" s="188" t="s">
        <v>3138</v>
      </c>
      <c r="H4423" s="189">
        <v>0</v>
      </c>
      <c r="L4423" s="33"/>
      <c r="M4423" s="155"/>
      <c r="T4423" s="57"/>
      <c r="AU4423" s="18" t="s">
        <v>84</v>
      </c>
    </row>
    <row r="4424" spans="2:47" s="1" customFormat="1" ht="11.25">
      <c r="B4424" s="33"/>
      <c r="D4424" s="152" t="s">
        <v>648</v>
      </c>
      <c r="F4424" s="188" t="s">
        <v>4501</v>
      </c>
      <c r="H4424" s="189">
        <v>14.999000000000001</v>
      </c>
      <c r="L4424" s="33"/>
      <c r="M4424" s="155"/>
      <c r="T4424" s="57"/>
      <c r="AU4424" s="18" t="s">
        <v>84</v>
      </c>
    </row>
    <row r="4425" spans="2:47" s="1" customFormat="1" ht="11.25">
      <c r="B4425" s="33"/>
      <c r="D4425" s="152" t="s">
        <v>648</v>
      </c>
      <c r="F4425" s="188" t="s">
        <v>3142</v>
      </c>
      <c r="H4425" s="189">
        <v>0</v>
      </c>
      <c r="L4425" s="33"/>
      <c r="M4425" s="155"/>
      <c r="T4425" s="57"/>
      <c r="AU4425" s="18" t="s">
        <v>84</v>
      </c>
    </row>
    <row r="4426" spans="2:47" s="1" customFormat="1" ht="11.25">
      <c r="B4426" s="33"/>
      <c r="D4426" s="152" t="s">
        <v>648</v>
      </c>
      <c r="F4426" s="188" t="s">
        <v>4500</v>
      </c>
      <c r="H4426" s="189">
        <v>4.2240000000000002</v>
      </c>
      <c r="L4426" s="33"/>
      <c r="M4426" s="155"/>
      <c r="T4426" s="57"/>
      <c r="AU4426" s="18" t="s">
        <v>84</v>
      </c>
    </row>
    <row r="4427" spans="2:47" s="1" customFormat="1" ht="11.25">
      <c r="B4427" s="33"/>
      <c r="D4427" s="152" t="s">
        <v>648</v>
      </c>
      <c r="F4427" s="188" t="s">
        <v>3144</v>
      </c>
      <c r="H4427" s="189">
        <v>0</v>
      </c>
      <c r="L4427" s="33"/>
      <c r="M4427" s="155"/>
      <c r="T4427" s="57"/>
      <c r="AU4427" s="18" t="s">
        <v>84</v>
      </c>
    </row>
    <row r="4428" spans="2:47" s="1" customFormat="1" ht="11.25">
      <c r="B4428" s="33"/>
      <c r="D4428" s="152" t="s">
        <v>648</v>
      </c>
      <c r="F4428" s="188" t="s">
        <v>4501</v>
      </c>
      <c r="H4428" s="189">
        <v>14.999000000000001</v>
      </c>
      <c r="L4428" s="33"/>
      <c r="M4428" s="155"/>
      <c r="T4428" s="57"/>
      <c r="AU4428" s="18" t="s">
        <v>84</v>
      </c>
    </row>
    <row r="4429" spans="2:47" s="1" customFormat="1" ht="11.25">
      <c r="B4429" s="33"/>
      <c r="D4429" s="152" t="s">
        <v>648</v>
      </c>
      <c r="F4429" s="188" t="s">
        <v>1</v>
      </c>
      <c r="H4429" s="189">
        <v>0</v>
      </c>
      <c r="L4429" s="33"/>
      <c r="M4429" s="155"/>
      <c r="T4429" s="57"/>
      <c r="AU4429" s="18" t="s">
        <v>84</v>
      </c>
    </row>
    <row r="4430" spans="2:47" s="1" customFormat="1" ht="11.25">
      <c r="B4430" s="33"/>
      <c r="D4430" s="152" t="s">
        <v>648</v>
      </c>
      <c r="F4430" s="188" t="s">
        <v>3155</v>
      </c>
      <c r="H4430" s="189">
        <v>0</v>
      </c>
      <c r="L4430" s="33"/>
      <c r="M4430" s="155"/>
      <c r="T4430" s="57"/>
      <c r="AU4430" s="18" t="s">
        <v>84</v>
      </c>
    </row>
    <row r="4431" spans="2:47" s="1" customFormat="1" ht="11.25">
      <c r="B4431" s="33"/>
      <c r="D4431" s="152" t="s">
        <v>648</v>
      </c>
      <c r="F4431" s="188" t="s">
        <v>4502</v>
      </c>
      <c r="H4431" s="189">
        <v>21.701000000000001</v>
      </c>
      <c r="L4431" s="33"/>
      <c r="M4431" s="155"/>
      <c r="T4431" s="57"/>
      <c r="AU4431" s="18" t="s">
        <v>84</v>
      </c>
    </row>
    <row r="4432" spans="2:47" s="1" customFormat="1" ht="11.25">
      <c r="B4432" s="33"/>
      <c r="D4432" s="152" t="s">
        <v>648</v>
      </c>
      <c r="F4432" s="188" t="s">
        <v>3157</v>
      </c>
      <c r="H4432" s="189">
        <v>0</v>
      </c>
      <c r="L4432" s="33"/>
      <c r="M4432" s="155"/>
      <c r="T4432" s="57"/>
      <c r="AU4432" s="18" t="s">
        <v>84</v>
      </c>
    </row>
    <row r="4433" spans="2:65" s="1" customFormat="1" ht="11.25">
      <c r="B4433" s="33"/>
      <c r="D4433" s="152" t="s">
        <v>648</v>
      </c>
      <c r="F4433" s="188" t="s">
        <v>4503</v>
      </c>
      <c r="H4433" s="189">
        <v>19.992999999999999</v>
      </c>
      <c r="L4433" s="33"/>
      <c r="M4433" s="155"/>
      <c r="T4433" s="57"/>
      <c r="AU4433" s="18" t="s">
        <v>84</v>
      </c>
    </row>
    <row r="4434" spans="2:65" s="1" customFormat="1" ht="11.25">
      <c r="B4434" s="33"/>
      <c r="D4434" s="152" t="s">
        <v>648</v>
      </c>
      <c r="F4434" s="188" t="s">
        <v>3159</v>
      </c>
      <c r="H4434" s="189">
        <v>0</v>
      </c>
      <c r="L4434" s="33"/>
      <c r="M4434" s="155"/>
      <c r="T4434" s="57"/>
      <c r="AU4434" s="18" t="s">
        <v>84</v>
      </c>
    </row>
    <row r="4435" spans="2:65" s="1" customFormat="1" ht="11.25">
      <c r="B4435" s="33"/>
      <c r="D4435" s="152" t="s">
        <v>648</v>
      </c>
      <c r="F4435" s="188" t="s">
        <v>4504</v>
      </c>
      <c r="H4435" s="189">
        <v>14.121</v>
      </c>
      <c r="L4435" s="33"/>
      <c r="M4435" s="155"/>
      <c r="T4435" s="57"/>
      <c r="AU4435" s="18" t="s">
        <v>84</v>
      </c>
    </row>
    <row r="4436" spans="2:65" s="1" customFormat="1" ht="11.25">
      <c r="B4436" s="33"/>
      <c r="D4436" s="152" t="s">
        <v>648</v>
      </c>
      <c r="F4436" s="188" t="s">
        <v>325</v>
      </c>
      <c r="H4436" s="189">
        <v>196.58500000000001</v>
      </c>
      <c r="L4436" s="33"/>
      <c r="M4436" s="155"/>
      <c r="T4436" s="57"/>
      <c r="AU4436" s="18" t="s">
        <v>84</v>
      </c>
    </row>
    <row r="4437" spans="2:65" s="1" customFormat="1" ht="24.2" customHeight="1">
      <c r="B4437" s="33"/>
      <c r="C4437" s="177" t="s">
        <v>4539</v>
      </c>
      <c r="D4437" s="177" t="s">
        <v>390</v>
      </c>
      <c r="E4437" s="178" t="s">
        <v>4540</v>
      </c>
      <c r="F4437" s="179" t="s">
        <v>4541</v>
      </c>
      <c r="G4437" s="180" t="s">
        <v>312</v>
      </c>
      <c r="H4437" s="181">
        <v>216.244</v>
      </c>
      <c r="I4437" s="182"/>
      <c r="J4437" s="183">
        <f>ROUND(I4437*H4437,2)</f>
        <v>0</v>
      </c>
      <c r="K4437" s="179" t="s">
        <v>313</v>
      </c>
      <c r="L4437" s="184"/>
      <c r="M4437" s="185" t="s">
        <v>1</v>
      </c>
      <c r="N4437" s="186" t="s">
        <v>40</v>
      </c>
      <c r="P4437" s="148">
        <f>O4437*H4437</f>
        <v>0</v>
      </c>
      <c r="Q4437" s="148">
        <v>1.4290000000000001E-2</v>
      </c>
      <c r="R4437" s="148">
        <f>Q4437*H4437</f>
        <v>3.09012676</v>
      </c>
      <c r="S4437" s="148">
        <v>0</v>
      </c>
      <c r="T4437" s="149">
        <f>S4437*H4437</f>
        <v>0</v>
      </c>
      <c r="AR4437" s="150" t="s">
        <v>524</v>
      </c>
      <c r="AT4437" s="150" t="s">
        <v>390</v>
      </c>
      <c r="AU4437" s="150" t="s">
        <v>84</v>
      </c>
      <c r="AY4437" s="18" t="s">
        <v>307</v>
      </c>
      <c r="BE4437" s="151">
        <f>IF(N4437="základní",J4437,0)</f>
        <v>0</v>
      </c>
      <c r="BF4437" s="151">
        <f>IF(N4437="snížená",J4437,0)</f>
        <v>0</v>
      </c>
      <c r="BG4437" s="151">
        <f>IF(N4437="zákl. přenesená",J4437,0)</f>
        <v>0</v>
      </c>
      <c r="BH4437" s="151">
        <f>IF(N4437="sníž. přenesená",J4437,0)</f>
        <v>0</v>
      </c>
      <c r="BI4437" s="151">
        <f>IF(N4437="nulová",J4437,0)</f>
        <v>0</v>
      </c>
      <c r="BJ4437" s="18" t="s">
        <v>82</v>
      </c>
      <c r="BK4437" s="151">
        <f>ROUND(I4437*H4437,2)</f>
        <v>0</v>
      </c>
      <c r="BL4437" s="18" t="s">
        <v>417</v>
      </c>
      <c r="BM4437" s="150" t="s">
        <v>4542</v>
      </c>
    </row>
    <row r="4438" spans="2:65" s="1" customFormat="1" ht="19.5">
      <c r="B4438" s="33"/>
      <c r="D4438" s="152" t="s">
        <v>316</v>
      </c>
      <c r="F4438" s="153" t="s">
        <v>4541</v>
      </c>
      <c r="I4438" s="154"/>
      <c r="L4438" s="33"/>
      <c r="M4438" s="155"/>
      <c r="T4438" s="57"/>
      <c r="AT4438" s="18" t="s">
        <v>316</v>
      </c>
      <c r="AU4438" s="18" t="s">
        <v>84</v>
      </c>
    </row>
    <row r="4439" spans="2:65" s="13" customFormat="1" ht="11.25">
      <c r="B4439" s="162"/>
      <c r="D4439" s="152" t="s">
        <v>318</v>
      </c>
      <c r="F4439" s="164" t="s">
        <v>4543</v>
      </c>
      <c r="H4439" s="165">
        <v>216.244</v>
      </c>
      <c r="I4439" s="166"/>
      <c r="L4439" s="162"/>
      <c r="M4439" s="167"/>
      <c r="T4439" s="168"/>
      <c r="AT4439" s="163" t="s">
        <v>318</v>
      </c>
      <c r="AU4439" s="163" t="s">
        <v>84</v>
      </c>
      <c r="AV4439" s="13" t="s">
        <v>84</v>
      </c>
      <c r="AW4439" s="13" t="s">
        <v>4</v>
      </c>
      <c r="AX4439" s="13" t="s">
        <v>82</v>
      </c>
      <c r="AY4439" s="163" t="s">
        <v>307</v>
      </c>
    </row>
    <row r="4440" spans="2:65" s="1" customFormat="1" ht="24.2" customHeight="1">
      <c r="B4440" s="33"/>
      <c r="C4440" s="139" t="s">
        <v>4544</v>
      </c>
      <c r="D4440" s="139" t="s">
        <v>309</v>
      </c>
      <c r="E4440" s="140" t="s">
        <v>2134</v>
      </c>
      <c r="F4440" s="141" t="s">
        <v>2135</v>
      </c>
      <c r="G4440" s="142" t="s">
        <v>398</v>
      </c>
      <c r="H4440" s="143">
        <v>28.35</v>
      </c>
      <c r="I4440" s="144"/>
      <c r="J4440" s="145">
        <f>ROUND(I4440*H4440,2)</f>
        <v>0</v>
      </c>
      <c r="K4440" s="141" t="s">
        <v>313</v>
      </c>
      <c r="L4440" s="33"/>
      <c r="M4440" s="146" t="s">
        <v>1</v>
      </c>
      <c r="N4440" s="147" t="s">
        <v>40</v>
      </c>
      <c r="P4440" s="148">
        <f>O4440*H4440</f>
        <v>0</v>
      </c>
      <c r="Q4440" s="148">
        <v>2.0000000000000001E-4</v>
      </c>
      <c r="R4440" s="148">
        <f>Q4440*H4440</f>
        <v>5.6700000000000006E-3</v>
      </c>
      <c r="S4440" s="148">
        <v>0</v>
      </c>
      <c r="T4440" s="149">
        <f>S4440*H4440</f>
        <v>0</v>
      </c>
      <c r="AR4440" s="150" t="s">
        <v>417</v>
      </c>
      <c r="AT4440" s="150" t="s">
        <v>309</v>
      </c>
      <c r="AU4440" s="150" t="s">
        <v>84</v>
      </c>
      <c r="AY4440" s="18" t="s">
        <v>307</v>
      </c>
      <c r="BE4440" s="151">
        <f>IF(N4440="základní",J4440,0)</f>
        <v>0</v>
      </c>
      <c r="BF4440" s="151">
        <f>IF(N4440="snížená",J4440,0)</f>
        <v>0</v>
      </c>
      <c r="BG4440" s="151">
        <f>IF(N4440="zákl. přenesená",J4440,0)</f>
        <v>0</v>
      </c>
      <c r="BH4440" s="151">
        <f>IF(N4440="sníž. přenesená",J4440,0)</f>
        <v>0</v>
      </c>
      <c r="BI4440" s="151">
        <f>IF(N4440="nulová",J4440,0)</f>
        <v>0</v>
      </c>
      <c r="BJ4440" s="18" t="s">
        <v>82</v>
      </c>
      <c r="BK4440" s="151">
        <f>ROUND(I4440*H4440,2)</f>
        <v>0</v>
      </c>
      <c r="BL4440" s="18" t="s">
        <v>417</v>
      </c>
      <c r="BM4440" s="150" t="s">
        <v>4545</v>
      </c>
    </row>
    <row r="4441" spans="2:65" s="1" customFormat="1" ht="19.5">
      <c r="B4441" s="33"/>
      <c r="D4441" s="152" t="s">
        <v>316</v>
      </c>
      <c r="F4441" s="153" t="s">
        <v>2137</v>
      </c>
      <c r="I4441" s="154"/>
      <c r="L4441" s="33"/>
      <c r="M4441" s="155"/>
      <c r="T4441" s="57"/>
      <c r="AT4441" s="18" t="s">
        <v>316</v>
      </c>
      <c r="AU4441" s="18" t="s">
        <v>84</v>
      </c>
    </row>
    <row r="4442" spans="2:65" s="13" customFormat="1" ht="11.25">
      <c r="B4442" s="162"/>
      <c r="D4442" s="152" t="s">
        <v>318</v>
      </c>
      <c r="E4442" s="163" t="s">
        <v>1</v>
      </c>
      <c r="F4442" s="164" t="s">
        <v>4546</v>
      </c>
      <c r="H4442" s="165">
        <v>28.35</v>
      </c>
      <c r="I4442" s="166"/>
      <c r="L4442" s="162"/>
      <c r="M4442" s="167"/>
      <c r="T4442" s="168"/>
      <c r="AT4442" s="163" t="s">
        <v>318</v>
      </c>
      <c r="AU4442" s="163" t="s">
        <v>84</v>
      </c>
      <c r="AV4442" s="13" t="s">
        <v>84</v>
      </c>
      <c r="AW4442" s="13" t="s">
        <v>32</v>
      </c>
      <c r="AX4442" s="13" t="s">
        <v>82</v>
      </c>
      <c r="AY4442" s="163" t="s">
        <v>307</v>
      </c>
    </row>
    <row r="4443" spans="2:65" s="1" customFormat="1" ht="16.5" customHeight="1">
      <c r="B4443" s="33"/>
      <c r="C4443" s="177" t="s">
        <v>4547</v>
      </c>
      <c r="D4443" s="177" t="s">
        <v>390</v>
      </c>
      <c r="E4443" s="178" t="s">
        <v>2141</v>
      </c>
      <c r="F4443" s="179" t="s">
        <v>2142</v>
      </c>
      <c r="G4443" s="180" t="s">
        <v>398</v>
      </c>
      <c r="H4443" s="181">
        <v>29.768000000000001</v>
      </c>
      <c r="I4443" s="182"/>
      <c r="J4443" s="183">
        <f>ROUND(I4443*H4443,2)</f>
        <v>0</v>
      </c>
      <c r="K4443" s="179" t="s">
        <v>1</v>
      </c>
      <c r="L4443" s="184"/>
      <c r="M4443" s="185" t="s">
        <v>1</v>
      </c>
      <c r="N4443" s="186" t="s">
        <v>40</v>
      </c>
      <c r="P4443" s="148">
        <f>O4443*H4443</f>
        <v>0</v>
      </c>
      <c r="Q4443" s="148">
        <v>3.2000000000000003E-4</v>
      </c>
      <c r="R4443" s="148">
        <f>Q4443*H4443</f>
        <v>9.5257600000000012E-3</v>
      </c>
      <c r="S4443" s="148">
        <v>0</v>
      </c>
      <c r="T4443" s="149">
        <f>S4443*H4443</f>
        <v>0</v>
      </c>
      <c r="AR4443" s="150" t="s">
        <v>524</v>
      </c>
      <c r="AT4443" s="150" t="s">
        <v>390</v>
      </c>
      <c r="AU4443" s="150" t="s">
        <v>84</v>
      </c>
      <c r="AY4443" s="18" t="s">
        <v>307</v>
      </c>
      <c r="BE4443" s="151">
        <f>IF(N4443="základní",J4443,0)</f>
        <v>0</v>
      </c>
      <c r="BF4443" s="151">
        <f>IF(N4443="snížená",J4443,0)</f>
        <v>0</v>
      </c>
      <c r="BG4443" s="151">
        <f>IF(N4443="zákl. přenesená",J4443,0)</f>
        <v>0</v>
      </c>
      <c r="BH4443" s="151">
        <f>IF(N4443="sníž. přenesená",J4443,0)</f>
        <v>0</v>
      </c>
      <c r="BI4443" s="151">
        <f>IF(N4443="nulová",J4443,0)</f>
        <v>0</v>
      </c>
      <c r="BJ4443" s="18" t="s">
        <v>82</v>
      </c>
      <c r="BK4443" s="151">
        <f>ROUND(I4443*H4443,2)</f>
        <v>0</v>
      </c>
      <c r="BL4443" s="18" t="s">
        <v>417</v>
      </c>
      <c r="BM4443" s="150" t="s">
        <v>4548</v>
      </c>
    </row>
    <row r="4444" spans="2:65" s="1" customFormat="1" ht="11.25">
      <c r="B4444" s="33"/>
      <c r="D4444" s="152" t="s">
        <v>316</v>
      </c>
      <c r="F4444" s="153" t="s">
        <v>2142</v>
      </c>
      <c r="I4444" s="154"/>
      <c r="L4444" s="33"/>
      <c r="M4444" s="155"/>
      <c r="T4444" s="57"/>
      <c r="AT4444" s="18" t="s">
        <v>316</v>
      </c>
      <c r="AU4444" s="18" t="s">
        <v>84</v>
      </c>
    </row>
    <row r="4445" spans="2:65" s="13" customFormat="1" ht="11.25">
      <c r="B4445" s="162"/>
      <c r="D4445" s="152" t="s">
        <v>318</v>
      </c>
      <c r="F4445" s="164" t="s">
        <v>4549</v>
      </c>
      <c r="H4445" s="165">
        <v>29.768000000000001</v>
      </c>
      <c r="I4445" s="166"/>
      <c r="L4445" s="162"/>
      <c r="M4445" s="167"/>
      <c r="T4445" s="168"/>
      <c r="AT4445" s="163" t="s">
        <v>318</v>
      </c>
      <c r="AU4445" s="163" t="s">
        <v>84</v>
      </c>
      <c r="AV4445" s="13" t="s">
        <v>84</v>
      </c>
      <c r="AW4445" s="13" t="s">
        <v>4</v>
      </c>
      <c r="AX4445" s="13" t="s">
        <v>82</v>
      </c>
      <c r="AY4445" s="163" t="s">
        <v>307</v>
      </c>
    </row>
    <row r="4446" spans="2:65" s="1" customFormat="1" ht="33" customHeight="1">
      <c r="B4446" s="33"/>
      <c r="C4446" s="139" t="s">
        <v>4550</v>
      </c>
      <c r="D4446" s="139" t="s">
        <v>309</v>
      </c>
      <c r="E4446" s="140" t="s">
        <v>2146</v>
      </c>
      <c r="F4446" s="141" t="s">
        <v>2147</v>
      </c>
      <c r="G4446" s="142" t="s">
        <v>364</v>
      </c>
      <c r="H4446" s="143">
        <v>4.3029999999999999</v>
      </c>
      <c r="I4446" s="144"/>
      <c r="J4446" s="145">
        <f>ROUND(I4446*H4446,2)</f>
        <v>0</v>
      </c>
      <c r="K4446" s="141" t="s">
        <v>313</v>
      </c>
      <c r="L4446" s="33"/>
      <c r="M4446" s="146" t="s">
        <v>1</v>
      </c>
      <c r="N4446" s="147" t="s">
        <v>40</v>
      </c>
      <c r="P4446" s="148">
        <f>O4446*H4446</f>
        <v>0</v>
      </c>
      <c r="Q4446" s="148">
        <v>0</v>
      </c>
      <c r="R4446" s="148">
        <f>Q4446*H4446</f>
        <v>0</v>
      </c>
      <c r="S4446" s="148">
        <v>0</v>
      </c>
      <c r="T4446" s="149">
        <f>S4446*H4446</f>
        <v>0</v>
      </c>
      <c r="AR4446" s="150" t="s">
        <v>417</v>
      </c>
      <c r="AT4446" s="150" t="s">
        <v>309</v>
      </c>
      <c r="AU4446" s="150" t="s">
        <v>84</v>
      </c>
      <c r="AY4446" s="18" t="s">
        <v>307</v>
      </c>
      <c r="BE4446" s="151">
        <f>IF(N4446="základní",J4446,0)</f>
        <v>0</v>
      </c>
      <c r="BF4446" s="151">
        <f>IF(N4446="snížená",J4446,0)</f>
        <v>0</v>
      </c>
      <c r="BG4446" s="151">
        <f>IF(N4446="zákl. přenesená",J4446,0)</f>
        <v>0</v>
      </c>
      <c r="BH4446" s="151">
        <f>IF(N4446="sníž. přenesená",J4446,0)</f>
        <v>0</v>
      </c>
      <c r="BI4446" s="151">
        <f>IF(N4446="nulová",J4446,0)</f>
        <v>0</v>
      </c>
      <c r="BJ4446" s="18" t="s">
        <v>82</v>
      </c>
      <c r="BK4446" s="151">
        <f>ROUND(I4446*H4446,2)</f>
        <v>0</v>
      </c>
      <c r="BL4446" s="18" t="s">
        <v>417</v>
      </c>
      <c r="BM4446" s="150" t="s">
        <v>4551</v>
      </c>
    </row>
    <row r="4447" spans="2:65" s="1" customFormat="1" ht="29.25">
      <c r="B4447" s="33"/>
      <c r="D4447" s="152" t="s">
        <v>316</v>
      </c>
      <c r="F4447" s="153" t="s">
        <v>2149</v>
      </c>
      <c r="I4447" s="154"/>
      <c r="L4447" s="33"/>
      <c r="M4447" s="155"/>
      <c r="T4447" s="57"/>
      <c r="AT4447" s="18" t="s">
        <v>316</v>
      </c>
      <c r="AU4447" s="18" t="s">
        <v>84</v>
      </c>
    </row>
    <row r="4448" spans="2:65" s="11" customFormat="1" ht="22.9" customHeight="1">
      <c r="B4448" s="127"/>
      <c r="D4448" s="128" t="s">
        <v>74</v>
      </c>
      <c r="E4448" s="137" t="s">
        <v>4552</v>
      </c>
      <c r="F4448" s="137" t="s">
        <v>4553</v>
      </c>
      <c r="I4448" s="130"/>
      <c r="J4448" s="138">
        <f>BK4448</f>
        <v>0</v>
      </c>
      <c r="L4448" s="127"/>
      <c r="M4448" s="132"/>
      <c r="P4448" s="133">
        <f>SUM(P4449:P5104)</f>
        <v>0</v>
      </c>
      <c r="R4448" s="133">
        <f>SUM(R4449:R5104)</f>
        <v>1.7301506039999999</v>
      </c>
      <c r="T4448" s="134">
        <f>SUM(T4449:T5104)</f>
        <v>0</v>
      </c>
      <c r="AR4448" s="128" t="s">
        <v>84</v>
      </c>
      <c r="AT4448" s="135" t="s">
        <v>74</v>
      </c>
      <c r="AU4448" s="135" t="s">
        <v>82</v>
      </c>
      <c r="AY4448" s="128" t="s">
        <v>307</v>
      </c>
      <c r="BK4448" s="136">
        <f>SUM(BK4449:BK5104)</f>
        <v>0</v>
      </c>
    </row>
    <row r="4449" spans="2:65" s="1" customFormat="1" ht="24.2" customHeight="1">
      <c r="B4449" s="33"/>
      <c r="C4449" s="139" t="s">
        <v>4554</v>
      </c>
      <c r="D4449" s="139" t="s">
        <v>309</v>
      </c>
      <c r="E4449" s="140" t="s">
        <v>2153</v>
      </c>
      <c r="F4449" s="141" t="s">
        <v>2154</v>
      </c>
      <c r="G4449" s="142" t="s">
        <v>312</v>
      </c>
      <c r="H4449" s="143">
        <v>3474.1979999999999</v>
      </c>
      <c r="I4449" s="144"/>
      <c r="J4449" s="145">
        <f>ROUND(I4449*H4449,2)</f>
        <v>0</v>
      </c>
      <c r="K4449" s="141" t="s">
        <v>313</v>
      </c>
      <c r="L4449" s="33"/>
      <c r="M4449" s="146" t="s">
        <v>1</v>
      </c>
      <c r="N4449" s="147" t="s">
        <v>40</v>
      </c>
      <c r="P4449" s="148">
        <f>O4449*H4449</f>
        <v>0</v>
      </c>
      <c r="Q4449" s="148">
        <v>0</v>
      </c>
      <c r="R4449" s="148">
        <f>Q4449*H4449</f>
        <v>0</v>
      </c>
      <c r="S4449" s="148">
        <v>0</v>
      </c>
      <c r="T4449" s="149">
        <f>S4449*H4449</f>
        <v>0</v>
      </c>
      <c r="AR4449" s="150" t="s">
        <v>417</v>
      </c>
      <c r="AT4449" s="150" t="s">
        <v>309</v>
      </c>
      <c r="AU4449" s="150" t="s">
        <v>84</v>
      </c>
      <c r="AY4449" s="18" t="s">
        <v>307</v>
      </c>
      <c r="BE4449" s="151">
        <f>IF(N4449="základní",J4449,0)</f>
        <v>0</v>
      </c>
      <c r="BF4449" s="151">
        <f>IF(N4449="snížená",J4449,0)</f>
        <v>0</v>
      </c>
      <c r="BG4449" s="151">
        <f>IF(N4449="zákl. přenesená",J4449,0)</f>
        <v>0</v>
      </c>
      <c r="BH4449" s="151">
        <f>IF(N4449="sníž. přenesená",J4449,0)</f>
        <v>0</v>
      </c>
      <c r="BI4449" s="151">
        <f>IF(N4449="nulová",J4449,0)</f>
        <v>0</v>
      </c>
      <c r="BJ4449" s="18" t="s">
        <v>82</v>
      </c>
      <c r="BK4449" s="151">
        <f>ROUND(I4449*H4449,2)</f>
        <v>0</v>
      </c>
      <c r="BL4449" s="18" t="s">
        <v>417</v>
      </c>
      <c r="BM4449" s="150" t="s">
        <v>4555</v>
      </c>
    </row>
    <row r="4450" spans="2:65" s="1" customFormat="1" ht="11.25">
      <c r="B4450" s="33"/>
      <c r="D4450" s="152" t="s">
        <v>316</v>
      </c>
      <c r="F4450" s="153" t="s">
        <v>2156</v>
      </c>
      <c r="I4450" s="154"/>
      <c r="L4450" s="33"/>
      <c r="M4450" s="155"/>
      <c r="T4450" s="57"/>
      <c r="AT4450" s="18" t="s">
        <v>316</v>
      </c>
      <c r="AU4450" s="18" t="s">
        <v>84</v>
      </c>
    </row>
    <row r="4451" spans="2:65" s="1" customFormat="1" ht="24.2" customHeight="1">
      <c r="B4451" s="33"/>
      <c r="C4451" s="139" t="s">
        <v>4556</v>
      </c>
      <c r="D4451" s="139" t="s">
        <v>309</v>
      </c>
      <c r="E4451" s="140" t="s">
        <v>2158</v>
      </c>
      <c r="F4451" s="141" t="s">
        <v>2159</v>
      </c>
      <c r="G4451" s="142" t="s">
        <v>312</v>
      </c>
      <c r="H4451" s="143">
        <v>3474.1979999999999</v>
      </c>
      <c r="I4451" s="144"/>
      <c r="J4451" s="145">
        <f>ROUND(I4451*H4451,2)</f>
        <v>0</v>
      </c>
      <c r="K4451" s="141" t="s">
        <v>313</v>
      </c>
      <c r="L4451" s="33"/>
      <c r="M4451" s="146" t="s">
        <v>1</v>
      </c>
      <c r="N4451" s="147" t="s">
        <v>40</v>
      </c>
      <c r="P4451" s="148">
        <f>O4451*H4451</f>
        <v>0</v>
      </c>
      <c r="Q4451" s="148">
        <v>2.0799999999999999E-4</v>
      </c>
      <c r="R4451" s="148">
        <f>Q4451*H4451</f>
        <v>0.72263318399999987</v>
      </c>
      <c r="S4451" s="148">
        <v>0</v>
      </c>
      <c r="T4451" s="149">
        <f>S4451*H4451</f>
        <v>0</v>
      </c>
      <c r="AR4451" s="150" t="s">
        <v>417</v>
      </c>
      <c r="AT4451" s="150" t="s">
        <v>309</v>
      </c>
      <c r="AU4451" s="150" t="s">
        <v>84</v>
      </c>
      <c r="AY4451" s="18" t="s">
        <v>307</v>
      </c>
      <c r="BE4451" s="151">
        <f>IF(N4451="základní",J4451,0)</f>
        <v>0</v>
      </c>
      <c r="BF4451" s="151">
        <f>IF(N4451="snížená",J4451,0)</f>
        <v>0</v>
      </c>
      <c r="BG4451" s="151">
        <f>IF(N4451="zákl. přenesená",J4451,0)</f>
        <v>0</v>
      </c>
      <c r="BH4451" s="151">
        <f>IF(N4451="sníž. přenesená",J4451,0)</f>
        <v>0</v>
      </c>
      <c r="BI4451" s="151">
        <f>IF(N4451="nulová",J4451,0)</f>
        <v>0</v>
      </c>
      <c r="BJ4451" s="18" t="s">
        <v>82</v>
      </c>
      <c r="BK4451" s="151">
        <f>ROUND(I4451*H4451,2)</f>
        <v>0</v>
      </c>
      <c r="BL4451" s="18" t="s">
        <v>417</v>
      </c>
      <c r="BM4451" s="150" t="s">
        <v>4557</v>
      </c>
    </row>
    <row r="4452" spans="2:65" s="1" customFormat="1" ht="19.5">
      <c r="B4452" s="33"/>
      <c r="D4452" s="152" t="s">
        <v>316</v>
      </c>
      <c r="F4452" s="153" t="s">
        <v>2161</v>
      </c>
      <c r="I4452" s="154"/>
      <c r="L4452" s="33"/>
      <c r="M4452" s="155"/>
      <c r="T4452" s="57"/>
      <c r="AT4452" s="18" t="s">
        <v>316</v>
      </c>
      <c r="AU4452" s="18" t="s">
        <v>84</v>
      </c>
    </row>
    <row r="4453" spans="2:65" s="13" customFormat="1" ht="11.25">
      <c r="B4453" s="162"/>
      <c r="D4453" s="152" t="s">
        <v>318</v>
      </c>
      <c r="E4453" s="163" t="s">
        <v>1</v>
      </c>
      <c r="F4453" s="164" t="s">
        <v>2344</v>
      </c>
      <c r="H4453" s="165">
        <v>2390.6219999999998</v>
      </c>
      <c r="I4453" s="166"/>
      <c r="L4453" s="162"/>
      <c r="M4453" s="167"/>
      <c r="T4453" s="168"/>
      <c r="AT4453" s="163" t="s">
        <v>318</v>
      </c>
      <c r="AU4453" s="163" t="s">
        <v>84</v>
      </c>
      <c r="AV4453" s="13" t="s">
        <v>84</v>
      </c>
      <c r="AW4453" s="13" t="s">
        <v>32</v>
      </c>
      <c r="AX4453" s="13" t="s">
        <v>75</v>
      </c>
      <c r="AY4453" s="163" t="s">
        <v>307</v>
      </c>
    </row>
    <row r="4454" spans="2:65" s="13" customFormat="1" ht="11.25">
      <c r="B4454" s="162"/>
      <c r="D4454" s="152" t="s">
        <v>318</v>
      </c>
      <c r="E4454" s="163" t="s">
        <v>1</v>
      </c>
      <c r="F4454" s="164" t="s">
        <v>4558</v>
      </c>
      <c r="H4454" s="165">
        <v>1083.576</v>
      </c>
      <c r="I4454" s="166"/>
      <c r="L4454" s="162"/>
      <c r="M4454" s="167"/>
      <c r="T4454" s="168"/>
      <c r="AT4454" s="163" t="s">
        <v>318</v>
      </c>
      <c r="AU4454" s="163" t="s">
        <v>84</v>
      </c>
      <c r="AV4454" s="13" t="s">
        <v>84</v>
      </c>
      <c r="AW4454" s="13" t="s">
        <v>32</v>
      </c>
      <c r="AX4454" s="13" t="s">
        <v>75</v>
      </c>
      <c r="AY4454" s="163" t="s">
        <v>307</v>
      </c>
    </row>
    <row r="4455" spans="2:65" s="14" customFormat="1" ht="11.25">
      <c r="B4455" s="169"/>
      <c r="D4455" s="152" t="s">
        <v>318</v>
      </c>
      <c r="E4455" s="170" t="s">
        <v>1</v>
      </c>
      <c r="F4455" s="171" t="s">
        <v>325</v>
      </c>
      <c r="H4455" s="172">
        <v>3474.1979999999999</v>
      </c>
      <c r="I4455" s="173"/>
      <c r="L4455" s="169"/>
      <c r="M4455" s="174"/>
      <c r="T4455" s="175"/>
      <c r="AT4455" s="170" t="s">
        <v>318</v>
      </c>
      <c r="AU4455" s="170" t="s">
        <v>84</v>
      </c>
      <c r="AV4455" s="14" t="s">
        <v>314</v>
      </c>
      <c r="AW4455" s="14" t="s">
        <v>32</v>
      </c>
      <c r="AX4455" s="14" t="s">
        <v>82</v>
      </c>
      <c r="AY4455" s="170" t="s">
        <v>307</v>
      </c>
    </row>
    <row r="4456" spans="2:65" s="1" customFormat="1" ht="11.25">
      <c r="B4456" s="33"/>
      <c r="D4456" s="152" t="s">
        <v>648</v>
      </c>
      <c r="F4456" s="187" t="s">
        <v>4559</v>
      </c>
      <c r="L4456" s="33"/>
      <c r="M4456" s="155"/>
      <c r="T4456" s="57"/>
      <c r="AU4456" s="18" t="s">
        <v>84</v>
      </c>
    </row>
    <row r="4457" spans="2:65" s="1" customFormat="1" ht="11.25">
      <c r="B4457" s="33"/>
      <c r="D4457" s="152" t="s">
        <v>648</v>
      </c>
      <c r="F4457" s="188" t="s">
        <v>2342</v>
      </c>
      <c r="H4457" s="189">
        <v>1118.3399999999999</v>
      </c>
      <c r="L4457" s="33"/>
      <c r="M4457" s="155"/>
      <c r="T4457" s="57"/>
      <c r="AU4457" s="18" t="s">
        <v>84</v>
      </c>
    </row>
    <row r="4458" spans="2:65" s="1" customFormat="1" ht="11.25">
      <c r="B4458" s="33"/>
      <c r="D4458" s="152" t="s">
        <v>648</v>
      </c>
      <c r="F4458" s="188" t="s">
        <v>2348</v>
      </c>
      <c r="H4458" s="189">
        <v>71.796000000000006</v>
      </c>
      <c r="L4458" s="33"/>
      <c r="M4458" s="155"/>
      <c r="T4458" s="57"/>
      <c r="AU4458" s="18" t="s">
        <v>84</v>
      </c>
    </row>
    <row r="4459" spans="2:65" s="1" customFormat="1" ht="11.25">
      <c r="B4459" s="33"/>
      <c r="D4459" s="152" t="s">
        <v>648</v>
      </c>
      <c r="F4459" s="188" t="s">
        <v>4560</v>
      </c>
      <c r="H4459" s="189">
        <v>220.286</v>
      </c>
      <c r="L4459" s="33"/>
      <c r="M4459" s="155"/>
      <c r="T4459" s="57"/>
      <c r="AU4459" s="18" t="s">
        <v>84</v>
      </c>
    </row>
    <row r="4460" spans="2:65" s="1" customFormat="1" ht="11.25">
      <c r="B4460" s="33"/>
      <c r="D4460" s="152" t="s">
        <v>648</v>
      </c>
      <c r="F4460" s="188" t="s">
        <v>4561</v>
      </c>
      <c r="H4460" s="189">
        <v>-196.58500000000001</v>
      </c>
      <c r="L4460" s="33"/>
      <c r="M4460" s="155"/>
      <c r="T4460" s="57"/>
      <c r="AU4460" s="18" t="s">
        <v>84</v>
      </c>
    </row>
    <row r="4461" spans="2:65" s="1" customFormat="1" ht="11.25">
      <c r="B4461" s="33"/>
      <c r="D4461" s="152" t="s">
        <v>648</v>
      </c>
      <c r="F4461" s="188" t="s">
        <v>238</v>
      </c>
      <c r="H4461" s="189">
        <v>1432.6220000000001</v>
      </c>
      <c r="L4461" s="33"/>
      <c r="M4461" s="155"/>
      <c r="T4461" s="57"/>
      <c r="AU4461" s="18" t="s">
        <v>84</v>
      </c>
    </row>
    <row r="4462" spans="2:65" s="1" customFormat="1" ht="11.25">
      <c r="B4462" s="33"/>
      <c r="D4462" s="152" t="s">
        <v>648</v>
      </c>
      <c r="F4462" s="188" t="s">
        <v>4562</v>
      </c>
      <c r="H4462" s="189">
        <v>827.73900000000003</v>
      </c>
      <c r="L4462" s="33"/>
      <c r="M4462" s="155"/>
      <c r="T4462" s="57"/>
      <c r="AU4462" s="18" t="s">
        <v>84</v>
      </c>
    </row>
    <row r="4463" spans="2:65" s="1" customFormat="1" ht="11.25">
      <c r="B4463" s="33"/>
      <c r="D4463" s="152" t="s">
        <v>648</v>
      </c>
      <c r="F4463" s="188" t="s">
        <v>4563</v>
      </c>
      <c r="H4463" s="189">
        <v>-557.02499999999998</v>
      </c>
      <c r="L4463" s="33"/>
      <c r="M4463" s="155"/>
      <c r="T4463" s="57"/>
      <c r="AU4463" s="18" t="s">
        <v>84</v>
      </c>
    </row>
    <row r="4464" spans="2:65" s="1" customFormat="1" ht="11.25">
      <c r="B4464" s="33"/>
      <c r="D4464" s="152" t="s">
        <v>648</v>
      </c>
      <c r="F4464" s="188" t="s">
        <v>4564</v>
      </c>
      <c r="H4464" s="189">
        <v>-526.55100000000004</v>
      </c>
      <c r="L4464" s="33"/>
      <c r="M4464" s="155"/>
      <c r="T4464" s="57"/>
      <c r="AU4464" s="18" t="s">
        <v>84</v>
      </c>
    </row>
    <row r="4465" spans="2:47" s="1" customFormat="1" ht="11.25">
      <c r="B4465" s="33"/>
      <c r="D4465" s="152" t="s">
        <v>648</v>
      </c>
      <c r="F4465" s="188" t="s">
        <v>325</v>
      </c>
      <c r="H4465" s="189">
        <v>2390.6219999999998</v>
      </c>
      <c r="L4465" s="33"/>
      <c r="M4465" s="155"/>
      <c r="T4465" s="57"/>
      <c r="AU4465" s="18" t="s">
        <v>84</v>
      </c>
    </row>
    <row r="4466" spans="2:47" s="1" customFormat="1" ht="11.25">
      <c r="B4466" s="33"/>
      <c r="D4466" s="152" t="s">
        <v>648</v>
      </c>
      <c r="F4466" s="193" t="s">
        <v>3098</v>
      </c>
      <c r="L4466" s="33"/>
      <c r="M4466" s="155"/>
      <c r="T4466" s="57"/>
      <c r="AU4466" s="18" t="s">
        <v>84</v>
      </c>
    </row>
    <row r="4467" spans="2:47" s="1" customFormat="1" ht="11.25">
      <c r="B4467" s="33"/>
      <c r="D4467" s="152" t="s">
        <v>648</v>
      </c>
      <c r="F4467" s="194" t="s">
        <v>3087</v>
      </c>
      <c r="H4467" s="189">
        <v>0</v>
      </c>
      <c r="L4467" s="33"/>
      <c r="M4467" s="155"/>
      <c r="T4467" s="57"/>
      <c r="AU4467" s="18" t="s">
        <v>84</v>
      </c>
    </row>
    <row r="4468" spans="2:47" s="1" customFormat="1" ht="11.25">
      <c r="B4468" s="33"/>
      <c r="D4468" s="152" t="s">
        <v>648</v>
      </c>
      <c r="F4468" s="194" t="s">
        <v>3099</v>
      </c>
      <c r="H4468" s="189">
        <v>71.721000000000004</v>
      </c>
      <c r="L4468" s="33"/>
      <c r="M4468" s="155"/>
      <c r="T4468" s="57"/>
      <c r="AU4468" s="18" t="s">
        <v>84</v>
      </c>
    </row>
    <row r="4469" spans="2:47" s="1" customFormat="1" ht="11.25">
      <c r="B4469" s="33"/>
      <c r="D4469" s="152" t="s">
        <v>648</v>
      </c>
      <c r="F4469" s="194" t="s">
        <v>3100</v>
      </c>
      <c r="H4469" s="189">
        <v>0</v>
      </c>
      <c r="L4469" s="33"/>
      <c r="M4469" s="155"/>
      <c r="T4469" s="57"/>
      <c r="AU4469" s="18" t="s">
        <v>84</v>
      </c>
    </row>
    <row r="4470" spans="2:47" s="1" customFormat="1" ht="11.25">
      <c r="B4470" s="33"/>
      <c r="D4470" s="152" t="s">
        <v>648</v>
      </c>
      <c r="F4470" s="194" t="s">
        <v>3101</v>
      </c>
      <c r="H4470" s="189">
        <v>50.588000000000001</v>
      </c>
      <c r="L4470" s="33"/>
      <c r="M4470" s="155"/>
      <c r="T4470" s="57"/>
      <c r="AU4470" s="18" t="s">
        <v>84</v>
      </c>
    </row>
    <row r="4471" spans="2:47" s="1" customFormat="1" ht="11.25">
      <c r="B4471" s="33"/>
      <c r="D4471" s="152" t="s">
        <v>648</v>
      </c>
      <c r="F4471" s="194" t="s">
        <v>3102</v>
      </c>
      <c r="H4471" s="189">
        <v>0</v>
      </c>
      <c r="L4471" s="33"/>
      <c r="M4471" s="155"/>
      <c r="T4471" s="57"/>
      <c r="AU4471" s="18" t="s">
        <v>84</v>
      </c>
    </row>
    <row r="4472" spans="2:47" s="1" customFormat="1" ht="11.25">
      <c r="B4472" s="33"/>
      <c r="D4472" s="152" t="s">
        <v>648</v>
      </c>
      <c r="F4472" s="194" t="s">
        <v>3103</v>
      </c>
      <c r="H4472" s="189">
        <v>65.611000000000004</v>
      </c>
      <c r="L4472" s="33"/>
      <c r="M4472" s="155"/>
      <c r="T4472" s="57"/>
      <c r="AU4472" s="18" t="s">
        <v>84</v>
      </c>
    </row>
    <row r="4473" spans="2:47" s="1" customFormat="1" ht="11.25">
      <c r="B4473" s="33"/>
      <c r="D4473" s="152" t="s">
        <v>648</v>
      </c>
      <c r="F4473" s="194" t="s">
        <v>3104</v>
      </c>
      <c r="H4473" s="189">
        <v>0</v>
      </c>
      <c r="L4473" s="33"/>
      <c r="M4473" s="155"/>
      <c r="T4473" s="57"/>
      <c r="AU4473" s="18" t="s">
        <v>84</v>
      </c>
    </row>
    <row r="4474" spans="2:47" s="1" customFormat="1" ht="11.25">
      <c r="B4474" s="33"/>
      <c r="D4474" s="152" t="s">
        <v>648</v>
      </c>
      <c r="F4474" s="194" t="s">
        <v>3105</v>
      </c>
      <c r="H4474" s="189">
        <v>42.488</v>
      </c>
      <c r="L4474" s="33"/>
      <c r="M4474" s="155"/>
      <c r="T4474" s="57"/>
      <c r="AU4474" s="18" t="s">
        <v>84</v>
      </c>
    </row>
    <row r="4475" spans="2:47" s="1" customFormat="1" ht="11.25">
      <c r="B4475" s="33"/>
      <c r="D4475" s="152" t="s">
        <v>648</v>
      </c>
      <c r="F4475" s="194" t="s">
        <v>3106</v>
      </c>
      <c r="H4475" s="189">
        <v>0</v>
      </c>
      <c r="L4475" s="33"/>
      <c r="M4475" s="155"/>
      <c r="T4475" s="57"/>
      <c r="AU4475" s="18" t="s">
        <v>84</v>
      </c>
    </row>
    <row r="4476" spans="2:47" s="1" customFormat="1" ht="11.25">
      <c r="B4476" s="33"/>
      <c r="D4476" s="152" t="s">
        <v>648</v>
      </c>
      <c r="F4476" s="194" t="s">
        <v>3107</v>
      </c>
      <c r="H4476" s="189">
        <v>29.256</v>
      </c>
      <c r="L4476" s="33"/>
      <c r="M4476" s="155"/>
      <c r="T4476" s="57"/>
      <c r="AU4476" s="18" t="s">
        <v>84</v>
      </c>
    </row>
    <row r="4477" spans="2:47" s="1" customFormat="1" ht="11.25">
      <c r="B4477" s="33"/>
      <c r="D4477" s="152" t="s">
        <v>648</v>
      </c>
      <c r="F4477" s="194" t="s">
        <v>3108</v>
      </c>
      <c r="H4477" s="189">
        <v>0</v>
      </c>
      <c r="L4477" s="33"/>
      <c r="M4477" s="155"/>
      <c r="T4477" s="57"/>
      <c r="AU4477" s="18" t="s">
        <v>84</v>
      </c>
    </row>
    <row r="4478" spans="2:47" s="1" customFormat="1" ht="11.25">
      <c r="B4478" s="33"/>
      <c r="D4478" s="152" t="s">
        <v>648</v>
      </c>
      <c r="F4478" s="194" t="s">
        <v>3109</v>
      </c>
      <c r="H4478" s="189">
        <v>60.814</v>
      </c>
      <c r="L4478" s="33"/>
      <c r="M4478" s="155"/>
      <c r="T4478" s="57"/>
      <c r="AU4478" s="18" t="s">
        <v>84</v>
      </c>
    </row>
    <row r="4479" spans="2:47" s="1" customFormat="1" ht="11.25">
      <c r="B4479" s="33"/>
      <c r="D4479" s="152" t="s">
        <v>648</v>
      </c>
      <c r="F4479" s="194" t="s">
        <v>3110</v>
      </c>
      <c r="H4479" s="189">
        <v>0</v>
      </c>
      <c r="L4479" s="33"/>
      <c r="M4479" s="155"/>
      <c r="T4479" s="57"/>
      <c r="AU4479" s="18" t="s">
        <v>84</v>
      </c>
    </row>
    <row r="4480" spans="2:47" s="1" customFormat="1" ht="11.25">
      <c r="B4480" s="33"/>
      <c r="D4480" s="152" t="s">
        <v>648</v>
      </c>
      <c r="F4480" s="194" t="s">
        <v>3111</v>
      </c>
      <c r="H4480" s="189">
        <v>28.01</v>
      </c>
      <c r="L4480" s="33"/>
      <c r="M4480" s="155"/>
      <c r="T4480" s="57"/>
      <c r="AU4480" s="18" t="s">
        <v>84</v>
      </c>
    </row>
    <row r="4481" spans="2:47" s="1" customFormat="1" ht="11.25">
      <c r="B4481" s="33"/>
      <c r="D4481" s="152" t="s">
        <v>648</v>
      </c>
      <c r="F4481" s="194" t="s">
        <v>3112</v>
      </c>
      <c r="H4481" s="189">
        <v>0</v>
      </c>
      <c r="L4481" s="33"/>
      <c r="M4481" s="155"/>
      <c r="T4481" s="57"/>
      <c r="AU4481" s="18" t="s">
        <v>84</v>
      </c>
    </row>
    <row r="4482" spans="2:47" s="1" customFormat="1" ht="11.25">
      <c r="B4482" s="33"/>
      <c r="D4482" s="152" t="s">
        <v>648</v>
      </c>
      <c r="F4482" s="194" t="s">
        <v>3113</v>
      </c>
      <c r="H4482" s="189">
        <v>13.65</v>
      </c>
      <c r="L4482" s="33"/>
      <c r="M4482" s="155"/>
      <c r="T4482" s="57"/>
      <c r="AU4482" s="18" t="s">
        <v>84</v>
      </c>
    </row>
    <row r="4483" spans="2:47" s="1" customFormat="1" ht="11.25">
      <c r="B4483" s="33"/>
      <c r="D4483" s="152" t="s">
        <v>648</v>
      </c>
      <c r="F4483" s="194" t="s">
        <v>3114</v>
      </c>
      <c r="H4483" s="189">
        <v>0</v>
      </c>
      <c r="L4483" s="33"/>
      <c r="M4483" s="155"/>
      <c r="T4483" s="57"/>
      <c r="AU4483" s="18" t="s">
        <v>84</v>
      </c>
    </row>
    <row r="4484" spans="2:47" s="1" customFormat="1" ht="11.25">
      <c r="B4484" s="33"/>
      <c r="D4484" s="152" t="s">
        <v>648</v>
      </c>
      <c r="F4484" s="194" t="s">
        <v>3115</v>
      </c>
      <c r="H4484" s="189">
        <v>14.84</v>
      </c>
      <c r="L4484" s="33"/>
      <c r="M4484" s="155"/>
      <c r="T4484" s="57"/>
      <c r="AU4484" s="18" t="s">
        <v>84</v>
      </c>
    </row>
    <row r="4485" spans="2:47" s="1" customFormat="1" ht="11.25">
      <c r="B4485" s="33"/>
      <c r="D4485" s="152" t="s">
        <v>648</v>
      </c>
      <c r="F4485" s="194" t="s">
        <v>3116</v>
      </c>
      <c r="H4485" s="189">
        <v>0</v>
      </c>
      <c r="L4485" s="33"/>
      <c r="M4485" s="155"/>
      <c r="T4485" s="57"/>
      <c r="AU4485" s="18" t="s">
        <v>84</v>
      </c>
    </row>
    <row r="4486" spans="2:47" s="1" customFormat="1" ht="11.25">
      <c r="B4486" s="33"/>
      <c r="D4486" s="152" t="s">
        <v>648</v>
      </c>
      <c r="F4486" s="194" t="s">
        <v>3117</v>
      </c>
      <c r="H4486" s="189">
        <v>29.388000000000002</v>
      </c>
      <c r="L4486" s="33"/>
      <c r="M4486" s="155"/>
      <c r="T4486" s="57"/>
      <c r="AU4486" s="18" t="s">
        <v>84</v>
      </c>
    </row>
    <row r="4487" spans="2:47" s="1" customFormat="1" ht="11.25">
      <c r="B4487" s="33"/>
      <c r="D4487" s="152" t="s">
        <v>648</v>
      </c>
      <c r="F4487" s="194" t="s">
        <v>3118</v>
      </c>
      <c r="H4487" s="189">
        <v>0</v>
      </c>
      <c r="L4487" s="33"/>
      <c r="M4487" s="155"/>
      <c r="T4487" s="57"/>
      <c r="AU4487" s="18" t="s">
        <v>84</v>
      </c>
    </row>
    <row r="4488" spans="2:47" s="1" customFormat="1" ht="11.25">
      <c r="B4488" s="33"/>
      <c r="D4488" s="152" t="s">
        <v>648</v>
      </c>
      <c r="F4488" s="194" t="s">
        <v>3119</v>
      </c>
      <c r="H4488" s="189">
        <v>28.475000000000001</v>
      </c>
      <c r="L4488" s="33"/>
      <c r="M4488" s="155"/>
      <c r="T4488" s="57"/>
      <c r="AU4488" s="18" t="s">
        <v>84</v>
      </c>
    </row>
    <row r="4489" spans="2:47" s="1" customFormat="1" ht="11.25">
      <c r="B4489" s="33"/>
      <c r="D4489" s="152" t="s">
        <v>648</v>
      </c>
      <c r="F4489" s="194" t="s">
        <v>3089</v>
      </c>
      <c r="H4489" s="189">
        <v>0</v>
      </c>
      <c r="L4489" s="33"/>
      <c r="M4489" s="155"/>
      <c r="T4489" s="57"/>
      <c r="AU4489" s="18" t="s">
        <v>84</v>
      </c>
    </row>
    <row r="4490" spans="2:47" s="1" customFormat="1" ht="11.25">
      <c r="B4490" s="33"/>
      <c r="D4490" s="152" t="s">
        <v>648</v>
      </c>
      <c r="F4490" s="194" t="s">
        <v>3120</v>
      </c>
      <c r="H4490" s="189">
        <v>15.516</v>
      </c>
      <c r="L4490" s="33"/>
      <c r="M4490" s="155"/>
      <c r="T4490" s="57"/>
      <c r="AU4490" s="18" t="s">
        <v>84</v>
      </c>
    </row>
    <row r="4491" spans="2:47" s="1" customFormat="1" ht="11.25">
      <c r="B4491" s="33"/>
      <c r="D4491" s="152" t="s">
        <v>648</v>
      </c>
      <c r="F4491" s="194" t="s">
        <v>3121</v>
      </c>
      <c r="H4491" s="189">
        <v>0</v>
      </c>
      <c r="L4491" s="33"/>
      <c r="M4491" s="155"/>
      <c r="T4491" s="57"/>
      <c r="AU4491" s="18" t="s">
        <v>84</v>
      </c>
    </row>
    <row r="4492" spans="2:47" s="1" customFormat="1" ht="11.25">
      <c r="B4492" s="33"/>
      <c r="D4492" s="152" t="s">
        <v>648</v>
      </c>
      <c r="F4492" s="194" t="s">
        <v>2735</v>
      </c>
      <c r="H4492" s="189">
        <v>48.488999999999997</v>
      </c>
      <c r="L4492" s="33"/>
      <c r="M4492" s="155"/>
      <c r="T4492" s="57"/>
      <c r="AU4492" s="18" t="s">
        <v>84</v>
      </c>
    </row>
    <row r="4493" spans="2:47" s="1" customFormat="1" ht="11.25">
      <c r="B4493" s="33"/>
      <c r="D4493" s="152" t="s">
        <v>648</v>
      </c>
      <c r="F4493" s="194" t="s">
        <v>3122</v>
      </c>
      <c r="H4493" s="189">
        <v>0</v>
      </c>
      <c r="L4493" s="33"/>
      <c r="M4493" s="155"/>
      <c r="T4493" s="57"/>
      <c r="AU4493" s="18" t="s">
        <v>84</v>
      </c>
    </row>
    <row r="4494" spans="2:47" s="1" customFormat="1" ht="11.25">
      <c r="B4494" s="33"/>
      <c r="D4494" s="152" t="s">
        <v>648</v>
      </c>
      <c r="F4494" s="194" t="s">
        <v>3123</v>
      </c>
      <c r="H4494" s="189">
        <v>15.504</v>
      </c>
      <c r="L4494" s="33"/>
      <c r="M4494" s="155"/>
      <c r="T4494" s="57"/>
      <c r="AU4494" s="18" t="s">
        <v>84</v>
      </c>
    </row>
    <row r="4495" spans="2:47" s="1" customFormat="1" ht="11.25">
      <c r="B4495" s="33"/>
      <c r="D4495" s="152" t="s">
        <v>648</v>
      </c>
      <c r="F4495" s="194" t="s">
        <v>3124</v>
      </c>
      <c r="H4495" s="189">
        <v>0</v>
      </c>
      <c r="L4495" s="33"/>
      <c r="M4495" s="155"/>
      <c r="T4495" s="57"/>
      <c r="AU4495" s="18" t="s">
        <v>84</v>
      </c>
    </row>
    <row r="4496" spans="2:47" s="1" customFormat="1" ht="11.25">
      <c r="B4496" s="33"/>
      <c r="D4496" s="152" t="s">
        <v>648</v>
      </c>
      <c r="F4496" s="194" t="s">
        <v>3125</v>
      </c>
      <c r="H4496" s="189">
        <v>63.466999999999999</v>
      </c>
      <c r="L4496" s="33"/>
      <c r="M4496" s="155"/>
      <c r="T4496" s="57"/>
      <c r="AU4496" s="18" t="s">
        <v>84</v>
      </c>
    </row>
    <row r="4497" spans="2:47" s="1" customFormat="1" ht="11.25">
      <c r="B4497" s="33"/>
      <c r="D4497" s="152" t="s">
        <v>648</v>
      </c>
      <c r="F4497" s="194" t="s">
        <v>3126</v>
      </c>
      <c r="H4497" s="189">
        <v>0</v>
      </c>
      <c r="L4497" s="33"/>
      <c r="M4497" s="155"/>
      <c r="T4497" s="57"/>
      <c r="AU4497" s="18" t="s">
        <v>84</v>
      </c>
    </row>
    <row r="4498" spans="2:47" s="1" customFormat="1" ht="11.25">
      <c r="B4498" s="33"/>
      <c r="D4498" s="152" t="s">
        <v>648</v>
      </c>
      <c r="F4498" s="194" t="s">
        <v>3127</v>
      </c>
      <c r="H4498" s="189">
        <v>33.734000000000002</v>
      </c>
      <c r="L4498" s="33"/>
      <c r="M4498" s="155"/>
      <c r="T4498" s="57"/>
      <c r="AU4498" s="18" t="s">
        <v>84</v>
      </c>
    </row>
    <row r="4499" spans="2:47" s="1" customFormat="1" ht="11.25">
      <c r="B4499" s="33"/>
      <c r="D4499" s="152" t="s">
        <v>648</v>
      </c>
      <c r="F4499" s="194" t="s">
        <v>3128</v>
      </c>
      <c r="H4499" s="189">
        <v>0</v>
      </c>
      <c r="L4499" s="33"/>
      <c r="M4499" s="155"/>
      <c r="T4499" s="57"/>
      <c r="AU4499" s="18" t="s">
        <v>84</v>
      </c>
    </row>
    <row r="4500" spans="2:47" s="1" customFormat="1" ht="11.25">
      <c r="B4500" s="33"/>
      <c r="D4500" s="152" t="s">
        <v>648</v>
      </c>
      <c r="F4500" s="194" t="s">
        <v>3113</v>
      </c>
      <c r="H4500" s="189">
        <v>13.65</v>
      </c>
      <c r="L4500" s="33"/>
      <c r="M4500" s="155"/>
      <c r="T4500" s="57"/>
      <c r="AU4500" s="18" t="s">
        <v>84</v>
      </c>
    </row>
    <row r="4501" spans="2:47" s="1" customFormat="1" ht="11.25">
      <c r="B4501" s="33"/>
      <c r="D4501" s="152" t="s">
        <v>648</v>
      </c>
      <c r="F4501" s="194" t="s">
        <v>3129</v>
      </c>
      <c r="H4501" s="189">
        <v>0</v>
      </c>
      <c r="L4501" s="33"/>
      <c r="M4501" s="155"/>
      <c r="T4501" s="57"/>
      <c r="AU4501" s="18" t="s">
        <v>84</v>
      </c>
    </row>
    <row r="4502" spans="2:47" s="1" customFormat="1" ht="11.25">
      <c r="B4502" s="33"/>
      <c r="D4502" s="152" t="s">
        <v>648</v>
      </c>
      <c r="F4502" s="194" t="s">
        <v>3130</v>
      </c>
      <c r="H4502" s="189">
        <v>16.934000000000001</v>
      </c>
      <c r="L4502" s="33"/>
      <c r="M4502" s="155"/>
      <c r="T4502" s="57"/>
      <c r="AU4502" s="18" t="s">
        <v>84</v>
      </c>
    </row>
    <row r="4503" spans="2:47" s="1" customFormat="1" ht="11.25">
      <c r="B4503" s="33"/>
      <c r="D4503" s="152" t="s">
        <v>648</v>
      </c>
      <c r="F4503" s="194" t="s">
        <v>3091</v>
      </c>
      <c r="H4503" s="189">
        <v>0</v>
      </c>
      <c r="L4503" s="33"/>
      <c r="M4503" s="155"/>
      <c r="T4503" s="57"/>
      <c r="AU4503" s="18" t="s">
        <v>84</v>
      </c>
    </row>
    <row r="4504" spans="2:47" s="1" customFormat="1" ht="11.25">
      <c r="B4504" s="33"/>
      <c r="D4504" s="152" t="s">
        <v>648</v>
      </c>
      <c r="F4504" s="194" t="s">
        <v>3131</v>
      </c>
      <c r="H4504" s="189">
        <v>47.435000000000002</v>
      </c>
      <c r="L4504" s="33"/>
      <c r="M4504" s="155"/>
      <c r="T4504" s="57"/>
      <c r="AU4504" s="18" t="s">
        <v>84</v>
      </c>
    </row>
    <row r="4505" spans="2:47" s="1" customFormat="1" ht="11.25">
      <c r="B4505" s="33"/>
      <c r="D4505" s="152" t="s">
        <v>648</v>
      </c>
      <c r="F4505" s="194" t="s">
        <v>3132</v>
      </c>
      <c r="H4505" s="189">
        <v>0</v>
      </c>
      <c r="L4505" s="33"/>
      <c r="M4505" s="155"/>
      <c r="T4505" s="57"/>
      <c r="AU4505" s="18" t="s">
        <v>84</v>
      </c>
    </row>
    <row r="4506" spans="2:47" s="1" customFormat="1" ht="11.25">
      <c r="B4506" s="33"/>
      <c r="D4506" s="152" t="s">
        <v>648</v>
      </c>
      <c r="F4506" s="194" t="s">
        <v>3133</v>
      </c>
      <c r="H4506" s="189">
        <v>13.435</v>
      </c>
      <c r="L4506" s="33"/>
      <c r="M4506" s="155"/>
      <c r="T4506" s="57"/>
      <c r="AU4506" s="18" t="s">
        <v>84</v>
      </c>
    </row>
    <row r="4507" spans="2:47" s="1" customFormat="1" ht="11.25">
      <c r="B4507" s="33"/>
      <c r="D4507" s="152" t="s">
        <v>648</v>
      </c>
      <c r="F4507" s="194" t="s">
        <v>3134</v>
      </c>
      <c r="H4507" s="189">
        <v>0</v>
      </c>
      <c r="L4507" s="33"/>
      <c r="M4507" s="155"/>
      <c r="T4507" s="57"/>
      <c r="AU4507" s="18" t="s">
        <v>84</v>
      </c>
    </row>
    <row r="4508" spans="2:47" s="1" customFormat="1" ht="11.25">
      <c r="B4508" s="33"/>
      <c r="D4508" s="152" t="s">
        <v>648</v>
      </c>
      <c r="F4508" s="194" t="s">
        <v>3135</v>
      </c>
      <c r="H4508" s="189">
        <v>47.515000000000001</v>
      </c>
      <c r="L4508" s="33"/>
      <c r="M4508" s="155"/>
      <c r="T4508" s="57"/>
      <c r="AU4508" s="18" t="s">
        <v>84</v>
      </c>
    </row>
    <row r="4509" spans="2:47" s="1" customFormat="1" ht="11.25">
      <c r="B4509" s="33"/>
      <c r="D4509" s="152" t="s">
        <v>648</v>
      </c>
      <c r="F4509" s="194" t="s">
        <v>3136</v>
      </c>
      <c r="H4509" s="189">
        <v>0</v>
      </c>
      <c r="L4509" s="33"/>
      <c r="M4509" s="155"/>
      <c r="T4509" s="57"/>
      <c r="AU4509" s="18" t="s">
        <v>84</v>
      </c>
    </row>
    <row r="4510" spans="2:47" s="1" customFormat="1" ht="11.25">
      <c r="B4510" s="33"/>
      <c r="D4510" s="152" t="s">
        <v>648</v>
      </c>
      <c r="F4510" s="194" t="s">
        <v>3137</v>
      </c>
      <c r="H4510" s="189">
        <v>7.34</v>
      </c>
      <c r="L4510" s="33"/>
      <c r="M4510" s="155"/>
      <c r="T4510" s="57"/>
      <c r="AU4510" s="18" t="s">
        <v>84</v>
      </c>
    </row>
    <row r="4511" spans="2:47" s="1" customFormat="1" ht="11.25">
      <c r="B4511" s="33"/>
      <c r="D4511" s="152" t="s">
        <v>648</v>
      </c>
      <c r="F4511" s="194" t="s">
        <v>3138</v>
      </c>
      <c r="H4511" s="189">
        <v>0</v>
      </c>
      <c r="L4511" s="33"/>
      <c r="M4511" s="155"/>
      <c r="T4511" s="57"/>
      <c r="AU4511" s="18" t="s">
        <v>84</v>
      </c>
    </row>
    <row r="4512" spans="2:47" s="1" customFormat="1" ht="11.25">
      <c r="B4512" s="33"/>
      <c r="D4512" s="152" t="s">
        <v>648</v>
      </c>
      <c r="F4512" s="194" t="s">
        <v>3139</v>
      </c>
      <c r="H4512" s="189">
        <v>9.3350000000000009</v>
      </c>
      <c r="L4512" s="33"/>
      <c r="M4512" s="155"/>
      <c r="T4512" s="57"/>
      <c r="AU4512" s="18" t="s">
        <v>84</v>
      </c>
    </row>
    <row r="4513" spans="2:47" s="1" customFormat="1" ht="11.25">
      <c r="B4513" s="33"/>
      <c r="D4513" s="152" t="s">
        <v>648</v>
      </c>
      <c r="F4513" s="194" t="s">
        <v>3140</v>
      </c>
      <c r="H4513" s="189">
        <v>0</v>
      </c>
      <c r="L4513" s="33"/>
      <c r="M4513" s="155"/>
      <c r="T4513" s="57"/>
      <c r="AU4513" s="18" t="s">
        <v>84</v>
      </c>
    </row>
    <row r="4514" spans="2:47" s="1" customFormat="1" ht="11.25">
      <c r="B4514" s="33"/>
      <c r="D4514" s="152" t="s">
        <v>648</v>
      </c>
      <c r="F4514" s="194" t="s">
        <v>3141</v>
      </c>
      <c r="H4514" s="189">
        <v>23.419</v>
      </c>
      <c r="L4514" s="33"/>
      <c r="M4514" s="155"/>
      <c r="T4514" s="57"/>
      <c r="AU4514" s="18" t="s">
        <v>84</v>
      </c>
    </row>
    <row r="4515" spans="2:47" s="1" customFormat="1" ht="11.25">
      <c r="B4515" s="33"/>
      <c r="D4515" s="152" t="s">
        <v>648</v>
      </c>
      <c r="F4515" s="194" t="s">
        <v>3142</v>
      </c>
      <c r="H4515" s="189">
        <v>0</v>
      </c>
      <c r="L4515" s="33"/>
      <c r="M4515" s="155"/>
      <c r="T4515" s="57"/>
      <c r="AU4515" s="18" t="s">
        <v>84</v>
      </c>
    </row>
    <row r="4516" spans="2:47" s="1" customFormat="1" ht="11.25">
      <c r="B4516" s="33"/>
      <c r="D4516" s="152" t="s">
        <v>648</v>
      </c>
      <c r="F4516" s="194" t="s">
        <v>3135</v>
      </c>
      <c r="H4516" s="189">
        <v>47.515000000000001</v>
      </c>
      <c r="L4516" s="33"/>
      <c r="M4516" s="155"/>
      <c r="T4516" s="57"/>
      <c r="AU4516" s="18" t="s">
        <v>84</v>
      </c>
    </row>
    <row r="4517" spans="2:47" s="1" customFormat="1" ht="11.25">
      <c r="B4517" s="33"/>
      <c r="D4517" s="152" t="s">
        <v>648</v>
      </c>
      <c r="F4517" s="194" t="s">
        <v>3143</v>
      </c>
      <c r="H4517" s="189">
        <v>0</v>
      </c>
      <c r="L4517" s="33"/>
      <c r="M4517" s="155"/>
      <c r="T4517" s="57"/>
      <c r="AU4517" s="18" t="s">
        <v>84</v>
      </c>
    </row>
    <row r="4518" spans="2:47" s="1" customFormat="1" ht="11.25">
      <c r="B4518" s="33"/>
      <c r="D4518" s="152" t="s">
        <v>648</v>
      </c>
      <c r="F4518" s="194" t="s">
        <v>3137</v>
      </c>
      <c r="H4518" s="189">
        <v>7.34</v>
      </c>
      <c r="L4518" s="33"/>
      <c r="M4518" s="155"/>
      <c r="T4518" s="57"/>
      <c r="AU4518" s="18" t="s">
        <v>84</v>
      </c>
    </row>
    <row r="4519" spans="2:47" s="1" customFormat="1" ht="11.25">
      <c r="B4519" s="33"/>
      <c r="D4519" s="152" t="s">
        <v>648</v>
      </c>
      <c r="F4519" s="194" t="s">
        <v>3144</v>
      </c>
      <c r="H4519" s="189">
        <v>0</v>
      </c>
      <c r="L4519" s="33"/>
      <c r="M4519" s="155"/>
      <c r="T4519" s="57"/>
      <c r="AU4519" s="18" t="s">
        <v>84</v>
      </c>
    </row>
    <row r="4520" spans="2:47" s="1" customFormat="1" ht="11.25">
      <c r="B4520" s="33"/>
      <c r="D4520" s="152" t="s">
        <v>648</v>
      </c>
      <c r="F4520" s="194" t="s">
        <v>3139</v>
      </c>
      <c r="H4520" s="189">
        <v>9.3350000000000009</v>
      </c>
      <c r="L4520" s="33"/>
      <c r="M4520" s="155"/>
      <c r="T4520" s="57"/>
      <c r="AU4520" s="18" t="s">
        <v>84</v>
      </c>
    </row>
    <row r="4521" spans="2:47" s="1" customFormat="1" ht="11.25">
      <c r="B4521" s="33"/>
      <c r="D4521" s="152" t="s">
        <v>648</v>
      </c>
      <c r="F4521" s="194" t="s">
        <v>1</v>
      </c>
      <c r="H4521" s="189">
        <v>0</v>
      </c>
      <c r="L4521" s="33"/>
      <c r="M4521" s="155"/>
      <c r="T4521" s="57"/>
      <c r="AU4521" s="18" t="s">
        <v>84</v>
      </c>
    </row>
    <row r="4522" spans="2:47" s="1" customFormat="1" ht="11.25">
      <c r="B4522" s="33"/>
      <c r="D4522" s="152" t="s">
        <v>648</v>
      </c>
      <c r="F4522" s="194" t="s">
        <v>3145</v>
      </c>
      <c r="H4522" s="189">
        <v>0</v>
      </c>
      <c r="L4522" s="33"/>
      <c r="M4522" s="155"/>
      <c r="T4522" s="57"/>
      <c r="AU4522" s="18" t="s">
        <v>84</v>
      </c>
    </row>
    <row r="4523" spans="2:47" s="1" customFormat="1" ht="11.25">
      <c r="B4523" s="33"/>
      <c r="D4523" s="152" t="s">
        <v>648</v>
      </c>
      <c r="F4523" s="194" t="s">
        <v>3146</v>
      </c>
      <c r="H4523" s="189">
        <v>56.683</v>
      </c>
      <c r="L4523" s="33"/>
      <c r="M4523" s="155"/>
      <c r="T4523" s="57"/>
      <c r="AU4523" s="18" t="s">
        <v>84</v>
      </c>
    </row>
    <row r="4524" spans="2:47" s="1" customFormat="1" ht="11.25">
      <c r="B4524" s="33"/>
      <c r="D4524" s="152" t="s">
        <v>648</v>
      </c>
      <c r="F4524" s="194" t="s">
        <v>3147</v>
      </c>
      <c r="H4524" s="189">
        <v>0</v>
      </c>
      <c r="L4524" s="33"/>
      <c r="M4524" s="155"/>
      <c r="T4524" s="57"/>
      <c r="AU4524" s="18" t="s">
        <v>84</v>
      </c>
    </row>
    <row r="4525" spans="2:47" s="1" customFormat="1" ht="11.25">
      <c r="B4525" s="33"/>
      <c r="D4525" s="152" t="s">
        <v>648</v>
      </c>
      <c r="F4525" s="194" t="s">
        <v>3148</v>
      </c>
      <c r="H4525" s="189">
        <v>78.680999999999997</v>
      </c>
      <c r="L4525" s="33"/>
      <c r="M4525" s="155"/>
      <c r="T4525" s="57"/>
      <c r="AU4525" s="18" t="s">
        <v>84</v>
      </c>
    </row>
    <row r="4526" spans="2:47" s="1" customFormat="1" ht="11.25">
      <c r="B4526" s="33"/>
      <c r="D4526" s="152" t="s">
        <v>648</v>
      </c>
      <c r="F4526" s="194" t="s">
        <v>3149</v>
      </c>
      <c r="H4526" s="189">
        <v>0</v>
      </c>
      <c r="L4526" s="33"/>
      <c r="M4526" s="155"/>
      <c r="T4526" s="57"/>
      <c r="AU4526" s="18" t="s">
        <v>84</v>
      </c>
    </row>
    <row r="4527" spans="2:47" s="1" customFormat="1" ht="11.25">
      <c r="B4527" s="33"/>
      <c r="D4527" s="152" t="s">
        <v>648</v>
      </c>
      <c r="F4527" s="194" t="s">
        <v>3150</v>
      </c>
      <c r="H4527" s="189">
        <v>80.450999999999993</v>
      </c>
      <c r="L4527" s="33"/>
      <c r="M4527" s="155"/>
      <c r="T4527" s="57"/>
      <c r="AU4527" s="18" t="s">
        <v>84</v>
      </c>
    </row>
    <row r="4528" spans="2:47" s="1" customFormat="1" ht="11.25">
      <c r="B4528" s="33"/>
      <c r="D4528" s="152" t="s">
        <v>648</v>
      </c>
      <c r="F4528" s="194" t="s">
        <v>3151</v>
      </c>
      <c r="H4528" s="189">
        <v>0</v>
      </c>
      <c r="L4528" s="33"/>
      <c r="M4528" s="155"/>
      <c r="T4528" s="57"/>
      <c r="AU4528" s="18" t="s">
        <v>84</v>
      </c>
    </row>
    <row r="4529" spans="2:47" s="1" customFormat="1" ht="11.25">
      <c r="B4529" s="33"/>
      <c r="D4529" s="152" t="s">
        <v>648</v>
      </c>
      <c r="F4529" s="194" t="s">
        <v>3152</v>
      </c>
      <c r="H4529" s="189">
        <v>15.702999999999999</v>
      </c>
      <c r="L4529" s="33"/>
      <c r="M4529" s="155"/>
      <c r="T4529" s="57"/>
      <c r="AU4529" s="18" t="s">
        <v>84</v>
      </c>
    </row>
    <row r="4530" spans="2:47" s="1" customFormat="1" ht="11.25">
      <c r="B4530" s="33"/>
      <c r="D4530" s="152" t="s">
        <v>648</v>
      </c>
      <c r="F4530" s="194" t="s">
        <v>3153</v>
      </c>
      <c r="H4530" s="189">
        <v>0</v>
      </c>
      <c r="L4530" s="33"/>
      <c r="M4530" s="155"/>
      <c r="T4530" s="57"/>
      <c r="AU4530" s="18" t="s">
        <v>84</v>
      </c>
    </row>
    <row r="4531" spans="2:47" s="1" customFormat="1" ht="11.25">
      <c r="B4531" s="33"/>
      <c r="D4531" s="152" t="s">
        <v>648</v>
      </c>
      <c r="F4531" s="194" t="s">
        <v>3154</v>
      </c>
      <c r="H4531" s="189">
        <v>16.992999999999999</v>
      </c>
      <c r="L4531" s="33"/>
      <c r="M4531" s="155"/>
      <c r="T4531" s="57"/>
      <c r="AU4531" s="18" t="s">
        <v>84</v>
      </c>
    </row>
    <row r="4532" spans="2:47" s="1" customFormat="1" ht="11.25">
      <c r="B4532" s="33"/>
      <c r="D4532" s="152" t="s">
        <v>648</v>
      </c>
      <c r="F4532" s="194" t="s">
        <v>3155</v>
      </c>
      <c r="H4532" s="189">
        <v>0</v>
      </c>
      <c r="L4532" s="33"/>
      <c r="M4532" s="155"/>
      <c r="T4532" s="57"/>
      <c r="AU4532" s="18" t="s">
        <v>84</v>
      </c>
    </row>
    <row r="4533" spans="2:47" s="1" customFormat="1" ht="11.25">
      <c r="B4533" s="33"/>
      <c r="D4533" s="152" t="s">
        <v>648</v>
      </c>
      <c r="F4533" s="194" t="s">
        <v>3156</v>
      </c>
      <c r="H4533" s="189">
        <v>7.43</v>
      </c>
      <c r="L4533" s="33"/>
      <c r="M4533" s="155"/>
      <c r="T4533" s="57"/>
      <c r="AU4533" s="18" t="s">
        <v>84</v>
      </c>
    </row>
    <row r="4534" spans="2:47" s="1" customFormat="1" ht="11.25">
      <c r="B4534" s="33"/>
      <c r="D4534" s="152" t="s">
        <v>648</v>
      </c>
      <c r="F4534" s="194" t="s">
        <v>3157</v>
      </c>
      <c r="H4534" s="189">
        <v>0</v>
      </c>
      <c r="L4534" s="33"/>
      <c r="M4534" s="155"/>
      <c r="T4534" s="57"/>
      <c r="AU4534" s="18" t="s">
        <v>84</v>
      </c>
    </row>
    <row r="4535" spans="2:47" s="1" customFormat="1" ht="11.25">
      <c r="B4535" s="33"/>
      <c r="D4535" s="152" t="s">
        <v>648</v>
      </c>
      <c r="F4535" s="194" t="s">
        <v>3158</v>
      </c>
      <c r="H4535" s="189">
        <v>5.79</v>
      </c>
      <c r="L4535" s="33"/>
      <c r="M4535" s="155"/>
      <c r="T4535" s="57"/>
      <c r="AU4535" s="18" t="s">
        <v>84</v>
      </c>
    </row>
    <row r="4536" spans="2:47" s="1" customFormat="1" ht="11.25">
      <c r="B4536" s="33"/>
      <c r="D4536" s="152" t="s">
        <v>648</v>
      </c>
      <c r="F4536" s="194" t="s">
        <v>3159</v>
      </c>
      <c r="H4536" s="189">
        <v>0</v>
      </c>
      <c r="L4536" s="33"/>
      <c r="M4536" s="155"/>
      <c r="T4536" s="57"/>
      <c r="AU4536" s="18" t="s">
        <v>84</v>
      </c>
    </row>
    <row r="4537" spans="2:47" s="1" customFormat="1" ht="11.25">
      <c r="B4537" s="33"/>
      <c r="D4537" s="152" t="s">
        <v>648</v>
      </c>
      <c r="F4537" s="194" t="s">
        <v>3160</v>
      </c>
      <c r="H4537" s="189">
        <v>1.8049999999999999</v>
      </c>
      <c r="L4537" s="33"/>
      <c r="M4537" s="155"/>
      <c r="T4537" s="57"/>
      <c r="AU4537" s="18" t="s">
        <v>84</v>
      </c>
    </row>
    <row r="4538" spans="2:47" s="1" customFormat="1" ht="11.25">
      <c r="B4538" s="33"/>
      <c r="D4538" s="152" t="s">
        <v>648</v>
      </c>
      <c r="F4538" s="194" t="s">
        <v>325</v>
      </c>
      <c r="H4538" s="189">
        <v>1118.3399999999999</v>
      </c>
      <c r="L4538" s="33"/>
      <c r="M4538" s="155"/>
      <c r="T4538" s="57"/>
      <c r="AU4538" s="18" t="s">
        <v>84</v>
      </c>
    </row>
    <row r="4539" spans="2:47" s="1" customFormat="1" ht="11.25">
      <c r="B4539" s="33"/>
      <c r="D4539" s="152" t="s">
        <v>648</v>
      </c>
      <c r="F4539" s="193" t="s">
        <v>3896</v>
      </c>
      <c r="L4539" s="33"/>
      <c r="M4539" s="155"/>
      <c r="T4539" s="57"/>
      <c r="AU4539" s="18" t="s">
        <v>84</v>
      </c>
    </row>
    <row r="4540" spans="2:47" s="1" customFormat="1" ht="11.25">
      <c r="B4540" s="33"/>
      <c r="D4540" s="152" t="s">
        <v>648</v>
      </c>
      <c r="F4540" s="194" t="s">
        <v>3897</v>
      </c>
      <c r="H4540" s="189">
        <v>9.3170000000000002</v>
      </c>
      <c r="L4540" s="33"/>
      <c r="M4540" s="155"/>
      <c r="T4540" s="57"/>
      <c r="AU4540" s="18" t="s">
        <v>84</v>
      </c>
    </row>
    <row r="4541" spans="2:47" s="1" customFormat="1" ht="11.25">
      <c r="B4541" s="33"/>
      <c r="D4541" s="152" t="s">
        <v>648</v>
      </c>
      <c r="F4541" s="194" t="s">
        <v>3898</v>
      </c>
      <c r="H4541" s="189">
        <v>7.3140000000000001</v>
      </c>
      <c r="L4541" s="33"/>
      <c r="M4541" s="155"/>
      <c r="T4541" s="57"/>
      <c r="AU4541" s="18" t="s">
        <v>84</v>
      </c>
    </row>
    <row r="4542" spans="2:47" s="1" customFormat="1" ht="11.25">
      <c r="B4542" s="33"/>
      <c r="D4542" s="152" t="s">
        <v>648</v>
      </c>
      <c r="F4542" s="194" t="s">
        <v>3899</v>
      </c>
      <c r="H4542" s="189">
        <v>1.958</v>
      </c>
      <c r="L4542" s="33"/>
      <c r="M4542" s="155"/>
      <c r="T4542" s="57"/>
      <c r="AU4542" s="18" t="s">
        <v>84</v>
      </c>
    </row>
    <row r="4543" spans="2:47" s="1" customFormat="1" ht="11.25">
      <c r="B4543" s="33"/>
      <c r="D4543" s="152" t="s">
        <v>648</v>
      </c>
      <c r="F4543" s="194" t="s">
        <v>3900</v>
      </c>
      <c r="H4543" s="189">
        <v>1.26</v>
      </c>
      <c r="L4543" s="33"/>
      <c r="M4543" s="155"/>
      <c r="T4543" s="57"/>
      <c r="AU4543" s="18" t="s">
        <v>84</v>
      </c>
    </row>
    <row r="4544" spans="2:47" s="1" customFormat="1" ht="11.25">
      <c r="B4544" s="33"/>
      <c r="D4544" s="152" t="s">
        <v>648</v>
      </c>
      <c r="F4544" s="194" t="s">
        <v>3901</v>
      </c>
      <c r="H4544" s="189">
        <v>7.9020000000000001</v>
      </c>
      <c r="L4544" s="33"/>
      <c r="M4544" s="155"/>
      <c r="T4544" s="57"/>
      <c r="AU4544" s="18" t="s">
        <v>84</v>
      </c>
    </row>
    <row r="4545" spans="2:47" s="1" customFormat="1" ht="11.25">
      <c r="B4545" s="33"/>
      <c r="D4545" s="152" t="s">
        <v>648</v>
      </c>
      <c r="F4545" s="194" t="s">
        <v>3902</v>
      </c>
      <c r="H4545" s="189">
        <v>13.673999999999999</v>
      </c>
      <c r="L4545" s="33"/>
      <c r="M4545" s="155"/>
      <c r="T4545" s="57"/>
      <c r="AU4545" s="18" t="s">
        <v>84</v>
      </c>
    </row>
    <row r="4546" spans="2:47" s="1" customFormat="1" ht="11.25">
      <c r="B4546" s="33"/>
      <c r="D4546" s="152" t="s">
        <v>648</v>
      </c>
      <c r="F4546" s="194" t="s">
        <v>541</v>
      </c>
      <c r="H4546" s="189">
        <v>0</v>
      </c>
      <c r="L4546" s="33"/>
      <c r="M4546" s="155"/>
      <c r="T4546" s="57"/>
      <c r="AU4546" s="18" t="s">
        <v>84</v>
      </c>
    </row>
    <row r="4547" spans="2:47" s="1" customFormat="1" ht="11.25">
      <c r="B4547" s="33"/>
      <c r="D4547" s="152" t="s">
        <v>648</v>
      </c>
      <c r="F4547" s="194" t="s">
        <v>3903</v>
      </c>
      <c r="H4547" s="189">
        <v>18.510000000000002</v>
      </c>
      <c r="L4547" s="33"/>
      <c r="M4547" s="155"/>
      <c r="T4547" s="57"/>
      <c r="AU4547" s="18" t="s">
        <v>84</v>
      </c>
    </row>
    <row r="4548" spans="2:47" s="1" customFormat="1" ht="11.25">
      <c r="B4548" s="33"/>
      <c r="D4548" s="152" t="s">
        <v>648</v>
      </c>
      <c r="F4548" s="194" t="s">
        <v>3904</v>
      </c>
      <c r="H4548" s="189">
        <v>7.8330000000000002</v>
      </c>
      <c r="L4548" s="33"/>
      <c r="M4548" s="155"/>
      <c r="T4548" s="57"/>
      <c r="AU4548" s="18" t="s">
        <v>84</v>
      </c>
    </row>
    <row r="4549" spans="2:47" s="1" customFormat="1" ht="11.25">
      <c r="B4549" s="33"/>
      <c r="D4549" s="152" t="s">
        <v>648</v>
      </c>
      <c r="F4549" s="194" t="s">
        <v>3905</v>
      </c>
      <c r="H4549" s="189">
        <v>4.0279999999999996</v>
      </c>
      <c r="L4549" s="33"/>
      <c r="M4549" s="155"/>
      <c r="T4549" s="57"/>
      <c r="AU4549" s="18" t="s">
        <v>84</v>
      </c>
    </row>
    <row r="4550" spans="2:47" s="1" customFormat="1" ht="11.25">
      <c r="B4550" s="33"/>
      <c r="D4550" s="152" t="s">
        <v>648</v>
      </c>
      <c r="F4550" s="194" t="s">
        <v>325</v>
      </c>
      <c r="H4550" s="189">
        <v>71.796000000000006</v>
      </c>
      <c r="L4550" s="33"/>
      <c r="M4550" s="155"/>
      <c r="T4550" s="57"/>
      <c r="AU4550" s="18" t="s">
        <v>84</v>
      </c>
    </row>
    <row r="4551" spans="2:47" s="1" customFormat="1" ht="11.25">
      <c r="B4551" s="33"/>
      <c r="D4551" s="152" t="s">
        <v>648</v>
      </c>
      <c r="F4551" s="193" t="s">
        <v>4565</v>
      </c>
      <c r="L4551" s="33"/>
      <c r="M4551" s="155"/>
      <c r="T4551" s="57"/>
      <c r="AU4551" s="18" t="s">
        <v>84</v>
      </c>
    </row>
    <row r="4552" spans="2:47" s="1" customFormat="1" ht="11.25">
      <c r="B4552" s="33"/>
      <c r="D4552" s="152" t="s">
        <v>648</v>
      </c>
      <c r="F4552" s="194" t="s">
        <v>4566</v>
      </c>
      <c r="H4552" s="189">
        <v>95.644999999999996</v>
      </c>
      <c r="L4552" s="33"/>
      <c r="M4552" s="155"/>
      <c r="T4552" s="57"/>
      <c r="AU4552" s="18" t="s">
        <v>84</v>
      </c>
    </row>
    <row r="4553" spans="2:47" s="1" customFormat="1" ht="11.25">
      <c r="B4553" s="33"/>
      <c r="D4553" s="152" t="s">
        <v>648</v>
      </c>
      <c r="F4553" s="194" t="s">
        <v>4567</v>
      </c>
      <c r="H4553" s="189">
        <v>124.64100000000001</v>
      </c>
      <c r="L4553" s="33"/>
      <c r="M4553" s="155"/>
      <c r="T4553" s="57"/>
      <c r="AU4553" s="18" t="s">
        <v>84</v>
      </c>
    </row>
    <row r="4554" spans="2:47" s="1" customFormat="1" ht="11.25">
      <c r="B4554" s="33"/>
      <c r="D4554" s="152" t="s">
        <v>648</v>
      </c>
      <c r="F4554" s="194" t="s">
        <v>325</v>
      </c>
      <c r="H4554" s="189">
        <v>220.286</v>
      </c>
      <c r="L4554" s="33"/>
      <c r="M4554" s="155"/>
      <c r="T4554" s="57"/>
      <c r="AU4554" s="18" t="s">
        <v>84</v>
      </c>
    </row>
    <row r="4555" spans="2:47" s="1" customFormat="1" ht="11.25">
      <c r="B4555" s="33"/>
      <c r="D4555" s="152" t="s">
        <v>648</v>
      </c>
      <c r="F4555" s="202" t="s">
        <v>4568</v>
      </c>
      <c r="L4555" s="33"/>
      <c r="M4555" s="155"/>
      <c r="T4555" s="57"/>
      <c r="AU4555" s="18" t="s">
        <v>84</v>
      </c>
    </row>
    <row r="4556" spans="2:47" s="1" customFormat="1" ht="11.25">
      <c r="B4556" s="33"/>
      <c r="D4556" s="152" t="s">
        <v>648</v>
      </c>
      <c r="F4556" s="202" t="s">
        <v>4569</v>
      </c>
      <c r="L4556" s="33"/>
      <c r="M4556" s="155"/>
      <c r="T4556" s="57"/>
      <c r="AU4556" s="18" t="s">
        <v>84</v>
      </c>
    </row>
    <row r="4557" spans="2:47" s="1" customFormat="1" ht="11.25">
      <c r="B4557" s="33"/>
      <c r="D4557" s="152" t="s">
        <v>648</v>
      </c>
      <c r="F4557" s="202" t="s">
        <v>4570</v>
      </c>
      <c r="L4557" s="33"/>
      <c r="M4557" s="155"/>
      <c r="T4557" s="57"/>
      <c r="AU4557" s="18" t="s">
        <v>84</v>
      </c>
    </row>
    <row r="4558" spans="2:47" s="1" customFormat="1" ht="11.25">
      <c r="B4558" s="33"/>
      <c r="D4558" s="152" t="s">
        <v>648</v>
      </c>
      <c r="F4558" s="202" t="s">
        <v>4571</v>
      </c>
      <c r="L4558" s="33"/>
      <c r="M4558" s="155"/>
      <c r="T4558" s="57"/>
      <c r="AU4558" s="18" t="s">
        <v>84</v>
      </c>
    </row>
    <row r="4559" spans="2:47" s="1" customFormat="1" ht="11.25">
      <c r="B4559" s="33"/>
      <c r="D4559" s="152" t="s">
        <v>648</v>
      </c>
      <c r="F4559" s="203" t="s">
        <v>3582</v>
      </c>
      <c r="H4559" s="189">
        <v>16.579999999999998</v>
      </c>
      <c r="L4559" s="33"/>
      <c r="M4559" s="155"/>
      <c r="T4559" s="57"/>
      <c r="AU4559" s="18" t="s">
        <v>84</v>
      </c>
    </row>
    <row r="4560" spans="2:47" s="1" customFormat="1" ht="11.25">
      <c r="B4560" s="33"/>
      <c r="D4560" s="152" t="s">
        <v>648</v>
      </c>
      <c r="F4560" s="203" t="s">
        <v>1</v>
      </c>
      <c r="H4560" s="189">
        <v>0</v>
      </c>
      <c r="L4560" s="33"/>
      <c r="M4560" s="155"/>
      <c r="T4560" s="57"/>
      <c r="AU4560" s="18" t="s">
        <v>84</v>
      </c>
    </row>
    <row r="4561" spans="2:47" s="1" customFormat="1" ht="11.25">
      <c r="B4561" s="33"/>
      <c r="D4561" s="152" t="s">
        <v>648</v>
      </c>
      <c r="F4561" s="203" t="s">
        <v>3155</v>
      </c>
      <c r="H4561" s="189">
        <v>0</v>
      </c>
      <c r="L4561" s="33"/>
      <c r="M4561" s="155"/>
      <c r="T4561" s="57"/>
      <c r="AU4561" s="18" t="s">
        <v>84</v>
      </c>
    </row>
    <row r="4562" spans="2:47" s="1" customFormat="1" ht="11.25">
      <c r="B4562" s="33"/>
      <c r="D4562" s="152" t="s">
        <v>648</v>
      </c>
      <c r="F4562" s="203" t="s">
        <v>4572</v>
      </c>
      <c r="H4562" s="189">
        <v>10.535</v>
      </c>
      <c r="L4562" s="33"/>
      <c r="M4562" s="155"/>
      <c r="T4562" s="57"/>
      <c r="AU4562" s="18" t="s">
        <v>84</v>
      </c>
    </row>
    <row r="4563" spans="2:47" s="1" customFormat="1" ht="11.25">
      <c r="B4563" s="33"/>
      <c r="D4563" s="152" t="s">
        <v>648</v>
      </c>
      <c r="F4563" s="203" t="s">
        <v>3157</v>
      </c>
      <c r="H4563" s="189">
        <v>0</v>
      </c>
      <c r="L4563" s="33"/>
      <c r="M4563" s="155"/>
      <c r="T4563" s="57"/>
      <c r="AU4563" s="18" t="s">
        <v>84</v>
      </c>
    </row>
    <row r="4564" spans="2:47" s="1" customFormat="1" ht="11.25">
      <c r="B4564" s="33"/>
      <c r="D4564" s="152" t="s">
        <v>648</v>
      </c>
      <c r="F4564" s="203" t="s">
        <v>3566</v>
      </c>
      <c r="H4564" s="189">
        <v>2.15</v>
      </c>
      <c r="L4564" s="33"/>
      <c r="M4564" s="155"/>
      <c r="T4564" s="57"/>
      <c r="AU4564" s="18" t="s">
        <v>84</v>
      </c>
    </row>
    <row r="4565" spans="2:47" s="1" customFormat="1" ht="11.25">
      <c r="B4565" s="33"/>
      <c r="D4565" s="152" t="s">
        <v>648</v>
      </c>
      <c r="F4565" s="203" t="s">
        <v>3159</v>
      </c>
      <c r="H4565" s="189">
        <v>0</v>
      </c>
      <c r="L4565" s="33"/>
      <c r="M4565" s="155"/>
      <c r="T4565" s="57"/>
      <c r="AU4565" s="18" t="s">
        <v>84</v>
      </c>
    </row>
    <row r="4566" spans="2:47" s="1" customFormat="1" ht="11.25">
      <c r="B4566" s="33"/>
      <c r="D4566" s="152" t="s">
        <v>648</v>
      </c>
      <c r="F4566" s="203" t="s">
        <v>3566</v>
      </c>
      <c r="H4566" s="189">
        <v>2.15</v>
      </c>
      <c r="L4566" s="33"/>
      <c r="M4566" s="155"/>
      <c r="T4566" s="57"/>
      <c r="AU4566" s="18" t="s">
        <v>84</v>
      </c>
    </row>
    <row r="4567" spans="2:47" s="1" customFormat="1" ht="11.25">
      <c r="B4567" s="33"/>
      <c r="D4567" s="152" t="s">
        <v>648</v>
      </c>
      <c r="F4567" s="203" t="s">
        <v>325</v>
      </c>
      <c r="H4567" s="189">
        <v>418</v>
      </c>
      <c r="L4567" s="33"/>
      <c r="M4567" s="155"/>
      <c r="T4567" s="57"/>
      <c r="AU4567" s="18" t="s">
        <v>84</v>
      </c>
    </row>
    <row r="4568" spans="2:47" s="1" customFormat="1" ht="11.25">
      <c r="B4568" s="33"/>
      <c r="D4568" s="152" t="s">
        <v>648</v>
      </c>
      <c r="F4568" s="202" t="s">
        <v>4573</v>
      </c>
      <c r="L4568" s="33"/>
      <c r="M4568" s="155"/>
      <c r="T4568" s="57"/>
      <c r="AU4568" s="18" t="s">
        <v>84</v>
      </c>
    </row>
    <row r="4569" spans="2:47" s="1" customFormat="1" ht="11.25">
      <c r="B4569" s="33"/>
      <c r="D4569" s="152" t="s">
        <v>648</v>
      </c>
      <c r="F4569" s="202" t="s">
        <v>4574</v>
      </c>
      <c r="L4569" s="33"/>
      <c r="M4569" s="155"/>
      <c r="T4569" s="57"/>
      <c r="AU4569" s="18" t="s">
        <v>84</v>
      </c>
    </row>
    <row r="4570" spans="2:47" s="1" customFormat="1" ht="11.25">
      <c r="B4570" s="33"/>
      <c r="D4570" s="152" t="s">
        <v>648</v>
      </c>
      <c r="F4570" s="202" t="s">
        <v>4575</v>
      </c>
      <c r="L4570" s="33"/>
      <c r="M4570" s="155"/>
      <c r="T4570" s="57"/>
      <c r="AU4570" s="18" t="s">
        <v>84</v>
      </c>
    </row>
    <row r="4571" spans="2:47" s="1" customFormat="1" ht="11.25">
      <c r="B4571" s="33"/>
      <c r="D4571" s="152" t="s">
        <v>648</v>
      </c>
      <c r="F4571" s="193" t="s">
        <v>4576</v>
      </c>
      <c r="L4571" s="33"/>
      <c r="M4571" s="155"/>
      <c r="T4571" s="57"/>
      <c r="AU4571" s="18" t="s">
        <v>84</v>
      </c>
    </row>
    <row r="4572" spans="2:47" s="1" customFormat="1" ht="11.25">
      <c r="B4572" s="33"/>
      <c r="D4572" s="152" t="s">
        <v>648</v>
      </c>
      <c r="F4572" s="194" t="s">
        <v>3087</v>
      </c>
      <c r="H4572" s="189">
        <v>0</v>
      </c>
      <c r="L4572" s="33"/>
      <c r="M4572" s="155"/>
      <c r="T4572" s="57"/>
      <c r="AU4572" s="18" t="s">
        <v>84</v>
      </c>
    </row>
    <row r="4573" spans="2:47" s="1" customFormat="1" ht="11.25">
      <c r="B4573" s="33"/>
      <c r="D4573" s="152" t="s">
        <v>648</v>
      </c>
      <c r="F4573" s="194" t="s">
        <v>3088</v>
      </c>
      <c r="H4573" s="189">
        <v>33.130000000000003</v>
      </c>
      <c r="L4573" s="33"/>
      <c r="M4573" s="155"/>
      <c r="T4573" s="57"/>
      <c r="AU4573" s="18" t="s">
        <v>84</v>
      </c>
    </row>
    <row r="4574" spans="2:47" s="1" customFormat="1" ht="11.25">
      <c r="B4574" s="33"/>
      <c r="D4574" s="152" t="s">
        <v>648</v>
      </c>
      <c r="F4574" s="194" t="s">
        <v>3100</v>
      </c>
      <c r="H4574" s="189">
        <v>0</v>
      </c>
      <c r="L4574" s="33"/>
      <c r="M4574" s="155"/>
      <c r="T4574" s="57"/>
      <c r="AU4574" s="18" t="s">
        <v>84</v>
      </c>
    </row>
    <row r="4575" spans="2:47" s="1" customFormat="1" ht="11.25">
      <c r="B4575" s="33"/>
      <c r="D4575" s="152" t="s">
        <v>648</v>
      </c>
      <c r="F4575" s="194" t="s">
        <v>3371</v>
      </c>
      <c r="H4575" s="189">
        <v>25.53</v>
      </c>
      <c r="L4575" s="33"/>
      <c r="M4575" s="155"/>
      <c r="T4575" s="57"/>
      <c r="AU4575" s="18" t="s">
        <v>84</v>
      </c>
    </row>
    <row r="4576" spans="2:47" s="1" customFormat="1" ht="11.25">
      <c r="B4576" s="33"/>
      <c r="D4576" s="152" t="s">
        <v>648</v>
      </c>
      <c r="F4576" s="194" t="s">
        <v>3102</v>
      </c>
      <c r="H4576" s="189">
        <v>0</v>
      </c>
      <c r="L4576" s="33"/>
      <c r="M4576" s="155"/>
      <c r="T4576" s="57"/>
      <c r="AU4576" s="18" t="s">
        <v>84</v>
      </c>
    </row>
    <row r="4577" spans="2:47" s="1" customFormat="1" ht="11.25">
      <c r="B4577" s="33"/>
      <c r="D4577" s="152" t="s">
        <v>648</v>
      </c>
      <c r="F4577" s="194" t="s">
        <v>3388</v>
      </c>
      <c r="H4577" s="189">
        <v>25.24</v>
      </c>
      <c r="L4577" s="33"/>
      <c r="M4577" s="155"/>
      <c r="T4577" s="57"/>
      <c r="AU4577" s="18" t="s">
        <v>84</v>
      </c>
    </row>
    <row r="4578" spans="2:47" s="1" customFormat="1" ht="11.25">
      <c r="B4578" s="33"/>
      <c r="D4578" s="152" t="s">
        <v>648</v>
      </c>
      <c r="F4578" s="194" t="s">
        <v>3104</v>
      </c>
      <c r="H4578" s="189">
        <v>0</v>
      </c>
      <c r="L4578" s="33"/>
      <c r="M4578" s="155"/>
      <c r="T4578" s="57"/>
      <c r="AU4578" s="18" t="s">
        <v>84</v>
      </c>
    </row>
    <row r="4579" spans="2:47" s="1" customFormat="1" ht="11.25">
      <c r="B4579" s="33"/>
      <c r="D4579" s="152" t="s">
        <v>648</v>
      </c>
      <c r="F4579" s="194" t="s">
        <v>3368</v>
      </c>
      <c r="H4579" s="189">
        <v>26.01</v>
      </c>
      <c r="L4579" s="33"/>
      <c r="M4579" s="155"/>
      <c r="T4579" s="57"/>
      <c r="AU4579" s="18" t="s">
        <v>84</v>
      </c>
    </row>
    <row r="4580" spans="2:47" s="1" customFormat="1" ht="11.25">
      <c r="B4580" s="33"/>
      <c r="D4580" s="152" t="s">
        <v>648</v>
      </c>
      <c r="F4580" s="194" t="s">
        <v>3106</v>
      </c>
      <c r="H4580" s="189">
        <v>0</v>
      </c>
      <c r="L4580" s="33"/>
      <c r="M4580" s="155"/>
      <c r="T4580" s="57"/>
      <c r="AU4580" s="18" t="s">
        <v>84</v>
      </c>
    </row>
    <row r="4581" spans="2:47" s="1" customFormat="1" ht="11.25">
      <c r="B4581" s="33"/>
      <c r="D4581" s="152" t="s">
        <v>648</v>
      </c>
      <c r="F4581" s="194" t="s">
        <v>3369</v>
      </c>
      <c r="H4581" s="189">
        <v>12.4</v>
      </c>
      <c r="L4581" s="33"/>
      <c r="M4581" s="155"/>
      <c r="T4581" s="57"/>
      <c r="AU4581" s="18" t="s">
        <v>84</v>
      </c>
    </row>
    <row r="4582" spans="2:47" s="1" customFormat="1" ht="11.25">
      <c r="B4582" s="33"/>
      <c r="D4582" s="152" t="s">
        <v>648</v>
      </c>
      <c r="F4582" s="194" t="s">
        <v>3108</v>
      </c>
      <c r="H4582" s="189">
        <v>0</v>
      </c>
      <c r="L4582" s="33"/>
      <c r="M4582" s="155"/>
      <c r="T4582" s="57"/>
      <c r="AU4582" s="18" t="s">
        <v>84</v>
      </c>
    </row>
    <row r="4583" spans="2:47" s="1" customFormat="1" ht="11.25">
      <c r="B4583" s="33"/>
      <c r="D4583" s="152" t="s">
        <v>648</v>
      </c>
      <c r="F4583" s="194" t="s">
        <v>3389</v>
      </c>
      <c r="H4583" s="189">
        <v>27.34</v>
      </c>
      <c r="L4583" s="33"/>
      <c r="M4583" s="155"/>
      <c r="T4583" s="57"/>
      <c r="AU4583" s="18" t="s">
        <v>84</v>
      </c>
    </row>
    <row r="4584" spans="2:47" s="1" customFormat="1" ht="11.25">
      <c r="B4584" s="33"/>
      <c r="D4584" s="152" t="s">
        <v>648</v>
      </c>
      <c r="F4584" s="194" t="s">
        <v>3110</v>
      </c>
      <c r="H4584" s="189">
        <v>0</v>
      </c>
      <c r="L4584" s="33"/>
      <c r="M4584" s="155"/>
      <c r="T4584" s="57"/>
      <c r="AU4584" s="18" t="s">
        <v>84</v>
      </c>
    </row>
    <row r="4585" spans="2:47" s="1" customFormat="1" ht="11.25">
      <c r="B4585" s="33"/>
      <c r="D4585" s="152" t="s">
        <v>648</v>
      </c>
      <c r="F4585" s="194" t="s">
        <v>3376</v>
      </c>
      <c r="H4585" s="189">
        <v>5.73</v>
      </c>
      <c r="L4585" s="33"/>
      <c r="M4585" s="155"/>
      <c r="T4585" s="57"/>
      <c r="AU4585" s="18" t="s">
        <v>84</v>
      </c>
    </row>
    <row r="4586" spans="2:47" s="1" customFormat="1" ht="11.25">
      <c r="B4586" s="33"/>
      <c r="D4586" s="152" t="s">
        <v>648</v>
      </c>
      <c r="F4586" s="194" t="s">
        <v>3112</v>
      </c>
      <c r="H4586" s="189">
        <v>0</v>
      </c>
      <c r="L4586" s="33"/>
      <c r="M4586" s="155"/>
      <c r="T4586" s="57"/>
      <c r="AU4586" s="18" t="s">
        <v>84</v>
      </c>
    </row>
    <row r="4587" spans="2:47" s="1" customFormat="1" ht="11.25">
      <c r="B4587" s="33"/>
      <c r="D4587" s="152" t="s">
        <v>648</v>
      </c>
      <c r="F4587" s="194" t="s">
        <v>3377</v>
      </c>
      <c r="H4587" s="189">
        <v>1.83</v>
      </c>
      <c r="L4587" s="33"/>
      <c r="M4587" s="155"/>
      <c r="T4587" s="57"/>
      <c r="AU4587" s="18" t="s">
        <v>84</v>
      </c>
    </row>
    <row r="4588" spans="2:47" s="1" customFormat="1" ht="11.25">
      <c r="B4588" s="33"/>
      <c r="D4588" s="152" t="s">
        <v>648</v>
      </c>
      <c r="F4588" s="194" t="s">
        <v>3114</v>
      </c>
      <c r="H4588" s="189">
        <v>0</v>
      </c>
      <c r="L4588" s="33"/>
      <c r="M4588" s="155"/>
      <c r="T4588" s="57"/>
      <c r="AU4588" s="18" t="s">
        <v>84</v>
      </c>
    </row>
    <row r="4589" spans="2:47" s="1" customFormat="1" ht="11.25">
      <c r="B4589" s="33"/>
      <c r="D4589" s="152" t="s">
        <v>648</v>
      </c>
      <c r="F4589" s="194" t="s">
        <v>3378</v>
      </c>
      <c r="H4589" s="189">
        <v>4.9800000000000004</v>
      </c>
      <c r="L4589" s="33"/>
      <c r="M4589" s="155"/>
      <c r="T4589" s="57"/>
      <c r="AU4589" s="18" t="s">
        <v>84</v>
      </c>
    </row>
    <row r="4590" spans="2:47" s="1" customFormat="1" ht="11.25">
      <c r="B4590" s="33"/>
      <c r="D4590" s="152" t="s">
        <v>648</v>
      </c>
      <c r="F4590" s="194" t="s">
        <v>3116</v>
      </c>
      <c r="H4590" s="189">
        <v>0</v>
      </c>
      <c r="L4590" s="33"/>
      <c r="M4590" s="155"/>
      <c r="T4590" s="57"/>
      <c r="AU4590" s="18" t="s">
        <v>84</v>
      </c>
    </row>
    <row r="4591" spans="2:47" s="1" customFormat="1" ht="11.25">
      <c r="B4591" s="33"/>
      <c r="D4591" s="152" t="s">
        <v>648</v>
      </c>
      <c r="F4591" s="194" t="s">
        <v>3379</v>
      </c>
      <c r="H4591" s="189">
        <v>8.98</v>
      </c>
      <c r="L4591" s="33"/>
      <c r="M4591" s="155"/>
      <c r="T4591" s="57"/>
      <c r="AU4591" s="18" t="s">
        <v>84</v>
      </c>
    </row>
    <row r="4592" spans="2:47" s="1" customFormat="1" ht="11.25">
      <c r="B4592" s="33"/>
      <c r="D4592" s="152" t="s">
        <v>648</v>
      </c>
      <c r="F4592" s="194" t="s">
        <v>3118</v>
      </c>
      <c r="H4592" s="189">
        <v>0</v>
      </c>
      <c r="L4592" s="33"/>
      <c r="M4592" s="155"/>
      <c r="T4592" s="57"/>
      <c r="AU4592" s="18" t="s">
        <v>84</v>
      </c>
    </row>
    <row r="4593" spans="2:47" s="1" customFormat="1" ht="11.25">
      <c r="B4593" s="33"/>
      <c r="D4593" s="152" t="s">
        <v>648</v>
      </c>
      <c r="F4593" s="194" t="s">
        <v>4577</v>
      </c>
      <c r="H4593" s="189">
        <v>11.34</v>
      </c>
      <c r="L4593" s="33"/>
      <c r="M4593" s="155"/>
      <c r="T4593" s="57"/>
      <c r="AU4593" s="18" t="s">
        <v>84</v>
      </c>
    </row>
    <row r="4594" spans="2:47" s="1" customFormat="1" ht="11.25">
      <c r="B4594" s="33"/>
      <c r="D4594" s="152" t="s">
        <v>648</v>
      </c>
      <c r="F4594" s="194" t="s">
        <v>3089</v>
      </c>
      <c r="H4594" s="189">
        <v>0</v>
      </c>
      <c r="L4594" s="33"/>
      <c r="M4594" s="155"/>
      <c r="T4594" s="57"/>
      <c r="AU4594" s="18" t="s">
        <v>84</v>
      </c>
    </row>
    <row r="4595" spans="2:47" s="1" customFormat="1" ht="11.25">
      <c r="B4595" s="33"/>
      <c r="D4595" s="152" t="s">
        <v>648</v>
      </c>
      <c r="F4595" s="194" t="s">
        <v>3090</v>
      </c>
      <c r="H4595" s="189">
        <v>3.74</v>
      </c>
      <c r="L4595" s="33"/>
      <c r="M4595" s="155"/>
      <c r="T4595" s="57"/>
      <c r="AU4595" s="18" t="s">
        <v>84</v>
      </c>
    </row>
    <row r="4596" spans="2:47" s="1" customFormat="1" ht="11.25">
      <c r="B4596" s="33"/>
      <c r="D4596" s="152" t="s">
        <v>648</v>
      </c>
      <c r="F4596" s="194" t="s">
        <v>777</v>
      </c>
      <c r="H4596" s="189">
        <v>0</v>
      </c>
      <c r="L4596" s="33"/>
      <c r="M4596" s="155"/>
      <c r="T4596" s="57"/>
      <c r="AU4596" s="18" t="s">
        <v>84</v>
      </c>
    </row>
    <row r="4597" spans="2:47" s="1" customFormat="1" ht="11.25">
      <c r="B4597" s="33"/>
      <c r="D4597" s="152" t="s">
        <v>648</v>
      </c>
      <c r="F4597" s="194" t="s">
        <v>1</v>
      </c>
      <c r="H4597" s="189">
        <v>0</v>
      </c>
      <c r="L4597" s="33"/>
      <c r="M4597" s="155"/>
      <c r="T4597" s="57"/>
      <c r="AU4597" s="18" t="s">
        <v>84</v>
      </c>
    </row>
    <row r="4598" spans="2:47" s="1" customFormat="1" ht="11.25">
      <c r="B4598" s="33"/>
      <c r="D4598" s="152" t="s">
        <v>648</v>
      </c>
      <c r="F4598" s="194" t="s">
        <v>3459</v>
      </c>
      <c r="H4598" s="189">
        <v>0</v>
      </c>
      <c r="L4598" s="33"/>
      <c r="M4598" s="155"/>
      <c r="T4598" s="57"/>
      <c r="AU4598" s="18" t="s">
        <v>84</v>
      </c>
    </row>
    <row r="4599" spans="2:47" s="1" customFormat="1" ht="11.25">
      <c r="B4599" s="33"/>
      <c r="D4599" s="152" t="s">
        <v>648</v>
      </c>
      <c r="F4599" s="194" t="s">
        <v>3551</v>
      </c>
      <c r="H4599" s="189">
        <v>14.16</v>
      </c>
      <c r="L4599" s="33"/>
      <c r="M4599" s="155"/>
      <c r="T4599" s="57"/>
      <c r="AU4599" s="18" t="s">
        <v>84</v>
      </c>
    </row>
    <row r="4600" spans="2:47" s="1" customFormat="1" ht="11.25">
      <c r="B4600" s="33"/>
      <c r="D4600" s="152" t="s">
        <v>648</v>
      </c>
      <c r="F4600" s="194" t="s">
        <v>3552</v>
      </c>
      <c r="H4600" s="189">
        <v>0</v>
      </c>
      <c r="L4600" s="33"/>
      <c r="M4600" s="155"/>
      <c r="T4600" s="57"/>
      <c r="AU4600" s="18" t="s">
        <v>84</v>
      </c>
    </row>
    <row r="4601" spans="2:47" s="1" customFormat="1" ht="11.25">
      <c r="B4601" s="33"/>
      <c r="D4601" s="152" t="s">
        <v>648</v>
      </c>
      <c r="F4601" s="194" t="s">
        <v>3553</v>
      </c>
      <c r="H4601" s="189">
        <v>56.08</v>
      </c>
      <c r="L4601" s="33"/>
      <c r="M4601" s="155"/>
      <c r="T4601" s="57"/>
      <c r="AU4601" s="18" t="s">
        <v>84</v>
      </c>
    </row>
    <row r="4602" spans="2:47" s="1" customFormat="1" ht="11.25">
      <c r="B4602" s="33"/>
      <c r="D4602" s="152" t="s">
        <v>648</v>
      </c>
      <c r="F4602" s="194" t="s">
        <v>3554</v>
      </c>
      <c r="H4602" s="189">
        <v>0</v>
      </c>
      <c r="L4602" s="33"/>
      <c r="M4602" s="155"/>
      <c r="T4602" s="57"/>
      <c r="AU4602" s="18" t="s">
        <v>84</v>
      </c>
    </row>
    <row r="4603" spans="2:47" s="1" customFormat="1" ht="11.25">
      <c r="B4603" s="33"/>
      <c r="D4603" s="152" t="s">
        <v>648</v>
      </c>
      <c r="F4603" s="194" t="s">
        <v>3555</v>
      </c>
      <c r="H4603" s="189">
        <v>14.28</v>
      </c>
      <c r="L4603" s="33"/>
      <c r="M4603" s="155"/>
      <c r="T4603" s="57"/>
      <c r="AU4603" s="18" t="s">
        <v>84</v>
      </c>
    </row>
    <row r="4604" spans="2:47" s="1" customFormat="1" ht="11.25">
      <c r="B4604" s="33"/>
      <c r="D4604" s="152" t="s">
        <v>648</v>
      </c>
      <c r="F4604" s="194" t="s">
        <v>3556</v>
      </c>
      <c r="H4604" s="189">
        <v>0</v>
      </c>
      <c r="L4604" s="33"/>
      <c r="M4604" s="155"/>
      <c r="T4604" s="57"/>
      <c r="AU4604" s="18" t="s">
        <v>84</v>
      </c>
    </row>
    <row r="4605" spans="2:47" s="1" customFormat="1" ht="11.25">
      <c r="B4605" s="33"/>
      <c r="D4605" s="152" t="s">
        <v>648</v>
      </c>
      <c r="F4605" s="194" t="s">
        <v>3557</v>
      </c>
      <c r="H4605" s="189">
        <v>16.079999999999998</v>
      </c>
      <c r="L4605" s="33"/>
      <c r="M4605" s="155"/>
      <c r="T4605" s="57"/>
      <c r="AU4605" s="18" t="s">
        <v>84</v>
      </c>
    </row>
    <row r="4606" spans="2:47" s="1" customFormat="1" ht="11.25">
      <c r="B4606" s="33"/>
      <c r="D4606" s="152" t="s">
        <v>648</v>
      </c>
      <c r="F4606" s="194" t="s">
        <v>3558</v>
      </c>
      <c r="H4606" s="189">
        <v>0</v>
      </c>
      <c r="L4606" s="33"/>
      <c r="M4606" s="155"/>
      <c r="T4606" s="57"/>
      <c r="AU4606" s="18" t="s">
        <v>84</v>
      </c>
    </row>
    <row r="4607" spans="2:47" s="1" customFormat="1" ht="11.25">
      <c r="B4607" s="33"/>
      <c r="D4607" s="152" t="s">
        <v>648</v>
      </c>
      <c r="F4607" s="194" t="s">
        <v>3559</v>
      </c>
      <c r="H4607" s="189">
        <v>14.37</v>
      </c>
      <c r="L4607" s="33"/>
      <c r="M4607" s="155"/>
      <c r="T4607" s="57"/>
      <c r="AU4607" s="18" t="s">
        <v>84</v>
      </c>
    </row>
    <row r="4608" spans="2:47" s="1" customFormat="1" ht="11.25">
      <c r="B4608" s="33"/>
      <c r="D4608" s="152" t="s">
        <v>648</v>
      </c>
      <c r="F4608" s="194" t="s">
        <v>3373</v>
      </c>
      <c r="H4608" s="189">
        <v>0</v>
      </c>
      <c r="L4608" s="33"/>
      <c r="M4608" s="155"/>
      <c r="T4608" s="57"/>
      <c r="AU4608" s="18" t="s">
        <v>84</v>
      </c>
    </row>
    <row r="4609" spans="2:47" s="1" customFormat="1" ht="11.25">
      <c r="B4609" s="33"/>
      <c r="D4609" s="152" t="s">
        <v>648</v>
      </c>
      <c r="F4609" s="194" t="s">
        <v>3374</v>
      </c>
      <c r="H4609" s="189">
        <v>26.89</v>
      </c>
      <c r="L4609" s="33"/>
      <c r="M4609" s="155"/>
      <c r="T4609" s="57"/>
      <c r="AU4609" s="18" t="s">
        <v>84</v>
      </c>
    </row>
    <row r="4610" spans="2:47" s="1" customFormat="1" ht="11.25">
      <c r="B4610" s="33"/>
      <c r="D4610" s="152" t="s">
        <v>648</v>
      </c>
      <c r="F4610" s="194" t="s">
        <v>3560</v>
      </c>
      <c r="H4610" s="189">
        <v>0</v>
      </c>
      <c r="L4610" s="33"/>
      <c r="M4610" s="155"/>
      <c r="T4610" s="57"/>
      <c r="AU4610" s="18" t="s">
        <v>84</v>
      </c>
    </row>
    <row r="4611" spans="2:47" s="1" customFormat="1" ht="11.25">
      <c r="B4611" s="33"/>
      <c r="D4611" s="152" t="s">
        <v>648</v>
      </c>
      <c r="F4611" s="194" t="s">
        <v>3561</v>
      </c>
      <c r="H4611" s="189">
        <v>60.77</v>
      </c>
      <c r="L4611" s="33"/>
      <c r="M4611" s="155"/>
      <c r="T4611" s="57"/>
      <c r="AU4611" s="18" t="s">
        <v>84</v>
      </c>
    </row>
    <row r="4612" spans="2:47" s="1" customFormat="1" ht="11.25">
      <c r="B4612" s="33"/>
      <c r="D4612" s="152" t="s">
        <v>648</v>
      </c>
      <c r="F4612" s="194" t="s">
        <v>3122</v>
      </c>
      <c r="H4612" s="189">
        <v>0</v>
      </c>
      <c r="L4612" s="33"/>
      <c r="M4612" s="155"/>
      <c r="T4612" s="57"/>
      <c r="AU4612" s="18" t="s">
        <v>84</v>
      </c>
    </row>
    <row r="4613" spans="2:47" s="1" customFormat="1" ht="11.25">
      <c r="B4613" s="33"/>
      <c r="D4613" s="152" t="s">
        <v>648</v>
      </c>
      <c r="F4613" s="194" t="s">
        <v>3384</v>
      </c>
      <c r="H4613" s="189">
        <v>4.45</v>
      </c>
      <c r="L4613" s="33"/>
      <c r="M4613" s="155"/>
      <c r="T4613" s="57"/>
      <c r="AU4613" s="18" t="s">
        <v>84</v>
      </c>
    </row>
    <row r="4614" spans="2:47" s="1" customFormat="1" ht="11.25">
      <c r="B4614" s="33"/>
      <c r="D4614" s="152" t="s">
        <v>648</v>
      </c>
      <c r="F4614" s="194" t="s">
        <v>3124</v>
      </c>
      <c r="H4614" s="189">
        <v>0</v>
      </c>
      <c r="L4614" s="33"/>
      <c r="M4614" s="155"/>
      <c r="T4614" s="57"/>
      <c r="AU4614" s="18" t="s">
        <v>84</v>
      </c>
    </row>
    <row r="4615" spans="2:47" s="1" customFormat="1" ht="11.25">
      <c r="B4615" s="33"/>
      <c r="D4615" s="152" t="s">
        <v>648</v>
      </c>
      <c r="F4615" s="194" t="s">
        <v>3381</v>
      </c>
      <c r="H4615" s="189">
        <v>23.32</v>
      </c>
      <c r="L4615" s="33"/>
      <c r="M4615" s="155"/>
      <c r="T4615" s="57"/>
      <c r="AU4615" s="18" t="s">
        <v>84</v>
      </c>
    </row>
    <row r="4616" spans="2:47" s="1" customFormat="1" ht="11.25">
      <c r="B4616" s="33"/>
      <c r="D4616" s="152" t="s">
        <v>648</v>
      </c>
      <c r="F4616" s="194" t="s">
        <v>3126</v>
      </c>
      <c r="H4616" s="189">
        <v>0</v>
      </c>
      <c r="L4616" s="33"/>
      <c r="M4616" s="155"/>
      <c r="T4616" s="57"/>
      <c r="AU4616" s="18" t="s">
        <v>84</v>
      </c>
    </row>
    <row r="4617" spans="2:47" s="1" customFormat="1" ht="11.25">
      <c r="B4617" s="33"/>
      <c r="D4617" s="152" t="s">
        <v>648</v>
      </c>
      <c r="F4617" s="194" t="s">
        <v>3382</v>
      </c>
      <c r="H4617" s="189">
        <v>12.03</v>
      </c>
      <c r="L4617" s="33"/>
      <c r="M4617" s="155"/>
      <c r="T4617" s="57"/>
      <c r="AU4617" s="18" t="s">
        <v>84</v>
      </c>
    </row>
    <row r="4618" spans="2:47" s="1" customFormat="1" ht="11.25">
      <c r="B4618" s="33"/>
      <c r="D4618" s="152" t="s">
        <v>648</v>
      </c>
      <c r="F4618" s="194" t="s">
        <v>3128</v>
      </c>
      <c r="H4618" s="189">
        <v>0</v>
      </c>
      <c r="L4618" s="33"/>
      <c r="M4618" s="155"/>
      <c r="T4618" s="57"/>
      <c r="AU4618" s="18" t="s">
        <v>84</v>
      </c>
    </row>
    <row r="4619" spans="2:47" s="1" customFormat="1" ht="11.25">
      <c r="B4619" s="33"/>
      <c r="D4619" s="152" t="s">
        <v>648</v>
      </c>
      <c r="F4619" s="194" t="s">
        <v>3199</v>
      </c>
      <c r="H4619" s="189">
        <v>1.35</v>
      </c>
      <c r="L4619" s="33"/>
      <c r="M4619" s="155"/>
      <c r="T4619" s="57"/>
      <c r="AU4619" s="18" t="s">
        <v>84</v>
      </c>
    </row>
    <row r="4620" spans="2:47" s="1" customFormat="1" ht="11.25">
      <c r="B4620" s="33"/>
      <c r="D4620" s="152" t="s">
        <v>648</v>
      </c>
      <c r="F4620" s="194" t="s">
        <v>3129</v>
      </c>
      <c r="H4620" s="189">
        <v>0</v>
      </c>
      <c r="L4620" s="33"/>
      <c r="M4620" s="155"/>
      <c r="T4620" s="57"/>
      <c r="AU4620" s="18" t="s">
        <v>84</v>
      </c>
    </row>
    <row r="4621" spans="2:47" s="1" customFormat="1" ht="11.25">
      <c r="B4621" s="33"/>
      <c r="D4621" s="152" t="s">
        <v>648</v>
      </c>
      <c r="F4621" s="194" t="s">
        <v>3385</v>
      </c>
      <c r="H4621" s="189">
        <v>5.23</v>
      </c>
      <c r="L4621" s="33"/>
      <c r="M4621" s="155"/>
      <c r="T4621" s="57"/>
      <c r="AU4621" s="18" t="s">
        <v>84</v>
      </c>
    </row>
    <row r="4622" spans="2:47" s="1" customFormat="1" ht="11.25">
      <c r="B4622" s="33"/>
      <c r="D4622" s="152" t="s">
        <v>648</v>
      </c>
      <c r="F4622" s="194" t="s">
        <v>3091</v>
      </c>
      <c r="H4622" s="189">
        <v>0</v>
      </c>
      <c r="L4622" s="33"/>
      <c r="M4622" s="155"/>
      <c r="T4622" s="57"/>
      <c r="AU4622" s="18" t="s">
        <v>84</v>
      </c>
    </row>
    <row r="4623" spans="2:47" s="1" customFormat="1" ht="11.25">
      <c r="B4623" s="33"/>
      <c r="D4623" s="152" t="s">
        <v>648</v>
      </c>
      <c r="F4623" s="194" t="s">
        <v>3092</v>
      </c>
      <c r="H4623" s="189">
        <v>14.77</v>
      </c>
      <c r="L4623" s="33"/>
      <c r="M4623" s="155"/>
      <c r="T4623" s="57"/>
      <c r="AU4623" s="18" t="s">
        <v>84</v>
      </c>
    </row>
    <row r="4624" spans="2:47" s="1" customFormat="1" ht="11.25">
      <c r="B4624" s="33"/>
      <c r="D4624" s="152" t="s">
        <v>648</v>
      </c>
      <c r="F4624" s="194" t="s">
        <v>3132</v>
      </c>
      <c r="H4624" s="189">
        <v>0</v>
      </c>
      <c r="L4624" s="33"/>
      <c r="M4624" s="155"/>
      <c r="T4624" s="57"/>
      <c r="AU4624" s="18" t="s">
        <v>84</v>
      </c>
    </row>
    <row r="4625" spans="2:47" s="1" customFormat="1" ht="11.25">
      <c r="B4625" s="33"/>
      <c r="D4625" s="152" t="s">
        <v>648</v>
      </c>
      <c r="F4625" s="194" t="s">
        <v>3200</v>
      </c>
      <c r="H4625" s="189">
        <v>2.1019999999999999</v>
      </c>
      <c r="L4625" s="33"/>
      <c r="M4625" s="155"/>
      <c r="T4625" s="57"/>
      <c r="AU4625" s="18" t="s">
        <v>84</v>
      </c>
    </row>
    <row r="4626" spans="2:47" s="1" customFormat="1" ht="11.25">
      <c r="B4626" s="33"/>
      <c r="D4626" s="152" t="s">
        <v>648</v>
      </c>
      <c r="F4626" s="194" t="s">
        <v>3134</v>
      </c>
      <c r="H4626" s="189">
        <v>0</v>
      </c>
      <c r="L4626" s="33"/>
      <c r="M4626" s="155"/>
      <c r="T4626" s="57"/>
      <c r="AU4626" s="18" t="s">
        <v>84</v>
      </c>
    </row>
    <row r="4627" spans="2:47" s="1" customFormat="1" ht="11.25">
      <c r="B4627" s="33"/>
      <c r="D4627" s="152" t="s">
        <v>648</v>
      </c>
      <c r="F4627" s="194" t="s">
        <v>3201</v>
      </c>
      <c r="H4627" s="189">
        <v>19.420000000000002</v>
      </c>
      <c r="L4627" s="33"/>
      <c r="M4627" s="155"/>
      <c r="T4627" s="57"/>
      <c r="AU4627" s="18" t="s">
        <v>84</v>
      </c>
    </row>
    <row r="4628" spans="2:47" s="1" customFormat="1" ht="11.25">
      <c r="B4628" s="33"/>
      <c r="D4628" s="152" t="s">
        <v>648</v>
      </c>
      <c r="F4628" s="194" t="s">
        <v>3136</v>
      </c>
      <c r="H4628" s="189">
        <v>0</v>
      </c>
      <c r="L4628" s="33"/>
      <c r="M4628" s="155"/>
      <c r="T4628" s="57"/>
      <c r="AU4628" s="18" t="s">
        <v>84</v>
      </c>
    </row>
    <row r="4629" spans="2:47" s="1" customFormat="1" ht="11.25">
      <c r="B4629" s="33"/>
      <c r="D4629" s="152" t="s">
        <v>648</v>
      </c>
      <c r="F4629" s="194" t="s">
        <v>3202</v>
      </c>
      <c r="H4629" s="189">
        <v>1.94</v>
      </c>
      <c r="L4629" s="33"/>
      <c r="M4629" s="155"/>
      <c r="T4629" s="57"/>
      <c r="AU4629" s="18" t="s">
        <v>84</v>
      </c>
    </row>
    <row r="4630" spans="2:47" s="1" customFormat="1" ht="11.25">
      <c r="B4630" s="33"/>
      <c r="D4630" s="152" t="s">
        <v>648</v>
      </c>
      <c r="F4630" s="194" t="s">
        <v>3138</v>
      </c>
      <c r="H4630" s="189">
        <v>0</v>
      </c>
      <c r="L4630" s="33"/>
      <c r="M4630" s="155"/>
      <c r="T4630" s="57"/>
      <c r="AU4630" s="18" t="s">
        <v>84</v>
      </c>
    </row>
    <row r="4631" spans="2:47" s="1" customFormat="1" ht="11.25">
      <c r="B4631" s="33"/>
      <c r="D4631" s="152" t="s">
        <v>648</v>
      </c>
      <c r="F4631" s="194" t="s">
        <v>3386</v>
      </c>
      <c r="H4631" s="189">
        <v>3.5</v>
      </c>
      <c r="L4631" s="33"/>
      <c r="M4631" s="155"/>
      <c r="T4631" s="57"/>
      <c r="AU4631" s="18" t="s">
        <v>84</v>
      </c>
    </row>
    <row r="4632" spans="2:47" s="1" customFormat="1" ht="11.25">
      <c r="B4632" s="33"/>
      <c r="D4632" s="152" t="s">
        <v>648</v>
      </c>
      <c r="F4632" s="194" t="s">
        <v>3140</v>
      </c>
      <c r="H4632" s="189">
        <v>0</v>
      </c>
      <c r="L4632" s="33"/>
      <c r="M4632" s="155"/>
      <c r="T4632" s="57"/>
      <c r="AU4632" s="18" t="s">
        <v>84</v>
      </c>
    </row>
    <row r="4633" spans="2:47" s="1" customFormat="1" ht="11.25">
      <c r="B4633" s="33"/>
      <c r="D4633" s="152" t="s">
        <v>648</v>
      </c>
      <c r="F4633" s="194" t="s">
        <v>3203</v>
      </c>
      <c r="H4633" s="189">
        <v>5.47</v>
      </c>
      <c r="L4633" s="33"/>
      <c r="M4633" s="155"/>
      <c r="T4633" s="57"/>
      <c r="AU4633" s="18" t="s">
        <v>84</v>
      </c>
    </row>
    <row r="4634" spans="2:47" s="1" customFormat="1" ht="11.25">
      <c r="B4634" s="33"/>
      <c r="D4634" s="152" t="s">
        <v>648</v>
      </c>
      <c r="F4634" s="194" t="s">
        <v>3142</v>
      </c>
      <c r="H4634" s="189">
        <v>0</v>
      </c>
      <c r="L4634" s="33"/>
      <c r="M4634" s="155"/>
      <c r="T4634" s="57"/>
      <c r="AU4634" s="18" t="s">
        <v>84</v>
      </c>
    </row>
    <row r="4635" spans="2:47" s="1" customFormat="1" ht="11.25">
      <c r="B4635" s="33"/>
      <c r="D4635" s="152" t="s">
        <v>648</v>
      </c>
      <c r="F4635" s="194" t="s">
        <v>3201</v>
      </c>
      <c r="H4635" s="189">
        <v>19.420000000000002</v>
      </c>
      <c r="L4635" s="33"/>
      <c r="M4635" s="155"/>
      <c r="T4635" s="57"/>
      <c r="AU4635" s="18" t="s">
        <v>84</v>
      </c>
    </row>
    <row r="4636" spans="2:47" s="1" customFormat="1" ht="11.25">
      <c r="B4636" s="33"/>
      <c r="D4636" s="152" t="s">
        <v>648</v>
      </c>
      <c r="F4636" s="194" t="s">
        <v>3143</v>
      </c>
      <c r="H4636" s="189">
        <v>0</v>
      </c>
      <c r="L4636" s="33"/>
      <c r="M4636" s="155"/>
      <c r="T4636" s="57"/>
      <c r="AU4636" s="18" t="s">
        <v>84</v>
      </c>
    </row>
    <row r="4637" spans="2:47" s="1" customFormat="1" ht="11.25">
      <c r="B4637" s="33"/>
      <c r="D4637" s="152" t="s">
        <v>648</v>
      </c>
      <c r="F4637" s="194" t="s">
        <v>3202</v>
      </c>
      <c r="H4637" s="189">
        <v>1.94</v>
      </c>
      <c r="L4637" s="33"/>
      <c r="M4637" s="155"/>
      <c r="T4637" s="57"/>
      <c r="AU4637" s="18" t="s">
        <v>84</v>
      </c>
    </row>
    <row r="4638" spans="2:47" s="1" customFormat="1" ht="11.25">
      <c r="B4638" s="33"/>
      <c r="D4638" s="152" t="s">
        <v>648</v>
      </c>
      <c r="F4638" s="194" t="s">
        <v>3144</v>
      </c>
      <c r="H4638" s="189">
        <v>0</v>
      </c>
      <c r="L4638" s="33"/>
      <c r="M4638" s="155"/>
      <c r="T4638" s="57"/>
      <c r="AU4638" s="18" t="s">
        <v>84</v>
      </c>
    </row>
    <row r="4639" spans="2:47" s="1" customFormat="1" ht="11.25">
      <c r="B4639" s="33"/>
      <c r="D4639" s="152" t="s">
        <v>648</v>
      </c>
      <c r="F4639" s="194" t="s">
        <v>3386</v>
      </c>
      <c r="H4639" s="189">
        <v>3.5</v>
      </c>
      <c r="L4639" s="33"/>
      <c r="M4639" s="155"/>
      <c r="T4639" s="57"/>
      <c r="AU4639" s="18" t="s">
        <v>84</v>
      </c>
    </row>
    <row r="4640" spans="2:47" s="1" customFormat="1" ht="11.25">
      <c r="B4640" s="33"/>
      <c r="D4640" s="152" t="s">
        <v>648</v>
      </c>
      <c r="F4640" s="194" t="s">
        <v>4330</v>
      </c>
      <c r="H4640" s="189">
        <v>0</v>
      </c>
      <c r="L4640" s="33"/>
      <c r="M4640" s="155"/>
      <c r="T4640" s="57"/>
      <c r="AU4640" s="18" t="s">
        <v>84</v>
      </c>
    </row>
    <row r="4641" spans="2:47" s="1" customFormat="1" ht="11.25">
      <c r="B4641" s="33"/>
      <c r="D4641" s="152" t="s">
        <v>648</v>
      </c>
      <c r="F4641" s="194" t="s">
        <v>4578</v>
      </c>
      <c r="H4641" s="189">
        <v>383.89</v>
      </c>
      <c r="L4641" s="33"/>
      <c r="M4641" s="155"/>
      <c r="T4641" s="57"/>
      <c r="AU4641" s="18" t="s">
        <v>84</v>
      </c>
    </row>
    <row r="4642" spans="2:47" s="1" customFormat="1" ht="11.25">
      <c r="B4642" s="33"/>
      <c r="D4642" s="152" t="s">
        <v>648</v>
      </c>
      <c r="F4642" s="194" t="s">
        <v>4579</v>
      </c>
      <c r="H4642" s="189">
        <v>0</v>
      </c>
      <c r="L4642" s="33"/>
      <c r="M4642" s="155"/>
      <c r="T4642" s="57"/>
      <c r="AU4642" s="18" t="s">
        <v>84</v>
      </c>
    </row>
    <row r="4643" spans="2:47" s="1" customFormat="1" ht="11.25">
      <c r="B4643" s="33"/>
      <c r="D4643" s="152" t="s">
        <v>648</v>
      </c>
      <c r="F4643" s="194" t="s">
        <v>4580</v>
      </c>
      <c r="H4643" s="189">
        <v>522.91999999999996</v>
      </c>
      <c r="L4643" s="33"/>
      <c r="M4643" s="155"/>
      <c r="T4643" s="57"/>
      <c r="AU4643" s="18" t="s">
        <v>84</v>
      </c>
    </row>
    <row r="4644" spans="2:47" s="1" customFormat="1" ht="11.25">
      <c r="B4644" s="33"/>
      <c r="D4644" s="152" t="s">
        <v>648</v>
      </c>
      <c r="F4644" s="194" t="s">
        <v>1</v>
      </c>
      <c r="H4644" s="189">
        <v>0</v>
      </c>
      <c r="L4644" s="33"/>
      <c r="M4644" s="155"/>
      <c r="T4644" s="57"/>
      <c r="AU4644" s="18" t="s">
        <v>84</v>
      </c>
    </row>
    <row r="4645" spans="2:47" s="1" customFormat="1" ht="11.25">
      <c r="B4645" s="33"/>
      <c r="D4645" s="152" t="s">
        <v>648</v>
      </c>
      <c r="F4645" s="194" t="s">
        <v>3155</v>
      </c>
      <c r="H4645" s="189">
        <v>0</v>
      </c>
      <c r="L4645" s="33"/>
      <c r="M4645" s="155"/>
      <c r="T4645" s="57"/>
      <c r="AU4645" s="18" t="s">
        <v>84</v>
      </c>
    </row>
    <row r="4646" spans="2:47" s="1" customFormat="1" ht="11.25">
      <c r="B4646" s="33"/>
      <c r="D4646" s="152" t="s">
        <v>648</v>
      </c>
      <c r="F4646" s="194" t="s">
        <v>3397</v>
      </c>
      <c r="H4646" s="189">
        <v>8.93</v>
      </c>
      <c r="L4646" s="33"/>
      <c r="M4646" s="155"/>
      <c r="T4646" s="57"/>
      <c r="AU4646" s="18" t="s">
        <v>84</v>
      </c>
    </row>
    <row r="4647" spans="2:47" s="1" customFormat="1" ht="11.25">
      <c r="B4647" s="33"/>
      <c r="D4647" s="152" t="s">
        <v>648</v>
      </c>
      <c r="F4647" s="194" t="s">
        <v>3157</v>
      </c>
      <c r="H4647" s="189">
        <v>0</v>
      </c>
      <c r="L4647" s="33"/>
      <c r="M4647" s="155"/>
      <c r="T4647" s="57"/>
      <c r="AU4647" s="18" t="s">
        <v>84</v>
      </c>
    </row>
    <row r="4648" spans="2:47" s="1" customFormat="1" ht="11.25">
      <c r="B4648" s="33"/>
      <c r="D4648" s="152" t="s">
        <v>648</v>
      </c>
      <c r="F4648" s="194" t="s">
        <v>3398</v>
      </c>
      <c r="H4648" s="189">
        <v>5.68</v>
      </c>
      <c r="L4648" s="33"/>
      <c r="M4648" s="155"/>
      <c r="T4648" s="57"/>
      <c r="AU4648" s="18" t="s">
        <v>84</v>
      </c>
    </row>
    <row r="4649" spans="2:47" s="1" customFormat="1" ht="11.25">
      <c r="B4649" s="33"/>
      <c r="D4649" s="152" t="s">
        <v>648</v>
      </c>
      <c r="F4649" s="194" t="s">
        <v>3159</v>
      </c>
      <c r="H4649" s="189">
        <v>0</v>
      </c>
      <c r="L4649" s="33"/>
      <c r="M4649" s="155"/>
      <c r="T4649" s="57"/>
      <c r="AU4649" s="18" t="s">
        <v>84</v>
      </c>
    </row>
    <row r="4650" spans="2:47" s="1" customFormat="1" ht="11.25">
      <c r="B4650" s="33"/>
      <c r="D4650" s="152" t="s">
        <v>648</v>
      </c>
      <c r="F4650" s="194" t="s">
        <v>3399</v>
      </c>
      <c r="H4650" s="189">
        <v>3.88</v>
      </c>
      <c r="L4650" s="33"/>
      <c r="M4650" s="155"/>
      <c r="T4650" s="57"/>
      <c r="AU4650" s="18" t="s">
        <v>84</v>
      </c>
    </row>
    <row r="4651" spans="2:47" s="1" customFormat="1" ht="11.25">
      <c r="B4651" s="33"/>
      <c r="D4651" s="152" t="s">
        <v>648</v>
      </c>
      <c r="F4651" s="194" t="s">
        <v>325</v>
      </c>
      <c r="H4651" s="189">
        <v>1432.6220000000001</v>
      </c>
      <c r="L4651" s="33"/>
      <c r="M4651" s="155"/>
      <c r="T4651" s="57"/>
      <c r="AU4651" s="18" t="s">
        <v>84</v>
      </c>
    </row>
    <row r="4652" spans="2:47" s="1" customFormat="1" ht="11.25">
      <c r="B4652" s="33"/>
      <c r="D4652" s="152" t="s">
        <v>648</v>
      </c>
      <c r="F4652" s="193" t="s">
        <v>4581</v>
      </c>
      <c r="L4652" s="33"/>
      <c r="M4652" s="155"/>
      <c r="T4652" s="57"/>
      <c r="AU4652" s="18" t="s">
        <v>84</v>
      </c>
    </row>
    <row r="4653" spans="2:47" s="1" customFormat="1" ht="11.25">
      <c r="B4653" s="33"/>
      <c r="D4653" s="152" t="s">
        <v>648</v>
      </c>
      <c r="F4653" s="194" t="s">
        <v>3459</v>
      </c>
      <c r="H4653" s="189">
        <v>0</v>
      </c>
      <c r="L4653" s="33"/>
      <c r="M4653" s="155"/>
      <c r="T4653" s="57"/>
      <c r="AU4653" s="18" t="s">
        <v>84</v>
      </c>
    </row>
    <row r="4654" spans="2:47" s="1" customFormat="1" ht="11.25">
      <c r="B4654" s="33"/>
      <c r="D4654" s="152" t="s">
        <v>648</v>
      </c>
      <c r="F4654" s="194" t="s">
        <v>4582</v>
      </c>
      <c r="H4654" s="189">
        <v>19.8</v>
      </c>
      <c r="L4654" s="33"/>
      <c r="M4654" s="155"/>
      <c r="T4654" s="57"/>
      <c r="AU4654" s="18" t="s">
        <v>84</v>
      </c>
    </row>
    <row r="4655" spans="2:47" s="1" customFormat="1" ht="11.25">
      <c r="B4655" s="33"/>
      <c r="D4655" s="152" t="s">
        <v>648</v>
      </c>
      <c r="F4655" s="194" t="s">
        <v>3552</v>
      </c>
      <c r="H4655" s="189">
        <v>0</v>
      </c>
      <c r="L4655" s="33"/>
      <c r="M4655" s="155"/>
      <c r="T4655" s="57"/>
      <c r="AU4655" s="18" t="s">
        <v>84</v>
      </c>
    </row>
    <row r="4656" spans="2:47" s="1" customFormat="1" ht="11.25">
      <c r="B4656" s="33"/>
      <c r="D4656" s="152" t="s">
        <v>648</v>
      </c>
      <c r="F4656" s="194" t="s">
        <v>4583</v>
      </c>
      <c r="H4656" s="189">
        <v>76.025999999999996</v>
      </c>
      <c r="L4656" s="33"/>
      <c r="M4656" s="155"/>
      <c r="T4656" s="57"/>
      <c r="AU4656" s="18" t="s">
        <v>84</v>
      </c>
    </row>
    <row r="4657" spans="2:47" s="1" customFormat="1" ht="11.25">
      <c r="B4657" s="33"/>
      <c r="D4657" s="152" t="s">
        <v>648</v>
      </c>
      <c r="F4657" s="194" t="s">
        <v>3554</v>
      </c>
      <c r="H4657" s="189">
        <v>0</v>
      </c>
      <c r="L4657" s="33"/>
      <c r="M4657" s="155"/>
      <c r="T4657" s="57"/>
      <c r="AU4657" s="18" t="s">
        <v>84</v>
      </c>
    </row>
    <row r="4658" spans="2:47" s="1" customFormat="1" ht="11.25">
      <c r="B4658" s="33"/>
      <c r="D4658" s="152" t="s">
        <v>648</v>
      </c>
      <c r="F4658" s="194" t="s">
        <v>4584</v>
      </c>
      <c r="H4658" s="189">
        <v>28.41</v>
      </c>
      <c r="L4658" s="33"/>
      <c r="M4658" s="155"/>
      <c r="T4658" s="57"/>
      <c r="AU4658" s="18" t="s">
        <v>84</v>
      </c>
    </row>
    <row r="4659" spans="2:47" s="1" customFormat="1" ht="11.25">
      <c r="B4659" s="33"/>
      <c r="D4659" s="152" t="s">
        <v>648</v>
      </c>
      <c r="F4659" s="194" t="s">
        <v>3560</v>
      </c>
      <c r="H4659" s="189">
        <v>0</v>
      </c>
      <c r="L4659" s="33"/>
      <c r="M4659" s="155"/>
      <c r="T4659" s="57"/>
      <c r="AU4659" s="18" t="s">
        <v>84</v>
      </c>
    </row>
    <row r="4660" spans="2:47" s="1" customFormat="1" ht="11.25">
      <c r="B4660" s="33"/>
      <c r="D4660" s="152" t="s">
        <v>648</v>
      </c>
      <c r="F4660" s="194" t="s">
        <v>4585</v>
      </c>
      <c r="H4660" s="189">
        <v>84.555000000000007</v>
      </c>
      <c r="L4660" s="33"/>
      <c r="M4660" s="155"/>
      <c r="T4660" s="57"/>
      <c r="AU4660" s="18" t="s">
        <v>84</v>
      </c>
    </row>
    <row r="4661" spans="2:47" s="1" customFormat="1" ht="11.25">
      <c r="B4661" s="33"/>
      <c r="D4661" s="152" t="s">
        <v>648</v>
      </c>
      <c r="F4661" s="194" t="s">
        <v>4330</v>
      </c>
      <c r="H4661" s="189">
        <v>0</v>
      </c>
      <c r="L4661" s="33"/>
      <c r="M4661" s="155"/>
      <c r="T4661" s="57"/>
      <c r="AU4661" s="18" t="s">
        <v>84</v>
      </c>
    </row>
    <row r="4662" spans="2:47" s="1" customFormat="1" ht="11.25">
      <c r="B4662" s="33"/>
      <c r="D4662" s="152" t="s">
        <v>648</v>
      </c>
      <c r="F4662" s="194" t="s">
        <v>4586</v>
      </c>
      <c r="H4662" s="189">
        <v>280.70800000000003</v>
      </c>
      <c r="L4662" s="33"/>
      <c r="M4662" s="155"/>
      <c r="T4662" s="57"/>
      <c r="AU4662" s="18" t="s">
        <v>84</v>
      </c>
    </row>
    <row r="4663" spans="2:47" s="1" customFormat="1" ht="11.25">
      <c r="B4663" s="33"/>
      <c r="D4663" s="152" t="s">
        <v>648</v>
      </c>
      <c r="F4663" s="194" t="s">
        <v>4579</v>
      </c>
      <c r="H4663" s="189">
        <v>0</v>
      </c>
      <c r="L4663" s="33"/>
      <c r="M4663" s="155"/>
      <c r="T4663" s="57"/>
      <c r="AU4663" s="18" t="s">
        <v>84</v>
      </c>
    </row>
    <row r="4664" spans="2:47" s="1" customFormat="1" ht="11.25">
      <c r="B4664" s="33"/>
      <c r="D4664" s="152" t="s">
        <v>648</v>
      </c>
      <c r="F4664" s="194" t="s">
        <v>4587</v>
      </c>
      <c r="H4664" s="189">
        <v>338.24</v>
      </c>
      <c r="L4664" s="33"/>
      <c r="M4664" s="155"/>
      <c r="T4664" s="57"/>
      <c r="AU4664" s="18" t="s">
        <v>84</v>
      </c>
    </row>
    <row r="4665" spans="2:47" s="1" customFormat="1" ht="11.25">
      <c r="B4665" s="33"/>
      <c r="D4665" s="152" t="s">
        <v>648</v>
      </c>
      <c r="F4665" s="194" t="s">
        <v>325</v>
      </c>
      <c r="H4665" s="189">
        <v>827.73900000000003</v>
      </c>
      <c r="L4665" s="33"/>
      <c r="M4665" s="155"/>
      <c r="T4665" s="57"/>
      <c r="AU4665" s="18" t="s">
        <v>84</v>
      </c>
    </row>
    <row r="4666" spans="2:47" s="1" customFormat="1" ht="11.25">
      <c r="B4666" s="33"/>
      <c r="D4666" s="152" t="s">
        <v>648</v>
      </c>
      <c r="F4666" s="187" t="s">
        <v>2306</v>
      </c>
      <c r="L4666" s="33"/>
      <c r="M4666" s="155"/>
      <c r="T4666" s="57"/>
      <c r="AU4666" s="18" t="s">
        <v>84</v>
      </c>
    </row>
    <row r="4667" spans="2:47" s="1" customFormat="1" ht="11.25">
      <c r="B4667" s="33"/>
      <c r="D4667" s="152" t="s">
        <v>648</v>
      </c>
      <c r="F4667" s="188" t="s">
        <v>3087</v>
      </c>
      <c r="H4667" s="189">
        <v>0</v>
      </c>
      <c r="L4667" s="33"/>
      <c r="M4667" s="155"/>
      <c r="T4667" s="57"/>
      <c r="AU4667" s="18" t="s">
        <v>84</v>
      </c>
    </row>
    <row r="4668" spans="2:47" s="1" customFormat="1" ht="11.25">
      <c r="B4668" s="33"/>
      <c r="D4668" s="152" t="s">
        <v>648</v>
      </c>
      <c r="F4668" s="188" t="s">
        <v>4588</v>
      </c>
      <c r="H4668" s="189">
        <v>45.75</v>
      </c>
      <c r="L4668" s="33"/>
      <c r="M4668" s="155"/>
      <c r="T4668" s="57"/>
      <c r="AU4668" s="18" t="s">
        <v>84</v>
      </c>
    </row>
    <row r="4669" spans="2:47" s="1" customFormat="1" ht="11.25">
      <c r="B4669" s="33"/>
      <c r="D4669" s="152" t="s">
        <v>648</v>
      </c>
      <c r="F4669" s="188" t="s">
        <v>3100</v>
      </c>
      <c r="H4669" s="189">
        <v>0</v>
      </c>
      <c r="L4669" s="33"/>
      <c r="M4669" s="155"/>
      <c r="T4669" s="57"/>
      <c r="AU4669" s="18" t="s">
        <v>84</v>
      </c>
    </row>
    <row r="4670" spans="2:47" s="1" customFormat="1" ht="11.25">
      <c r="B4670" s="33"/>
      <c r="D4670" s="152" t="s">
        <v>648</v>
      </c>
      <c r="F4670" s="188" t="s">
        <v>1</v>
      </c>
      <c r="H4670" s="189">
        <v>0</v>
      </c>
      <c r="L4670" s="33"/>
      <c r="M4670" s="155"/>
      <c r="T4670" s="57"/>
      <c r="AU4670" s="18" t="s">
        <v>84</v>
      </c>
    </row>
    <row r="4671" spans="2:47" s="1" customFormat="1" ht="11.25">
      <c r="B4671" s="33"/>
      <c r="D4671" s="152" t="s">
        <v>648</v>
      </c>
      <c r="F4671" s="188" t="s">
        <v>3102</v>
      </c>
      <c r="H4671" s="189">
        <v>0</v>
      </c>
      <c r="L4671" s="33"/>
      <c r="M4671" s="155"/>
      <c r="T4671" s="57"/>
      <c r="AU4671" s="18" t="s">
        <v>84</v>
      </c>
    </row>
    <row r="4672" spans="2:47" s="1" customFormat="1" ht="11.25">
      <c r="B4672" s="33"/>
      <c r="D4672" s="152" t="s">
        <v>648</v>
      </c>
      <c r="F4672" s="188" t="s">
        <v>1</v>
      </c>
      <c r="H4672" s="189">
        <v>0</v>
      </c>
      <c r="L4672" s="33"/>
      <c r="M4672" s="155"/>
      <c r="T4672" s="57"/>
      <c r="AU4672" s="18" t="s">
        <v>84</v>
      </c>
    </row>
    <row r="4673" spans="2:47" s="1" customFormat="1" ht="11.25">
      <c r="B4673" s="33"/>
      <c r="D4673" s="152" t="s">
        <v>648</v>
      </c>
      <c r="F4673" s="188" t="s">
        <v>3104</v>
      </c>
      <c r="H4673" s="189">
        <v>0</v>
      </c>
      <c r="L4673" s="33"/>
      <c r="M4673" s="155"/>
      <c r="T4673" s="57"/>
      <c r="AU4673" s="18" t="s">
        <v>84</v>
      </c>
    </row>
    <row r="4674" spans="2:47" s="1" customFormat="1" ht="11.25">
      <c r="B4674" s="33"/>
      <c r="D4674" s="152" t="s">
        <v>648</v>
      </c>
      <c r="F4674" s="188" t="s">
        <v>4589</v>
      </c>
      <c r="H4674" s="189">
        <v>24.45</v>
      </c>
      <c r="L4674" s="33"/>
      <c r="M4674" s="155"/>
      <c r="T4674" s="57"/>
      <c r="AU4674" s="18" t="s">
        <v>84</v>
      </c>
    </row>
    <row r="4675" spans="2:47" s="1" customFormat="1" ht="11.25">
      <c r="B4675" s="33"/>
      <c r="D4675" s="152" t="s">
        <v>648</v>
      </c>
      <c r="F4675" s="188" t="s">
        <v>3106</v>
      </c>
      <c r="H4675" s="189">
        <v>0</v>
      </c>
      <c r="L4675" s="33"/>
      <c r="M4675" s="155"/>
      <c r="T4675" s="57"/>
      <c r="AU4675" s="18" t="s">
        <v>84</v>
      </c>
    </row>
    <row r="4676" spans="2:47" s="1" customFormat="1" ht="11.25">
      <c r="B4676" s="33"/>
      <c r="D4676" s="152" t="s">
        <v>648</v>
      </c>
      <c r="F4676" s="188" t="s">
        <v>4590</v>
      </c>
      <c r="H4676" s="189">
        <v>18.375</v>
      </c>
      <c r="L4676" s="33"/>
      <c r="M4676" s="155"/>
      <c r="T4676" s="57"/>
      <c r="AU4676" s="18" t="s">
        <v>84</v>
      </c>
    </row>
    <row r="4677" spans="2:47" s="1" customFormat="1" ht="11.25">
      <c r="B4677" s="33"/>
      <c r="D4677" s="152" t="s">
        <v>648</v>
      </c>
      <c r="F4677" s="188" t="s">
        <v>3108</v>
      </c>
      <c r="H4677" s="189">
        <v>0</v>
      </c>
      <c r="L4677" s="33"/>
      <c r="M4677" s="155"/>
      <c r="T4677" s="57"/>
      <c r="AU4677" s="18" t="s">
        <v>84</v>
      </c>
    </row>
    <row r="4678" spans="2:47" s="1" customFormat="1" ht="11.25">
      <c r="B4678" s="33"/>
      <c r="D4678" s="152" t="s">
        <v>648</v>
      </c>
      <c r="F4678" s="188" t="s">
        <v>1</v>
      </c>
      <c r="H4678" s="189">
        <v>0</v>
      </c>
      <c r="L4678" s="33"/>
      <c r="M4678" s="155"/>
      <c r="T4678" s="57"/>
      <c r="AU4678" s="18" t="s">
        <v>84</v>
      </c>
    </row>
    <row r="4679" spans="2:47" s="1" customFormat="1" ht="11.25">
      <c r="B4679" s="33"/>
      <c r="D4679" s="152" t="s">
        <v>648</v>
      </c>
      <c r="F4679" s="188" t="s">
        <v>3110</v>
      </c>
      <c r="H4679" s="189">
        <v>0</v>
      </c>
      <c r="L4679" s="33"/>
      <c r="M4679" s="155"/>
      <c r="T4679" s="57"/>
      <c r="AU4679" s="18" t="s">
        <v>84</v>
      </c>
    </row>
    <row r="4680" spans="2:47" s="1" customFormat="1" ht="11.25">
      <c r="B4680" s="33"/>
      <c r="D4680" s="152" t="s">
        <v>648</v>
      </c>
      <c r="F4680" s="188" t="s">
        <v>1</v>
      </c>
      <c r="H4680" s="189">
        <v>0</v>
      </c>
      <c r="L4680" s="33"/>
      <c r="M4680" s="155"/>
      <c r="T4680" s="57"/>
      <c r="AU4680" s="18" t="s">
        <v>84</v>
      </c>
    </row>
    <row r="4681" spans="2:47" s="1" customFormat="1" ht="11.25">
      <c r="B4681" s="33"/>
      <c r="D4681" s="152" t="s">
        <v>648</v>
      </c>
      <c r="F4681" s="188" t="s">
        <v>3112</v>
      </c>
      <c r="H4681" s="189">
        <v>0</v>
      </c>
      <c r="L4681" s="33"/>
      <c r="M4681" s="155"/>
      <c r="T4681" s="57"/>
      <c r="AU4681" s="18" t="s">
        <v>84</v>
      </c>
    </row>
    <row r="4682" spans="2:47" s="1" customFormat="1" ht="11.25">
      <c r="B4682" s="33"/>
      <c r="D4682" s="152" t="s">
        <v>648</v>
      </c>
      <c r="F4682" s="188" t="s">
        <v>1</v>
      </c>
      <c r="H4682" s="189">
        <v>0</v>
      </c>
      <c r="L4682" s="33"/>
      <c r="M4682" s="155"/>
      <c r="T4682" s="57"/>
      <c r="AU4682" s="18" t="s">
        <v>84</v>
      </c>
    </row>
    <row r="4683" spans="2:47" s="1" customFormat="1" ht="11.25">
      <c r="B4683" s="33"/>
      <c r="D4683" s="152" t="s">
        <v>648</v>
      </c>
      <c r="F4683" s="188" t="s">
        <v>3114</v>
      </c>
      <c r="H4683" s="189">
        <v>0</v>
      </c>
      <c r="L4683" s="33"/>
      <c r="M4683" s="155"/>
      <c r="T4683" s="57"/>
      <c r="AU4683" s="18" t="s">
        <v>84</v>
      </c>
    </row>
    <row r="4684" spans="2:47" s="1" customFormat="1" ht="11.25">
      <c r="B4684" s="33"/>
      <c r="D4684" s="152" t="s">
        <v>648</v>
      </c>
      <c r="F4684" s="188" t="s">
        <v>1</v>
      </c>
      <c r="H4684" s="189">
        <v>0</v>
      </c>
      <c r="L4684" s="33"/>
      <c r="M4684" s="155"/>
      <c r="T4684" s="57"/>
      <c r="AU4684" s="18" t="s">
        <v>84</v>
      </c>
    </row>
    <row r="4685" spans="2:47" s="1" customFormat="1" ht="11.25">
      <c r="B4685" s="33"/>
      <c r="D4685" s="152" t="s">
        <v>648</v>
      </c>
      <c r="F4685" s="188" t="s">
        <v>3116</v>
      </c>
      <c r="H4685" s="189">
        <v>0</v>
      </c>
      <c r="L4685" s="33"/>
      <c r="M4685" s="155"/>
      <c r="T4685" s="57"/>
      <c r="AU4685" s="18" t="s">
        <v>84</v>
      </c>
    </row>
    <row r="4686" spans="2:47" s="1" customFormat="1" ht="11.25">
      <c r="B4686" s="33"/>
      <c r="D4686" s="152" t="s">
        <v>648</v>
      </c>
      <c r="F4686" s="188" t="s">
        <v>1</v>
      </c>
      <c r="H4686" s="189">
        <v>0</v>
      </c>
      <c r="L4686" s="33"/>
      <c r="M4686" s="155"/>
      <c r="T4686" s="57"/>
      <c r="AU4686" s="18" t="s">
        <v>84</v>
      </c>
    </row>
    <row r="4687" spans="2:47" s="1" customFormat="1" ht="11.25">
      <c r="B4687" s="33"/>
      <c r="D4687" s="152" t="s">
        <v>648</v>
      </c>
      <c r="F4687" s="188" t="s">
        <v>3118</v>
      </c>
      <c r="H4687" s="189">
        <v>0</v>
      </c>
      <c r="L4687" s="33"/>
      <c r="M4687" s="155"/>
      <c r="T4687" s="57"/>
      <c r="AU4687" s="18" t="s">
        <v>84</v>
      </c>
    </row>
    <row r="4688" spans="2:47" s="1" customFormat="1" ht="11.25">
      <c r="B4688" s="33"/>
      <c r="D4688" s="152" t="s">
        <v>648</v>
      </c>
      <c r="F4688" s="188" t="s">
        <v>1</v>
      </c>
      <c r="H4688" s="189">
        <v>0</v>
      </c>
      <c r="L4688" s="33"/>
      <c r="M4688" s="155"/>
      <c r="T4688" s="57"/>
      <c r="AU4688" s="18" t="s">
        <v>84</v>
      </c>
    </row>
    <row r="4689" spans="2:47" s="1" customFormat="1" ht="11.25">
      <c r="B4689" s="33"/>
      <c r="D4689" s="152" t="s">
        <v>648</v>
      </c>
      <c r="F4689" s="188" t="s">
        <v>3089</v>
      </c>
      <c r="H4689" s="189">
        <v>0</v>
      </c>
      <c r="L4689" s="33"/>
      <c r="M4689" s="155"/>
      <c r="T4689" s="57"/>
      <c r="AU4689" s="18" t="s">
        <v>84</v>
      </c>
    </row>
    <row r="4690" spans="2:47" s="1" customFormat="1" ht="11.25">
      <c r="B4690" s="33"/>
      <c r="D4690" s="152" t="s">
        <v>648</v>
      </c>
      <c r="F4690" s="188" t="s">
        <v>1</v>
      </c>
      <c r="H4690" s="189">
        <v>0</v>
      </c>
      <c r="L4690" s="33"/>
      <c r="M4690" s="155"/>
      <c r="T4690" s="57"/>
      <c r="AU4690" s="18" t="s">
        <v>84</v>
      </c>
    </row>
    <row r="4691" spans="2:47" s="1" customFormat="1" ht="11.25">
      <c r="B4691" s="33"/>
      <c r="D4691" s="152" t="s">
        <v>648</v>
      </c>
      <c r="F4691" s="188" t="s">
        <v>777</v>
      </c>
      <c r="H4691" s="189">
        <v>0</v>
      </c>
      <c r="L4691" s="33"/>
      <c r="M4691" s="155"/>
      <c r="T4691" s="57"/>
      <c r="AU4691" s="18" t="s">
        <v>84</v>
      </c>
    </row>
    <row r="4692" spans="2:47" s="1" customFormat="1" ht="11.25">
      <c r="B4692" s="33"/>
      <c r="D4692" s="152" t="s">
        <v>648</v>
      </c>
      <c r="F4692" s="188" t="s">
        <v>4591</v>
      </c>
      <c r="H4692" s="189">
        <v>31.95</v>
      </c>
      <c r="L4692" s="33"/>
      <c r="M4692" s="155"/>
      <c r="T4692" s="57"/>
      <c r="AU4692" s="18" t="s">
        <v>84</v>
      </c>
    </row>
    <row r="4693" spans="2:47" s="1" customFormat="1" ht="11.25">
      <c r="B4693" s="33"/>
      <c r="D4693" s="152" t="s">
        <v>648</v>
      </c>
      <c r="F4693" s="188" t="s">
        <v>3459</v>
      </c>
      <c r="H4693" s="189">
        <v>0</v>
      </c>
      <c r="L4693" s="33"/>
      <c r="M4693" s="155"/>
      <c r="T4693" s="57"/>
      <c r="AU4693" s="18" t="s">
        <v>84</v>
      </c>
    </row>
    <row r="4694" spans="2:47" s="1" customFormat="1" ht="11.25">
      <c r="B4694" s="33"/>
      <c r="D4694" s="152" t="s">
        <v>648</v>
      </c>
      <c r="F4694" s="188" t="s">
        <v>4592</v>
      </c>
      <c r="H4694" s="189">
        <v>20.399999999999999</v>
      </c>
      <c r="L4694" s="33"/>
      <c r="M4694" s="155"/>
      <c r="T4694" s="57"/>
      <c r="AU4694" s="18" t="s">
        <v>84</v>
      </c>
    </row>
    <row r="4695" spans="2:47" s="1" customFormat="1" ht="11.25">
      <c r="B4695" s="33"/>
      <c r="D4695" s="152" t="s">
        <v>648</v>
      </c>
      <c r="F4695" s="188" t="s">
        <v>3552</v>
      </c>
      <c r="H4695" s="189">
        <v>0</v>
      </c>
      <c r="L4695" s="33"/>
      <c r="M4695" s="155"/>
      <c r="T4695" s="57"/>
      <c r="AU4695" s="18" t="s">
        <v>84</v>
      </c>
    </row>
    <row r="4696" spans="2:47" s="1" customFormat="1" ht="11.25">
      <c r="B4696" s="33"/>
      <c r="D4696" s="152" t="s">
        <v>648</v>
      </c>
      <c r="F4696" s="188" t="s">
        <v>4593</v>
      </c>
      <c r="H4696" s="189">
        <v>35.700000000000003</v>
      </c>
      <c r="L4696" s="33"/>
      <c r="M4696" s="155"/>
      <c r="T4696" s="57"/>
      <c r="AU4696" s="18" t="s">
        <v>84</v>
      </c>
    </row>
    <row r="4697" spans="2:47" s="1" customFormat="1" ht="11.25">
      <c r="B4697" s="33"/>
      <c r="D4697" s="152" t="s">
        <v>648</v>
      </c>
      <c r="F4697" s="188" t="s">
        <v>3554</v>
      </c>
      <c r="H4697" s="189">
        <v>0</v>
      </c>
      <c r="L4697" s="33"/>
      <c r="M4697" s="155"/>
      <c r="T4697" s="57"/>
      <c r="AU4697" s="18" t="s">
        <v>84</v>
      </c>
    </row>
    <row r="4698" spans="2:47" s="1" customFormat="1" ht="11.25">
      <c r="B4698" s="33"/>
      <c r="D4698" s="152" t="s">
        <v>648</v>
      </c>
      <c r="F4698" s="188" t="s">
        <v>1</v>
      </c>
      <c r="H4698" s="189">
        <v>0</v>
      </c>
      <c r="L4698" s="33"/>
      <c r="M4698" s="155"/>
      <c r="T4698" s="57"/>
      <c r="AU4698" s="18" t="s">
        <v>84</v>
      </c>
    </row>
    <row r="4699" spans="2:47" s="1" customFormat="1" ht="11.25">
      <c r="B4699" s="33"/>
      <c r="D4699" s="152" t="s">
        <v>648</v>
      </c>
      <c r="F4699" s="188" t="s">
        <v>3556</v>
      </c>
      <c r="H4699" s="189">
        <v>0</v>
      </c>
      <c r="L4699" s="33"/>
      <c r="M4699" s="155"/>
      <c r="T4699" s="57"/>
      <c r="AU4699" s="18" t="s">
        <v>84</v>
      </c>
    </row>
    <row r="4700" spans="2:47" s="1" customFormat="1" ht="11.25">
      <c r="B4700" s="33"/>
      <c r="D4700" s="152" t="s">
        <v>648</v>
      </c>
      <c r="F4700" s="188" t="s">
        <v>4594</v>
      </c>
      <c r="H4700" s="189">
        <v>16.8</v>
      </c>
      <c r="L4700" s="33"/>
      <c r="M4700" s="155"/>
      <c r="T4700" s="57"/>
      <c r="AU4700" s="18" t="s">
        <v>84</v>
      </c>
    </row>
    <row r="4701" spans="2:47" s="1" customFormat="1" ht="11.25">
      <c r="B4701" s="33"/>
      <c r="D4701" s="152" t="s">
        <v>648</v>
      </c>
      <c r="F4701" s="188" t="s">
        <v>3558</v>
      </c>
      <c r="H4701" s="189">
        <v>0</v>
      </c>
      <c r="L4701" s="33"/>
      <c r="M4701" s="155"/>
      <c r="T4701" s="57"/>
      <c r="AU4701" s="18" t="s">
        <v>84</v>
      </c>
    </row>
    <row r="4702" spans="2:47" s="1" customFormat="1" ht="11.25">
      <c r="B4702" s="33"/>
      <c r="D4702" s="152" t="s">
        <v>648</v>
      </c>
      <c r="F4702" s="188" t="s">
        <v>4595</v>
      </c>
      <c r="H4702" s="189">
        <v>24.45</v>
      </c>
      <c r="L4702" s="33"/>
      <c r="M4702" s="155"/>
      <c r="T4702" s="57"/>
      <c r="AU4702" s="18" t="s">
        <v>84</v>
      </c>
    </row>
    <row r="4703" spans="2:47" s="1" customFormat="1" ht="11.25">
      <c r="B4703" s="33"/>
      <c r="D4703" s="152" t="s">
        <v>648</v>
      </c>
      <c r="F4703" s="188" t="s">
        <v>3121</v>
      </c>
      <c r="H4703" s="189">
        <v>0</v>
      </c>
      <c r="L4703" s="33"/>
      <c r="M4703" s="155"/>
      <c r="T4703" s="57"/>
      <c r="AU4703" s="18" t="s">
        <v>84</v>
      </c>
    </row>
    <row r="4704" spans="2:47" s="1" customFormat="1" ht="11.25">
      <c r="B4704" s="33"/>
      <c r="D4704" s="152" t="s">
        <v>648</v>
      </c>
      <c r="F4704" s="188" t="s">
        <v>4596</v>
      </c>
      <c r="H4704" s="189">
        <v>31.5</v>
      </c>
      <c r="L4704" s="33"/>
      <c r="M4704" s="155"/>
      <c r="T4704" s="57"/>
      <c r="AU4704" s="18" t="s">
        <v>84</v>
      </c>
    </row>
    <row r="4705" spans="2:47" s="1" customFormat="1" ht="11.25">
      <c r="B4705" s="33"/>
      <c r="D4705" s="152" t="s">
        <v>648</v>
      </c>
      <c r="F4705" s="188" t="s">
        <v>3373</v>
      </c>
      <c r="H4705" s="189">
        <v>0</v>
      </c>
      <c r="L4705" s="33"/>
      <c r="M4705" s="155"/>
      <c r="T4705" s="57"/>
      <c r="AU4705" s="18" t="s">
        <v>84</v>
      </c>
    </row>
    <row r="4706" spans="2:47" s="1" customFormat="1" ht="11.25">
      <c r="B4706" s="33"/>
      <c r="D4706" s="152" t="s">
        <v>648</v>
      </c>
      <c r="F4706" s="188" t="s">
        <v>1</v>
      </c>
      <c r="H4706" s="189">
        <v>0</v>
      </c>
      <c r="L4706" s="33"/>
      <c r="M4706" s="155"/>
      <c r="T4706" s="57"/>
      <c r="AU4706" s="18" t="s">
        <v>84</v>
      </c>
    </row>
    <row r="4707" spans="2:47" s="1" customFormat="1" ht="11.25">
      <c r="B4707" s="33"/>
      <c r="D4707" s="152" t="s">
        <v>648</v>
      </c>
      <c r="F4707" s="188" t="s">
        <v>3560</v>
      </c>
      <c r="H4707" s="189">
        <v>0</v>
      </c>
      <c r="L4707" s="33"/>
      <c r="M4707" s="155"/>
      <c r="T4707" s="57"/>
      <c r="AU4707" s="18" t="s">
        <v>84</v>
      </c>
    </row>
    <row r="4708" spans="2:47" s="1" customFormat="1" ht="11.25">
      <c r="B4708" s="33"/>
      <c r="D4708" s="152" t="s">
        <v>648</v>
      </c>
      <c r="F4708" s="188" t="s">
        <v>4597</v>
      </c>
      <c r="H4708" s="189">
        <v>77.25</v>
      </c>
      <c r="L4708" s="33"/>
      <c r="M4708" s="155"/>
      <c r="T4708" s="57"/>
      <c r="AU4708" s="18" t="s">
        <v>84</v>
      </c>
    </row>
    <row r="4709" spans="2:47" s="1" customFormat="1" ht="11.25">
      <c r="B4709" s="33"/>
      <c r="D4709" s="152" t="s">
        <v>648</v>
      </c>
      <c r="F4709" s="188" t="s">
        <v>1</v>
      </c>
      <c r="H4709" s="189">
        <v>0</v>
      </c>
      <c r="L4709" s="33"/>
      <c r="M4709" s="155"/>
      <c r="T4709" s="57"/>
      <c r="AU4709" s="18" t="s">
        <v>84</v>
      </c>
    </row>
    <row r="4710" spans="2:47" s="1" customFormat="1" ht="11.25">
      <c r="B4710" s="33"/>
      <c r="D4710" s="152" t="s">
        <v>648</v>
      </c>
      <c r="F4710" s="188" t="s">
        <v>3145</v>
      </c>
      <c r="H4710" s="189">
        <v>0</v>
      </c>
      <c r="L4710" s="33"/>
      <c r="M4710" s="155"/>
      <c r="T4710" s="57"/>
      <c r="AU4710" s="18" t="s">
        <v>84</v>
      </c>
    </row>
    <row r="4711" spans="2:47" s="1" customFormat="1" ht="11.25">
      <c r="B4711" s="33"/>
      <c r="D4711" s="152" t="s">
        <v>648</v>
      </c>
      <c r="F4711" s="188" t="s">
        <v>4598</v>
      </c>
      <c r="H4711" s="189">
        <v>38.700000000000003</v>
      </c>
      <c r="L4711" s="33"/>
      <c r="M4711" s="155"/>
      <c r="T4711" s="57"/>
      <c r="AU4711" s="18" t="s">
        <v>84</v>
      </c>
    </row>
    <row r="4712" spans="2:47" s="1" customFormat="1" ht="11.25">
      <c r="B4712" s="33"/>
      <c r="D4712" s="152" t="s">
        <v>648</v>
      </c>
      <c r="F4712" s="188" t="s">
        <v>3147</v>
      </c>
      <c r="H4712" s="189">
        <v>0</v>
      </c>
      <c r="L4712" s="33"/>
      <c r="M4712" s="155"/>
      <c r="T4712" s="57"/>
      <c r="AU4712" s="18" t="s">
        <v>84</v>
      </c>
    </row>
    <row r="4713" spans="2:47" s="1" customFormat="1" ht="11.25">
      <c r="B4713" s="33"/>
      <c r="D4713" s="152" t="s">
        <v>648</v>
      </c>
      <c r="F4713" s="188" t="s">
        <v>4599</v>
      </c>
      <c r="H4713" s="189">
        <v>48.3</v>
      </c>
      <c r="L4713" s="33"/>
      <c r="M4713" s="155"/>
      <c r="T4713" s="57"/>
      <c r="AU4713" s="18" t="s">
        <v>84</v>
      </c>
    </row>
    <row r="4714" spans="2:47" s="1" customFormat="1" ht="11.25">
      <c r="B4714" s="33"/>
      <c r="D4714" s="152" t="s">
        <v>648</v>
      </c>
      <c r="F4714" s="188" t="s">
        <v>3149</v>
      </c>
      <c r="H4714" s="189">
        <v>0</v>
      </c>
      <c r="L4714" s="33"/>
      <c r="M4714" s="155"/>
      <c r="T4714" s="57"/>
      <c r="AU4714" s="18" t="s">
        <v>84</v>
      </c>
    </row>
    <row r="4715" spans="2:47" s="1" customFormat="1" ht="11.25">
      <c r="B4715" s="33"/>
      <c r="D4715" s="152" t="s">
        <v>648</v>
      </c>
      <c r="F4715" s="188" t="s">
        <v>4599</v>
      </c>
      <c r="H4715" s="189">
        <v>48.3</v>
      </c>
      <c r="L4715" s="33"/>
      <c r="M4715" s="155"/>
      <c r="T4715" s="57"/>
      <c r="AU4715" s="18" t="s">
        <v>84</v>
      </c>
    </row>
    <row r="4716" spans="2:47" s="1" customFormat="1" ht="11.25">
      <c r="B4716" s="33"/>
      <c r="D4716" s="152" t="s">
        <v>648</v>
      </c>
      <c r="F4716" s="188" t="s">
        <v>3151</v>
      </c>
      <c r="H4716" s="189">
        <v>0</v>
      </c>
      <c r="L4716" s="33"/>
      <c r="M4716" s="155"/>
      <c r="T4716" s="57"/>
      <c r="AU4716" s="18" t="s">
        <v>84</v>
      </c>
    </row>
    <row r="4717" spans="2:47" s="1" customFormat="1" ht="11.25">
      <c r="B4717" s="33"/>
      <c r="D4717" s="152" t="s">
        <v>648</v>
      </c>
      <c r="F4717" s="188" t="s">
        <v>4600</v>
      </c>
      <c r="H4717" s="189">
        <v>46.5</v>
      </c>
      <c r="L4717" s="33"/>
      <c r="M4717" s="155"/>
      <c r="T4717" s="57"/>
      <c r="AU4717" s="18" t="s">
        <v>84</v>
      </c>
    </row>
    <row r="4718" spans="2:47" s="1" customFormat="1" ht="11.25">
      <c r="B4718" s="33"/>
      <c r="D4718" s="152" t="s">
        <v>648</v>
      </c>
      <c r="F4718" s="188" t="s">
        <v>3153</v>
      </c>
      <c r="H4718" s="189">
        <v>0</v>
      </c>
      <c r="L4718" s="33"/>
      <c r="M4718" s="155"/>
      <c r="T4718" s="57"/>
      <c r="AU4718" s="18" t="s">
        <v>84</v>
      </c>
    </row>
    <row r="4719" spans="2:47" s="1" customFormat="1" ht="11.25">
      <c r="B4719" s="33"/>
      <c r="D4719" s="152" t="s">
        <v>648</v>
      </c>
      <c r="F4719" s="188" t="s">
        <v>4601</v>
      </c>
      <c r="H4719" s="189">
        <v>48.6</v>
      </c>
      <c r="L4719" s="33"/>
      <c r="M4719" s="155"/>
      <c r="T4719" s="57"/>
      <c r="AU4719" s="18" t="s">
        <v>84</v>
      </c>
    </row>
    <row r="4720" spans="2:47" s="1" customFormat="1" ht="11.25">
      <c r="B4720" s="33"/>
      <c r="D4720" s="152" t="s">
        <v>648</v>
      </c>
      <c r="F4720" s="188" t="s">
        <v>325</v>
      </c>
      <c r="H4720" s="189">
        <v>557.02499999999998</v>
      </c>
      <c r="L4720" s="33"/>
      <c r="M4720" s="155"/>
      <c r="T4720" s="57"/>
      <c r="AU4720" s="18" t="s">
        <v>84</v>
      </c>
    </row>
    <row r="4721" spans="2:47" s="1" customFormat="1" ht="11.25">
      <c r="B4721" s="33"/>
      <c r="D4721" s="152" t="s">
        <v>648</v>
      </c>
      <c r="F4721" s="187" t="s">
        <v>2163</v>
      </c>
      <c r="L4721" s="33"/>
      <c r="M4721" s="155"/>
      <c r="T4721" s="57"/>
      <c r="AU4721" s="18" t="s">
        <v>84</v>
      </c>
    </row>
    <row r="4722" spans="2:47" s="1" customFormat="1" ht="11.25">
      <c r="B4722" s="33"/>
      <c r="D4722" s="152" t="s">
        <v>648</v>
      </c>
      <c r="F4722" s="188" t="s">
        <v>3087</v>
      </c>
      <c r="H4722" s="189">
        <v>0</v>
      </c>
      <c r="L4722" s="33"/>
      <c r="M4722" s="155"/>
      <c r="T4722" s="57"/>
      <c r="AU4722" s="18" t="s">
        <v>84</v>
      </c>
    </row>
    <row r="4723" spans="2:47" s="1" customFormat="1" ht="11.25">
      <c r="B4723" s="33"/>
      <c r="D4723" s="152" t="s">
        <v>648</v>
      </c>
      <c r="F4723" s="188" t="s">
        <v>4602</v>
      </c>
      <c r="H4723" s="189">
        <v>36.6</v>
      </c>
      <c r="L4723" s="33"/>
      <c r="M4723" s="155"/>
      <c r="T4723" s="57"/>
      <c r="AU4723" s="18" t="s">
        <v>84</v>
      </c>
    </row>
    <row r="4724" spans="2:47" s="1" customFormat="1" ht="11.25">
      <c r="B4724" s="33"/>
      <c r="D4724" s="152" t="s">
        <v>648</v>
      </c>
      <c r="F4724" s="188" t="s">
        <v>3100</v>
      </c>
      <c r="H4724" s="189">
        <v>0</v>
      </c>
      <c r="L4724" s="33"/>
      <c r="M4724" s="155"/>
      <c r="T4724" s="57"/>
      <c r="AU4724" s="18" t="s">
        <v>84</v>
      </c>
    </row>
    <row r="4725" spans="2:47" s="1" customFormat="1" ht="11.25">
      <c r="B4725" s="33"/>
      <c r="D4725" s="152" t="s">
        <v>648</v>
      </c>
      <c r="F4725" s="188" t="s">
        <v>1</v>
      </c>
      <c r="H4725" s="189">
        <v>0</v>
      </c>
      <c r="L4725" s="33"/>
      <c r="M4725" s="155"/>
      <c r="T4725" s="57"/>
      <c r="AU4725" s="18" t="s">
        <v>84</v>
      </c>
    </row>
    <row r="4726" spans="2:47" s="1" customFormat="1" ht="11.25">
      <c r="B4726" s="33"/>
      <c r="D4726" s="152" t="s">
        <v>648</v>
      </c>
      <c r="F4726" s="188" t="s">
        <v>3102</v>
      </c>
      <c r="H4726" s="189">
        <v>0</v>
      </c>
      <c r="L4726" s="33"/>
      <c r="M4726" s="155"/>
      <c r="T4726" s="57"/>
      <c r="AU4726" s="18" t="s">
        <v>84</v>
      </c>
    </row>
    <row r="4727" spans="2:47" s="1" customFormat="1" ht="11.25">
      <c r="B4727" s="33"/>
      <c r="D4727" s="152" t="s">
        <v>648</v>
      </c>
      <c r="F4727" s="188" t="s">
        <v>1</v>
      </c>
      <c r="H4727" s="189">
        <v>0</v>
      </c>
      <c r="L4727" s="33"/>
      <c r="M4727" s="155"/>
      <c r="T4727" s="57"/>
      <c r="AU4727" s="18" t="s">
        <v>84</v>
      </c>
    </row>
    <row r="4728" spans="2:47" s="1" customFormat="1" ht="11.25">
      <c r="B4728" s="33"/>
      <c r="D4728" s="152" t="s">
        <v>648</v>
      </c>
      <c r="F4728" s="188" t="s">
        <v>3104</v>
      </c>
      <c r="H4728" s="189">
        <v>0</v>
      </c>
      <c r="L4728" s="33"/>
      <c r="M4728" s="155"/>
      <c r="T4728" s="57"/>
      <c r="AU4728" s="18" t="s">
        <v>84</v>
      </c>
    </row>
    <row r="4729" spans="2:47" s="1" customFormat="1" ht="11.25">
      <c r="B4729" s="33"/>
      <c r="D4729" s="152" t="s">
        <v>648</v>
      </c>
      <c r="F4729" s="188" t="s">
        <v>4603</v>
      </c>
      <c r="H4729" s="189">
        <v>18.745000000000001</v>
      </c>
      <c r="L4729" s="33"/>
      <c r="M4729" s="155"/>
      <c r="T4729" s="57"/>
      <c r="AU4729" s="18" t="s">
        <v>84</v>
      </c>
    </row>
    <row r="4730" spans="2:47" s="1" customFormat="1" ht="11.25">
      <c r="B4730" s="33"/>
      <c r="D4730" s="152" t="s">
        <v>648</v>
      </c>
      <c r="F4730" s="188" t="s">
        <v>3106</v>
      </c>
      <c r="H4730" s="189">
        <v>0</v>
      </c>
      <c r="L4730" s="33"/>
      <c r="M4730" s="155"/>
      <c r="T4730" s="57"/>
      <c r="AU4730" s="18" t="s">
        <v>84</v>
      </c>
    </row>
    <row r="4731" spans="2:47" s="1" customFormat="1" ht="11.25">
      <c r="B4731" s="33"/>
      <c r="D4731" s="152" t="s">
        <v>648</v>
      </c>
      <c r="F4731" s="188" t="s">
        <v>4604</v>
      </c>
      <c r="H4731" s="189">
        <v>14.087999999999999</v>
      </c>
      <c r="L4731" s="33"/>
      <c r="M4731" s="155"/>
      <c r="T4731" s="57"/>
      <c r="AU4731" s="18" t="s">
        <v>84</v>
      </c>
    </row>
    <row r="4732" spans="2:47" s="1" customFormat="1" ht="11.25">
      <c r="B4732" s="33"/>
      <c r="D4732" s="152" t="s">
        <v>648</v>
      </c>
      <c r="F4732" s="188" t="s">
        <v>3108</v>
      </c>
      <c r="H4732" s="189">
        <v>0</v>
      </c>
      <c r="L4732" s="33"/>
      <c r="M4732" s="155"/>
      <c r="T4732" s="57"/>
      <c r="AU4732" s="18" t="s">
        <v>84</v>
      </c>
    </row>
    <row r="4733" spans="2:47" s="1" customFormat="1" ht="11.25">
      <c r="B4733" s="33"/>
      <c r="D4733" s="152" t="s">
        <v>648</v>
      </c>
      <c r="F4733" s="188" t="s">
        <v>1</v>
      </c>
      <c r="H4733" s="189">
        <v>0</v>
      </c>
      <c r="L4733" s="33"/>
      <c r="M4733" s="155"/>
      <c r="T4733" s="57"/>
      <c r="AU4733" s="18" t="s">
        <v>84</v>
      </c>
    </row>
    <row r="4734" spans="2:47" s="1" customFormat="1" ht="11.25">
      <c r="B4734" s="33"/>
      <c r="D4734" s="152" t="s">
        <v>648</v>
      </c>
      <c r="F4734" s="188" t="s">
        <v>3110</v>
      </c>
      <c r="H4734" s="189">
        <v>0</v>
      </c>
      <c r="L4734" s="33"/>
      <c r="M4734" s="155"/>
      <c r="T4734" s="57"/>
      <c r="AU4734" s="18" t="s">
        <v>84</v>
      </c>
    </row>
    <row r="4735" spans="2:47" s="1" customFormat="1" ht="11.25">
      <c r="B4735" s="33"/>
      <c r="D4735" s="152" t="s">
        <v>648</v>
      </c>
      <c r="F4735" s="188" t="s">
        <v>1</v>
      </c>
      <c r="H4735" s="189">
        <v>0</v>
      </c>
      <c r="L4735" s="33"/>
      <c r="M4735" s="155"/>
      <c r="T4735" s="57"/>
      <c r="AU4735" s="18" t="s">
        <v>84</v>
      </c>
    </row>
    <row r="4736" spans="2:47" s="1" customFormat="1" ht="11.25">
      <c r="B4736" s="33"/>
      <c r="D4736" s="152" t="s">
        <v>648</v>
      </c>
      <c r="F4736" s="188" t="s">
        <v>3112</v>
      </c>
      <c r="H4736" s="189">
        <v>0</v>
      </c>
      <c r="L4736" s="33"/>
      <c r="M4736" s="155"/>
      <c r="T4736" s="57"/>
      <c r="AU4736" s="18" t="s">
        <v>84</v>
      </c>
    </row>
    <row r="4737" spans="2:47" s="1" customFormat="1" ht="11.25">
      <c r="B4737" s="33"/>
      <c r="D4737" s="152" t="s">
        <v>648</v>
      </c>
      <c r="F4737" s="188" t="s">
        <v>1</v>
      </c>
      <c r="H4737" s="189">
        <v>0</v>
      </c>
      <c r="L4737" s="33"/>
      <c r="M4737" s="155"/>
      <c r="T4737" s="57"/>
      <c r="AU4737" s="18" t="s">
        <v>84</v>
      </c>
    </row>
    <row r="4738" spans="2:47" s="1" customFormat="1" ht="11.25">
      <c r="B4738" s="33"/>
      <c r="D4738" s="152" t="s">
        <v>648</v>
      </c>
      <c r="F4738" s="188" t="s">
        <v>3114</v>
      </c>
      <c r="H4738" s="189">
        <v>0</v>
      </c>
      <c r="L4738" s="33"/>
      <c r="M4738" s="155"/>
      <c r="T4738" s="57"/>
      <c r="AU4738" s="18" t="s">
        <v>84</v>
      </c>
    </row>
    <row r="4739" spans="2:47" s="1" customFormat="1" ht="11.25">
      <c r="B4739" s="33"/>
      <c r="D4739" s="152" t="s">
        <v>648</v>
      </c>
      <c r="F4739" s="188" t="s">
        <v>1</v>
      </c>
      <c r="H4739" s="189">
        <v>0</v>
      </c>
      <c r="L4739" s="33"/>
      <c r="M4739" s="155"/>
      <c r="T4739" s="57"/>
      <c r="AU4739" s="18" t="s">
        <v>84</v>
      </c>
    </row>
    <row r="4740" spans="2:47" s="1" customFormat="1" ht="11.25">
      <c r="B4740" s="33"/>
      <c r="D4740" s="152" t="s">
        <v>648</v>
      </c>
      <c r="F4740" s="188" t="s">
        <v>3116</v>
      </c>
      <c r="H4740" s="189">
        <v>0</v>
      </c>
      <c r="L4740" s="33"/>
      <c r="M4740" s="155"/>
      <c r="T4740" s="57"/>
      <c r="AU4740" s="18" t="s">
        <v>84</v>
      </c>
    </row>
    <row r="4741" spans="2:47" s="1" customFormat="1" ht="11.25">
      <c r="B4741" s="33"/>
      <c r="D4741" s="152" t="s">
        <v>648</v>
      </c>
      <c r="F4741" s="188" t="s">
        <v>1</v>
      </c>
      <c r="H4741" s="189">
        <v>0</v>
      </c>
      <c r="L4741" s="33"/>
      <c r="M4741" s="155"/>
      <c r="T4741" s="57"/>
      <c r="AU4741" s="18" t="s">
        <v>84</v>
      </c>
    </row>
    <row r="4742" spans="2:47" s="1" customFormat="1" ht="11.25">
      <c r="B4742" s="33"/>
      <c r="D4742" s="152" t="s">
        <v>648</v>
      </c>
      <c r="F4742" s="188" t="s">
        <v>3118</v>
      </c>
      <c r="H4742" s="189">
        <v>0</v>
      </c>
      <c r="L4742" s="33"/>
      <c r="M4742" s="155"/>
      <c r="T4742" s="57"/>
      <c r="AU4742" s="18" t="s">
        <v>84</v>
      </c>
    </row>
    <row r="4743" spans="2:47" s="1" customFormat="1" ht="11.25">
      <c r="B4743" s="33"/>
      <c r="D4743" s="152" t="s">
        <v>648</v>
      </c>
      <c r="F4743" s="188" t="s">
        <v>1</v>
      </c>
      <c r="H4743" s="189">
        <v>0</v>
      </c>
      <c r="L4743" s="33"/>
      <c r="M4743" s="155"/>
      <c r="T4743" s="57"/>
      <c r="AU4743" s="18" t="s">
        <v>84</v>
      </c>
    </row>
    <row r="4744" spans="2:47" s="1" customFormat="1" ht="11.25">
      <c r="B4744" s="33"/>
      <c r="D4744" s="152" t="s">
        <v>648</v>
      </c>
      <c r="F4744" s="188" t="s">
        <v>3089</v>
      </c>
      <c r="H4744" s="189">
        <v>0</v>
      </c>
      <c r="L4744" s="33"/>
      <c r="M4744" s="155"/>
      <c r="T4744" s="57"/>
      <c r="AU4744" s="18" t="s">
        <v>84</v>
      </c>
    </row>
    <row r="4745" spans="2:47" s="1" customFormat="1" ht="11.25">
      <c r="B4745" s="33"/>
      <c r="D4745" s="152" t="s">
        <v>648</v>
      </c>
      <c r="F4745" s="188" t="s">
        <v>1</v>
      </c>
      <c r="H4745" s="189">
        <v>0</v>
      </c>
      <c r="L4745" s="33"/>
      <c r="M4745" s="155"/>
      <c r="T4745" s="57"/>
      <c r="AU4745" s="18" t="s">
        <v>84</v>
      </c>
    </row>
    <row r="4746" spans="2:47" s="1" customFormat="1" ht="11.25">
      <c r="B4746" s="33"/>
      <c r="D4746" s="152" t="s">
        <v>648</v>
      </c>
      <c r="F4746" s="188" t="s">
        <v>777</v>
      </c>
      <c r="H4746" s="189">
        <v>0</v>
      </c>
      <c r="L4746" s="33"/>
      <c r="M4746" s="155"/>
      <c r="T4746" s="57"/>
      <c r="AU4746" s="18" t="s">
        <v>84</v>
      </c>
    </row>
    <row r="4747" spans="2:47" s="1" customFormat="1" ht="11.25">
      <c r="B4747" s="33"/>
      <c r="D4747" s="152" t="s">
        <v>648</v>
      </c>
      <c r="F4747" s="188" t="s">
        <v>4605</v>
      </c>
      <c r="H4747" s="189">
        <v>25.56</v>
      </c>
      <c r="L4747" s="33"/>
      <c r="M4747" s="155"/>
      <c r="T4747" s="57"/>
      <c r="AU4747" s="18" t="s">
        <v>84</v>
      </c>
    </row>
    <row r="4748" spans="2:47" s="1" customFormat="1" ht="11.25">
      <c r="B4748" s="33"/>
      <c r="D4748" s="152" t="s">
        <v>648</v>
      </c>
      <c r="F4748" s="188" t="s">
        <v>3459</v>
      </c>
      <c r="H4748" s="189">
        <v>0</v>
      </c>
      <c r="L4748" s="33"/>
      <c r="M4748" s="155"/>
      <c r="T4748" s="57"/>
      <c r="AU4748" s="18" t="s">
        <v>84</v>
      </c>
    </row>
    <row r="4749" spans="2:47" s="1" customFormat="1" ht="11.25">
      <c r="B4749" s="33"/>
      <c r="D4749" s="152" t="s">
        <v>648</v>
      </c>
      <c r="F4749" s="188" t="s">
        <v>4606</v>
      </c>
      <c r="H4749" s="189">
        <v>17.408000000000001</v>
      </c>
      <c r="L4749" s="33"/>
      <c r="M4749" s="155"/>
      <c r="T4749" s="57"/>
      <c r="AU4749" s="18" t="s">
        <v>84</v>
      </c>
    </row>
    <row r="4750" spans="2:47" s="1" customFormat="1" ht="11.25">
      <c r="B4750" s="33"/>
      <c r="D4750" s="152" t="s">
        <v>648</v>
      </c>
      <c r="F4750" s="188" t="s">
        <v>3552</v>
      </c>
      <c r="H4750" s="189">
        <v>0</v>
      </c>
      <c r="L4750" s="33"/>
      <c r="M4750" s="155"/>
      <c r="T4750" s="57"/>
      <c r="AU4750" s="18" t="s">
        <v>84</v>
      </c>
    </row>
    <row r="4751" spans="2:47" s="1" customFormat="1" ht="11.25">
      <c r="B4751" s="33"/>
      <c r="D4751" s="152" t="s">
        <v>648</v>
      </c>
      <c r="F4751" s="188" t="s">
        <v>4593</v>
      </c>
      <c r="H4751" s="189">
        <v>35.700000000000003</v>
      </c>
      <c r="L4751" s="33"/>
      <c r="M4751" s="155"/>
      <c r="T4751" s="57"/>
      <c r="AU4751" s="18" t="s">
        <v>84</v>
      </c>
    </row>
    <row r="4752" spans="2:47" s="1" customFormat="1" ht="11.25">
      <c r="B4752" s="33"/>
      <c r="D4752" s="152" t="s">
        <v>648</v>
      </c>
      <c r="F4752" s="188" t="s">
        <v>3554</v>
      </c>
      <c r="H4752" s="189">
        <v>0</v>
      </c>
      <c r="L4752" s="33"/>
      <c r="M4752" s="155"/>
      <c r="T4752" s="57"/>
      <c r="AU4752" s="18" t="s">
        <v>84</v>
      </c>
    </row>
    <row r="4753" spans="2:47" s="1" customFormat="1" ht="11.25">
      <c r="B4753" s="33"/>
      <c r="D4753" s="152" t="s">
        <v>648</v>
      </c>
      <c r="F4753" s="188" t="s">
        <v>1</v>
      </c>
      <c r="H4753" s="189">
        <v>0</v>
      </c>
      <c r="L4753" s="33"/>
      <c r="M4753" s="155"/>
      <c r="T4753" s="57"/>
      <c r="AU4753" s="18" t="s">
        <v>84</v>
      </c>
    </row>
    <row r="4754" spans="2:47" s="1" customFormat="1" ht="11.25">
      <c r="B4754" s="33"/>
      <c r="D4754" s="152" t="s">
        <v>648</v>
      </c>
      <c r="F4754" s="188" t="s">
        <v>3556</v>
      </c>
      <c r="H4754" s="189">
        <v>0</v>
      </c>
      <c r="L4754" s="33"/>
      <c r="M4754" s="155"/>
      <c r="T4754" s="57"/>
      <c r="AU4754" s="18" t="s">
        <v>84</v>
      </c>
    </row>
    <row r="4755" spans="2:47" s="1" customFormat="1" ht="11.25">
      <c r="B4755" s="33"/>
      <c r="D4755" s="152" t="s">
        <v>648</v>
      </c>
      <c r="F4755" s="188" t="s">
        <v>4607</v>
      </c>
      <c r="H4755" s="189">
        <v>13.44</v>
      </c>
      <c r="L4755" s="33"/>
      <c r="M4755" s="155"/>
      <c r="T4755" s="57"/>
      <c r="AU4755" s="18" t="s">
        <v>84</v>
      </c>
    </row>
    <row r="4756" spans="2:47" s="1" customFormat="1" ht="11.25">
      <c r="B4756" s="33"/>
      <c r="D4756" s="152" t="s">
        <v>648</v>
      </c>
      <c r="F4756" s="188" t="s">
        <v>3558</v>
      </c>
      <c r="H4756" s="189">
        <v>0</v>
      </c>
      <c r="L4756" s="33"/>
      <c r="M4756" s="155"/>
      <c r="T4756" s="57"/>
      <c r="AU4756" s="18" t="s">
        <v>84</v>
      </c>
    </row>
    <row r="4757" spans="2:47" s="1" customFormat="1" ht="11.25">
      <c r="B4757" s="33"/>
      <c r="D4757" s="152" t="s">
        <v>648</v>
      </c>
      <c r="F4757" s="188" t="s">
        <v>4608</v>
      </c>
      <c r="H4757" s="189">
        <v>19.559999999999999</v>
      </c>
      <c r="L4757" s="33"/>
      <c r="M4757" s="155"/>
      <c r="T4757" s="57"/>
      <c r="AU4757" s="18" t="s">
        <v>84</v>
      </c>
    </row>
    <row r="4758" spans="2:47" s="1" customFormat="1" ht="11.25">
      <c r="B4758" s="33"/>
      <c r="D4758" s="152" t="s">
        <v>648</v>
      </c>
      <c r="F4758" s="188" t="s">
        <v>3121</v>
      </c>
      <c r="H4758" s="189">
        <v>0</v>
      </c>
      <c r="L4758" s="33"/>
      <c r="M4758" s="155"/>
      <c r="T4758" s="57"/>
      <c r="AU4758" s="18" t="s">
        <v>84</v>
      </c>
    </row>
    <row r="4759" spans="2:47" s="1" customFormat="1" ht="11.25">
      <c r="B4759" s="33"/>
      <c r="D4759" s="152" t="s">
        <v>648</v>
      </c>
      <c r="F4759" s="188" t="s">
        <v>4609</v>
      </c>
      <c r="H4759" s="189">
        <v>37.799999999999997</v>
      </c>
      <c r="L4759" s="33"/>
      <c r="M4759" s="155"/>
      <c r="T4759" s="57"/>
      <c r="AU4759" s="18" t="s">
        <v>84</v>
      </c>
    </row>
    <row r="4760" spans="2:47" s="1" customFormat="1" ht="11.25">
      <c r="B4760" s="33"/>
      <c r="D4760" s="152" t="s">
        <v>648</v>
      </c>
      <c r="F4760" s="188" t="s">
        <v>3373</v>
      </c>
      <c r="H4760" s="189">
        <v>0</v>
      </c>
      <c r="L4760" s="33"/>
      <c r="M4760" s="155"/>
      <c r="T4760" s="57"/>
      <c r="AU4760" s="18" t="s">
        <v>84</v>
      </c>
    </row>
    <row r="4761" spans="2:47" s="1" customFormat="1" ht="11.25">
      <c r="B4761" s="33"/>
      <c r="D4761" s="152" t="s">
        <v>648</v>
      </c>
      <c r="F4761" s="188" t="s">
        <v>1</v>
      </c>
      <c r="H4761" s="189">
        <v>0</v>
      </c>
      <c r="L4761" s="33"/>
      <c r="M4761" s="155"/>
      <c r="T4761" s="57"/>
      <c r="AU4761" s="18" t="s">
        <v>84</v>
      </c>
    </row>
    <row r="4762" spans="2:47" s="1" customFormat="1" ht="11.25">
      <c r="B4762" s="33"/>
      <c r="D4762" s="152" t="s">
        <v>648</v>
      </c>
      <c r="F4762" s="188" t="s">
        <v>3560</v>
      </c>
      <c r="H4762" s="189">
        <v>0</v>
      </c>
      <c r="L4762" s="33"/>
      <c r="M4762" s="155"/>
      <c r="T4762" s="57"/>
      <c r="AU4762" s="18" t="s">
        <v>84</v>
      </c>
    </row>
    <row r="4763" spans="2:47" s="1" customFormat="1" ht="11.25">
      <c r="B4763" s="33"/>
      <c r="D4763" s="152" t="s">
        <v>648</v>
      </c>
      <c r="F4763" s="188" t="s">
        <v>4597</v>
      </c>
      <c r="H4763" s="189">
        <v>77.25</v>
      </c>
      <c r="L4763" s="33"/>
      <c r="M4763" s="155"/>
      <c r="T4763" s="57"/>
      <c r="AU4763" s="18" t="s">
        <v>84</v>
      </c>
    </row>
    <row r="4764" spans="2:47" s="1" customFormat="1" ht="11.25">
      <c r="B4764" s="33"/>
      <c r="D4764" s="152" t="s">
        <v>648</v>
      </c>
      <c r="F4764" s="188" t="s">
        <v>1</v>
      </c>
      <c r="H4764" s="189">
        <v>0</v>
      </c>
      <c r="L4764" s="33"/>
      <c r="M4764" s="155"/>
      <c r="T4764" s="57"/>
      <c r="AU4764" s="18" t="s">
        <v>84</v>
      </c>
    </row>
    <row r="4765" spans="2:47" s="1" customFormat="1" ht="11.25">
      <c r="B4765" s="33"/>
      <c r="D4765" s="152" t="s">
        <v>648</v>
      </c>
      <c r="F4765" s="188" t="s">
        <v>3145</v>
      </c>
      <c r="H4765" s="189">
        <v>0</v>
      </c>
      <c r="L4765" s="33"/>
      <c r="M4765" s="155"/>
      <c r="T4765" s="57"/>
      <c r="AU4765" s="18" t="s">
        <v>84</v>
      </c>
    </row>
    <row r="4766" spans="2:47" s="1" customFormat="1" ht="11.25">
      <c r="B4766" s="33"/>
      <c r="D4766" s="152" t="s">
        <v>648</v>
      </c>
      <c r="F4766" s="188" t="s">
        <v>4598</v>
      </c>
      <c r="H4766" s="189">
        <v>38.700000000000003</v>
      </c>
      <c r="L4766" s="33"/>
      <c r="M4766" s="155"/>
      <c r="T4766" s="57"/>
      <c r="AU4766" s="18" t="s">
        <v>84</v>
      </c>
    </row>
    <row r="4767" spans="2:47" s="1" customFormat="1" ht="11.25">
      <c r="B4767" s="33"/>
      <c r="D4767" s="152" t="s">
        <v>648</v>
      </c>
      <c r="F4767" s="188" t="s">
        <v>3147</v>
      </c>
      <c r="H4767" s="189">
        <v>0</v>
      </c>
      <c r="L4767" s="33"/>
      <c r="M4767" s="155"/>
      <c r="T4767" s="57"/>
      <c r="AU4767" s="18" t="s">
        <v>84</v>
      </c>
    </row>
    <row r="4768" spans="2:47" s="1" customFormat="1" ht="11.25">
      <c r="B4768" s="33"/>
      <c r="D4768" s="152" t="s">
        <v>648</v>
      </c>
      <c r="F4768" s="188" t="s">
        <v>4599</v>
      </c>
      <c r="H4768" s="189">
        <v>48.3</v>
      </c>
      <c r="L4768" s="33"/>
      <c r="M4768" s="155"/>
      <c r="T4768" s="57"/>
      <c r="AU4768" s="18" t="s">
        <v>84</v>
      </c>
    </row>
    <row r="4769" spans="2:65" s="1" customFormat="1" ht="11.25">
      <c r="B4769" s="33"/>
      <c r="D4769" s="152" t="s">
        <v>648</v>
      </c>
      <c r="F4769" s="188" t="s">
        <v>3149</v>
      </c>
      <c r="H4769" s="189">
        <v>0</v>
      </c>
      <c r="L4769" s="33"/>
      <c r="M4769" s="155"/>
      <c r="T4769" s="57"/>
      <c r="AU4769" s="18" t="s">
        <v>84</v>
      </c>
    </row>
    <row r="4770" spans="2:65" s="1" customFormat="1" ht="11.25">
      <c r="B4770" s="33"/>
      <c r="D4770" s="152" t="s">
        <v>648</v>
      </c>
      <c r="F4770" s="188" t="s">
        <v>4599</v>
      </c>
      <c r="H4770" s="189">
        <v>48.3</v>
      </c>
      <c r="L4770" s="33"/>
      <c r="M4770" s="155"/>
      <c r="T4770" s="57"/>
      <c r="AU4770" s="18" t="s">
        <v>84</v>
      </c>
    </row>
    <row r="4771" spans="2:65" s="1" customFormat="1" ht="11.25">
      <c r="B4771" s="33"/>
      <c r="D4771" s="152" t="s">
        <v>648</v>
      </c>
      <c r="F4771" s="188" t="s">
        <v>3151</v>
      </c>
      <c r="H4771" s="189">
        <v>0</v>
      </c>
      <c r="L4771" s="33"/>
      <c r="M4771" s="155"/>
      <c r="T4771" s="57"/>
      <c r="AU4771" s="18" t="s">
        <v>84</v>
      </c>
    </row>
    <row r="4772" spans="2:65" s="1" customFormat="1" ht="11.25">
      <c r="B4772" s="33"/>
      <c r="D4772" s="152" t="s">
        <v>648</v>
      </c>
      <c r="F4772" s="188" t="s">
        <v>4600</v>
      </c>
      <c r="H4772" s="189">
        <v>46.5</v>
      </c>
      <c r="L4772" s="33"/>
      <c r="M4772" s="155"/>
      <c r="T4772" s="57"/>
      <c r="AU4772" s="18" t="s">
        <v>84</v>
      </c>
    </row>
    <row r="4773" spans="2:65" s="1" customFormat="1" ht="11.25">
      <c r="B4773" s="33"/>
      <c r="D4773" s="152" t="s">
        <v>648</v>
      </c>
      <c r="F4773" s="188" t="s">
        <v>3153</v>
      </c>
      <c r="H4773" s="189">
        <v>0</v>
      </c>
      <c r="L4773" s="33"/>
      <c r="M4773" s="155"/>
      <c r="T4773" s="57"/>
      <c r="AU4773" s="18" t="s">
        <v>84</v>
      </c>
    </row>
    <row r="4774" spans="2:65" s="1" customFormat="1" ht="11.25">
      <c r="B4774" s="33"/>
      <c r="D4774" s="152" t="s">
        <v>648</v>
      </c>
      <c r="F4774" s="188" t="s">
        <v>4601</v>
      </c>
      <c r="H4774" s="189">
        <v>48.6</v>
      </c>
      <c r="L4774" s="33"/>
      <c r="M4774" s="155"/>
      <c r="T4774" s="57"/>
      <c r="AU4774" s="18" t="s">
        <v>84</v>
      </c>
    </row>
    <row r="4775" spans="2:65" s="1" customFormat="1" ht="11.25">
      <c r="B4775" s="33"/>
      <c r="D4775" s="152" t="s">
        <v>648</v>
      </c>
      <c r="F4775" s="188" t="s">
        <v>325</v>
      </c>
      <c r="H4775" s="189">
        <v>526.55100000000004</v>
      </c>
      <c r="L4775" s="33"/>
      <c r="M4775" s="155"/>
      <c r="T4775" s="57"/>
      <c r="AU4775" s="18" t="s">
        <v>84</v>
      </c>
    </row>
    <row r="4776" spans="2:65" s="1" customFormat="1" ht="24.2" customHeight="1">
      <c r="B4776" s="33"/>
      <c r="C4776" s="139" t="s">
        <v>4610</v>
      </c>
      <c r="D4776" s="139" t="s">
        <v>309</v>
      </c>
      <c r="E4776" s="140" t="s">
        <v>4611</v>
      </c>
      <c r="F4776" s="141" t="s">
        <v>2312</v>
      </c>
      <c r="G4776" s="142" t="s">
        <v>312</v>
      </c>
      <c r="H4776" s="143">
        <v>2390.6219999999998</v>
      </c>
      <c r="I4776" s="144"/>
      <c r="J4776" s="145">
        <f>ROUND(I4776*H4776,2)</f>
        <v>0</v>
      </c>
      <c r="K4776" s="141" t="s">
        <v>1</v>
      </c>
      <c r="L4776" s="33"/>
      <c r="M4776" s="146" t="s">
        <v>1</v>
      </c>
      <c r="N4776" s="147" t="s">
        <v>40</v>
      </c>
      <c r="P4776" s="148">
        <f>O4776*H4776</f>
        <v>0</v>
      </c>
      <c r="Q4776" s="148">
        <v>2.9E-4</v>
      </c>
      <c r="R4776" s="148">
        <f>Q4776*H4776</f>
        <v>0.69328037999999992</v>
      </c>
      <c r="S4776" s="148">
        <v>0</v>
      </c>
      <c r="T4776" s="149">
        <f>S4776*H4776</f>
        <v>0</v>
      </c>
      <c r="AR4776" s="150" t="s">
        <v>417</v>
      </c>
      <c r="AT4776" s="150" t="s">
        <v>309</v>
      </c>
      <c r="AU4776" s="150" t="s">
        <v>84</v>
      </c>
      <c r="AY4776" s="18" t="s">
        <v>307</v>
      </c>
      <c r="BE4776" s="151">
        <f>IF(N4776="základní",J4776,0)</f>
        <v>0</v>
      </c>
      <c r="BF4776" s="151">
        <f>IF(N4776="snížená",J4776,0)</f>
        <v>0</v>
      </c>
      <c r="BG4776" s="151">
        <f>IF(N4776="zákl. přenesená",J4776,0)</f>
        <v>0</v>
      </c>
      <c r="BH4776" s="151">
        <f>IF(N4776="sníž. přenesená",J4776,0)</f>
        <v>0</v>
      </c>
      <c r="BI4776" s="151">
        <f>IF(N4776="nulová",J4776,0)</f>
        <v>0</v>
      </c>
      <c r="BJ4776" s="18" t="s">
        <v>82</v>
      </c>
      <c r="BK4776" s="151">
        <f>ROUND(I4776*H4776,2)</f>
        <v>0</v>
      </c>
      <c r="BL4776" s="18" t="s">
        <v>417</v>
      </c>
      <c r="BM4776" s="150" t="s">
        <v>4612</v>
      </c>
    </row>
    <row r="4777" spans="2:65" s="1" customFormat="1" ht="19.5">
      <c r="B4777" s="33"/>
      <c r="D4777" s="152" t="s">
        <v>316</v>
      </c>
      <c r="F4777" s="153" t="s">
        <v>2314</v>
      </c>
      <c r="I4777" s="154"/>
      <c r="L4777" s="33"/>
      <c r="M4777" s="155"/>
      <c r="T4777" s="57"/>
      <c r="AT4777" s="18" t="s">
        <v>316</v>
      </c>
      <c r="AU4777" s="18" t="s">
        <v>84</v>
      </c>
    </row>
    <row r="4778" spans="2:65" s="13" customFormat="1" ht="11.25">
      <c r="B4778" s="162"/>
      <c r="D4778" s="152" t="s">
        <v>318</v>
      </c>
      <c r="E4778" s="163" t="s">
        <v>1</v>
      </c>
      <c r="F4778" s="164" t="s">
        <v>2344</v>
      </c>
      <c r="H4778" s="165">
        <v>2390.6219999999998</v>
      </c>
      <c r="I4778" s="166"/>
      <c r="L4778" s="162"/>
      <c r="M4778" s="167"/>
      <c r="T4778" s="168"/>
      <c r="AT4778" s="163" t="s">
        <v>318</v>
      </c>
      <c r="AU4778" s="163" t="s">
        <v>84</v>
      </c>
      <c r="AV4778" s="13" t="s">
        <v>84</v>
      </c>
      <c r="AW4778" s="13" t="s">
        <v>32</v>
      </c>
      <c r="AX4778" s="13" t="s">
        <v>82</v>
      </c>
      <c r="AY4778" s="163" t="s">
        <v>307</v>
      </c>
    </row>
    <row r="4779" spans="2:65" s="1" customFormat="1" ht="11.25">
      <c r="B4779" s="33"/>
      <c r="D4779" s="152" t="s">
        <v>648</v>
      </c>
      <c r="F4779" s="187" t="s">
        <v>4559</v>
      </c>
      <c r="L4779" s="33"/>
      <c r="M4779" s="155"/>
      <c r="T4779" s="57"/>
      <c r="AU4779" s="18" t="s">
        <v>84</v>
      </c>
    </row>
    <row r="4780" spans="2:65" s="1" customFormat="1" ht="11.25">
      <c r="B4780" s="33"/>
      <c r="D4780" s="152" t="s">
        <v>648</v>
      </c>
      <c r="F4780" s="188" t="s">
        <v>2342</v>
      </c>
      <c r="H4780" s="189">
        <v>1118.3399999999999</v>
      </c>
      <c r="L4780" s="33"/>
      <c r="M4780" s="155"/>
      <c r="T4780" s="57"/>
      <c r="AU4780" s="18" t="s">
        <v>84</v>
      </c>
    </row>
    <row r="4781" spans="2:65" s="1" customFormat="1" ht="11.25">
      <c r="B4781" s="33"/>
      <c r="D4781" s="152" t="s">
        <v>648</v>
      </c>
      <c r="F4781" s="188" t="s">
        <v>2348</v>
      </c>
      <c r="H4781" s="189">
        <v>71.796000000000006</v>
      </c>
      <c r="L4781" s="33"/>
      <c r="M4781" s="155"/>
      <c r="T4781" s="57"/>
      <c r="AU4781" s="18" t="s">
        <v>84</v>
      </c>
    </row>
    <row r="4782" spans="2:65" s="1" customFormat="1" ht="11.25">
      <c r="B4782" s="33"/>
      <c r="D4782" s="152" t="s">
        <v>648</v>
      </c>
      <c r="F4782" s="188" t="s">
        <v>4560</v>
      </c>
      <c r="H4782" s="189">
        <v>220.286</v>
      </c>
      <c r="L4782" s="33"/>
      <c r="M4782" s="155"/>
      <c r="T4782" s="57"/>
      <c r="AU4782" s="18" t="s">
        <v>84</v>
      </c>
    </row>
    <row r="4783" spans="2:65" s="1" customFormat="1" ht="11.25">
      <c r="B4783" s="33"/>
      <c r="D4783" s="152" t="s">
        <v>648</v>
      </c>
      <c r="F4783" s="188" t="s">
        <v>4561</v>
      </c>
      <c r="H4783" s="189">
        <v>-196.58500000000001</v>
      </c>
      <c r="L4783" s="33"/>
      <c r="M4783" s="155"/>
      <c r="T4783" s="57"/>
      <c r="AU4783" s="18" t="s">
        <v>84</v>
      </c>
    </row>
    <row r="4784" spans="2:65" s="1" customFormat="1" ht="11.25">
      <c r="B4784" s="33"/>
      <c r="D4784" s="152" t="s">
        <v>648</v>
      </c>
      <c r="F4784" s="188" t="s">
        <v>238</v>
      </c>
      <c r="H4784" s="189">
        <v>1432.6220000000001</v>
      </c>
      <c r="L4784" s="33"/>
      <c r="M4784" s="155"/>
      <c r="T4784" s="57"/>
      <c r="AU4784" s="18" t="s">
        <v>84</v>
      </c>
    </row>
    <row r="4785" spans="2:47" s="1" customFormat="1" ht="11.25">
      <c r="B4785" s="33"/>
      <c r="D4785" s="152" t="s">
        <v>648</v>
      </c>
      <c r="F4785" s="188" t="s">
        <v>4562</v>
      </c>
      <c r="H4785" s="189">
        <v>827.73900000000003</v>
      </c>
      <c r="L4785" s="33"/>
      <c r="M4785" s="155"/>
      <c r="T4785" s="57"/>
      <c r="AU4785" s="18" t="s">
        <v>84</v>
      </c>
    </row>
    <row r="4786" spans="2:47" s="1" customFormat="1" ht="11.25">
      <c r="B4786" s="33"/>
      <c r="D4786" s="152" t="s">
        <v>648</v>
      </c>
      <c r="F4786" s="188" t="s">
        <v>4563</v>
      </c>
      <c r="H4786" s="189">
        <v>-557.02499999999998</v>
      </c>
      <c r="L4786" s="33"/>
      <c r="M4786" s="155"/>
      <c r="T4786" s="57"/>
      <c r="AU4786" s="18" t="s">
        <v>84</v>
      </c>
    </row>
    <row r="4787" spans="2:47" s="1" customFormat="1" ht="11.25">
      <c r="B4787" s="33"/>
      <c r="D4787" s="152" t="s">
        <v>648</v>
      </c>
      <c r="F4787" s="188" t="s">
        <v>4564</v>
      </c>
      <c r="H4787" s="189">
        <v>-526.55100000000004</v>
      </c>
      <c r="L4787" s="33"/>
      <c r="M4787" s="155"/>
      <c r="T4787" s="57"/>
      <c r="AU4787" s="18" t="s">
        <v>84</v>
      </c>
    </row>
    <row r="4788" spans="2:47" s="1" customFormat="1" ht="11.25">
      <c r="B4788" s="33"/>
      <c r="D4788" s="152" t="s">
        <v>648</v>
      </c>
      <c r="F4788" s="188" t="s">
        <v>325</v>
      </c>
      <c r="H4788" s="189">
        <v>2390.6219999999998</v>
      </c>
      <c r="L4788" s="33"/>
      <c r="M4788" s="155"/>
      <c r="T4788" s="57"/>
      <c r="AU4788" s="18" t="s">
        <v>84</v>
      </c>
    </row>
    <row r="4789" spans="2:47" s="1" customFormat="1" ht="11.25">
      <c r="B4789" s="33"/>
      <c r="D4789" s="152" t="s">
        <v>648</v>
      </c>
      <c r="F4789" s="193" t="s">
        <v>3098</v>
      </c>
      <c r="L4789" s="33"/>
      <c r="M4789" s="155"/>
      <c r="T4789" s="57"/>
      <c r="AU4789" s="18" t="s">
        <v>84</v>
      </c>
    </row>
    <row r="4790" spans="2:47" s="1" customFormat="1" ht="11.25">
      <c r="B4790" s="33"/>
      <c r="D4790" s="152" t="s">
        <v>648</v>
      </c>
      <c r="F4790" s="194" t="s">
        <v>3087</v>
      </c>
      <c r="H4790" s="189">
        <v>0</v>
      </c>
      <c r="L4790" s="33"/>
      <c r="M4790" s="155"/>
      <c r="T4790" s="57"/>
      <c r="AU4790" s="18" t="s">
        <v>84</v>
      </c>
    </row>
    <row r="4791" spans="2:47" s="1" customFormat="1" ht="11.25">
      <c r="B4791" s="33"/>
      <c r="D4791" s="152" t="s">
        <v>648</v>
      </c>
      <c r="F4791" s="194" t="s">
        <v>3099</v>
      </c>
      <c r="H4791" s="189">
        <v>71.721000000000004</v>
      </c>
      <c r="L4791" s="33"/>
      <c r="M4791" s="155"/>
      <c r="T4791" s="57"/>
      <c r="AU4791" s="18" t="s">
        <v>84</v>
      </c>
    </row>
    <row r="4792" spans="2:47" s="1" customFormat="1" ht="11.25">
      <c r="B4792" s="33"/>
      <c r="D4792" s="152" t="s">
        <v>648</v>
      </c>
      <c r="F4792" s="194" t="s">
        <v>3100</v>
      </c>
      <c r="H4792" s="189">
        <v>0</v>
      </c>
      <c r="L4792" s="33"/>
      <c r="M4792" s="155"/>
      <c r="T4792" s="57"/>
      <c r="AU4792" s="18" t="s">
        <v>84</v>
      </c>
    </row>
    <row r="4793" spans="2:47" s="1" customFormat="1" ht="11.25">
      <c r="B4793" s="33"/>
      <c r="D4793" s="152" t="s">
        <v>648</v>
      </c>
      <c r="F4793" s="194" t="s">
        <v>3101</v>
      </c>
      <c r="H4793" s="189">
        <v>50.588000000000001</v>
      </c>
      <c r="L4793" s="33"/>
      <c r="M4793" s="155"/>
      <c r="T4793" s="57"/>
      <c r="AU4793" s="18" t="s">
        <v>84</v>
      </c>
    </row>
    <row r="4794" spans="2:47" s="1" customFormat="1" ht="11.25">
      <c r="B4794" s="33"/>
      <c r="D4794" s="152" t="s">
        <v>648</v>
      </c>
      <c r="F4794" s="194" t="s">
        <v>3102</v>
      </c>
      <c r="H4794" s="189">
        <v>0</v>
      </c>
      <c r="L4794" s="33"/>
      <c r="M4794" s="155"/>
      <c r="T4794" s="57"/>
      <c r="AU4794" s="18" t="s">
        <v>84</v>
      </c>
    </row>
    <row r="4795" spans="2:47" s="1" customFormat="1" ht="11.25">
      <c r="B4795" s="33"/>
      <c r="D4795" s="152" t="s">
        <v>648</v>
      </c>
      <c r="F4795" s="194" t="s">
        <v>3103</v>
      </c>
      <c r="H4795" s="189">
        <v>65.611000000000004</v>
      </c>
      <c r="L4795" s="33"/>
      <c r="M4795" s="155"/>
      <c r="T4795" s="57"/>
      <c r="AU4795" s="18" t="s">
        <v>84</v>
      </c>
    </row>
    <row r="4796" spans="2:47" s="1" customFormat="1" ht="11.25">
      <c r="B4796" s="33"/>
      <c r="D4796" s="152" t="s">
        <v>648</v>
      </c>
      <c r="F4796" s="194" t="s">
        <v>3104</v>
      </c>
      <c r="H4796" s="189">
        <v>0</v>
      </c>
      <c r="L4796" s="33"/>
      <c r="M4796" s="155"/>
      <c r="T4796" s="57"/>
      <c r="AU4796" s="18" t="s">
        <v>84</v>
      </c>
    </row>
    <row r="4797" spans="2:47" s="1" customFormat="1" ht="11.25">
      <c r="B4797" s="33"/>
      <c r="D4797" s="152" t="s">
        <v>648</v>
      </c>
      <c r="F4797" s="194" t="s">
        <v>3105</v>
      </c>
      <c r="H4797" s="189">
        <v>42.488</v>
      </c>
      <c r="L4797" s="33"/>
      <c r="M4797" s="155"/>
      <c r="T4797" s="57"/>
      <c r="AU4797" s="18" t="s">
        <v>84</v>
      </c>
    </row>
    <row r="4798" spans="2:47" s="1" customFormat="1" ht="11.25">
      <c r="B4798" s="33"/>
      <c r="D4798" s="152" t="s">
        <v>648</v>
      </c>
      <c r="F4798" s="194" t="s">
        <v>3106</v>
      </c>
      <c r="H4798" s="189">
        <v>0</v>
      </c>
      <c r="L4798" s="33"/>
      <c r="M4798" s="155"/>
      <c r="T4798" s="57"/>
      <c r="AU4798" s="18" t="s">
        <v>84</v>
      </c>
    </row>
    <row r="4799" spans="2:47" s="1" customFormat="1" ht="11.25">
      <c r="B4799" s="33"/>
      <c r="D4799" s="152" t="s">
        <v>648</v>
      </c>
      <c r="F4799" s="194" t="s">
        <v>3107</v>
      </c>
      <c r="H4799" s="189">
        <v>29.256</v>
      </c>
      <c r="L4799" s="33"/>
      <c r="M4799" s="155"/>
      <c r="T4799" s="57"/>
      <c r="AU4799" s="18" t="s">
        <v>84</v>
      </c>
    </row>
    <row r="4800" spans="2:47" s="1" customFormat="1" ht="11.25">
      <c r="B4800" s="33"/>
      <c r="D4800" s="152" t="s">
        <v>648</v>
      </c>
      <c r="F4800" s="194" t="s">
        <v>3108</v>
      </c>
      <c r="H4800" s="189">
        <v>0</v>
      </c>
      <c r="L4800" s="33"/>
      <c r="M4800" s="155"/>
      <c r="T4800" s="57"/>
      <c r="AU4800" s="18" t="s">
        <v>84</v>
      </c>
    </row>
    <row r="4801" spans="2:47" s="1" customFormat="1" ht="11.25">
      <c r="B4801" s="33"/>
      <c r="D4801" s="152" t="s">
        <v>648</v>
      </c>
      <c r="F4801" s="194" t="s">
        <v>3109</v>
      </c>
      <c r="H4801" s="189">
        <v>60.814</v>
      </c>
      <c r="L4801" s="33"/>
      <c r="M4801" s="155"/>
      <c r="T4801" s="57"/>
      <c r="AU4801" s="18" t="s">
        <v>84</v>
      </c>
    </row>
    <row r="4802" spans="2:47" s="1" customFormat="1" ht="11.25">
      <c r="B4802" s="33"/>
      <c r="D4802" s="152" t="s">
        <v>648</v>
      </c>
      <c r="F4802" s="194" t="s">
        <v>3110</v>
      </c>
      <c r="H4802" s="189">
        <v>0</v>
      </c>
      <c r="L4802" s="33"/>
      <c r="M4802" s="155"/>
      <c r="T4802" s="57"/>
      <c r="AU4802" s="18" t="s">
        <v>84</v>
      </c>
    </row>
    <row r="4803" spans="2:47" s="1" customFormat="1" ht="11.25">
      <c r="B4803" s="33"/>
      <c r="D4803" s="152" t="s">
        <v>648</v>
      </c>
      <c r="F4803" s="194" t="s">
        <v>3111</v>
      </c>
      <c r="H4803" s="189">
        <v>28.01</v>
      </c>
      <c r="L4803" s="33"/>
      <c r="M4803" s="155"/>
      <c r="T4803" s="57"/>
      <c r="AU4803" s="18" t="s">
        <v>84</v>
      </c>
    </row>
    <row r="4804" spans="2:47" s="1" customFormat="1" ht="11.25">
      <c r="B4804" s="33"/>
      <c r="D4804" s="152" t="s">
        <v>648</v>
      </c>
      <c r="F4804" s="194" t="s">
        <v>3112</v>
      </c>
      <c r="H4804" s="189">
        <v>0</v>
      </c>
      <c r="L4804" s="33"/>
      <c r="M4804" s="155"/>
      <c r="T4804" s="57"/>
      <c r="AU4804" s="18" t="s">
        <v>84</v>
      </c>
    </row>
    <row r="4805" spans="2:47" s="1" customFormat="1" ht="11.25">
      <c r="B4805" s="33"/>
      <c r="D4805" s="152" t="s">
        <v>648</v>
      </c>
      <c r="F4805" s="194" t="s">
        <v>3113</v>
      </c>
      <c r="H4805" s="189">
        <v>13.65</v>
      </c>
      <c r="L4805" s="33"/>
      <c r="M4805" s="155"/>
      <c r="T4805" s="57"/>
      <c r="AU4805" s="18" t="s">
        <v>84</v>
      </c>
    </row>
    <row r="4806" spans="2:47" s="1" customFormat="1" ht="11.25">
      <c r="B4806" s="33"/>
      <c r="D4806" s="152" t="s">
        <v>648</v>
      </c>
      <c r="F4806" s="194" t="s">
        <v>3114</v>
      </c>
      <c r="H4806" s="189">
        <v>0</v>
      </c>
      <c r="L4806" s="33"/>
      <c r="M4806" s="155"/>
      <c r="T4806" s="57"/>
      <c r="AU4806" s="18" t="s">
        <v>84</v>
      </c>
    </row>
    <row r="4807" spans="2:47" s="1" customFormat="1" ht="11.25">
      <c r="B4807" s="33"/>
      <c r="D4807" s="152" t="s">
        <v>648</v>
      </c>
      <c r="F4807" s="194" t="s">
        <v>3115</v>
      </c>
      <c r="H4807" s="189">
        <v>14.84</v>
      </c>
      <c r="L4807" s="33"/>
      <c r="M4807" s="155"/>
      <c r="T4807" s="57"/>
      <c r="AU4807" s="18" t="s">
        <v>84</v>
      </c>
    </row>
    <row r="4808" spans="2:47" s="1" customFormat="1" ht="11.25">
      <c r="B4808" s="33"/>
      <c r="D4808" s="152" t="s">
        <v>648</v>
      </c>
      <c r="F4808" s="194" t="s">
        <v>3116</v>
      </c>
      <c r="H4808" s="189">
        <v>0</v>
      </c>
      <c r="L4808" s="33"/>
      <c r="M4808" s="155"/>
      <c r="T4808" s="57"/>
      <c r="AU4808" s="18" t="s">
        <v>84</v>
      </c>
    </row>
    <row r="4809" spans="2:47" s="1" customFormat="1" ht="11.25">
      <c r="B4809" s="33"/>
      <c r="D4809" s="152" t="s">
        <v>648</v>
      </c>
      <c r="F4809" s="194" t="s">
        <v>3117</v>
      </c>
      <c r="H4809" s="189">
        <v>29.388000000000002</v>
      </c>
      <c r="L4809" s="33"/>
      <c r="M4809" s="155"/>
      <c r="T4809" s="57"/>
      <c r="AU4809" s="18" t="s">
        <v>84</v>
      </c>
    </row>
    <row r="4810" spans="2:47" s="1" customFormat="1" ht="11.25">
      <c r="B4810" s="33"/>
      <c r="D4810" s="152" t="s">
        <v>648</v>
      </c>
      <c r="F4810" s="194" t="s">
        <v>3118</v>
      </c>
      <c r="H4810" s="189">
        <v>0</v>
      </c>
      <c r="L4810" s="33"/>
      <c r="M4810" s="155"/>
      <c r="T4810" s="57"/>
      <c r="AU4810" s="18" t="s">
        <v>84</v>
      </c>
    </row>
    <row r="4811" spans="2:47" s="1" customFormat="1" ht="11.25">
      <c r="B4811" s="33"/>
      <c r="D4811" s="152" t="s">
        <v>648</v>
      </c>
      <c r="F4811" s="194" t="s">
        <v>3119</v>
      </c>
      <c r="H4811" s="189">
        <v>28.475000000000001</v>
      </c>
      <c r="L4811" s="33"/>
      <c r="M4811" s="155"/>
      <c r="T4811" s="57"/>
      <c r="AU4811" s="18" t="s">
        <v>84</v>
      </c>
    </row>
    <row r="4812" spans="2:47" s="1" customFormat="1" ht="11.25">
      <c r="B4812" s="33"/>
      <c r="D4812" s="152" t="s">
        <v>648</v>
      </c>
      <c r="F4812" s="194" t="s">
        <v>3089</v>
      </c>
      <c r="H4812" s="189">
        <v>0</v>
      </c>
      <c r="L4812" s="33"/>
      <c r="M4812" s="155"/>
      <c r="T4812" s="57"/>
      <c r="AU4812" s="18" t="s">
        <v>84</v>
      </c>
    </row>
    <row r="4813" spans="2:47" s="1" customFormat="1" ht="11.25">
      <c r="B4813" s="33"/>
      <c r="D4813" s="152" t="s">
        <v>648</v>
      </c>
      <c r="F4813" s="194" t="s">
        <v>3120</v>
      </c>
      <c r="H4813" s="189">
        <v>15.516</v>
      </c>
      <c r="L4813" s="33"/>
      <c r="M4813" s="155"/>
      <c r="T4813" s="57"/>
      <c r="AU4813" s="18" t="s">
        <v>84</v>
      </c>
    </row>
    <row r="4814" spans="2:47" s="1" customFormat="1" ht="11.25">
      <c r="B4814" s="33"/>
      <c r="D4814" s="152" t="s">
        <v>648</v>
      </c>
      <c r="F4814" s="194" t="s">
        <v>3121</v>
      </c>
      <c r="H4814" s="189">
        <v>0</v>
      </c>
      <c r="L4814" s="33"/>
      <c r="M4814" s="155"/>
      <c r="T4814" s="57"/>
      <c r="AU4814" s="18" t="s">
        <v>84</v>
      </c>
    </row>
    <row r="4815" spans="2:47" s="1" customFormat="1" ht="11.25">
      <c r="B4815" s="33"/>
      <c r="D4815" s="152" t="s">
        <v>648</v>
      </c>
      <c r="F4815" s="194" t="s">
        <v>2735</v>
      </c>
      <c r="H4815" s="189">
        <v>48.488999999999997</v>
      </c>
      <c r="L4815" s="33"/>
      <c r="M4815" s="155"/>
      <c r="T4815" s="57"/>
      <c r="AU4815" s="18" t="s">
        <v>84</v>
      </c>
    </row>
    <row r="4816" spans="2:47" s="1" customFormat="1" ht="11.25">
      <c r="B4816" s="33"/>
      <c r="D4816" s="152" t="s">
        <v>648</v>
      </c>
      <c r="F4816" s="194" t="s">
        <v>3122</v>
      </c>
      <c r="H4816" s="189">
        <v>0</v>
      </c>
      <c r="L4816" s="33"/>
      <c r="M4816" s="155"/>
      <c r="T4816" s="57"/>
      <c r="AU4816" s="18" t="s">
        <v>84</v>
      </c>
    </row>
    <row r="4817" spans="2:47" s="1" customFormat="1" ht="11.25">
      <c r="B4817" s="33"/>
      <c r="D4817" s="152" t="s">
        <v>648</v>
      </c>
      <c r="F4817" s="194" t="s">
        <v>3123</v>
      </c>
      <c r="H4817" s="189">
        <v>15.504</v>
      </c>
      <c r="L4817" s="33"/>
      <c r="M4817" s="155"/>
      <c r="T4817" s="57"/>
      <c r="AU4817" s="18" t="s">
        <v>84</v>
      </c>
    </row>
    <row r="4818" spans="2:47" s="1" customFormat="1" ht="11.25">
      <c r="B4818" s="33"/>
      <c r="D4818" s="152" t="s">
        <v>648</v>
      </c>
      <c r="F4818" s="194" t="s">
        <v>3124</v>
      </c>
      <c r="H4818" s="189">
        <v>0</v>
      </c>
      <c r="L4818" s="33"/>
      <c r="M4818" s="155"/>
      <c r="T4818" s="57"/>
      <c r="AU4818" s="18" t="s">
        <v>84</v>
      </c>
    </row>
    <row r="4819" spans="2:47" s="1" customFormat="1" ht="11.25">
      <c r="B4819" s="33"/>
      <c r="D4819" s="152" t="s">
        <v>648</v>
      </c>
      <c r="F4819" s="194" t="s">
        <v>3125</v>
      </c>
      <c r="H4819" s="189">
        <v>63.466999999999999</v>
      </c>
      <c r="L4819" s="33"/>
      <c r="M4819" s="155"/>
      <c r="T4819" s="57"/>
      <c r="AU4819" s="18" t="s">
        <v>84</v>
      </c>
    </row>
    <row r="4820" spans="2:47" s="1" customFormat="1" ht="11.25">
      <c r="B4820" s="33"/>
      <c r="D4820" s="152" t="s">
        <v>648</v>
      </c>
      <c r="F4820" s="194" t="s">
        <v>3126</v>
      </c>
      <c r="H4820" s="189">
        <v>0</v>
      </c>
      <c r="L4820" s="33"/>
      <c r="M4820" s="155"/>
      <c r="T4820" s="57"/>
      <c r="AU4820" s="18" t="s">
        <v>84</v>
      </c>
    </row>
    <row r="4821" spans="2:47" s="1" customFormat="1" ht="11.25">
      <c r="B4821" s="33"/>
      <c r="D4821" s="152" t="s">
        <v>648</v>
      </c>
      <c r="F4821" s="194" t="s">
        <v>3127</v>
      </c>
      <c r="H4821" s="189">
        <v>33.734000000000002</v>
      </c>
      <c r="L4821" s="33"/>
      <c r="M4821" s="155"/>
      <c r="T4821" s="57"/>
      <c r="AU4821" s="18" t="s">
        <v>84</v>
      </c>
    </row>
    <row r="4822" spans="2:47" s="1" customFormat="1" ht="11.25">
      <c r="B4822" s="33"/>
      <c r="D4822" s="152" t="s">
        <v>648</v>
      </c>
      <c r="F4822" s="194" t="s">
        <v>3128</v>
      </c>
      <c r="H4822" s="189">
        <v>0</v>
      </c>
      <c r="L4822" s="33"/>
      <c r="M4822" s="155"/>
      <c r="T4822" s="57"/>
      <c r="AU4822" s="18" t="s">
        <v>84</v>
      </c>
    </row>
    <row r="4823" spans="2:47" s="1" customFormat="1" ht="11.25">
      <c r="B4823" s="33"/>
      <c r="D4823" s="152" t="s">
        <v>648</v>
      </c>
      <c r="F4823" s="194" t="s">
        <v>3113</v>
      </c>
      <c r="H4823" s="189">
        <v>13.65</v>
      </c>
      <c r="L4823" s="33"/>
      <c r="M4823" s="155"/>
      <c r="T4823" s="57"/>
      <c r="AU4823" s="18" t="s">
        <v>84</v>
      </c>
    </row>
    <row r="4824" spans="2:47" s="1" customFormat="1" ht="11.25">
      <c r="B4824" s="33"/>
      <c r="D4824" s="152" t="s">
        <v>648</v>
      </c>
      <c r="F4824" s="194" t="s">
        <v>3129</v>
      </c>
      <c r="H4824" s="189">
        <v>0</v>
      </c>
      <c r="L4824" s="33"/>
      <c r="M4824" s="155"/>
      <c r="T4824" s="57"/>
      <c r="AU4824" s="18" t="s">
        <v>84</v>
      </c>
    </row>
    <row r="4825" spans="2:47" s="1" customFormat="1" ht="11.25">
      <c r="B4825" s="33"/>
      <c r="D4825" s="152" t="s">
        <v>648</v>
      </c>
      <c r="F4825" s="194" t="s">
        <v>3130</v>
      </c>
      <c r="H4825" s="189">
        <v>16.934000000000001</v>
      </c>
      <c r="L4825" s="33"/>
      <c r="M4825" s="155"/>
      <c r="T4825" s="57"/>
      <c r="AU4825" s="18" t="s">
        <v>84</v>
      </c>
    </row>
    <row r="4826" spans="2:47" s="1" customFormat="1" ht="11.25">
      <c r="B4826" s="33"/>
      <c r="D4826" s="152" t="s">
        <v>648</v>
      </c>
      <c r="F4826" s="194" t="s">
        <v>3091</v>
      </c>
      <c r="H4826" s="189">
        <v>0</v>
      </c>
      <c r="L4826" s="33"/>
      <c r="M4826" s="155"/>
      <c r="T4826" s="57"/>
      <c r="AU4826" s="18" t="s">
        <v>84</v>
      </c>
    </row>
    <row r="4827" spans="2:47" s="1" customFormat="1" ht="11.25">
      <c r="B4827" s="33"/>
      <c r="D4827" s="152" t="s">
        <v>648</v>
      </c>
      <c r="F4827" s="194" t="s">
        <v>3131</v>
      </c>
      <c r="H4827" s="189">
        <v>47.435000000000002</v>
      </c>
      <c r="L4827" s="33"/>
      <c r="M4827" s="155"/>
      <c r="T4827" s="57"/>
      <c r="AU4827" s="18" t="s">
        <v>84</v>
      </c>
    </row>
    <row r="4828" spans="2:47" s="1" customFormat="1" ht="11.25">
      <c r="B4828" s="33"/>
      <c r="D4828" s="152" t="s">
        <v>648</v>
      </c>
      <c r="F4828" s="194" t="s">
        <v>3132</v>
      </c>
      <c r="H4828" s="189">
        <v>0</v>
      </c>
      <c r="L4828" s="33"/>
      <c r="M4828" s="155"/>
      <c r="T4828" s="57"/>
      <c r="AU4828" s="18" t="s">
        <v>84</v>
      </c>
    </row>
    <row r="4829" spans="2:47" s="1" customFormat="1" ht="11.25">
      <c r="B4829" s="33"/>
      <c r="D4829" s="152" t="s">
        <v>648</v>
      </c>
      <c r="F4829" s="194" t="s">
        <v>3133</v>
      </c>
      <c r="H4829" s="189">
        <v>13.435</v>
      </c>
      <c r="L4829" s="33"/>
      <c r="M4829" s="155"/>
      <c r="T4829" s="57"/>
      <c r="AU4829" s="18" t="s">
        <v>84</v>
      </c>
    </row>
    <row r="4830" spans="2:47" s="1" customFormat="1" ht="11.25">
      <c r="B4830" s="33"/>
      <c r="D4830" s="152" t="s">
        <v>648</v>
      </c>
      <c r="F4830" s="194" t="s">
        <v>3134</v>
      </c>
      <c r="H4830" s="189">
        <v>0</v>
      </c>
      <c r="L4830" s="33"/>
      <c r="M4830" s="155"/>
      <c r="T4830" s="57"/>
      <c r="AU4830" s="18" t="s">
        <v>84</v>
      </c>
    </row>
    <row r="4831" spans="2:47" s="1" customFormat="1" ht="11.25">
      <c r="B4831" s="33"/>
      <c r="D4831" s="152" t="s">
        <v>648</v>
      </c>
      <c r="F4831" s="194" t="s">
        <v>3135</v>
      </c>
      <c r="H4831" s="189">
        <v>47.515000000000001</v>
      </c>
      <c r="L4831" s="33"/>
      <c r="M4831" s="155"/>
      <c r="T4831" s="57"/>
      <c r="AU4831" s="18" t="s">
        <v>84</v>
      </c>
    </row>
    <row r="4832" spans="2:47" s="1" customFormat="1" ht="11.25">
      <c r="B4832" s="33"/>
      <c r="D4832" s="152" t="s">
        <v>648</v>
      </c>
      <c r="F4832" s="194" t="s">
        <v>3136</v>
      </c>
      <c r="H4832" s="189">
        <v>0</v>
      </c>
      <c r="L4832" s="33"/>
      <c r="M4832" s="155"/>
      <c r="T4832" s="57"/>
      <c r="AU4832" s="18" t="s">
        <v>84</v>
      </c>
    </row>
    <row r="4833" spans="2:47" s="1" customFormat="1" ht="11.25">
      <c r="B4833" s="33"/>
      <c r="D4833" s="152" t="s">
        <v>648</v>
      </c>
      <c r="F4833" s="194" t="s">
        <v>3137</v>
      </c>
      <c r="H4833" s="189">
        <v>7.34</v>
      </c>
      <c r="L4833" s="33"/>
      <c r="M4833" s="155"/>
      <c r="T4833" s="57"/>
      <c r="AU4833" s="18" t="s">
        <v>84</v>
      </c>
    </row>
    <row r="4834" spans="2:47" s="1" customFormat="1" ht="11.25">
      <c r="B4834" s="33"/>
      <c r="D4834" s="152" t="s">
        <v>648</v>
      </c>
      <c r="F4834" s="194" t="s">
        <v>3138</v>
      </c>
      <c r="H4834" s="189">
        <v>0</v>
      </c>
      <c r="L4834" s="33"/>
      <c r="M4834" s="155"/>
      <c r="T4834" s="57"/>
      <c r="AU4834" s="18" t="s">
        <v>84</v>
      </c>
    </row>
    <row r="4835" spans="2:47" s="1" customFormat="1" ht="11.25">
      <c r="B4835" s="33"/>
      <c r="D4835" s="152" t="s">
        <v>648</v>
      </c>
      <c r="F4835" s="194" t="s">
        <v>3139</v>
      </c>
      <c r="H4835" s="189">
        <v>9.3350000000000009</v>
      </c>
      <c r="L4835" s="33"/>
      <c r="M4835" s="155"/>
      <c r="T4835" s="57"/>
      <c r="AU4835" s="18" t="s">
        <v>84</v>
      </c>
    </row>
    <row r="4836" spans="2:47" s="1" customFormat="1" ht="11.25">
      <c r="B4836" s="33"/>
      <c r="D4836" s="152" t="s">
        <v>648</v>
      </c>
      <c r="F4836" s="194" t="s">
        <v>3140</v>
      </c>
      <c r="H4836" s="189">
        <v>0</v>
      </c>
      <c r="L4836" s="33"/>
      <c r="M4836" s="155"/>
      <c r="T4836" s="57"/>
      <c r="AU4836" s="18" t="s">
        <v>84</v>
      </c>
    </row>
    <row r="4837" spans="2:47" s="1" customFormat="1" ht="11.25">
      <c r="B4837" s="33"/>
      <c r="D4837" s="152" t="s">
        <v>648</v>
      </c>
      <c r="F4837" s="194" t="s">
        <v>3141</v>
      </c>
      <c r="H4837" s="189">
        <v>23.419</v>
      </c>
      <c r="L4837" s="33"/>
      <c r="M4837" s="155"/>
      <c r="T4837" s="57"/>
      <c r="AU4837" s="18" t="s">
        <v>84</v>
      </c>
    </row>
    <row r="4838" spans="2:47" s="1" customFormat="1" ht="11.25">
      <c r="B4838" s="33"/>
      <c r="D4838" s="152" t="s">
        <v>648</v>
      </c>
      <c r="F4838" s="194" t="s">
        <v>3142</v>
      </c>
      <c r="H4838" s="189">
        <v>0</v>
      </c>
      <c r="L4838" s="33"/>
      <c r="M4838" s="155"/>
      <c r="T4838" s="57"/>
      <c r="AU4838" s="18" t="s">
        <v>84</v>
      </c>
    </row>
    <row r="4839" spans="2:47" s="1" customFormat="1" ht="11.25">
      <c r="B4839" s="33"/>
      <c r="D4839" s="152" t="s">
        <v>648</v>
      </c>
      <c r="F4839" s="194" t="s">
        <v>3135</v>
      </c>
      <c r="H4839" s="189">
        <v>47.515000000000001</v>
      </c>
      <c r="L4839" s="33"/>
      <c r="M4839" s="155"/>
      <c r="T4839" s="57"/>
      <c r="AU4839" s="18" t="s">
        <v>84</v>
      </c>
    </row>
    <row r="4840" spans="2:47" s="1" customFormat="1" ht="11.25">
      <c r="B4840" s="33"/>
      <c r="D4840" s="152" t="s">
        <v>648</v>
      </c>
      <c r="F4840" s="194" t="s">
        <v>3143</v>
      </c>
      <c r="H4840" s="189">
        <v>0</v>
      </c>
      <c r="L4840" s="33"/>
      <c r="M4840" s="155"/>
      <c r="T4840" s="57"/>
      <c r="AU4840" s="18" t="s">
        <v>84</v>
      </c>
    </row>
    <row r="4841" spans="2:47" s="1" customFormat="1" ht="11.25">
      <c r="B4841" s="33"/>
      <c r="D4841" s="152" t="s">
        <v>648</v>
      </c>
      <c r="F4841" s="194" t="s">
        <v>3137</v>
      </c>
      <c r="H4841" s="189">
        <v>7.34</v>
      </c>
      <c r="L4841" s="33"/>
      <c r="M4841" s="155"/>
      <c r="T4841" s="57"/>
      <c r="AU4841" s="18" t="s">
        <v>84</v>
      </c>
    </row>
    <row r="4842" spans="2:47" s="1" customFormat="1" ht="11.25">
      <c r="B4842" s="33"/>
      <c r="D4842" s="152" t="s">
        <v>648</v>
      </c>
      <c r="F4842" s="194" t="s">
        <v>3144</v>
      </c>
      <c r="H4842" s="189">
        <v>0</v>
      </c>
      <c r="L4842" s="33"/>
      <c r="M4842" s="155"/>
      <c r="T4842" s="57"/>
      <c r="AU4842" s="18" t="s">
        <v>84</v>
      </c>
    </row>
    <row r="4843" spans="2:47" s="1" customFormat="1" ht="11.25">
      <c r="B4843" s="33"/>
      <c r="D4843" s="152" t="s">
        <v>648</v>
      </c>
      <c r="F4843" s="194" t="s">
        <v>3139</v>
      </c>
      <c r="H4843" s="189">
        <v>9.3350000000000009</v>
      </c>
      <c r="L4843" s="33"/>
      <c r="M4843" s="155"/>
      <c r="T4843" s="57"/>
      <c r="AU4843" s="18" t="s">
        <v>84</v>
      </c>
    </row>
    <row r="4844" spans="2:47" s="1" customFormat="1" ht="11.25">
      <c r="B4844" s="33"/>
      <c r="D4844" s="152" t="s">
        <v>648</v>
      </c>
      <c r="F4844" s="194" t="s">
        <v>1</v>
      </c>
      <c r="H4844" s="189">
        <v>0</v>
      </c>
      <c r="L4844" s="33"/>
      <c r="M4844" s="155"/>
      <c r="T4844" s="57"/>
      <c r="AU4844" s="18" t="s">
        <v>84</v>
      </c>
    </row>
    <row r="4845" spans="2:47" s="1" customFormat="1" ht="11.25">
      <c r="B4845" s="33"/>
      <c r="D4845" s="152" t="s">
        <v>648</v>
      </c>
      <c r="F4845" s="194" t="s">
        <v>3145</v>
      </c>
      <c r="H4845" s="189">
        <v>0</v>
      </c>
      <c r="L4845" s="33"/>
      <c r="M4845" s="155"/>
      <c r="T4845" s="57"/>
      <c r="AU4845" s="18" t="s">
        <v>84</v>
      </c>
    </row>
    <row r="4846" spans="2:47" s="1" customFormat="1" ht="11.25">
      <c r="B4846" s="33"/>
      <c r="D4846" s="152" t="s">
        <v>648</v>
      </c>
      <c r="F4846" s="194" t="s">
        <v>3146</v>
      </c>
      <c r="H4846" s="189">
        <v>56.683</v>
      </c>
      <c r="L4846" s="33"/>
      <c r="M4846" s="155"/>
      <c r="T4846" s="57"/>
      <c r="AU4846" s="18" t="s">
        <v>84</v>
      </c>
    </row>
    <row r="4847" spans="2:47" s="1" customFormat="1" ht="11.25">
      <c r="B4847" s="33"/>
      <c r="D4847" s="152" t="s">
        <v>648</v>
      </c>
      <c r="F4847" s="194" t="s">
        <v>3147</v>
      </c>
      <c r="H4847" s="189">
        <v>0</v>
      </c>
      <c r="L4847" s="33"/>
      <c r="M4847" s="155"/>
      <c r="T4847" s="57"/>
      <c r="AU4847" s="18" t="s">
        <v>84</v>
      </c>
    </row>
    <row r="4848" spans="2:47" s="1" customFormat="1" ht="11.25">
      <c r="B4848" s="33"/>
      <c r="D4848" s="152" t="s">
        <v>648</v>
      </c>
      <c r="F4848" s="194" t="s">
        <v>3148</v>
      </c>
      <c r="H4848" s="189">
        <v>78.680999999999997</v>
      </c>
      <c r="L4848" s="33"/>
      <c r="M4848" s="155"/>
      <c r="T4848" s="57"/>
      <c r="AU4848" s="18" t="s">
        <v>84</v>
      </c>
    </row>
    <row r="4849" spans="2:47" s="1" customFormat="1" ht="11.25">
      <c r="B4849" s="33"/>
      <c r="D4849" s="152" t="s">
        <v>648</v>
      </c>
      <c r="F4849" s="194" t="s">
        <v>3149</v>
      </c>
      <c r="H4849" s="189">
        <v>0</v>
      </c>
      <c r="L4849" s="33"/>
      <c r="M4849" s="155"/>
      <c r="T4849" s="57"/>
      <c r="AU4849" s="18" t="s">
        <v>84</v>
      </c>
    </row>
    <row r="4850" spans="2:47" s="1" customFormat="1" ht="11.25">
      <c r="B4850" s="33"/>
      <c r="D4850" s="152" t="s">
        <v>648</v>
      </c>
      <c r="F4850" s="194" t="s">
        <v>3150</v>
      </c>
      <c r="H4850" s="189">
        <v>80.450999999999993</v>
      </c>
      <c r="L4850" s="33"/>
      <c r="M4850" s="155"/>
      <c r="T4850" s="57"/>
      <c r="AU4850" s="18" t="s">
        <v>84</v>
      </c>
    </row>
    <row r="4851" spans="2:47" s="1" customFormat="1" ht="11.25">
      <c r="B4851" s="33"/>
      <c r="D4851" s="152" t="s">
        <v>648</v>
      </c>
      <c r="F4851" s="194" t="s">
        <v>3151</v>
      </c>
      <c r="H4851" s="189">
        <v>0</v>
      </c>
      <c r="L4851" s="33"/>
      <c r="M4851" s="155"/>
      <c r="T4851" s="57"/>
      <c r="AU4851" s="18" t="s">
        <v>84</v>
      </c>
    </row>
    <row r="4852" spans="2:47" s="1" customFormat="1" ht="11.25">
      <c r="B4852" s="33"/>
      <c r="D4852" s="152" t="s">
        <v>648</v>
      </c>
      <c r="F4852" s="194" t="s">
        <v>3152</v>
      </c>
      <c r="H4852" s="189">
        <v>15.702999999999999</v>
      </c>
      <c r="L4852" s="33"/>
      <c r="M4852" s="155"/>
      <c r="T4852" s="57"/>
      <c r="AU4852" s="18" t="s">
        <v>84</v>
      </c>
    </row>
    <row r="4853" spans="2:47" s="1" customFormat="1" ht="11.25">
      <c r="B4853" s="33"/>
      <c r="D4853" s="152" t="s">
        <v>648</v>
      </c>
      <c r="F4853" s="194" t="s">
        <v>3153</v>
      </c>
      <c r="H4853" s="189">
        <v>0</v>
      </c>
      <c r="L4853" s="33"/>
      <c r="M4853" s="155"/>
      <c r="T4853" s="57"/>
      <c r="AU4853" s="18" t="s">
        <v>84</v>
      </c>
    </row>
    <row r="4854" spans="2:47" s="1" customFormat="1" ht="11.25">
      <c r="B4854" s="33"/>
      <c r="D4854" s="152" t="s">
        <v>648</v>
      </c>
      <c r="F4854" s="194" t="s">
        <v>3154</v>
      </c>
      <c r="H4854" s="189">
        <v>16.992999999999999</v>
      </c>
      <c r="L4854" s="33"/>
      <c r="M4854" s="155"/>
      <c r="T4854" s="57"/>
      <c r="AU4854" s="18" t="s">
        <v>84</v>
      </c>
    </row>
    <row r="4855" spans="2:47" s="1" customFormat="1" ht="11.25">
      <c r="B4855" s="33"/>
      <c r="D4855" s="152" t="s">
        <v>648</v>
      </c>
      <c r="F4855" s="194" t="s">
        <v>3155</v>
      </c>
      <c r="H4855" s="189">
        <v>0</v>
      </c>
      <c r="L4855" s="33"/>
      <c r="M4855" s="155"/>
      <c r="T4855" s="57"/>
      <c r="AU4855" s="18" t="s">
        <v>84</v>
      </c>
    </row>
    <row r="4856" spans="2:47" s="1" customFormat="1" ht="11.25">
      <c r="B4856" s="33"/>
      <c r="D4856" s="152" t="s">
        <v>648</v>
      </c>
      <c r="F4856" s="194" t="s">
        <v>3156</v>
      </c>
      <c r="H4856" s="189">
        <v>7.43</v>
      </c>
      <c r="L4856" s="33"/>
      <c r="M4856" s="155"/>
      <c r="T4856" s="57"/>
      <c r="AU4856" s="18" t="s">
        <v>84</v>
      </c>
    </row>
    <row r="4857" spans="2:47" s="1" customFormat="1" ht="11.25">
      <c r="B4857" s="33"/>
      <c r="D4857" s="152" t="s">
        <v>648</v>
      </c>
      <c r="F4857" s="194" t="s">
        <v>3157</v>
      </c>
      <c r="H4857" s="189">
        <v>0</v>
      </c>
      <c r="L4857" s="33"/>
      <c r="M4857" s="155"/>
      <c r="T4857" s="57"/>
      <c r="AU4857" s="18" t="s">
        <v>84</v>
      </c>
    </row>
    <row r="4858" spans="2:47" s="1" customFormat="1" ht="11.25">
      <c r="B4858" s="33"/>
      <c r="D4858" s="152" t="s">
        <v>648</v>
      </c>
      <c r="F4858" s="194" t="s">
        <v>3158</v>
      </c>
      <c r="H4858" s="189">
        <v>5.79</v>
      </c>
      <c r="L4858" s="33"/>
      <c r="M4858" s="155"/>
      <c r="T4858" s="57"/>
      <c r="AU4858" s="18" t="s">
        <v>84</v>
      </c>
    </row>
    <row r="4859" spans="2:47" s="1" customFormat="1" ht="11.25">
      <c r="B4859" s="33"/>
      <c r="D4859" s="152" t="s">
        <v>648</v>
      </c>
      <c r="F4859" s="194" t="s">
        <v>3159</v>
      </c>
      <c r="H4859" s="189">
        <v>0</v>
      </c>
      <c r="L4859" s="33"/>
      <c r="M4859" s="155"/>
      <c r="T4859" s="57"/>
      <c r="AU4859" s="18" t="s">
        <v>84</v>
      </c>
    </row>
    <row r="4860" spans="2:47" s="1" customFormat="1" ht="11.25">
      <c r="B4860" s="33"/>
      <c r="D4860" s="152" t="s">
        <v>648</v>
      </c>
      <c r="F4860" s="194" t="s">
        <v>3160</v>
      </c>
      <c r="H4860" s="189">
        <v>1.8049999999999999</v>
      </c>
      <c r="L4860" s="33"/>
      <c r="M4860" s="155"/>
      <c r="T4860" s="57"/>
      <c r="AU4860" s="18" t="s">
        <v>84</v>
      </c>
    </row>
    <row r="4861" spans="2:47" s="1" customFormat="1" ht="11.25">
      <c r="B4861" s="33"/>
      <c r="D4861" s="152" t="s">
        <v>648</v>
      </c>
      <c r="F4861" s="194" t="s">
        <v>325</v>
      </c>
      <c r="H4861" s="189">
        <v>1118.3399999999999</v>
      </c>
      <c r="L4861" s="33"/>
      <c r="M4861" s="155"/>
      <c r="T4861" s="57"/>
      <c r="AU4861" s="18" t="s">
        <v>84</v>
      </c>
    </row>
    <row r="4862" spans="2:47" s="1" customFormat="1" ht="11.25">
      <c r="B4862" s="33"/>
      <c r="D4862" s="152" t="s">
        <v>648</v>
      </c>
      <c r="F4862" s="193" t="s">
        <v>3896</v>
      </c>
      <c r="L4862" s="33"/>
      <c r="M4862" s="155"/>
      <c r="T4862" s="57"/>
      <c r="AU4862" s="18" t="s">
        <v>84</v>
      </c>
    </row>
    <row r="4863" spans="2:47" s="1" customFormat="1" ht="11.25">
      <c r="B4863" s="33"/>
      <c r="D4863" s="152" t="s">
        <v>648</v>
      </c>
      <c r="F4863" s="194" t="s">
        <v>3897</v>
      </c>
      <c r="H4863" s="189">
        <v>9.3170000000000002</v>
      </c>
      <c r="L4863" s="33"/>
      <c r="M4863" s="155"/>
      <c r="T4863" s="57"/>
      <c r="AU4863" s="18" t="s">
        <v>84</v>
      </c>
    </row>
    <row r="4864" spans="2:47" s="1" customFormat="1" ht="11.25">
      <c r="B4864" s="33"/>
      <c r="D4864" s="152" t="s">
        <v>648</v>
      </c>
      <c r="F4864" s="194" t="s">
        <v>3898</v>
      </c>
      <c r="H4864" s="189">
        <v>7.3140000000000001</v>
      </c>
      <c r="L4864" s="33"/>
      <c r="M4864" s="155"/>
      <c r="T4864" s="57"/>
      <c r="AU4864" s="18" t="s">
        <v>84</v>
      </c>
    </row>
    <row r="4865" spans="2:47" s="1" customFormat="1" ht="11.25">
      <c r="B4865" s="33"/>
      <c r="D4865" s="152" t="s">
        <v>648</v>
      </c>
      <c r="F4865" s="194" t="s">
        <v>3899</v>
      </c>
      <c r="H4865" s="189">
        <v>1.958</v>
      </c>
      <c r="L4865" s="33"/>
      <c r="M4865" s="155"/>
      <c r="T4865" s="57"/>
      <c r="AU4865" s="18" t="s">
        <v>84</v>
      </c>
    </row>
    <row r="4866" spans="2:47" s="1" customFormat="1" ht="11.25">
      <c r="B4866" s="33"/>
      <c r="D4866" s="152" t="s">
        <v>648</v>
      </c>
      <c r="F4866" s="194" t="s">
        <v>3900</v>
      </c>
      <c r="H4866" s="189">
        <v>1.26</v>
      </c>
      <c r="L4866" s="33"/>
      <c r="M4866" s="155"/>
      <c r="T4866" s="57"/>
      <c r="AU4866" s="18" t="s">
        <v>84</v>
      </c>
    </row>
    <row r="4867" spans="2:47" s="1" customFormat="1" ht="11.25">
      <c r="B4867" s="33"/>
      <c r="D4867" s="152" t="s">
        <v>648</v>
      </c>
      <c r="F4867" s="194" t="s">
        <v>3901</v>
      </c>
      <c r="H4867" s="189">
        <v>7.9020000000000001</v>
      </c>
      <c r="L4867" s="33"/>
      <c r="M4867" s="155"/>
      <c r="T4867" s="57"/>
      <c r="AU4867" s="18" t="s">
        <v>84</v>
      </c>
    </row>
    <row r="4868" spans="2:47" s="1" customFormat="1" ht="11.25">
      <c r="B4868" s="33"/>
      <c r="D4868" s="152" t="s">
        <v>648</v>
      </c>
      <c r="F4868" s="194" t="s">
        <v>3902</v>
      </c>
      <c r="H4868" s="189">
        <v>13.673999999999999</v>
      </c>
      <c r="L4868" s="33"/>
      <c r="M4868" s="155"/>
      <c r="T4868" s="57"/>
      <c r="AU4868" s="18" t="s">
        <v>84</v>
      </c>
    </row>
    <row r="4869" spans="2:47" s="1" customFormat="1" ht="11.25">
      <c r="B4869" s="33"/>
      <c r="D4869" s="152" t="s">
        <v>648</v>
      </c>
      <c r="F4869" s="194" t="s">
        <v>541</v>
      </c>
      <c r="H4869" s="189">
        <v>0</v>
      </c>
      <c r="L4869" s="33"/>
      <c r="M4869" s="155"/>
      <c r="T4869" s="57"/>
      <c r="AU4869" s="18" t="s">
        <v>84</v>
      </c>
    </row>
    <row r="4870" spans="2:47" s="1" customFormat="1" ht="11.25">
      <c r="B4870" s="33"/>
      <c r="D4870" s="152" t="s">
        <v>648</v>
      </c>
      <c r="F4870" s="194" t="s">
        <v>3903</v>
      </c>
      <c r="H4870" s="189">
        <v>18.510000000000002</v>
      </c>
      <c r="L4870" s="33"/>
      <c r="M4870" s="155"/>
      <c r="T4870" s="57"/>
      <c r="AU4870" s="18" t="s">
        <v>84</v>
      </c>
    </row>
    <row r="4871" spans="2:47" s="1" customFormat="1" ht="11.25">
      <c r="B4871" s="33"/>
      <c r="D4871" s="152" t="s">
        <v>648</v>
      </c>
      <c r="F4871" s="194" t="s">
        <v>3904</v>
      </c>
      <c r="H4871" s="189">
        <v>7.8330000000000002</v>
      </c>
      <c r="L4871" s="33"/>
      <c r="M4871" s="155"/>
      <c r="T4871" s="57"/>
      <c r="AU4871" s="18" t="s">
        <v>84</v>
      </c>
    </row>
    <row r="4872" spans="2:47" s="1" customFormat="1" ht="11.25">
      <c r="B4872" s="33"/>
      <c r="D4872" s="152" t="s">
        <v>648</v>
      </c>
      <c r="F4872" s="194" t="s">
        <v>3905</v>
      </c>
      <c r="H4872" s="189">
        <v>4.0279999999999996</v>
      </c>
      <c r="L4872" s="33"/>
      <c r="M4872" s="155"/>
      <c r="T4872" s="57"/>
      <c r="AU4872" s="18" t="s">
        <v>84</v>
      </c>
    </row>
    <row r="4873" spans="2:47" s="1" customFormat="1" ht="11.25">
      <c r="B4873" s="33"/>
      <c r="D4873" s="152" t="s">
        <v>648</v>
      </c>
      <c r="F4873" s="194" t="s">
        <v>325</v>
      </c>
      <c r="H4873" s="189">
        <v>71.796000000000006</v>
      </c>
      <c r="L4873" s="33"/>
      <c r="M4873" s="155"/>
      <c r="T4873" s="57"/>
      <c r="AU4873" s="18" t="s">
        <v>84</v>
      </c>
    </row>
    <row r="4874" spans="2:47" s="1" customFormat="1" ht="11.25">
      <c r="B4874" s="33"/>
      <c r="D4874" s="152" t="s">
        <v>648</v>
      </c>
      <c r="F4874" s="193" t="s">
        <v>4565</v>
      </c>
      <c r="L4874" s="33"/>
      <c r="M4874" s="155"/>
      <c r="T4874" s="57"/>
      <c r="AU4874" s="18" t="s">
        <v>84</v>
      </c>
    </row>
    <row r="4875" spans="2:47" s="1" customFormat="1" ht="11.25">
      <c r="B4875" s="33"/>
      <c r="D4875" s="152" t="s">
        <v>648</v>
      </c>
      <c r="F4875" s="194" t="s">
        <v>4566</v>
      </c>
      <c r="H4875" s="189">
        <v>95.644999999999996</v>
      </c>
      <c r="L4875" s="33"/>
      <c r="M4875" s="155"/>
      <c r="T4875" s="57"/>
      <c r="AU4875" s="18" t="s">
        <v>84</v>
      </c>
    </row>
    <row r="4876" spans="2:47" s="1" customFormat="1" ht="11.25">
      <c r="B4876" s="33"/>
      <c r="D4876" s="152" t="s">
        <v>648</v>
      </c>
      <c r="F4876" s="194" t="s">
        <v>4567</v>
      </c>
      <c r="H4876" s="189">
        <v>124.64100000000001</v>
      </c>
      <c r="L4876" s="33"/>
      <c r="M4876" s="155"/>
      <c r="T4876" s="57"/>
      <c r="AU4876" s="18" t="s">
        <v>84</v>
      </c>
    </row>
    <row r="4877" spans="2:47" s="1" customFormat="1" ht="11.25">
      <c r="B4877" s="33"/>
      <c r="D4877" s="152" t="s">
        <v>648</v>
      </c>
      <c r="F4877" s="194" t="s">
        <v>325</v>
      </c>
      <c r="H4877" s="189">
        <v>220.286</v>
      </c>
      <c r="L4877" s="33"/>
      <c r="M4877" s="155"/>
      <c r="T4877" s="57"/>
      <c r="AU4877" s="18" t="s">
        <v>84</v>
      </c>
    </row>
    <row r="4878" spans="2:47" s="1" customFormat="1" ht="11.25">
      <c r="B4878" s="33"/>
      <c r="D4878" s="152" t="s">
        <v>648</v>
      </c>
      <c r="F4878" s="202" t="s">
        <v>4568</v>
      </c>
      <c r="L4878" s="33"/>
      <c r="M4878" s="155"/>
      <c r="T4878" s="57"/>
      <c r="AU4878" s="18" t="s">
        <v>84</v>
      </c>
    </row>
    <row r="4879" spans="2:47" s="1" customFormat="1" ht="11.25">
      <c r="B4879" s="33"/>
      <c r="D4879" s="152" t="s">
        <v>648</v>
      </c>
      <c r="F4879" s="202" t="s">
        <v>4569</v>
      </c>
      <c r="L4879" s="33"/>
      <c r="M4879" s="155"/>
      <c r="T4879" s="57"/>
      <c r="AU4879" s="18" t="s">
        <v>84</v>
      </c>
    </row>
    <row r="4880" spans="2:47" s="1" customFormat="1" ht="11.25">
      <c r="B4880" s="33"/>
      <c r="D4880" s="152" t="s">
        <v>648</v>
      </c>
      <c r="F4880" s="202" t="s">
        <v>4570</v>
      </c>
      <c r="L4880" s="33"/>
      <c r="M4880" s="155"/>
      <c r="T4880" s="57"/>
      <c r="AU4880" s="18" t="s">
        <v>84</v>
      </c>
    </row>
    <row r="4881" spans="2:47" s="1" customFormat="1" ht="11.25">
      <c r="B4881" s="33"/>
      <c r="D4881" s="152" t="s">
        <v>648</v>
      </c>
      <c r="F4881" s="202" t="s">
        <v>4571</v>
      </c>
      <c r="L4881" s="33"/>
      <c r="M4881" s="155"/>
      <c r="T4881" s="57"/>
      <c r="AU4881" s="18" t="s">
        <v>84</v>
      </c>
    </row>
    <row r="4882" spans="2:47" s="1" customFormat="1" ht="11.25">
      <c r="B4882" s="33"/>
      <c r="D4882" s="152" t="s">
        <v>648</v>
      </c>
      <c r="F4882" s="203" t="s">
        <v>3582</v>
      </c>
      <c r="H4882" s="189">
        <v>16.579999999999998</v>
      </c>
      <c r="L4882" s="33"/>
      <c r="M4882" s="155"/>
      <c r="T4882" s="57"/>
      <c r="AU4882" s="18" t="s">
        <v>84</v>
      </c>
    </row>
    <row r="4883" spans="2:47" s="1" customFormat="1" ht="11.25">
      <c r="B4883" s="33"/>
      <c r="D4883" s="152" t="s">
        <v>648</v>
      </c>
      <c r="F4883" s="203" t="s">
        <v>1</v>
      </c>
      <c r="H4883" s="189">
        <v>0</v>
      </c>
      <c r="L4883" s="33"/>
      <c r="M4883" s="155"/>
      <c r="T4883" s="57"/>
      <c r="AU4883" s="18" t="s">
        <v>84</v>
      </c>
    </row>
    <row r="4884" spans="2:47" s="1" customFormat="1" ht="11.25">
      <c r="B4884" s="33"/>
      <c r="D4884" s="152" t="s">
        <v>648</v>
      </c>
      <c r="F4884" s="203" t="s">
        <v>3155</v>
      </c>
      <c r="H4884" s="189">
        <v>0</v>
      </c>
      <c r="L4884" s="33"/>
      <c r="M4884" s="155"/>
      <c r="T4884" s="57"/>
      <c r="AU4884" s="18" t="s">
        <v>84</v>
      </c>
    </row>
    <row r="4885" spans="2:47" s="1" customFormat="1" ht="11.25">
      <c r="B4885" s="33"/>
      <c r="D4885" s="152" t="s">
        <v>648</v>
      </c>
      <c r="F4885" s="203" t="s">
        <v>4572</v>
      </c>
      <c r="H4885" s="189">
        <v>10.535</v>
      </c>
      <c r="L4885" s="33"/>
      <c r="M4885" s="155"/>
      <c r="T4885" s="57"/>
      <c r="AU4885" s="18" t="s">
        <v>84</v>
      </c>
    </row>
    <row r="4886" spans="2:47" s="1" customFormat="1" ht="11.25">
      <c r="B4886" s="33"/>
      <c r="D4886" s="152" t="s">
        <v>648</v>
      </c>
      <c r="F4886" s="203" t="s">
        <v>3157</v>
      </c>
      <c r="H4886" s="189">
        <v>0</v>
      </c>
      <c r="L4886" s="33"/>
      <c r="M4886" s="155"/>
      <c r="T4886" s="57"/>
      <c r="AU4886" s="18" t="s">
        <v>84</v>
      </c>
    </row>
    <row r="4887" spans="2:47" s="1" customFormat="1" ht="11.25">
      <c r="B4887" s="33"/>
      <c r="D4887" s="152" t="s">
        <v>648</v>
      </c>
      <c r="F4887" s="203" t="s">
        <v>3566</v>
      </c>
      <c r="H4887" s="189">
        <v>2.15</v>
      </c>
      <c r="L4887" s="33"/>
      <c r="M4887" s="155"/>
      <c r="T4887" s="57"/>
      <c r="AU4887" s="18" t="s">
        <v>84</v>
      </c>
    </row>
    <row r="4888" spans="2:47" s="1" customFormat="1" ht="11.25">
      <c r="B4888" s="33"/>
      <c r="D4888" s="152" t="s">
        <v>648</v>
      </c>
      <c r="F4888" s="203" t="s">
        <v>3159</v>
      </c>
      <c r="H4888" s="189">
        <v>0</v>
      </c>
      <c r="L4888" s="33"/>
      <c r="M4888" s="155"/>
      <c r="T4888" s="57"/>
      <c r="AU4888" s="18" t="s">
        <v>84</v>
      </c>
    </row>
    <row r="4889" spans="2:47" s="1" customFormat="1" ht="11.25">
      <c r="B4889" s="33"/>
      <c r="D4889" s="152" t="s">
        <v>648</v>
      </c>
      <c r="F4889" s="203" t="s">
        <v>3566</v>
      </c>
      <c r="H4889" s="189">
        <v>2.15</v>
      </c>
      <c r="L4889" s="33"/>
      <c r="M4889" s="155"/>
      <c r="T4889" s="57"/>
      <c r="AU4889" s="18" t="s">
        <v>84</v>
      </c>
    </row>
    <row r="4890" spans="2:47" s="1" customFormat="1" ht="11.25">
      <c r="B4890" s="33"/>
      <c r="D4890" s="152" t="s">
        <v>648</v>
      </c>
      <c r="F4890" s="203" t="s">
        <v>325</v>
      </c>
      <c r="H4890" s="189">
        <v>418</v>
      </c>
      <c r="L4890" s="33"/>
      <c r="M4890" s="155"/>
      <c r="T4890" s="57"/>
      <c r="AU4890" s="18" t="s">
        <v>84</v>
      </c>
    </row>
    <row r="4891" spans="2:47" s="1" customFormat="1" ht="11.25">
      <c r="B4891" s="33"/>
      <c r="D4891" s="152" t="s">
        <v>648</v>
      </c>
      <c r="F4891" s="202" t="s">
        <v>4573</v>
      </c>
      <c r="L4891" s="33"/>
      <c r="M4891" s="155"/>
      <c r="T4891" s="57"/>
      <c r="AU4891" s="18" t="s">
        <v>84</v>
      </c>
    </row>
    <row r="4892" spans="2:47" s="1" customFormat="1" ht="11.25">
      <c r="B4892" s="33"/>
      <c r="D4892" s="152" t="s">
        <v>648</v>
      </c>
      <c r="F4892" s="202" t="s">
        <v>4574</v>
      </c>
      <c r="L4892" s="33"/>
      <c r="M4892" s="155"/>
      <c r="T4892" s="57"/>
      <c r="AU4892" s="18" t="s">
        <v>84</v>
      </c>
    </row>
    <row r="4893" spans="2:47" s="1" customFormat="1" ht="11.25">
      <c r="B4893" s="33"/>
      <c r="D4893" s="152" t="s">
        <v>648</v>
      </c>
      <c r="F4893" s="202" t="s">
        <v>4575</v>
      </c>
      <c r="L4893" s="33"/>
      <c r="M4893" s="155"/>
      <c r="T4893" s="57"/>
      <c r="AU4893" s="18" t="s">
        <v>84</v>
      </c>
    </row>
    <row r="4894" spans="2:47" s="1" customFormat="1" ht="11.25">
      <c r="B4894" s="33"/>
      <c r="D4894" s="152" t="s">
        <v>648</v>
      </c>
      <c r="F4894" s="193" t="s">
        <v>4576</v>
      </c>
      <c r="L4894" s="33"/>
      <c r="M4894" s="155"/>
      <c r="T4894" s="57"/>
      <c r="AU4894" s="18" t="s">
        <v>84</v>
      </c>
    </row>
    <row r="4895" spans="2:47" s="1" customFormat="1" ht="11.25">
      <c r="B4895" s="33"/>
      <c r="D4895" s="152" t="s">
        <v>648</v>
      </c>
      <c r="F4895" s="194" t="s">
        <v>3087</v>
      </c>
      <c r="H4895" s="189">
        <v>0</v>
      </c>
      <c r="L4895" s="33"/>
      <c r="M4895" s="155"/>
      <c r="T4895" s="57"/>
      <c r="AU4895" s="18" t="s">
        <v>84</v>
      </c>
    </row>
    <row r="4896" spans="2:47" s="1" customFormat="1" ht="11.25">
      <c r="B4896" s="33"/>
      <c r="D4896" s="152" t="s">
        <v>648</v>
      </c>
      <c r="F4896" s="194" t="s">
        <v>3088</v>
      </c>
      <c r="H4896" s="189">
        <v>33.130000000000003</v>
      </c>
      <c r="L4896" s="33"/>
      <c r="M4896" s="155"/>
      <c r="T4896" s="57"/>
      <c r="AU4896" s="18" t="s">
        <v>84</v>
      </c>
    </row>
    <row r="4897" spans="2:47" s="1" customFormat="1" ht="11.25">
      <c r="B4897" s="33"/>
      <c r="D4897" s="152" t="s">
        <v>648</v>
      </c>
      <c r="F4897" s="194" t="s">
        <v>3100</v>
      </c>
      <c r="H4897" s="189">
        <v>0</v>
      </c>
      <c r="L4897" s="33"/>
      <c r="M4897" s="155"/>
      <c r="T4897" s="57"/>
      <c r="AU4897" s="18" t="s">
        <v>84</v>
      </c>
    </row>
    <row r="4898" spans="2:47" s="1" customFormat="1" ht="11.25">
      <c r="B4898" s="33"/>
      <c r="D4898" s="152" t="s">
        <v>648</v>
      </c>
      <c r="F4898" s="194" t="s">
        <v>3371</v>
      </c>
      <c r="H4898" s="189">
        <v>25.53</v>
      </c>
      <c r="L4898" s="33"/>
      <c r="M4898" s="155"/>
      <c r="T4898" s="57"/>
      <c r="AU4898" s="18" t="s">
        <v>84</v>
      </c>
    </row>
    <row r="4899" spans="2:47" s="1" customFormat="1" ht="11.25">
      <c r="B4899" s="33"/>
      <c r="D4899" s="152" t="s">
        <v>648</v>
      </c>
      <c r="F4899" s="194" t="s">
        <v>3102</v>
      </c>
      <c r="H4899" s="189">
        <v>0</v>
      </c>
      <c r="L4899" s="33"/>
      <c r="M4899" s="155"/>
      <c r="T4899" s="57"/>
      <c r="AU4899" s="18" t="s">
        <v>84</v>
      </c>
    </row>
    <row r="4900" spans="2:47" s="1" customFormat="1" ht="11.25">
      <c r="B4900" s="33"/>
      <c r="D4900" s="152" t="s">
        <v>648</v>
      </c>
      <c r="F4900" s="194" t="s">
        <v>3388</v>
      </c>
      <c r="H4900" s="189">
        <v>25.24</v>
      </c>
      <c r="L4900" s="33"/>
      <c r="M4900" s="155"/>
      <c r="T4900" s="57"/>
      <c r="AU4900" s="18" t="s">
        <v>84</v>
      </c>
    </row>
    <row r="4901" spans="2:47" s="1" customFormat="1" ht="11.25">
      <c r="B4901" s="33"/>
      <c r="D4901" s="152" t="s">
        <v>648</v>
      </c>
      <c r="F4901" s="194" t="s">
        <v>3104</v>
      </c>
      <c r="H4901" s="189">
        <v>0</v>
      </c>
      <c r="L4901" s="33"/>
      <c r="M4901" s="155"/>
      <c r="T4901" s="57"/>
      <c r="AU4901" s="18" t="s">
        <v>84</v>
      </c>
    </row>
    <row r="4902" spans="2:47" s="1" customFormat="1" ht="11.25">
      <c r="B4902" s="33"/>
      <c r="D4902" s="152" t="s">
        <v>648</v>
      </c>
      <c r="F4902" s="194" t="s">
        <v>3368</v>
      </c>
      <c r="H4902" s="189">
        <v>26.01</v>
      </c>
      <c r="L4902" s="33"/>
      <c r="M4902" s="155"/>
      <c r="T4902" s="57"/>
      <c r="AU4902" s="18" t="s">
        <v>84</v>
      </c>
    </row>
    <row r="4903" spans="2:47" s="1" customFormat="1" ht="11.25">
      <c r="B4903" s="33"/>
      <c r="D4903" s="152" t="s">
        <v>648</v>
      </c>
      <c r="F4903" s="194" t="s">
        <v>3106</v>
      </c>
      <c r="H4903" s="189">
        <v>0</v>
      </c>
      <c r="L4903" s="33"/>
      <c r="M4903" s="155"/>
      <c r="T4903" s="57"/>
      <c r="AU4903" s="18" t="s">
        <v>84</v>
      </c>
    </row>
    <row r="4904" spans="2:47" s="1" customFormat="1" ht="11.25">
      <c r="B4904" s="33"/>
      <c r="D4904" s="152" t="s">
        <v>648</v>
      </c>
      <c r="F4904" s="194" t="s">
        <v>3369</v>
      </c>
      <c r="H4904" s="189">
        <v>12.4</v>
      </c>
      <c r="L4904" s="33"/>
      <c r="M4904" s="155"/>
      <c r="T4904" s="57"/>
      <c r="AU4904" s="18" t="s">
        <v>84</v>
      </c>
    </row>
    <row r="4905" spans="2:47" s="1" customFormat="1" ht="11.25">
      <c r="B4905" s="33"/>
      <c r="D4905" s="152" t="s">
        <v>648</v>
      </c>
      <c r="F4905" s="194" t="s">
        <v>3108</v>
      </c>
      <c r="H4905" s="189">
        <v>0</v>
      </c>
      <c r="L4905" s="33"/>
      <c r="M4905" s="155"/>
      <c r="T4905" s="57"/>
      <c r="AU4905" s="18" t="s">
        <v>84</v>
      </c>
    </row>
    <row r="4906" spans="2:47" s="1" customFormat="1" ht="11.25">
      <c r="B4906" s="33"/>
      <c r="D4906" s="152" t="s">
        <v>648</v>
      </c>
      <c r="F4906" s="194" t="s">
        <v>3389</v>
      </c>
      <c r="H4906" s="189">
        <v>27.34</v>
      </c>
      <c r="L4906" s="33"/>
      <c r="M4906" s="155"/>
      <c r="T4906" s="57"/>
      <c r="AU4906" s="18" t="s">
        <v>84</v>
      </c>
    </row>
    <row r="4907" spans="2:47" s="1" customFormat="1" ht="11.25">
      <c r="B4907" s="33"/>
      <c r="D4907" s="152" t="s">
        <v>648</v>
      </c>
      <c r="F4907" s="194" t="s">
        <v>3110</v>
      </c>
      <c r="H4907" s="189">
        <v>0</v>
      </c>
      <c r="L4907" s="33"/>
      <c r="M4907" s="155"/>
      <c r="T4907" s="57"/>
      <c r="AU4907" s="18" t="s">
        <v>84</v>
      </c>
    </row>
    <row r="4908" spans="2:47" s="1" customFormat="1" ht="11.25">
      <c r="B4908" s="33"/>
      <c r="D4908" s="152" t="s">
        <v>648</v>
      </c>
      <c r="F4908" s="194" t="s">
        <v>3376</v>
      </c>
      <c r="H4908" s="189">
        <v>5.73</v>
      </c>
      <c r="L4908" s="33"/>
      <c r="M4908" s="155"/>
      <c r="T4908" s="57"/>
      <c r="AU4908" s="18" t="s">
        <v>84</v>
      </c>
    </row>
    <row r="4909" spans="2:47" s="1" customFormat="1" ht="11.25">
      <c r="B4909" s="33"/>
      <c r="D4909" s="152" t="s">
        <v>648</v>
      </c>
      <c r="F4909" s="194" t="s">
        <v>3112</v>
      </c>
      <c r="H4909" s="189">
        <v>0</v>
      </c>
      <c r="L4909" s="33"/>
      <c r="M4909" s="155"/>
      <c r="T4909" s="57"/>
      <c r="AU4909" s="18" t="s">
        <v>84</v>
      </c>
    </row>
    <row r="4910" spans="2:47" s="1" customFormat="1" ht="11.25">
      <c r="B4910" s="33"/>
      <c r="D4910" s="152" t="s">
        <v>648</v>
      </c>
      <c r="F4910" s="194" t="s">
        <v>3377</v>
      </c>
      <c r="H4910" s="189">
        <v>1.83</v>
      </c>
      <c r="L4910" s="33"/>
      <c r="M4910" s="155"/>
      <c r="T4910" s="57"/>
      <c r="AU4910" s="18" t="s">
        <v>84</v>
      </c>
    </row>
    <row r="4911" spans="2:47" s="1" customFormat="1" ht="11.25">
      <c r="B4911" s="33"/>
      <c r="D4911" s="152" t="s">
        <v>648</v>
      </c>
      <c r="F4911" s="194" t="s">
        <v>3114</v>
      </c>
      <c r="H4911" s="189">
        <v>0</v>
      </c>
      <c r="L4911" s="33"/>
      <c r="M4911" s="155"/>
      <c r="T4911" s="57"/>
      <c r="AU4911" s="18" t="s">
        <v>84</v>
      </c>
    </row>
    <row r="4912" spans="2:47" s="1" customFormat="1" ht="11.25">
      <c r="B4912" s="33"/>
      <c r="D4912" s="152" t="s">
        <v>648</v>
      </c>
      <c r="F4912" s="194" t="s">
        <v>3378</v>
      </c>
      <c r="H4912" s="189">
        <v>4.9800000000000004</v>
      </c>
      <c r="L4912" s="33"/>
      <c r="M4912" s="155"/>
      <c r="T4912" s="57"/>
      <c r="AU4912" s="18" t="s">
        <v>84</v>
      </c>
    </row>
    <row r="4913" spans="2:47" s="1" customFormat="1" ht="11.25">
      <c r="B4913" s="33"/>
      <c r="D4913" s="152" t="s">
        <v>648</v>
      </c>
      <c r="F4913" s="194" t="s">
        <v>3116</v>
      </c>
      <c r="H4913" s="189">
        <v>0</v>
      </c>
      <c r="L4913" s="33"/>
      <c r="M4913" s="155"/>
      <c r="T4913" s="57"/>
      <c r="AU4913" s="18" t="s">
        <v>84</v>
      </c>
    </row>
    <row r="4914" spans="2:47" s="1" customFormat="1" ht="11.25">
      <c r="B4914" s="33"/>
      <c r="D4914" s="152" t="s">
        <v>648</v>
      </c>
      <c r="F4914" s="194" t="s">
        <v>3379</v>
      </c>
      <c r="H4914" s="189">
        <v>8.98</v>
      </c>
      <c r="L4914" s="33"/>
      <c r="M4914" s="155"/>
      <c r="T4914" s="57"/>
      <c r="AU4914" s="18" t="s">
        <v>84</v>
      </c>
    </row>
    <row r="4915" spans="2:47" s="1" customFormat="1" ht="11.25">
      <c r="B4915" s="33"/>
      <c r="D4915" s="152" t="s">
        <v>648</v>
      </c>
      <c r="F4915" s="194" t="s">
        <v>3118</v>
      </c>
      <c r="H4915" s="189">
        <v>0</v>
      </c>
      <c r="L4915" s="33"/>
      <c r="M4915" s="155"/>
      <c r="T4915" s="57"/>
      <c r="AU4915" s="18" t="s">
        <v>84</v>
      </c>
    </row>
    <row r="4916" spans="2:47" s="1" customFormat="1" ht="11.25">
      <c r="B4916" s="33"/>
      <c r="D4916" s="152" t="s">
        <v>648</v>
      </c>
      <c r="F4916" s="194" t="s">
        <v>4577</v>
      </c>
      <c r="H4916" s="189">
        <v>11.34</v>
      </c>
      <c r="L4916" s="33"/>
      <c r="M4916" s="155"/>
      <c r="T4916" s="57"/>
      <c r="AU4916" s="18" t="s">
        <v>84</v>
      </c>
    </row>
    <row r="4917" spans="2:47" s="1" customFormat="1" ht="11.25">
      <c r="B4917" s="33"/>
      <c r="D4917" s="152" t="s">
        <v>648</v>
      </c>
      <c r="F4917" s="194" t="s">
        <v>3089</v>
      </c>
      <c r="H4917" s="189">
        <v>0</v>
      </c>
      <c r="L4917" s="33"/>
      <c r="M4917" s="155"/>
      <c r="T4917" s="57"/>
      <c r="AU4917" s="18" t="s">
        <v>84</v>
      </c>
    </row>
    <row r="4918" spans="2:47" s="1" customFormat="1" ht="11.25">
      <c r="B4918" s="33"/>
      <c r="D4918" s="152" t="s">
        <v>648</v>
      </c>
      <c r="F4918" s="194" t="s">
        <v>3090</v>
      </c>
      <c r="H4918" s="189">
        <v>3.74</v>
      </c>
      <c r="L4918" s="33"/>
      <c r="M4918" s="155"/>
      <c r="T4918" s="57"/>
      <c r="AU4918" s="18" t="s">
        <v>84</v>
      </c>
    </row>
    <row r="4919" spans="2:47" s="1" customFormat="1" ht="11.25">
      <c r="B4919" s="33"/>
      <c r="D4919" s="152" t="s">
        <v>648</v>
      </c>
      <c r="F4919" s="194" t="s">
        <v>777</v>
      </c>
      <c r="H4919" s="189">
        <v>0</v>
      </c>
      <c r="L4919" s="33"/>
      <c r="M4919" s="155"/>
      <c r="T4919" s="57"/>
      <c r="AU4919" s="18" t="s">
        <v>84</v>
      </c>
    </row>
    <row r="4920" spans="2:47" s="1" customFormat="1" ht="11.25">
      <c r="B4920" s="33"/>
      <c r="D4920" s="152" t="s">
        <v>648</v>
      </c>
      <c r="F4920" s="194" t="s">
        <v>1</v>
      </c>
      <c r="H4920" s="189">
        <v>0</v>
      </c>
      <c r="L4920" s="33"/>
      <c r="M4920" s="155"/>
      <c r="T4920" s="57"/>
      <c r="AU4920" s="18" t="s">
        <v>84</v>
      </c>
    </row>
    <row r="4921" spans="2:47" s="1" customFormat="1" ht="11.25">
      <c r="B4921" s="33"/>
      <c r="D4921" s="152" t="s">
        <v>648</v>
      </c>
      <c r="F4921" s="194" t="s">
        <v>3459</v>
      </c>
      <c r="H4921" s="189">
        <v>0</v>
      </c>
      <c r="L4921" s="33"/>
      <c r="M4921" s="155"/>
      <c r="T4921" s="57"/>
      <c r="AU4921" s="18" t="s">
        <v>84</v>
      </c>
    </row>
    <row r="4922" spans="2:47" s="1" customFormat="1" ht="11.25">
      <c r="B4922" s="33"/>
      <c r="D4922" s="152" t="s">
        <v>648</v>
      </c>
      <c r="F4922" s="194" t="s">
        <v>3551</v>
      </c>
      <c r="H4922" s="189">
        <v>14.16</v>
      </c>
      <c r="L4922" s="33"/>
      <c r="M4922" s="155"/>
      <c r="T4922" s="57"/>
      <c r="AU4922" s="18" t="s">
        <v>84</v>
      </c>
    </row>
    <row r="4923" spans="2:47" s="1" customFormat="1" ht="11.25">
      <c r="B4923" s="33"/>
      <c r="D4923" s="152" t="s">
        <v>648</v>
      </c>
      <c r="F4923" s="194" t="s">
        <v>3552</v>
      </c>
      <c r="H4923" s="189">
        <v>0</v>
      </c>
      <c r="L4923" s="33"/>
      <c r="M4923" s="155"/>
      <c r="T4923" s="57"/>
      <c r="AU4923" s="18" t="s">
        <v>84</v>
      </c>
    </row>
    <row r="4924" spans="2:47" s="1" customFormat="1" ht="11.25">
      <c r="B4924" s="33"/>
      <c r="D4924" s="152" t="s">
        <v>648</v>
      </c>
      <c r="F4924" s="194" t="s">
        <v>3553</v>
      </c>
      <c r="H4924" s="189">
        <v>56.08</v>
      </c>
      <c r="L4924" s="33"/>
      <c r="M4924" s="155"/>
      <c r="T4924" s="57"/>
      <c r="AU4924" s="18" t="s">
        <v>84</v>
      </c>
    </row>
    <row r="4925" spans="2:47" s="1" customFormat="1" ht="11.25">
      <c r="B4925" s="33"/>
      <c r="D4925" s="152" t="s">
        <v>648</v>
      </c>
      <c r="F4925" s="194" t="s">
        <v>3554</v>
      </c>
      <c r="H4925" s="189">
        <v>0</v>
      </c>
      <c r="L4925" s="33"/>
      <c r="M4925" s="155"/>
      <c r="T4925" s="57"/>
      <c r="AU4925" s="18" t="s">
        <v>84</v>
      </c>
    </row>
    <row r="4926" spans="2:47" s="1" customFormat="1" ht="11.25">
      <c r="B4926" s="33"/>
      <c r="D4926" s="152" t="s">
        <v>648</v>
      </c>
      <c r="F4926" s="194" t="s">
        <v>3555</v>
      </c>
      <c r="H4926" s="189">
        <v>14.28</v>
      </c>
      <c r="L4926" s="33"/>
      <c r="M4926" s="155"/>
      <c r="T4926" s="57"/>
      <c r="AU4926" s="18" t="s">
        <v>84</v>
      </c>
    </row>
    <row r="4927" spans="2:47" s="1" customFormat="1" ht="11.25">
      <c r="B4927" s="33"/>
      <c r="D4927" s="152" t="s">
        <v>648</v>
      </c>
      <c r="F4927" s="194" t="s">
        <v>3556</v>
      </c>
      <c r="H4927" s="189">
        <v>0</v>
      </c>
      <c r="L4927" s="33"/>
      <c r="M4927" s="155"/>
      <c r="T4927" s="57"/>
      <c r="AU4927" s="18" t="s">
        <v>84</v>
      </c>
    </row>
    <row r="4928" spans="2:47" s="1" customFormat="1" ht="11.25">
      <c r="B4928" s="33"/>
      <c r="D4928" s="152" t="s">
        <v>648</v>
      </c>
      <c r="F4928" s="194" t="s">
        <v>3557</v>
      </c>
      <c r="H4928" s="189">
        <v>16.079999999999998</v>
      </c>
      <c r="L4928" s="33"/>
      <c r="M4928" s="155"/>
      <c r="T4928" s="57"/>
      <c r="AU4928" s="18" t="s">
        <v>84</v>
      </c>
    </row>
    <row r="4929" spans="2:47" s="1" customFormat="1" ht="11.25">
      <c r="B4929" s="33"/>
      <c r="D4929" s="152" t="s">
        <v>648</v>
      </c>
      <c r="F4929" s="194" t="s">
        <v>3558</v>
      </c>
      <c r="H4929" s="189">
        <v>0</v>
      </c>
      <c r="L4929" s="33"/>
      <c r="M4929" s="155"/>
      <c r="T4929" s="57"/>
      <c r="AU4929" s="18" t="s">
        <v>84</v>
      </c>
    </row>
    <row r="4930" spans="2:47" s="1" customFormat="1" ht="11.25">
      <c r="B4930" s="33"/>
      <c r="D4930" s="152" t="s">
        <v>648</v>
      </c>
      <c r="F4930" s="194" t="s">
        <v>3559</v>
      </c>
      <c r="H4930" s="189">
        <v>14.37</v>
      </c>
      <c r="L4930" s="33"/>
      <c r="M4930" s="155"/>
      <c r="T4930" s="57"/>
      <c r="AU4930" s="18" t="s">
        <v>84</v>
      </c>
    </row>
    <row r="4931" spans="2:47" s="1" customFormat="1" ht="11.25">
      <c r="B4931" s="33"/>
      <c r="D4931" s="152" t="s">
        <v>648</v>
      </c>
      <c r="F4931" s="194" t="s">
        <v>3373</v>
      </c>
      <c r="H4931" s="189">
        <v>0</v>
      </c>
      <c r="L4931" s="33"/>
      <c r="M4931" s="155"/>
      <c r="T4931" s="57"/>
      <c r="AU4931" s="18" t="s">
        <v>84</v>
      </c>
    </row>
    <row r="4932" spans="2:47" s="1" customFormat="1" ht="11.25">
      <c r="B4932" s="33"/>
      <c r="D4932" s="152" t="s">
        <v>648</v>
      </c>
      <c r="F4932" s="194" t="s">
        <v>3374</v>
      </c>
      <c r="H4932" s="189">
        <v>26.89</v>
      </c>
      <c r="L4932" s="33"/>
      <c r="M4932" s="155"/>
      <c r="T4932" s="57"/>
      <c r="AU4932" s="18" t="s">
        <v>84</v>
      </c>
    </row>
    <row r="4933" spans="2:47" s="1" customFormat="1" ht="11.25">
      <c r="B4933" s="33"/>
      <c r="D4933" s="152" t="s">
        <v>648</v>
      </c>
      <c r="F4933" s="194" t="s">
        <v>3560</v>
      </c>
      <c r="H4933" s="189">
        <v>0</v>
      </c>
      <c r="L4933" s="33"/>
      <c r="M4933" s="155"/>
      <c r="T4933" s="57"/>
      <c r="AU4933" s="18" t="s">
        <v>84</v>
      </c>
    </row>
    <row r="4934" spans="2:47" s="1" customFormat="1" ht="11.25">
      <c r="B4934" s="33"/>
      <c r="D4934" s="152" t="s">
        <v>648</v>
      </c>
      <c r="F4934" s="194" t="s">
        <v>3561</v>
      </c>
      <c r="H4934" s="189">
        <v>60.77</v>
      </c>
      <c r="L4934" s="33"/>
      <c r="M4934" s="155"/>
      <c r="T4934" s="57"/>
      <c r="AU4934" s="18" t="s">
        <v>84</v>
      </c>
    </row>
    <row r="4935" spans="2:47" s="1" customFormat="1" ht="11.25">
      <c r="B4935" s="33"/>
      <c r="D4935" s="152" t="s">
        <v>648</v>
      </c>
      <c r="F4935" s="194" t="s">
        <v>3122</v>
      </c>
      <c r="H4935" s="189">
        <v>0</v>
      </c>
      <c r="L4935" s="33"/>
      <c r="M4935" s="155"/>
      <c r="T4935" s="57"/>
      <c r="AU4935" s="18" t="s">
        <v>84</v>
      </c>
    </row>
    <row r="4936" spans="2:47" s="1" customFormat="1" ht="11.25">
      <c r="B4936" s="33"/>
      <c r="D4936" s="152" t="s">
        <v>648</v>
      </c>
      <c r="F4936" s="194" t="s">
        <v>3384</v>
      </c>
      <c r="H4936" s="189">
        <v>4.45</v>
      </c>
      <c r="L4936" s="33"/>
      <c r="M4936" s="155"/>
      <c r="T4936" s="57"/>
      <c r="AU4936" s="18" t="s">
        <v>84</v>
      </c>
    </row>
    <row r="4937" spans="2:47" s="1" customFormat="1" ht="11.25">
      <c r="B4937" s="33"/>
      <c r="D4937" s="152" t="s">
        <v>648</v>
      </c>
      <c r="F4937" s="194" t="s">
        <v>3124</v>
      </c>
      <c r="H4937" s="189">
        <v>0</v>
      </c>
      <c r="L4937" s="33"/>
      <c r="M4937" s="155"/>
      <c r="T4937" s="57"/>
      <c r="AU4937" s="18" t="s">
        <v>84</v>
      </c>
    </row>
    <row r="4938" spans="2:47" s="1" customFormat="1" ht="11.25">
      <c r="B4938" s="33"/>
      <c r="D4938" s="152" t="s">
        <v>648</v>
      </c>
      <c r="F4938" s="194" t="s">
        <v>3381</v>
      </c>
      <c r="H4938" s="189">
        <v>23.32</v>
      </c>
      <c r="L4938" s="33"/>
      <c r="M4938" s="155"/>
      <c r="T4938" s="57"/>
      <c r="AU4938" s="18" t="s">
        <v>84</v>
      </c>
    </row>
    <row r="4939" spans="2:47" s="1" customFormat="1" ht="11.25">
      <c r="B4939" s="33"/>
      <c r="D4939" s="152" t="s">
        <v>648</v>
      </c>
      <c r="F4939" s="194" t="s">
        <v>3126</v>
      </c>
      <c r="H4939" s="189">
        <v>0</v>
      </c>
      <c r="L4939" s="33"/>
      <c r="M4939" s="155"/>
      <c r="T4939" s="57"/>
      <c r="AU4939" s="18" t="s">
        <v>84</v>
      </c>
    </row>
    <row r="4940" spans="2:47" s="1" customFormat="1" ht="11.25">
      <c r="B4940" s="33"/>
      <c r="D4940" s="152" t="s">
        <v>648</v>
      </c>
      <c r="F4940" s="194" t="s">
        <v>3382</v>
      </c>
      <c r="H4940" s="189">
        <v>12.03</v>
      </c>
      <c r="L4940" s="33"/>
      <c r="M4940" s="155"/>
      <c r="T4940" s="57"/>
      <c r="AU4940" s="18" t="s">
        <v>84</v>
      </c>
    </row>
    <row r="4941" spans="2:47" s="1" customFormat="1" ht="11.25">
      <c r="B4941" s="33"/>
      <c r="D4941" s="152" t="s">
        <v>648</v>
      </c>
      <c r="F4941" s="194" t="s">
        <v>3128</v>
      </c>
      <c r="H4941" s="189">
        <v>0</v>
      </c>
      <c r="L4941" s="33"/>
      <c r="M4941" s="155"/>
      <c r="T4941" s="57"/>
      <c r="AU4941" s="18" t="s">
        <v>84</v>
      </c>
    </row>
    <row r="4942" spans="2:47" s="1" customFormat="1" ht="11.25">
      <c r="B4942" s="33"/>
      <c r="D4942" s="152" t="s">
        <v>648</v>
      </c>
      <c r="F4942" s="194" t="s">
        <v>3199</v>
      </c>
      <c r="H4942" s="189">
        <v>1.35</v>
      </c>
      <c r="L4942" s="33"/>
      <c r="M4942" s="155"/>
      <c r="T4942" s="57"/>
      <c r="AU4942" s="18" t="s">
        <v>84</v>
      </c>
    </row>
    <row r="4943" spans="2:47" s="1" customFormat="1" ht="11.25">
      <c r="B4943" s="33"/>
      <c r="D4943" s="152" t="s">
        <v>648</v>
      </c>
      <c r="F4943" s="194" t="s">
        <v>3129</v>
      </c>
      <c r="H4943" s="189">
        <v>0</v>
      </c>
      <c r="L4943" s="33"/>
      <c r="M4943" s="155"/>
      <c r="T4943" s="57"/>
      <c r="AU4943" s="18" t="s">
        <v>84</v>
      </c>
    </row>
    <row r="4944" spans="2:47" s="1" customFormat="1" ht="11.25">
      <c r="B4944" s="33"/>
      <c r="D4944" s="152" t="s">
        <v>648</v>
      </c>
      <c r="F4944" s="194" t="s">
        <v>3385</v>
      </c>
      <c r="H4944" s="189">
        <v>5.23</v>
      </c>
      <c r="L4944" s="33"/>
      <c r="M4944" s="155"/>
      <c r="T4944" s="57"/>
      <c r="AU4944" s="18" t="s">
        <v>84</v>
      </c>
    </row>
    <row r="4945" spans="2:47" s="1" customFormat="1" ht="11.25">
      <c r="B4945" s="33"/>
      <c r="D4945" s="152" t="s">
        <v>648</v>
      </c>
      <c r="F4945" s="194" t="s">
        <v>3091</v>
      </c>
      <c r="H4945" s="189">
        <v>0</v>
      </c>
      <c r="L4945" s="33"/>
      <c r="M4945" s="155"/>
      <c r="T4945" s="57"/>
      <c r="AU4945" s="18" t="s">
        <v>84</v>
      </c>
    </row>
    <row r="4946" spans="2:47" s="1" customFormat="1" ht="11.25">
      <c r="B4946" s="33"/>
      <c r="D4946" s="152" t="s">
        <v>648</v>
      </c>
      <c r="F4946" s="194" t="s">
        <v>3092</v>
      </c>
      <c r="H4946" s="189">
        <v>14.77</v>
      </c>
      <c r="L4946" s="33"/>
      <c r="M4946" s="155"/>
      <c r="T4946" s="57"/>
      <c r="AU4946" s="18" t="s">
        <v>84</v>
      </c>
    </row>
    <row r="4947" spans="2:47" s="1" customFormat="1" ht="11.25">
      <c r="B4947" s="33"/>
      <c r="D4947" s="152" t="s">
        <v>648</v>
      </c>
      <c r="F4947" s="194" t="s">
        <v>3132</v>
      </c>
      <c r="H4947" s="189">
        <v>0</v>
      </c>
      <c r="L4947" s="33"/>
      <c r="M4947" s="155"/>
      <c r="T4947" s="57"/>
      <c r="AU4947" s="18" t="s">
        <v>84</v>
      </c>
    </row>
    <row r="4948" spans="2:47" s="1" customFormat="1" ht="11.25">
      <c r="B4948" s="33"/>
      <c r="D4948" s="152" t="s">
        <v>648</v>
      </c>
      <c r="F4948" s="194" t="s">
        <v>3200</v>
      </c>
      <c r="H4948" s="189">
        <v>2.1019999999999999</v>
      </c>
      <c r="L4948" s="33"/>
      <c r="M4948" s="155"/>
      <c r="T4948" s="57"/>
      <c r="AU4948" s="18" t="s">
        <v>84</v>
      </c>
    </row>
    <row r="4949" spans="2:47" s="1" customFormat="1" ht="11.25">
      <c r="B4949" s="33"/>
      <c r="D4949" s="152" t="s">
        <v>648</v>
      </c>
      <c r="F4949" s="194" t="s">
        <v>3134</v>
      </c>
      <c r="H4949" s="189">
        <v>0</v>
      </c>
      <c r="L4949" s="33"/>
      <c r="M4949" s="155"/>
      <c r="T4949" s="57"/>
      <c r="AU4949" s="18" t="s">
        <v>84</v>
      </c>
    </row>
    <row r="4950" spans="2:47" s="1" customFormat="1" ht="11.25">
      <c r="B4950" s="33"/>
      <c r="D4950" s="152" t="s">
        <v>648</v>
      </c>
      <c r="F4950" s="194" t="s">
        <v>3201</v>
      </c>
      <c r="H4950" s="189">
        <v>19.420000000000002</v>
      </c>
      <c r="L4950" s="33"/>
      <c r="M4950" s="155"/>
      <c r="T4950" s="57"/>
      <c r="AU4950" s="18" t="s">
        <v>84</v>
      </c>
    </row>
    <row r="4951" spans="2:47" s="1" customFormat="1" ht="11.25">
      <c r="B4951" s="33"/>
      <c r="D4951" s="152" t="s">
        <v>648</v>
      </c>
      <c r="F4951" s="194" t="s">
        <v>3136</v>
      </c>
      <c r="H4951" s="189">
        <v>0</v>
      </c>
      <c r="L4951" s="33"/>
      <c r="M4951" s="155"/>
      <c r="T4951" s="57"/>
      <c r="AU4951" s="18" t="s">
        <v>84</v>
      </c>
    </row>
    <row r="4952" spans="2:47" s="1" customFormat="1" ht="11.25">
      <c r="B4952" s="33"/>
      <c r="D4952" s="152" t="s">
        <v>648</v>
      </c>
      <c r="F4952" s="194" t="s">
        <v>3202</v>
      </c>
      <c r="H4952" s="189">
        <v>1.94</v>
      </c>
      <c r="L4952" s="33"/>
      <c r="M4952" s="155"/>
      <c r="T4952" s="57"/>
      <c r="AU4952" s="18" t="s">
        <v>84</v>
      </c>
    </row>
    <row r="4953" spans="2:47" s="1" customFormat="1" ht="11.25">
      <c r="B4953" s="33"/>
      <c r="D4953" s="152" t="s">
        <v>648</v>
      </c>
      <c r="F4953" s="194" t="s">
        <v>3138</v>
      </c>
      <c r="H4953" s="189">
        <v>0</v>
      </c>
      <c r="L4953" s="33"/>
      <c r="M4953" s="155"/>
      <c r="T4953" s="57"/>
      <c r="AU4953" s="18" t="s">
        <v>84</v>
      </c>
    </row>
    <row r="4954" spans="2:47" s="1" customFormat="1" ht="11.25">
      <c r="B4954" s="33"/>
      <c r="D4954" s="152" t="s">
        <v>648</v>
      </c>
      <c r="F4954" s="194" t="s">
        <v>3386</v>
      </c>
      <c r="H4954" s="189">
        <v>3.5</v>
      </c>
      <c r="L4954" s="33"/>
      <c r="M4954" s="155"/>
      <c r="T4954" s="57"/>
      <c r="AU4954" s="18" t="s">
        <v>84</v>
      </c>
    </row>
    <row r="4955" spans="2:47" s="1" customFormat="1" ht="11.25">
      <c r="B4955" s="33"/>
      <c r="D4955" s="152" t="s">
        <v>648</v>
      </c>
      <c r="F4955" s="194" t="s">
        <v>3140</v>
      </c>
      <c r="H4955" s="189">
        <v>0</v>
      </c>
      <c r="L4955" s="33"/>
      <c r="M4955" s="155"/>
      <c r="T4955" s="57"/>
      <c r="AU4955" s="18" t="s">
        <v>84</v>
      </c>
    </row>
    <row r="4956" spans="2:47" s="1" customFormat="1" ht="11.25">
      <c r="B4956" s="33"/>
      <c r="D4956" s="152" t="s">
        <v>648</v>
      </c>
      <c r="F4956" s="194" t="s">
        <v>3203</v>
      </c>
      <c r="H4956" s="189">
        <v>5.47</v>
      </c>
      <c r="L4956" s="33"/>
      <c r="M4956" s="155"/>
      <c r="T4956" s="57"/>
      <c r="AU4956" s="18" t="s">
        <v>84</v>
      </c>
    </row>
    <row r="4957" spans="2:47" s="1" customFormat="1" ht="11.25">
      <c r="B4957" s="33"/>
      <c r="D4957" s="152" t="s">
        <v>648</v>
      </c>
      <c r="F4957" s="194" t="s">
        <v>3142</v>
      </c>
      <c r="H4957" s="189">
        <v>0</v>
      </c>
      <c r="L4957" s="33"/>
      <c r="M4957" s="155"/>
      <c r="T4957" s="57"/>
      <c r="AU4957" s="18" t="s">
        <v>84</v>
      </c>
    </row>
    <row r="4958" spans="2:47" s="1" customFormat="1" ht="11.25">
      <c r="B4958" s="33"/>
      <c r="D4958" s="152" t="s">
        <v>648</v>
      </c>
      <c r="F4958" s="194" t="s">
        <v>3201</v>
      </c>
      <c r="H4958" s="189">
        <v>19.420000000000002</v>
      </c>
      <c r="L4958" s="33"/>
      <c r="M4958" s="155"/>
      <c r="T4958" s="57"/>
      <c r="AU4958" s="18" t="s">
        <v>84</v>
      </c>
    </row>
    <row r="4959" spans="2:47" s="1" customFormat="1" ht="11.25">
      <c r="B4959" s="33"/>
      <c r="D4959" s="152" t="s">
        <v>648</v>
      </c>
      <c r="F4959" s="194" t="s">
        <v>3143</v>
      </c>
      <c r="H4959" s="189">
        <v>0</v>
      </c>
      <c r="L4959" s="33"/>
      <c r="M4959" s="155"/>
      <c r="T4959" s="57"/>
      <c r="AU4959" s="18" t="s">
        <v>84</v>
      </c>
    </row>
    <row r="4960" spans="2:47" s="1" customFormat="1" ht="11.25">
      <c r="B4960" s="33"/>
      <c r="D4960" s="152" t="s">
        <v>648</v>
      </c>
      <c r="F4960" s="194" t="s">
        <v>3202</v>
      </c>
      <c r="H4960" s="189">
        <v>1.94</v>
      </c>
      <c r="L4960" s="33"/>
      <c r="M4960" s="155"/>
      <c r="T4960" s="57"/>
      <c r="AU4960" s="18" t="s">
        <v>84</v>
      </c>
    </row>
    <row r="4961" spans="2:47" s="1" customFormat="1" ht="11.25">
      <c r="B4961" s="33"/>
      <c r="D4961" s="152" t="s">
        <v>648</v>
      </c>
      <c r="F4961" s="194" t="s">
        <v>3144</v>
      </c>
      <c r="H4961" s="189">
        <v>0</v>
      </c>
      <c r="L4961" s="33"/>
      <c r="M4961" s="155"/>
      <c r="T4961" s="57"/>
      <c r="AU4961" s="18" t="s">
        <v>84</v>
      </c>
    </row>
    <row r="4962" spans="2:47" s="1" customFormat="1" ht="11.25">
      <c r="B4962" s="33"/>
      <c r="D4962" s="152" t="s">
        <v>648</v>
      </c>
      <c r="F4962" s="194" t="s">
        <v>3386</v>
      </c>
      <c r="H4962" s="189">
        <v>3.5</v>
      </c>
      <c r="L4962" s="33"/>
      <c r="M4962" s="155"/>
      <c r="T4962" s="57"/>
      <c r="AU4962" s="18" t="s">
        <v>84</v>
      </c>
    </row>
    <row r="4963" spans="2:47" s="1" customFormat="1" ht="11.25">
      <c r="B4963" s="33"/>
      <c r="D4963" s="152" t="s">
        <v>648</v>
      </c>
      <c r="F4963" s="194" t="s">
        <v>4330</v>
      </c>
      <c r="H4963" s="189">
        <v>0</v>
      </c>
      <c r="L4963" s="33"/>
      <c r="M4963" s="155"/>
      <c r="T4963" s="57"/>
      <c r="AU4963" s="18" t="s">
        <v>84</v>
      </c>
    </row>
    <row r="4964" spans="2:47" s="1" customFormat="1" ht="11.25">
      <c r="B4964" s="33"/>
      <c r="D4964" s="152" t="s">
        <v>648</v>
      </c>
      <c r="F4964" s="194" t="s">
        <v>4578</v>
      </c>
      <c r="H4964" s="189">
        <v>383.89</v>
      </c>
      <c r="L4964" s="33"/>
      <c r="M4964" s="155"/>
      <c r="T4964" s="57"/>
      <c r="AU4964" s="18" t="s">
        <v>84</v>
      </c>
    </row>
    <row r="4965" spans="2:47" s="1" customFormat="1" ht="11.25">
      <c r="B4965" s="33"/>
      <c r="D4965" s="152" t="s">
        <v>648</v>
      </c>
      <c r="F4965" s="194" t="s">
        <v>4579</v>
      </c>
      <c r="H4965" s="189">
        <v>0</v>
      </c>
      <c r="L4965" s="33"/>
      <c r="M4965" s="155"/>
      <c r="T4965" s="57"/>
      <c r="AU4965" s="18" t="s">
        <v>84</v>
      </c>
    </row>
    <row r="4966" spans="2:47" s="1" customFormat="1" ht="11.25">
      <c r="B4966" s="33"/>
      <c r="D4966" s="152" t="s">
        <v>648</v>
      </c>
      <c r="F4966" s="194" t="s">
        <v>4580</v>
      </c>
      <c r="H4966" s="189">
        <v>522.91999999999996</v>
      </c>
      <c r="L4966" s="33"/>
      <c r="M4966" s="155"/>
      <c r="T4966" s="57"/>
      <c r="AU4966" s="18" t="s">
        <v>84</v>
      </c>
    </row>
    <row r="4967" spans="2:47" s="1" customFormat="1" ht="11.25">
      <c r="B4967" s="33"/>
      <c r="D4967" s="152" t="s">
        <v>648</v>
      </c>
      <c r="F4967" s="194" t="s">
        <v>1</v>
      </c>
      <c r="H4967" s="189">
        <v>0</v>
      </c>
      <c r="L4967" s="33"/>
      <c r="M4967" s="155"/>
      <c r="T4967" s="57"/>
      <c r="AU4967" s="18" t="s">
        <v>84</v>
      </c>
    </row>
    <row r="4968" spans="2:47" s="1" customFormat="1" ht="11.25">
      <c r="B4968" s="33"/>
      <c r="D4968" s="152" t="s">
        <v>648</v>
      </c>
      <c r="F4968" s="194" t="s">
        <v>3155</v>
      </c>
      <c r="H4968" s="189">
        <v>0</v>
      </c>
      <c r="L4968" s="33"/>
      <c r="M4968" s="155"/>
      <c r="T4968" s="57"/>
      <c r="AU4968" s="18" t="s">
        <v>84</v>
      </c>
    </row>
    <row r="4969" spans="2:47" s="1" customFormat="1" ht="11.25">
      <c r="B4969" s="33"/>
      <c r="D4969" s="152" t="s">
        <v>648</v>
      </c>
      <c r="F4969" s="194" t="s">
        <v>3397</v>
      </c>
      <c r="H4969" s="189">
        <v>8.93</v>
      </c>
      <c r="L4969" s="33"/>
      <c r="M4969" s="155"/>
      <c r="T4969" s="57"/>
      <c r="AU4969" s="18" t="s">
        <v>84</v>
      </c>
    </row>
    <row r="4970" spans="2:47" s="1" customFormat="1" ht="11.25">
      <c r="B4970" s="33"/>
      <c r="D4970" s="152" t="s">
        <v>648</v>
      </c>
      <c r="F4970" s="194" t="s">
        <v>3157</v>
      </c>
      <c r="H4970" s="189">
        <v>0</v>
      </c>
      <c r="L4970" s="33"/>
      <c r="M4970" s="155"/>
      <c r="T4970" s="57"/>
      <c r="AU4970" s="18" t="s">
        <v>84</v>
      </c>
    </row>
    <row r="4971" spans="2:47" s="1" customFormat="1" ht="11.25">
      <c r="B4971" s="33"/>
      <c r="D4971" s="152" t="s">
        <v>648</v>
      </c>
      <c r="F4971" s="194" t="s">
        <v>3398</v>
      </c>
      <c r="H4971" s="189">
        <v>5.68</v>
      </c>
      <c r="L4971" s="33"/>
      <c r="M4971" s="155"/>
      <c r="T4971" s="57"/>
      <c r="AU4971" s="18" t="s">
        <v>84</v>
      </c>
    </row>
    <row r="4972" spans="2:47" s="1" customFormat="1" ht="11.25">
      <c r="B4972" s="33"/>
      <c r="D4972" s="152" t="s">
        <v>648</v>
      </c>
      <c r="F4972" s="194" t="s">
        <v>3159</v>
      </c>
      <c r="H4972" s="189">
        <v>0</v>
      </c>
      <c r="L4972" s="33"/>
      <c r="M4972" s="155"/>
      <c r="T4972" s="57"/>
      <c r="AU4972" s="18" t="s">
        <v>84</v>
      </c>
    </row>
    <row r="4973" spans="2:47" s="1" customFormat="1" ht="11.25">
      <c r="B4973" s="33"/>
      <c r="D4973" s="152" t="s">
        <v>648</v>
      </c>
      <c r="F4973" s="194" t="s">
        <v>3399</v>
      </c>
      <c r="H4973" s="189">
        <v>3.88</v>
      </c>
      <c r="L4973" s="33"/>
      <c r="M4973" s="155"/>
      <c r="T4973" s="57"/>
      <c r="AU4973" s="18" t="s">
        <v>84</v>
      </c>
    </row>
    <row r="4974" spans="2:47" s="1" customFormat="1" ht="11.25">
      <c r="B4974" s="33"/>
      <c r="D4974" s="152" t="s">
        <v>648</v>
      </c>
      <c r="F4974" s="194" t="s">
        <v>325</v>
      </c>
      <c r="H4974" s="189">
        <v>1432.6220000000001</v>
      </c>
      <c r="L4974" s="33"/>
      <c r="M4974" s="155"/>
      <c r="T4974" s="57"/>
      <c r="AU4974" s="18" t="s">
        <v>84</v>
      </c>
    </row>
    <row r="4975" spans="2:47" s="1" customFormat="1" ht="11.25">
      <c r="B4975" s="33"/>
      <c r="D4975" s="152" t="s">
        <v>648</v>
      </c>
      <c r="F4975" s="193" t="s">
        <v>4581</v>
      </c>
      <c r="L4975" s="33"/>
      <c r="M4975" s="155"/>
      <c r="T4975" s="57"/>
      <c r="AU4975" s="18" t="s">
        <v>84</v>
      </c>
    </row>
    <row r="4976" spans="2:47" s="1" customFormat="1" ht="11.25">
      <c r="B4976" s="33"/>
      <c r="D4976" s="152" t="s">
        <v>648</v>
      </c>
      <c r="F4976" s="194" t="s">
        <v>3459</v>
      </c>
      <c r="H4976" s="189">
        <v>0</v>
      </c>
      <c r="L4976" s="33"/>
      <c r="M4976" s="155"/>
      <c r="T4976" s="57"/>
      <c r="AU4976" s="18" t="s">
        <v>84</v>
      </c>
    </row>
    <row r="4977" spans="2:65" s="1" customFormat="1" ht="11.25">
      <c r="B4977" s="33"/>
      <c r="D4977" s="152" t="s">
        <v>648</v>
      </c>
      <c r="F4977" s="194" t="s">
        <v>4582</v>
      </c>
      <c r="H4977" s="189">
        <v>19.8</v>
      </c>
      <c r="L4977" s="33"/>
      <c r="M4977" s="155"/>
      <c r="T4977" s="57"/>
      <c r="AU4977" s="18" t="s">
        <v>84</v>
      </c>
    </row>
    <row r="4978" spans="2:65" s="1" customFormat="1" ht="11.25">
      <c r="B4978" s="33"/>
      <c r="D4978" s="152" t="s">
        <v>648</v>
      </c>
      <c r="F4978" s="194" t="s">
        <v>3552</v>
      </c>
      <c r="H4978" s="189">
        <v>0</v>
      </c>
      <c r="L4978" s="33"/>
      <c r="M4978" s="155"/>
      <c r="T4978" s="57"/>
      <c r="AU4978" s="18" t="s">
        <v>84</v>
      </c>
    </row>
    <row r="4979" spans="2:65" s="1" customFormat="1" ht="11.25">
      <c r="B4979" s="33"/>
      <c r="D4979" s="152" t="s">
        <v>648</v>
      </c>
      <c r="F4979" s="194" t="s">
        <v>4583</v>
      </c>
      <c r="H4979" s="189">
        <v>76.025999999999996</v>
      </c>
      <c r="L4979" s="33"/>
      <c r="M4979" s="155"/>
      <c r="T4979" s="57"/>
      <c r="AU4979" s="18" t="s">
        <v>84</v>
      </c>
    </row>
    <row r="4980" spans="2:65" s="1" customFormat="1" ht="11.25">
      <c r="B4980" s="33"/>
      <c r="D4980" s="152" t="s">
        <v>648</v>
      </c>
      <c r="F4980" s="194" t="s">
        <v>3554</v>
      </c>
      <c r="H4980" s="189">
        <v>0</v>
      </c>
      <c r="L4980" s="33"/>
      <c r="M4980" s="155"/>
      <c r="T4980" s="57"/>
      <c r="AU4980" s="18" t="s">
        <v>84</v>
      </c>
    </row>
    <row r="4981" spans="2:65" s="1" customFormat="1" ht="11.25">
      <c r="B4981" s="33"/>
      <c r="D4981" s="152" t="s">
        <v>648</v>
      </c>
      <c r="F4981" s="194" t="s">
        <v>4584</v>
      </c>
      <c r="H4981" s="189">
        <v>28.41</v>
      </c>
      <c r="L4981" s="33"/>
      <c r="M4981" s="155"/>
      <c r="T4981" s="57"/>
      <c r="AU4981" s="18" t="s">
        <v>84</v>
      </c>
    </row>
    <row r="4982" spans="2:65" s="1" customFormat="1" ht="11.25">
      <c r="B4982" s="33"/>
      <c r="D4982" s="152" t="s">
        <v>648</v>
      </c>
      <c r="F4982" s="194" t="s">
        <v>3560</v>
      </c>
      <c r="H4982" s="189">
        <v>0</v>
      </c>
      <c r="L4982" s="33"/>
      <c r="M4982" s="155"/>
      <c r="T4982" s="57"/>
      <c r="AU4982" s="18" t="s">
        <v>84</v>
      </c>
    </row>
    <row r="4983" spans="2:65" s="1" customFormat="1" ht="11.25">
      <c r="B4983" s="33"/>
      <c r="D4983" s="152" t="s">
        <v>648</v>
      </c>
      <c r="F4983" s="194" t="s">
        <v>4585</v>
      </c>
      <c r="H4983" s="189">
        <v>84.555000000000007</v>
      </c>
      <c r="L4983" s="33"/>
      <c r="M4983" s="155"/>
      <c r="T4983" s="57"/>
      <c r="AU4983" s="18" t="s">
        <v>84</v>
      </c>
    </row>
    <row r="4984" spans="2:65" s="1" customFormat="1" ht="11.25">
      <c r="B4984" s="33"/>
      <c r="D4984" s="152" t="s">
        <v>648</v>
      </c>
      <c r="F4984" s="194" t="s">
        <v>4330</v>
      </c>
      <c r="H4984" s="189">
        <v>0</v>
      </c>
      <c r="L4984" s="33"/>
      <c r="M4984" s="155"/>
      <c r="T4984" s="57"/>
      <c r="AU4984" s="18" t="s">
        <v>84</v>
      </c>
    </row>
    <row r="4985" spans="2:65" s="1" customFormat="1" ht="11.25">
      <c r="B4985" s="33"/>
      <c r="D4985" s="152" t="s">
        <v>648</v>
      </c>
      <c r="F4985" s="194" t="s">
        <v>4586</v>
      </c>
      <c r="H4985" s="189">
        <v>280.70800000000003</v>
      </c>
      <c r="L4985" s="33"/>
      <c r="M4985" s="155"/>
      <c r="T4985" s="57"/>
      <c r="AU4985" s="18" t="s">
        <v>84</v>
      </c>
    </row>
    <row r="4986" spans="2:65" s="1" customFormat="1" ht="11.25">
      <c r="B4986" s="33"/>
      <c r="D4986" s="152" t="s">
        <v>648</v>
      </c>
      <c r="F4986" s="194" t="s">
        <v>4579</v>
      </c>
      <c r="H4986" s="189">
        <v>0</v>
      </c>
      <c r="L4986" s="33"/>
      <c r="M4986" s="155"/>
      <c r="T4986" s="57"/>
      <c r="AU4986" s="18" t="s">
        <v>84</v>
      </c>
    </row>
    <row r="4987" spans="2:65" s="1" customFormat="1" ht="11.25">
      <c r="B4987" s="33"/>
      <c r="D4987" s="152" t="s">
        <v>648</v>
      </c>
      <c r="F4987" s="194" t="s">
        <v>4587</v>
      </c>
      <c r="H4987" s="189">
        <v>338.24</v>
      </c>
      <c r="L4987" s="33"/>
      <c r="M4987" s="155"/>
      <c r="T4987" s="57"/>
      <c r="AU4987" s="18" t="s">
        <v>84</v>
      </c>
    </row>
    <row r="4988" spans="2:65" s="1" customFormat="1" ht="11.25">
      <c r="B4988" s="33"/>
      <c r="D4988" s="152" t="s">
        <v>648</v>
      </c>
      <c r="F4988" s="194" t="s">
        <v>325</v>
      </c>
      <c r="H4988" s="189">
        <v>827.73900000000003</v>
      </c>
      <c r="L4988" s="33"/>
      <c r="M4988" s="155"/>
      <c r="T4988" s="57"/>
      <c r="AU4988" s="18" t="s">
        <v>84</v>
      </c>
    </row>
    <row r="4989" spans="2:65" s="1" customFormat="1" ht="16.5" customHeight="1">
      <c r="B4989" s="33"/>
      <c r="C4989" s="139" t="s">
        <v>4613</v>
      </c>
      <c r="D4989" s="139" t="s">
        <v>309</v>
      </c>
      <c r="E4989" s="140" t="s">
        <v>2316</v>
      </c>
      <c r="F4989" s="141" t="s">
        <v>2317</v>
      </c>
      <c r="G4989" s="142" t="s">
        <v>312</v>
      </c>
      <c r="H4989" s="143">
        <v>557.02499999999998</v>
      </c>
      <c r="I4989" s="144"/>
      <c r="J4989" s="145">
        <f>ROUND(I4989*H4989,2)</f>
        <v>0</v>
      </c>
      <c r="K4989" s="141" t="s">
        <v>1</v>
      </c>
      <c r="L4989" s="33"/>
      <c r="M4989" s="146" t="s">
        <v>1</v>
      </c>
      <c r="N4989" s="147" t="s">
        <v>40</v>
      </c>
      <c r="P4989" s="148">
        <f>O4989*H4989</f>
        <v>0</v>
      </c>
      <c r="Q4989" s="148">
        <v>2.9E-4</v>
      </c>
      <c r="R4989" s="148">
        <f>Q4989*H4989</f>
        <v>0.16153724999999999</v>
      </c>
      <c r="S4989" s="148">
        <v>0</v>
      </c>
      <c r="T4989" s="149">
        <f>S4989*H4989</f>
        <v>0</v>
      </c>
      <c r="AR4989" s="150" t="s">
        <v>417</v>
      </c>
      <c r="AT4989" s="150" t="s">
        <v>309</v>
      </c>
      <c r="AU4989" s="150" t="s">
        <v>84</v>
      </c>
      <c r="AY4989" s="18" t="s">
        <v>307</v>
      </c>
      <c r="BE4989" s="151">
        <f>IF(N4989="základní",J4989,0)</f>
        <v>0</v>
      </c>
      <c r="BF4989" s="151">
        <f>IF(N4989="snížená",J4989,0)</f>
        <v>0</v>
      </c>
      <c r="BG4989" s="151">
        <f>IF(N4989="zákl. přenesená",J4989,0)</f>
        <v>0</v>
      </c>
      <c r="BH4989" s="151">
        <f>IF(N4989="sníž. přenesená",J4989,0)</f>
        <v>0</v>
      </c>
      <c r="BI4989" s="151">
        <f>IF(N4989="nulová",J4989,0)</f>
        <v>0</v>
      </c>
      <c r="BJ4989" s="18" t="s">
        <v>82</v>
      </c>
      <c r="BK4989" s="151">
        <f>ROUND(I4989*H4989,2)</f>
        <v>0</v>
      </c>
      <c r="BL4989" s="18" t="s">
        <v>417</v>
      </c>
      <c r="BM4989" s="150" t="s">
        <v>4614</v>
      </c>
    </row>
    <row r="4990" spans="2:65" s="1" customFormat="1" ht="11.25">
      <c r="B4990" s="33"/>
      <c r="D4990" s="152" t="s">
        <v>316</v>
      </c>
      <c r="F4990" s="153" t="s">
        <v>2317</v>
      </c>
      <c r="I4990" s="154"/>
      <c r="L4990" s="33"/>
      <c r="M4990" s="155"/>
      <c r="T4990" s="57"/>
      <c r="AT4990" s="18" t="s">
        <v>316</v>
      </c>
      <c r="AU4990" s="18" t="s">
        <v>84</v>
      </c>
    </row>
    <row r="4991" spans="2:65" s="13" customFormat="1" ht="11.25">
      <c r="B4991" s="162"/>
      <c r="D4991" s="152" t="s">
        <v>318</v>
      </c>
      <c r="E4991" s="163" t="s">
        <v>1</v>
      </c>
      <c r="F4991" s="164" t="s">
        <v>217</v>
      </c>
      <c r="H4991" s="165">
        <v>557.02499999999998</v>
      </c>
      <c r="I4991" s="166"/>
      <c r="L4991" s="162"/>
      <c r="M4991" s="167"/>
      <c r="T4991" s="168"/>
      <c r="AT4991" s="163" t="s">
        <v>318</v>
      </c>
      <c r="AU4991" s="163" t="s">
        <v>84</v>
      </c>
      <c r="AV4991" s="13" t="s">
        <v>84</v>
      </c>
      <c r="AW4991" s="13" t="s">
        <v>32</v>
      </c>
      <c r="AX4991" s="13" t="s">
        <v>82</v>
      </c>
      <c r="AY4991" s="163" t="s">
        <v>307</v>
      </c>
    </row>
    <row r="4992" spans="2:65" s="1" customFormat="1" ht="11.25">
      <c r="B4992" s="33"/>
      <c r="D4992" s="152" t="s">
        <v>648</v>
      </c>
      <c r="F4992" s="187" t="s">
        <v>2306</v>
      </c>
      <c r="L4992" s="33"/>
      <c r="M4992" s="155"/>
      <c r="T4992" s="57"/>
      <c r="AU4992" s="18" t="s">
        <v>84</v>
      </c>
    </row>
    <row r="4993" spans="2:47" s="1" customFormat="1" ht="11.25">
      <c r="B4993" s="33"/>
      <c r="D4993" s="152" t="s">
        <v>648</v>
      </c>
      <c r="F4993" s="188" t="s">
        <v>3087</v>
      </c>
      <c r="H4993" s="189">
        <v>0</v>
      </c>
      <c r="L4993" s="33"/>
      <c r="M4993" s="155"/>
      <c r="T4993" s="57"/>
      <c r="AU4993" s="18" t="s">
        <v>84</v>
      </c>
    </row>
    <row r="4994" spans="2:47" s="1" customFormat="1" ht="11.25">
      <c r="B4994" s="33"/>
      <c r="D4994" s="152" t="s">
        <v>648</v>
      </c>
      <c r="F4994" s="188" t="s">
        <v>4588</v>
      </c>
      <c r="H4994" s="189">
        <v>45.75</v>
      </c>
      <c r="L4994" s="33"/>
      <c r="M4994" s="155"/>
      <c r="T4994" s="57"/>
      <c r="AU4994" s="18" t="s">
        <v>84</v>
      </c>
    </row>
    <row r="4995" spans="2:47" s="1" customFormat="1" ht="11.25">
      <c r="B4995" s="33"/>
      <c r="D4995" s="152" t="s">
        <v>648</v>
      </c>
      <c r="F4995" s="188" t="s">
        <v>3100</v>
      </c>
      <c r="H4995" s="189">
        <v>0</v>
      </c>
      <c r="L4995" s="33"/>
      <c r="M4995" s="155"/>
      <c r="T4995" s="57"/>
      <c r="AU4995" s="18" t="s">
        <v>84</v>
      </c>
    </row>
    <row r="4996" spans="2:47" s="1" customFormat="1" ht="11.25">
      <c r="B4996" s="33"/>
      <c r="D4996" s="152" t="s">
        <v>648</v>
      </c>
      <c r="F4996" s="188" t="s">
        <v>1</v>
      </c>
      <c r="H4996" s="189">
        <v>0</v>
      </c>
      <c r="L4996" s="33"/>
      <c r="M4996" s="155"/>
      <c r="T4996" s="57"/>
      <c r="AU4996" s="18" t="s">
        <v>84</v>
      </c>
    </row>
    <row r="4997" spans="2:47" s="1" customFormat="1" ht="11.25">
      <c r="B4997" s="33"/>
      <c r="D4997" s="152" t="s">
        <v>648</v>
      </c>
      <c r="F4997" s="188" t="s">
        <v>3102</v>
      </c>
      <c r="H4997" s="189">
        <v>0</v>
      </c>
      <c r="L4997" s="33"/>
      <c r="M4997" s="155"/>
      <c r="T4997" s="57"/>
      <c r="AU4997" s="18" t="s">
        <v>84</v>
      </c>
    </row>
    <row r="4998" spans="2:47" s="1" customFormat="1" ht="11.25">
      <c r="B4998" s="33"/>
      <c r="D4998" s="152" t="s">
        <v>648</v>
      </c>
      <c r="F4998" s="188" t="s">
        <v>1</v>
      </c>
      <c r="H4998" s="189">
        <v>0</v>
      </c>
      <c r="L4998" s="33"/>
      <c r="M4998" s="155"/>
      <c r="T4998" s="57"/>
      <c r="AU4998" s="18" t="s">
        <v>84</v>
      </c>
    </row>
    <row r="4999" spans="2:47" s="1" customFormat="1" ht="11.25">
      <c r="B4999" s="33"/>
      <c r="D4999" s="152" t="s">
        <v>648</v>
      </c>
      <c r="F4999" s="188" t="s">
        <v>3104</v>
      </c>
      <c r="H4999" s="189">
        <v>0</v>
      </c>
      <c r="L4999" s="33"/>
      <c r="M4999" s="155"/>
      <c r="T4999" s="57"/>
      <c r="AU4999" s="18" t="s">
        <v>84</v>
      </c>
    </row>
    <row r="5000" spans="2:47" s="1" customFormat="1" ht="11.25">
      <c r="B5000" s="33"/>
      <c r="D5000" s="152" t="s">
        <v>648</v>
      </c>
      <c r="F5000" s="188" t="s">
        <v>4589</v>
      </c>
      <c r="H5000" s="189">
        <v>24.45</v>
      </c>
      <c r="L5000" s="33"/>
      <c r="M5000" s="155"/>
      <c r="T5000" s="57"/>
      <c r="AU5000" s="18" t="s">
        <v>84</v>
      </c>
    </row>
    <row r="5001" spans="2:47" s="1" customFormat="1" ht="11.25">
      <c r="B5001" s="33"/>
      <c r="D5001" s="152" t="s">
        <v>648</v>
      </c>
      <c r="F5001" s="188" t="s">
        <v>3106</v>
      </c>
      <c r="H5001" s="189">
        <v>0</v>
      </c>
      <c r="L5001" s="33"/>
      <c r="M5001" s="155"/>
      <c r="T5001" s="57"/>
      <c r="AU5001" s="18" t="s">
        <v>84</v>
      </c>
    </row>
    <row r="5002" spans="2:47" s="1" customFormat="1" ht="11.25">
      <c r="B5002" s="33"/>
      <c r="D5002" s="152" t="s">
        <v>648</v>
      </c>
      <c r="F5002" s="188" t="s">
        <v>4590</v>
      </c>
      <c r="H5002" s="189">
        <v>18.375</v>
      </c>
      <c r="L5002" s="33"/>
      <c r="M5002" s="155"/>
      <c r="T5002" s="57"/>
      <c r="AU5002" s="18" t="s">
        <v>84</v>
      </c>
    </row>
    <row r="5003" spans="2:47" s="1" customFormat="1" ht="11.25">
      <c r="B5003" s="33"/>
      <c r="D5003" s="152" t="s">
        <v>648</v>
      </c>
      <c r="F5003" s="188" t="s">
        <v>3108</v>
      </c>
      <c r="H5003" s="189">
        <v>0</v>
      </c>
      <c r="L5003" s="33"/>
      <c r="M5003" s="155"/>
      <c r="T5003" s="57"/>
      <c r="AU5003" s="18" t="s">
        <v>84</v>
      </c>
    </row>
    <row r="5004" spans="2:47" s="1" customFormat="1" ht="11.25">
      <c r="B5004" s="33"/>
      <c r="D5004" s="152" t="s">
        <v>648</v>
      </c>
      <c r="F5004" s="188" t="s">
        <v>1</v>
      </c>
      <c r="H5004" s="189">
        <v>0</v>
      </c>
      <c r="L5004" s="33"/>
      <c r="M5004" s="155"/>
      <c r="T5004" s="57"/>
      <c r="AU5004" s="18" t="s">
        <v>84</v>
      </c>
    </row>
    <row r="5005" spans="2:47" s="1" customFormat="1" ht="11.25">
      <c r="B5005" s="33"/>
      <c r="D5005" s="152" t="s">
        <v>648</v>
      </c>
      <c r="F5005" s="188" t="s">
        <v>3110</v>
      </c>
      <c r="H5005" s="189">
        <v>0</v>
      </c>
      <c r="L5005" s="33"/>
      <c r="M5005" s="155"/>
      <c r="T5005" s="57"/>
      <c r="AU5005" s="18" t="s">
        <v>84</v>
      </c>
    </row>
    <row r="5006" spans="2:47" s="1" customFormat="1" ht="11.25">
      <c r="B5006" s="33"/>
      <c r="D5006" s="152" t="s">
        <v>648</v>
      </c>
      <c r="F5006" s="188" t="s">
        <v>1</v>
      </c>
      <c r="H5006" s="189">
        <v>0</v>
      </c>
      <c r="L5006" s="33"/>
      <c r="M5006" s="155"/>
      <c r="T5006" s="57"/>
      <c r="AU5006" s="18" t="s">
        <v>84</v>
      </c>
    </row>
    <row r="5007" spans="2:47" s="1" customFormat="1" ht="11.25">
      <c r="B5007" s="33"/>
      <c r="D5007" s="152" t="s">
        <v>648</v>
      </c>
      <c r="F5007" s="188" t="s">
        <v>3112</v>
      </c>
      <c r="H5007" s="189">
        <v>0</v>
      </c>
      <c r="L5007" s="33"/>
      <c r="M5007" s="155"/>
      <c r="T5007" s="57"/>
      <c r="AU5007" s="18" t="s">
        <v>84</v>
      </c>
    </row>
    <row r="5008" spans="2:47" s="1" customFormat="1" ht="11.25">
      <c r="B5008" s="33"/>
      <c r="D5008" s="152" t="s">
        <v>648</v>
      </c>
      <c r="F5008" s="188" t="s">
        <v>1</v>
      </c>
      <c r="H5008" s="189">
        <v>0</v>
      </c>
      <c r="L5008" s="33"/>
      <c r="M5008" s="155"/>
      <c r="T5008" s="57"/>
      <c r="AU5008" s="18" t="s">
        <v>84</v>
      </c>
    </row>
    <row r="5009" spans="2:47" s="1" customFormat="1" ht="11.25">
      <c r="B5009" s="33"/>
      <c r="D5009" s="152" t="s">
        <v>648</v>
      </c>
      <c r="F5009" s="188" t="s">
        <v>3114</v>
      </c>
      <c r="H5009" s="189">
        <v>0</v>
      </c>
      <c r="L5009" s="33"/>
      <c r="M5009" s="155"/>
      <c r="T5009" s="57"/>
      <c r="AU5009" s="18" t="s">
        <v>84</v>
      </c>
    </row>
    <row r="5010" spans="2:47" s="1" customFormat="1" ht="11.25">
      <c r="B5010" s="33"/>
      <c r="D5010" s="152" t="s">
        <v>648</v>
      </c>
      <c r="F5010" s="188" t="s">
        <v>1</v>
      </c>
      <c r="H5010" s="189">
        <v>0</v>
      </c>
      <c r="L5010" s="33"/>
      <c r="M5010" s="155"/>
      <c r="T5010" s="57"/>
      <c r="AU5010" s="18" t="s">
        <v>84</v>
      </c>
    </row>
    <row r="5011" spans="2:47" s="1" customFormat="1" ht="11.25">
      <c r="B5011" s="33"/>
      <c r="D5011" s="152" t="s">
        <v>648</v>
      </c>
      <c r="F5011" s="188" t="s">
        <v>3116</v>
      </c>
      <c r="H5011" s="189">
        <v>0</v>
      </c>
      <c r="L5011" s="33"/>
      <c r="M5011" s="155"/>
      <c r="T5011" s="57"/>
      <c r="AU5011" s="18" t="s">
        <v>84</v>
      </c>
    </row>
    <row r="5012" spans="2:47" s="1" customFormat="1" ht="11.25">
      <c r="B5012" s="33"/>
      <c r="D5012" s="152" t="s">
        <v>648</v>
      </c>
      <c r="F5012" s="188" t="s">
        <v>1</v>
      </c>
      <c r="H5012" s="189">
        <v>0</v>
      </c>
      <c r="L5012" s="33"/>
      <c r="M5012" s="155"/>
      <c r="T5012" s="57"/>
      <c r="AU5012" s="18" t="s">
        <v>84</v>
      </c>
    </row>
    <row r="5013" spans="2:47" s="1" customFormat="1" ht="11.25">
      <c r="B5013" s="33"/>
      <c r="D5013" s="152" t="s">
        <v>648</v>
      </c>
      <c r="F5013" s="188" t="s">
        <v>3118</v>
      </c>
      <c r="H5013" s="189">
        <v>0</v>
      </c>
      <c r="L5013" s="33"/>
      <c r="M5013" s="155"/>
      <c r="T5013" s="57"/>
      <c r="AU5013" s="18" t="s">
        <v>84</v>
      </c>
    </row>
    <row r="5014" spans="2:47" s="1" customFormat="1" ht="11.25">
      <c r="B5014" s="33"/>
      <c r="D5014" s="152" t="s">
        <v>648</v>
      </c>
      <c r="F5014" s="188" t="s">
        <v>1</v>
      </c>
      <c r="H5014" s="189">
        <v>0</v>
      </c>
      <c r="L5014" s="33"/>
      <c r="M5014" s="155"/>
      <c r="T5014" s="57"/>
      <c r="AU5014" s="18" t="s">
        <v>84</v>
      </c>
    </row>
    <row r="5015" spans="2:47" s="1" customFormat="1" ht="11.25">
      <c r="B5015" s="33"/>
      <c r="D5015" s="152" t="s">
        <v>648</v>
      </c>
      <c r="F5015" s="188" t="s">
        <v>3089</v>
      </c>
      <c r="H5015" s="189">
        <v>0</v>
      </c>
      <c r="L5015" s="33"/>
      <c r="M5015" s="155"/>
      <c r="T5015" s="57"/>
      <c r="AU5015" s="18" t="s">
        <v>84</v>
      </c>
    </row>
    <row r="5016" spans="2:47" s="1" customFormat="1" ht="11.25">
      <c r="B5016" s="33"/>
      <c r="D5016" s="152" t="s">
        <v>648</v>
      </c>
      <c r="F5016" s="188" t="s">
        <v>1</v>
      </c>
      <c r="H5016" s="189">
        <v>0</v>
      </c>
      <c r="L5016" s="33"/>
      <c r="M5016" s="155"/>
      <c r="T5016" s="57"/>
      <c r="AU5016" s="18" t="s">
        <v>84</v>
      </c>
    </row>
    <row r="5017" spans="2:47" s="1" customFormat="1" ht="11.25">
      <c r="B5017" s="33"/>
      <c r="D5017" s="152" t="s">
        <v>648</v>
      </c>
      <c r="F5017" s="188" t="s">
        <v>777</v>
      </c>
      <c r="H5017" s="189">
        <v>0</v>
      </c>
      <c r="L5017" s="33"/>
      <c r="M5017" s="155"/>
      <c r="T5017" s="57"/>
      <c r="AU5017" s="18" t="s">
        <v>84</v>
      </c>
    </row>
    <row r="5018" spans="2:47" s="1" customFormat="1" ht="11.25">
      <c r="B5018" s="33"/>
      <c r="D5018" s="152" t="s">
        <v>648</v>
      </c>
      <c r="F5018" s="188" t="s">
        <v>4591</v>
      </c>
      <c r="H5018" s="189">
        <v>31.95</v>
      </c>
      <c r="L5018" s="33"/>
      <c r="M5018" s="155"/>
      <c r="T5018" s="57"/>
      <c r="AU5018" s="18" t="s">
        <v>84</v>
      </c>
    </row>
    <row r="5019" spans="2:47" s="1" customFormat="1" ht="11.25">
      <c r="B5019" s="33"/>
      <c r="D5019" s="152" t="s">
        <v>648</v>
      </c>
      <c r="F5019" s="188" t="s">
        <v>3459</v>
      </c>
      <c r="H5019" s="189">
        <v>0</v>
      </c>
      <c r="L5019" s="33"/>
      <c r="M5019" s="155"/>
      <c r="T5019" s="57"/>
      <c r="AU5019" s="18" t="s">
        <v>84</v>
      </c>
    </row>
    <row r="5020" spans="2:47" s="1" customFormat="1" ht="11.25">
      <c r="B5020" s="33"/>
      <c r="D5020" s="152" t="s">
        <v>648</v>
      </c>
      <c r="F5020" s="188" t="s">
        <v>4592</v>
      </c>
      <c r="H5020" s="189">
        <v>20.399999999999999</v>
      </c>
      <c r="L5020" s="33"/>
      <c r="M5020" s="155"/>
      <c r="T5020" s="57"/>
      <c r="AU5020" s="18" t="s">
        <v>84</v>
      </c>
    </row>
    <row r="5021" spans="2:47" s="1" customFormat="1" ht="11.25">
      <c r="B5021" s="33"/>
      <c r="D5021" s="152" t="s">
        <v>648</v>
      </c>
      <c r="F5021" s="188" t="s">
        <v>3552</v>
      </c>
      <c r="H5021" s="189">
        <v>0</v>
      </c>
      <c r="L5021" s="33"/>
      <c r="M5021" s="155"/>
      <c r="T5021" s="57"/>
      <c r="AU5021" s="18" t="s">
        <v>84</v>
      </c>
    </row>
    <row r="5022" spans="2:47" s="1" customFormat="1" ht="11.25">
      <c r="B5022" s="33"/>
      <c r="D5022" s="152" t="s">
        <v>648</v>
      </c>
      <c r="F5022" s="188" t="s">
        <v>4593</v>
      </c>
      <c r="H5022" s="189">
        <v>35.700000000000003</v>
      </c>
      <c r="L5022" s="33"/>
      <c r="M5022" s="155"/>
      <c r="T5022" s="57"/>
      <c r="AU5022" s="18" t="s">
        <v>84</v>
      </c>
    </row>
    <row r="5023" spans="2:47" s="1" customFormat="1" ht="11.25">
      <c r="B5023" s="33"/>
      <c r="D5023" s="152" t="s">
        <v>648</v>
      </c>
      <c r="F5023" s="188" t="s">
        <v>3554</v>
      </c>
      <c r="H5023" s="189">
        <v>0</v>
      </c>
      <c r="L5023" s="33"/>
      <c r="M5023" s="155"/>
      <c r="T5023" s="57"/>
      <c r="AU5023" s="18" t="s">
        <v>84</v>
      </c>
    </row>
    <row r="5024" spans="2:47" s="1" customFormat="1" ht="11.25">
      <c r="B5024" s="33"/>
      <c r="D5024" s="152" t="s">
        <v>648</v>
      </c>
      <c r="F5024" s="188" t="s">
        <v>1</v>
      </c>
      <c r="H5024" s="189">
        <v>0</v>
      </c>
      <c r="L5024" s="33"/>
      <c r="M5024" s="155"/>
      <c r="T5024" s="57"/>
      <c r="AU5024" s="18" t="s">
        <v>84</v>
      </c>
    </row>
    <row r="5025" spans="2:47" s="1" customFormat="1" ht="11.25">
      <c r="B5025" s="33"/>
      <c r="D5025" s="152" t="s">
        <v>648</v>
      </c>
      <c r="F5025" s="188" t="s">
        <v>3556</v>
      </c>
      <c r="H5025" s="189">
        <v>0</v>
      </c>
      <c r="L5025" s="33"/>
      <c r="M5025" s="155"/>
      <c r="T5025" s="57"/>
      <c r="AU5025" s="18" t="s">
        <v>84</v>
      </c>
    </row>
    <row r="5026" spans="2:47" s="1" customFormat="1" ht="11.25">
      <c r="B5026" s="33"/>
      <c r="D5026" s="152" t="s">
        <v>648</v>
      </c>
      <c r="F5026" s="188" t="s">
        <v>4594</v>
      </c>
      <c r="H5026" s="189">
        <v>16.8</v>
      </c>
      <c r="L5026" s="33"/>
      <c r="M5026" s="155"/>
      <c r="T5026" s="57"/>
      <c r="AU5026" s="18" t="s">
        <v>84</v>
      </c>
    </row>
    <row r="5027" spans="2:47" s="1" customFormat="1" ht="11.25">
      <c r="B5027" s="33"/>
      <c r="D5027" s="152" t="s">
        <v>648</v>
      </c>
      <c r="F5027" s="188" t="s">
        <v>3558</v>
      </c>
      <c r="H5027" s="189">
        <v>0</v>
      </c>
      <c r="L5027" s="33"/>
      <c r="M5027" s="155"/>
      <c r="T5027" s="57"/>
      <c r="AU5027" s="18" t="s">
        <v>84</v>
      </c>
    </row>
    <row r="5028" spans="2:47" s="1" customFormat="1" ht="11.25">
      <c r="B5028" s="33"/>
      <c r="D5028" s="152" t="s">
        <v>648</v>
      </c>
      <c r="F5028" s="188" t="s">
        <v>4595</v>
      </c>
      <c r="H5028" s="189">
        <v>24.45</v>
      </c>
      <c r="L5028" s="33"/>
      <c r="M5028" s="155"/>
      <c r="T5028" s="57"/>
      <c r="AU5028" s="18" t="s">
        <v>84</v>
      </c>
    </row>
    <row r="5029" spans="2:47" s="1" customFormat="1" ht="11.25">
      <c r="B5029" s="33"/>
      <c r="D5029" s="152" t="s">
        <v>648</v>
      </c>
      <c r="F5029" s="188" t="s">
        <v>3121</v>
      </c>
      <c r="H5029" s="189">
        <v>0</v>
      </c>
      <c r="L5029" s="33"/>
      <c r="M5029" s="155"/>
      <c r="T5029" s="57"/>
      <c r="AU5029" s="18" t="s">
        <v>84</v>
      </c>
    </row>
    <row r="5030" spans="2:47" s="1" customFormat="1" ht="11.25">
      <c r="B5030" s="33"/>
      <c r="D5030" s="152" t="s">
        <v>648</v>
      </c>
      <c r="F5030" s="188" t="s">
        <v>4596</v>
      </c>
      <c r="H5030" s="189">
        <v>31.5</v>
      </c>
      <c r="L5030" s="33"/>
      <c r="M5030" s="155"/>
      <c r="T5030" s="57"/>
      <c r="AU5030" s="18" t="s">
        <v>84</v>
      </c>
    </row>
    <row r="5031" spans="2:47" s="1" customFormat="1" ht="11.25">
      <c r="B5031" s="33"/>
      <c r="D5031" s="152" t="s">
        <v>648</v>
      </c>
      <c r="F5031" s="188" t="s">
        <v>3373</v>
      </c>
      <c r="H5031" s="189">
        <v>0</v>
      </c>
      <c r="L5031" s="33"/>
      <c r="M5031" s="155"/>
      <c r="T5031" s="57"/>
      <c r="AU5031" s="18" t="s">
        <v>84</v>
      </c>
    </row>
    <row r="5032" spans="2:47" s="1" customFormat="1" ht="11.25">
      <c r="B5032" s="33"/>
      <c r="D5032" s="152" t="s">
        <v>648</v>
      </c>
      <c r="F5032" s="188" t="s">
        <v>1</v>
      </c>
      <c r="H5032" s="189">
        <v>0</v>
      </c>
      <c r="L5032" s="33"/>
      <c r="M5032" s="155"/>
      <c r="T5032" s="57"/>
      <c r="AU5032" s="18" t="s">
        <v>84</v>
      </c>
    </row>
    <row r="5033" spans="2:47" s="1" customFormat="1" ht="11.25">
      <c r="B5033" s="33"/>
      <c r="D5033" s="152" t="s">
        <v>648</v>
      </c>
      <c r="F5033" s="188" t="s">
        <v>3560</v>
      </c>
      <c r="H5033" s="189">
        <v>0</v>
      </c>
      <c r="L5033" s="33"/>
      <c r="M5033" s="155"/>
      <c r="T5033" s="57"/>
      <c r="AU5033" s="18" t="s">
        <v>84</v>
      </c>
    </row>
    <row r="5034" spans="2:47" s="1" customFormat="1" ht="11.25">
      <c r="B5034" s="33"/>
      <c r="D5034" s="152" t="s">
        <v>648</v>
      </c>
      <c r="F5034" s="188" t="s">
        <v>4597</v>
      </c>
      <c r="H5034" s="189">
        <v>77.25</v>
      </c>
      <c r="L5034" s="33"/>
      <c r="M5034" s="155"/>
      <c r="T5034" s="57"/>
      <c r="AU5034" s="18" t="s">
        <v>84</v>
      </c>
    </row>
    <row r="5035" spans="2:47" s="1" customFormat="1" ht="11.25">
      <c r="B5035" s="33"/>
      <c r="D5035" s="152" t="s">
        <v>648</v>
      </c>
      <c r="F5035" s="188" t="s">
        <v>1</v>
      </c>
      <c r="H5035" s="189">
        <v>0</v>
      </c>
      <c r="L5035" s="33"/>
      <c r="M5035" s="155"/>
      <c r="T5035" s="57"/>
      <c r="AU5035" s="18" t="s">
        <v>84</v>
      </c>
    </row>
    <row r="5036" spans="2:47" s="1" customFormat="1" ht="11.25">
      <c r="B5036" s="33"/>
      <c r="D5036" s="152" t="s">
        <v>648</v>
      </c>
      <c r="F5036" s="188" t="s">
        <v>3145</v>
      </c>
      <c r="H5036" s="189">
        <v>0</v>
      </c>
      <c r="L5036" s="33"/>
      <c r="M5036" s="155"/>
      <c r="T5036" s="57"/>
      <c r="AU5036" s="18" t="s">
        <v>84</v>
      </c>
    </row>
    <row r="5037" spans="2:47" s="1" customFormat="1" ht="11.25">
      <c r="B5037" s="33"/>
      <c r="D5037" s="152" t="s">
        <v>648</v>
      </c>
      <c r="F5037" s="188" t="s">
        <v>4598</v>
      </c>
      <c r="H5037" s="189">
        <v>38.700000000000003</v>
      </c>
      <c r="L5037" s="33"/>
      <c r="M5037" s="155"/>
      <c r="T5037" s="57"/>
      <c r="AU5037" s="18" t="s">
        <v>84</v>
      </c>
    </row>
    <row r="5038" spans="2:47" s="1" customFormat="1" ht="11.25">
      <c r="B5038" s="33"/>
      <c r="D5038" s="152" t="s">
        <v>648</v>
      </c>
      <c r="F5038" s="188" t="s">
        <v>3147</v>
      </c>
      <c r="H5038" s="189">
        <v>0</v>
      </c>
      <c r="L5038" s="33"/>
      <c r="M5038" s="155"/>
      <c r="T5038" s="57"/>
      <c r="AU5038" s="18" t="s">
        <v>84</v>
      </c>
    </row>
    <row r="5039" spans="2:47" s="1" customFormat="1" ht="11.25">
      <c r="B5039" s="33"/>
      <c r="D5039" s="152" t="s">
        <v>648</v>
      </c>
      <c r="F5039" s="188" t="s">
        <v>4599</v>
      </c>
      <c r="H5039" s="189">
        <v>48.3</v>
      </c>
      <c r="L5039" s="33"/>
      <c r="M5039" s="155"/>
      <c r="T5039" s="57"/>
      <c r="AU5039" s="18" t="s">
        <v>84</v>
      </c>
    </row>
    <row r="5040" spans="2:47" s="1" customFormat="1" ht="11.25">
      <c r="B5040" s="33"/>
      <c r="D5040" s="152" t="s">
        <v>648</v>
      </c>
      <c r="F5040" s="188" t="s">
        <v>3149</v>
      </c>
      <c r="H5040" s="189">
        <v>0</v>
      </c>
      <c r="L5040" s="33"/>
      <c r="M5040" s="155"/>
      <c r="T5040" s="57"/>
      <c r="AU5040" s="18" t="s">
        <v>84</v>
      </c>
    </row>
    <row r="5041" spans="2:65" s="1" customFormat="1" ht="11.25">
      <c r="B5041" s="33"/>
      <c r="D5041" s="152" t="s">
        <v>648</v>
      </c>
      <c r="F5041" s="188" t="s">
        <v>4599</v>
      </c>
      <c r="H5041" s="189">
        <v>48.3</v>
      </c>
      <c r="L5041" s="33"/>
      <c r="M5041" s="155"/>
      <c r="T5041" s="57"/>
      <c r="AU5041" s="18" t="s">
        <v>84</v>
      </c>
    </row>
    <row r="5042" spans="2:65" s="1" customFormat="1" ht="11.25">
      <c r="B5042" s="33"/>
      <c r="D5042" s="152" t="s">
        <v>648</v>
      </c>
      <c r="F5042" s="188" t="s">
        <v>3151</v>
      </c>
      <c r="H5042" s="189">
        <v>0</v>
      </c>
      <c r="L5042" s="33"/>
      <c r="M5042" s="155"/>
      <c r="T5042" s="57"/>
      <c r="AU5042" s="18" t="s">
        <v>84</v>
      </c>
    </row>
    <row r="5043" spans="2:65" s="1" customFormat="1" ht="11.25">
      <c r="B5043" s="33"/>
      <c r="D5043" s="152" t="s">
        <v>648</v>
      </c>
      <c r="F5043" s="188" t="s">
        <v>4600</v>
      </c>
      <c r="H5043" s="189">
        <v>46.5</v>
      </c>
      <c r="L5043" s="33"/>
      <c r="M5043" s="155"/>
      <c r="T5043" s="57"/>
      <c r="AU5043" s="18" t="s">
        <v>84</v>
      </c>
    </row>
    <row r="5044" spans="2:65" s="1" customFormat="1" ht="11.25">
      <c r="B5044" s="33"/>
      <c r="D5044" s="152" t="s">
        <v>648</v>
      </c>
      <c r="F5044" s="188" t="s">
        <v>3153</v>
      </c>
      <c r="H5044" s="189">
        <v>0</v>
      </c>
      <c r="L5044" s="33"/>
      <c r="M5044" s="155"/>
      <c r="T5044" s="57"/>
      <c r="AU5044" s="18" t="s">
        <v>84</v>
      </c>
    </row>
    <row r="5045" spans="2:65" s="1" customFormat="1" ht="11.25">
      <c r="B5045" s="33"/>
      <c r="D5045" s="152" t="s">
        <v>648</v>
      </c>
      <c r="F5045" s="188" t="s">
        <v>4601</v>
      </c>
      <c r="H5045" s="189">
        <v>48.6</v>
      </c>
      <c r="L5045" s="33"/>
      <c r="M5045" s="155"/>
      <c r="T5045" s="57"/>
      <c r="AU5045" s="18" t="s">
        <v>84</v>
      </c>
    </row>
    <row r="5046" spans="2:65" s="1" customFormat="1" ht="11.25">
      <c r="B5046" s="33"/>
      <c r="D5046" s="152" t="s">
        <v>648</v>
      </c>
      <c r="F5046" s="188" t="s">
        <v>325</v>
      </c>
      <c r="H5046" s="189">
        <v>557.02499999999998</v>
      </c>
      <c r="L5046" s="33"/>
      <c r="M5046" s="155"/>
      <c r="T5046" s="57"/>
      <c r="AU5046" s="18" t="s">
        <v>84</v>
      </c>
    </row>
    <row r="5047" spans="2:65" s="1" customFormat="1" ht="16.5" customHeight="1">
      <c r="B5047" s="33"/>
      <c r="C5047" s="139" t="s">
        <v>4615</v>
      </c>
      <c r="D5047" s="139" t="s">
        <v>309</v>
      </c>
      <c r="E5047" s="140" t="s">
        <v>2320</v>
      </c>
      <c r="F5047" s="141" t="s">
        <v>2321</v>
      </c>
      <c r="G5047" s="142" t="s">
        <v>312</v>
      </c>
      <c r="H5047" s="143">
        <v>526.55100000000004</v>
      </c>
      <c r="I5047" s="144"/>
      <c r="J5047" s="145">
        <f>ROUND(I5047*H5047,2)</f>
        <v>0</v>
      </c>
      <c r="K5047" s="141" t="s">
        <v>1</v>
      </c>
      <c r="L5047" s="33"/>
      <c r="M5047" s="146" t="s">
        <v>1</v>
      </c>
      <c r="N5047" s="147" t="s">
        <v>40</v>
      </c>
      <c r="P5047" s="148">
        <f>O5047*H5047</f>
        <v>0</v>
      </c>
      <c r="Q5047" s="148">
        <v>2.9E-4</v>
      </c>
      <c r="R5047" s="148">
        <f>Q5047*H5047</f>
        <v>0.15269979</v>
      </c>
      <c r="S5047" s="148">
        <v>0</v>
      </c>
      <c r="T5047" s="149">
        <f>S5047*H5047</f>
        <v>0</v>
      </c>
      <c r="AR5047" s="150" t="s">
        <v>417</v>
      </c>
      <c r="AT5047" s="150" t="s">
        <v>309</v>
      </c>
      <c r="AU5047" s="150" t="s">
        <v>84</v>
      </c>
      <c r="AY5047" s="18" t="s">
        <v>307</v>
      </c>
      <c r="BE5047" s="151">
        <f>IF(N5047="základní",J5047,0)</f>
        <v>0</v>
      </c>
      <c r="BF5047" s="151">
        <f>IF(N5047="snížená",J5047,0)</f>
        <v>0</v>
      </c>
      <c r="BG5047" s="151">
        <f>IF(N5047="zákl. přenesená",J5047,0)</f>
        <v>0</v>
      </c>
      <c r="BH5047" s="151">
        <f>IF(N5047="sníž. přenesená",J5047,0)</f>
        <v>0</v>
      </c>
      <c r="BI5047" s="151">
        <f>IF(N5047="nulová",J5047,0)</f>
        <v>0</v>
      </c>
      <c r="BJ5047" s="18" t="s">
        <v>82</v>
      </c>
      <c r="BK5047" s="151">
        <f>ROUND(I5047*H5047,2)</f>
        <v>0</v>
      </c>
      <c r="BL5047" s="18" t="s">
        <v>417</v>
      </c>
      <c r="BM5047" s="150" t="s">
        <v>4616</v>
      </c>
    </row>
    <row r="5048" spans="2:65" s="1" customFormat="1" ht="11.25">
      <c r="B5048" s="33"/>
      <c r="D5048" s="152" t="s">
        <v>316</v>
      </c>
      <c r="F5048" s="153" t="s">
        <v>2321</v>
      </c>
      <c r="I5048" s="154"/>
      <c r="L5048" s="33"/>
      <c r="M5048" s="155"/>
      <c r="T5048" s="57"/>
      <c r="AT5048" s="18" t="s">
        <v>316</v>
      </c>
      <c r="AU5048" s="18" t="s">
        <v>84</v>
      </c>
    </row>
    <row r="5049" spans="2:65" s="13" customFormat="1" ht="11.25">
      <c r="B5049" s="162"/>
      <c r="D5049" s="152" t="s">
        <v>318</v>
      </c>
      <c r="E5049" s="163" t="s">
        <v>1</v>
      </c>
      <c r="F5049" s="164" t="s">
        <v>220</v>
      </c>
      <c r="H5049" s="165">
        <v>526.55100000000004</v>
      </c>
      <c r="I5049" s="166"/>
      <c r="L5049" s="162"/>
      <c r="M5049" s="167"/>
      <c r="T5049" s="168"/>
      <c r="AT5049" s="163" t="s">
        <v>318</v>
      </c>
      <c r="AU5049" s="163" t="s">
        <v>84</v>
      </c>
      <c r="AV5049" s="13" t="s">
        <v>84</v>
      </c>
      <c r="AW5049" s="13" t="s">
        <v>32</v>
      </c>
      <c r="AX5049" s="13" t="s">
        <v>82</v>
      </c>
      <c r="AY5049" s="163" t="s">
        <v>307</v>
      </c>
    </row>
    <row r="5050" spans="2:65" s="1" customFormat="1" ht="11.25">
      <c r="B5050" s="33"/>
      <c r="D5050" s="152" t="s">
        <v>648</v>
      </c>
      <c r="F5050" s="187" t="s">
        <v>2163</v>
      </c>
      <c r="L5050" s="33"/>
      <c r="M5050" s="155"/>
      <c r="T5050" s="57"/>
      <c r="AU5050" s="18" t="s">
        <v>84</v>
      </c>
    </row>
    <row r="5051" spans="2:65" s="1" customFormat="1" ht="11.25">
      <c r="B5051" s="33"/>
      <c r="D5051" s="152" t="s">
        <v>648</v>
      </c>
      <c r="F5051" s="188" t="s">
        <v>3087</v>
      </c>
      <c r="H5051" s="189">
        <v>0</v>
      </c>
      <c r="L5051" s="33"/>
      <c r="M5051" s="155"/>
      <c r="T5051" s="57"/>
      <c r="AU5051" s="18" t="s">
        <v>84</v>
      </c>
    </row>
    <row r="5052" spans="2:65" s="1" customFormat="1" ht="11.25">
      <c r="B5052" s="33"/>
      <c r="D5052" s="152" t="s">
        <v>648</v>
      </c>
      <c r="F5052" s="188" t="s">
        <v>4602</v>
      </c>
      <c r="H5052" s="189">
        <v>36.6</v>
      </c>
      <c r="L5052" s="33"/>
      <c r="M5052" s="155"/>
      <c r="T5052" s="57"/>
      <c r="AU5052" s="18" t="s">
        <v>84</v>
      </c>
    </row>
    <row r="5053" spans="2:65" s="1" customFormat="1" ht="11.25">
      <c r="B5053" s="33"/>
      <c r="D5053" s="152" t="s">
        <v>648</v>
      </c>
      <c r="F5053" s="188" t="s">
        <v>3100</v>
      </c>
      <c r="H5053" s="189">
        <v>0</v>
      </c>
      <c r="L5053" s="33"/>
      <c r="M5053" s="155"/>
      <c r="T5053" s="57"/>
      <c r="AU5053" s="18" t="s">
        <v>84</v>
      </c>
    </row>
    <row r="5054" spans="2:65" s="1" customFormat="1" ht="11.25">
      <c r="B5054" s="33"/>
      <c r="D5054" s="152" t="s">
        <v>648</v>
      </c>
      <c r="F5054" s="188" t="s">
        <v>1</v>
      </c>
      <c r="H5054" s="189">
        <v>0</v>
      </c>
      <c r="L5054" s="33"/>
      <c r="M5054" s="155"/>
      <c r="T5054" s="57"/>
      <c r="AU5054" s="18" t="s">
        <v>84</v>
      </c>
    </row>
    <row r="5055" spans="2:65" s="1" customFormat="1" ht="11.25">
      <c r="B5055" s="33"/>
      <c r="D5055" s="152" t="s">
        <v>648</v>
      </c>
      <c r="F5055" s="188" t="s">
        <v>3102</v>
      </c>
      <c r="H5055" s="189">
        <v>0</v>
      </c>
      <c r="L5055" s="33"/>
      <c r="M5055" s="155"/>
      <c r="T5055" s="57"/>
      <c r="AU5055" s="18" t="s">
        <v>84</v>
      </c>
    </row>
    <row r="5056" spans="2:65" s="1" customFormat="1" ht="11.25">
      <c r="B5056" s="33"/>
      <c r="D5056" s="152" t="s">
        <v>648</v>
      </c>
      <c r="F5056" s="188" t="s">
        <v>1</v>
      </c>
      <c r="H5056" s="189">
        <v>0</v>
      </c>
      <c r="L5056" s="33"/>
      <c r="M5056" s="155"/>
      <c r="T5056" s="57"/>
      <c r="AU5056" s="18" t="s">
        <v>84</v>
      </c>
    </row>
    <row r="5057" spans="2:47" s="1" customFormat="1" ht="11.25">
      <c r="B5057" s="33"/>
      <c r="D5057" s="152" t="s">
        <v>648</v>
      </c>
      <c r="F5057" s="188" t="s">
        <v>3104</v>
      </c>
      <c r="H5057" s="189">
        <v>0</v>
      </c>
      <c r="L5057" s="33"/>
      <c r="M5057" s="155"/>
      <c r="T5057" s="57"/>
      <c r="AU5057" s="18" t="s">
        <v>84</v>
      </c>
    </row>
    <row r="5058" spans="2:47" s="1" customFormat="1" ht="11.25">
      <c r="B5058" s="33"/>
      <c r="D5058" s="152" t="s">
        <v>648</v>
      </c>
      <c r="F5058" s="188" t="s">
        <v>4603</v>
      </c>
      <c r="H5058" s="189">
        <v>18.745000000000001</v>
      </c>
      <c r="L5058" s="33"/>
      <c r="M5058" s="155"/>
      <c r="T5058" s="57"/>
      <c r="AU5058" s="18" t="s">
        <v>84</v>
      </c>
    </row>
    <row r="5059" spans="2:47" s="1" customFormat="1" ht="11.25">
      <c r="B5059" s="33"/>
      <c r="D5059" s="152" t="s">
        <v>648</v>
      </c>
      <c r="F5059" s="188" t="s">
        <v>3106</v>
      </c>
      <c r="H5059" s="189">
        <v>0</v>
      </c>
      <c r="L5059" s="33"/>
      <c r="M5059" s="155"/>
      <c r="T5059" s="57"/>
      <c r="AU5059" s="18" t="s">
        <v>84</v>
      </c>
    </row>
    <row r="5060" spans="2:47" s="1" customFormat="1" ht="11.25">
      <c r="B5060" s="33"/>
      <c r="D5060" s="152" t="s">
        <v>648</v>
      </c>
      <c r="F5060" s="188" t="s">
        <v>4604</v>
      </c>
      <c r="H5060" s="189">
        <v>14.087999999999999</v>
      </c>
      <c r="L5060" s="33"/>
      <c r="M5060" s="155"/>
      <c r="T5060" s="57"/>
      <c r="AU5060" s="18" t="s">
        <v>84</v>
      </c>
    </row>
    <row r="5061" spans="2:47" s="1" customFormat="1" ht="11.25">
      <c r="B5061" s="33"/>
      <c r="D5061" s="152" t="s">
        <v>648</v>
      </c>
      <c r="F5061" s="188" t="s">
        <v>3108</v>
      </c>
      <c r="H5061" s="189">
        <v>0</v>
      </c>
      <c r="L5061" s="33"/>
      <c r="M5061" s="155"/>
      <c r="T5061" s="57"/>
      <c r="AU5061" s="18" t="s">
        <v>84</v>
      </c>
    </row>
    <row r="5062" spans="2:47" s="1" customFormat="1" ht="11.25">
      <c r="B5062" s="33"/>
      <c r="D5062" s="152" t="s">
        <v>648</v>
      </c>
      <c r="F5062" s="188" t="s">
        <v>1</v>
      </c>
      <c r="H5062" s="189">
        <v>0</v>
      </c>
      <c r="L5062" s="33"/>
      <c r="M5062" s="155"/>
      <c r="T5062" s="57"/>
      <c r="AU5062" s="18" t="s">
        <v>84</v>
      </c>
    </row>
    <row r="5063" spans="2:47" s="1" customFormat="1" ht="11.25">
      <c r="B5063" s="33"/>
      <c r="D5063" s="152" t="s">
        <v>648</v>
      </c>
      <c r="F5063" s="188" t="s">
        <v>3110</v>
      </c>
      <c r="H5063" s="189">
        <v>0</v>
      </c>
      <c r="L5063" s="33"/>
      <c r="M5063" s="155"/>
      <c r="T5063" s="57"/>
      <c r="AU5063" s="18" t="s">
        <v>84</v>
      </c>
    </row>
    <row r="5064" spans="2:47" s="1" customFormat="1" ht="11.25">
      <c r="B5064" s="33"/>
      <c r="D5064" s="152" t="s">
        <v>648</v>
      </c>
      <c r="F5064" s="188" t="s">
        <v>1</v>
      </c>
      <c r="H5064" s="189">
        <v>0</v>
      </c>
      <c r="L5064" s="33"/>
      <c r="M5064" s="155"/>
      <c r="T5064" s="57"/>
      <c r="AU5064" s="18" t="s">
        <v>84</v>
      </c>
    </row>
    <row r="5065" spans="2:47" s="1" customFormat="1" ht="11.25">
      <c r="B5065" s="33"/>
      <c r="D5065" s="152" t="s">
        <v>648</v>
      </c>
      <c r="F5065" s="188" t="s">
        <v>3112</v>
      </c>
      <c r="H5065" s="189">
        <v>0</v>
      </c>
      <c r="L5065" s="33"/>
      <c r="M5065" s="155"/>
      <c r="T5065" s="57"/>
      <c r="AU5065" s="18" t="s">
        <v>84</v>
      </c>
    </row>
    <row r="5066" spans="2:47" s="1" customFormat="1" ht="11.25">
      <c r="B5066" s="33"/>
      <c r="D5066" s="152" t="s">
        <v>648</v>
      </c>
      <c r="F5066" s="188" t="s">
        <v>1</v>
      </c>
      <c r="H5066" s="189">
        <v>0</v>
      </c>
      <c r="L5066" s="33"/>
      <c r="M5066" s="155"/>
      <c r="T5066" s="57"/>
      <c r="AU5066" s="18" t="s">
        <v>84</v>
      </c>
    </row>
    <row r="5067" spans="2:47" s="1" customFormat="1" ht="11.25">
      <c r="B5067" s="33"/>
      <c r="D5067" s="152" t="s">
        <v>648</v>
      </c>
      <c r="F5067" s="188" t="s">
        <v>3114</v>
      </c>
      <c r="H5067" s="189">
        <v>0</v>
      </c>
      <c r="L5067" s="33"/>
      <c r="M5067" s="155"/>
      <c r="T5067" s="57"/>
      <c r="AU5067" s="18" t="s">
        <v>84</v>
      </c>
    </row>
    <row r="5068" spans="2:47" s="1" customFormat="1" ht="11.25">
      <c r="B5068" s="33"/>
      <c r="D5068" s="152" t="s">
        <v>648</v>
      </c>
      <c r="F5068" s="188" t="s">
        <v>1</v>
      </c>
      <c r="H5068" s="189">
        <v>0</v>
      </c>
      <c r="L5068" s="33"/>
      <c r="M5068" s="155"/>
      <c r="T5068" s="57"/>
      <c r="AU5068" s="18" t="s">
        <v>84</v>
      </c>
    </row>
    <row r="5069" spans="2:47" s="1" customFormat="1" ht="11.25">
      <c r="B5069" s="33"/>
      <c r="D5069" s="152" t="s">
        <v>648</v>
      </c>
      <c r="F5069" s="188" t="s">
        <v>3116</v>
      </c>
      <c r="H5069" s="189">
        <v>0</v>
      </c>
      <c r="L5069" s="33"/>
      <c r="M5069" s="155"/>
      <c r="T5069" s="57"/>
      <c r="AU5069" s="18" t="s">
        <v>84</v>
      </c>
    </row>
    <row r="5070" spans="2:47" s="1" customFormat="1" ht="11.25">
      <c r="B5070" s="33"/>
      <c r="D5070" s="152" t="s">
        <v>648</v>
      </c>
      <c r="F5070" s="188" t="s">
        <v>1</v>
      </c>
      <c r="H5070" s="189">
        <v>0</v>
      </c>
      <c r="L5070" s="33"/>
      <c r="M5070" s="155"/>
      <c r="T5070" s="57"/>
      <c r="AU5070" s="18" t="s">
        <v>84</v>
      </c>
    </row>
    <row r="5071" spans="2:47" s="1" customFormat="1" ht="11.25">
      <c r="B5071" s="33"/>
      <c r="D5071" s="152" t="s">
        <v>648</v>
      </c>
      <c r="F5071" s="188" t="s">
        <v>3118</v>
      </c>
      <c r="H5071" s="189">
        <v>0</v>
      </c>
      <c r="L5071" s="33"/>
      <c r="M5071" s="155"/>
      <c r="T5071" s="57"/>
      <c r="AU5071" s="18" t="s">
        <v>84</v>
      </c>
    </row>
    <row r="5072" spans="2:47" s="1" customFormat="1" ht="11.25">
      <c r="B5072" s="33"/>
      <c r="D5072" s="152" t="s">
        <v>648</v>
      </c>
      <c r="F5072" s="188" t="s">
        <v>1</v>
      </c>
      <c r="H5072" s="189">
        <v>0</v>
      </c>
      <c r="L5072" s="33"/>
      <c r="M5072" s="155"/>
      <c r="T5072" s="57"/>
      <c r="AU5072" s="18" t="s">
        <v>84</v>
      </c>
    </row>
    <row r="5073" spans="2:47" s="1" customFormat="1" ht="11.25">
      <c r="B5073" s="33"/>
      <c r="D5073" s="152" t="s">
        <v>648</v>
      </c>
      <c r="F5073" s="188" t="s">
        <v>3089</v>
      </c>
      <c r="H5073" s="189">
        <v>0</v>
      </c>
      <c r="L5073" s="33"/>
      <c r="M5073" s="155"/>
      <c r="T5073" s="57"/>
      <c r="AU5073" s="18" t="s">
        <v>84</v>
      </c>
    </row>
    <row r="5074" spans="2:47" s="1" customFormat="1" ht="11.25">
      <c r="B5074" s="33"/>
      <c r="D5074" s="152" t="s">
        <v>648</v>
      </c>
      <c r="F5074" s="188" t="s">
        <v>1</v>
      </c>
      <c r="H5074" s="189">
        <v>0</v>
      </c>
      <c r="L5074" s="33"/>
      <c r="M5074" s="155"/>
      <c r="T5074" s="57"/>
      <c r="AU5074" s="18" t="s">
        <v>84</v>
      </c>
    </row>
    <row r="5075" spans="2:47" s="1" customFormat="1" ht="11.25">
      <c r="B5075" s="33"/>
      <c r="D5075" s="152" t="s">
        <v>648</v>
      </c>
      <c r="F5075" s="188" t="s">
        <v>777</v>
      </c>
      <c r="H5075" s="189">
        <v>0</v>
      </c>
      <c r="L5075" s="33"/>
      <c r="M5075" s="155"/>
      <c r="T5075" s="57"/>
      <c r="AU5075" s="18" t="s">
        <v>84</v>
      </c>
    </row>
    <row r="5076" spans="2:47" s="1" customFormat="1" ht="11.25">
      <c r="B5076" s="33"/>
      <c r="D5076" s="152" t="s">
        <v>648</v>
      </c>
      <c r="F5076" s="188" t="s">
        <v>4605</v>
      </c>
      <c r="H5076" s="189">
        <v>25.56</v>
      </c>
      <c r="L5076" s="33"/>
      <c r="M5076" s="155"/>
      <c r="T5076" s="57"/>
      <c r="AU5076" s="18" t="s">
        <v>84</v>
      </c>
    </row>
    <row r="5077" spans="2:47" s="1" customFormat="1" ht="11.25">
      <c r="B5077" s="33"/>
      <c r="D5077" s="152" t="s">
        <v>648</v>
      </c>
      <c r="F5077" s="188" t="s">
        <v>3459</v>
      </c>
      <c r="H5077" s="189">
        <v>0</v>
      </c>
      <c r="L5077" s="33"/>
      <c r="M5077" s="155"/>
      <c r="T5077" s="57"/>
      <c r="AU5077" s="18" t="s">
        <v>84</v>
      </c>
    </row>
    <row r="5078" spans="2:47" s="1" customFormat="1" ht="11.25">
      <c r="B5078" s="33"/>
      <c r="D5078" s="152" t="s">
        <v>648</v>
      </c>
      <c r="F5078" s="188" t="s">
        <v>4606</v>
      </c>
      <c r="H5078" s="189">
        <v>17.408000000000001</v>
      </c>
      <c r="L5078" s="33"/>
      <c r="M5078" s="155"/>
      <c r="T5078" s="57"/>
      <c r="AU5078" s="18" t="s">
        <v>84</v>
      </c>
    </row>
    <row r="5079" spans="2:47" s="1" customFormat="1" ht="11.25">
      <c r="B5079" s="33"/>
      <c r="D5079" s="152" t="s">
        <v>648</v>
      </c>
      <c r="F5079" s="188" t="s">
        <v>3552</v>
      </c>
      <c r="H5079" s="189">
        <v>0</v>
      </c>
      <c r="L5079" s="33"/>
      <c r="M5079" s="155"/>
      <c r="T5079" s="57"/>
      <c r="AU5079" s="18" t="s">
        <v>84</v>
      </c>
    </row>
    <row r="5080" spans="2:47" s="1" customFormat="1" ht="11.25">
      <c r="B5080" s="33"/>
      <c r="D5080" s="152" t="s">
        <v>648</v>
      </c>
      <c r="F5080" s="188" t="s">
        <v>4593</v>
      </c>
      <c r="H5080" s="189">
        <v>35.700000000000003</v>
      </c>
      <c r="L5080" s="33"/>
      <c r="M5080" s="155"/>
      <c r="T5080" s="57"/>
      <c r="AU5080" s="18" t="s">
        <v>84</v>
      </c>
    </row>
    <row r="5081" spans="2:47" s="1" customFormat="1" ht="11.25">
      <c r="B5081" s="33"/>
      <c r="D5081" s="152" t="s">
        <v>648</v>
      </c>
      <c r="F5081" s="188" t="s">
        <v>3554</v>
      </c>
      <c r="H5081" s="189">
        <v>0</v>
      </c>
      <c r="L5081" s="33"/>
      <c r="M5081" s="155"/>
      <c r="T5081" s="57"/>
      <c r="AU5081" s="18" t="s">
        <v>84</v>
      </c>
    </row>
    <row r="5082" spans="2:47" s="1" customFormat="1" ht="11.25">
      <c r="B5082" s="33"/>
      <c r="D5082" s="152" t="s">
        <v>648</v>
      </c>
      <c r="F5082" s="188" t="s">
        <v>1</v>
      </c>
      <c r="H5082" s="189">
        <v>0</v>
      </c>
      <c r="L5082" s="33"/>
      <c r="M5082" s="155"/>
      <c r="T5082" s="57"/>
      <c r="AU5082" s="18" t="s">
        <v>84</v>
      </c>
    </row>
    <row r="5083" spans="2:47" s="1" customFormat="1" ht="11.25">
      <c r="B5083" s="33"/>
      <c r="D5083" s="152" t="s">
        <v>648</v>
      </c>
      <c r="F5083" s="188" t="s">
        <v>3556</v>
      </c>
      <c r="H5083" s="189">
        <v>0</v>
      </c>
      <c r="L5083" s="33"/>
      <c r="M5083" s="155"/>
      <c r="T5083" s="57"/>
      <c r="AU5083" s="18" t="s">
        <v>84</v>
      </c>
    </row>
    <row r="5084" spans="2:47" s="1" customFormat="1" ht="11.25">
      <c r="B5084" s="33"/>
      <c r="D5084" s="152" t="s">
        <v>648</v>
      </c>
      <c r="F5084" s="188" t="s">
        <v>4607</v>
      </c>
      <c r="H5084" s="189">
        <v>13.44</v>
      </c>
      <c r="L5084" s="33"/>
      <c r="M5084" s="155"/>
      <c r="T5084" s="57"/>
      <c r="AU5084" s="18" t="s">
        <v>84</v>
      </c>
    </row>
    <row r="5085" spans="2:47" s="1" customFormat="1" ht="11.25">
      <c r="B5085" s="33"/>
      <c r="D5085" s="152" t="s">
        <v>648</v>
      </c>
      <c r="F5085" s="188" t="s">
        <v>3558</v>
      </c>
      <c r="H5085" s="189">
        <v>0</v>
      </c>
      <c r="L5085" s="33"/>
      <c r="M5085" s="155"/>
      <c r="T5085" s="57"/>
      <c r="AU5085" s="18" t="s">
        <v>84</v>
      </c>
    </row>
    <row r="5086" spans="2:47" s="1" customFormat="1" ht="11.25">
      <c r="B5086" s="33"/>
      <c r="D5086" s="152" t="s">
        <v>648</v>
      </c>
      <c r="F5086" s="188" t="s">
        <v>4608</v>
      </c>
      <c r="H5086" s="189">
        <v>19.559999999999999</v>
      </c>
      <c r="L5086" s="33"/>
      <c r="M5086" s="155"/>
      <c r="T5086" s="57"/>
      <c r="AU5086" s="18" t="s">
        <v>84</v>
      </c>
    </row>
    <row r="5087" spans="2:47" s="1" customFormat="1" ht="11.25">
      <c r="B5087" s="33"/>
      <c r="D5087" s="152" t="s">
        <v>648</v>
      </c>
      <c r="F5087" s="188" t="s">
        <v>3121</v>
      </c>
      <c r="H5087" s="189">
        <v>0</v>
      </c>
      <c r="L5087" s="33"/>
      <c r="M5087" s="155"/>
      <c r="T5087" s="57"/>
      <c r="AU5087" s="18" t="s">
        <v>84</v>
      </c>
    </row>
    <row r="5088" spans="2:47" s="1" customFormat="1" ht="11.25">
      <c r="B5088" s="33"/>
      <c r="D5088" s="152" t="s">
        <v>648</v>
      </c>
      <c r="F5088" s="188" t="s">
        <v>4609</v>
      </c>
      <c r="H5088" s="189">
        <v>37.799999999999997</v>
      </c>
      <c r="L5088" s="33"/>
      <c r="M5088" s="155"/>
      <c r="T5088" s="57"/>
      <c r="AU5088" s="18" t="s">
        <v>84</v>
      </c>
    </row>
    <row r="5089" spans="2:47" s="1" customFormat="1" ht="11.25">
      <c r="B5089" s="33"/>
      <c r="D5089" s="152" t="s">
        <v>648</v>
      </c>
      <c r="F5089" s="188" t="s">
        <v>3373</v>
      </c>
      <c r="H5089" s="189">
        <v>0</v>
      </c>
      <c r="L5089" s="33"/>
      <c r="M5089" s="155"/>
      <c r="T5089" s="57"/>
      <c r="AU5089" s="18" t="s">
        <v>84</v>
      </c>
    </row>
    <row r="5090" spans="2:47" s="1" customFormat="1" ht="11.25">
      <c r="B5090" s="33"/>
      <c r="D5090" s="152" t="s">
        <v>648</v>
      </c>
      <c r="F5090" s="188" t="s">
        <v>1</v>
      </c>
      <c r="H5090" s="189">
        <v>0</v>
      </c>
      <c r="L5090" s="33"/>
      <c r="M5090" s="155"/>
      <c r="T5090" s="57"/>
      <c r="AU5090" s="18" t="s">
        <v>84</v>
      </c>
    </row>
    <row r="5091" spans="2:47" s="1" customFormat="1" ht="11.25">
      <c r="B5091" s="33"/>
      <c r="D5091" s="152" t="s">
        <v>648</v>
      </c>
      <c r="F5091" s="188" t="s">
        <v>3560</v>
      </c>
      <c r="H5091" s="189">
        <v>0</v>
      </c>
      <c r="L5091" s="33"/>
      <c r="M5091" s="155"/>
      <c r="T5091" s="57"/>
      <c r="AU5091" s="18" t="s">
        <v>84</v>
      </c>
    </row>
    <row r="5092" spans="2:47" s="1" customFormat="1" ht="11.25">
      <c r="B5092" s="33"/>
      <c r="D5092" s="152" t="s">
        <v>648</v>
      </c>
      <c r="F5092" s="188" t="s">
        <v>4597</v>
      </c>
      <c r="H5092" s="189">
        <v>77.25</v>
      </c>
      <c r="L5092" s="33"/>
      <c r="M5092" s="155"/>
      <c r="T5092" s="57"/>
      <c r="AU5092" s="18" t="s">
        <v>84</v>
      </c>
    </row>
    <row r="5093" spans="2:47" s="1" customFormat="1" ht="11.25">
      <c r="B5093" s="33"/>
      <c r="D5093" s="152" t="s">
        <v>648</v>
      </c>
      <c r="F5093" s="188" t="s">
        <v>1</v>
      </c>
      <c r="H5093" s="189">
        <v>0</v>
      </c>
      <c r="L5093" s="33"/>
      <c r="M5093" s="155"/>
      <c r="T5093" s="57"/>
      <c r="AU5093" s="18" t="s">
        <v>84</v>
      </c>
    </row>
    <row r="5094" spans="2:47" s="1" customFormat="1" ht="11.25">
      <c r="B5094" s="33"/>
      <c r="D5094" s="152" t="s">
        <v>648</v>
      </c>
      <c r="F5094" s="188" t="s">
        <v>3145</v>
      </c>
      <c r="H5094" s="189">
        <v>0</v>
      </c>
      <c r="L5094" s="33"/>
      <c r="M5094" s="155"/>
      <c r="T5094" s="57"/>
      <c r="AU5094" s="18" t="s">
        <v>84</v>
      </c>
    </row>
    <row r="5095" spans="2:47" s="1" customFormat="1" ht="11.25">
      <c r="B5095" s="33"/>
      <c r="D5095" s="152" t="s">
        <v>648</v>
      </c>
      <c r="F5095" s="188" t="s">
        <v>4598</v>
      </c>
      <c r="H5095" s="189">
        <v>38.700000000000003</v>
      </c>
      <c r="L5095" s="33"/>
      <c r="M5095" s="155"/>
      <c r="T5095" s="57"/>
      <c r="AU5095" s="18" t="s">
        <v>84</v>
      </c>
    </row>
    <row r="5096" spans="2:47" s="1" customFormat="1" ht="11.25">
      <c r="B5096" s="33"/>
      <c r="D5096" s="152" t="s">
        <v>648</v>
      </c>
      <c r="F5096" s="188" t="s">
        <v>3147</v>
      </c>
      <c r="H5096" s="189">
        <v>0</v>
      </c>
      <c r="L5096" s="33"/>
      <c r="M5096" s="155"/>
      <c r="T5096" s="57"/>
      <c r="AU5096" s="18" t="s">
        <v>84</v>
      </c>
    </row>
    <row r="5097" spans="2:47" s="1" customFormat="1" ht="11.25">
      <c r="B5097" s="33"/>
      <c r="D5097" s="152" t="s">
        <v>648</v>
      </c>
      <c r="F5097" s="188" t="s">
        <v>4599</v>
      </c>
      <c r="H5097" s="189">
        <v>48.3</v>
      </c>
      <c r="L5097" s="33"/>
      <c r="M5097" s="155"/>
      <c r="T5097" s="57"/>
      <c r="AU5097" s="18" t="s">
        <v>84</v>
      </c>
    </row>
    <row r="5098" spans="2:47" s="1" customFormat="1" ht="11.25">
      <c r="B5098" s="33"/>
      <c r="D5098" s="152" t="s">
        <v>648</v>
      </c>
      <c r="F5098" s="188" t="s">
        <v>3149</v>
      </c>
      <c r="H5098" s="189">
        <v>0</v>
      </c>
      <c r="L5098" s="33"/>
      <c r="M5098" s="155"/>
      <c r="T5098" s="57"/>
      <c r="AU5098" s="18" t="s">
        <v>84</v>
      </c>
    </row>
    <row r="5099" spans="2:47" s="1" customFormat="1" ht="11.25">
      <c r="B5099" s="33"/>
      <c r="D5099" s="152" t="s">
        <v>648</v>
      </c>
      <c r="F5099" s="188" t="s">
        <v>4599</v>
      </c>
      <c r="H5099" s="189">
        <v>48.3</v>
      </c>
      <c r="L5099" s="33"/>
      <c r="M5099" s="155"/>
      <c r="T5099" s="57"/>
      <c r="AU5099" s="18" t="s">
        <v>84</v>
      </c>
    </row>
    <row r="5100" spans="2:47" s="1" customFormat="1" ht="11.25">
      <c r="B5100" s="33"/>
      <c r="D5100" s="152" t="s">
        <v>648</v>
      </c>
      <c r="F5100" s="188" t="s">
        <v>3151</v>
      </c>
      <c r="H5100" s="189">
        <v>0</v>
      </c>
      <c r="L5100" s="33"/>
      <c r="M5100" s="155"/>
      <c r="T5100" s="57"/>
      <c r="AU5100" s="18" t="s">
        <v>84</v>
      </c>
    </row>
    <row r="5101" spans="2:47" s="1" customFormat="1" ht="11.25">
      <c r="B5101" s="33"/>
      <c r="D5101" s="152" t="s">
        <v>648</v>
      </c>
      <c r="F5101" s="188" t="s">
        <v>4600</v>
      </c>
      <c r="H5101" s="189">
        <v>46.5</v>
      </c>
      <c r="L5101" s="33"/>
      <c r="M5101" s="155"/>
      <c r="T5101" s="57"/>
      <c r="AU5101" s="18" t="s">
        <v>84</v>
      </c>
    </row>
    <row r="5102" spans="2:47" s="1" customFormat="1" ht="11.25">
      <c r="B5102" s="33"/>
      <c r="D5102" s="152" t="s">
        <v>648</v>
      </c>
      <c r="F5102" s="188" t="s">
        <v>3153</v>
      </c>
      <c r="H5102" s="189">
        <v>0</v>
      </c>
      <c r="L5102" s="33"/>
      <c r="M5102" s="155"/>
      <c r="T5102" s="57"/>
      <c r="AU5102" s="18" t="s">
        <v>84</v>
      </c>
    </row>
    <row r="5103" spans="2:47" s="1" customFormat="1" ht="11.25">
      <c r="B5103" s="33"/>
      <c r="D5103" s="152" t="s">
        <v>648</v>
      </c>
      <c r="F5103" s="188" t="s">
        <v>4601</v>
      </c>
      <c r="H5103" s="189">
        <v>48.6</v>
      </c>
      <c r="L5103" s="33"/>
      <c r="M5103" s="155"/>
      <c r="T5103" s="57"/>
      <c r="AU5103" s="18" t="s">
        <v>84</v>
      </c>
    </row>
    <row r="5104" spans="2:47" s="1" customFormat="1" ht="11.25">
      <c r="B5104" s="33"/>
      <c r="D5104" s="152" t="s">
        <v>648</v>
      </c>
      <c r="F5104" s="188" t="s">
        <v>325</v>
      </c>
      <c r="H5104" s="189">
        <v>526.55100000000004</v>
      </c>
      <c r="L5104" s="33"/>
      <c r="M5104" s="204"/>
      <c r="N5104" s="205"/>
      <c r="O5104" s="205"/>
      <c r="P5104" s="205"/>
      <c r="Q5104" s="205"/>
      <c r="R5104" s="205"/>
      <c r="S5104" s="205"/>
      <c r="T5104" s="206"/>
      <c r="AU5104" s="18" t="s">
        <v>84</v>
      </c>
    </row>
    <row r="5105" spans="2:12" s="1" customFormat="1" ht="6.95" customHeight="1">
      <c r="B5105" s="45"/>
      <c r="C5105" s="46"/>
      <c r="D5105" s="46"/>
      <c r="E5105" s="46"/>
      <c r="F5105" s="46"/>
      <c r="G5105" s="46"/>
      <c r="H5105" s="46"/>
      <c r="I5105" s="46"/>
      <c r="J5105" s="46"/>
      <c r="K5105" s="46"/>
      <c r="L5105" s="33"/>
    </row>
  </sheetData>
  <sheetProtection algorithmName="SHA-512" hashValue="1djinDvN+n7FdIWKf8Yop0lAuwMdxzoaIubcWwGf8//SeL7SlASNOe9BdL/U0Q9q7h+m5ND/h9j307zbZ/mzKA==" saltValue="pdM+MHzZV+R4aEA00cjRySSaqteiTDeNkGHY3jHs/GnhZlk/sbdd0DnEAaNsBe91GOSLbQN0vQ7Ry6abGu7LSw==" spinCount="100000" sheet="1" objects="1" scenarios="1" formatColumns="0" formatRows="0" autoFilter="0"/>
  <autoFilter ref="C152:K5104" xr:uid="{00000000-0009-0000-0000-000002000000}"/>
  <mergeCells count="12">
    <mergeCell ref="E145:H145"/>
    <mergeCell ref="L2:V2"/>
    <mergeCell ref="E85:H85"/>
    <mergeCell ref="E87:H87"/>
    <mergeCell ref="E89:H89"/>
    <mergeCell ref="E141:H141"/>
    <mergeCell ref="E143:H143"/>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2:BM209"/>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56"/>
      <c r="M2" s="256"/>
      <c r="N2" s="256"/>
      <c r="O2" s="256"/>
      <c r="P2" s="256"/>
      <c r="Q2" s="256"/>
      <c r="R2" s="256"/>
      <c r="S2" s="256"/>
      <c r="T2" s="256"/>
      <c r="U2" s="256"/>
      <c r="V2" s="256"/>
      <c r="AT2" s="18" t="s">
        <v>95</v>
      </c>
    </row>
    <row r="3" spans="2:46" ht="6.95" customHeight="1">
      <c r="B3" s="19"/>
      <c r="C3" s="20"/>
      <c r="D3" s="20"/>
      <c r="E3" s="20"/>
      <c r="F3" s="20"/>
      <c r="G3" s="20"/>
      <c r="H3" s="20"/>
      <c r="I3" s="20"/>
      <c r="J3" s="20"/>
      <c r="K3" s="20"/>
      <c r="L3" s="21"/>
      <c r="AT3" s="18" t="s">
        <v>84</v>
      </c>
    </row>
    <row r="4" spans="2:46" ht="24.95" customHeight="1">
      <c r="B4" s="21"/>
      <c r="D4" s="22" t="s">
        <v>164</v>
      </c>
      <c r="L4" s="21"/>
      <c r="M4" s="95" t="s">
        <v>10</v>
      </c>
      <c r="AT4" s="18" t="s">
        <v>4</v>
      </c>
    </row>
    <row r="5" spans="2:46" ht="6.95" customHeight="1">
      <c r="B5" s="21"/>
      <c r="L5" s="21"/>
    </row>
    <row r="6" spans="2:46" ht="12" customHeight="1">
      <c r="B6" s="21"/>
      <c r="D6" s="28" t="s">
        <v>16</v>
      </c>
      <c r="L6" s="21"/>
    </row>
    <row r="7" spans="2:46" ht="16.5" customHeight="1">
      <c r="B7" s="21"/>
      <c r="E7" s="271" t="str">
        <f>'Rekapitulace stavby'!K6</f>
        <v>ZŠ Dědina - nástavba - REVIZE č. 2</v>
      </c>
      <c r="F7" s="272"/>
      <c r="G7" s="272"/>
      <c r="H7" s="272"/>
      <c r="L7" s="21"/>
    </row>
    <row r="8" spans="2:46" ht="12" customHeight="1">
      <c r="B8" s="21"/>
      <c r="D8" s="28" t="s">
        <v>173</v>
      </c>
      <c r="L8" s="21"/>
    </row>
    <row r="9" spans="2:46" s="1" customFormat="1" ht="16.5" customHeight="1">
      <c r="B9" s="33"/>
      <c r="E9" s="271" t="s">
        <v>176</v>
      </c>
      <c r="F9" s="273"/>
      <c r="G9" s="273"/>
      <c r="H9" s="273"/>
      <c r="L9" s="33"/>
    </row>
    <row r="10" spans="2:46" s="1" customFormat="1" ht="12" customHeight="1">
      <c r="B10" s="33"/>
      <c r="D10" s="28" t="s">
        <v>179</v>
      </c>
      <c r="L10" s="33"/>
    </row>
    <row r="11" spans="2:46" s="1" customFormat="1" ht="16.5" customHeight="1">
      <c r="B11" s="33"/>
      <c r="E11" s="236" t="s">
        <v>4617</v>
      </c>
      <c r="F11" s="273"/>
      <c r="G11" s="273"/>
      <c r="H11" s="273"/>
      <c r="L11" s="33"/>
    </row>
    <row r="12" spans="2:46" s="1" customFormat="1" ht="11.25">
      <c r="B12" s="33"/>
      <c r="L12" s="33"/>
    </row>
    <row r="13" spans="2:46" s="1" customFormat="1" ht="12" customHeight="1">
      <c r="B13" s="33"/>
      <c r="D13" s="28" t="s">
        <v>18</v>
      </c>
      <c r="F13" s="26" t="s">
        <v>1</v>
      </c>
      <c r="I13" s="28" t="s">
        <v>19</v>
      </c>
      <c r="J13" s="26" t="s">
        <v>1</v>
      </c>
      <c r="L13" s="33"/>
    </row>
    <row r="14" spans="2:46" s="1" customFormat="1" ht="12" customHeight="1">
      <c r="B14" s="33"/>
      <c r="D14" s="28" t="s">
        <v>20</v>
      </c>
      <c r="F14" s="26" t="s">
        <v>21</v>
      </c>
      <c r="I14" s="28" t="s">
        <v>22</v>
      </c>
      <c r="J14" s="53" t="str">
        <f>'Rekapitulace stavby'!AN8</f>
        <v>15. 9. 2025</v>
      </c>
      <c r="L14" s="33"/>
    </row>
    <row r="15" spans="2:46" s="1" customFormat="1" ht="10.9" customHeight="1">
      <c r="B15" s="33"/>
      <c r="L15" s="33"/>
    </row>
    <row r="16" spans="2:46" s="1" customFormat="1" ht="12" customHeight="1">
      <c r="B16" s="33"/>
      <c r="D16" s="28" t="s">
        <v>24</v>
      </c>
      <c r="I16" s="28" t="s">
        <v>25</v>
      </c>
      <c r="J16" s="26" t="str">
        <f>IF('Rekapitulace stavby'!AN10="","",'Rekapitulace stavby'!AN10)</f>
        <v/>
      </c>
      <c r="L16" s="33"/>
    </row>
    <row r="17" spans="2:12" s="1" customFormat="1" ht="18" customHeight="1">
      <c r="B17" s="33"/>
      <c r="E17" s="26" t="str">
        <f>IF('Rekapitulace stavby'!E11="","",'Rekapitulace stavby'!E11)</f>
        <v xml:space="preserve"> </v>
      </c>
      <c r="I17" s="28" t="s">
        <v>27</v>
      </c>
      <c r="J17" s="26" t="str">
        <f>IF('Rekapitulace stavby'!AN11="","",'Rekapitulace stavby'!AN11)</f>
        <v/>
      </c>
      <c r="L17" s="33"/>
    </row>
    <row r="18" spans="2:12" s="1" customFormat="1" ht="6.95" customHeight="1">
      <c r="B18" s="33"/>
      <c r="L18" s="33"/>
    </row>
    <row r="19" spans="2:12" s="1" customFormat="1" ht="12" customHeight="1">
      <c r="B19" s="33"/>
      <c r="D19" s="28" t="s">
        <v>28</v>
      </c>
      <c r="I19" s="28" t="s">
        <v>25</v>
      </c>
      <c r="J19" s="29" t="str">
        <f>'Rekapitulace stavby'!AN13</f>
        <v>Vyplň údaj</v>
      </c>
      <c r="L19" s="33"/>
    </row>
    <row r="20" spans="2:12" s="1" customFormat="1" ht="18" customHeight="1">
      <c r="B20" s="33"/>
      <c r="E20" s="274" t="str">
        <f>'Rekapitulace stavby'!E14</f>
        <v>Vyplň údaj</v>
      </c>
      <c r="F20" s="255"/>
      <c r="G20" s="255"/>
      <c r="H20" s="255"/>
      <c r="I20" s="28" t="s">
        <v>27</v>
      </c>
      <c r="J20" s="29" t="str">
        <f>'Rekapitulace stavby'!AN14</f>
        <v>Vyplň údaj</v>
      </c>
      <c r="L20" s="33"/>
    </row>
    <row r="21" spans="2:12" s="1" customFormat="1" ht="6.95" customHeight="1">
      <c r="B21" s="33"/>
      <c r="L21" s="33"/>
    </row>
    <row r="22" spans="2:12" s="1" customFormat="1" ht="12" customHeight="1">
      <c r="B22" s="33"/>
      <c r="D22" s="28" t="s">
        <v>30</v>
      </c>
      <c r="I22" s="28" t="s">
        <v>25</v>
      </c>
      <c r="J22" s="26" t="s">
        <v>1</v>
      </c>
      <c r="L22" s="33"/>
    </row>
    <row r="23" spans="2:12" s="1" customFormat="1" ht="18" customHeight="1">
      <c r="B23" s="33"/>
      <c r="E23" s="26" t="s">
        <v>31</v>
      </c>
      <c r="I23" s="28" t="s">
        <v>27</v>
      </c>
      <c r="J23" s="26" t="s">
        <v>1</v>
      </c>
      <c r="L23" s="33"/>
    </row>
    <row r="24" spans="2:12" s="1" customFormat="1" ht="6.95" customHeight="1">
      <c r="B24" s="33"/>
      <c r="L24" s="33"/>
    </row>
    <row r="25" spans="2:12" s="1" customFormat="1" ht="12" customHeight="1">
      <c r="B25" s="33"/>
      <c r="D25" s="28" t="s">
        <v>33</v>
      </c>
      <c r="I25" s="28" t="s">
        <v>25</v>
      </c>
      <c r="J25" s="26" t="str">
        <f>IF('Rekapitulace stavby'!AN19="","",'Rekapitulace stavby'!AN19)</f>
        <v/>
      </c>
      <c r="L25" s="33"/>
    </row>
    <row r="26" spans="2:12" s="1" customFormat="1" ht="18" customHeight="1">
      <c r="B26" s="33"/>
      <c r="E26" s="26" t="str">
        <f>IF('Rekapitulace stavby'!E20="","",'Rekapitulace stavby'!E20)</f>
        <v xml:space="preserve"> </v>
      </c>
      <c r="I26" s="28" t="s">
        <v>27</v>
      </c>
      <c r="J26" s="26" t="str">
        <f>IF('Rekapitulace stavby'!AN20="","",'Rekapitulace stavby'!AN20)</f>
        <v/>
      </c>
      <c r="L26" s="33"/>
    </row>
    <row r="27" spans="2:12" s="1" customFormat="1" ht="6.95" customHeight="1">
      <c r="B27" s="33"/>
      <c r="L27" s="33"/>
    </row>
    <row r="28" spans="2:12" s="1" customFormat="1" ht="12" customHeight="1">
      <c r="B28" s="33"/>
      <c r="D28" s="28" t="s">
        <v>34</v>
      </c>
      <c r="L28" s="33"/>
    </row>
    <row r="29" spans="2:12" s="7" customFormat="1" ht="16.5" customHeight="1">
      <c r="B29" s="96"/>
      <c r="E29" s="260" t="s">
        <v>1</v>
      </c>
      <c r="F29" s="260"/>
      <c r="G29" s="260"/>
      <c r="H29" s="260"/>
      <c r="L29" s="96"/>
    </row>
    <row r="30" spans="2:12" s="1" customFormat="1" ht="6.95" customHeight="1">
      <c r="B30" s="33"/>
      <c r="L30" s="33"/>
    </row>
    <row r="31" spans="2:12" s="1" customFormat="1" ht="6.95" customHeight="1">
      <c r="B31" s="33"/>
      <c r="D31" s="54"/>
      <c r="E31" s="54"/>
      <c r="F31" s="54"/>
      <c r="G31" s="54"/>
      <c r="H31" s="54"/>
      <c r="I31" s="54"/>
      <c r="J31" s="54"/>
      <c r="K31" s="54"/>
      <c r="L31" s="33"/>
    </row>
    <row r="32" spans="2:12" s="1" customFormat="1" ht="25.35" customHeight="1">
      <c r="B32" s="33"/>
      <c r="D32" s="98" t="s">
        <v>35</v>
      </c>
      <c r="J32" s="67">
        <f>ROUND(J131, 2)</f>
        <v>0</v>
      </c>
      <c r="L32" s="33"/>
    </row>
    <row r="33" spans="2:12" s="1" customFormat="1" ht="6.95" customHeight="1">
      <c r="B33" s="33"/>
      <c r="D33" s="54"/>
      <c r="E33" s="54"/>
      <c r="F33" s="54"/>
      <c r="G33" s="54"/>
      <c r="H33" s="54"/>
      <c r="I33" s="54"/>
      <c r="J33" s="54"/>
      <c r="K33" s="54"/>
      <c r="L33" s="33"/>
    </row>
    <row r="34" spans="2:12" s="1" customFormat="1" ht="14.45" customHeight="1">
      <c r="B34" s="33"/>
      <c r="F34" s="36" t="s">
        <v>37</v>
      </c>
      <c r="I34" s="36" t="s">
        <v>36</v>
      </c>
      <c r="J34" s="36" t="s">
        <v>38</v>
      </c>
      <c r="L34" s="33"/>
    </row>
    <row r="35" spans="2:12" s="1" customFormat="1" ht="14.45" customHeight="1">
      <c r="B35" s="33"/>
      <c r="D35" s="56" t="s">
        <v>39</v>
      </c>
      <c r="E35" s="28" t="s">
        <v>40</v>
      </c>
      <c r="F35" s="87">
        <f>ROUND((SUM(BE131:BE208)),  2)</f>
        <v>0</v>
      </c>
      <c r="I35" s="99">
        <v>0.21</v>
      </c>
      <c r="J35" s="87">
        <f>ROUND(((SUM(BE131:BE208))*I35),  2)</f>
        <v>0</v>
      </c>
      <c r="L35" s="33"/>
    </row>
    <row r="36" spans="2:12" s="1" customFormat="1" ht="14.45" customHeight="1">
      <c r="B36" s="33"/>
      <c r="E36" s="28" t="s">
        <v>41</v>
      </c>
      <c r="F36" s="87">
        <f>ROUND((SUM(BF131:BF208)),  2)</f>
        <v>0</v>
      </c>
      <c r="I36" s="99">
        <v>0.12</v>
      </c>
      <c r="J36" s="87">
        <f>ROUND(((SUM(BF131:BF208))*I36),  2)</f>
        <v>0</v>
      </c>
      <c r="L36" s="33"/>
    </row>
    <row r="37" spans="2:12" s="1" customFormat="1" ht="14.45" hidden="1" customHeight="1">
      <c r="B37" s="33"/>
      <c r="E37" s="28" t="s">
        <v>42</v>
      </c>
      <c r="F37" s="87">
        <f>ROUND((SUM(BG131:BG208)),  2)</f>
        <v>0</v>
      </c>
      <c r="I37" s="99">
        <v>0.21</v>
      </c>
      <c r="J37" s="87">
        <f>0</f>
        <v>0</v>
      </c>
      <c r="L37" s="33"/>
    </row>
    <row r="38" spans="2:12" s="1" customFormat="1" ht="14.45" hidden="1" customHeight="1">
      <c r="B38" s="33"/>
      <c r="E38" s="28" t="s">
        <v>43</v>
      </c>
      <c r="F38" s="87">
        <f>ROUND((SUM(BH131:BH208)),  2)</f>
        <v>0</v>
      </c>
      <c r="I38" s="99">
        <v>0.12</v>
      </c>
      <c r="J38" s="87">
        <f>0</f>
        <v>0</v>
      </c>
      <c r="L38" s="33"/>
    </row>
    <row r="39" spans="2:12" s="1" customFormat="1" ht="14.45" hidden="1" customHeight="1">
      <c r="B39" s="33"/>
      <c r="E39" s="28" t="s">
        <v>44</v>
      </c>
      <c r="F39" s="87">
        <f>ROUND((SUM(BI131:BI208)),  2)</f>
        <v>0</v>
      </c>
      <c r="I39" s="99">
        <v>0</v>
      </c>
      <c r="J39" s="87">
        <f>0</f>
        <v>0</v>
      </c>
      <c r="L39" s="33"/>
    </row>
    <row r="40" spans="2:12" s="1" customFormat="1" ht="6.95" customHeight="1">
      <c r="B40" s="33"/>
      <c r="L40" s="33"/>
    </row>
    <row r="41" spans="2:12" s="1" customFormat="1" ht="25.35" customHeight="1">
      <c r="B41" s="33"/>
      <c r="C41" s="100"/>
      <c r="D41" s="101" t="s">
        <v>45</v>
      </c>
      <c r="E41" s="58"/>
      <c r="F41" s="58"/>
      <c r="G41" s="102" t="s">
        <v>46</v>
      </c>
      <c r="H41" s="103" t="s">
        <v>47</v>
      </c>
      <c r="I41" s="58"/>
      <c r="J41" s="104">
        <f>SUM(J32:J39)</f>
        <v>0</v>
      </c>
      <c r="K41" s="105"/>
      <c r="L41" s="33"/>
    </row>
    <row r="42" spans="2:12" s="1" customFormat="1" ht="14.45" customHeight="1">
      <c r="B42" s="33"/>
      <c r="L42" s="33"/>
    </row>
    <row r="43" spans="2:12" ht="14.45" customHeight="1">
      <c r="B43" s="21"/>
      <c r="L43" s="21"/>
    </row>
    <row r="44" spans="2:12" ht="14.45" customHeight="1">
      <c r="B44" s="21"/>
      <c r="L44" s="21"/>
    </row>
    <row r="45" spans="2:12" ht="14.45" customHeight="1">
      <c r="B45" s="21"/>
      <c r="L45" s="21"/>
    </row>
    <row r="46" spans="2:12" ht="14.45" customHeight="1">
      <c r="B46" s="21"/>
      <c r="L46" s="21"/>
    </row>
    <row r="47" spans="2:12" ht="14.45" customHeight="1">
      <c r="B47" s="21"/>
      <c r="L47" s="21"/>
    </row>
    <row r="48" spans="2:12" ht="14.45" customHeight="1">
      <c r="B48" s="21"/>
      <c r="L48" s="21"/>
    </row>
    <row r="49" spans="2:12" ht="14.45" customHeight="1">
      <c r="B49" s="21"/>
      <c r="L49" s="21"/>
    </row>
    <row r="50" spans="2:12" s="1" customFormat="1" ht="14.45" customHeight="1">
      <c r="B50" s="33"/>
      <c r="D50" s="42" t="s">
        <v>48</v>
      </c>
      <c r="E50" s="43"/>
      <c r="F50" s="43"/>
      <c r="G50" s="42" t="s">
        <v>49</v>
      </c>
      <c r="H50" s="43"/>
      <c r="I50" s="43"/>
      <c r="J50" s="43"/>
      <c r="K50" s="43"/>
      <c r="L50" s="33"/>
    </row>
    <row r="51" spans="2:12" ht="11.25">
      <c r="B51" s="21"/>
      <c r="L51" s="21"/>
    </row>
    <row r="52" spans="2:12" ht="11.25">
      <c r="B52" s="21"/>
      <c r="L52" s="21"/>
    </row>
    <row r="53" spans="2:12" ht="11.25">
      <c r="B53" s="21"/>
      <c r="L53" s="21"/>
    </row>
    <row r="54" spans="2:12" ht="11.25">
      <c r="B54" s="21"/>
      <c r="L54" s="21"/>
    </row>
    <row r="55" spans="2:12" ht="11.25">
      <c r="B55" s="21"/>
      <c r="L55" s="21"/>
    </row>
    <row r="56" spans="2:12" ht="11.25">
      <c r="B56" s="21"/>
      <c r="L56" s="21"/>
    </row>
    <row r="57" spans="2:12" ht="11.25">
      <c r="B57" s="21"/>
      <c r="L57" s="21"/>
    </row>
    <row r="58" spans="2:12" ht="11.25">
      <c r="B58" s="21"/>
      <c r="L58" s="21"/>
    </row>
    <row r="59" spans="2:12" ht="11.25">
      <c r="B59" s="21"/>
      <c r="L59" s="21"/>
    </row>
    <row r="60" spans="2:12" ht="11.25">
      <c r="B60" s="21"/>
      <c r="L60" s="21"/>
    </row>
    <row r="61" spans="2:12" s="1" customFormat="1" ht="12.75">
      <c r="B61" s="33"/>
      <c r="D61" s="44" t="s">
        <v>50</v>
      </c>
      <c r="E61" s="35"/>
      <c r="F61" s="106" t="s">
        <v>51</v>
      </c>
      <c r="G61" s="44" t="s">
        <v>50</v>
      </c>
      <c r="H61" s="35"/>
      <c r="I61" s="35"/>
      <c r="J61" s="107" t="s">
        <v>51</v>
      </c>
      <c r="K61" s="35"/>
      <c r="L61" s="33"/>
    </row>
    <row r="62" spans="2:12" ht="11.25">
      <c r="B62" s="21"/>
      <c r="L62" s="21"/>
    </row>
    <row r="63" spans="2:12" ht="11.25">
      <c r="B63" s="21"/>
      <c r="L63" s="21"/>
    </row>
    <row r="64" spans="2:12" ht="11.25">
      <c r="B64" s="21"/>
      <c r="L64" s="21"/>
    </row>
    <row r="65" spans="2:12" s="1" customFormat="1" ht="12.75">
      <c r="B65" s="33"/>
      <c r="D65" s="42" t="s">
        <v>52</v>
      </c>
      <c r="E65" s="43"/>
      <c r="F65" s="43"/>
      <c r="G65" s="42" t="s">
        <v>53</v>
      </c>
      <c r="H65" s="43"/>
      <c r="I65" s="43"/>
      <c r="J65" s="43"/>
      <c r="K65" s="43"/>
      <c r="L65" s="33"/>
    </row>
    <row r="66" spans="2:12" ht="11.25">
      <c r="B66" s="21"/>
      <c r="L66" s="21"/>
    </row>
    <row r="67" spans="2:12" ht="11.25">
      <c r="B67" s="21"/>
      <c r="L67" s="21"/>
    </row>
    <row r="68" spans="2:12" ht="11.25">
      <c r="B68" s="21"/>
      <c r="L68" s="21"/>
    </row>
    <row r="69" spans="2:12" ht="11.25">
      <c r="B69" s="21"/>
      <c r="L69" s="21"/>
    </row>
    <row r="70" spans="2:12" ht="11.25">
      <c r="B70" s="21"/>
      <c r="L70" s="21"/>
    </row>
    <row r="71" spans="2:12" ht="11.25">
      <c r="B71" s="21"/>
      <c r="L71" s="21"/>
    </row>
    <row r="72" spans="2:12" ht="11.25">
      <c r="B72" s="21"/>
      <c r="L72" s="21"/>
    </row>
    <row r="73" spans="2:12" ht="11.25">
      <c r="B73" s="21"/>
      <c r="L73" s="21"/>
    </row>
    <row r="74" spans="2:12" ht="11.25">
      <c r="B74" s="21"/>
      <c r="L74" s="21"/>
    </row>
    <row r="75" spans="2:12" ht="11.25">
      <c r="B75" s="21"/>
      <c r="L75" s="21"/>
    </row>
    <row r="76" spans="2:12" s="1" customFormat="1" ht="12.75">
      <c r="B76" s="33"/>
      <c r="D76" s="44" t="s">
        <v>50</v>
      </c>
      <c r="E76" s="35"/>
      <c r="F76" s="106" t="s">
        <v>51</v>
      </c>
      <c r="G76" s="44" t="s">
        <v>50</v>
      </c>
      <c r="H76" s="35"/>
      <c r="I76" s="35"/>
      <c r="J76" s="107" t="s">
        <v>51</v>
      </c>
      <c r="K76" s="35"/>
      <c r="L76" s="33"/>
    </row>
    <row r="77" spans="2:12" s="1" customFormat="1" ht="14.45" customHeight="1">
      <c r="B77" s="45"/>
      <c r="C77" s="46"/>
      <c r="D77" s="46"/>
      <c r="E77" s="46"/>
      <c r="F77" s="46"/>
      <c r="G77" s="46"/>
      <c r="H77" s="46"/>
      <c r="I77" s="46"/>
      <c r="J77" s="46"/>
      <c r="K77" s="46"/>
      <c r="L77" s="33"/>
    </row>
    <row r="81" spans="2:12" s="1" customFormat="1" ht="6.95" customHeight="1">
      <c r="B81" s="47"/>
      <c r="C81" s="48"/>
      <c r="D81" s="48"/>
      <c r="E81" s="48"/>
      <c r="F81" s="48"/>
      <c r="G81" s="48"/>
      <c r="H81" s="48"/>
      <c r="I81" s="48"/>
      <c r="J81" s="48"/>
      <c r="K81" s="48"/>
      <c r="L81" s="33"/>
    </row>
    <row r="82" spans="2:12" s="1" customFormat="1" ht="24.95" customHeight="1">
      <c r="B82" s="33"/>
      <c r="C82" s="22" t="s">
        <v>260</v>
      </c>
      <c r="L82" s="33"/>
    </row>
    <row r="83" spans="2:12" s="1" customFormat="1" ht="6.95" customHeight="1">
      <c r="B83" s="33"/>
      <c r="L83" s="33"/>
    </row>
    <row r="84" spans="2:12" s="1" customFormat="1" ht="12" customHeight="1">
      <c r="B84" s="33"/>
      <c r="C84" s="28" t="s">
        <v>16</v>
      </c>
      <c r="L84" s="33"/>
    </row>
    <row r="85" spans="2:12" s="1" customFormat="1" ht="16.5" customHeight="1">
      <c r="B85" s="33"/>
      <c r="E85" s="271" t="str">
        <f>E7</f>
        <v>ZŠ Dědina - nástavba - REVIZE č. 2</v>
      </c>
      <c r="F85" s="272"/>
      <c r="G85" s="272"/>
      <c r="H85" s="272"/>
      <c r="L85" s="33"/>
    </row>
    <row r="86" spans="2:12" ht="12" customHeight="1">
      <c r="B86" s="21"/>
      <c r="C86" s="28" t="s">
        <v>173</v>
      </c>
      <c r="L86" s="21"/>
    </row>
    <row r="87" spans="2:12" s="1" customFormat="1" ht="16.5" customHeight="1">
      <c r="B87" s="33"/>
      <c r="E87" s="271" t="s">
        <v>176</v>
      </c>
      <c r="F87" s="273"/>
      <c r="G87" s="273"/>
      <c r="H87" s="273"/>
      <c r="L87" s="33"/>
    </row>
    <row r="88" spans="2:12" s="1" customFormat="1" ht="12" customHeight="1">
      <c r="B88" s="33"/>
      <c r="C88" s="28" t="s">
        <v>179</v>
      </c>
      <c r="L88" s="33"/>
    </row>
    <row r="89" spans="2:12" s="1" customFormat="1" ht="16.5" customHeight="1">
      <c r="B89" s="33"/>
      <c r="E89" s="236" t="str">
        <f>E11</f>
        <v>D.1.1.x - Opatření v rámci stavby - ZOV</v>
      </c>
      <c r="F89" s="273"/>
      <c r="G89" s="273"/>
      <c r="H89" s="273"/>
      <c r="L89" s="33"/>
    </row>
    <row r="90" spans="2:12" s="1" customFormat="1" ht="6.95" customHeight="1">
      <c r="B90" s="33"/>
      <c r="L90" s="33"/>
    </row>
    <row r="91" spans="2:12" s="1" customFormat="1" ht="12" customHeight="1">
      <c r="B91" s="33"/>
      <c r="C91" s="28" t="s">
        <v>20</v>
      </c>
      <c r="F91" s="26" t="str">
        <f>F14</f>
        <v>Žukovského 580, Praha 6</v>
      </c>
      <c r="I91" s="28" t="s">
        <v>22</v>
      </c>
      <c r="J91" s="53" t="str">
        <f>IF(J14="","",J14)</f>
        <v>15. 9. 2025</v>
      </c>
      <c r="L91" s="33"/>
    </row>
    <row r="92" spans="2:12" s="1" customFormat="1" ht="6.95" customHeight="1">
      <c r="B92" s="33"/>
      <c r="L92" s="33"/>
    </row>
    <row r="93" spans="2:12" s="1" customFormat="1" ht="15.2" customHeight="1">
      <c r="B93" s="33"/>
      <c r="C93" s="28" t="s">
        <v>24</v>
      </c>
      <c r="F93" s="26" t="str">
        <f>E17</f>
        <v xml:space="preserve"> </v>
      </c>
      <c r="I93" s="28" t="s">
        <v>30</v>
      </c>
      <c r="J93" s="31" t="str">
        <f>E23</f>
        <v>Digitronic CZ s.r.o.</v>
      </c>
      <c r="L93" s="33"/>
    </row>
    <row r="94" spans="2:12" s="1" customFormat="1" ht="15.2" customHeight="1">
      <c r="B94" s="33"/>
      <c r="C94" s="28" t="s">
        <v>28</v>
      </c>
      <c r="F94" s="26" t="str">
        <f>IF(E20="","",E20)</f>
        <v>Vyplň údaj</v>
      </c>
      <c r="I94" s="28" t="s">
        <v>33</v>
      </c>
      <c r="J94" s="31" t="str">
        <f>E26</f>
        <v xml:space="preserve"> </v>
      </c>
      <c r="L94" s="33"/>
    </row>
    <row r="95" spans="2:12" s="1" customFormat="1" ht="10.35" customHeight="1">
      <c r="B95" s="33"/>
      <c r="L95" s="33"/>
    </row>
    <row r="96" spans="2:12" s="1" customFormat="1" ht="29.25" customHeight="1">
      <c r="B96" s="33"/>
      <c r="C96" s="108" t="s">
        <v>261</v>
      </c>
      <c r="D96" s="100"/>
      <c r="E96" s="100"/>
      <c r="F96" s="100"/>
      <c r="G96" s="100"/>
      <c r="H96" s="100"/>
      <c r="I96" s="100"/>
      <c r="J96" s="109" t="s">
        <v>262</v>
      </c>
      <c r="K96" s="100"/>
      <c r="L96" s="33"/>
    </row>
    <row r="97" spans="2:47" s="1" customFormat="1" ht="10.35" customHeight="1">
      <c r="B97" s="33"/>
      <c r="L97" s="33"/>
    </row>
    <row r="98" spans="2:47" s="1" customFormat="1" ht="22.9" customHeight="1">
      <c r="B98" s="33"/>
      <c r="C98" s="110" t="s">
        <v>263</v>
      </c>
      <c r="J98" s="67">
        <f>J131</f>
        <v>0</v>
      </c>
      <c r="L98" s="33"/>
      <c r="AU98" s="18" t="s">
        <v>264</v>
      </c>
    </row>
    <row r="99" spans="2:47" s="8" customFormat="1" ht="24.95" customHeight="1">
      <c r="B99" s="111"/>
      <c r="D99" s="112" t="s">
        <v>265</v>
      </c>
      <c r="E99" s="113"/>
      <c r="F99" s="113"/>
      <c r="G99" s="113"/>
      <c r="H99" s="113"/>
      <c r="I99" s="113"/>
      <c r="J99" s="114">
        <f>J132</f>
        <v>0</v>
      </c>
      <c r="L99" s="111"/>
    </row>
    <row r="100" spans="2:47" s="9" customFormat="1" ht="19.899999999999999" customHeight="1">
      <c r="B100" s="115"/>
      <c r="D100" s="116" t="s">
        <v>268</v>
      </c>
      <c r="E100" s="117"/>
      <c r="F100" s="117"/>
      <c r="G100" s="117"/>
      <c r="H100" s="117"/>
      <c r="I100" s="117"/>
      <c r="J100" s="118">
        <f>J133</f>
        <v>0</v>
      </c>
      <c r="L100" s="115"/>
    </row>
    <row r="101" spans="2:47" s="9" customFormat="1" ht="19.899999999999999" customHeight="1">
      <c r="B101" s="115"/>
      <c r="D101" s="116" t="s">
        <v>2449</v>
      </c>
      <c r="E101" s="117"/>
      <c r="F101" s="117"/>
      <c r="G101" s="117"/>
      <c r="H101" s="117"/>
      <c r="I101" s="117"/>
      <c r="J101" s="118">
        <f>J138</f>
        <v>0</v>
      </c>
      <c r="L101" s="115"/>
    </row>
    <row r="102" spans="2:47" s="9" customFormat="1" ht="19.899999999999999" customHeight="1">
      <c r="B102" s="115"/>
      <c r="D102" s="116" t="s">
        <v>271</v>
      </c>
      <c r="E102" s="117"/>
      <c r="F102" s="117"/>
      <c r="G102" s="117"/>
      <c r="H102" s="117"/>
      <c r="I102" s="117"/>
      <c r="J102" s="118">
        <f>J147</f>
        <v>0</v>
      </c>
      <c r="L102" s="115"/>
    </row>
    <row r="103" spans="2:47" s="9" customFormat="1" ht="19.899999999999999" customHeight="1">
      <c r="B103" s="115"/>
      <c r="D103" s="116" t="s">
        <v>272</v>
      </c>
      <c r="E103" s="117"/>
      <c r="F103" s="117"/>
      <c r="G103" s="117"/>
      <c r="H103" s="117"/>
      <c r="I103" s="117"/>
      <c r="J103" s="118">
        <f>J152</f>
        <v>0</v>
      </c>
      <c r="L103" s="115"/>
    </row>
    <row r="104" spans="2:47" s="9" customFormat="1" ht="19.899999999999999" customHeight="1">
      <c r="B104" s="115"/>
      <c r="D104" s="116" t="s">
        <v>274</v>
      </c>
      <c r="E104" s="117"/>
      <c r="F104" s="117"/>
      <c r="G104" s="117"/>
      <c r="H104" s="117"/>
      <c r="I104" s="117"/>
      <c r="J104" s="118">
        <f>J157</f>
        <v>0</v>
      </c>
      <c r="L104" s="115"/>
    </row>
    <row r="105" spans="2:47" s="9" customFormat="1" ht="19.899999999999999" customHeight="1">
      <c r="B105" s="115"/>
      <c r="D105" s="116" t="s">
        <v>275</v>
      </c>
      <c r="E105" s="117"/>
      <c r="F105" s="117"/>
      <c r="G105" s="117"/>
      <c r="H105" s="117"/>
      <c r="I105" s="117"/>
      <c r="J105" s="118">
        <f>J168</f>
        <v>0</v>
      </c>
      <c r="L105" s="115"/>
    </row>
    <row r="106" spans="2:47" s="8" customFormat="1" ht="24.95" customHeight="1">
      <c r="B106" s="111"/>
      <c r="D106" s="112" t="s">
        <v>276</v>
      </c>
      <c r="E106" s="113"/>
      <c r="F106" s="113"/>
      <c r="G106" s="113"/>
      <c r="H106" s="113"/>
      <c r="I106" s="113"/>
      <c r="J106" s="114">
        <f>J171</f>
        <v>0</v>
      </c>
      <c r="L106" s="111"/>
    </row>
    <row r="107" spans="2:47" s="9" customFormat="1" ht="19.899999999999999" customHeight="1">
      <c r="B107" s="115"/>
      <c r="D107" s="116" t="s">
        <v>282</v>
      </c>
      <c r="E107" s="117"/>
      <c r="F107" s="117"/>
      <c r="G107" s="117"/>
      <c r="H107" s="117"/>
      <c r="I107" s="117"/>
      <c r="J107" s="118">
        <f>J172</f>
        <v>0</v>
      </c>
      <c r="L107" s="115"/>
    </row>
    <row r="108" spans="2:47" s="9" customFormat="1" ht="19.899999999999999" customHeight="1">
      <c r="B108" s="115"/>
      <c r="D108" s="116" t="s">
        <v>284</v>
      </c>
      <c r="E108" s="117"/>
      <c r="F108" s="117"/>
      <c r="G108" s="117"/>
      <c r="H108" s="117"/>
      <c r="I108" s="117"/>
      <c r="J108" s="118">
        <f>J191</f>
        <v>0</v>
      </c>
      <c r="L108" s="115"/>
    </row>
    <row r="109" spans="2:47" s="9" customFormat="1" ht="19.899999999999999" customHeight="1">
      <c r="B109" s="115"/>
      <c r="D109" s="116" t="s">
        <v>285</v>
      </c>
      <c r="E109" s="117"/>
      <c r="F109" s="117"/>
      <c r="G109" s="117"/>
      <c r="H109" s="117"/>
      <c r="I109" s="117"/>
      <c r="J109" s="118">
        <f>J200</f>
        <v>0</v>
      </c>
      <c r="L109" s="115"/>
    </row>
    <row r="110" spans="2:47" s="1" customFormat="1" ht="21.75" customHeight="1">
      <c r="B110" s="33"/>
      <c r="L110" s="33"/>
    </row>
    <row r="111" spans="2:47" s="1" customFormat="1" ht="6.95" customHeight="1">
      <c r="B111" s="45"/>
      <c r="C111" s="46"/>
      <c r="D111" s="46"/>
      <c r="E111" s="46"/>
      <c r="F111" s="46"/>
      <c r="G111" s="46"/>
      <c r="H111" s="46"/>
      <c r="I111" s="46"/>
      <c r="J111" s="46"/>
      <c r="K111" s="46"/>
      <c r="L111" s="33"/>
    </row>
    <row r="115" spans="2:12" s="1" customFormat="1" ht="6.95" customHeight="1">
      <c r="B115" s="47"/>
      <c r="C115" s="48"/>
      <c r="D115" s="48"/>
      <c r="E115" s="48"/>
      <c r="F115" s="48"/>
      <c r="G115" s="48"/>
      <c r="H115" s="48"/>
      <c r="I115" s="48"/>
      <c r="J115" s="48"/>
      <c r="K115" s="48"/>
      <c r="L115" s="33"/>
    </row>
    <row r="116" spans="2:12" s="1" customFormat="1" ht="24.95" customHeight="1">
      <c r="B116" s="33"/>
      <c r="C116" s="22" t="s">
        <v>292</v>
      </c>
      <c r="L116" s="33"/>
    </row>
    <row r="117" spans="2:12" s="1" customFormat="1" ht="6.95" customHeight="1">
      <c r="B117" s="33"/>
      <c r="L117" s="33"/>
    </row>
    <row r="118" spans="2:12" s="1" customFormat="1" ht="12" customHeight="1">
      <c r="B118" s="33"/>
      <c r="C118" s="28" t="s">
        <v>16</v>
      </c>
      <c r="L118" s="33"/>
    </row>
    <row r="119" spans="2:12" s="1" customFormat="1" ht="16.5" customHeight="1">
      <c r="B119" s="33"/>
      <c r="E119" s="271" t="str">
        <f>E7</f>
        <v>ZŠ Dědina - nástavba - REVIZE č. 2</v>
      </c>
      <c r="F119" s="272"/>
      <c r="G119" s="272"/>
      <c r="H119" s="272"/>
      <c r="L119" s="33"/>
    </row>
    <row r="120" spans="2:12" ht="12" customHeight="1">
      <c r="B120" s="21"/>
      <c r="C120" s="28" t="s">
        <v>173</v>
      </c>
      <c r="L120" s="21"/>
    </row>
    <row r="121" spans="2:12" s="1" customFormat="1" ht="16.5" customHeight="1">
      <c r="B121" s="33"/>
      <c r="E121" s="271" t="s">
        <v>176</v>
      </c>
      <c r="F121" s="273"/>
      <c r="G121" s="273"/>
      <c r="H121" s="273"/>
      <c r="L121" s="33"/>
    </row>
    <row r="122" spans="2:12" s="1" customFormat="1" ht="12" customHeight="1">
      <c r="B122" s="33"/>
      <c r="C122" s="28" t="s">
        <v>179</v>
      </c>
      <c r="L122" s="33"/>
    </row>
    <row r="123" spans="2:12" s="1" customFormat="1" ht="16.5" customHeight="1">
      <c r="B123" s="33"/>
      <c r="E123" s="236" t="str">
        <f>E11</f>
        <v>D.1.1.x - Opatření v rámci stavby - ZOV</v>
      </c>
      <c r="F123" s="273"/>
      <c r="G123" s="273"/>
      <c r="H123" s="273"/>
      <c r="L123" s="33"/>
    </row>
    <row r="124" spans="2:12" s="1" customFormat="1" ht="6.95" customHeight="1">
      <c r="B124" s="33"/>
      <c r="L124" s="33"/>
    </row>
    <row r="125" spans="2:12" s="1" customFormat="1" ht="12" customHeight="1">
      <c r="B125" s="33"/>
      <c r="C125" s="28" t="s">
        <v>20</v>
      </c>
      <c r="F125" s="26" t="str">
        <f>F14</f>
        <v>Žukovského 580, Praha 6</v>
      </c>
      <c r="I125" s="28" t="s">
        <v>22</v>
      </c>
      <c r="J125" s="53" t="str">
        <f>IF(J14="","",J14)</f>
        <v>15. 9. 2025</v>
      </c>
      <c r="L125" s="33"/>
    </row>
    <row r="126" spans="2:12" s="1" customFormat="1" ht="6.95" customHeight="1">
      <c r="B126" s="33"/>
      <c r="L126" s="33"/>
    </row>
    <row r="127" spans="2:12" s="1" customFormat="1" ht="15.2" customHeight="1">
      <c r="B127" s="33"/>
      <c r="C127" s="28" t="s">
        <v>24</v>
      </c>
      <c r="F127" s="26" t="str">
        <f>E17</f>
        <v xml:space="preserve"> </v>
      </c>
      <c r="I127" s="28" t="s">
        <v>30</v>
      </c>
      <c r="J127" s="31" t="str">
        <f>E23</f>
        <v>Digitronic CZ s.r.o.</v>
      </c>
      <c r="L127" s="33"/>
    </row>
    <row r="128" spans="2:12" s="1" customFormat="1" ht="15.2" customHeight="1">
      <c r="B128" s="33"/>
      <c r="C128" s="28" t="s">
        <v>28</v>
      </c>
      <c r="F128" s="26" t="str">
        <f>IF(E20="","",E20)</f>
        <v>Vyplň údaj</v>
      </c>
      <c r="I128" s="28" t="s">
        <v>33</v>
      </c>
      <c r="J128" s="31" t="str">
        <f>E26</f>
        <v xml:space="preserve"> </v>
      </c>
      <c r="L128" s="33"/>
    </row>
    <row r="129" spans="2:65" s="1" customFormat="1" ht="10.35" customHeight="1">
      <c r="B129" s="33"/>
      <c r="L129" s="33"/>
    </row>
    <row r="130" spans="2:65" s="10" customFormat="1" ht="29.25" customHeight="1">
      <c r="B130" s="119"/>
      <c r="C130" s="120" t="s">
        <v>293</v>
      </c>
      <c r="D130" s="121" t="s">
        <v>60</v>
      </c>
      <c r="E130" s="121" t="s">
        <v>56</v>
      </c>
      <c r="F130" s="121" t="s">
        <v>57</v>
      </c>
      <c r="G130" s="121" t="s">
        <v>294</v>
      </c>
      <c r="H130" s="121" t="s">
        <v>295</v>
      </c>
      <c r="I130" s="121" t="s">
        <v>296</v>
      </c>
      <c r="J130" s="121" t="s">
        <v>262</v>
      </c>
      <c r="K130" s="122" t="s">
        <v>297</v>
      </c>
      <c r="L130" s="119"/>
      <c r="M130" s="60" t="s">
        <v>1</v>
      </c>
      <c r="N130" s="61" t="s">
        <v>39</v>
      </c>
      <c r="O130" s="61" t="s">
        <v>298</v>
      </c>
      <c r="P130" s="61" t="s">
        <v>299</v>
      </c>
      <c r="Q130" s="61" t="s">
        <v>300</v>
      </c>
      <c r="R130" s="61" t="s">
        <v>301</v>
      </c>
      <c r="S130" s="61" t="s">
        <v>302</v>
      </c>
      <c r="T130" s="62" t="s">
        <v>303</v>
      </c>
    </row>
    <row r="131" spans="2:65" s="1" customFormat="1" ht="22.9" customHeight="1">
      <c r="B131" s="33"/>
      <c r="C131" s="65" t="s">
        <v>304</v>
      </c>
      <c r="J131" s="123">
        <f>BK131</f>
        <v>0</v>
      </c>
      <c r="L131" s="33"/>
      <c r="M131" s="63"/>
      <c r="N131" s="54"/>
      <c r="O131" s="54"/>
      <c r="P131" s="124">
        <f>P132+P171</f>
        <v>0</v>
      </c>
      <c r="Q131" s="54"/>
      <c r="R131" s="124">
        <f>R132+R171</f>
        <v>9.9415886000000011</v>
      </c>
      <c r="S131" s="54"/>
      <c r="T131" s="125">
        <f>T132+T171</f>
        <v>11.638889000000001</v>
      </c>
      <c r="AT131" s="18" t="s">
        <v>74</v>
      </c>
      <c r="AU131" s="18" t="s">
        <v>264</v>
      </c>
      <c r="BK131" s="126">
        <f>BK132+BK171</f>
        <v>0</v>
      </c>
    </row>
    <row r="132" spans="2:65" s="11" customFormat="1" ht="25.9" customHeight="1">
      <c r="B132" s="127"/>
      <c r="D132" s="128" t="s">
        <v>74</v>
      </c>
      <c r="E132" s="129" t="s">
        <v>305</v>
      </c>
      <c r="F132" s="129" t="s">
        <v>306</v>
      </c>
      <c r="I132" s="130"/>
      <c r="J132" s="131">
        <f>BK132</f>
        <v>0</v>
      </c>
      <c r="L132" s="127"/>
      <c r="M132" s="132"/>
      <c r="P132" s="133">
        <f>P133+P138+P147+P152+P157+P168</f>
        <v>0</v>
      </c>
      <c r="R132" s="133">
        <f>R133+R138+R147+R152+R157+R168</f>
        <v>1.0463200000000001</v>
      </c>
      <c r="T132" s="134">
        <f>T133+T138+T147+T152+T157+T168</f>
        <v>0.61439999999999995</v>
      </c>
      <c r="AR132" s="128" t="s">
        <v>82</v>
      </c>
      <c r="AT132" s="135" t="s">
        <v>74</v>
      </c>
      <c r="AU132" s="135" t="s">
        <v>75</v>
      </c>
      <c r="AY132" s="128" t="s">
        <v>307</v>
      </c>
      <c r="BK132" s="136">
        <f>BK133+BK138+BK147+BK152+BK157+BK168</f>
        <v>0</v>
      </c>
    </row>
    <row r="133" spans="2:65" s="11" customFormat="1" ht="22.9" customHeight="1">
      <c r="B133" s="127"/>
      <c r="D133" s="128" t="s">
        <v>74</v>
      </c>
      <c r="E133" s="137" t="s">
        <v>163</v>
      </c>
      <c r="F133" s="137" t="s">
        <v>517</v>
      </c>
      <c r="I133" s="130"/>
      <c r="J133" s="138">
        <f>BK133</f>
        <v>0</v>
      </c>
      <c r="L133" s="127"/>
      <c r="M133" s="132"/>
      <c r="P133" s="133">
        <f>SUM(P134:P137)</f>
        <v>0</v>
      </c>
      <c r="R133" s="133">
        <f>SUM(R134:R137)</f>
        <v>0.33792</v>
      </c>
      <c r="T133" s="134">
        <f>SUM(T134:T137)</f>
        <v>0</v>
      </c>
      <c r="AR133" s="128" t="s">
        <v>82</v>
      </c>
      <c r="AT133" s="135" t="s">
        <v>74</v>
      </c>
      <c r="AU133" s="135" t="s">
        <v>82</v>
      </c>
      <c r="AY133" s="128" t="s">
        <v>307</v>
      </c>
      <c r="BK133" s="136">
        <f>SUM(BK134:BK137)</f>
        <v>0</v>
      </c>
    </row>
    <row r="134" spans="2:65" s="1" customFormat="1" ht="37.9" customHeight="1">
      <c r="B134" s="33"/>
      <c r="C134" s="139" t="s">
        <v>82</v>
      </c>
      <c r="D134" s="139" t="s">
        <v>309</v>
      </c>
      <c r="E134" s="140" t="s">
        <v>4618</v>
      </c>
      <c r="F134" s="141" t="s">
        <v>4619</v>
      </c>
      <c r="G134" s="142" t="s">
        <v>312</v>
      </c>
      <c r="H134" s="143">
        <v>4.8</v>
      </c>
      <c r="I134" s="144"/>
      <c r="J134" s="145">
        <f>ROUND(I134*H134,2)</f>
        <v>0</v>
      </c>
      <c r="K134" s="141" t="s">
        <v>313</v>
      </c>
      <c r="L134" s="33"/>
      <c r="M134" s="146" t="s">
        <v>1</v>
      </c>
      <c r="N134" s="147" t="s">
        <v>40</v>
      </c>
      <c r="P134" s="148">
        <f>O134*H134</f>
        <v>0</v>
      </c>
      <c r="Q134" s="148">
        <v>7.0400000000000004E-2</v>
      </c>
      <c r="R134" s="148">
        <f>Q134*H134</f>
        <v>0.33792</v>
      </c>
      <c r="S134" s="148">
        <v>0</v>
      </c>
      <c r="T134" s="149">
        <f>S134*H134</f>
        <v>0</v>
      </c>
      <c r="AR134" s="150" t="s">
        <v>314</v>
      </c>
      <c r="AT134" s="150" t="s">
        <v>309</v>
      </c>
      <c r="AU134" s="150" t="s">
        <v>84</v>
      </c>
      <c r="AY134" s="18" t="s">
        <v>307</v>
      </c>
      <c r="BE134" s="151">
        <f>IF(N134="základní",J134,0)</f>
        <v>0</v>
      </c>
      <c r="BF134" s="151">
        <f>IF(N134="snížená",J134,0)</f>
        <v>0</v>
      </c>
      <c r="BG134" s="151">
        <f>IF(N134="zákl. přenesená",J134,0)</f>
        <v>0</v>
      </c>
      <c r="BH134" s="151">
        <f>IF(N134="sníž. přenesená",J134,0)</f>
        <v>0</v>
      </c>
      <c r="BI134" s="151">
        <f>IF(N134="nulová",J134,0)</f>
        <v>0</v>
      </c>
      <c r="BJ134" s="18" t="s">
        <v>82</v>
      </c>
      <c r="BK134" s="151">
        <f>ROUND(I134*H134,2)</f>
        <v>0</v>
      </c>
      <c r="BL134" s="18" t="s">
        <v>314</v>
      </c>
      <c r="BM134" s="150" t="s">
        <v>4620</v>
      </c>
    </row>
    <row r="135" spans="2:65" s="1" customFormat="1" ht="29.25">
      <c r="B135" s="33"/>
      <c r="D135" s="152" t="s">
        <v>316</v>
      </c>
      <c r="F135" s="153" t="s">
        <v>4621</v>
      </c>
      <c r="I135" s="154"/>
      <c r="L135" s="33"/>
      <c r="M135" s="155"/>
      <c r="T135" s="57"/>
      <c r="AT135" s="18" t="s">
        <v>316</v>
      </c>
      <c r="AU135" s="18" t="s">
        <v>84</v>
      </c>
    </row>
    <row r="136" spans="2:65" s="12" customFormat="1" ht="11.25">
      <c r="B136" s="156"/>
      <c r="D136" s="152" t="s">
        <v>318</v>
      </c>
      <c r="E136" s="157" t="s">
        <v>1</v>
      </c>
      <c r="F136" s="158" t="s">
        <v>3330</v>
      </c>
      <c r="H136" s="157" t="s">
        <v>1</v>
      </c>
      <c r="I136" s="159"/>
      <c r="L136" s="156"/>
      <c r="M136" s="160"/>
      <c r="T136" s="161"/>
      <c r="AT136" s="157" t="s">
        <v>318</v>
      </c>
      <c r="AU136" s="157" t="s">
        <v>84</v>
      </c>
      <c r="AV136" s="12" t="s">
        <v>82</v>
      </c>
      <c r="AW136" s="12" t="s">
        <v>32</v>
      </c>
      <c r="AX136" s="12" t="s">
        <v>75</v>
      </c>
      <c r="AY136" s="157" t="s">
        <v>307</v>
      </c>
    </row>
    <row r="137" spans="2:65" s="13" customFormat="1" ht="11.25">
      <c r="B137" s="162"/>
      <c r="D137" s="152" t="s">
        <v>318</v>
      </c>
      <c r="E137" s="163" t="s">
        <v>1</v>
      </c>
      <c r="F137" s="164" t="s">
        <v>4622</v>
      </c>
      <c r="H137" s="165">
        <v>4.8</v>
      </c>
      <c r="I137" s="166"/>
      <c r="L137" s="162"/>
      <c r="M137" s="167"/>
      <c r="T137" s="168"/>
      <c r="AT137" s="163" t="s">
        <v>318</v>
      </c>
      <c r="AU137" s="163" t="s">
        <v>84</v>
      </c>
      <c r="AV137" s="13" t="s">
        <v>84</v>
      </c>
      <c r="AW137" s="13" t="s">
        <v>32</v>
      </c>
      <c r="AX137" s="13" t="s">
        <v>82</v>
      </c>
      <c r="AY137" s="163" t="s">
        <v>307</v>
      </c>
    </row>
    <row r="138" spans="2:65" s="11" customFormat="1" ht="22.9" customHeight="1">
      <c r="B138" s="127"/>
      <c r="D138" s="128" t="s">
        <v>74</v>
      </c>
      <c r="E138" s="137" t="s">
        <v>345</v>
      </c>
      <c r="F138" s="137" t="s">
        <v>3020</v>
      </c>
      <c r="I138" s="130"/>
      <c r="J138" s="138">
        <f>BK138</f>
        <v>0</v>
      </c>
      <c r="L138" s="127"/>
      <c r="M138" s="132"/>
      <c r="P138" s="133">
        <f>SUM(P139:P146)</f>
        <v>0</v>
      </c>
      <c r="R138" s="133">
        <f>SUM(R139:R146)</f>
        <v>0.30000000000000004</v>
      </c>
      <c r="T138" s="134">
        <f>SUM(T139:T146)</f>
        <v>0</v>
      </c>
      <c r="AR138" s="128" t="s">
        <v>82</v>
      </c>
      <c r="AT138" s="135" t="s">
        <v>74</v>
      </c>
      <c r="AU138" s="135" t="s">
        <v>82</v>
      </c>
      <c r="AY138" s="128" t="s">
        <v>307</v>
      </c>
      <c r="BK138" s="136">
        <f>SUM(BK139:BK146)</f>
        <v>0</v>
      </c>
    </row>
    <row r="139" spans="2:65" s="1" customFormat="1" ht="16.5" customHeight="1">
      <c r="B139" s="33"/>
      <c r="C139" s="139" t="s">
        <v>433</v>
      </c>
      <c r="D139" s="139" t="s">
        <v>309</v>
      </c>
      <c r="E139" s="140" t="s">
        <v>4623</v>
      </c>
      <c r="F139" s="141" t="s">
        <v>4624</v>
      </c>
      <c r="G139" s="142" t="s">
        <v>514</v>
      </c>
      <c r="H139" s="143">
        <v>2</v>
      </c>
      <c r="I139" s="144"/>
      <c r="J139" s="145">
        <f>ROUND(I139*H139,2)</f>
        <v>0</v>
      </c>
      <c r="K139" s="141" t="s">
        <v>1</v>
      </c>
      <c r="L139" s="33"/>
      <c r="M139" s="146" t="s">
        <v>1</v>
      </c>
      <c r="N139" s="147" t="s">
        <v>40</v>
      </c>
      <c r="P139" s="148">
        <f>O139*H139</f>
        <v>0</v>
      </c>
      <c r="Q139" s="148">
        <v>0.1</v>
      </c>
      <c r="R139" s="148">
        <f>Q139*H139</f>
        <v>0.2</v>
      </c>
      <c r="S139" s="148">
        <v>0</v>
      </c>
      <c r="T139" s="149">
        <f>S139*H139</f>
        <v>0</v>
      </c>
      <c r="AR139" s="150" t="s">
        <v>314</v>
      </c>
      <c r="AT139" s="150" t="s">
        <v>309</v>
      </c>
      <c r="AU139" s="150" t="s">
        <v>84</v>
      </c>
      <c r="AY139" s="18" t="s">
        <v>307</v>
      </c>
      <c r="BE139" s="151">
        <f>IF(N139="základní",J139,0)</f>
        <v>0</v>
      </c>
      <c r="BF139" s="151">
        <f>IF(N139="snížená",J139,0)</f>
        <v>0</v>
      </c>
      <c r="BG139" s="151">
        <f>IF(N139="zákl. přenesená",J139,0)</f>
        <v>0</v>
      </c>
      <c r="BH139" s="151">
        <f>IF(N139="sníž. přenesená",J139,0)</f>
        <v>0</v>
      </c>
      <c r="BI139" s="151">
        <f>IF(N139="nulová",J139,0)</f>
        <v>0</v>
      </c>
      <c r="BJ139" s="18" t="s">
        <v>82</v>
      </c>
      <c r="BK139" s="151">
        <f>ROUND(I139*H139,2)</f>
        <v>0</v>
      </c>
      <c r="BL139" s="18" t="s">
        <v>314</v>
      </c>
      <c r="BM139" s="150" t="s">
        <v>4625</v>
      </c>
    </row>
    <row r="140" spans="2:65" s="1" customFormat="1" ht="11.25">
      <c r="B140" s="33"/>
      <c r="D140" s="152" t="s">
        <v>316</v>
      </c>
      <c r="F140" s="153" t="s">
        <v>4624</v>
      </c>
      <c r="I140" s="154"/>
      <c r="L140" s="33"/>
      <c r="M140" s="155"/>
      <c r="T140" s="57"/>
      <c r="AT140" s="18" t="s">
        <v>316</v>
      </c>
      <c r="AU140" s="18" t="s">
        <v>84</v>
      </c>
    </row>
    <row r="141" spans="2:65" s="1" customFormat="1" ht="24.2" customHeight="1">
      <c r="B141" s="33"/>
      <c r="C141" s="139" t="s">
        <v>438</v>
      </c>
      <c r="D141" s="139" t="s">
        <v>309</v>
      </c>
      <c r="E141" s="140" t="s">
        <v>4626</v>
      </c>
      <c r="F141" s="141" t="s">
        <v>4627</v>
      </c>
      <c r="G141" s="142" t="s">
        <v>514</v>
      </c>
      <c r="H141" s="143">
        <v>1</v>
      </c>
      <c r="I141" s="144"/>
      <c r="J141" s="145">
        <f>ROUND(I141*H141,2)</f>
        <v>0</v>
      </c>
      <c r="K141" s="141" t="s">
        <v>1</v>
      </c>
      <c r="L141" s="33"/>
      <c r="M141" s="146" t="s">
        <v>1</v>
      </c>
      <c r="N141" s="147" t="s">
        <v>40</v>
      </c>
      <c r="P141" s="148">
        <f>O141*H141</f>
        <v>0</v>
      </c>
      <c r="Q141" s="148">
        <v>0.1</v>
      </c>
      <c r="R141" s="148">
        <f>Q141*H141</f>
        <v>0.1</v>
      </c>
      <c r="S141" s="148">
        <v>0</v>
      </c>
      <c r="T141" s="149">
        <f>S141*H141</f>
        <v>0</v>
      </c>
      <c r="AR141" s="150" t="s">
        <v>314</v>
      </c>
      <c r="AT141" s="150" t="s">
        <v>309</v>
      </c>
      <c r="AU141" s="150" t="s">
        <v>84</v>
      </c>
      <c r="AY141" s="18" t="s">
        <v>307</v>
      </c>
      <c r="BE141" s="151">
        <f>IF(N141="základní",J141,0)</f>
        <v>0</v>
      </c>
      <c r="BF141" s="151">
        <f>IF(N141="snížená",J141,0)</f>
        <v>0</v>
      </c>
      <c r="BG141" s="151">
        <f>IF(N141="zákl. přenesená",J141,0)</f>
        <v>0</v>
      </c>
      <c r="BH141" s="151">
        <f>IF(N141="sníž. přenesená",J141,0)</f>
        <v>0</v>
      </c>
      <c r="BI141" s="151">
        <f>IF(N141="nulová",J141,0)</f>
        <v>0</v>
      </c>
      <c r="BJ141" s="18" t="s">
        <v>82</v>
      </c>
      <c r="BK141" s="151">
        <f>ROUND(I141*H141,2)</f>
        <v>0</v>
      </c>
      <c r="BL141" s="18" t="s">
        <v>314</v>
      </c>
      <c r="BM141" s="150" t="s">
        <v>4628</v>
      </c>
    </row>
    <row r="142" spans="2:65" s="1" customFormat="1" ht="11.25">
      <c r="B142" s="33"/>
      <c r="D142" s="152" t="s">
        <v>316</v>
      </c>
      <c r="F142" s="153" t="s">
        <v>4627</v>
      </c>
      <c r="I142" s="154"/>
      <c r="L142" s="33"/>
      <c r="M142" s="155"/>
      <c r="T142" s="57"/>
      <c r="AT142" s="18" t="s">
        <v>316</v>
      </c>
      <c r="AU142" s="18" t="s">
        <v>84</v>
      </c>
    </row>
    <row r="143" spans="2:65" s="1" customFormat="1" ht="24.2" customHeight="1">
      <c r="B143" s="33"/>
      <c r="C143" s="139" t="s">
        <v>426</v>
      </c>
      <c r="D143" s="139" t="s">
        <v>309</v>
      </c>
      <c r="E143" s="140" t="s">
        <v>375</v>
      </c>
      <c r="F143" s="141" t="s">
        <v>376</v>
      </c>
      <c r="G143" s="142" t="s">
        <v>312</v>
      </c>
      <c r="H143" s="143">
        <v>195.8</v>
      </c>
      <c r="I143" s="144"/>
      <c r="J143" s="145">
        <f>ROUND(I143*H143,2)</f>
        <v>0</v>
      </c>
      <c r="K143" s="141" t="s">
        <v>313</v>
      </c>
      <c r="L143" s="33"/>
      <c r="M143" s="146" t="s">
        <v>1</v>
      </c>
      <c r="N143" s="147" t="s">
        <v>40</v>
      </c>
      <c r="P143" s="148">
        <f>O143*H143</f>
        <v>0</v>
      </c>
      <c r="Q143" s="148">
        <v>0</v>
      </c>
      <c r="R143" s="148">
        <f>Q143*H143</f>
        <v>0</v>
      </c>
      <c r="S143" s="148">
        <v>0</v>
      </c>
      <c r="T143" s="149">
        <f>S143*H143</f>
        <v>0</v>
      </c>
      <c r="AR143" s="150" t="s">
        <v>314</v>
      </c>
      <c r="AT143" s="150" t="s">
        <v>309</v>
      </c>
      <c r="AU143" s="150" t="s">
        <v>84</v>
      </c>
      <c r="AY143" s="18" t="s">
        <v>307</v>
      </c>
      <c r="BE143" s="151">
        <f>IF(N143="základní",J143,0)</f>
        <v>0</v>
      </c>
      <c r="BF143" s="151">
        <f>IF(N143="snížená",J143,0)</f>
        <v>0</v>
      </c>
      <c r="BG143" s="151">
        <f>IF(N143="zákl. přenesená",J143,0)</f>
        <v>0</v>
      </c>
      <c r="BH143" s="151">
        <f>IF(N143="sníž. přenesená",J143,0)</f>
        <v>0</v>
      </c>
      <c r="BI143" s="151">
        <f>IF(N143="nulová",J143,0)</f>
        <v>0</v>
      </c>
      <c r="BJ143" s="18" t="s">
        <v>82</v>
      </c>
      <c r="BK143" s="151">
        <f>ROUND(I143*H143,2)</f>
        <v>0</v>
      </c>
      <c r="BL143" s="18" t="s">
        <v>314</v>
      </c>
      <c r="BM143" s="150" t="s">
        <v>4629</v>
      </c>
    </row>
    <row r="144" spans="2:65" s="1" customFormat="1" ht="19.5">
      <c r="B144" s="33"/>
      <c r="D144" s="152" t="s">
        <v>316</v>
      </c>
      <c r="F144" s="153" t="s">
        <v>378</v>
      </c>
      <c r="I144" s="154"/>
      <c r="L144" s="33"/>
      <c r="M144" s="155"/>
      <c r="T144" s="57"/>
      <c r="AT144" s="18" t="s">
        <v>316</v>
      </c>
      <c r="AU144" s="18" t="s">
        <v>84</v>
      </c>
    </row>
    <row r="145" spans="2:65" s="12" customFormat="1" ht="11.25">
      <c r="B145" s="156"/>
      <c r="D145" s="152" t="s">
        <v>318</v>
      </c>
      <c r="E145" s="157" t="s">
        <v>1</v>
      </c>
      <c r="F145" s="158" t="s">
        <v>4630</v>
      </c>
      <c r="H145" s="157" t="s">
        <v>1</v>
      </c>
      <c r="I145" s="159"/>
      <c r="L145" s="156"/>
      <c r="M145" s="160"/>
      <c r="T145" s="161"/>
      <c r="AT145" s="157" t="s">
        <v>318</v>
      </c>
      <c r="AU145" s="157" t="s">
        <v>84</v>
      </c>
      <c r="AV145" s="12" t="s">
        <v>82</v>
      </c>
      <c r="AW145" s="12" t="s">
        <v>32</v>
      </c>
      <c r="AX145" s="12" t="s">
        <v>75</v>
      </c>
      <c r="AY145" s="157" t="s">
        <v>307</v>
      </c>
    </row>
    <row r="146" spans="2:65" s="13" customFormat="1" ht="11.25">
      <c r="B146" s="162"/>
      <c r="D146" s="152" t="s">
        <v>318</v>
      </c>
      <c r="E146" s="163" t="s">
        <v>1</v>
      </c>
      <c r="F146" s="164" t="s">
        <v>4631</v>
      </c>
      <c r="H146" s="165">
        <v>195.8</v>
      </c>
      <c r="I146" s="166"/>
      <c r="L146" s="162"/>
      <c r="M146" s="167"/>
      <c r="T146" s="168"/>
      <c r="AT146" s="163" t="s">
        <v>318</v>
      </c>
      <c r="AU146" s="163" t="s">
        <v>84</v>
      </c>
      <c r="AV146" s="13" t="s">
        <v>84</v>
      </c>
      <c r="AW146" s="13" t="s">
        <v>32</v>
      </c>
      <c r="AX146" s="13" t="s">
        <v>82</v>
      </c>
      <c r="AY146" s="163" t="s">
        <v>307</v>
      </c>
    </row>
    <row r="147" spans="2:65" s="11" customFormat="1" ht="22.9" customHeight="1">
      <c r="B147" s="127"/>
      <c r="D147" s="128" t="s">
        <v>74</v>
      </c>
      <c r="E147" s="137" t="s">
        <v>352</v>
      </c>
      <c r="F147" s="137" t="s">
        <v>620</v>
      </c>
      <c r="I147" s="130"/>
      <c r="J147" s="138">
        <f>BK147</f>
        <v>0</v>
      </c>
      <c r="L147" s="127"/>
      <c r="M147" s="132"/>
      <c r="P147" s="133">
        <f>SUM(P148:P151)</f>
        <v>0</v>
      </c>
      <c r="R147" s="133">
        <f>SUM(R148:R151)</f>
        <v>0.40839999999999999</v>
      </c>
      <c r="T147" s="134">
        <f>SUM(T148:T151)</f>
        <v>0</v>
      </c>
      <c r="AR147" s="128" t="s">
        <v>82</v>
      </c>
      <c r="AT147" s="135" t="s">
        <v>74</v>
      </c>
      <c r="AU147" s="135" t="s">
        <v>82</v>
      </c>
      <c r="AY147" s="128" t="s">
        <v>307</v>
      </c>
      <c r="BK147" s="136">
        <f>SUM(BK148:BK151)</f>
        <v>0</v>
      </c>
    </row>
    <row r="148" spans="2:65" s="1" customFormat="1" ht="24.2" customHeight="1">
      <c r="B148" s="33"/>
      <c r="C148" s="139" t="s">
        <v>84</v>
      </c>
      <c r="D148" s="139" t="s">
        <v>309</v>
      </c>
      <c r="E148" s="140" t="s">
        <v>4632</v>
      </c>
      <c r="F148" s="141" t="s">
        <v>4633</v>
      </c>
      <c r="G148" s="142" t="s">
        <v>405</v>
      </c>
      <c r="H148" s="143">
        <v>2</v>
      </c>
      <c r="I148" s="144"/>
      <c r="J148" s="145">
        <f>ROUND(I148*H148,2)</f>
        <v>0</v>
      </c>
      <c r="K148" s="141" t="s">
        <v>313</v>
      </c>
      <c r="L148" s="33"/>
      <c r="M148" s="146" t="s">
        <v>1</v>
      </c>
      <c r="N148" s="147" t="s">
        <v>40</v>
      </c>
      <c r="P148" s="148">
        <f>O148*H148</f>
        <v>0</v>
      </c>
      <c r="Q148" s="148">
        <v>0.20419999999999999</v>
      </c>
      <c r="R148" s="148">
        <f>Q148*H148</f>
        <v>0.40839999999999999</v>
      </c>
      <c r="S148" s="148">
        <v>0</v>
      </c>
      <c r="T148" s="149">
        <f>S148*H148</f>
        <v>0</v>
      </c>
      <c r="AR148" s="150" t="s">
        <v>314</v>
      </c>
      <c r="AT148" s="150" t="s">
        <v>309</v>
      </c>
      <c r="AU148" s="150" t="s">
        <v>84</v>
      </c>
      <c r="AY148" s="18" t="s">
        <v>307</v>
      </c>
      <c r="BE148" s="151">
        <f>IF(N148="základní",J148,0)</f>
        <v>0</v>
      </c>
      <c r="BF148" s="151">
        <f>IF(N148="snížená",J148,0)</f>
        <v>0</v>
      </c>
      <c r="BG148" s="151">
        <f>IF(N148="zákl. přenesená",J148,0)</f>
        <v>0</v>
      </c>
      <c r="BH148" s="151">
        <f>IF(N148="sníž. přenesená",J148,0)</f>
        <v>0</v>
      </c>
      <c r="BI148" s="151">
        <f>IF(N148="nulová",J148,0)</f>
        <v>0</v>
      </c>
      <c r="BJ148" s="18" t="s">
        <v>82</v>
      </c>
      <c r="BK148" s="151">
        <f>ROUND(I148*H148,2)</f>
        <v>0</v>
      </c>
      <c r="BL148" s="18" t="s">
        <v>314</v>
      </c>
      <c r="BM148" s="150" t="s">
        <v>4634</v>
      </c>
    </row>
    <row r="149" spans="2:65" s="1" customFormat="1" ht="19.5">
      <c r="B149" s="33"/>
      <c r="D149" s="152" t="s">
        <v>316</v>
      </c>
      <c r="F149" s="153" t="s">
        <v>4635</v>
      </c>
      <c r="I149" s="154"/>
      <c r="L149" s="33"/>
      <c r="M149" s="155"/>
      <c r="T149" s="57"/>
      <c r="AT149" s="18" t="s">
        <v>316</v>
      </c>
      <c r="AU149" s="18" t="s">
        <v>84</v>
      </c>
    </row>
    <row r="150" spans="2:65" s="12" customFormat="1" ht="11.25">
      <c r="B150" s="156"/>
      <c r="D150" s="152" t="s">
        <v>318</v>
      </c>
      <c r="E150" s="157" t="s">
        <v>1</v>
      </c>
      <c r="F150" s="158" t="s">
        <v>4636</v>
      </c>
      <c r="H150" s="157" t="s">
        <v>1</v>
      </c>
      <c r="I150" s="159"/>
      <c r="L150" s="156"/>
      <c r="M150" s="160"/>
      <c r="T150" s="161"/>
      <c r="AT150" s="157" t="s">
        <v>318</v>
      </c>
      <c r="AU150" s="157" t="s">
        <v>84</v>
      </c>
      <c r="AV150" s="12" t="s">
        <v>82</v>
      </c>
      <c r="AW150" s="12" t="s">
        <v>32</v>
      </c>
      <c r="AX150" s="12" t="s">
        <v>75</v>
      </c>
      <c r="AY150" s="157" t="s">
        <v>307</v>
      </c>
    </row>
    <row r="151" spans="2:65" s="13" customFormat="1" ht="11.25">
      <c r="B151" s="162"/>
      <c r="D151" s="152" t="s">
        <v>318</v>
      </c>
      <c r="E151" s="163" t="s">
        <v>1</v>
      </c>
      <c r="F151" s="164" t="s">
        <v>84</v>
      </c>
      <c r="H151" s="165">
        <v>2</v>
      </c>
      <c r="I151" s="166"/>
      <c r="L151" s="162"/>
      <c r="M151" s="167"/>
      <c r="T151" s="168"/>
      <c r="AT151" s="163" t="s">
        <v>318</v>
      </c>
      <c r="AU151" s="163" t="s">
        <v>84</v>
      </c>
      <c r="AV151" s="13" t="s">
        <v>84</v>
      </c>
      <c r="AW151" s="13" t="s">
        <v>32</v>
      </c>
      <c r="AX151" s="13" t="s">
        <v>82</v>
      </c>
      <c r="AY151" s="163" t="s">
        <v>307</v>
      </c>
    </row>
    <row r="152" spans="2:65" s="11" customFormat="1" ht="22.9" customHeight="1">
      <c r="B152" s="127"/>
      <c r="D152" s="128" t="s">
        <v>74</v>
      </c>
      <c r="E152" s="137" t="s">
        <v>374</v>
      </c>
      <c r="F152" s="137" t="s">
        <v>758</v>
      </c>
      <c r="I152" s="130"/>
      <c r="J152" s="138">
        <f>BK152</f>
        <v>0</v>
      </c>
      <c r="L152" s="127"/>
      <c r="M152" s="132"/>
      <c r="P152" s="133">
        <f>SUM(P153:P156)</f>
        <v>0</v>
      </c>
      <c r="R152" s="133">
        <f>SUM(R153:R156)</f>
        <v>0</v>
      </c>
      <c r="T152" s="134">
        <f>SUM(T153:T156)</f>
        <v>0.61439999999999995</v>
      </c>
      <c r="AR152" s="128" t="s">
        <v>82</v>
      </c>
      <c r="AT152" s="135" t="s">
        <v>74</v>
      </c>
      <c r="AU152" s="135" t="s">
        <v>82</v>
      </c>
      <c r="AY152" s="128" t="s">
        <v>307</v>
      </c>
      <c r="BK152" s="136">
        <f>SUM(BK153:BK156)</f>
        <v>0</v>
      </c>
    </row>
    <row r="153" spans="2:65" s="1" customFormat="1" ht="24.2" customHeight="1">
      <c r="B153" s="33"/>
      <c r="C153" s="139" t="s">
        <v>163</v>
      </c>
      <c r="D153" s="139" t="s">
        <v>309</v>
      </c>
      <c r="E153" s="140" t="s">
        <v>773</v>
      </c>
      <c r="F153" s="141" t="s">
        <v>774</v>
      </c>
      <c r="G153" s="142" t="s">
        <v>312</v>
      </c>
      <c r="H153" s="143">
        <v>4.8</v>
      </c>
      <c r="I153" s="144"/>
      <c r="J153" s="145">
        <f>ROUND(I153*H153,2)</f>
        <v>0</v>
      </c>
      <c r="K153" s="141" t="s">
        <v>313</v>
      </c>
      <c r="L153" s="33"/>
      <c r="M153" s="146" t="s">
        <v>1</v>
      </c>
      <c r="N153" s="147" t="s">
        <v>40</v>
      </c>
      <c r="P153" s="148">
        <f>O153*H153</f>
        <v>0</v>
      </c>
      <c r="Q153" s="148">
        <v>0</v>
      </c>
      <c r="R153" s="148">
        <f>Q153*H153</f>
        <v>0</v>
      </c>
      <c r="S153" s="148">
        <v>0.128</v>
      </c>
      <c r="T153" s="149">
        <f>S153*H153</f>
        <v>0.61439999999999995</v>
      </c>
      <c r="AR153" s="150" t="s">
        <v>314</v>
      </c>
      <c r="AT153" s="150" t="s">
        <v>309</v>
      </c>
      <c r="AU153" s="150" t="s">
        <v>84</v>
      </c>
      <c r="AY153" s="18" t="s">
        <v>307</v>
      </c>
      <c r="BE153" s="151">
        <f>IF(N153="základní",J153,0)</f>
        <v>0</v>
      </c>
      <c r="BF153" s="151">
        <f>IF(N153="snížená",J153,0)</f>
        <v>0</v>
      </c>
      <c r="BG153" s="151">
        <f>IF(N153="zákl. přenesená",J153,0)</f>
        <v>0</v>
      </c>
      <c r="BH153" s="151">
        <f>IF(N153="sníž. přenesená",J153,0)</f>
        <v>0</v>
      </c>
      <c r="BI153" s="151">
        <f>IF(N153="nulová",J153,0)</f>
        <v>0</v>
      </c>
      <c r="BJ153" s="18" t="s">
        <v>82</v>
      </c>
      <c r="BK153" s="151">
        <f>ROUND(I153*H153,2)</f>
        <v>0</v>
      </c>
      <c r="BL153" s="18" t="s">
        <v>314</v>
      </c>
      <c r="BM153" s="150" t="s">
        <v>4637</v>
      </c>
    </row>
    <row r="154" spans="2:65" s="1" customFormat="1" ht="11.25">
      <c r="B154" s="33"/>
      <c r="D154" s="152" t="s">
        <v>316</v>
      </c>
      <c r="F154" s="153" t="s">
        <v>776</v>
      </c>
      <c r="I154" s="154"/>
      <c r="L154" s="33"/>
      <c r="M154" s="155"/>
      <c r="T154" s="57"/>
      <c r="AT154" s="18" t="s">
        <v>316</v>
      </c>
      <c r="AU154" s="18" t="s">
        <v>84</v>
      </c>
    </row>
    <row r="155" spans="2:65" s="12" customFormat="1" ht="11.25">
      <c r="B155" s="156"/>
      <c r="D155" s="152" t="s">
        <v>318</v>
      </c>
      <c r="E155" s="157" t="s">
        <v>1</v>
      </c>
      <c r="F155" s="158" t="s">
        <v>3330</v>
      </c>
      <c r="H155" s="157" t="s">
        <v>1</v>
      </c>
      <c r="I155" s="159"/>
      <c r="L155" s="156"/>
      <c r="M155" s="160"/>
      <c r="T155" s="161"/>
      <c r="AT155" s="157" t="s">
        <v>318</v>
      </c>
      <c r="AU155" s="157" t="s">
        <v>84</v>
      </c>
      <c r="AV155" s="12" t="s">
        <v>82</v>
      </c>
      <c r="AW155" s="12" t="s">
        <v>32</v>
      </c>
      <c r="AX155" s="12" t="s">
        <v>75</v>
      </c>
      <c r="AY155" s="157" t="s">
        <v>307</v>
      </c>
    </row>
    <row r="156" spans="2:65" s="13" customFormat="1" ht="11.25">
      <c r="B156" s="162"/>
      <c r="D156" s="152" t="s">
        <v>318</v>
      </c>
      <c r="E156" s="163" t="s">
        <v>1</v>
      </c>
      <c r="F156" s="164" t="s">
        <v>4622</v>
      </c>
      <c r="H156" s="165">
        <v>4.8</v>
      </c>
      <c r="I156" s="166"/>
      <c r="L156" s="162"/>
      <c r="M156" s="167"/>
      <c r="T156" s="168"/>
      <c r="AT156" s="163" t="s">
        <v>318</v>
      </c>
      <c r="AU156" s="163" t="s">
        <v>84</v>
      </c>
      <c r="AV156" s="13" t="s">
        <v>84</v>
      </c>
      <c r="AW156" s="13" t="s">
        <v>32</v>
      </c>
      <c r="AX156" s="13" t="s">
        <v>82</v>
      </c>
      <c r="AY156" s="163" t="s">
        <v>307</v>
      </c>
    </row>
    <row r="157" spans="2:65" s="11" customFormat="1" ht="22.9" customHeight="1">
      <c r="B157" s="127"/>
      <c r="D157" s="128" t="s">
        <v>74</v>
      </c>
      <c r="E157" s="137" t="s">
        <v>980</v>
      </c>
      <c r="F157" s="137" t="s">
        <v>981</v>
      </c>
      <c r="I157" s="130"/>
      <c r="J157" s="138">
        <f>BK157</f>
        <v>0</v>
      </c>
      <c r="L157" s="127"/>
      <c r="M157" s="132"/>
      <c r="P157" s="133">
        <f>SUM(P158:P167)</f>
        <v>0</v>
      </c>
      <c r="R157" s="133">
        <f>SUM(R158:R167)</f>
        <v>0</v>
      </c>
      <c r="T157" s="134">
        <f>SUM(T158:T167)</f>
        <v>0</v>
      </c>
      <c r="AR157" s="128" t="s">
        <v>82</v>
      </c>
      <c r="AT157" s="135" t="s">
        <v>74</v>
      </c>
      <c r="AU157" s="135" t="s">
        <v>82</v>
      </c>
      <c r="AY157" s="128" t="s">
        <v>307</v>
      </c>
      <c r="BK157" s="136">
        <f>SUM(BK158:BK167)</f>
        <v>0</v>
      </c>
    </row>
    <row r="158" spans="2:65" s="1" customFormat="1" ht="33" customHeight="1">
      <c r="B158" s="33"/>
      <c r="C158" s="139" t="s">
        <v>314</v>
      </c>
      <c r="D158" s="139" t="s">
        <v>309</v>
      </c>
      <c r="E158" s="140" t="s">
        <v>983</v>
      </c>
      <c r="F158" s="141" t="s">
        <v>984</v>
      </c>
      <c r="G158" s="142" t="s">
        <v>364</v>
      </c>
      <c r="H158" s="143">
        <v>11.638999999999999</v>
      </c>
      <c r="I158" s="144"/>
      <c r="J158" s="145">
        <f>ROUND(I158*H158,2)</f>
        <v>0</v>
      </c>
      <c r="K158" s="141" t="s">
        <v>313</v>
      </c>
      <c r="L158" s="33"/>
      <c r="M158" s="146" t="s">
        <v>1</v>
      </c>
      <c r="N158" s="147" t="s">
        <v>40</v>
      </c>
      <c r="P158" s="148">
        <f>O158*H158</f>
        <v>0</v>
      </c>
      <c r="Q158" s="148">
        <v>0</v>
      </c>
      <c r="R158" s="148">
        <f>Q158*H158</f>
        <v>0</v>
      </c>
      <c r="S158" s="148">
        <v>0</v>
      </c>
      <c r="T158" s="149">
        <f>S158*H158</f>
        <v>0</v>
      </c>
      <c r="AR158" s="150" t="s">
        <v>314</v>
      </c>
      <c r="AT158" s="150" t="s">
        <v>309</v>
      </c>
      <c r="AU158" s="150" t="s">
        <v>84</v>
      </c>
      <c r="AY158" s="18" t="s">
        <v>307</v>
      </c>
      <c r="BE158" s="151">
        <f>IF(N158="základní",J158,0)</f>
        <v>0</v>
      </c>
      <c r="BF158" s="151">
        <f>IF(N158="snížená",J158,0)</f>
        <v>0</v>
      </c>
      <c r="BG158" s="151">
        <f>IF(N158="zákl. přenesená",J158,0)</f>
        <v>0</v>
      </c>
      <c r="BH158" s="151">
        <f>IF(N158="sníž. přenesená",J158,0)</f>
        <v>0</v>
      </c>
      <c r="BI158" s="151">
        <f>IF(N158="nulová",J158,0)</f>
        <v>0</v>
      </c>
      <c r="BJ158" s="18" t="s">
        <v>82</v>
      </c>
      <c r="BK158" s="151">
        <f>ROUND(I158*H158,2)</f>
        <v>0</v>
      </c>
      <c r="BL158" s="18" t="s">
        <v>314</v>
      </c>
      <c r="BM158" s="150" t="s">
        <v>4638</v>
      </c>
    </row>
    <row r="159" spans="2:65" s="1" customFormat="1" ht="29.25">
      <c r="B159" s="33"/>
      <c r="D159" s="152" t="s">
        <v>316</v>
      </c>
      <c r="F159" s="153" t="s">
        <v>986</v>
      </c>
      <c r="I159" s="154"/>
      <c r="L159" s="33"/>
      <c r="M159" s="155"/>
      <c r="T159" s="57"/>
      <c r="AT159" s="18" t="s">
        <v>316</v>
      </c>
      <c r="AU159" s="18" t="s">
        <v>84</v>
      </c>
    </row>
    <row r="160" spans="2:65" s="1" customFormat="1" ht="29.25">
      <c r="B160" s="33"/>
      <c r="D160" s="152" t="s">
        <v>357</v>
      </c>
      <c r="F160" s="176" t="s">
        <v>3618</v>
      </c>
      <c r="I160" s="154"/>
      <c r="L160" s="33"/>
      <c r="M160" s="155"/>
      <c r="T160" s="57"/>
      <c r="AT160" s="18" t="s">
        <v>357</v>
      </c>
      <c r="AU160" s="18" t="s">
        <v>84</v>
      </c>
    </row>
    <row r="161" spans="2:65" s="1" customFormat="1" ht="24.2" customHeight="1">
      <c r="B161" s="33"/>
      <c r="C161" s="139" t="s">
        <v>345</v>
      </c>
      <c r="D161" s="139" t="s">
        <v>309</v>
      </c>
      <c r="E161" s="140" t="s">
        <v>989</v>
      </c>
      <c r="F161" s="141" t="s">
        <v>990</v>
      </c>
      <c r="G161" s="142" t="s">
        <v>364</v>
      </c>
      <c r="H161" s="143">
        <v>11.638999999999999</v>
      </c>
      <c r="I161" s="144"/>
      <c r="J161" s="145">
        <f>ROUND(I161*H161,2)</f>
        <v>0</v>
      </c>
      <c r="K161" s="141" t="s">
        <v>313</v>
      </c>
      <c r="L161" s="33"/>
      <c r="M161" s="146" t="s">
        <v>1</v>
      </c>
      <c r="N161" s="147" t="s">
        <v>40</v>
      </c>
      <c r="P161" s="148">
        <f>O161*H161</f>
        <v>0</v>
      </c>
      <c r="Q161" s="148">
        <v>0</v>
      </c>
      <c r="R161" s="148">
        <f>Q161*H161</f>
        <v>0</v>
      </c>
      <c r="S161" s="148">
        <v>0</v>
      </c>
      <c r="T161" s="149">
        <f>S161*H161</f>
        <v>0</v>
      </c>
      <c r="AR161" s="150" t="s">
        <v>314</v>
      </c>
      <c r="AT161" s="150" t="s">
        <v>309</v>
      </c>
      <c r="AU161" s="150" t="s">
        <v>84</v>
      </c>
      <c r="AY161" s="18" t="s">
        <v>307</v>
      </c>
      <c r="BE161" s="151">
        <f>IF(N161="základní",J161,0)</f>
        <v>0</v>
      </c>
      <c r="BF161" s="151">
        <f>IF(N161="snížená",J161,0)</f>
        <v>0</v>
      </c>
      <c r="BG161" s="151">
        <f>IF(N161="zákl. přenesená",J161,0)</f>
        <v>0</v>
      </c>
      <c r="BH161" s="151">
        <f>IF(N161="sníž. přenesená",J161,0)</f>
        <v>0</v>
      </c>
      <c r="BI161" s="151">
        <f>IF(N161="nulová",J161,0)</f>
        <v>0</v>
      </c>
      <c r="BJ161" s="18" t="s">
        <v>82</v>
      </c>
      <c r="BK161" s="151">
        <f>ROUND(I161*H161,2)</f>
        <v>0</v>
      </c>
      <c r="BL161" s="18" t="s">
        <v>314</v>
      </c>
      <c r="BM161" s="150" t="s">
        <v>4639</v>
      </c>
    </row>
    <row r="162" spans="2:65" s="1" customFormat="1" ht="19.5">
      <c r="B162" s="33"/>
      <c r="D162" s="152" t="s">
        <v>316</v>
      </c>
      <c r="F162" s="153" t="s">
        <v>992</v>
      </c>
      <c r="I162" s="154"/>
      <c r="L162" s="33"/>
      <c r="M162" s="155"/>
      <c r="T162" s="57"/>
      <c r="AT162" s="18" t="s">
        <v>316</v>
      </c>
      <c r="AU162" s="18" t="s">
        <v>84</v>
      </c>
    </row>
    <row r="163" spans="2:65" s="1" customFormat="1" ht="24.2" customHeight="1">
      <c r="B163" s="33"/>
      <c r="C163" s="139" t="s">
        <v>352</v>
      </c>
      <c r="D163" s="139" t="s">
        <v>309</v>
      </c>
      <c r="E163" s="140" t="s">
        <v>994</v>
      </c>
      <c r="F163" s="141" t="s">
        <v>995</v>
      </c>
      <c r="G163" s="142" t="s">
        <v>364</v>
      </c>
      <c r="H163" s="143">
        <v>104.751</v>
      </c>
      <c r="I163" s="144"/>
      <c r="J163" s="145">
        <f>ROUND(I163*H163,2)</f>
        <v>0</v>
      </c>
      <c r="K163" s="141" t="s">
        <v>313</v>
      </c>
      <c r="L163" s="33"/>
      <c r="M163" s="146" t="s">
        <v>1</v>
      </c>
      <c r="N163" s="147" t="s">
        <v>40</v>
      </c>
      <c r="P163" s="148">
        <f>O163*H163</f>
        <v>0</v>
      </c>
      <c r="Q163" s="148">
        <v>0</v>
      </c>
      <c r="R163" s="148">
        <f>Q163*H163</f>
        <v>0</v>
      </c>
      <c r="S163" s="148">
        <v>0</v>
      </c>
      <c r="T163" s="149">
        <f>S163*H163</f>
        <v>0</v>
      </c>
      <c r="AR163" s="150" t="s">
        <v>314</v>
      </c>
      <c r="AT163" s="150" t="s">
        <v>309</v>
      </c>
      <c r="AU163" s="150" t="s">
        <v>84</v>
      </c>
      <c r="AY163" s="18" t="s">
        <v>307</v>
      </c>
      <c r="BE163" s="151">
        <f>IF(N163="základní",J163,0)</f>
        <v>0</v>
      </c>
      <c r="BF163" s="151">
        <f>IF(N163="snížená",J163,0)</f>
        <v>0</v>
      </c>
      <c r="BG163" s="151">
        <f>IF(N163="zákl. přenesená",J163,0)</f>
        <v>0</v>
      </c>
      <c r="BH163" s="151">
        <f>IF(N163="sníž. přenesená",J163,0)</f>
        <v>0</v>
      </c>
      <c r="BI163" s="151">
        <f>IF(N163="nulová",J163,0)</f>
        <v>0</v>
      </c>
      <c r="BJ163" s="18" t="s">
        <v>82</v>
      </c>
      <c r="BK163" s="151">
        <f>ROUND(I163*H163,2)</f>
        <v>0</v>
      </c>
      <c r="BL163" s="18" t="s">
        <v>314</v>
      </c>
      <c r="BM163" s="150" t="s">
        <v>4640</v>
      </c>
    </row>
    <row r="164" spans="2:65" s="1" customFormat="1" ht="29.25">
      <c r="B164" s="33"/>
      <c r="D164" s="152" t="s">
        <v>316</v>
      </c>
      <c r="F164" s="153" t="s">
        <v>997</v>
      </c>
      <c r="I164" s="154"/>
      <c r="L164" s="33"/>
      <c r="M164" s="155"/>
      <c r="T164" s="57"/>
      <c r="AT164" s="18" t="s">
        <v>316</v>
      </c>
      <c r="AU164" s="18" t="s">
        <v>84</v>
      </c>
    </row>
    <row r="165" spans="2:65" s="13" customFormat="1" ht="11.25">
      <c r="B165" s="162"/>
      <c r="D165" s="152" t="s">
        <v>318</v>
      </c>
      <c r="F165" s="164" t="s">
        <v>4641</v>
      </c>
      <c r="H165" s="165">
        <v>104.751</v>
      </c>
      <c r="I165" s="166"/>
      <c r="L165" s="162"/>
      <c r="M165" s="167"/>
      <c r="T165" s="168"/>
      <c r="AT165" s="163" t="s">
        <v>318</v>
      </c>
      <c r="AU165" s="163" t="s">
        <v>84</v>
      </c>
      <c r="AV165" s="13" t="s">
        <v>84</v>
      </c>
      <c r="AW165" s="13" t="s">
        <v>4</v>
      </c>
      <c r="AX165" s="13" t="s">
        <v>82</v>
      </c>
      <c r="AY165" s="163" t="s">
        <v>307</v>
      </c>
    </row>
    <row r="166" spans="2:65" s="1" customFormat="1" ht="44.25" customHeight="1">
      <c r="B166" s="33"/>
      <c r="C166" s="139" t="s">
        <v>361</v>
      </c>
      <c r="D166" s="139" t="s">
        <v>309</v>
      </c>
      <c r="E166" s="140" t="s">
        <v>1045</v>
      </c>
      <c r="F166" s="141" t="s">
        <v>1046</v>
      </c>
      <c r="G166" s="142" t="s">
        <v>364</v>
      </c>
      <c r="H166" s="143">
        <v>11.638999999999999</v>
      </c>
      <c r="I166" s="144"/>
      <c r="J166" s="145">
        <f>ROUND(I166*H166,2)</f>
        <v>0</v>
      </c>
      <c r="K166" s="141" t="s">
        <v>313</v>
      </c>
      <c r="L166" s="33"/>
      <c r="M166" s="146" t="s">
        <v>1</v>
      </c>
      <c r="N166" s="147" t="s">
        <v>40</v>
      </c>
      <c r="P166" s="148">
        <f>O166*H166</f>
        <v>0</v>
      </c>
      <c r="Q166" s="148">
        <v>0</v>
      </c>
      <c r="R166" s="148">
        <f>Q166*H166</f>
        <v>0</v>
      </c>
      <c r="S166" s="148">
        <v>0</v>
      </c>
      <c r="T166" s="149">
        <f>S166*H166</f>
        <v>0</v>
      </c>
      <c r="AR166" s="150" t="s">
        <v>314</v>
      </c>
      <c r="AT166" s="150" t="s">
        <v>309</v>
      </c>
      <c r="AU166" s="150" t="s">
        <v>84</v>
      </c>
      <c r="AY166" s="18" t="s">
        <v>307</v>
      </c>
      <c r="BE166" s="151">
        <f>IF(N166="základní",J166,0)</f>
        <v>0</v>
      </c>
      <c r="BF166" s="151">
        <f>IF(N166="snížená",J166,0)</f>
        <v>0</v>
      </c>
      <c r="BG166" s="151">
        <f>IF(N166="zákl. přenesená",J166,0)</f>
        <v>0</v>
      </c>
      <c r="BH166" s="151">
        <f>IF(N166="sníž. přenesená",J166,0)</f>
        <v>0</v>
      </c>
      <c r="BI166" s="151">
        <f>IF(N166="nulová",J166,0)</f>
        <v>0</v>
      </c>
      <c r="BJ166" s="18" t="s">
        <v>82</v>
      </c>
      <c r="BK166" s="151">
        <f>ROUND(I166*H166,2)</f>
        <v>0</v>
      </c>
      <c r="BL166" s="18" t="s">
        <v>314</v>
      </c>
      <c r="BM166" s="150" t="s">
        <v>4642</v>
      </c>
    </row>
    <row r="167" spans="2:65" s="1" customFormat="1" ht="29.25">
      <c r="B167" s="33"/>
      <c r="D167" s="152" t="s">
        <v>316</v>
      </c>
      <c r="F167" s="153" t="s">
        <v>1048</v>
      </c>
      <c r="I167" s="154"/>
      <c r="L167" s="33"/>
      <c r="M167" s="155"/>
      <c r="T167" s="57"/>
      <c r="AT167" s="18" t="s">
        <v>316</v>
      </c>
      <c r="AU167" s="18" t="s">
        <v>84</v>
      </c>
    </row>
    <row r="168" spans="2:65" s="11" customFormat="1" ht="22.9" customHeight="1">
      <c r="B168" s="127"/>
      <c r="D168" s="128" t="s">
        <v>74</v>
      </c>
      <c r="E168" s="137" t="s">
        <v>1057</v>
      </c>
      <c r="F168" s="137" t="s">
        <v>1058</v>
      </c>
      <c r="I168" s="130"/>
      <c r="J168" s="138">
        <f>BK168</f>
        <v>0</v>
      </c>
      <c r="L168" s="127"/>
      <c r="M168" s="132"/>
      <c r="P168" s="133">
        <f>SUM(P169:P170)</f>
        <v>0</v>
      </c>
      <c r="R168" s="133">
        <f>SUM(R169:R170)</f>
        <v>0</v>
      </c>
      <c r="T168" s="134">
        <f>SUM(T169:T170)</f>
        <v>0</v>
      </c>
      <c r="AR168" s="128" t="s">
        <v>82</v>
      </c>
      <c r="AT168" s="135" t="s">
        <v>74</v>
      </c>
      <c r="AU168" s="135" t="s">
        <v>82</v>
      </c>
      <c r="AY168" s="128" t="s">
        <v>307</v>
      </c>
      <c r="BK168" s="136">
        <f>SUM(BK169:BK170)</f>
        <v>0</v>
      </c>
    </row>
    <row r="169" spans="2:65" s="1" customFormat="1" ht="24.2" customHeight="1">
      <c r="B169" s="33"/>
      <c r="C169" s="139" t="s">
        <v>369</v>
      </c>
      <c r="D169" s="139" t="s">
        <v>309</v>
      </c>
      <c r="E169" s="140" t="s">
        <v>1060</v>
      </c>
      <c r="F169" s="141" t="s">
        <v>1061</v>
      </c>
      <c r="G169" s="142" t="s">
        <v>364</v>
      </c>
      <c r="H169" s="143">
        <v>2.0960000000000001</v>
      </c>
      <c r="I169" s="144"/>
      <c r="J169" s="145">
        <f>ROUND(I169*H169,2)</f>
        <v>0</v>
      </c>
      <c r="K169" s="141" t="s">
        <v>313</v>
      </c>
      <c r="L169" s="33"/>
      <c r="M169" s="146" t="s">
        <v>1</v>
      </c>
      <c r="N169" s="147" t="s">
        <v>40</v>
      </c>
      <c r="P169" s="148">
        <f>O169*H169</f>
        <v>0</v>
      </c>
      <c r="Q169" s="148">
        <v>0</v>
      </c>
      <c r="R169" s="148">
        <f>Q169*H169</f>
        <v>0</v>
      </c>
      <c r="S169" s="148">
        <v>0</v>
      </c>
      <c r="T169" s="149">
        <f>S169*H169</f>
        <v>0</v>
      </c>
      <c r="AR169" s="150" t="s">
        <v>314</v>
      </c>
      <c r="AT169" s="150" t="s">
        <v>309</v>
      </c>
      <c r="AU169" s="150" t="s">
        <v>84</v>
      </c>
      <c r="AY169" s="18" t="s">
        <v>307</v>
      </c>
      <c r="BE169" s="151">
        <f>IF(N169="základní",J169,0)</f>
        <v>0</v>
      </c>
      <c r="BF169" s="151">
        <f>IF(N169="snížená",J169,0)</f>
        <v>0</v>
      </c>
      <c r="BG169" s="151">
        <f>IF(N169="zákl. přenesená",J169,0)</f>
        <v>0</v>
      </c>
      <c r="BH169" s="151">
        <f>IF(N169="sníž. přenesená",J169,0)</f>
        <v>0</v>
      </c>
      <c r="BI169" s="151">
        <f>IF(N169="nulová",J169,0)</f>
        <v>0</v>
      </c>
      <c r="BJ169" s="18" t="s">
        <v>82</v>
      </c>
      <c r="BK169" s="151">
        <f>ROUND(I169*H169,2)</f>
        <v>0</v>
      </c>
      <c r="BL169" s="18" t="s">
        <v>314</v>
      </c>
      <c r="BM169" s="150" t="s">
        <v>4643</v>
      </c>
    </row>
    <row r="170" spans="2:65" s="1" customFormat="1" ht="39">
      <c r="B170" s="33"/>
      <c r="D170" s="152" t="s">
        <v>316</v>
      </c>
      <c r="F170" s="153" t="s">
        <v>1063</v>
      </c>
      <c r="I170" s="154"/>
      <c r="L170" s="33"/>
      <c r="M170" s="155"/>
      <c r="T170" s="57"/>
      <c r="AT170" s="18" t="s">
        <v>316</v>
      </c>
      <c r="AU170" s="18" t="s">
        <v>84</v>
      </c>
    </row>
    <row r="171" spans="2:65" s="11" customFormat="1" ht="25.9" customHeight="1">
      <c r="B171" s="127"/>
      <c r="D171" s="128" t="s">
        <v>74</v>
      </c>
      <c r="E171" s="129" t="s">
        <v>1064</v>
      </c>
      <c r="F171" s="129" t="s">
        <v>1065</v>
      </c>
      <c r="I171" s="130"/>
      <c r="J171" s="131">
        <f>BK171</f>
        <v>0</v>
      </c>
      <c r="L171" s="127"/>
      <c r="M171" s="132"/>
      <c r="P171" s="133">
        <f>P172+P191+P200</f>
        <v>0</v>
      </c>
      <c r="R171" s="133">
        <f>R172+R191+R200</f>
        <v>8.8952686000000014</v>
      </c>
      <c r="T171" s="134">
        <f>T172+T191+T200</f>
        <v>11.024489000000001</v>
      </c>
      <c r="AR171" s="128" t="s">
        <v>84</v>
      </c>
      <c r="AT171" s="135" t="s">
        <v>74</v>
      </c>
      <c r="AU171" s="135" t="s">
        <v>75</v>
      </c>
      <c r="AY171" s="128" t="s">
        <v>307</v>
      </c>
      <c r="BK171" s="136">
        <f>BK172+BK191+BK200</f>
        <v>0</v>
      </c>
    </row>
    <row r="172" spans="2:65" s="11" customFormat="1" ht="22.9" customHeight="1">
      <c r="B172" s="127"/>
      <c r="D172" s="128" t="s">
        <v>74</v>
      </c>
      <c r="E172" s="137" t="s">
        <v>1445</v>
      </c>
      <c r="F172" s="137" t="s">
        <v>1446</v>
      </c>
      <c r="I172" s="130"/>
      <c r="J172" s="138">
        <f>BK172</f>
        <v>0</v>
      </c>
      <c r="L172" s="127"/>
      <c r="M172" s="132"/>
      <c r="P172" s="133">
        <f>SUM(P173:P190)</f>
        <v>0</v>
      </c>
      <c r="R172" s="133">
        <f>SUM(R173:R190)</f>
        <v>7.7952686000000009</v>
      </c>
      <c r="T172" s="134">
        <f>SUM(T173:T190)</f>
        <v>11.024489000000001</v>
      </c>
      <c r="AR172" s="128" t="s">
        <v>84</v>
      </c>
      <c r="AT172" s="135" t="s">
        <v>74</v>
      </c>
      <c r="AU172" s="135" t="s">
        <v>82</v>
      </c>
      <c r="AY172" s="128" t="s">
        <v>307</v>
      </c>
      <c r="BK172" s="136">
        <f>SUM(BK173:BK190)</f>
        <v>0</v>
      </c>
    </row>
    <row r="173" spans="2:65" s="1" customFormat="1" ht="24.2" customHeight="1">
      <c r="B173" s="33"/>
      <c r="C173" s="139" t="s">
        <v>374</v>
      </c>
      <c r="D173" s="139" t="s">
        <v>309</v>
      </c>
      <c r="E173" s="140" t="s">
        <v>4644</v>
      </c>
      <c r="F173" s="141" t="s">
        <v>4645</v>
      </c>
      <c r="G173" s="142" t="s">
        <v>312</v>
      </c>
      <c r="H173" s="143">
        <v>347.22800000000001</v>
      </c>
      <c r="I173" s="144"/>
      <c r="J173" s="145">
        <f>ROUND(I173*H173,2)</f>
        <v>0</v>
      </c>
      <c r="K173" s="141" t="s">
        <v>313</v>
      </c>
      <c r="L173" s="33"/>
      <c r="M173" s="146" t="s">
        <v>1</v>
      </c>
      <c r="N173" s="147" t="s">
        <v>40</v>
      </c>
      <c r="P173" s="148">
        <f>O173*H173</f>
        <v>0</v>
      </c>
      <c r="Q173" s="148">
        <v>2.2450000000000001E-2</v>
      </c>
      <c r="R173" s="148">
        <f>Q173*H173</f>
        <v>7.7952686000000009</v>
      </c>
      <c r="S173" s="148">
        <v>0</v>
      </c>
      <c r="T173" s="149">
        <f>S173*H173</f>
        <v>0</v>
      </c>
      <c r="AR173" s="150" t="s">
        <v>417</v>
      </c>
      <c r="AT173" s="150" t="s">
        <v>309</v>
      </c>
      <c r="AU173" s="150" t="s">
        <v>84</v>
      </c>
      <c r="AY173" s="18" t="s">
        <v>307</v>
      </c>
      <c r="BE173" s="151">
        <f>IF(N173="základní",J173,0)</f>
        <v>0</v>
      </c>
      <c r="BF173" s="151">
        <f>IF(N173="snížená",J173,0)</f>
        <v>0</v>
      </c>
      <c r="BG173" s="151">
        <f>IF(N173="zákl. přenesená",J173,0)</f>
        <v>0</v>
      </c>
      <c r="BH173" s="151">
        <f>IF(N173="sníž. přenesená",J173,0)</f>
        <v>0</v>
      </c>
      <c r="BI173" s="151">
        <f>IF(N173="nulová",J173,0)</f>
        <v>0</v>
      </c>
      <c r="BJ173" s="18" t="s">
        <v>82</v>
      </c>
      <c r="BK173" s="151">
        <f>ROUND(I173*H173,2)</f>
        <v>0</v>
      </c>
      <c r="BL173" s="18" t="s">
        <v>417</v>
      </c>
      <c r="BM173" s="150" t="s">
        <v>4646</v>
      </c>
    </row>
    <row r="174" spans="2:65" s="1" customFormat="1" ht="39">
      <c r="B174" s="33"/>
      <c r="D174" s="152" t="s">
        <v>316</v>
      </c>
      <c r="F174" s="153" t="s">
        <v>4647</v>
      </c>
      <c r="I174" s="154"/>
      <c r="L174" s="33"/>
      <c r="M174" s="155"/>
      <c r="T174" s="57"/>
      <c r="AT174" s="18" t="s">
        <v>316</v>
      </c>
      <c r="AU174" s="18" t="s">
        <v>84</v>
      </c>
    </row>
    <row r="175" spans="2:65" s="12" customFormat="1" ht="11.25">
      <c r="B175" s="156"/>
      <c r="D175" s="152" t="s">
        <v>318</v>
      </c>
      <c r="E175" s="157" t="s">
        <v>1</v>
      </c>
      <c r="F175" s="158" t="s">
        <v>4648</v>
      </c>
      <c r="H175" s="157" t="s">
        <v>1</v>
      </c>
      <c r="I175" s="159"/>
      <c r="L175" s="156"/>
      <c r="M175" s="160"/>
      <c r="T175" s="161"/>
      <c r="AT175" s="157" t="s">
        <v>318</v>
      </c>
      <c r="AU175" s="157" t="s">
        <v>84</v>
      </c>
      <c r="AV175" s="12" t="s">
        <v>82</v>
      </c>
      <c r="AW175" s="12" t="s">
        <v>32</v>
      </c>
      <c r="AX175" s="12" t="s">
        <v>75</v>
      </c>
      <c r="AY175" s="157" t="s">
        <v>307</v>
      </c>
    </row>
    <row r="176" spans="2:65" s="13" customFormat="1" ht="11.25">
      <c r="B176" s="162"/>
      <c r="D176" s="152" t="s">
        <v>318</v>
      </c>
      <c r="E176" s="163" t="s">
        <v>1</v>
      </c>
      <c r="F176" s="164" t="s">
        <v>4649</v>
      </c>
      <c r="H176" s="165">
        <v>100.16</v>
      </c>
      <c r="I176" s="166"/>
      <c r="L176" s="162"/>
      <c r="M176" s="167"/>
      <c r="T176" s="168"/>
      <c r="AT176" s="163" t="s">
        <v>318</v>
      </c>
      <c r="AU176" s="163" t="s">
        <v>84</v>
      </c>
      <c r="AV176" s="13" t="s">
        <v>84</v>
      </c>
      <c r="AW176" s="13" t="s">
        <v>32</v>
      </c>
      <c r="AX176" s="13" t="s">
        <v>75</v>
      </c>
      <c r="AY176" s="163" t="s">
        <v>307</v>
      </c>
    </row>
    <row r="177" spans="2:65" s="13" customFormat="1" ht="11.25">
      <c r="B177" s="162"/>
      <c r="D177" s="152" t="s">
        <v>318</v>
      </c>
      <c r="E177" s="163" t="s">
        <v>1</v>
      </c>
      <c r="F177" s="164" t="s">
        <v>4650</v>
      </c>
      <c r="H177" s="165">
        <v>46.603999999999999</v>
      </c>
      <c r="I177" s="166"/>
      <c r="L177" s="162"/>
      <c r="M177" s="167"/>
      <c r="T177" s="168"/>
      <c r="AT177" s="163" t="s">
        <v>318</v>
      </c>
      <c r="AU177" s="163" t="s">
        <v>84</v>
      </c>
      <c r="AV177" s="13" t="s">
        <v>84</v>
      </c>
      <c r="AW177" s="13" t="s">
        <v>32</v>
      </c>
      <c r="AX177" s="13" t="s">
        <v>75</v>
      </c>
      <c r="AY177" s="163" t="s">
        <v>307</v>
      </c>
    </row>
    <row r="178" spans="2:65" s="12" customFormat="1" ht="11.25">
      <c r="B178" s="156"/>
      <c r="D178" s="152" t="s">
        <v>318</v>
      </c>
      <c r="E178" s="157" t="s">
        <v>1</v>
      </c>
      <c r="F178" s="158" t="s">
        <v>3330</v>
      </c>
      <c r="H178" s="157" t="s">
        <v>1</v>
      </c>
      <c r="I178" s="159"/>
      <c r="L178" s="156"/>
      <c r="M178" s="160"/>
      <c r="T178" s="161"/>
      <c r="AT178" s="157" t="s">
        <v>318</v>
      </c>
      <c r="AU178" s="157" t="s">
        <v>84</v>
      </c>
      <c r="AV178" s="12" t="s">
        <v>82</v>
      </c>
      <c r="AW178" s="12" t="s">
        <v>32</v>
      </c>
      <c r="AX178" s="12" t="s">
        <v>75</v>
      </c>
      <c r="AY178" s="157" t="s">
        <v>307</v>
      </c>
    </row>
    <row r="179" spans="2:65" s="13" customFormat="1" ht="11.25">
      <c r="B179" s="162"/>
      <c r="D179" s="152" t="s">
        <v>318</v>
      </c>
      <c r="E179" s="163" t="s">
        <v>1</v>
      </c>
      <c r="F179" s="164" t="s">
        <v>4651</v>
      </c>
      <c r="H179" s="165">
        <v>200.464</v>
      </c>
      <c r="I179" s="166"/>
      <c r="L179" s="162"/>
      <c r="M179" s="167"/>
      <c r="T179" s="168"/>
      <c r="AT179" s="163" t="s">
        <v>318</v>
      </c>
      <c r="AU179" s="163" t="s">
        <v>84</v>
      </c>
      <c r="AV179" s="13" t="s">
        <v>84</v>
      </c>
      <c r="AW179" s="13" t="s">
        <v>32</v>
      </c>
      <c r="AX179" s="13" t="s">
        <v>75</v>
      </c>
      <c r="AY179" s="163" t="s">
        <v>307</v>
      </c>
    </row>
    <row r="180" spans="2:65" s="14" customFormat="1" ht="11.25">
      <c r="B180" s="169"/>
      <c r="D180" s="152" t="s">
        <v>318</v>
      </c>
      <c r="E180" s="170" t="s">
        <v>1</v>
      </c>
      <c r="F180" s="171" t="s">
        <v>325</v>
      </c>
      <c r="H180" s="172">
        <v>347.22800000000001</v>
      </c>
      <c r="I180" s="173"/>
      <c r="L180" s="169"/>
      <c r="M180" s="174"/>
      <c r="T180" s="175"/>
      <c r="AT180" s="170" t="s">
        <v>318</v>
      </c>
      <c r="AU180" s="170" t="s">
        <v>84</v>
      </c>
      <c r="AV180" s="14" t="s">
        <v>314</v>
      </c>
      <c r="AW180" s="14" t="s">
        <v>32</v>
      </c>
      <c r="AX180" s="14" t="s">
        <v>82</v>
      </c>
      <c r="AY180" s="170" t="s">
        <v>307</v>
      </c>
    </row>
    <row r="181" spans="2:65" s="1" customFormat="1" ht="24.2" customHeight="1">
      <c r="B181" s="33"/>
      <c r="C181" s="139" t="s">
        <v>380</v>
      </c>
      <c r="D181" s="139" t="s">
        <v>309</v>
      </c>
      <c r="E181" s="140" t="s">
        <v>4652</v>
      </c>
      <c r="F181" s="141" t="s">
        <v>4653</v>
      </c>
      <c r="G181" s="142" t="s">
        <v>312</v>
      </c>
      <c r="H181" s="143">
        <v>347.22800000000001</v>
      </c>
      <c r="I181" s="144"/>
      <c r="J181" s="145">
        <f>ROUND(I181*H181,2)</f>
        <v>0</v>
      </c>
      <c r="K181" s="141" t="s">
        <v>313</v>
      </c>
      <c r="L181" s="33"/>
      <c r="M181" s="146" t="s">
        <v>1</v>
      </c>
      <c r="N181" s="147" t="s">
        <v>40</v>
      </c>
      <c r="P181" s="148">
        <f>O181*H181</f>
        <v>0</v>
      </c>
      <c r="Q181" s="148">
        <v>0</v>
      </c>
      <c r="R181" s="148">
        <f>Q181*H181</f>
        <v>0</v>
      </c>
      <c r="S181" s="148">
        <v>3.175E-2</v>
      </c>
      <c r="T181" s="149">
        <f>S181*H181</f>
        <v>11.024489000000001</v>
      </c>
      <c r="AR181" s="150" t="s">
        <v>417</v>
      </c>
      <c r="AT181" s="150" t="s">
        <v>309</v>
      </c>
      <c r="AU181" s="150" t="s">
        <v>84</v>
      </c>
      <c r="AY181" s="18" t="s">
        <v>307</v>
      </c>
      <c r="BE181" s="151">
        <f>IF(N181="základní",J181,0)</f>
        <v>0</v>
      </c>
      <c r="BF181" s="151">
        <f>IF(N181="snížená",J181,0)</f>
        <v>0</v>
      </c>
      <c r="BG181" s="151">
        <f>IF(N181="zákl. přenesená",J181,0)</f>
        <v>0</v>
      </c>
      <c r="BH181" s="151">
        <f>IF(N181="sníž. přenesená",J181,0)</f>
        <v>0</v>
      </c>
      <c r="BI181" s="151">
        <f>IF(N181="nulová",J181,0)</f>
        <v>0</v>
      </c>
      <c r="BJ181" s="18" t="s">
        <v>82</v>
      </c>
      <c r="BK181" s="151">
        <f>ROUND(I181*H181,2)</f>
        <v>0</v>
      </c>
      <c r="BL181" s="18" t="s">
        <v>417</v>
      </c>
      <c r="BM181" s="150" t="s">
        <v>4654</v>
      </c>
    </row>
    <row r="182" spans="2:65" s="1" customFormat="1" ht="19.5">
      <c r="B182" s="33"/>
      <c r="D182" s="152" t="s">
        <v>316</v>
      </c>
      <c r="F182" s="153" t="s">
        <v>4655</v>
      </c>
      <c r="I182" s="154"/>
      <c r="L182" s="33"/>
      <c r="M182" s="155"/>
      <c r="T182" s="57"/>
      <c r="AT182" s="18" t="s">
        <v>316</v>
      </c>
      <c r="AU182" s="18" t="s">
        <v>84</v>
      </c>
    </row>
    <row r="183" spans="2:65" s="12" customFormat="1" ht="11.25">
      <c r="B183" s="156"/>
      <c r="D183" s="152" t="s">
        <v>318</v>
      </c>
      <c r="E183" s="157" t="s">
        <v>1</v>
      </c>
      <c r="F183" s="158" t="s">
        <v>4648</v>
      </c>
      <c r="H183" s="157" t="s">
        <v>1</v>
      </c>
      <c r="I183" s="159"/>
      <c r="L183" s="156"/>
      <c r="M183" s="160"/>
      <c r="T183" s="161"/>
      <c r="AT183" s="157" t="s">
        <v>318</v>
      </c>
      <c r="AU183" s="157" t="s">
        <v>84</v>
      </c>
      <c r="AV183" s="12" t="s">
        <v>82</v>
      </c>
      <c r="AW183" s="12" t="s">
        <v>32</v>
      </c>
      <c r="AX183" s="12" t="s">
        <v>75</v>
      </c>
      <c r="AY183" s="157" t="s">
        <v>307</v>
      </c>
    </row>
    <row r="184" spans="2:65" s="13" customFormat="1" ht="11.25">
      <c r="B184" s="162"/>
      <c r="D184" s="152" t="s">
        <v>318</v>
      </c>
      <c r="E184" s="163" t="s">
        <v>1</v>
      </c>
      <c r="F184" s="164" t="s">
        <v>4649</v>
      </c>
      <c r="H184" s="165">
        <v>100.16</v>
      </c>
      <c r="I184" s="166"/>
      <c r="L184" s="162"/>
      <c r="M184" s="167"/>
      <c r="T184" s="168"/>
      <c r="AT184" s="163" t="s">
        <v>318</v>
      </c>
      <c r="AU184" s="163" t="s">
        <v>84</v>
      </c>
      <c r="AV184" s="13" t="s">
        <v>84</v>
      </c>
      <c r="AW184" s="13" t="s">
        <v>32</v>
      </c>
      <c r="AX184" s="13" t="s">
        <v>75</v>
      </c>
      <c r="AY184" s="163" t="s">
        <v>307</v>
      </c>
    </row>
    <row r="185" spans="2:65" s="13" customFormat="1" ht="11.25">
      <c r="B185" s="162"/>
      <c r="D185" s="152" t="s">
        <v>318</v>
      </c>
      <c r="E185" s="163" t="s">
        <v>1</v>
      </c>
      <c r="F185" s="164" t="s">
        <v>4650</v>
      </c>
      <c r="H185" s="165">
        <v>46.603999999999999</v>
      </c>
      <c r="I185" s="166"/>
      <c r="L185" s="162"/>
      <c r="M185" s="167"/>
      <c r="T185" s="168"/>
      <c r="AT185" s="163" t="s">
        <v>318</v>
      </c>
      <c r="AU185" s="163" t="s">
        <v>84</v>
      </c>
      <c r="AV185" s="13" t="s">
        <v>84</v>
      </c>
      <c r="AW185" s="13" t="s">
        <v>32</v>
      </c>
      <c r="AX185" s="13" t="s">
        <v>75</v>
      </c>
      <c r="AY185" s="163" t="s">
        <v>307</v>
      </c>
    </row>
    <row r="186" spans="2:65" s="12" customFormat="1" ht="11.25">
      <c r="B186" s="156"/>
      <c r="D186" s="152" t="s">
        <v>318</v>
      </c>
      <c r="E186" s="157" t="s">
        <v>1</v>
      </c>
      <c r="F186" s="158" t="s">
        <v>3330</v>
      </c>
      <c r="H186" s="157" t="s">
        <v>1</v>
      </c>
      <c r="I186" s="159"/>
      <c r="L186" s="156"/>
      <c r="M186" s="160"/>
      <c r="T186" s="161"/>
      <c r="AT186" s="157" t="s">
        <v>318</v>
      </c>
      <c r="AU186" s="157" t="s">
        <v>84</v>
      </c>
      <c r="AV186" s="12" t="s">
        <v>82</v>
      </c>
      <c r="AW186" s="12" t="s">
        <v>32</v>
      </c>
      <c r="AX186" s="12" t="s">
        <v>75</v>
      </c>
      <c r="AY186" s="157" t="s">
        <v>307</v>
      </c>
    </row>
    <row r="187" spans="2:65" s="13" customFormat="1" ht="11.25">
      <c r="B187" s="162"/>
      <c r="D187" s="152" t="s">
        <v>318</v>
      </c>
      <c r="E187" s="163" t="s">
        <v>1</v>
      </c>
      <c r="F187" s="164" t="s">
        <v>4651</v>
      </c>
      <c r="H187" s="165">
        <v>200.464</v>
      </c>
      <c r="I187" s="166"/>
      <c r="L187" s="162"/>
      <c r="M187" s="167"/>
      <c r="T187" s="168"/>
      <c r="AT187" s="163" t="s">
        <v>318</v>
      </c>
      <c r="AU187" s="163" t="s">
        <v>84</v>
      </c>
      <c r="AV187" s="13" t="s">
        <v>84</v>
      </c>
      <c r="AW187" s="13" t="s">
        <v>32</v>
      </c>
      <c r="AX187" s="13" t="s">
        <v>75</v>
      </c>
      <c r="AY187" s="163" t="s">
        <v>307</v>
      </c>
    </row>
    <row r="188" spans="2:65" s="14" customFormat="1" ht="11.25">
      <c r="B188" s="169"/>
      <c r="D188" s="152" t="s">
        <v>318</v>
      </c>
      <c r="E188" s="170" t="s">
        <v>1</v>
      </c>
      <c r="F188" s="171" t="s">
        <v>325</v>
      </c>
      <c r="H188" s="172">
        <v>347.22800000000001</v>
      </c>
      <c r="I188" s="173"/>
      <c r="L188" s="169"/>
      <c r="M188" s="174"/>
      <c r="T188" s="175"/>
      <c r="AT188" s="170" t="s">
        <v>318</v>
      </c>
      <c r="AU188" s="170" t="s">
        <v>84</v>
      </c>
      <c r="AV188" s="14" t="s">
        <v>314</v>
      </c>
      <c r="AW188" s="14" t="s">
        <v>32</v>
      </c>
      <c r="AX188" s="14" t="s">
        <v>82</v>
      </c>
      <c r="AY188" s="170" t="s">
        <v>307</v>
      </c>
    </row>
    <row r="189" spans="2:65" s="1" customFormat="1" ht="37.9" customHeight="1">
      <c r="B189" s="33"/>
      <c r="C189" s="139" t="s">
        <v>385</v>
      </c>
      <c r="D189" s="139" t="s">
        <v>309</v>
      </c>
      <c r="E189" s="140" t="s">
        <v>1535</v>
      </c>
      <c r="F189" s="141" t="s">
        <v>1536</v>
      </c>
      <c r="G189" s="142" t="s">
        <v>364</v>
      </c>
      <c r="H189" s="143">
        <v>7.7949999999999999</v>
      </c>
      <c r="I189" s="144"/>
      <c r="J189" s="145">
        <f>ROUND(I189*H189,2)</f>
        <v>0</v>
      </c>
      <c r="K189" s="141" t="s">
        <v>313</v>
      </c>
      <c r="L189" s="33"/>
      <c r="M189" s="146" t="s">
        <v>1</v>
      </c>
      <c r="N189" s="147" t="s">
        <v>40</v>
      </c>
      <c r="P189" s="148">
        <f>O189*H189</f>
        <v>0</v>
      </c>
      <c r="Q189" s="148">
        <v>0</v>
      </c>
      <c r="R189" s="148">
        <f>Q189*H189</f>
        <v>0</v>
      </c>
      <c r="S189" s="148">
        <v>0</v>
      </c>
      <c r="T189" s="149">
        <f>S189*H189</f>
        <v>0</v>
      </c>
      <c r="AR189" s="150" t="s">
        <v>417</v>
      </c>
      <c r="AT189" s="150" t="s">
        <v>309</v>
      </c>
      <c r="AU189" s="150" t="s">
        <v>84</v>
      </c>
      <c r="AY189" s="18" t="s">
        <v>307</v>
      </c>
      <c r="BE189" s="151">
        <f>IF(N189="základní",J189,0)</f>
        <v>0</v>
      </c>
      <c r="BF189" s="151">
        <f>IF(N189="snížená",J189,0)</f>
        <v>0</v>
      </c>
      <c r="BG189" s="151">
        <f>IF(N189="zákl. přenesená",J189,0)</f>
        <v>0</v>
      </c>
      <c r="BH189" s="151">
        <f>IF(N189="sníž. přenesená",J189,0)</f>
        <v>0</v>
      </c>
      <c r="BI189" s="151">
        <f>IF(N189="nulová",J189,0)</f>
        <v>0</v>
      </c>
      <c r="BJ189" s="18" t="s">
        <v>82</v>
      </c>
      <c r="BK189" s="151">
        <f>ROUND(I189*H189,2)</f>
        <v>0</v>
      </c>
      <c r="BL189" s="18" t="s">
        <v>417</v>
      </c>
      <c r="BM189" s="150" t="s">
        <v>3963</v>
      </c>
    </row>
    <row r="190" spans="2:65" s="1" customFormat="1" ht="48.75">
      <c r="B190" s="33"/>
      <c r="D190" s="152" t="s">
        <v>316</v>
      </c>
      <c r="F190" s="153" t="s">
        <v>1538</v>
      </c>
      <c r="I190" s="154"/>
      <c r="L190" s="33"/>
      <c r="M190" s="155"/>
      <c r="T190" s="57"/>
      <c r="AT190" s="18" t="s">
        <v>316</v>
      </c>
      <c r="AU190" s="18" t="s">
        <v>84</v>
      </c>
    </row>
    <row r="191" spans="2:65" s="11" customFormat="1" ht="22.9" customHeight="1">
      <c r="B191" s="127"/>
      <c r="D191" s="128" t="s">
        <v>74</v>
      </c>
      <c r="E191" s="137" t="s">
        <v>1565</v>
      </c>
      <c r="F191" s="137" t="s">
        <v>1566</v>
      </c>
      <c r="I191" s="130"/>
      <c r="J191" s="138">
        <f>BK191</f>
        <v>0</v>
      </c>
      <c r="L191" s="127"/>
      <c r="M191" s="132"/>
      <c r="P191" s="133">
        <f>SUM(P192:P199)</f>
        <v>0</v>
      </c>
      <c r="R191" s="133">
        <f>SUM(R192:R199)</f>
        <v>0.05</v>
      </c>
      <c r="T191" s="134">
        <f>SUM(T192:T199)</f>
        <v>0</v>
      </c>
      <c r="AR191" s="128" t="s">
        <v>84</v>
      </c>
      <c r="AT191" s="135" t="s">
        <v>74</v>
      </c>
      <c r="AU191" s="135" t="s">
        <v>82</v>
      </c>
      <c r="AY191" s="128" t="s">
        <v>307</v>
      </c>
      <c r="BK191" s="136">
        <f>SUM(BK192:BK199)</f>
        <v>0</v>
      </c>
    </row>
    <row r="192" spans="2:65" s="1" customFormat="1" ht="24.2" customHeight="1">
      <c r="B192" s="33"/>
      <c r="C192" s="139" t="s">
        <v>8</v>
      </c>
      <c r="D192" s="139" t="s">
        <v>309</v>
      </c>
      <c r="E192" s="140" t="s">
        <v>4656</v>
      </c>
      <c r="F192" s="141" t="s">
        <v>4657</v>
      </c>
      <c r="G192" s="142" t="s">
        <v>514</v>
      </c>
      <c r="H192" s="143">
        <v>1</v>
      </c>
      <c r="I192" s="144"/>
      <c r="J192" s="145">
        <f>ROUND(I192*H192,2)</f>
        <v>0</v>
      </c>
      <c r="K192" s="141" t="s">
        <v>1</v>
      </c>
      <c r="L192" s="33"/>
      <c r="M192" s="146" t="s">
        <v>1</v>
      </c>
      <c r="N192" s="147" t="s">
        <v>40</v>
      </c>
      <c r="P192" s="148">
        <f>O192*H192</f>
        <v>0</v>
      </c>
      <c r="Q192" s="148">
        <v>3.5000000000000003E-2</v>
      </c>
      <c r="R192" s="148">
        <f>Q192*H192</f>
        <v>3.5000000000000003E-2</v>
      </c>
      <c r="S192" s="148">
        <v>0</v>
      </c>
      <c r="T192" s="149">
        <f>S192*H192</f>
        <v>0</v>
      </c>
      <c r="AR192" s="150" t="s">
        <v>417</v>
      </c>
      <c r="AT192" s="150" t="s">
        <v>309</v>
      </c>
      <c r="AU192" s="150" t="s">
        <v>84</v>
      </c>
      <c r="AY192" s="18" t="s">
        <v>307</v>
      </c>
      <c r="BE192" s="151">
        <f>IF(N192="základní",J192,0)</f>
        <v>0</v>
      </c>
      <c r="BF192" s="151">
        <f>IF(N192="snížená",J192,0)</f>
        <v>0</v>
      </c>
      <c r="BG192" s="151">
        <f>IF(N192="zákl. přenesená",J192,0)</f>
        <v>0</v>
      </c>
      <c r="BH192" s="151">
        <f>IF(N192="sníž. přenesená",J192,0)</f>
        <v>0</v>
      </c>
      <c r="BI192" s="151">
        <f>IF(N192="nulová",J192,0)</f>
        <v>0</v>
      </c>
      <c r="BJ192" s="18" t="s">
        <v>82</v>
      </c>
      <c r="BK192" s="151">
        <f>ROUND(I192*H192,2)</f>
        <v>0</v>
      </c>
      <c r="BL192" s="18" t="s">
        <v>417</v>
      </c>
      <c r="BM192" s="150" t="s">
        <v>4658</v>
      </c>
    </row>
    <row r="193" spans="2:65" s="1" customFormat="1" ht="39">
      <c r="B193" s="33"/>
      <c r="D193" s="152" t="s">
        <v>316</v>
      </c>
      <c r="F193" s="153" t="s">
        <v>4659</v>
      </c>
      <c r="I193" s="154"/>
      <c r="L193" s="33"/>
      <c r="M193" s="155"/>
      <c r="T193" s="57"/>
      <c r="AT193" s="18" t="s">
        <v>316</v>
      </c>
      <c r="AU193" s="18" t="s">
        <v>84</v>
      </c>
    </row>
    <row r="194" spans="2:65" s="1" customFormat="1" ht="29.25">
      <c r="B194" s="33"/>
      <c r="D194" s="152" t="s">
        <v>357</v>
      </c>
      <c r="F194" s="176" t="s">
        <v>4660</v>
      </c>
      <c r="I194" s="154"/>
      <c r="L194" s="33"/>
      <c r="M194" s="155"/>
      <c r="T194" s="57"/>
      <c r="AT194" s="18" t="s">
        <v>357</v>
      </c>
      <c r="AU194" s="18" t="s">
        <v>84</v>
      </c>
    </row>
    <row r="195" spans="2:65" s="1" customFormat="1" ht="33" customHeight="1">
      <c r="B195" s="33"/>
      <c r="C195" s="139" t="s">
        <v>395</v>
      </c>
      <c r="D195" s="139" t="s">
        <v>309</v>
      </c>
      <c r="E195" s="140" t="s">
        <v>4661</v>
      </c>
      <c r="F195" s="141" t="s">
        <v>4662</v>
      </c>
      <c r="G195" s="142" t="s">
        <v>514</v>
      </c>
      <c r="H195" s="143">
        <v>1</v>
      </c>
      <c r="I195" s="144"/>
      <c r="J195" s="145">
        <f>ROUND(I195*H195,2)</f>
        <v>0</v>
      </c>
      <c r="K195" s="141" t="s">
        <v>1</v>
      </c>
      <c r="L195" s="33"/>
      <c r="M195" s="146" t="s">
        <v>1</v>
      </c>
      <c r="N195" s="147" t="s">
        <v>40</v>
      </c>
      <c r="P195" s="148">
        <f>O195*H195</f>
        <v>0</v>
      </c>
      <c r="Q195" s="148">
        <v>1.4999999999999999E-2</v>
      </c>
      <c r="R195" s="148">
        <f>Q195*H195</f>
        <v>1.4999999999999999E-2</v>
      </c>
      <c r="S195" s="148">
        <v>0</v>
      </c>
      <c r="T195" s="149">
        <f>S195*H195</f>
        <v>0</v>
      </c>
      <c r="AR195" s="150" t="s">
        <v>417</v>
      </c>
      <c r="AT195" s="150" t="s">
        <v>309</v>
      </c>
      <c r="AU195" s="150" t="s">
        <v>84</v>
      </c>
      <c r="AY195" s="18" t="s">
        <v>307</v>
      </c>
      <c r="BE195" s="151">
        <f>IF(N195="základní",J195,0)</f>
        <v>0</v>
      </c>
      <c r="BF195" s="151">
        <f>IF(N195="snížená",J195,0)</f>
        <v>0</v>
      </c>
      <c r="BG195" s="151">
        <f>IF(N195="zákl. přenesená",J195,0)</f>
        <v>0</v>
      </c>
      <c r="BH195" s="151">
        <f>IF(N195="sníž. přenesená",J195,0)</f>
        <v>0</v>
      </c>
      <c r="BI195" s="151">
        <f>IF(N195="nulová",J195,0)</f>
        <v>0</v>
      </c>
      <c r="BJ195" s="18" t="s">
        <v>82</v>
      </c>
      <c r="BK195" s="151">
        <f>ROUND(I195*H195,2)</f>
        <v>0</v>
      </c>
      <c r="BL195" s="18" t="s">
        <v>417</v>
      </c>
      <c r="BM195" s="150" t="s">
        <v>4663</v>
      </c>
    </row>
    <row r="196" spans="2:65" s="1" customFormat="1" ht="19.5">
      <c r="B196" s="33"/>
      <c r="D196" s="152" t="s">
        <v>316</v>
      </c>
      <c r="F196" s="153" t="s">
        <v>4662</v>
      </c>
      <c r="I196" s="154"/>
      <c r="L196" s="33"/>
      <c r="M196" s="155"/>
      <c r="T196" s="57"/>
      <c r="AT196" s="18" t="s">
        <v>316</v>
      </c>
      <c r="AU196" s="18" t="s">
        <v>84</v>
      </c>
    </row>
    <row r="197" spans="2:65" s="1" customFormat="1" ht="19.5">
      <c r="B197" s="33"/>
      <c r="D197" s="152" t="s">
        <v>357</v>
      </c>
      <c r="F197" s="176" t="s">
        <v>4664</v>
      </c>
      <c r="I197" s="154"/>
      <c r="L197" s="33"/>
      <c r="M197" s="155"/>
      <c r="T197" s="57"/>
      <c r="AT197" s="18" t="s">
        <v>357</v>
      </c>
      <c r="AU197" s="18" t="s">
        <v>84</v>
      </c>
    </row>
    <row r="198" spans="2:65" s="1" customFormat="1" ht="33" customHeight="1">
      <c r="B198" s="33"/>
      <c r="C198" s="139" t="s">
        <v>402</v>
      </c>
      <c r="D198" s="139" t="s">
        <v>309</v>
      </c>
      <c r="E198" s="140" t="s">
        <v>1694</v>
      </c>
      <c r="F198" s="141" t="s">
        <v>1695</v>
      </c>
      <c r="G198" s="142" t="s">
        <v>364</v>
      </c>
      <c r="H198" s="143">
        <v>0.05</v>
      </c>
      <c r="I198" s="144"/>
      <c r="J198" s="145">
        <f>ROUND(I198*H198,2)</f>
        <v>0</v>
      </c>
      <c r="K198" s="141" t="s">
        <v>313</v>
      </c>
      <c r="L198" s="33"/>
      <c r="M198" s="146" t="s">
        <v>1</v>
      </c>
      <c r="N198" s="147" t="s">
        <v>40</v>
      </c>
      <c r="P198" s="148">
        <f>O198*H198</f>
        <v>0</v>
      </c>
      <c r="Q198" s="148">
        <v>0</v>
      </c>
      <c r="R198" s="148">
        <f>Q198*H198</f>
        <v>0</v>
      </c>
      <c r="S198" s="148">
        <v>0</v>
      </c>
      <c r="T198" s="149">
        <f>S198*H198</f>
        <v>0</v>
      </c>
      <c r="AR198" s="150" t="s">
        <v>417</v>
      </c>
      <c r="AT198" s="150" t="s">
        <v>309</v>
      </c>
      <c r="AU198" s="150" t="s">
        <v>84</v>
      </c>
      <c r="AY198" s="18" t="s">
        <v>307</v>
      </c>
      <c r="BE198" s="151">
        <f>IF(N198="základní",J198,0)</f>
        <v>0</v>
      </c>
      <c r="BF198" s="151">
        <f>IF(N198="snížená",J198,0)</f>
        <v>0</v>
      </c>
      <c r="BG198" s="151">
        <f>IF(N198="zákl. přenesená",J198,0)</f>
        <v>0</v>
      </c>
      <c r="BH198" s="151">
        <f>IF(N198="sníž. přenesená",J198,0)</f>
        <v>0</v>
      </c>
      <c r="BI198" s="151">
        <f>IF(N198="nulová",J198,0)</f>
        <v>0</v>
      </c>
      <c r="BJ198" s="18" t="s">
        <v>82</v>
      </c>
      <c r="BK198" s="151">
        <f>ROUND(I198*H198,2)</f>
        <v>0</v>
      </c>
      <c r="BL198" s="18" t="s">
        <v>417</v>
      </c>
      <c r="BM198" s="150" t="s">
        <v>4665</v>
      </c>
    </row>
    <row r="199" spans="2:65" s="1" customFormat="1" ht="29.25">
      <c r="B199" s="33"/>
      <c r="D199" s="152" t="s">
        <v>316</v>
      </c>
      <c r="F199" s="153" t="s">
        <v>1697</v>
      </c>
      <c r="I199" s="154"/>
      <c r="L199" s="33"/>
      <c r="M199" s="155"/>
      <c r="T199" s="57"/>
      <c r="AT199" s="18" t="s">
        <v>316</v>
      </c>
      <c r="AU199" s="18" t="s">
        <v>84</v>
      </c>
    </row>
    <row r="200" spans="2:65" s="11" customFormat="1" ht="22.9" customHeight="1">
      <c r="B200" s="127"/>
      <c r="D200" s="128" t="s">
        <v>74</v>
      </c>
      <c r="E200" s="137" t="s">
        <v>1698</v>
      </c>
      <c r="F200" s="137" t="s">
        <v>1699</v>
      </c>
      <c r="I200" s="130"/>
      <c r="J200" s="138">
        <f>BK200</f>
        <v>0</v>
      </c>
      <c r="L200" s="127"/>
      <c r="M200" s="132"/>
      <c r="P200" s="133">
        <f>SUM(P201:P208)</f>
        <v>0</v>
      </c>
      <c r="R200" s="133">
        <f>SUM(R201:R208)</f>
        <v>1.0499999999999998</v>
      </c>
      <c r="T200" s="134">
        <f>SUM(T201:T208)</f>
        <v>0</v>
      </c>
      <c r="AR200" s="128" t="s">
        <v>84</v>
      </c>
      <c r="AT200" s="135" t="s">
        <v>74</v>
      </c>
      <c r="AU200" s="135" t="s">
        <v>82</v>
      </c>
      <c r="AY200" s="128" t="s">
        <v>307</v>
      </c>
      <c r="BK200" s="136">
        <f>SUM(BK201:BK208)</f>
        <v>0</v>
      </c>
    </row>
    <row r="201" spans="2:65" s="1" customFormat="1" ht="33" customHeight="1">
      <c r="B201" s="33"/>
      <c r="C201" s="139" t="s">
        <v>448</v>
      </c>
      <c r="D201" s="139" t="s">
        <v>309</v>
      </c>
      <c r="E201" s="140" t="s">
        <v>4666</v>
      </c>
      <c r="F201" s="141" t="s">
        <v>4667</v>
      </c>
      <c r="G201" s="142" t="s">
        <v>521</v>
      </c>
      <c r="H201" s="143">
        <v>1</v>
      </c>
      <c r="I201" s="144"/>
      <c r="J201" s="145">
        <f>ROUND(I201*H201,2)</f>
        <v>0</v>
      </c>
      <c r="K201" s="141" t="s">
        <v>1</v>
      </c>
      <c r="L201" s="33"/>
      <c r="M201" s="146" t="s">
        <v>1</v>
      </c>
      <c r="N201" s="147" t="s">
        <v>40</v>
      </c>
      <c r="P201" s="148">
        <f>O201*H201</f>
        <v>0</v>
      </c>
      <c r="Q201" s="148">
        <v>0.35</v>
      </c>
      <c r="R201" s="148">
        <f>Q201*H201</f>
        <v>0.35</v>
      </c>
      <c r="S201" s="148">
        <v>0</v>
      </c>
      <c r="T201" s="149">
        <f>S201*H201</f>
        <v>0</v>
      </c>
      <c r="AR201" s="150" t="s">
        <v>314</v>
      </c>
      <c r="AT201" s="150" t="s">
        <v>309</v>
      </c>
      <c r="AU201" s="150" t="s">
        <v>84</v>
      </c>
      <c r="AY201" s="18" t="s">
        <v>307</v>
      </c>
      <c r="BE201" s="151">
        <f>IF(N201="základní",J201,0)</f>
        <v>0</v>
      </c>
      <c r="BF201" s="151">
        <f>IF(N201="snížená",J201,0)</f>
        <v>0</v>
      </c>
      <c r="BG201" s="151">
        <f>IF(N201="zákl. přenesená",J201,0)</f>
        <v>0</v>
      </c>
      <c r="BH201" s="151">
        <f>IF(N201="sníž. přenesená",J201,0)</f>
        <v>0</v>
      </c>
      <c r="BI201" s="151">
        <f>IF(N201="nulová",J201,0)</f>
        <v>0</v>
      </c>
      <c r="BJ201" s="18" t="s">
        <v>82</v>
      </c>
      <c r="BK201" s="151">
        <f>ROUND(I201*H201,2)</f>
        <v>0</v>
      </c>
      <c r="BL201" s="18" t="s">
        <v>314</v>
      </c>
      <c r="BM201" s="150" t="s">
        <v>4668</v>
      </c>
    </row>
    <row r="202" spans="2:65" s="1" customFormat="1" ht="19.5">
      <c r="B202" s="33"/>
      <c r="D202" s="152" t="s">
        <v>316</v>
      </c>
      <c r="F202" s="153" t="s">
        <v>4667</v>
      </c>
      <c r="I202" s="154"/>
      <c r="L202" s="33"/>
      <c r="M202" s="155"/>
      <c r="T202" s="57"/>
      <c r="AT202" s="18" t="s">
        <v>316</v>
      </c>
      <c r="AU202" s="18" t="s">
        <v>84</v>
      </c>
    </row>
    <row r="203" spans="2:65" s="1" customFormat="1" ht="16.5" customHeight="1">
      <c r="B203" s="33"/>
      <c r="C203" s="139" t="s">
        <v>7</v>
      </c>
      <c r="D203" s="139" t="s">
        <v>309</v>
      </c>
      <c r="E203" s="140" t="s">
        <v>4669</v>
      </c>
      <c r="F203" s="141" t="s">
        <v>4670</v>
      </c>
      <c r="G203" s="142" t="s">
        <v>521</v>
      </c>
      <c r="H203" s="143">
        <v>1</v>
      </c>
      <c r="I203" s="144"/>
      <c r="J203" s="145">
        <f>ROUND(I203*H203,2)</f>
        <v>0</v>
      </c>
      <c r="K203" s="141" t="s">
        <v>1</v>
      </c>
      <c r="L203" s="33"/>
      <c r="M203" s="146" t="s">
        <v>1</v>
      </c>
      <c r="N203" s="147" t="s">
        <v>40</v>
      </c>
      <c r="P203" s="148">
        <f>O203*H203</f>
        <v>0</v>
      </c>
      <c r="Q203" s="148">
        <v>0.35</v>
      </c>
      <c r="R203" s="148">
        <f>Q203*H203</f>
        <v>0.35</v>
      </c>
      <c r="S203" s="148">
        <v>0</v>
      </c>
      <c r="T203" s="149">
        <f>S203*H203</f>
        <v>0</v>
      </c>
      <c r="AR203" s="150" t="s">
        <v>314</v>
      </c>
      <c r="AT203" s="150" t="s">
        <v>309</v>
      </c>
      <c r="AU203" s="150" t="s">
        <v>84</v>
      </c>
      <c r="AY203" s="18" t="s">
        <v>307</v>
      </c>
      <c r="BE203" s="151">
        <f>IF(N203="základní",J203,0)</f>
        <v>0</v>
      </c>
      <c r="BF203" s="151">
        <f>IF(N203="snížená",J203,0)</f>
        <v>0</v>
      </c>
      <c r="BG203" s="151">
        <f>IF(N203="zákl. přenesená",J203,0)</f>
        <v>0</v>
      </c>
      <c r="BH203" s="151">
        <f>IF(N203="sníž. přenesená",J203,0)</f>
        <v>0</v>
      </c>
      <c r="BI203" s="151">
        <f>IF(N203="nulová",J203,0)</f>
        <v>0</v>
      </c>
      <c r="BJ203" s="18" t="s">
        <v>82</v>
      </c>
      <c r="BK203" s="151">
        <f>ROUND(I203*H203,2)</f>
        <v>0</v>
      </c>
      <c r="BL203" s="18" t="s">
        <v>314</v>
      </c>
      <c r="BM203" s="150" t="s">
        <v>4671</v>
      </c>
    </row>
    <row r="204" spans="2:65" s="1" customFormat="1" ht="11.25">
      <c r="B204" s="33"/>
      <c r="D204" s="152" t="s">
        <v>316</v>
      </c>
      <c r="F204" s="153" t="s">
        <v>4670</v>
      </c>
      <c r="I204" s="154"/>
      <c r="L204" s="33"/>
      <c r="M204" s="155"/>
      <c r="T204" s="57"/>
      <c r="AT204" s="18" t="s">
        <v>316</v>
      </c>
      <c r="AU204" s="18" t="s">
        <v>84</v>
      </c>
    </row>
    <row r="205" spans="2:65" s="1" customFormat="1" ht="37.9" customHeight="1">
      <c r="B205" s="33"/>
      <c r="C205" s="139" t="s">
        <v>459</v>
      </c>
      <c r="D205" s="139" t="s">
        <v>309</v>
      </c>
      <c r="E205" s="140" t="s">
        <v>4672</v>
      </c>
      <c r="F205" s="141" t="s">
        <v>4673</v>
      </c>
      <c r="G205" s="142" t="s">
        <v>521</v>
      </c>
      <c r="H205" s="143">
        <v>1</v>
      </c>
      <c r="I205" s="144"/>
      <c r="J205" s="145">
        <f>ROUND(I205*H205,2)</f>
        <v>0</v>
      </c>
      <c r="K205" s="141" t="s">
        <v>1</v>
      </c>
      <c r="L205" s="33"/>
      <c r="M205" s="146" t="s">
        <v>1</v>
      </c>
      <c r="N205" s="147" t="s">
        <v>40</v>
      </c>
      <c r="P205" s="148">
        <f>O205*H205</f>
        <v>0</v>
      </c>
      <c r="Q205" s="148">
        <v>0.35</v>
      </c>
      <c r="R205" s="148">
        <f>Q205*H205</f>
        <v>0.35</v>
      </c>
      <c r="S205" s="148">
        <v>0</v>
      </c>
      <c r="T205" s="149">
        <f>S205*H205</f>
        <v>0</v>
      </c>
      <c r="AR205" s="150" t="s">
        <v>314</v>
      </c>
      <c r="AT205" s="150" t="s">
        <v>309</v>
      </c>
      <c r="AU205" s="150" t="s">
        <v>84</v>
      </c>
      <c r="AY205" s="18" t="s">
        <v>307</v>
      </c>
      <c r="BE205" s="151">
        <f>IF(N205="základní",J205,0)</f>
        <v>0</v>
      </c>
      <c r="BF205" s="151">
        <f>IF(N205="snížená",J205,0)</f>
        <v>0</v>
      </c>
      <c r="BG205" s="151">
        <f>IF(N205="zákl. přenesená",J205,0)</f>
        <v>0</v>
      </c>
      <c r="BH205" s="151">
        <f>IF(N205="sníž. přenesená",J205,0)</f>
        <v>0</v>
      </c>
      <c r="BI205" s="151">
        <f>IF(N205="nulová",J205,0)</f>
        <v>0</v>
      </c>
      <c r="BJ205" s="18" t="s">
        <v>82</v>
      </c>
      <c r="BK205" s="151">
        <f>ROUND(I205*H205,2)</f>
        <v>0</v>
      </c>
      <c r="BL205" s="18" t="s">
        <v>314</v>
      </c>
      <c r="BM205" s="150" t="s">
        <v>4674</v>
      </c>
    </row>
    <row r="206" spans="2:65" s="1" customFormat="1" ht="19.5">
      <c r="B206" s="33"/>
      <c r="D206" s="152" t="s">
        <v>316</v>
      </c>
      <c r="F206" s="153" t="s">
        <v>4673</v>
      </c>
      <c r="I206" s="154"/>
      <c r="L206" s="33"/>
      <c r="M206" s="155"/>
      <c r="T206" s="57"/>
      <c r="AT206" s="18" t="s">
        <v>316</v>
      </c>
      <c r="AU206" s="18" t="s">
        <v>84</v>
      </c>
    </row>
    <row r="207" spans="2:65" s="1" customFormat="1" ht="33" customHeight="1">
      <c r="B207" s="33"/>
      <c r="C207" s="139" t="s">
        <v>417</v>
      </c>
      <c r="D207" s="139" t="s">
        <v>309</v>
      </c>
      <c r="E207" s="140" t="s">
        <v>1821</v>
      </c>
      <c r="F207" s="141" t="s">
        <v>1822</v>
      </c>
      <c r="G207" s="142" t="s">
        <v>364</v>
      </c>
      <c r="H207" s="143">
        <v>0.35</v>
      </c>
      <c r="I207" s="144"/>
      <c r="J207" s="145">
        <f>ROUND(I207*H207,2)</f>
        <v>0</v>
      </c>
      <c r="K207" s="141" t="s">
        <v>313</v>
      </c>
      <c r="L207" s="33"/>
      <c r="M207" s="146" t="s">
        <v>1</v>
      </c>
      <c r="N207" s="147" t="s">
        <v>40</v>
      </c>
      <c r="P207" s="148">
        <f>O207*H207</f>
        <v>0</v>
      </c>
      <c r="Q207" s="148">
        <v>0</v>
      </c>
      <c r="R207" s="148">
        <f>Q207*H207</f>
        <v>0</v>
      </c>
      <c r="S207" s="148">
        <v>0</v>
      </c>
      <c r="T207" s="149">
        <f>S207*H207</f>
        <v>0</v>
      </c>
      <c r="AR207" s="150" t="s">
        <v>417</v>
      </c>
      <c r="AT207" s="150" t="s">
        <v>309</v>
      </c>
      <c r="AU207" s="150" t="s">
        <v>84</v>
      </c>
      <c r="AY207" s="18" t="s">
        <v>307</v>
      </c>
      <c r="BE207" s="151">
        <f>IF(N207="základní",J207,0)</f>
        <v>0</v>
      </c>
      <c r="BF207" s="151">
        <f>IF(N207="snížená",J207,0)</f>
        <v>0</v>
      </c>
      <c r="BG207" s="151">
        <f>IF(N207="zákl. přenesená",J207,0)</f>
        <v>0</v>
      </c>
      <c r="BH207" s="151">
        <f>IF(N207="sníž. přenesená",J207,0)</f>
        <v>0</v>
      </c>
      <c r="BI207" s="151">
        <f>IF(N207="nulová",J207,0)</f>
        <v>0</v>
      </c>
      <c r="BJ207" s="18" t="s">
        <v>82</v>
      </c>
      <c r="BK207" s="151">
        <f>ROUND(I207*H207,2)</f>
        <v>0</v>
      </c>
      <c r="BL207" s="18" t="s">
        <v>417</v>
      </c>
      <c r="BM207" s="150" t="s">
        <v>4675</v>
      </c>
    </row>
    <row r="208" spans="2:65" s="1" customFormat="1" ht="29.25">
      <c r="B208" s="33"/>
      <c r="D208" s="152" t="s">
        <v>316</v>
      </c>
      <c r="F208" s="153" t="s">
        <v>1824</v>
      </c>
      <c r="I208" s="154"/>
      <c r="L208" s="33"/>
      <c r="M208" s="204"/>
      <c r="N208" s="205"/>
      <c r="O208" s="205"/>
      <c r="P208" s="205"/>
      <c r="Q208" s="205"/>
      <c r="R208" s="205"/>
      <c r="S208" s="205"/>
      <c r="T208" s="206"/>
      <c r="AT208" s="18" t="s">
        <v>316</v>
      </c>
      <c r="AU208" s="18" t="s">
        <v>84</v>
      </c>
    </row>
    <row r="209" spans="2:12" s="1" customFormat="1" ht="6.95" customHeight="1">
      <c r="B209" s="45"/>
      <c r="C209" s="46"/>
      <c r="D209" s="46"/>
      <c r="E209" s="46"/>
      <c r="F209" s="46"/>
      <c r="G209" s="46"/>
      <c r="H209" s="46"/>
      <c r="I209" s="46"/>
      <c r="J209" s="46"/>
      <c r="K209" s="46"/>
      <c r="L209" s="33"/>
    </row>
  </sheetData>
  <sheetProtection algorithmName="SHA-512" hashValue="XVetgKBYAVjp/qasOx6CjpLZuWoLti3wTpXivfIw8GwOXNTAkXU8ls2GDW1cTMc2j/PsT1rpw7CCbXkELSxlpA==" saltValue="x9h0v5b4G2YNVuK1R6ctYkg8A6k6Fwx6EXacflzCuzII9dY417q+jWfT/Msy64roq7zXLPTD9n9bwsZuFS4C5g==" spinCount="100000" sheet="1" objects="1" scenarios="1" formatColumns="0" formatRows="0" autoFilter="0"/>
  <autoFilter ref="C130:K208" xr:uid="{00000000-0009-0000-0000-000003000000}"/>
  <mergeCells count="12">
    <mergeCell ref="E123:H123"/>
    <mergeCell ref="L2:V2"/>
    <mergeCell ref="E85:H85"/>
    <mergeCell ref="E87:H87"/>
    <mergeCell ref="E89:H89"/>
    <mergeCell ref="E119:H119"/>
    <mergeCell ref="E121:H121"/>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2:BM552"/>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56"/>
      <c r="M2" s="256"/>
      <c r="N2" s="256"/>
      <c r="O2" s="256"/>
      <c r="P2" s="256"/>
      <c r="Q2" s="256"/>
      <c r="R2" s="256"/>
      <c r="S2" s="256"/>
      <c r="T2" s="256"/>
      <c r="U2" s="256"/>
      <c r="V2" s="256"/>
      <c r="AT2" s="18" t="s">
        <v>101</v>
      </c>
    </row>
    <row r="3" spans="2:46" ht="6.95" customHeight="1">
      <c r="B3" s="19"/>
      <c r="C3" s="20"/>
      <c r="D3" s="20"/>
      <c r="E3" s="20"/>
      <c r="F3" s="20"/>
      <c r="G3" s="20"/>
      <c r="H3" s="20"/>
      <c r="I3" s="20"/>
      <c r="J3" s="20"/>
      <c r="K3" s="20"/>
      <c r="L3" s="21"/>
      <c r="AT3" s="18" t="s">
        <v>84</v>
      </c>
    </row>
    <row r="4" spans="2:46" ht="24.95" customHeight="1">
      <c r="B4" s="21"/>
      <c r="D4" s="22" t="s">
        <v>164</v>
      </c>
      <c r="L4" s="21"/>
      <c r="M4" s="95" t="s">
        <v>10</v>
      </c>
      <c r="AT4" s="18" t="s">
        <v>4</v>
      </c>
    </row>
    <row r="5" spans="2:46" ht="6.95" customHeight="1">
      <c r="B5" s="21"/>
      <c r="L5" s="21"/>
    </row>
    <row r="6" spans="2:46" ht="12" customHeight="1">
      <c r="B6" s="21"/>
      <c r="D6" s="28" t="s">
        <v>16</v>
      </c>
      <c r="L6" s="21"/>
    </row>
    <row r="7" spans="2:46" ht="16.5" customHeight="1">
      <c r="B7" s="21"/>
      <c r="E7" s="271" t="str">
        <f>'Rekapitulace stavby'!K6</f>
        <v>ZŠ Dědina - nástavba - REVIZE č. 2</v>
      </c>
      <c r="F7" s="272"/>
      <c r="G7" s="272"/>
      <c r="H7" s="272"/>
      <c r="L7" s="21"/>
    </row>
    <row r="8" spans="2:46" ht="12" customHeight="1">
      <c r="B8" s="21"/>
      <c r="D8" s="28" t="s">
        <v>173</v>
      </c>
      <c r="L8" s="21"/>
    </row>
    <row r="9" spans="2:46" s="1" customFormat="1" ht="16.5" customHeight="1">
      <c r="B9" s="33"/>
      <c r="E9" s="271" t="s">
        <v>4676</v>
      </c>
      <c r="F9" s="273"/>
      <c r="G9" s="273"/>
      <c r="H9" s="273"/>
      <c r="L9" s="33"/>
    </row>
    <row r="10" spans="2:46" s="1" customFormat="1" ht="12" customHeight="1">
      <c r="B10" s="33"/>
      <c r="D10" s="28" t="s">
        <v>179</v>
      </c>
      <c r="L10" s="33"/>
    </row>
    <row r="11" spans="2:46" s="1" customFormat="1" ht="16.5" customHeight="1">
      <c r="B11" s="33"/>
      <c r="E11" s="236" t="s">
        <v>4677</v>
      </c>
      <c r="F11" s="273"/>
      <c r="G11" s="273"/>
      <c r="H11" s="273"/>
      <c r="L11" s="33"/>
    </row>
    <row r="12" spans="2:46" s="1" customFormat="1" ht="11.25">
      <c r="B12" s="33"/>
      <c r="L12" s="33"/>
    </row>
    <row r="13" spans="2:46" s="1" customFormat="1" ht="12" customHeight="1">
      <c r="B13" s="33"/>
      <c r="D13" s="28" t="s">
        <v>18</v>
      </c>
      <c r="F13" s="26" t="s">
        <v>1</v>
      </c>
      <c r="I13" s="28" t="s">
        <v>19</v>
      </c>
      <c r="J13" s="26" t="s">
        <v>1</v>
      </c>
      <c r="L13" s="33"/>
    </row>
    <row r="14" spans="2:46" s="1" customFormat="1" ht="12" customHeight="1">
      <c r="B14" s="33"/>
      <c r="D14" s="28" t="s">
        <v>20</v>
      </c>
      <c r="F14" s="26" t="s">
        <v>21</v>
      </c>
      <c r="I14" s="28" t="s">
        <v>22</v>
      </c>
      <c r="J14" s="53" t="str">
        <f>'Rekapitulace stavby'!AN8</f>
        <v>15. 9. 2025</v>
      </c>
      <c r="L14" s="33"/>
    </row>
    <row r="15" spans="2:46" s="1" customFormat="1" ht="10.9" customHeight="1">
      <c r="B15" s="33"/>
      <c r="L15" s="33"/>
    </row>
    <row r="16" spans="2:46" s="1" customFormat="1" ht="12" customHeight="1">
      <c r="B16" s="33"/>
      <c r="D16" s="28" t="s">
        <v>24</v>
      </c>
      <c r="I16" s="28" t="s">
        <v>25</v>
      </c>
      <c r="J16" s="26" t="str">
        <f>IF('Rekapitulace stavby'!AN10="","",'Rekapitulace stavby'!AN10)</f>
        <v/>
      </c>
      <c r="L16" s="33"/>
    </row>
    <row r="17" spans="2:12" s="1" customFormat="1" ht="18" customHeight="1">
      <c r="B17" s="33"/>
      <c r="E17" s="26" t="str">
        <f>IF('Rekapitulace stavby'!E11="","",'Rekapitulace stavby'!E11)</f>
        <v xml:space="preserve"> </v>
      </c>
      <c r="I17" s="28" t="s">
        <v>27</v>
      </c>
      <c r="J17" s="26" t="str">
        <f>IF('Rekapitulace stavby'!AN11="","",'Rekapitulace stavby'!AN11)</f>
        <v/>
      </c>
      <c r="L17" s="33"/>
    </row>
    <row r="18" spans="2:12" s="1" customFormat="1" ht="6.95" customHeight="1">
      <c r="B18" s="33"/>
      <c r="L18" s="33"/>
    </row>
    <row r="19" spans="2:12" s="1" customFormat="1" ht="12" customHeight="1">
      <c r="B19" s="33"/>
      <c r="D19" s="28" t="s">
        <v>28</v>
      </c>
      <c r="I19" s="28" t="s">
        <v>25</v>
      </c>
      <c r="J19" s="29" t="str">
        <f>'Rekapitulace stavby'!AN13</f>
        <v>Vyplň údaj</v>
      </c>
      <c r="L19" s="33"/>
    </row>
    <row r="20" spans="2:12" s="1" customFormat="1" ht="18" customHeight="1">
      <c r="B20" s="33"/>
      <c r="E20" s="274" t="str">
        <f>'Rekapitulace stavby'!E14</f>
        <v>Vyplň údaj</v>
      </c>
      <c r="F20" s="255"/>
      <c r="G20" s="255"/>
      <c r="H20" s="255"/>
      <c r="I20" s="28" t="s">
        <v>27</v>
      </c>
      <c r="J20" s="29" t="str">
        <f>'Rekapitulace stavby'!AN14</f>
        <v>Vyplň údaj</v>
      </c>
      <c r="L20" s="33"/>
    </row>
    <row r="21" spans="2:12" s="1" customFormat="1" ht="6.95" customHeight="1">
      <c r="B21" s="33"/>
      <c r="L21" s="33"/>
    </row>
    <row r="22" spans="2:12" s="1" customFormat="1" ht="12" customHeight="1">
      <c r="B22" s="33"/>
      <c r="D22" s="28" t="s">
        <v>30</v>
      </c>
      <c r="I22" s="28" t="s">
        <v>25</v>
      </c>
      <c r="J22" s="26" t="s">
        <v>1</v>
      </c>
      <c r="L22" s="33"/>
    </row>
    <row r="23" spans="2:12" s="1" customFormat="1" ht="18" customHeight="1">
      <c r="B23" s="33"/>
      <c r="E23" s="26" t="s">
        <v>31</v>
      </c>
      <c r="I23" s="28" t="s">
        <v>27</v>
      </c>
      <c r="J23" s="26" t="s">
        <v>1</v>
      </c>
      <c r="L23" s="33"/>
    </row>
    <row r="24" spans="2:12" s="1" customFormat="1" ht="6.95" customHeight="1">
      <c r="B24" s="33"/>
      <c r="L24" s="33"/>
    </row>
    <row r="25" spans="2:12" s="1" customFormat="1" ht="12" customHeight="1">
      <c r="B25" s="33"/>
      <c r="D25" s="28" t="s">
        <v>33</v>
      </c>
      <c r="I25" s="28" t="s">
        <v>25</v>
      </c>
      <c r="J25" s="26" t="str">
        <f>IF('Rekapitulace stavby'!AN19="","",'Rekapitulace stavby'!AN19)</f>
        <v/>
      </c>
      <c r="L25" s="33"/>
    </row>
    <row r="26" spans="2:12" s="1" customFormat="1" ht="18" customHeight="1">
      <c r="B26" s="33"/>
      <c r="E26" s="26" t="str">
        <f>IF('Rekapitulace stavby'!E20="","",'Rekapitulace stavby'!E20)</f>
        <v xml:space="preserve"> </v>
      </c>
      <c r="I26" s="28" t="s">
        <v>27</v>
      </c>
      <c r="J26" s="26" t="str">
        <f>IF('Rekapitulace stavby'!AN20="","",'Rekapitulace stavby'!AN20)</f>
        <v/>
      </c>
      <c r="L26" s="33"/>
    </row>
    <row r="27" spans="2:12" s="1" customFormat="1" ht="6.95" customHeight="1">
      <c r="B27" s="33"/>
      <c r="L27" s="33"/>
    </row>
    <row r="28" spans="2:12" s="1" customFormat="1" ht="12" customHeight="1">
      <c r="B28" s="33"/>
      <c r="D28" s="28" t="s">
        <v>34</v>
      </c>
      <c r="L28" s="33"/>
    </row>
    <row r="29" spans="2:12" s="7" customFormat="1" ht="16.5" customHeight="1">
      <c r="B29" s="96"/>
      <c r="E29" s="260" t="s">
        <v>1</v>
      </c>
      <c r="F29" s="260"/>
      <c r="G29" s="260"/>
      <c r="H29" s="260"/>
      <c r="L29" s="96"/>
    </row>
    <row r="30" spans="2:12" s="1" customFormat="1" ht="6.95" customHeight="1">
      <c r="B30" s="33"/>
      <c r="L30" s="33"/>
    </row>
    <row r="31" spans="2:12" s="1" customFormat="1" ht="6.95" customHeight="1">
      <c r="B31" s="33"/>
      <c r="D31" s="54"/>
      <c r="E31" s="54"/>
      <c r="F31" s="54"/>
      <c r="G31" s="54"/>
      <c r="H31" s="54"/>
      <c r="I31" s="54"/>
      <c r="J31" s="54"/>
      <c r="K31" s="54"/>
      <c r="L31" s="33"/>
    </row>
    <row r="32" spans="2:12" s="1" customFormat="1" ht="25.35" customHeight="1">
      <c r="B32" s="33"/>
      <c r="D32" s="98" t="s">
        <v>35</v>
      </c>
      <c r="J32" s="67">
        <f>ROUND(J141, 2)</f>
        <v>0</v>
      </c>
      <c r="L32" s="33"/>
    </row>
    <row r="33" spans="2:12" s="1" customFormat="1" ht="6.95" customHeight="1">
      <c r="B33" s="33"/>
      <c r="D33" s="54"/>
      <c r="E33" s="54"/>
      <c r="F33" s="54"/>
      <c r="G33" s="54"/>
      <c r="H33" s="54"/>
      <c r="I33" s="54"/>
      <c r="J33" s="54"/>
      <c r="K33" s="54"/>
      <c r="L33" s="33"/>
    </row>
    <row r="34" spans="2:12" s="1" customFormat="1" ht="14.45" customHeight="1">
      <c r="B34" s="33"/>
      <c r="F34" s="36" t="s">
        <v>37</v>
      </c>
      <c r="I34" s="36" t="s">
        <v>36</v>
      </c>
      <c r="J34" s="36" t="s">
        <v>38</v>
      </c>
      <c r="L34" s="33"/>
    </row>
    <row r="35" spans="2:12" s="1" customFormat="1" ht="14.45" customHeight="1">
      <c r="B35" s="33"/>
      <c r="D35" s="56" t="s">
        <v>39</v>
      </c>
      <c r="E35" s="28" t="s">
        <v>40</v>
      </c>
      <c r="F35" s="87">
        <f>ROUND((SUM(BE141:BE551)),  2)</f>
        <v>0</v>
      </c>
      <c r="I35" s="99">
        <v>0.21</v>
      </c>
      <c r="J35" s="87">
        <f>ROUND(((SUM(BE141:BE551))*I35),  2)</f>
        <v>0</v>
      </c>
      <c r="L35" s="33"/>
    </row>
    <row r="36" spans="2:12" s="1" customFormat="1" ht="14.45" customHeight="1">
      <c r="B36" s="33"/>
      <c r="E36" s="28" t="s">
        <v>41</v>
      </c>
      <c r="F36" s="87">
        <f>ROUND((SUM(BF141:BF551)),  2)</f>
        <v>0</v>
      </c>
      <c r="I36" s="99">
        <v>0.12</v>
      </c>
      <c r="J36" s="87">
        <f>ROUND(((SUM(BF141:BF551))*I36),  2)</f>
        <v>0</v>
      </c>
      <c r="L36" s="33"/>
    </row>
    <row r="37" spans="2:12" s="1" customFormat="1" ht="14.45" hidden="1" customHeight="1">
      <c r="B37" s="33"/>
      <c r="E37" s="28" t="s">
        <v>42</v>
      </c>
      <c r="F37" s="87">
        <f>ROUND((SUM(BG141:BG551)),  2)</f>
        <v>0</v>
      </c>
      <c r="I37" s="99">
        <v>0.21</v>
      </c>
      <c r="J37" s="87">
        <f>0</f>
        <v>0</v>
      </c>
      <c r="L37" s="33"/>
    </row>
    <row r="38" spans="2:12" s="1" customFormat="1" ht="14.45" hidden="1" customHeight="1">
      <c r="B38" s="33"/>
      <c r="E38" s="28" t="s">
        <v>43</v>
      </c>
      <c r="F38" s="87">
        <f>ROUND((SUM(BH141:BH551)),  2)</f>
        <v>0</v>
      </c>
      <c r="I38" s="99">
        <v>0.12</v>
      </c>
      <c r="J38" s="87">
        <f>0</f>
        <v>0</v>
      </c>
      <c r="L38" s="33"/>
    </row>
    <row r="39" spans="2:12" s="1" customFormat="1" ht="14.45" hidden="1" customHeight="1">
      <c r="B39" s="33"/>
      <c r="E39" s="28" t="s">
        <v>44</v>
      </c>
      <c r="F39" s="87">
        <f>ROUND((SUM(BI141:BI551)),  2)</f>
        <v>0</v>
      </c>
      <c r="I39" s="99">
        <v>0</v>
      </c>
      <c r="J39" s="87">
        <f>0</f>
        <v>0</v>
      </c>
      <c r="L39" s="33"/>
    </row>
    <row r="40" spans="2:12" s="1" customFormat="1" ht="6.95" customHeight="1">
      <c r="B40" s="33"/>
      <c r="L40" s="33"/>
    </row>
    <row r="41" spans="2:12" s="1" customFormat="1" ht="25.35" customHeight="1">
      <c r="B41" s="33"/>
      <c r="C41" s="100"/>
      <c r="D41" s="101" t="s">
        <v>45</v>
      </c>
      <c r="E41" s="58"/>
      <c r="F41" s="58"/>
      <c r="G41" s="102" t="s">
        <v>46</v>
      </c>
      <c r="H41" s="103" t="s">
        <v>47</v>
      </c>
      <c r="I41" s="58"/>
      <c r="J41" s="104">
        <f>SUM(J32:J39)</f>
        <v>0</v>
      </c>
      <c r="K41" s="105"/>
      <c r="L41" s="33"/>
    </row>
    <row r="42" spans="2:12" s="1" customFormat="1" ht="14.45" customHeight="1">
      <c r="B42" s="33"/>
      <c r="L42" s="33"/>
    </row>
    <row r="43" spans="2:12" ht="14.45" customHeight="1">
      <c r="B43" s="21"/>
      <c r="L43" s="21"/>
    </row>
    <row r="44" spans="2:12" ht="14.45" customHeight="1">
      <c r="B44" s="21"/>
      <c r="L44" s="21"/>
    </row>
    <row r="45" spans="2:12" ht="14.45" customHeight="1">
      <c r="B45" s="21"/>
      <c r="L45" s="21"/>
    </row>
    <row r="46" spans="2:12" ht="14.45" customHeight="1">
      <c r="B46" s="21"/>
      <c r="L46" s="21"/>
    </row>
    <row r="47" spans="2:12" ht="14.45" customHeight="1">
      <c r="B47" s="21"/>
      <c r="L47" s="21"/>
    </row>
    <row r="48" spans="2:12" ht="14.45" customHeight="1">
      <c r="B48" s="21"/>
      <c r="L48" s="21"/>
    </row>
    <row r="49" spans="2:12" ht="14.45" customHeight="1">
      <c r="B49" s="21"/>
      <c r="L49" s="21"/>
    </row>
    <row r="50" spans="2:12" s="1" customFormat="1" ht="14.45" customHeight="1">
      <c r="B50" s="33"/>
      <c r="D50" s="42" t="s">
        <v>48</v>
      </c>
      <c r="E50" s="43"/>
      <c r="F50" s="43"/>
      <c r="G50" s="42" t="s">
        <v>49</v>
      </c>
      <c r="H50" s="43"/>
      <c r="I50" s="43"/>
      <c r="J50" s="43"/>
      <c r="K50" s="43"/>
      <c r="L50" s="33"/>
    </row>
    <row r="51" spans="2:12" ht="11.25">
      <c r="B51" s="21"/>
      <c r="L51" s="21"/>
    </row>
    <row r="52" spans="2:12" ht="11.25">
      <c r="B52" s="21"/>
      <c r="L52" s="21"/>
    </row>
    <row r="53" spans="2:12" ht="11.25">
      <c r="B53" s="21"/>
      <c r="L53" s="21"/>
    </row>
    <row r="54" spans="2:12" ht="11.25">
      <c r="B54" s="21"/>
      <c r="L54" s="21"/>
    </row>
    <row r="55" spans="2:12" ht="11.25">
      <c r="B55" s="21"/>
      <c r="L55" s="21"/>
    </row>
    <row r="56" spans="2:12" ht="11.25">
      <c r="B56" s="21"/>
      <c r="L56" s="21"/>
    </row>
    <row r="57" spans="2:12" ht="11.25">
      <c r="B57" s="21"/>
      <c r="L57" s="21"/>
    </row>
    <row r="58" spans="2:12" ht="11.25">
      <c r="B58" s="21"/>
      <c r="L58" s="21"/>
    </row>
    <row r="59" spans="2:12" ht="11.25">
      <c r="B59" s="21"/>
      <c r="L59" s="21"/>
    </row>
    <row r="60" spans="2:12" ht="11.25">
      <c r="B60" s="21"/>
      <c r="L60" s="21"/>
    </row>
    <row r="61" spans="2:12" s="1" customFormat="1" ht="12.75">
      <c r="B61" s="33"/>
      <c r="D61" s="44" t="s">
        <v>50</v>
      </c>
      <c r="E61" s="35"/>
      <c r="F61" s="106" t="s">
        <v>51</v>
      </c>
      <c r="G61" s="44" t="s">
        <v>50</v>
      </c>
      <c r="H61" s="35"/>
      <c r="I61" s="35"/>
      <c r="J61" s="107" t="s">
        <v>51</v>
      </c>
      <c r="K61" s="35"/>
      <c r="L61" s="33"/>
    </row>
    <row r="62" spans="2:12" ht="11.25">
      <c r="B62" s="21"/>
      <c r="L62" s="21"/>
    </row>
    <row r="63" spans="2:12" ht="11.25">
      <c r="B63" s="21"/>
      <c r="L63" s="21"/>
    </row>
    <row r="64" spans="2:12" ht="11.25">
      <c r="B64" s="21"/>
      <c r="L64" s="21"/>
    </row>
    <row r="65" spans="2:12" s="1" customFormat="1" ht="12.75">
      <c r="B65" s="33"/>
      <c r="D65" s="42" t="s">
        <v>52</v>
      </c>
      <c r="E65" s="43"/>
      <c r="F65" s="43"/>
      <c r="G65" s="42" t="s">
        <v>53</v>
      </c>
      <c r="H65" s="43"/>
      <c r="I65" s="43"/>
      <c r="J65" s="43"/>
      <c r="K65" s="43"/>
      <c r="L65" s="33"/>
    </row>
    <row r="66" spans="2:12" ht="11.25">
      <c r="B66" s="21"/>
      <c r="L66" s="21"/>
    </row>
    <row r="67" spans="2:12" ht="11.25">
      <c r="B67" s="21"/>
      <c r="L67" s="21"/>
    </row>
    <row r="68" spans="2:12" ht="11.25">
      <c r="B68" s="21"/>
      <c r="L68" s="21"/>
    </row>
    <row r="69" spans="2:12" ht="11.25">
      <c r="B69" s="21"/>
      <c r="L69" s="21"/>
    </row>
    <row r="70" spans="2:12" ht="11.25">
      <c r="B70" s="21"/>
      <c r="L70" s="21"/>
    </row>
    <row r="71" spans="2:12" ht="11.25">
      <c r="B71" s="21"/>
      <c r="L71" s="21"/>
    </row>
    <row r="72" spans="2:12" ht="11.25">
      <c r="B72" s="21"/>
      <c r="L72" s="21"/>
    </row>
    <row r="73" spans="2:12" ht="11.25">
      <c r="B73" s="21"/>
      <c r="L73" s="21"/>
    </row>
    <row r="74" spans="2:12" ht="11.25">
      <c r="B74" s="21"/>
      <c r="L74" s="21"/>
    </row>
    <row r="75" spans="2:12" ht="11.25">
      <c r="B75" s="21"/>
      <c r="L75" s="21"/>
    </row>
    <row r="76" spans="2:12" s="1" customFormat="1" ht="12.75">
      <c r="B76" s="33"/>
      <c r="D76" s="44" t="s">
        <v>50</v>
      </c>
      <c r="E76" s="35"/>
      <c r="F76" s="106" t="s">
        <v>51</v>
      </c>
      <c r="G76" s="44" t="s">
        <v>50</v>
      </c>
      <c r="H76" s="35"/>
      <c r="I76" s="35"/>
      <c r="J76" s="107" t="s">
        <v>51</v>
      </c>
      <c r="K76" s="35"/>
      <c r="L76" s="33"/>
    </row>
    <row r="77" spans="2:12" s="1" customFormat="1" ht="14.45" customHeight="1">
      <c r="B77" s="45"/>
      <c r="C77" s="46"/>
      <c r="D77" s="46"/>
      <c r="E77" s="46"/>
      <c r="F77" s="46"/>
      <c r="G77" s="46"/>
      <c r="H77" s="46"/>
      <c r="I77" s="46"/>
      <c r="J77" s="46"/>
      <c r="K77" s="46"/>
      <c r="L77" s="33"/>
    </row>
    <row r="81" spans="2:12" s="1" customFormat="1" ht="6.95" customHeight="1">
      <c r="B81" s="47"/>
      <c r="C81" s="48"/>
      <c r="D81" s="48"/>
      <c r="E81" s="48"/>
      <c r="F81" s="48"/>
      <c r="G81" s="48"/>
      <c r="H81" s="48"/>
      <c r="I81" s="48"/>
      <c r="J81" s="48"/>
      <c r="K81" s="48"/>
      <c r="L81" s="33"/>
    </row>
    <row r="82" spans="2:12" s="1" customFormat="1" ht="24.95" customHeight="1">
      <c r="B82" s="33"/>
      <c r="C82" s="22" t="s">
        <v>260</v>
      </c>
      <c r="L82" s="33"/>
    </row>
    <row r="83" spans="2:12" s="1" customFormat="1" ht="6.95" customHeight="1">
      <c r="B83" s="33"/>
      <c r="L83" s="33"/>
    </row>
    <row r="84" spans="2:12" s="1" customFormat="1" ht="12" customHeight="1">
      <c r="B84" s="33"/>
      <c r="C84" s="28" t="s">
        <v>16</v>
      </c>
      <c r="L84" s="33"/>
    </row>
    <row r="85" spans="2:12" s="1" customFormat="1" ht="16.5" customHeight="1">
      <c r="B85" s="33"/>
      <c r="E85" s="271" t="str">
        <f>E7</f>
        <v>ZŠ Dědina - nástavba - REVIZE č. 2</v>
      </c>
      <c r="F85" s="272"/>
      <c r="G85" s="272"/>
      <c r="H85" s="272"/>
      <c r="L85" s="33"/>
    </row>
    <row r="86" spans="2:12" ht="12" customHeight="1">
      <c r="B86" s="21"/>
      <c r="C86" s="28" t="s">
        <v>173</v>
      </c>
      <c r="L86" s="21"/>
    </row>
    <row r="87" spans="2:12" s="1" customFormat="1" ht="16.5" customHeight="1">
      <c r="B87" s="33"/>
      <c r="E87" s="271" t="s">
        <v>4676</v>
      </c>
      <c r="F87" s="273"/>
      <c r="G87" s="273"/>
      <c r="H87" s="273"/>
      <c r="L87" s="33"/>
    </row>
    <row r="88" spans="2:12" s="1" customFormat="1" ht="12" customHeight="1">
      <c r="B88" s="33"/>
      <c r="C88" s="28" t="s">
        <v>179</v>
      </c>
      <c r="L88" s="33"/>
    </row>
    <row r="89" spans="2:12" s="1" customFormat="1" ht="16.5" customHeight="1">
      <c r="B89" s="33"/>
      <c r="E89" s="236" t="str">
        <f>E11</f>
        <v>D.1.4.Aa - Vytápění - Pavilon A</v>
      </c>
      <c r="F89" s="273"/>
      <c r="G89" s="273"/>
      <c r="H89" s="273"/>
      <c r="L89" s="33"/>
    </row>
    <row r="90" spans="2:12" s="1" customFormat="1" ht="6.95" customHeight="1">
      <c r="B90" s="33"/>
      <c r="L90" s="33"/>
    </row>
    <row r="91" spans="2:12" s="1" customFormat="1" ht="12" customHeight="1">
      <c r="B91" s="33"/>
      <c r="C91" s="28" t="s">
        <v>20</v>
      </c>
      <c r="F91" s="26" t="str">
        <f>F14</f>
        <v>Žukovského 580, Praha 6</v>
      </c>
      <c r="I91" s="28" t="s">
        <v>22</v>
      </c>
      <c r="J91" s="53" t="str">
        <f>IF(J14="","",J14)</f>
        <v>15. 9. 2025</v>
      </c>
      <c r="L91" s="33"/>
    </row>
    <row r="92" spans="2:12" s="1" customFormat="1" ht="6.95" customHeight="1">
      <c r="B92" s="33"/>
      <c r="L92" s="33"/>
    </row>
    <row r="93" spans="2:12" s="1" customFormat="1" ht="15.2" customHeight="1">
      <c r="B93" s="33"/>
      <c r="C93" s="28" t="s">
        <v>24</v>
      </c>
      <c r="F93" s="26" t="str">
        <f>E17</f>
        <v xml:space="preserve"> </v>
      </c>
      <c r="I93" s="28" t="s">
        <v>30</v>
      </c>
      <c r="J93" s="31" t="str">
        <f>E23</f>
        <v>Digitronic CZ s.r.o.</v>
      </c>
      <c r="L93" s="33"/>
    </row>
    <row r="94" spans="2:12" s="1" customFormat="1" ht="15.2" customHeight="1">
      <c r="B94" s="33"/>
      <c r="C94" s="28" t="s">
        <v>28</v>
      </c>
      <c r="F94" s="26" t="str">
        <f>IF(E20="","",E20)</f>
        <v>Vyplň údaj</v>
      </c>
      <c r="I94" s="28" t="s">
        <v>33</v>
      </c>
      <c r="J94" s="31" t="str">
        <f>E26</f>
        <v xml:space="preserve"> </v>
      </c>
      <c r="L94" s="33"/>
    </row>
    <row r="95" spans="2:12" s="1" customFormat="1" ht="10.35" customHeight="1">
      <c r="B95" s="33"/>
      <c r="L95" s="33"/>
    </row>
    <row r="96" spans="2:12" s="1" customFormat="1" ht="29.25" customHeight="1">
      <c r="B96" s="33"/>
      <c r="C96" s="108" t="s">
        <v>261</v>
      </c>
      <c r="D96" s="100"/>
      <c r="E96" s="100"/>
      <c r="F96" s="100"/>
      <c r="G96" s="100"/>
      <c r="H96" s="100"/>
      <c r="I96" s="100"/>
      <c r="J96" s="109" t="s">
        <v>262</v>
      </c>
      <c r="K96" s="100"/>
      <c r="L96" s="33"/>
    </row>
    <row r="97" spans="2:47" s="1" customFormat="1" ht="10.35" customHeight="1">
      <c r="B97" s="33"/>
      <c r="L97" s="33"/>
    </row>
    <row r="98" spans="2:47" s="1" customFormat="1" ht="22.9" customHeight="1">
      <c r="B98" s="33"/>
      <c r="C98" s="110" t="s">
        <v>263</v>
      </c>
      <c r="J98" s="67">
        <f>J141</f>
        <v>0</v>
      </c>
      <c r="L98" s="33"/>
      <c r="AU98" s="18" t="s">
        <v>264</v>
      </c>
    </row>
    <row r="99" spans="2:47" s="8" customFormat="1" ht="24.95" customHeight="1">
      <c r="B99" s="111"/>
      <c r="D99" s="112" t="s">
        <v>4678</v>
      </c>
      <c r="E99" s="113"/>
      <c r="F99" s="113"/>
      <c r="G99" s="113"/>
      <c r="H99" s="113"/>
      <c r="I99" s="113"/>
      <c r="J99" s="114">
        <f>J142</f>
        <v>0</v>
      </c>
      <c r="L99" s="111"/>
    </row>
    <row r="100" spans="2:47" s="9" customFormat="1" ht="19.899999999999999" customHeight="1">
      <c r="B100" s="115"/>
      <c r="D100" s="116" t="s">
        <v>279</v>
      </c>
      <c r="E100" s="117"/>
      <c r="F100" s="117"/>
      <c r="G100" s="117"/>
      <c r="H100" s="117"/>
      <c r="I100" s="117"/>
      <c r="J100" s="118">
        <f>J143</f>
        <v>0</v>
      </c>
      <c r="L100" s="115"/>
    </row>
    <row r="101" spans="2:47" s="9" customFormat="1" ht="19.899999999999999" customHeight="1">
      <c r="B101" s="115"/>
      <c r="D101" s="116" t="s">
        <v>4679</v>
      </c>
      <c r="E101" s="117"/>
      <c r="F101" s="117"/>
      <c r="G101" s="117"/>
      <c r="H101" s="117"/>
      <c r="I101" s="117"/>
      <c r="J101" s="118">
        <f>J173</f>
        <v>0</v>
      </c>
      <c r="L101" s="115"/>
    </row>
    <row r="102" spans="2:47" s="9" customFormat="1" ht="14.85" customHeight="1">
      <c r="B102" s="115"/>
      <c r="D102" s="116" t="s">
        <v>4680</v>
      </c>
      <c r="E102" s="117"/>
      <c r="F102" s="117"/>
      <c r="G102" s="117"/>
      <c r="H102" s="117"/>
      <c r="I102" s="117"/>
      <c r="J102" s="118">
        <f>J177</f>
        <v>0</v>
      </c>
      <c r="L102" s="115"/>
    </row>
    <row r="103" spans="2:47" s="9" customFormat="1" ht="14.85" customHeight="1">
      <c r="B103" s="115"/>
      <c r="D103" s="116" t="s">
        <v>4681</v>
      </c>
      <c r="E103" s="117"/>
      <c r="F103" s="117"/>
      <c r="G103" s="117"/>
      <c r="H103" s="117"/>
      <c r="I103" s="117"/>
      <c r="J103" s="118">
        <f>J214</f>
        <v>0</v>
      </c>
      <c r="L103" s="115"/>
    </row>
    <row r="104" spans="2:47" s="9" customFormat="1" ht="21.75" customHeight="1">
      <c r="B104" s="115"/>
      <c r="D104" s="116" t="s">
        <v>4682</v>
      </c>
      <c r="E104" s="117"/>
      <c r="F104" s="117"/>
      <c r="G104" s="117"/>
      <c r="H104" s="117"/>
      <c r="I104" s="117"/>
      <c r="J104" s="118">
        <f>J233</f>
        <v>0</v>
      </c>
      <c r="L104" s="115"/>
    </row>
    <row r="105" spans="2:47" s="9" customFormat="1" ht="19.899999999999999" customHeight="1">
      <c r="B105" s="115"/>
      <c r="D105" s="116" t="s">
        <v>4683</v>
      </c>
      <c r="E105" s="117"/>
      <c r="F105" s="117"/>
      <c r="G105" s="117"/>
      <c r="H105" s="117"/>
      <c r="I105" s="117"/>
      <c r="J105" s="118">
        <f>J252</f>
        <v>0</v>
      </c>
      <c r="L105" s="115"/>
    </row>
    <row r="106" spans="2:47" s="9" customFormat="1" ht="14.85" customHeight="1">
      <c r="B106" s="115"/>
      <c r="D106" s="116" t="s">
        <v>4684</v>
      </c>
      <c r="E106" s="117"/>
      <c r="F106" s="117"/>
      <c r="G106" s="117"/>
      <c r="H106" s="117"/>
      <c r="I106" s="117"/>
      <c r="J106" s="118">
        <f>J267</f>
        <v>0</v>
      </c>
      <c r="L106" s="115"/>
    </row>
    <row r="107" spans="2:47" s="9" customFormat="1" ht="14.85" customHeight="1">
      <c r="B107" s="115"/>
      <c r="D107" s="116" t="s">
        <v>4685</v>
      </c>
      <c r="E107" s="117"/>
      <c r="F107" s="117"/>
      <c r="G107" s="117"/>
      <c r="H107" s="117"/>
      <c r="I107" s="117"/>
      <c r="J107" s="118">
        <f>J292</f>
        <v>0</v>
      </c>
      <c r="L107" s="115"/>
    </row>
    <row r="108" spans="2:47" s="9" customFormat="1" ht="19.899999999999999" customHeight="1">
      <c r="B108" s="115"/>
      <c r="D108" s="116" t="s">
        <v>4686</v>
      </c>
      <c r="E108" s="117"/>
      <c r="F108" s="117"/>
      <c r="G108" s="117"/>
      <c r="H108" s="117"/>
      <c r="I108" s="117"/>
      <c r="J108" s="118">
        <f>J297</f>
        <v>0</v>
      </c>
      <c r="L108" s="115"/>
    </row>
    <row r="109" spans="2:47" s="9" customFormat="1" ht="14.85" customHeight="1">
      <c r="B109" s="115"/>
      <c r="D109" s="116" t="s">
        <v>4687</v>
      </c>
      <c r="E109" s="117"/>
      <c r="F109" s="117"/>
      <c r="G109" s="117"/>
      <c r="H109" s="117"/>
      <c r="I109" s="117"/>
      <c r="J109" s="118">
        <f>J298</f>
        <v>0</v>
      </c>
      <c r="L109" s="115"/>
    </row>
    <row r="110" spans="2:47" s="9" customFormat="1" ht="14.85" customHeight="1">
      <c r="B110" s="115"/>
      <c r="D110" s="116" t="s">
        <v>4688</v>
      </c>
      <c r="E110" s="117"/>
      <c r="F110" s="117"/>
      <c r="G110" s="117"/>
      <c r="H110" s="117"/>
      <c r="I110" s="117"/>
      <c r="J110" s="118">
        <f>J303</f>
        <v>0</v>
      </c>
      <c r="L110" s="115"/>
    </row>
    <row r="111" spans="2:47" s="9" customFormat="1" ht="21.75" customHeight="1">
      <c r="B111" s="115"/>
      <c r="D111" s="116" t="s">
        <v>4689</v>
      </c>
      <c r="E111" s="117"/>
      <c r="F111" s="117"/>
      <c r="G111" s="117"/>
      <c r="H111" s="117"/>
      <c r="I111" s="117"/>
      <c r="J111" s="118">
        <f>J304</f>
        <v>0</v>
      </c>
      <c r="L111" s="115"/>
    </row>
    <row r="112" spans="2:47" s="9" customFormat="1" ht="21.75" customHeight="1">
      <c r="B112" s="115"/>
      <c r="D112" s="116" t="s">
        <v>4690</v>
      </c>
      <c r="E112" s="117"/>
      <c r="F112" s="117"/>
      <c r="G112" s="117"/>
      <c r="H112" s="117"/>
      <c r="I112" s="117"/>
      <c r="J112" s="118">
        <f>J363</f>
        <v>0</v>
      </c>
      <c r="L112" s="115"/>
    </row>
    <row r="113" spans="2:12" s="9" customFormat="1" ht="21.75" customHeight="1">
      <c r="B113" s="115"/>
      <c r="D113" s="116" t="s">
        <v>4691</v>
      </c>
      <c r="E113" s="117"/>
      <c r="F113" s="117"/>
      <c r="G113" s="117"/>
      <c r="H113" s="117"/>
      <c r="I113" s="117"/>
      <c r="J113" s="118">
        <f>J400</f>
        <v>0</v>
      </c>
      <c r="L113" s="115"/>
    </row>
    <row r="114" spans="2:12" s="9" customFormat="1" ht="14.85" customHeight="1">
      <c r="B114" s="115"/>
      <c r="D114" s="116" t="s">
        <v>4692</v>
      </c>
      <c r="E114" s="117"/>
      <c r="F114" s="117"/>
      <c r="G114" s="117"/>
      <c r="H114" s="117"/>
      <c r="I114" s="117"/>
      <c r="J114" s="118">
        <f>J437</f>
        <v>0</v>
      </c>
      <c r="L114" s="115"/>
    </row>
    <row r="115" spans="2:12" s="9" customFormat="1" ht="14.85" customHeight="1">
      <c r="B115" s="115"/>
      <c r="D115" s="116" t="s">
        <v>4693</v>
      </c>
      <c r="E115" s="117"/>
      <c r="F115" s="117"/>
      <c r="G115" s="117"/>
      <c r="H115" s="117"/>
      <c r="I115" s="117"/>
      <c r="J115" s="118">
        <f>J446</f>
        <v>0</v>
      </c>
      <c r="L115" s="115"/>
    </row>
    <row r="116" spans="2:12" s="9" customFormat="1" ht="21.75" customHeight="1">
      <c r="B116" s="115"/>
      <c r="D116" s="116" t="s">
        <v>4694</v>
      </c>
      <c r="E116" s="117"/>
      <c r="F116" s="117"/>
      <c r="G116" s="117"/>
      <c r="H116" s="117"/>
      <c r="I116" s="117"/>
      <c r="J116" s="118">
        <f>J447</f>
        <v>0</v>
      </c>
      <c r="L116" s="115"/>
    </row>
    <row r="117" spans="2:12" s="9" customFormat="1" ht="19.899999999999999" customHeight="1">
      <c r="B117" s="115"/>
      <c r="D117" s="116" t="s">
        <v>4695</v>
      </c>
      <c r="E117" s="117"/>
      <c r="F117" s="117"/>
      <c r="G117" s="117"/>
      <c r="H117" s="117"/>
      <c r="I117" s="117"/>
      <c r="J117" s="118">
        <f>J479</f>
        <v>0</v>
      </c>
      <c r="L117" s="115"/>
    </row>
    <row r="118" spans="2:12" s="9" customFormat="1" ht="19.899999999999999" customHeight="1">
      <c r="B118" s="115"/>
      <c r="D118" s="116" t="s">
        <v>4696</v>
      </c>
      <c r="E118" s="117"/>
      <c r="F118" s="117"/>
      <c r="G118" s="117"/>
      <c r="H118" s="117"/>
      <c r="I118" s="117"/>
      <c r="J118" s="118">
        <f>J488</f>
        <v>0</v>
      </c>
      <c r="L118" s="115"/>
    </row>
    <row r="119" spans="2:12" s="8" customFormat="1" ht="24.95" customHeight="1">
      <c r="B119" s="111"/>
      <c r="D119" s="112" t="s">
        <v>4697</v>
      </c>
      <c r="E119" s="113"/>
      <c r="F119" s="113"/>
      <c r="G119" s="113"/>
      <c r="H119" s="113"/>
      <c r="I119" s="113"/>
      <c r="J119" s="114">
        <f>J508</f>
        <v>0</v>
      </c>
      <c r="L119" s="111"/>
    </row>
    <row r="120" spans="2:12" s="1" customFormat="1" ht="21.75" customHeight="1">
      <c r="B120" s="33"/>
      <c r="L120" s="33"/>
    </row>
    <row r="121" spans="2:12" s="1" customFormat="1" ht="6.95" customHeight="1">
      <c r="B121" s="45"/>
      <c r="C121" s="46"/>
      <c r="D121" s="46"/>
      <c r="E121" s="46"/>
      <c r="F121" s="46"/>
      <c r="G121" s="46"/>
      <c r="H121" s="46"/>
      <c r="I121" s="46"/>
      <c r="J121" s="46"/>
      <c r="K121" s="46"/>
      <c r="L121" s="33"/>
    </row>
    <row r="125" spans="2:12" s="1" customFormat="1" ht="6.95" customHeight="1">
      <c r="B125" s="47"/>
      <c r="C125" s="48"/>
      <c r="D125" s="48"/>
      <c r="E125" s="48"/>
      <c r="F125" s="48"/>
      <c r="G125" s="48"/>
      <c r="H125" s="48"/>
      <c r="I125" s="48"/>
      <c r="J125" s="48"/>
      <c r="K125" s="48"/>
      <c r="L125" s="33"/>
    </row>
    <row r="126" spans="2:12" s="1" customFormat="1" ht="24.95" customHeight="1">
      <c r="B126" s="33"/>
      <c r="C126" s="22" t="s">
        <v>292</v>
      </c>
      <c r="L126" s="33"/>
    </row>
    <row r="127" spans="2:12" s="1" customFormat="1" ht="6.95" customHeight="1">
      <c r="B127" s="33"/>
      <c r="L127" s="33"/>
    </row>
    <row r="128" spans="2:12" s="1" customFormat="1" ht="12" customHeight="1">
      <c r="B128" s="33"/>
      <c r="C128" s="28" t="s">
        <v>16</v>
      </c>
      <c r="L128" s="33"/>
    </row>
    <row r="129" spans="2:65" s="1" customFormat="1" ht="16.5" customHeight="1">
      <c r="B129" s="33"/>
      <c r="E129" s="271" t="str">
        <f>E7</f>
        <v>ZŠ Dědina - nástavba - REVIZE č. 2</v>
      </c>
      <c r="F129" s="272"/>
      <c r="G129" s="272"/>
      <c r="H129" s="272"/>
      <c r="L129" s="33"/>
    </row>
    <row r="130" spans="2:65" ht="12" customHeight="1">
      <c r="B130" s="21"/>
      <c r="C130" s="28" t="s">
        <v>173</v>
      </c>
      <c r="L130" s="21"/>
    </row>
    <row r="131" spans="2:65" s="1" customFormat="1" ht="16.5" customHeight="1">
      <c r="B131" s="33"/>
      <c r="E131" s="271" t="s">
        <v>4676</v>
      </c>
      <c r="F131" s="273"/>
      <c r="G131" s="273"/>
      <c r="H131" s="273"/>
      <c r="L131" s="33"/>
    </row>
    <row r="132" spans="2:65" s="1" customFormat="1" ht="12" customHeight="1">
      <c r="B132" s="33"/>
      <c r="C132" s="28" t="s">
        <v>179</v>
      </c>
      <c r="L132" s="33"/>
    </row>
    <row r="133" spans="2:65" s="1" customFormat="1" ht="16.5" customHeight="1">
      <c r="B133" s="33"/>
      <c r="E133" s="236" t="str">
        <f>E11</f>
        <v>D.1.4.Aa - Vytápění - Pavilon A</v>
      </c>
      <c r="F133" s="273"/>
      <c r="G133" s="273"/>
      <c r="H133" s="273"/>
      <c r="L133" s="33"/>
    </row>
    <row r="134" spans="2:65" s="1" customFormat="1" ht="6.95" customHeight="1">
      <c r="B134" s="33"/>
      <c r="L134" s="33"/>
    </row>
    <row r="135" spans="2:65" s="1" customFormat="1" ht="12" customHeight="1">
      <c r="B135" s="33"/>
      <c r="C135" s="28" t="s">
        <v>20</v>
      </c>
      <c r="F135" s="26" t="str">
        <f>F14</f>
        <v>Žukovského 580, Praha 6</v>
      </c>
      <c r="I135" s="28" t="s">
        <v>22</v>
      </c>
      <c r="J135" s="53" t="str">
        <f>IF(J14="","",J14)</f>
        <v>15. 9. 2025</v>
      </c>
      <c r="L135" s="33"/>
    </row>
    <row r="136" spans="2:65" s="1" customFormat="1" ht="6.95" customHeight="1">
      <c r="B136" s="33"/>
      <c r="L136" s="33"/>
    </row>
    <row r="137" spans="2:65" s="1" customFormat="1" ht="15.2" customHeight="1">
      <c r="B137" s="33"/>
      <c r="C137" s="28" t="s">
        <v>24</v>
      </c>
      <c r="F137" s="26" t="str">
        <f>E17</f>
        <v xml:space="preserve"> </v>
      </c>
      <c r="I137" s="28" t="s">
        <v>30</v>
      </c>
      <c r="J137" s="31" t="str">
        <f>E23</f>
        <v>Digitronic CZ s.r.o.</v>
      </c>
      <c r="L137" s="33"/>
    </row>
    <row r="138" spans="2:65" s="1" customFormat="1" ht="15.2" customHeight="1">
      <c r="B138" s="33"/>
      <c r="C138" s="28" t="s">
        <v>28</v>
      </c>
      <c r="F138" s="26" t="str">
        <f>IF(E20="","",E20)</f>
        <v>Vyplň údaj</v>
      </c>
      <c r="I138" s="28" t="s">
        <v>33</v>
      </c>
      <c r="J138" s="31" t="str">
        <f>E26</f>
        <v xml:space="preserve"> </v>
      </c>
      <c r="L138" s="33"/>
    </row>
    <row r="139" spans="2:65" s="1" customFormat="1" ht="10.35" customHeight="1">
      <c r="B139" s="33"/>
      <c r="L139" s="33"/>
    </row>
    <row r="140" spans="2:65" s="10" customFormat="1" ht="29.25" customHeight="1">
      <c r="B140" s="119"/>
      <c r="C140" s="120" t="s">
        <v>293</v>
      </c>
      <c r="D140" s="121" t="s">
        <v>60</v>
      </c>
      <c r="E140" s="121" t="s">
        <v>56</v>
      </c>
      <c r="F140" s="121" t="s">
        <v>57</v>
      </c>
      <c r="G140" s="121" t="s">
        <v>294</v>
      </c>
      <c r="H140" s="121" t="s">
        <v>295</v>
      </c>
      <c r="I140" s="121" t="s">
        <v>296</v>
      </c>
      <c r="J140" s="121" t="s">
        <v>262</v>
      </c>
      <c r="K140" s="122" t="s">
        <v>297</v>
      </c>
      <c r="L140" s="119"/>
      <c r="M140" s="60" t="s">
        <v>1</v>
      </c>
      <c r="N140" s="61" t="s">
        <v>39</v>
      </c>
      <c r="O140" s="61" t="s">
        <v>298</v>
      </c>
      <c r="P140" s="61" t="s">
        <v>299</v>
      </c>
      <c r="Q140" s="61" t="s">
        <v>300</v>
      </c>
      <c r="R140" s="61" t="s">
        <v>301</v>
      </c>
      <c r="S140" s="61" t="s">
        <v>302</v>
      </c>
      <c r="T140" s="62" t="s">
        <v>303</v>
      </c>
    </row>
    <row r="141" spans="2:65" s="1" customFormat="1" ht="22.9" customHeight="1">
      <c r="B141" s="33"/>
      <c r="C141" s="65" t="s">
        <v>304</v>
      </c>
      <c r="J141" s="123">
        <f>BK141</f>
        <v>0</v>
      </c>
      <c r="L141" s="33"/>
      <c r="M141" s="63"/>
      <c r="N141" s="54"/>
      <c r="O141" s="54"/>
      <c r="P141" s="124">
        <f>P142+P508</f>
        <v>0</v>
      </c>
      <c r="Q141" s="54"/>
      <c r="R141" s="124">
        <f>R142+R508</f>
        <v>1.8539700000000003</v>
      </c>
      <c r="S141" s="54"/>
      <c r="T141" s="125">
        <f>T142+T508</f>
        <v>1.73106</v>
      </c>
      <c r="AT141" s="18" t="s">
        <v>74</v>
      </c>
      <c r="AU141" s="18" t="s">
        <v>264</v>
      </c>
      <c r="BK141" s="126">
        <f>BK142+BK508</f>
        <v>0</v>
      </c>
    </row>
    <row r="142" spans="2:65" s="11" customFormat="1" ht="25.9" customHeight="1">
      <c r="B142" s="127"/>
      <c r="D142" s="128" t="s">
        <v>74</v>
      </c>
      <c r="E142" s="129" t="s">
        <v>1064</v>
      </c>
      <c r="F142" s="129" t="s">
        <v>97</v>
      </c>
      <c r="I142" s="130"/>
      <c r="J142" s="131">
        <f>BK142</f>
        <v>0</v>
      </c>
      <c r="L142" s="127"/>
      <c r="M142" s="132"/>
      <c r="P142" s="133">
        <f>P143+P173+P252+P297+P479+P488</f>
        <v>0</v>
      </c>
      <c r="R142" s="133">
        <f>R143+R173+R252+R297+R479+R488</f>
        <v>1.8527100000000003</v>
      </c>
      <c r="T142" s="134">
        <f>T143+T173+T252+T297+T479+T488</f>
        <v>1.73106</v>
      </c>
      <c r="AR142" s="128" t="s">
        <v>84</v>
      </c>
      <c r="AT142" s="135" t="s">
        <v>74</v>
      </c>
      <c r="AU142" s="135" t="s">
        <v>75</v>
      </c>
      <c r="AY142" s="128" t="s">
        <v>307</v>
      </c>
      <c r="BK142" s="136">
        <f>BK143+BK173+BK252+BK297+BK479+BK488</f>
        <v>0</v>
      </c>
    </row>
    <row r="143" spans="2:65" s="11" customFormat="1" ht="22.9" customHeight="1">
      <c r="B143" s="127"/>
      <c r="D143" s="128" t="s">
        <v>74</v>
      </c>
      <c r="E143" s="137" t="s">
        <v>1234</v>
      </c>
      <c r="F143" s="137" t="s">
        <v>1235</v>
      </c>
      <c r="I143" s="130"/>
      <c r="J143" s="138">
        <f>BK143</f>
        <v>0</v>
      </c>
      <c r="L143" s="127"/>
      <c r="M143" s="132"/>
      <c r="P143" s="133">
        <f>SUM(P144:P172)</f>
        <v>0</v>
      </c>
      <c r="R143" s="133">
        <f>SUM(R144:R172)</f>
        <v>0.34809999999999997</v>
      </c>
      <c r="T143" s="134">
        <f>SUM(T144:T172)</f>
        <v>0</v>
      </c>
      <c r="AR143" s="128" t="s">
        <v>84</v>
      </c>
      <c r="AT143" s="135" t="s">
        <v>74</v>
      </c>
      <c r="AU143" s="135" t="s">
        <v>82</v>
      </c>
      <c r="AY143" s="128" t="s">
        <v>307</v>
      </c>
      <c r="BK143" s="136">
        <f>SUM(BK144:BK172)</f>
        <v>0</v>
      </c>
    </row>
    <row r="144" spans="2:65" s="1" customFormat="1" ht="33" customHeight="1">
      <c r="B144" s="33"/>
      <c r="C144" s="177" t="s">
        <v>82</v>
      </c>
      <c r="D144" s="177" t="s">
        <v>390</v>
      </c>
      <c r="E144" s="178" t="s">
        <v>4698</v>
      </c>
      <c r="F144" s="179" t="s">
        <v>4699</v>
      </c>
      <c r="G144" s="180" t="s">
        <v>398</v>
      </c>
      <c r="H144" s="181">
        <v>115</v>
      </c>
      <c r="I144" s="182"/>
      <c r="J144" s="183">
        <f>ROUND(I144*H144,2)</f>
        <v>0</v>
      </c>
      <c r="K144" s="179" t="s">
        <v>1</v>
      </c>
      <c r="L144" s="184"/>
      <c r="M144" s="185" t="s">
        <v>1</v>
      </c>
      <c r="N144" s="186" t="s">
        <v>40</v>
      </c>
      <c r="P144" s="148">
        <f>O144*H144</f>
        <v>0</v>
      </c>
      <c r="Q144" s="148">
        <v>2.0000000000000001E-4</v>
      </c>
      <c r="R144" s="148">
        <f>Q144*H144</f>
        <v>2.3E-2</v>
      </c>
      <c r="S144" s="148">
        <v>0</v>
      </c>
      <c r="T144" s="149">
        <f>S144*H144</f>
        <v>0</v>
      </c>
      <c r="AR144" s="150" t="s">
        <v>524</v>
      </c>
      <c r="AT144" s="150" t="s">
        <v>390</v>
      </c>
      <c r="AU144" s="150" t="s">
        <v>84</v>
      </c>
      <c r="AY144" s="18" t="s">
        <v>307</v>
      </c>
      <c r="BE144" s="151">
        <f>IF(N144="základní",J144,0)</f>
        <v>0</v>
      </c>
      <c r="BF144" s="151">
        <f>IF(N144="snížená",J144,0)</f>
        <v>0</v>
      </c>
      <c r="BG144" s="151">
        <f>IF(N144="zákl. přenesená",J144,0)</f>
        <v>0</v>
      </c>
      <c r="BH144" s="151">
        <f>IF(N144="sníž. přenesená",J144,0)</f>
        <v>0</v>
      </c>
      <c r="BI144" s="151">
        <f>IF(N144="nulová",J144,0)</f>
        <v>0</v>
      </c>
      <c r="BJ144" s="18" t="s">
        <v>82</v>
      </c>
      <c r="BK144" s="151">
        <f>ROUND(I144*H144,2)</f>
        <v>0</v>
      </c>
      <c r="BL144" s="18" t="s">
        <v>417</v>
      </c>
      <c r="BM144" s="150" t="s">
        <v>4700</v>
      </c>
    </row>
    <row r="145" spans="2:65" s="1" customFormat="1" ht="29.25">
      <c r="B145" s="33"/>
      <c r="D145" s="152" t="s">
        <v>316</v>
      </c>
      <c r="F145" s="153" t="s">
        <v>4701</v>
      </c>
      <c r="I145" s="154"/>
      <c r="L145" s="33"/>
      <c r="M145" s="155"/>
      <c r="T145" s="57"/>
      <c r="AT145" s="18" t="s">
        <v>316</v>
      </c>
      <c r="AU145" s="18" t="s">
        <v>84</v>
      </c>
    </row>
    <row r="146" spans="2:65" s="1" customFormat="1" ht="37.9" customHeight="1">
      <c r="B146" s="33"/>
      <c r="C146" s="177" t="s">
        <v>84</v>
      </c>
      <c r="D146" s="177" t="s">
        <v>390</v>
      </c>
      <c r="E146" s="178" t="s">
        <v>4702</v>
      </c>
      <c r="F146" s="179" t="s">
        <v>4703</v>
      </c>
      <c r="G146" s="180" t="s">
        <v>398</v>
      </c>
      <c r="H146" s="181">
        <v>15</v>
      </c>
      <c r="I146" s="182"/>
      <c r="J146" s="183">
        <f>ROUND(I146*H146,2)</f>
        <v>0</v>
      </c>
      <c r="K146" s="179" t="s">
        <v>1</v>
      </c>
      <c r="L146" s="184"/>
      <c r="M146" s="185" t="s">
        <v>1</v>
      </c>
      <c r="N146" s="186" t="s">
        <v>40</v>
      </c>
      <c r="P146" s="148">
        <f>O146*H146</f>
        <v>0</v>
      </c>
      <c r="Q146" s="148">
        <v>2.4000000000000001E-4</v>
      </c>
      <c r="R146" s="148">
        <f>Q146*H146</f>
        <v>3.5999999999999999E-3</v>
      </c>
      <c r="S146" s="148">
        <v>0</v>
      </c>
      <c r="T146" s="149">
        <f>S146*H146</f>
        <v>0</v>
      </c>
      <c r="AR146" s="150" t="s">
        <v>524</v>
      </c>
      <c r="AT146" s="150" t="s">
        <v>390</v>
      </c>
      <c r="AU146" s="150" t="s">
        <v>84</v>
      </c>
      <c r="AY146" s="18" t="s">
        <v>307</v>
      </c>
      <c r="BE146" s="151">
        <f>IF(N146="základní",J146,0)</f>
        <v>0</v>
      </c>
      <c r="BF146" s="151">
        <f>IF(N146="snížená",J146,0)</f>
        <v>0</v>
      </c>
      <c r="BG146" s="151">
        <f>IF(N146="zákl. přenesená",J146,0)</f>
        <v>0</v>
      </c>
      <c r="BH146" s="151">
        <f>IF(N146="sníž. přenesená",J146,0)</f>
        <v>0</v>
      </c>
      <c r="BI146" s="151">
        <f>IF(N146="nulová",J146,0)</f>
        <v>0</v>
      </c>
      <c r="BJ146" s="18" t="s">
        <v>82</v>
      </c>
      <c r="BK146" s="151">
        <f>ROUND(I146*H146,2)</f>
        <v>0</v>
      </c>
      <c r="BL146" s="18" t="s">
        <v>417</v>
      </c>
      <c r="BM146" s="150" t="s">
        <v>4704</v>
      </c>
    </row>
    <row r="147" spans="2:65" s="1" customFormat="1" ht="29.25">
      <c r="B147" s="33"/>
      <c r="D147" s="152" t="s">
        <v>316</v>
      </c>
      <c r="F147" s="153" t="s">
        <v>4705</v>
      </c>
      <c r="I147" s="154"/>
      <c r="L147" s="33"/>
      <c r="M147" s="155"/>
      <c r="T147" s="57"/>
      <c r="AT147" s="18" t="s">
        <v>316</v>
      </c>
      <c r="AU147" s="18" t="s">
        <v>84</v>
      </c>
    </row>
    <row r="148" spans="2:65" s="1" customFormat="1" ht="33" customHeight="1">
      <c r="B148" s="33"/>
      <c r="C148" s="139" t="s">
        <v>163</v>
      </c>
      <c r="D148" s="139" t="s">
        <v>309</v>
      </c>
      <c r="E148" s="140" t="s">
        <v>4706</v>
      </c>
      <c r="F148" s="141" t="s">
        <v>4707</v>
      </c>
      <c r="G148" s="142" t="s">
        <v>398</v>
      </c>
      <c r="H148" s="143">
        <v>335</v>
      </c>
      <c r="I148" s="144"/>
      <c r="J148" s="145">
        <f>ROUND(I148*H148,2)</f>
        <v>0</v>
      </c>
      <c r="K148" s="141" t="s">
        <v>313</v>
      </c>
      <c r="L148" s="33"/>
      <c r="M148" s="146" t="s">
        <v>1</v>
      </c>
      <c r="N148" s="147" t="s">
        <v>40</v>
      </c>
      <c r="P148" s="148">
        <f>O148*H148</f>
        <v>0</v>
      </c>
      <c r="Q148" s="148">
        <v>1.9000000000000001E-4</v>
      </c>
      <c r="R148" s="148">
        <f>Q148*H148</f>
        <v>6.3649999999999998E-2</v>
      </c>
      <c r="S148" s="148">
        <v>0</v>
      </c>
      <c r="T148" s="149">
        <f>S148*H148</f>
        <v>0</v>
      </c>
      <c r="AR148" s="150" t="s">
        <v>417</v>
      </c>
      <c r="AT148" s="150" t="s">
        <v>309</v>
      </c>
      <c r="AU148" s="150" t="s">
        <v>84</v>
      </c>
      <c r="AY148" s="18" t="s">
        <v>307</v>
      </c>
      <c r="BE148" s="151">
        <f>IF(N148="základní",J148,0)</f>
        <v>0</v>
      </c>
      <c r="BF148" s="151">
        <f>IF(N148="snížená",J148,0)</f>
        <v>0</v>
      </c>
      <c r="BG148" s="151">
        <f>IF(N148="zákl. přenesená",J148,0)</f>
        <v>0</v>
      </c>
      <c r="BH148" s="151">
        <f>IF(N148="sníž. přenesená",J148,0)</f>
        <v>0</v>
      </c>
      <c r="BI148" s="151">
        <f>IF(N148="nulová",J148,0)</f>
        <v>0</v>
      </c>
      <c r="BJ148" s="18" t="s">
        <v>82</v>
      </c>
      <c r="BK148" s="151">
        <f>ROUND(I148*H148,2)</f>
        <v>0</v>
      </c>
      <c r="BL148" s="18" t="s">
        <v>417</v>
      </c>
      <c r="BM148" s="150" t="s">
        <v>4708</v>
      </c>
    </row>
    <row r="149" spans="2:65" s="1" customFormat="1" ht="39">
      <c r="B149" s="33"/>
      <c r="D149" s="152" t="s">
        <v>316</v>
      </c>
      <c r="F149" s="153" t="s">
        <v>4709</v>
      </c>
      <c r="I149" s="154"/>
      <c r="L149" s="33"/>
      <c r="M149" s="155"/>
      <c r="T149" s="57"/>
      <c r="AT149" s="18" t="s">
        <v>316</v>
      </c>
      <c r="AU149" s="18" t="s">
        <v>84</v>
      </c>
    </row>
    <row r="150" spans="2:65" s="1" customFormat="1" ht="24.2" customHeight="1">
      <c r="B150" s="33"/>
      <c r="C150" s="177" t="s">
        <v>314</v>
      </c>
      <c r="D150" s="177" t="s">
        <v>390</v>
      </c>
      <c r="E150" s="178" t="s">
        <v>4710</v>
      </c>
      <c r="F150" s="179" t="s">
        <v>4711</v>
      </c>
      <c r="G150" s="180" t="s">
        <v>398</v>
      </c>
      <c r="H150" s="181">
        <v>30</v>
      </c>
      <c r="I150" s="182"/>
      <c r="J150" s="183">
        <f>ROUND(I150*H150,2)</f>
        <v>0</v>
      </c>
      <c r="K150" s="179" t="s">
        <v>313</v>
      </c>
      <c r="L150" s="184"/>
      <c r="M150" s="185" t="s">
        <v>1</v>
      </c>
      <c r="N150" s="186" t="s">
        <v>40</v>
      </c>
      <c r="P150" s="148">
        <f>O150*H150</f>
        <v>0</v>
      </c>
      <c r="Q150" s="148">
        <v>2.7E-4</v>
      </c>
      <c r="R150" s="148">
        <f>Q150*H150</f>
        <v>8.0999999999999996E-3</v>
      </c>
      <c r="S150" s="148">
        <v>0</v>
      </c>
      <c r="T150" s="149">
        <f>S150*H150</f>
        <v>0</v>
      </c>
      <c r="AR150" s="150" t="s">
        <v>524</v>
      </c>
      <c r="AT150" s="150" t="s">
        <v>390</v>
      </c>
      <c r="AU150" s="150" t="s">
        <v>84</v>
      </c>
      <c r="AY150" s="18" t="s">
        <v>307</v>
      </c>
      <c r="BE150" s="151">
        <f>IF(N150="základní",J150,0)</f>
        <v>0</v>
      </c>
      <c r="BF150" s="151">
        <f>IF(N150="snížená",J150,0)</f>
        <v>0</v>
      </c>
      <c r="BG150" s="151">
        <f>IF(N150="zákl. přenesená",J150,0)</f>
        <v>0</v>
      </c>
      <c r="BH150" s="151">
        <f>IF(N150="sníž. přenesená",J150,0)</f>
        <v>0</v>
      </c>
      <c r="BI150" s="151">
        <f>IF(N150="nulová",J150,0)</f>
        <v>0</v>
      </c>
      <c r="BJ150" s="18" t="s">
        <v>82</v>
      </c>
      <c r="BK150" s="151">
        <f>ROUND(I150*H150,2)</f>
        <v>0</v>
      </c>
      <c r="BL150" s="18" t="s">
        <v>417</v>
      </c>
      <c r="BM150" s="150" t="s">
        <v>4712</v>
      </c>
    </row>
    <row r="151" spans="2:65" s="1" customFormat="1" ht="19.5">
      <c r="B151" s="33"/>
      <c r="D151" s="152" t="s">
        <v>316</v>
      </c>
      <c r="F151" s="153" t="s">
        <v>4711</v>
      </c>
      <c r="I151" s="154"/>
      <c r="L151" s="33"/>
      <c r="M151" s="155"/>
      <c r="T151" s="57"/>
      <c r="AT151" s="18" t="s">
        <v>316</v>
      </c>
      <c r="AU151" s="18" t="s">
        <v>84</v>
      </c>
    </row>
    <row r="152" spans="2:65" s="1" customFormat="1" ht="24.2" customHeight="1">
      <c r="B152" s="33"/>
      <c r="C152" s="177" t="s">
        <v>345</v>
      </c>
      <c r="D152" s="177" t="s">
        <v>390</v>
      </c>
      <c r="E152" s="178" t="s">
        <v>4713</v>
      </c>
      <c r="F152" s="179" t="s">
        <v>4714</v>
      </c>
      <c r="G152" s="180" t="s">
        <v>398</v>
      </c>
      <c r="H152" s="181">
        <v>40</v>
      </c>
      <c r="I152" s="182"/>
      <c r="J152" s="183">
        <f>ROUND(I152*H152,2)</f>
        <v>0</v>
      </c>
      <c r="K152" s="179" t="s">
        <v>313</v>
      </c>
      <c r="L152" s="184"/>
      <c r="M152" s="185" t="s">
        <v>1</v>
      </c>
      <c r="N152" s="186" t="s">
        <v>40</v>
      </c>
      <c r="P152" s="148">
        <f>O152*H152</f>
        <v>0</v>
      </c>
      <c r="Q152" s="148">
        <v>2.9E-4</v>
      </c>
      <c r="R152" s="148">
        <f>Q152*H152</f>
        <v>1.1599999999999999E-2</v>
      </c>
      <c r="S152" s="148">
        <v>0</v>
      </c>
      <c r="T152" s="149">
        <f>S152*H152</f>
        <v>0</v>
      </c>
      <c r="AR152" s="150" t="s">
        <v>524</v>
      </c>
      <c r="AT152" s="150" t="s">
        <v>390</v>
      </c>
      <c r="AU152" s="150" t="s">
        <v>84</v>
      </c>
      <c r="AY152" s="18" t="s">
        <v>307</v>
      </c>
      <c r="BE152" s="151">
        <f>IF(N152="základní",J152,0)</f>
        <v>0</v>
      </c>
      <c r="BF152" s="151">
        <f>IF(N152="snížená",J152,0)</f>
        <v>0</v>
      </c>
      <c r="BG152" s="151">
        <f>IF(N152="zákl. přenesená",J152,0)</f>
        <v>0</v>
      </c>
      <c r="BH152" s="151">
        <f>IF(N152="sníž. přenesená",J152,0)</f>
        <v>0</v>
      </c>
      <c r="BI152" s="151">
        <f>IF(N152="nulová",J152,0)</f>
        <v>0</v>
      </c>
      <c r="BJ152" s="18" t="s">
        <v>82</v>
      </c>
      <c r="BK152" s="151">
        <f>ROUND(I152*H152,2)</f>
        <v>0</v>
      </c>
      <c r="BL152" s="18" t="s">
        <v>417</v>
      </c>
      <c r="BM152" s="150" t="s">
        <v>4715</v>
      </c>
    </row>
    <row r="153" spans="2:65" s="1" customFormat="1" ht="19.5">
      <c r="B153" s="33"/>
      <c r="D153" s="152" t="s">
        <v>316</v>
      </c>
      <c r="F153" s="153" t="s">
        <v>4714</v>
      </c>
      <c r="I153" s="154"/>
      <c r="L153" s="33"/>
      <c r="M153" s="155"/>
      <c r="T153" s="57"/>
      <c r="AT153" s="18" t="s">
        <v>316</v>
      </c>
      <c r="AU153" s="18" t="s">
        <v>84</v>
      </c>
    </row>
    <row r="154" spans="2:65" s="1" customFormat="1" ht="24.2" customHeight="1">
      <c r="B154" s="33"/>
      <c r="C154" s="177" t="s">
        <v>352</v>
      </c>
      <c r="D154" s="177" t="s">
        <v>390</v>
      </c>
      <c r="E154" s="178" t="s">
        <v>4716</v>
      </c>
      <c r="F154" s="179" t="s">
        <v>4717</v>
      </c>
      <c r="G154" s="180" t="s">
        <v>398</v>
      </c>
      <c r="H154" s="181">
        <v>80</v>
      </c>
      <c r="I154" s="182"/>
      <c r="J154" s="183">
        <f>ROUND(I154*H154,2)</f>
        <v>0</v>
      </c>
      <c r="K154" s="179" t="s">
        <v>313</v>
      </c>
      <c r="L154" s="184"/>
      <c r="M154" s="185" t="s">
        <v>1</v>
      </c>
      <c r="N154" s="186" t="s">
        <v>40</v>
      </c>
      <c r="P154" s="148">
        <f>O154*H154</f>
        <v>0</v>
      </c>
      <c r="Q154" s="148">
        <v>6.4999999999999997E-4</v>
      </c>
      <c r="R154" s="148">
        <f>Q154*H154</f>
        <v>5.1999999999999998E-2</v>
      </c>
      <c r="S154" s="148">
        <v>0</v>
      </c>
      <c r="T154" s="149">
        <f>S154*H154</f>
        <v>0</v>
      </c>
      <c r="AR154" s="150" t="s">
        <v>524</v>
      </c>
      <c r="AT154" s="150" t="s">
        <v>390</v>
      </c>
      <c r="AU154" s="150" t="s">
        <v>84</v>
      </c>
      <c r="AY154" s="18" t="s">
        <v>307</v>
      </c>
      <c r="BE154" s="151">
        <f>IF(N154="základní",J154,0)</f>
        <v>0</v>
      </c>
      <c r="BF154" s="151">
        <f>IF(N154="snížená",J154,0)</f>
        <v>0</v>
      </c>
      <c r="BG154" s="151">
        <f>IF(N154="zákl. přenesená",J154,0)</f>
        <v>0</v>
      </c>
      <c r="BH154" s="151">
        <f>IF(N154="sníž. přenesená",J154,0)</f>
        <v>0</v>
      </c>
      <c r="BI154" s="151">
        <f>IF(N154="nulová",J154,0)</f>
        <v>0</v>
      </c>
      <c r="BJ154" s="18" t="s">
        <v>82</v>
      </c>
      <c r="BK154" s="151">
        <f>ROUND(I154*H154,2)</f>
        <v>0</v>
      </c>
      <c r="BL154" s="18" t="s">
        <v>417</v>
      </c>
      <c r="BM154" s="150" t="s">
        <v>4718</v>
      </c>
    </row>
    <row r="155" spans="2:65" s="1" customFormat="1" ht="19.5">
      <c r="B155" s="33"/>
      <c r="D155" s="152" t="s">
        <v>316</v>
      </c>
      <c r="F155" s="153" t="s">
        <v>4717</v>
      </c>
      <c r="I155" s="154"/>
      <c r="L155" s="33"/>
      <c r="M155" s="155"/>
      <c r="T155" s="57"/>
      <c r="AT155" s="18" t="s">
        <v>316</v>
      </c>
      <c r="AU155" s="18" t="s">
        <v>84</v>
      </c>
    </row>
    <row r="156" spans="2:65" s="1" customFormat="1" ht="24.2" customHeight="1">
      <c r="B156" s="33"/>
      <c r="C156" s="177" t="s">
        <v>361</v>
      </c>
      <c r="D156" s="177" t="s">
        <v>390</v>
      </c>
      <c r="E156" s="178" t="s">
        <v>4719</v>
      </c>
      <c r="F156" s="179" t="s">
        <v>4720</v>
      </c>
      <c r="G156" s="180" t="s">
        <v>398</v>
      </c>
      <c r="H156" s="181">
        <v>10</v>
      </c>
      <c r="I156" s="182"/>
      <c r="J156" s="183">
        <f>ROUND(I156*H156,2)</f>
        <v>0</v>
      </c>
      <c r="K156" s="179" t="s">
        <v>313</v>
      </c>
      <c r="L156" s="184"/>
      <c r="M156" s="185" t="s">
        <v>1</v>
      </c>
      <c r="N156" s="186" t="s">
        <v>40</v>
      </c>
      <c r="P156" s="148">
        <f>O156*H156</f>
        <v>0</v>
      </c>
      <c r="Q156" s="148">
        <v>7.2000000000000005E-4</v>
      </c>
      <c r="R156" s="148">
        <f>Q156*H156</f>
        <v>7.2000000000000007E-3</v>
      </c>
      <c r="S156" s="148">
        <v>0</v>
      </c>
      <c r="T156" s="149">
        <f>S156*H156</f>
        <v>0</v>
      </c>
      <c r="AR156" s="150" t="s">
        <v>524</v>
      </c>
      <c r="AT156" s="150" t="s">
        <v>390</v>
      </c>
      <c r="AU156" s="150" t="s">
        <v>84</v>
      </c>
      <c r="AY156" s="18" t="s">
        <v>307</v>
      </c>
      <c r="BE156" s="151">
        <f>IF(N156="základní",J156,0)</f>
        <v>0</v>
      </c>
      <c r="BF156" s="151">
        <f>IF(N156="snížená",J156,0)</f>
        <v>0</v>
      </c>
      <c r="BG156" s="151">
        <f>IF(N156="zákl. přenesená",J156,0)</f>
        <v>0</v>
      </c>
      <c r="BH156" s="151">
        <f>IF(N156="sníž. přenesená",J156,0)</f>
        <v>0</v>
      </c>
      <c r="BI156" s="151">
        <f>IF(N156="nulová",J156,0)</f>
        <v>0</v>
      </c>
      <c r="BJ156" s="18" t="s">
        <v>82</v>
      </c>
      <c r="BK156" s="151">
        <f>ROUND(I156*H156,2)</f>
        <v>0</v>
      </c>
      <c r="BL156" s="18" t="s">
        <v>417</v>
      </c>
      <c r="BM156" s="150" t="s">
        <v>4721</v>
      </c>
    </row>
    <row r="157" spans="2:65" s="1" customFormat="1" ht="19.5">
      <c r="B157" s="33"/>
      <c r="D157" s="152" t="s">
        <v>316</v>
      </c>
      <c r="F157" s="153" t="s">
        <v>4720</v>
      </c>
      <c r="I157" s="154"/>
      <c r="L157" s="33"/>
      <c r="M157" s="155"/>
      <c r="T157" s="57"/>
      <c r="AT157" s="18" t="s">
        <v>316</v>
      </c>
      <c r="AU157" s="18" t="s">
        <v>84</v>
      </c>
    </row>
    <row r="158" spans="2:65" s="1" customFormat="1" ht="24.2" customHeight="1">
      <c r="B158" s="33"/>
      <c r="C158" s="177" t="s">
        <v>369</v>
      </c>
      <c r="D158" s="177" t="s">
        <v>390</v>
      </c>
      <c r="E158" s="178" t="s">
        <v>4722</v>
      </c>
      <c r="F158" s="179" t="s">
        <v>4723</v>
      </c>
      <c r="G158" s="180" t="s">
        <v>398</v>
      </c>
      <c r="H158" s="181">
        <v>175</v>
      </c>
      <c r="I158" s="182"/>
      <c r="J158" s="183">
        <f>ROUND(I158*H158,2)</f>
        <v>0</v>
      </c>
      <c r="K158" s="179" t="s">
        <v>313</v>
      </c>
      <c r="L158" s="184"/>
      <c r="M158" s="185" t="s">
        <v>1</v>
      </c>
      <c r="N158" s="186" t="s">
        <v>40</v>
      </c>
      <c r="P158" s="148">
        <f>O158*H158</f>
        <v>0</v>
      </c>
      <c r="Q158" s="148">
        <v>8.3000000000000001E-4</v>
      </c>
      <c r="R158" s="148">
        <f>Q158*H158</f>
        <v>0.14524999999999999</v>
      </c>
      <c r="S158" s="148">
        <v>0</v>
      </c>
      <c r="T158" s="149">
        <f>S158*H158</f>
        <v>0</v>
      </c>
      <c r="AR158" s="150" t="s">
        <v>524</v>
      </c>
      <c r="AT158" s="150" t="s">
        <v>390</v>
      </c>
      <c r="AU158" s="150" t="s">
        <v>84</v>
      </c>
      <c r="AY158" s="18" t="s">
        <v>307</v>
      </c>
      <c r="BE158" s="151">
        <f>IF(N158="základní",J158,0)</f>
        <v>0</v>
      </c>
      <c r="BF158" s="151">
        <f>IF(N158="snížená",J158,0)</f>
        <v>0</v>
      </c>
      <c r="BG158" s="151">
        <f>IF(N158="zákl. přenesená",J158,0)</f>
        <v>0</v>
      </c>
      <c r="BH158" s="151">
        <f>IF(N158="sníž. přenesená",J158,0)</f>
        <v>0</v>
      </c>
      <c r="BI158" s="151">
        <f>IF(N158="nulová",J158,0)</f>
        <v>0</v>
      </c>
      <c r="BJ158" s="18" t="s">
        <v>82</v>
      </c>
      <c r="BK158" s="151">
        <f>ROUND(I158*H158,2)</f>
        <v>0</v>
      </c>
      <c r="BL158" s="18" t="s">
        <v>417</v>
      </c>
      <c r="BM158" s="150" t="s">
        <v>4724</v>
      </c>
    </row>
    <row r="159" spans="2:65" s="1" customFormat="1" ht="19.5">
      <c r="B159" s="33"/>
      <c r="D159" s="152" t="s">
        <v>316</v>
      </c>
      <c r="F159" s="153" t="s">
        <v>4723</v>
      </c>
      <c r="I159" s="154"/>
      <c r="L159" s="33"/>
      <c r="M159" s="155"/>
      <c r="T159" s="57"/>
      <c r="AT159" s="18" t="s">
        <v>316</v>
      </c>
      <c r="AU159" s="18" t="s">
        <v>84</v>
      </c>
    </row>
    <row r="160" spans="2:65" s="1" customFormat="1" ht="33" customHeight="1">
      <c r="B160" s="33"/>
      <c r="C160" s="139" t="s">
        <v>374</v>
      </c>
      <c r="D160" s="139" t="s">
        <v>309</v>
      </c>
      <c r="E160" s="140" t="s">
        <v>4725</v>
      </c>
      <c r="F160" s="141" t="s">
        <v>4726</v>
      </c>
      <c r="G160" s="142" t="s">
        <v>398</v>
      </c>
      <c r="H160" s="143">
        <v>10</v>
      </c>
      <c r="I160" s="144"/>
      <c r="J160" s="145">
        <f>ROUND(I160*H160,2)</f>
        <v>0</v>
      </c>
      <c r="K160" s="141" t="s">
        <v>313</v>
      </c>
      <c r="L160" s="33"/>
      <c r="M160" s="146" t="s">
        <v>1</v>
      </c>
      <c r="N160" s="147" t="s">
        <v>40</v>
      </c>
      <c r="P160" s="148">
        <f>O160*H160</f>
        <v>0</v>
      </c>
      <c r="Q160" s="148">
        <v>2.7E-4</v>
      </c>
      <c r="R160" s="148">
        <f>Q160*H160</f>
        <v>2.7000000000000001E-3</v>
      </c>
      <c r="S160" s="148">
        <v>0</v>
      </c>
      <c r="T160" s="149">
        <f>S160*H160</f>
        <v>0</v>
      </c>
      <c r="AR160" s="150" t="s">
        <v>417</v>
      </c>
      <c r="AT160" s="150" t="s">
        <v>309</v>
      </c>
      <c r="AU160" s="150" t="s">
        <v>84</v>
      </c>
      <c r="AY160" s="18" t="s">
        <v>307</v>
      </c>
      <c r="BE160" s="151">
        <f>IF(N160="základní",J160,0)</f>
        <v>0</v>
      </c>
      <c r="BF160" s="151">
        <f>IF(N160="snížená",J160,0)</f>
        <v>0</v>
      </c>
      <c r="BG160" s="151">
        <f>IF(N160="zákl. přenesená",J160,0)</f>
        <v>0</v>
      </c>
      <c r="BH160" s="151">
        <f>IF(N160="sníž. přenesená",J160,0)</f>
        <v>0</v>
      </c>
      <c r="BI160" s="151">
        <f>IF(N160="nulová",J160,0)</f>
        <v>0</v>
      </c>
      <c r="BJ160" s="18" t="s">
        <v>82</v>
      </c>
      <c r="BK160" s="151">
        <f>ROUND(I160*H160,2)</f>
        <v>0</v>
      </c>
      <c r="BL160" s="18" t="s">
        <v>417</v>
      </c>
      <c r="BM160" s="150" t="s">
        <v>4727</v>
      </c>
    </row>
    <row r="161" spans="2:65" s="1" customFormat="1" ht="39">
      <c r="B161" s="33"/>
      <c r="D161" s="152" t="s">
        <v>316</v>
      </c>
      <c r="F161" s="153" t="s">
        <v>4728</v>
      </c>
      <c r="I161" s="154"/>
      <c r="L161" s="33"/>
      <c r="M161" s="155"/>
      <c r="T161" s="57"/>
      <c r="AT161" s="18" t="s">
        <v>316</v>
      </c>
      <c r="AU161" s="18" t="s">
        <v>84</v>
      </c>
    </row>
    <row r="162" spans="2:65" s="1" customFormat="1" ht="24.2" customHeight="1">
      <c r="B162" s="33"/>
      <c r="C162" s="177" t="s">
        <v>380</v>
      </c>
      <c r="D162" s="177" t="s">
        <v>390</v>
      </c>
      <c r="E162" s="178" t="s">
        <v>4729</v>
      </c>
      <c r="F162" s="179" t="s">
        <v>4730</v>
      </c>
      <c r="G162" s="180" t="s">
        <v>398</v>
      </c>
      <c r="H162" s="181">
        <v>10</v>
      </c>
      <c r="I162" s="182"/>
      <c r="J162" s="183">
        <f>ROUND(I162*H162,2)</f>
        <v>0</v>
      </c>
      <c r="K162" s="179" t="s">
        <v>313</v>
      </c>
      <c r="L162" s="184"/>
      <c r="M162" s="185" t="s">
        <v>1</v>
      </c>
      <c r="N162" s="186" t="s">
        <v>40</v>
      </c>
      <c r="P162" s="148">
        <f>O162*H162</f>
        <v>0</v>
      </c>
      <c r="Q162" s="148">
        <v>3.0999999999999999E-3</v>
      </c>
      <c r="R162" s="148">
        <f>Q162*H162</f>
        <v>3.1E-2</v>
      </c>
      <c r="S162" s="148">
        <v>0</v>
      </c>
      <c r="T162" s="149">
        <f>S162*H162</f>
        <v>0</v>
      </c>
      <c r="AR162" s="150" t="s">
        <v>524</v>
      </c>
      <c r="AT162" s="150" t="s">
        <v>390</v>
      </c>
      <c r="AU162" s="150" t="s">
        <v>84</v>
      </c>
      <c r="AY162" s="18" t="s">
        <v>307</v>
      </c>
      <c r="BE162" s="151">
        <f>IF(N162="základní",J162,0)</f>
        <v>0</v>
      </c>
      <c r="BF162" s="151">
        <f>IF(N162="snížená",J162,0)</f>
        <v>0</v>
      </c>
      <c r="BG162" s="151">
        <f>IF(N162="zákl. přenesená",J162,0)</f>
        <v>0</v>
      </c>
      <c r="BH162" s="151">
        <f>IF(N162="sníž. přenesená",J162,0)</f>
        <v>0</v>
      </c>
      <c r="BI162" s="151">
        <f>IF(N162="nulová",J162,0)</f>
        <v>0</v>
      </c>
      <c r="BJ162" s="18" t="s">
        <v>82</v>
      </c>
      <c r="BK162" s="151">
        <f>ROUND(I162*H162,2)</f>
        <v>0</v>
      </c>
      <c r="BL162" s="18" t="s">
        <v>417</v>
      </c>
      <c r="BM162" s="150" t="s">
        <v>4731</v>
      </c>
    </row>
    <row r="163" spans="2:65" s="1" customFormat="1" ht="19.5">
      <c r="B163" s="33"/>
      <c r="D163" s="152" t="s">
        <v>316</v>
      </c>
      <c r="F163" s="153" t="s">
        <v>4730</v>
      </c>
      <c r="I163" s="154"/>
      <c r="L163" s="33"/>
      <c r="M163" s="155"/>
      <c r="T163" s="57"/>
      <c r="AT163" s="18" t="s">
        <v>316</v>
      </c>
      <c r="AU163" s="18" t="s">
        <v>84</v>
      </c>
    </row>
    <row r="164" spans="2:65" s="1" customFormat="1" ht="37.9" customHeight="1">
      <c r="B164" s="33"/>
      <c r="C164" s="139" t="s">
        <v>438</v>
      </c>
      <c r="D164" s="139" t="s">
        <v>309</v>
      </c>
      <c r="E164" s="140" t="s">
        <v>4732</v>
      </c>
      <c r="F164" s="141" t="s">
        <v>4733</v>
      </c>
      <c r="G164" s="142" t="s">
        <v>312</v>
      </c>
      <c r="H164" s="143">
        <v>4.4400000000000004</v>
      </c>
      <c r="I164" s="144"/>
      <c r="J164" s="145">
        <f>ROUND(I164*H164,2)</f>
        <v>0</v>
      </c>
      <c r="K164" s="141" t="s">
        <v>1</v>
      </c>
      <c r="L164" s="33"/>
      <c r="M164" s="146" t="s">
        <v>1</v>
      </c>
      <c r="N164" s="147" t="s">
        <v>40</v>
      </c>
      <c r="P164" s="148">
        <f>O164*H164</f>
        <v>0</v>
      </c>
      <c r="Q164" s="148">
        <v>0</v>
      </c>
      <c r="R164" s="148">
        <f>Q164*H164</f>
        <v>0</v>
      </c>
      <c r="S164" s="148">
        <v>0</v>
      </c>
      <c r="T164" s="149">
        <f>S164*H164</f>
        <v>0</v>
      </c>
      <c r="AR164" s="150" t="s">
        <v>417</v>
      </c>
      <c r="AT164" s="150" t="s">
        <v>309</v>
      </c>
      <c r="AU164" s="150" t="s">
        <v>84</v>
      </c>
      <c r="AY164" s="18" t="s">
        <v>307</v>
      </c>
      <c r="BE164" s="151">
        <f>IF(N164="základní",J164,0)</f>
        <v>0</v>
      </c>
      <c r="BF164" s="151">
        <f>IF(N164="snížená",J164,0)</f>
        <v>0</v>
      </c>
      <c r="BG164" s="151">
        <f>IF(N164="zákl. přenesená",J164,0)</f>
        <v>0</v>
      </c>
      <c r="BH164" s="151">
        <f>IF(N164="sníž. přenesená",J164,0)</f>
        <v>0</v>
      </c>
      <c r="BI164" s="151">
        <f>IF(N164="nulová",J164,0)</f>
        <v>0</v>
      </c>
      <c r="BJ164" s="18" t="s">
        <v>82</v>
      </c>
      <c r="BK164" s="151">
        <f>ROUND(I164*H164,2)</f>
        <v>0</v>
      </c>
      <c r="BL164" s="18" t="s">
        <v>417</v>
      </c>
      <c r="BM164" s="150" t="s">
        <v>4734</v>
      </c>
    </row>
    <row r="165" spans="2:65" s="1" customFormat="1" ht="19.5">
      <c r="B165" s="33"/>
      <c r="D165" s="152" t="s">
        <v>316</v>
      </c>
      <c r="F165" s="153" t="s">
        <v>4733</v>
      </c>
      <c r="I165" s="154"/>
      <c r="L165" s="33"/>
      <c r="M165" s="155"/>
      <c r="T165" s="57"/>
      <c r="AT165" s="18" t="s">
        <v>316</v>
      </c>
      <c r="AU165" s="18" t="s">
        <v>84</v>
      </c>
    </row>
    <row r="166" spans="2:65" s="13" customFormat="1" ht="11.25">
      <c r="B166" s="162"/>
      <c r="D166" s="152" t="s">
        <v>318</v>
      </c>
      <c r="E166" s="163" t="s">
        <v>1</v>
      </c>
      <c r="F166" s="164" t="s">
        <v>4735</v>
      </c>
      <c r="H166" s="165">
        <v>4.4400000000000004</v>
      </c>
      <c r="I166" s="166"/>
      <c r="L166" s="162"/>
      <c r="M166" s="167"/>
      <c r="T166" s="168"/>
      <c r="AT166" s="163" t="s">
        <v>318</v>
      </c>
      <c r="AU166" s="163" t="s">
        <v>84</v>
      </c>
      <c r="AV166" s="13" t="s">
        <v>84</v>
      </c>
      <c r="AW166" s="13" t="s">
        <v>32</v>
      </c>
      <c r="AX166" s="13" t="s">
        <v>82</v>
      </c>
      <c r="AY166" s="163" t="s">
        <v>307</v>
      </c>
    </row>
    <row r="167" spans="2:65" s="1" customFormat="1" ht="37.9" customHeight="1">
      <c r="B167" s="33"/>
      <c r="C167" s="139" t="s">
        <v>524</v>
      </c>
      <c r="D167" s="139" t="s">
        <v>309</v>
      </c>
      <c r="E167" s="140" t="s">
        <v>4736</v>
      </c>
      <c r="F167" s="141" t="s">
        <v>4737</v>
      </c>
      <c r="G167" s="142" t="s">
        <v>312</v>
      </c>
      <c r="H167" s="143">
        <v>1.08</v>
      </c>
      <c r="I167" s="144"/>
      <c r="J167" s="145">
        <f>ROUND(I167*H167,2)</f>
        <v>0</v>
      </c>
      <c r="K167" s="141" t="s">
        <v>1</v>
      </c>
      <c r="L167" s="33"/>
      <c r="M167" s="146" t="s">
        <v>1</v>
      </c>
      <c r="N167" s="147" t="s">
        <v>40</v>
      </c>
      <c r="P167" s="148">
        <f>O167*H167</f>
        <v>0</v>
      </c>
      <c r="Q167" s="148">
        <v>0</v>
      </c>
      <c r="R167" s="148">
        <f>Q167*H167</f>
        <v>0</v>
      </c>
      <c r="S167" s="148">
        <v>0</v>
      </c>
      <c r="T167" s="149">
        <f>S167*H167</f>
        <v>0</v>
      </c>
      <c r="AR167" s="150" t="s">
        <v>417</v>
      </c>
      <c r="AT167" s="150" t="s">
        <v>309</v>
      </c>
      <c r="AU167" s="150" t="s">
        <v>84</v>
      </c>
      <c r="AY167" s="18" t="s">
        <v>307</v>
      </c>
      <c r="BE167" s="151">
        <f>IF(N167="základní",J167,0)</f>
        <v>0</v>
      </c>
      <c r="BF167" s="151">
        <f>IF(N167="snížená",J167,0)</f>
        <v>0</v>
      </c>
      <c r="BG167" s="151">
        <f>IF(N167="zákl. přenesená",J167,0)</f>
        <v>0</v>
      </c>
      <c r="BH167" s="151">
        <f>IF(N167="sníž. přenesená",J167,0)</f>
        <v>0</v>
      </c>
      <c r="BI167" s="151">
        <f>IF(N167="nulová",J167,0)</f>
        <v>0</v>
      </c>
      <c r="BJ167" s="18" t="s">
        <v>82</v>
      </c>
      <c r="BK167" s="151">
        <f>ROUND(I167*H167,2)</f>
        <v>0</v>
      </c>
      <c r="BL167" s="18" t="s">
        <v>417</v>
      </c>
      <c r="BM167" s="150" t="s">
        <v>4738</v>
      </c>
    </row>
    <row r="168" spans="2:65" s="1" customFormat="1" ht="19.5">
      <c r="B168" s="33"/>
      <c r="D168" s="152" t="s">
        <v>316</v>
      </c>
      <c r="F168" s="153" t="s">
        <v>4737</v>
      </c>
      <c r="I168" s="154"/>
      <c r="L168" s="33"/>
      <c r="M168" s="155"/>
      <c r="T168" s="57"/>
      <c r="AT168" s="18" t="s">
        <v>316</v>
      </c>
      <c r="AU168" s="18" t="s">
        <v>84</v>
      </c>
    </row>
    <row r="169" spans="2:65" s="13" customFormat="1" ht="11.25">
      <c r="B169" s="162"/>
      <c r="D169" s="152" t="s">
        <v>318</v>
      </c>
      <c r="E169" s="163" t="s">
        <v>1</v>
      </c>
      <c r="F169" s="164" t="s">
        <v>4739</v>
      </c>
      <c r="H169" s="165">
        <v>1.08</v>
      </c>
      <c r="I169" s="166"/>
      <c r="L169" s="162"/>
      <c r="M169" s="167"/>
      <c r="T169" s="168"/>
      <c r="AT169" s="163" t="s">
        <v>318</v>
      </c>
      <c r="AU169" s="163" t="s">
        <v>84</v>
      </c>
      <c r="AV169" s="13" t="s">
        <v>84</v>
      </c>
      <c r="AW169" s="13" t="s">
        <v>32</v>
      </c>
      <c r="AX169" s="13" t="s">
        <v>82</v>
      </c>
      <c r="AY169" s="163" t="s">
        <v>307</v>
      </c>
    </row>
    <row r="170" spans="2:65" s="1" customFormat="1" ht="37.9" customHeight="1">
      <c r="B170" s="33"/>
      <c r="C170" s="139" t="s">
        <v>586</v>
      </c>
      <c r="D170" s="139" t="s">
        <v>309</v>
      </c>
      <c r="E170" s="140" t="s">
        <v>4740</v>
      </c>
      <c r="F170" s="141" t="s">
        <v>4741</v>
      </c>
      <c r="G170" s="142" t="s">
        <v>312</v>
      </c>
      <c r="H170" s="143">
        <v>1.08</v>
      </c>
      <c r="I170" s="144"/>
      <c r="J170" s="145">
        <f>ROUND(I170*H170,2)</f>
        <v>0</v>
      </c>
      <c r="K170" s="141" t="s">
        <v>1</v>
      </c>
      <c r="L170" s="33"/>
      <c r="M170" s="146" t="s">
        <v>1</v>
      </c>
      <c r="N170" s="147" t="s">
        <v>40</v>
      </c>
      <c r="P170" s="148">
        <f>O170*H170</f>
        <v>0</v>
      </c>
      <c r="Q170" s="148">
        <v>0</v>
      </c>
      <c r="R170" s="148">
        <f>Q170*H170</f>
        <v>0</v>
      </c>
      <c r="S170" s="148">
        <v>0</v>
      </c>
      <c r="T170" s="149">
        <f>S170*H170</f>
        <v>0</v>
      </c>
      <c r="AR170" s="150" t="s">
        <v>417</v>
      </c>
      <c r="AT170" s="150" t="s">
        <v>309</v>
      </c>
      <c r="AU170" s="150" t="s">
        <v>84</v>
      </c>
      <c r="AY170" s="18" t="s">
        <v>307</v>
      </c>
      <c r="BE170" s="151">
        <f>IF(N170="základní",J170,0)</f>
        <v>0</v>
      </c>
      <c r="BF170" s="151">
        <f>IF(N170="snížená",J170,0)</f>
        <v>0</v>
      </c>
      <c r="BG170" s="151">
        <f>IF(N170="zákl. přenesená",J170,0)</f>
        <v>0</v>
      </c>
      <c r="BH170" s="151">
        <f>IF(N170="sníž. přenesená",J170,0)</f>
        <v>0</v>
      </c>
      <c r="BI170" s="151">
        <f>IF(N170="nulová",J170,0)</f>
        <v>0</v>
      </c>
      <c r="BJ170" s="18" t="s">
        <v>82</v>
      </c>
      <c r="BK170" s="151">
        <f>ROUND(I170*H170,2)</f>
        <v>0</v>
      </c>
      <c r="BL170" s="18" t="s">
        <v>417</v>
      </c>
      <c r="BM170" s="150" t="s">
        <v>4742</v>
      </c>
    </row>
    <row r="171" spans="2:65" s="1" customFormat="1" ht="19.5">
      <c r="B171" s="33"/>
      <c r="D171" s="152" t="s">
        <v>316</v>
      </c>
      <c r="F171" s="153" t="s">
        <v>4741</v>
      </c>
      <c r="I171" s="154"/>
      <c r="L171" s="33"/>
      <c r="M171" s="155"/>
      <c r="T171" s="57"/>
      <c r="AT171" s="18" t="s">
        <v>316</v>
      </c>
      <c r="AU171" s="18" t="s">
        <v>84</v>
      </c>
    </row>
    <row r="172" spans="2:65" s="13" customFormat="1" ht="11.25">
      <c r="B172" s="162"/>
      <c r="D172" s="152" t="s">
        <v>318</v>
      </c>
      <c r="E172" s="163" t="s">
        <v>1</v>
      </c>
      <c r="F172" s="164" t="s">
        <v>4739</v>
      </c>
      <c r="H172" s="165">
        <v>1.08</v>
      </c>
      <c r="I172" s="166"/>
      <c r="L172" s="162"/>
      <c r="M172" s="167"/>
      <c r="T172" s="168"/>
      <c r="AT172" s="163" t="s">
        <v>318</v>
      </c>
      <c r="AU172" s="163" t="s">
        <v>84</v>
      </c>
      <c r="AV172" s="13" t="s">
        <v>84</v>
      </c>
      <c r="AW172" s="13" t="s">
        <v>32</v>
      </c>
      <c r="AX172" s="13" t="s">
        <v>82</v>
      </c>
      <c r="AY172" s="163" t="s">
        <v>307</v>
      </c>
    </row>
    <row r="173" spans="2:65" s="11" customFormat="1" ht="22.9" customHeight="1">
      <c r="B173" s="127"/>
      <c r="D173" s="128" t="s">
        <v>74</v>
      </c>
      <c r="E173" s="137" t="s">
        <v>4743</v>
      </c>
      <c r="F173" s="137" t="s">
        <v>4744</v>
      </c>
      <c r="I173" s="130"/>
      <c r="J173" s="138">
        <f>BK173</f>
        <v>0</v>
      </c>
      <c r="L173" s="127"/>
      <c r="M173" s="132"/>
      <c r="P173" s="133">
        <f>P174+SUM(P175:P177)+P214</f>
        <v>0</v>
      </c>
      <c r="R173" s="133">
        <f>R174+SUM(R175:R177)+R214</f>
        <v>0.41210000000000002</v>
      </c>
      <c r="T173" s="134">
        <f>T174+SUM(T175:T177)+T214</f>
        <v>0</v>
      </c>
      <c r="AR173" s="128" t="s">
        <v>84</v>
      </c>
      <c r="AT173" s="135" t="s">
        <v>74</v>
      </c>
      <c r="AU173" s="135" t="s">
        <v>82</v>
      </c>
      <c r="AY173" s="128" t="s">
        <v>307</v>
      </c>
      <c r="BK173" s="136">
        <f>BK174+SUM(BK175:BK177)+BK214</f>
        <v>0</v>
      </c>
    </row>
    <row r="174" spans="2:65" s="1" customFormat="1" ht="16.5" customHeight="1">
      <c r="B174" s="33"/>
      <c r="C174" s="139" t="s">
        <v>1407</v>
      </c>
      <c r="D174" s="139" t="s">
        <v>309</v>
      </c>
      <c r="E174" s="140" t="s">
        <v>4745</v>
      </c>
      <c r="F174" s="141" t="s">
        <v>4746</v>
      </c>
      <c r="G174" s="142" t="s">
        <v>4747</v>
      </c>
      <c r="H174" s="143">
        <v>1</v>
      </c>
      <c r="I174" s="144"/>
      <c r="J174" s="145">
        <f>ROUND(I174*H174,2)</f>
        <v>0</v>
      </c>
      <c r="K174" s="141" t="s">
        <v>1</v>
      </c>
      <c r="L174" s="33"/>
      <c r="M174" s="146" t="s">
        <v>1</v>
      </c>
      <c r="N174" s="147" t="s">
        <v>40</v>
      </c>
      <c r="P174" s="148">
        <f>O174*H174</f>
        <v>0</v>
      </c>
      <c r="Q174" s="148">
        <v>0</v>
      </c>
      <c r="R174" s="148">
        <f>Q174*H174</f>
        <v>0</v>
      </c>
      <c r="S174" s="148">
        <v>0</v>
      </c>
      <c r="T174" s="149">
        <f>S174*H174</f>
        <v>0</v>
      </c>
      <c r="AR174" s="150" t="s">
        <v>417</v>
      </c>
      <c r="AT174" s="150" t="s">
        <v>309</v>
      </c>
      <c r="AU174" s="150" t="s">
        <v>84</v>
      </c>
      <c r="AY174" s="18" t="s">
        <v>307</v>
      </c>
      <c r="BE174" s="151">
        <f>IF(N174="základní",J174,0)</f>
        <v>0</v>
      </c>
      <c r="BF174" s="151">
        <f>IF(N174="snížená",J174,0)</f>
        <v>0</v>
      </c>
      <c r="BG174" s="151">
        <f>IF(N174="zákl. přenesená",J174,0)</f>
        <v>0</v>
      </c>
      <c r="BH174" s="151">
        <f>IF(N174="sníž. přenesená",J174,0)</f>
        <v>0</v>
      </c>
      <c r="BI174" s="151">
        <f>IF(N174="nulová",J174,0)</f>
        <v>0</v>
      </c>
      <c r="BJ174" s="18" t="s">
        <v>82</v>
      </c>
      <c r="BK174" s="151">
        <f>ROUND(I174*H174,2)</f>
        <v>0</v>
      </c>
      <c r="BL174" s="18" t="s">
        <v>417</v>
      </c>
      <c r="BM174" s="150" t="s">
        <v>4748</v>
      </c>
    </row>
    <row r="175" spans="2:65" s="1" customFormat="1" ht="11.25">
      <c r="B175" s="33"/>
      <c r="D175" s="152" t="s">
        <v>316</v>
      </c>
      <c r="F175" s="153" t="s">
        <v>4746</v>
      </c>
      <c r="I175" s="154"/>
      <c r="L175" s="33"/>
      <c r="M175" s="155"/>
      <c r="T175" s="57"/>
      <c r="AT175" s="18" t="s">
        <v>316</v>
      </c>
      <c r="AU175" s="18" t="s">
        <v>84</v>
      </c>
    </row>
    <row r="176" spans="2:65" s="1" customFormat="1" ht="19.5">
      <c r="B176" s="33"/>
      <c r="D176" s="152" t="s">
        <v>357</v>
      </c>
      <c r="F176" s="176" t="s">
        <v>4749</v>
      </c>
      <c r="I176" s="154"/>
      <c r="L176" s="33"/>
      <c r="M176" s="155"/>
      <c r="T176" s="57"/>
      <c r="AT176" s="18" t="s">
        <v>357</v>
      </c>
      <c r="AU176" s="18" t="s">
        <v>84</v>
      </c>
    </row>
    <row r="177" spans="2:65" s="11" customFormat="1" ht="20.85" customHeight="1">
      <c r="B177" s="127"/>
      <c r="D177" s="128" t="s">
        <v>74</v>
      </c>
      <c r="E177" s="137" t="s">
        <v>4750</v>
      </c>
      <c r="F177" s="137" t="s">
        <v>4751</v>
      </c>
      <c r="I177" s="130"/>
      <c r="J177" s="138">
        <f>BK177</f>
        <v>0</v>
      </c>
      <c r="L177" s="127"/>
      <c r="M177" s="132"/>
      <c r="P177" s="133">
        <f>SUM(P178:P213)</f>
        <v>0</v>
      </c>
      <c r="R177" s="133">
        <f>SUM(R178:R213)</f>
        <v>0.25156000000000001</v>
      </c>
      <c r="T177" s="134">
        <f>SUM(T178:T213)</f>
        <v>0</v>
      </c>
      <c r="AR177" s="128" t="s">
        <v>82</v>
      </c>
      <c r="AT177" s="135" t="s">
        <v>74</v>
      </c>
      <c r="AU177" s="135" t="s">
        <v>84</v>
      </c>
      <c r="AY177" s="128" t="s">
        <v>307</v>
      </c>
      <c r="BK177" s="136">
        <f>SUM(BK178:BK213)</f>
        <v>0</v>
      </c>
    </row>
    <row r="178" spans="2:65" s="1" customFormat="1" ht="24.2" customHeight="1">
      <c r="B178" s="33"/>
      <c r="C178" s="139" t="s">
        <v>385</v>
      </c>
      <c r="D178" s="139" t="s">
        <v>309</v>
      </c>
      <c r="E178" s="140" t="s">
        <v>4752</v>
      </c>
      <c r="F178" s="141" t="s">
        <v>4753</v>
      </c>
      <c r="G178" s="142" t="s">
        <v>405</v>
      </c>
      <c r="H178" s="143">
        <v>2</v>
      </c>
      <c r="I178" s="144"/>
      <c r="J178" s="145">
        <f>ROUND(I178*H178,2)</f>
        <v>0</v>
      </c>
      <c r="K178" s="141" t="s">
        <v>313</v>
      </c>
      <c r="L178" s="33"/>
      <c r="M178" s="146" t="s">
        <v>1</v>
      </c>
      <c r="N178" s="147" t="s">
        <v>40</v>
      </c>
      <c r="P178" s="148">
        <f>O178*H178</f>
        <v>0</v>
      </c>
      <c r="Q178" s="148">
        <v>4.0910000000000002E-2</v>
      </c>
      <c r="R178" s="148">
        <f>Q178*H178</f>
        <v>8.1820000000000004E-2</v>
      </c>
      <c r="S178" s="148">
        <v>0</v>
      </c>
      <c r="T178" s="149">
        <f>S178*H178</f>
        <v>0</v>
      </c>
      <c r="AR178" s="150" t="s">
        <v>417</v>
      </c>
      <c r="AT178" s="150" t="s">
        <v>309</v>
      </c>
      <c r="AU178" s="150" t="s">
        <v>163</v>
      </c>
      <c r="AY178" s="18" t="s">
        <v>307</v>
      </c>
      <c r="BE178" s="151">
        <f>IF(N178="základní",J178,0)</f>
        <v>0</v>
      </c>
      <c r="BF178" s="151">
        <f>IF(N178="snížená",J178,0)</f>
        <v>0</v>
      </c>
      <c r="BG178" s="151">
        <f>IF(N178="zákl. přenesená",J178,0)</f>
        <v>0</v>
      </c>
      <c r="BH178" s="151">
        <f>IF(N178="sníž. přenesená",J178,0)</f>
        <v>0</v>
      </c>
      <c r="BI178" s="151">
        <f>IF(N178="nulová",J178,0)</f>
        <v>0</v>
      </c>
      <c r="BJ178" s="18" t="s">
        <v>82</v>
      </c>
      <c r="BK178" s="151">
        <f>ROUND(I178*H178,2)</f>
        <v>0</v>
      </c>
      <c r="BL178" s="18" t="s">
        <v>417</v>
      </c>
      <c r="BM178" s="150" t="s">
        <v>4754</v>
      </c>
    </row>
    <row r="179" spans="2:65" s="1" customFormat="1" ht="19.5">
      <c r="B179" s="33"/>
      <c r="D179" s="152" t="s">
        <v>316</v>
      </c>
      <c r="F179" s="153" t="s">
        <v>4755</v>
      </c>
      <c r="I179" s="154"/>
      <c r="L179" s="33"/>
      <c r="M179" s="155"/>
      <c r="T179" s="57"/>
      <c r="AT179" s="18" t="s">
        <v>316</v>
      </c>
      <c r="AU179" s="18" t="s">
        <v>163</v>
      </c>
    </row>
    <row r="180" spans="2:65" s="1" customFormat="1" ht="24.2" customHeight="1">
      <c r="B180" s="33"/>
      <c r="C180" s="139" t="s">
        <v>8</v>
      </c>
      <c r="D180" s="139" t="s">
        <v>309</v>
      </c>
      <c r="E180" s="140" t="s">
        <v>4756</v>
      </c>
      <c r="F180" s="141" t="s">
        <v>4757</v>
      </c>
      <c r="G180" s="142" t="s">
        <v>405</v>
      </c>
      <c r="H180" s="143">
        <v>8</v>
      </c>
      <c r="I180" s="144"/>
      <c r="J180" s="145">
        <f>ROUND(I180*H180,2)</f>
        <v>0</v>
      </c>
      <c r="K180" s="141" t="s">
        <v>313</v>
      </c>
      <c r="L180" s="33"/>
      <c r="M180" s="146" t="s">
        <v>1</v>
      </c>
      <c r="N180" s="147" t="s">
        <v>40</v>
      </c>
      <c r="P180" s="148">
        <f>O180*H180</f>
        <v>0</v>
      </c>
      <c r="Q180" s="148">
        <v>1.1270000000000001E-2</v>
      </c>
      <c r="R180" s="148">
        <f>Q180*H180</f>
        <v>9.0160000000000004E-2</v>
      </c>
      <c r="S180" s="148">
        <v>0</v>
      </c>
      <c r="T180" s="149">
        <f>S180*H180</f>
        <v>0</v>
      </c>
      <c r="AR180" s="150" t="s">
        <v>417</v>
      </c>
      <c r="AT180" s="150" t="s">
        <v>309</v>
      </c>
      <c r="AU180" s="150" t="s">
        <v>163</v>
      </c>
      <c r="AY180" s="18" t="s">
        <v>307</v>
      </c>
      <c r="BE180" s="151">
        <f>IF(N180="základní",J180,0)</f>
        <v>0</v>
      </c>
      <c r="BF180" s="151">
        <f>IF(N180="snížená",J180,0)</f>
        <v>0</v>
      </c>
      <c r="BG180" s="151">
        <f>IF(N180="zákl. přenesená",J180,0)</f>
        <v>0</v>
      </c>
      <c r="BH180" s="151">
        <f>IF(N180="sníž. přenesená",J180,0)</f>
        <v>0</v>
      </c>
      <c r="BI180" s="151">
        <f>IF(N180="nulová",J180,0)</f>
        <v>0</v>
      </c>
      <c r="BJ180" s="18" t="s">
        <v>82</v>
      </c>
      <c r="BK180" s="151">
        <f>ROUND(I180*H180,2)</f>
        <v>0</v>
      </c>
      <c r="BL180" s="18" t="s">
        <v>417</v>
      </c>
      <c r="BM180" s="150" t="s">
        <v>4758</v>
      </c>
    </row>
    <row r="181" spans="2:65" s="1" customFormat="1" ht="29.25">
      <c r="B181" s="33"/>
      <c r="D181" s="152" t="s">
        <v>316</v>
      </c>
      <c r="F181" s="153" t="s">
        <v>4759</v>
      </c>
      <c r="I181" s="154"/>
      <c r="L181" s="33"/>
      <c r="M181" s="155"/>
      <c r="T181" s="57"/>
      <c r="AT181" s="18" t="s">
        <v>316</v>
      </c>
      <c r="AU181" s="18" t="s">
        <v>163</v>
      </c>
    </row>
    <row r="182" spans="2:65" s="1" customFormat="1" ht="24.2" customHeight="1">
      <c r="B182" s="33"/>
      <c r="C182" s="139" t="s">
        <v>395</v>
      </c>
      <c r="D182" s="139" t="s">
        <v>309</v>
      </c>
      <c r="E182" s="140" t="s">
        <v>4760</v>
      </c>
      <c r="F182" s="141" t="s">
        <v>4761</v>
      </c>
      <c r="G182" s="142" t="s">
        <v>405</v>
      </c>
      <c r="H182" s="143">
        <v>2</v>
      </c>
      <c r="I182" s="144"/>
      <c r="J182" s="145">
        <f>ROUND(I182*H182,2)</f>
        <v>0</v>
      </c>
      <c r="K182" s="141" t="s">
        <v>313</v>
      </c>
      <c r="L182" s="33"/>
      <c r="M182" s="146" t="s">
        <v>1</v>
      </c>
      <c r="N182" s="147" t="s">
        <v>40</v>
      </c>
      <c r="P182" s="148">
        <f>O182*H182</f>
        <v>0</v>
      </c>
      <c r="Q182" s="148">
        <v>5.9000000000000003E-4</v>
      </c>
      <c r="R182" s="148">
        <f>Q182*H182</f>
        <v>1.1800000000000001E-3</v>
      </c>
      <c r="S182" s="148">
        <v>0</v>
      </c>
      <c r="T182" s="149">
        <f>S182*H182</f>
        <v>0</v>
      </c>
      <c r="AR182" s="150" t="s">
        <v>417</v>
      </c>
      <c r="AT182" s="150" t="s">
        <v>309</v>
      </c>
      <c r="AU182" s="150" t="s">
        <v>163</v>
      </c>
      <c r="AY182" s="18" t="s">
        <v>307</v>
      </c>
      <c r="BE182" s="151">
        <f>IF(N182="základní",J182,0)</f>
        <v>0</v>
      </c>
      <c r="BF182" s="151">
        <f>IF(N182="snížená",J182,0)</f>
        <v>0</v>
      </c>
      <c r="BG182" s="151">
        <f>IF(N182="zákl. přenesená",J182,0)</f>
        <v>0</v>
      </c>
      <c r="BH182" s="151">
        <f>IF(N182="sníž. přenesená",J182,0)</f>
        <v>0</v>
      </c>
      <c r="BI182" s="151">
        <f>IF(N182="nulová",J182,0)</f>
        <v>0</v>
      </c>
      <c r="BJ182" s="18" t="s">
        <v>82</v>
      </c>
      <c r="BK182" s="151">
        <f>ROUND(I182*H182,2)</f>
        <v>0</v>
      </c>
      <c r="BL182" s="18" t="s">
        <v>417</v>
      </c>
      <c r="BM182" s="150" t="s">
        <v>4762</v>
      </c>
    </row>
    <row r="183" spans="2:65" s="1" customFormat="1" ht="19.5">
      <c r="B183" s="33"/>
      <c r="D183" s="152" t="s">
        <v>316</v>
      </c>
      <c r="F183" s="153" t="s">
        <v>4763</v>
      </c>
      <c r="I183" s="154"/>
      <c r="L183" s="33"/>
      <c r="M183" s="155"/>
      <c r="T183" s="57"/>
      <c r="AT183" s="18" t="s">
        <v>316</v>
      </c>
      <c r="AU183" s="18" t="s">
        <v>163</v>
      </c>
    </row>
    <row r="184" spans="2:65" s="1" customFormat="1" ht="24.2" customHeight="1">
      <c r="B184" s="33"/>
      <c r="C184" s="139" t="s">
        <v>402</v>
      </c>
      <c r="D184" s="139" t="s">
        <v>309</v>
      </c>
      <c r="E184" s="140" t="s">
        <v>4764</v>
      </c>
      <c r="F184" s="141" t="s">
        <v>4765</v>
      </c>
      <c r="G184" s="142" t="s">
        <v>405</v>
      </c>
      <c r="H184" s="143">
        <v>2</v>
      </c>
      <c r="I184" s="144"/>
      <c r="J184" s="145">
        <f>ROUND(I184*H184,2)</f>
        <v>0</v>
      </c>
      <c r="K184" s="141" t="s">
        <v>313</v>
      </c>
      <c r="L184" s="33"/>
      <c r="M184" s="146" t="s">
        <v>1</v>
      </c>
      <c r="N184" s="147" t="s">
        <v>40</v>
      </c>
      <c r="P184" s="148">
        <f>O184*H184</f>
        <v>0</v>
      </c>
      <c r="Q184" s="148">
        <v>6.7000000000000002E-4</v>
      </c>
      <c r="R184" s="148">
        <f>Q184*H184</f>
        <v>1.34E-3</v>
      </c>
      <c r="S184" s="148">
        <v>0</v>
      </c>
      <c r="T184" s="149">
        <f>S184*H184</f>
        <v>0</v>
      </c>
      <c r="AR184" s="150" t="s">
        <v>417</v>
      </c>
      <c r="AT184" s="150" t="s">
        <v>309</v>
      </c>
      <c r="AU184" s="150" t="s">
        <v>163</v>
      </c>
      <c r="AY184" s="18" t="s">
        <v>307</v>
      </c>
      <c r="BE184" s="151">
        <f>IF(N184="základní",J184,0)</f>
        <v>0</v>
      </c>
      <c r="BF184" s="151">
        <f>IF(N184="snížená",J184,0)</f>
        <v>0</v>
      </c>
      <c r="BG184" s="151">
        <f>IF(N184="zákl. přenesená",J184,0)</f>
        <v>0</v>
      </c>
      <c r="BH184" s="151">
        <f>IF(N184="sníž. přenesená",J184,0)</f>
        <v>0</v>
      </c>
      <c r="BI184" s="151">
        <f>IF(N184="nulová",J184,0)</f>
        <v>0</v>
      </c>
      <c r="BJ184" s="18" t="s">
        <v>82</v>
      </c>
      <c r="BK184" s="151">
        <f>ROUND(I184*H184,2)</f>
        <v>0</v>
      </c>
      <c r="BL184" s="18" t="s">
        <v>417</v>
      </c>
      <c r="BM184" s="150" t="s">
        <v>4766</v>
      </c>
    </row>
    <row r="185" spans="2:65" s="1" customFormat="1" ht="19.5">
      <c r="B185" s="33"/>
      <c r="D185" s="152" t="s">
        <v>316</v>
      </c>
      <c r="F185" s="153" t="s">
        <v>4767</v>
      </c>
      <c r="I185" s="154"/>
      <c r="L185" s="33"/>
      <c r="M185" s="155"/>
      <c r="T185" s="57"/>
      <c r="AT185" s="18" t="s">
        <v>316</v>
      </c>
      <c r="AU185" s="18" t="s">
        <v>163</v>
      </c>
    </row>
    <row r="186" spans="2:65" s="1" customFormat="1" ht="24.2" customHeight="1">
      <c r="B186" s="33"/>
      <c r="C186" s="139" t="s">
        <v>409</v>
      </c>
      <c r="D186" s="139" t="s">
        <v>309</v>
      </c>
      <c r="E186" s="140" t="s">
        <v>4768</v>
      </c>
      <c r="F186" s="141" t="s">
        <v>4769</v>
      </c>
      <c r="G186" s="142" t="s">
        <v>405</v>
      </c>
      <c r="H186" s="143">
        <v>4</v>
      </c>
      <c r="I186" s="144"/>
      <c r="J186" s="145">
        <f>ROUND(I186*H186,2)</f>
        <v>0</v>
      </c>
      <c r="K186" s="141" t="s">
        <v>313</v>
      </c>
      <c r="L186" s="33"/>
      <c r="M186" s="146" t="s">
        <v>1</v>
      </c>
      <c r="N186" s="147" t="s">
        <v>40</v>
      </c>
      <c r="P186" s="148">
        <f>O186*H186</f>
        <v>0</v>
      </c>
      <c r="Q186" s="148">
        <v>7.7999999999999999E-4</v>
      </c>
      <c r="R186" s="148">
        <f>Q186*H186</f>
        <v>3.1199999999999999E-3</v>
      </c>
      <c r="S186" s="148">
        <v>0</v>
      </c>
      <c r="T186" s="149">
        <f>S186*H186</f>
        <v>0</v>
      </c>
      <c r="AR186" s="150" t="s">
        <v>417</v>
      </c>
      <c r="AT186" s="150" t="s">
        <v>309</v>
      </c>
      <c r="AU186" s="150" t="s">
        <v>163</v>
      </c>
      <c r="AY186" s="18" t="s">
        <v>307</v>
      </c>
      <c r="BE186" s="151">
        <f>IF(N186="základní",J186,0)</f>
        <v>0</v>
      </c>
      <c r="BF186" s="151">
        <f>IF(N186="snížená",J186,0)</f>
        <v>0</v>
      </c>
      <c r="BG186" s="151">
        <f>IF(N186="zákl. přenesená",J186,0)</f>
        <v>0</v>
      </c>
      <c r="BH186" s="151">
        <f>IF(N186="sníž. přenesená",J186,0)</f>
        <v>0</v>
      </c>
      <c r="BI186" s="151">
        <f>IF(N186="nulová",J186,0)</f>
        <v>0</v>
      </c>
      <c r="BJ186" s="18" t="s">
        <v>82</v>
      </c>
      <c r="BK186" s="151">
        <f>ROUND(I186*H186,2)</f>
        <v>0</v>
      </c>
      <c r="BL186" s="18" t="s">
        <v>417</v>
      </c>
      <c r="BM186" s="150" t="s">
        <v>4770</v>
      </c>
    </row>
    <row r="187" spans="2:65" s="1" customFormat="1" ht="19.5">
      <c r="B187" s="33"/>
      <c r="D187" s="152" t="s">
        <v>316</v>
      </c>
      <c r="F187" s="153" t="s">
        <v>4771</v>
      </c>
      <c r="I187" s="154"/>
      <c r="L187" s="33"/>
      <c r="M187" s="155"/>
      <c r="T187" s="57"/>
      <c r="AT187" s="18" t="s">
        <v>316</v>
      </c>
      <c r="AU187" s="18" t="s">
        <v>163</v>
      </c>
    </row>
    <row r="188" spans="2:65" s="1" customFormat="1" ht="24.2" customHeight="1">
      <c r="B188" s="33"/>
      <c r="C188" s="139" t="s">
        <v>417</v>
      </c>
      <c r="D188" s="139" t="s">
        <v>309</v>
      </c>
      <c r="E188" s="140" t="s">
        <v>4772</v>
      </c>
      <c r="F188" s="141" t="s">
        <v>4773</v>
      </c>
      <c r="G188" s="142" t="s">
        <v>405</v>
      </c>
      <c r="H188" s="143">
        <v>2</v>
      </c>
      <c r="I188" s="144"/>
      <c r="J188" s="145">
        <f>ROUND(I188*H188,2)</f>
        <v>0</v>
      </c>
      <c r="K188" s="141" t="s">
        <v>313</v>
      </c>
      <c r="L188" s="33"/>
      <c r="M188" s="146" t="s">
        <v>1</v>
      </c>
      <c r="N188" s="147" t="s">
        <v>40</v>
      </c>
      <c r="P188" s="148">
        <f>O188*H188</f>
        <v>0</v>
      </c>
      <c r="Q188" s="148">
        <v>1.3799999999999999E-3</v>
      </c>
      <c r="R188" s="148">
        <f>Q188*H188</f>
        <v>2.7599999999999999E-3</v>
      </c>
      <c r="S188" s="148">
        <v>0</v>
      </c>
      <c r="T188" s="149">
        <f>S188*H188</f>
        <v>0</v>
      </c>
      <c r="AR188" s="150" t="s">
        <v>417</v>
      </c>
      <c r="AT188" s="150" t="s">
        <v>309</v>
      </c>
      <c r="AU188" s="150" t="s">
        <v>163</v>
      </c>
      <c r="AY188" s="18" t="s">
        <v>307</v>
      </c>
      <c r="BE188" s="151">
        <f>IF(N188="základní",J188,0)</f>
        <v>0</v>
      </c>
      <c r="BF188" s="151">
        <f>IF(N188="snížená",J188,0)</f>
        <v>0</v>
      </c>
      <c r="BG188" s="151">
        <f>IF(N188="zákl. přenesená",J188,0)</f>
        <v>0</v>
      </c>
      <c r="BH188" s="151">
        <f>IF(N188="sníž. přenesená",J188,0)</f>
        <v>0</v>
      </c>
      <c r="BI188" s="151">
        <f>IF(N188="nulová",J188,0)</f>
        <v>0</v>
      </c>
      <c r="BJ188" s="18" t="s">
        <v>82</v>
      </c>
      <c r="BK188" s="151">
        <f>ROUND(I188*H188,2)</f>
        <v>0</v>
      </c>
      <c r="BL188" s="18" t="s">
        <v>417</v>
      </c>
      <c r="BM188" s="150" t="s">
        <v>4774</v>
      </c>
    </row>
    <row r="189" spans="2:65" s="1" customFormat="1" ht="19.5">
      <c r="B189" s="33"/>
      <c r="D189" s="152" t="s">
        <v>316</v>
      </c>
      <c r="F189" s="153" t="s">
        <v>4775</v>
      </c>
      <c r="I189" s="154"/>
      <c r="L189" s="33"/>
      <c r="M189" s="155"/>
      <c r="T189" s="57"/>
      <c r="AT189" s="18" t="s">
        <v>316</v>
      </c>
      <c r="AU189" s="18" t="s">
        <v>163</v>
      </c>
    </row>
    <row r="190" spans="2:65" s="1" customFormat="1" ht="24.2" customHeight="1">
      <c r="B190" s="33"/>
      <c r="C190" s="139" t="s">
        <v>426</v>
      </c>
      <c r="D190" s="139" t="s">
        <v>309</v>
      </c>
      <c r="E190" s="140" t="s">
        <v>4776</v>
      </c>
      <c r="F190" s="141" t="s">
        <v>4777</v>
      </c>
      <c r="G190" s="142" t="s">
        <v>405</v>
      </c>
      <c r="H190" s="143">
        <v>2</v>
      </c>
      <c r="I190" s="144"/>
      <c r="J190" s="145">
        <f>ROUND(I190*H190,2)</f>
        <v>0</v>
      </c>
      <c r="K190" s="141" t="s">
        <v>313</v>
      </c>
      <c r="L190" s="33"/>
      <c r="M190" s="146" t="s">
        <v>1</v>
      </c>
      <c r="N190" s="147" t="s">
        <v>40</v>
      </c>
      <c r="P190" s="148">
        <f>O190*H190</f>
        <v>0</v>
      </c>
      <c r="Q190" s="148">
        <v>1.6999999999999999E-3</v>
      </c>
      <c r="R190" s="148">
        <f>Q190*H190</f>
        <v>3.3999999999999998E-3</v>
      </c>
      <c r="S190" s="148">
        <v>0</v>
      </c>
      <c r="T190" s="149">
        <f>S190*H190</f>
        <v>0</v>
      </c>
      <c r="AR190" s="150" t="s">
        <v>417</v>
      </c>
      <c r="AT190" s="150" t="s">
        <v>309</v>
      </c>
      <c r="AU190" s="150" t="s">
        <v>163</v>
      </c>
      <c r="AY190" s="18" t="s">
        <v>307</v>
      </c>
      <c r="BE190" s="151">
        <f>IF(N190="základní",J190,0)</f>
        <v>0</v>
      </c>
      <c r="BF190" s="151">
        <f>IF(N190="snížená",J190,0)</f>
        <v>0</v>
      </c>
      <c r="BG190" s="151">
        <f>IF(N190="zákl. přenesená",J190,0)</f>
        <v>0</v>
      </c>
      <c r="BH190" s="151">
        <f>IF(N190="sníž. přenesená",J190,0)</f>
        <v>0</v>
      </c>
      <c r="BI190" s="151">
        <f>IF(N190="nulová",J190,0)</f>
        <v>0</v>
      </c>
      <c r="BJ190" s="18" t="s">
        <v>82</v>
      </c>
      <c r="BK190" s="151">
        <f>ROUND(I190*H190,2)</f>
        <v>0</v>
      </c>
      <c r="BL190" s="18" t="s">
        <v>417</v>
      </c>
      <c r="BM190" s="150" t="s">
        <v>4778</v>
      </c>
    </row>
    <row r="191" spans="2:65" s="1" customFormat="1" ht="19.5">
      <c r="B191" s="33"/>
      <c r="D191" s="152" t="s">
        <v>316</v>
      </c>
      <c r="F191" s="153" t="s">
        <v>4779</v>
      </c>
      <c r="I191" s="154"/>
      <c r="L191" s="33"/>
      <c r="M191" s="155"/>
      <c r="T191" s="57"/>
      <c r="AT191" s="18" t="s">
        <v>316</v>
      </c>
      <c r="AU191" s="18" t="s">
        <v>163</v>
      </c>
    </row>
    <row r="192" spans="2:65" s="1" customFormat="1" ht="24.2" customHeight="1">
      <c r="B192" s="33"/>
      <c r="C192" s="139" t="s">
        <v>433</v>
      </c>
      <c r="D192" s="139" t="s">
        <v>309</v>
      </c>
      <c r="E192" s="140" t="s">
        <v>4780</v>
      </c>
      <c r="F192" s="141" t="s">
        <v>4781</v>
      </c>
      <c r="G192" s="142" t="s">
        <v>405</v>
      </c>
      <c r="H192" s="143">
        <v>2</v>
      </c>
      <c r="I192" s="144"/>
      <c r="J192" s="145">
        <f>ROUND(I192*H192,2)</f>
        <v>0</v>
      </c>
      <c r="K192" s="141" t="s">
        <v>313</v>
      </c>
      <c r="L192" s="33"/>
      <c r="M192" s="146" t="s">
        <v>1</v>
      </c>
      <c r="N192" s="147" t="s">
        <v>40</v>
      </c>
      <c r="P192" s="148">
        <f>O192*H192</f>
        <v>0</v>
      </c>
      <c r="Q192" s="148">
        <v>3.5000000000000001E-3</v>
      </c>
      <c r="R192" s="148">
        <f>Q192*H192</f>
        <v>7.0000000000000001E-3</v>
      </c>
      <c r="S192" s="148">
        <v>0</v>
      </c>
      <c r="T192" s="149">
        <f>S192*H192</f>
        <v>0</v>
      </c>
      <c r="AR192" s="150" t="s">
        <v>417</v>
      </c>
      <c r="AT192" s="150" t="s">
        <v>309</v>
      </c>
      <c r="AU192" s="150" t="s">
        <v>163</v>
      </c>
      <c r="AY192" s="18" t="s">
        <v>307</v>
      </c>
      <c r="BE192" s="151">
        <f>IF(N192="základní",J192,0)</f>
        <v>0</v>
      </c>
      <c r="BF192" s="151">
        <f>IF(N192="snížená",J192,0)</f>
        <v>0</v>
      </c>
      <c r="BG192" s="151">
        <f>IF(N192="zákl. přenesená",J192,0)</f>
        <v>0</v>
      </c>
      <c r="BH192" s="151">
        <f>IF(N192="sníž. přenesená",J192,0)</f>
        <v>0</v>
      </c>
      <c r="BI192" s="151">
        <f>IF(N192="nulová",J192,0)</f>
        <v>0</v>
      </c>
      <c r="BJ192" s="18" t="s">
        <v>82</v>
      </c>
      <c r="BK192" s="151">
        <f>ROUND(I192*H192,2)</f>
        <v>0</v>
      </c>
      <c r="BL192" s="18" t="s">
        <v>417</v>
      </c>
      <c r="BM192" s="150" t="s">
        <v>4782</v>
      </c>
    </row>
    <row r="193" spans="2:65" s="1" customFormat="1" ht="19.5">
      <c r="B193" s="33"/>
      <c r="D193" s="152" t="s">
        <v>316</v>
      </c>
      <c r="F193" s="153" t="s">
        <v>4783</v>
      </c>
      <c r="I193" s="154"/>
      <c r="L193" s="33"/>
      <c r="M193" s="155"/>
      <c r="T193" s="57"/>
      <c r="AT193" s="18" t="s">
        <v>316</v>
      </c>
      <c r="AU193" s="18" t="s">
        <v>163</v>
      </c>
    </row>
    <row r="194" spans="2:65" s="1" customFormat="1" ht="24.2" customHeight="1">
      <c r="B194" s="33"/>
      <c r="C194" s="139" t="s">
        <v>448</v>
      </c>
      <c r="D194" s="139" t="s">
        <v>309</v>
      </c>
      <c r="E194" s="140" t="s">
        <v>4784</v>
      </c>
      <c r="F194" s="141" t="s">
        <v>4785</v>
      </c>
      <c r="G194" s="142" t="s">
        <v>4786</v>
      </c>
      <c r="H194" s="143">
        <v>2</v>
      </c>
      <c r="I194" s="144"/>
      <c r="J194" s="145">
        <f>ROUND(I194*H194,2)</f>
        <v>0</v>
      </c>
      <c r="K194" s="141" t="s">
        <v>313</v>
      </c>
      <c r="L194" s="33"/>
      <c r="M194" s="146" t="s">
        <v>1</v>
      </c>
      <c r="N194" s="147" t="s">
        <v>40</v>
      </c>
      <c r="P194" s="148">
        <f>O194*H194</f>
        <v>0</v>
      </c>
      <c r="Q194" s="148">
        <v>6.8000000000000005E-4</v>
      </c>
      <c r="R194" s="148">
        <f>Q194*H194</f>
        <v>1.3600000000000001E-3</v>
      </c>
      <c r="S194" s="148">
        <v>0</v>
      </c>
      <c r="T194" s="149">
        <f>S194*H194</f>
        <v>0</v>
      </c>
      <c r="AR194" s="150" t="s">
        <v>417</v>
      </c>
      <c r="AT194" s="150" t="s">
        <v>309</v>
      </c>
      <c r="AU194" s="150" t="s">
        <v>163</v>
      </c>
      <c r="AY194" s="18" t="s">
        <v>307</v>
      </c>
      <c r="BE194" s="151">
        <f>IF(N194="základní",J194,0)</f>
        <v>0</v>
      </c>
      <c r="BF194" s="151">
        <f>IF(N194="snížená",J194,0)</f>
        <v>0</v>
      </c>
      <c r="BG194" s="151">
        <f>IF(N194="zákl. přenesená",J194,0)</f>
        <v>0</v>
      </c>
      <c r="BH194" s="151">
        <f>IF(N194="sníž. přenesená",J194,0)</f>
        <v>0</v>
      </c>
      <c r="BI194" s="151">
        <f>IF(N194="nulová",J194,0)</f>
        <v>0</v>
      </c>
      <c r="BJ194" s="18" t="s">
        <v>82</v>
      </c>
      <c r="BK194" s="151">
        <f>ROUND(I194*H194,2)</f>
        <v>0</v>
      </c>
      <c r="BL194" s="18" t="s">
        <v>417</v>
      </c>
      <c r="BM194" s="150" t="s">
        <v>4787</v>
      </c>
    </row>
    <row r="195" spans="2:65" s="1" customFormat="1" ht="19.5">
      <c r="B195" s="33"/>
      <c r="D195" s="152" t="s">
        <v>316</v>
      </c>
      <c r="F195" s="153" t="s">
        <v>4788</v>
      </c>
      <c r="I195" s="154"/>
      <c r="L195" s="33"/>
      <c r="M195" s="155"/>
      <c r="T195" s="57"/>
      <c r="AT195" s="18" t="s">
        <v>316</v>
      </c>
      <c r="AU195" s="18" t="s">
        <v>163</v>
      </c>
    </row>
    <row r="196" spans="2:65" s="1" customFormat="1" ht="33" customHeight="1">
      <c r="B196" s="33"/>
      <c r="C196" s="139" t="s">
        <v>7</v>
      </c>
      <c r="D196" s="139" t="s">
        <v>309</v>
      </c>
      <c r="E196" s="140" t="s">
        <v>4789</v>
      </c>
      <c r="F196" s="141" t="s">
        <v>4790</v>
      </c>
      <c r="G196" s="142" t="s">
        <v>4786</v>
      </c>
      <c r="H196" s="143">
        <v>2</v>
      </c>
      <c r="I196" s="144"/>
      <c r="J196" s="145">
        <f>ROUND(I196*H196,2)</f>
        <v>0</v>
      </c>
      <c r="K196" s="141" t="s">
        <v>313</v>
      </c>
      <c r="L196" s="33"/>
      <c r="M196" s="146" t="s">
        <v>1</v>
      </c>
      <c r="N196" s="147" t="s">
        <v>40</v>
      </c>
      <c r="P196" s="148">
        <f>O196*H196</f>
        <v>0</v>
      </c>
      <c r="Q196" s="148">
        <v>2.8800000000000002E-3</v>
      </c>
      <c r="R196" s="148">
        <f>Q196*H196</f>
        <v>5.7600000000000004E-3</v>
      </c>
      <c r="S196" s="148">
        <v>0</v>
      </c>
      <c r="T196" s="149">
        <f>S196*H196</f>
        <v>0</v>
      </c>
      <c r="AR196" s="150" t="s">
        <v>417</v>
      </c>
      <c r="AT196" s="150" t="s">
        <v>309</v>
      </c>
      <c r="AU196" s="150" t="s">
        <v>163</v>
      </c>
      <c r="AY196" s="18" t="s">
        <v>307</v>
      </c>
      <c r="BE196" s="151">
        <f>IF(N196="základní",J196,0)</f>
        <v>0</v>
      </c>
      <c r="BF196" s="151">
        <f>IF(N196="snížená",J196,0)</f>
        <v>0</v>
      </c>
      <c r="BG196" s="151">
        <f>IF(N196="zákl. přenesená",J196,0)</f>
        <v>0</v>
      </c>
      <c r="BH196" s="151">
        <f>IF(N196="sníž. přenesená",J196,0)</f>
        <v>0</v>
      </c>
      <c r="BI196" s="151">
        <f>IF(N196="nulová",J196,0)</f>
        <v>0</v>
      </c>
      <c r="BJ196" s="18" t="s">
        <v>82</v>
      </c>
      <c r="BK196" s="151">
        <f>ROUND(I196*H196,2)</f>
        <v>0</v>
      </c>
      <c r="BL196" s="18" t="s">
        <v>417</v>
      </c>
      <c r="BM196" s="150" t="s">
        <v>4791</v>
      </c>
    </row>
    <row r="197" spans="2:65" s="1" customFormat="1" ht="39">
      <c r="B197" s="33"/>
      <c r="D197" s="152" t="s">
        <v>316</v>
      </c>
      <c r="F197" s="153" t="s">
        <v>4792</v>
      </c>
      <c r="I197" s="154"/>
      <c r="L197" s="33"/>
      <c r="M197" s="155"/>
      <c r="T197" s="57"/>
      <c r="AT197" s="18" t="s">
        <v>316</v>
      </c>
      <c r="AU197" s="18" t="s">
        <v>163</v>
      </c>
    </row>
    <row r="198" spans="2:65" s="1" customFormat="1" ht="29.25">
      <c r="B198" s="33"/>
      <c r="D198" s="152" t="s">
        <v>357</v>
      </c>
      <c r="F198" s="176" t="s">
        <v>4793</v>
      </c>
      <c r="I198" s="154"/>
      <c r="L198" s="33"/>
      <c r="M198" s="155"/>
      <c r="T198" s="57"/>
      <c r="AT198" s="18" t="s">
        <v>357</v>
      </c>
      <c r="AU198" s="18" t="s">
        <v>163</v>
      </c>
    </row>
    <row r="199" spans="2:65" s="1" customFormat="1" ht="24.2" customHeight="1">
      <c r="B199" s="33"/>
      <c r="C199" s="139" t="s">
        <v>459</v>
      </c>
      <c r="D199" s="139" t="s">
        <v>309</v>
      </c>
      <c r="E199" s="140" t="s">
        <v>4794</v>
      </c>
      <c r="F199" s="141" t="s">
        <v>4795</v>
      </c>
      <c r="G199" s="142" t="s">
        <v>4786</v>
      </c>
      <c r="H199" s="143">
        <v>2</v>
      </c>
      <c r="I199" s="144"/>
      <c r="J199" s="145">
        <f>ROUND(I199*H199,2)</f>
        <v>0</v>
      </c>
      <c r="K199" s="141" t="s">
        <v>313</v>
      </c>
      <c r="L199" s="33"/>
      <c r="M199" s="146" t="s">
        <v>1</v>
      </c>
      <c r="N199" s="147" t="s">
        <v>40</v>
      </c>
      <c r="P199" s="148">
        <f>O199*H199</f>
        <v>0</v>
      </c>
      <c r="Q199" s="148">
        <v>1.1900000000000001E-3</v>
      </c>
      <c r="R199" s="148">
        <f>Q199*H199</f>
        <v>2.3800000000000002E-3</v>
      </c>
      <c r="S199" s="148">
        <v>0</v>
      </c>
      <c r="T199" s="149">
        <f>S199*H199</f>
        <v>0</v>
      </c>
      <c r="AR199" s="150" t="s">
        <v>417</v>
      </c>
      <c r="AT199" s="150" t="s">
        <v>309</v>
      </c>
      <c r="AU199" s="150" t="s">
        <v>163</v>
      </c>
      <c r="AY199" s="18" t="s">
        <v>307</v>
      </c>
      <c r="BE199" s="151">
        <f>IF(N199="základní",J199,0)</f>
        <v>0</v>
      </c>
      <c r="BF199" s="151">
        <f>IF(N199="snížená",J199,0)</f>
        <v>0</v>
      </c>
      <c r="BG199" s="151">
        <f>IF(N199="zákl. přenesená",J199,0)</f>
        <v>0</v>
      </c>
      <c r="BH199" s="151">
        <f>IF(N199="sníž. přenesená",J199,0)</f>
        <v>0</v>
      </c>
      <c r="BI199" s="151">
        <f>IF(N199="nulová",J199,0)</f>
        <v>0</v>
      </c>
      <c r="BJ199" s="18" t="s">
        <v>82</v>
      </c>
      <c r="BK199" s="151">
        <f>ROUND(I199*H199,2)</f>
        <v>0</v>
      </c>
      <c r="BL199" s="18" t="s">
        <v>417</v>
      </c>
      <c r="BM199" s="150" t="s">
        <v>4796</v>
      </c>
    </row>
    <row r="200" spans="2:65" s="1" customFormat="1" ht="19.5">
      <c r="B200" s="33"/>
      <c r="D200" s="152" t="s">
        <v>316</v>
      </c>
      <c r="F200" s="153" t="s">
        <v>4797</v>
      </c>
      <c r="I200" s="154"/>
      <c r="L200" s="33"/>
      <c r="M200" s="155"/>
      <c r="T200" s="57"/>
      <c r="AT200" s="18" t="s">
        <v>316</v>
      </c>
      <c r="AU200" s="18" t="s">
        <v>163</v>
      </c>
    </row>
    <row r="201" spans="2:65" s="1" customFormat="1" ht="33" customHeight="1">
      <c r="B201" s="33"/>
      <c r="C201" s="139" t="s">
        <v>464</v>
      </c>
      <c r="D201" s="139" t="s">
        <v>309</v>
      </c>
      <c r="E201" s="140" t="s">
        <v>4798</v>
      </c>
      <c r="F201" s="141" t="s">
        <v>4799</v>
      </c>
      <c r="G201" s="142" t="s">
        <v>4786</v>
      </c>
      <c r="H201" s="143">
        <v>1</v>
      </c>
      <c r="I201" s="144"/>
      <c r="J201" s="145">
        <f>ROUND(I201*H201,2)</f>
        <v>0</v>
      </c>
      <c r="K201" s="141" t="s">
        <v>313</v>
      </c>
      <c r="L201" s="33"/>
      <c r="M201" s="146" t="s">
        <v>1</v>
      </c>
      <c r="N201" s="147" t="s">
        <v>40</v>
      </c>
      <c r="P201" s="148">
        <f>O201*H201</f>
        <v>0</v>
      </c>
      <c r="Q201" s="148">
        <v>1.354E-2</v>
      </c>
      <c r="R201" s="148">
        <f>Q201*H201</f>
        <v>1.354E-2</v>
      </c>
      <c r="S201" s="148">
        <v>0</v>
      </c>
      <c r="T201" s="149">
        <f>S201*H201</f>
        <v>0</v>
      </c>
      <c r="AR201" s="150" t="s">
        <v>417</v>
      </c>
      <c r="AT201" s="150" t="s">
        <v>309</v>
      </c>
      <c r="AU201" s="150" t="s">
        <v>163</v>
      </c>
      <c r="AY201" s="18" t="s">
        <v>307</v>
      </c>
      <c r="BE201" s="151">
        <f>IF(N201="základní",J201,0)</f>
        <v>0</v>
      </c>
      <c r="BF201" s="151">
        <f>IF(N201="snížená",J201,0)</f>
        <v>0</v>
      </c>
      <c r="BG201" s="151">
        <f>IF(N201="zákl. přenesená",J201,0)</f>
        <v>0</v>
      </c>
      <c r="BH201" s="151">
        <f>IF(N201="sníž. přenesená",J201,0)</f>
        <v>0</v>
      </c>
      <c r="BI201" s="151">
        <f>IF(N201="nulová",J201,0)</f>
        <v>0</v>
      </c>
      <c r="BJ201" s="18" t="s">
        <v>82</v>
      </c>
      <c r="BK201" s="151">
        <f>ROUND(I201*H201,2)</f>
        <v>0</v>
      </c>
      <c r="BL201" s="18" t="s">
        <v>417</v>
      </c>
      <c r="BM201" s="150" t="s">
        <v>4800</v>
      </c>
    </row>
    <row r="202" spans="2:65" s="1" customFormat="1" ht="29.25">
      <c r="B202" s="33"/>
      <c r="D202" s="152" t="s">
        <v>316</v>
      </c>
      <c r="F202" s="153" t="s">
        <v>4801</v>
      </c>
      <c r="I202" s="154"/>
      <c r="L202" s="33"/>
      <c r="M202" s="155"/>
      <c r="T202" s="57"/>
      <c r="AT202" s="18" t="s">
        <v>316</v>
      </c>
      <c r="AU202" s="18" t="s">
        <v>163</v>
      </c>
    </row>
    <row r="203" spans="2:65" s="1" customFormat="1" ht="19.5">
      <c r="B203" s="33"/>
      <c r="D203" s="152" t="s">
        <v>357</v>
      </c>
      <c r="F203" s="176" t="s">
        <v>4802</v>
      </c>
      <c r="I203" s="154"/>
      <c r="L203" s="33"/>
      <c r="M203" s="155"/>
      <c r="T203" s="57"/>
      <c r="AT203" s="18" t="s">
        <v>357</v>
      </c>
      <c r="AU203" s="18" t="s">
        <v>163</v>
      </c>
    </row>
    <row r="204" spans="2:65" s="1" customFormat="1" ht="24.2" customHeight="1">
      <c r="B204" s="33"/>
      <c r="C204" s="139" t="s">
        <v>472</v>
      </c>
      <c r="D204" s="139" t="s">
        <v>309</v>
      </c>
      <c r="E204" s="140" t="s">
        <v>4803</v>
      </c>
      <c r="F204" s="141" t="s">
        <v>4804</v>
      </c>
      <c r="G204" s="142" t="s">
        <v>405</v>
      </c>
      <c r="H204" s="143">
        <v>1</v>
      </c>
      <c r="I204" s="144"/>
      <c r="J204" s="145">
        <f>ROUND(I204*H204,2)</f>
        <v>0</v>
      </c>
      <c r="K204" s="141" t="s">
        <v>313</v>
      </c>
      <c r="L204" s="33"/>
      <c r="M204" s="146" t="s">
        <v>1</v>
      </c>
      <c r="N204" s="147" t="s">
        <v>40</v>
      </c>
      <c r="P204" s="148">
        <f>O204*H204</f>
        <v>0</v>
      </c>
      <c r="Q204" s="148">
        <v>3.5400000000000002E-3</v>
      </c>
      <c r="R204" s="148">
        <f>Q204*H204</f>
        <v>3.5400000000000002E-3</v>
      </c>
      <c r="S204" s="148">
        <v>0</v>
      </c>
      <c r="T204" s="149">
        <f>S204*H204</f>
        <v>0</v>
      </c>
      <c r="AR204" s="150" t="s">
        <v>417</v>
      </c>
      <c r="AT204" s="150" t="s">
        <v>309</v>
      </c>
      <c r="AU204" s="150" t="s">
        <v>163</v>
      </c>
      <c r="AY204" s="18" t="s">
        <v>307</v>
      </c>
      <c r="BE204" s="151">
        <f>IF(N204="základní",J204,0)</f>
        <v>0</v>
      </c>
      <c r="BF204" s="151">
        <f>IF(N204="snížená",J204,0)</f>
        <v>0</v>
      </c>
      <c r="BG204" s="151">
        <f>IF(N204="zákl. přenesená",J204,0)</f>
        <v>0</v>
      </c>
      <c r="BH204" s="151">
        <f>IF(N204="sníž. přenesená",J204,0)</f>
        <v>0</v>
      </c>
      <c r="BI204" s="151">
        <f>IF(N204="nulová",J204,0)</f>
        <v>0</v>
      </c>
      <c r="BJ204" s="18" t="s">
        <v>82</v>
      </c>
      <c r="BK204" s="151">
        <f>ROUND(I204*H204,2)</f>
        <v>0</v>
      </c>
      <c r="BL204" s="18" t="s">
        <v>417</v>
      </c>
      <c r="BM204" s="150" t="s">
        <v>4805</v>
      </c>
    </row>
    <row r="205" spans="2:65" s="1" customFormat="1" ht="19.5">
      <c r="B205" s="33"/>
      <c r="D205" s="152" t="s">
        <v>316</v>
      </c>
      <c r="F205" s="153" t="s">
        <v>4806</v>
      </c>
      <c r="I205" s="154"/>
      <c r="L205" s="33"/>
      <c r="M205" s="155"/>
      <c r="T205" s="57"/>
      <c r="AT205" s="18" t="s">
        <v>316</v>
      </c>
      <c r="AU205" s="18" t="s">
        <v>163</v>
      </c>
    </row>
    <row r="206" spans="2:65" s="1" customFormat="1" ht="24.2" customHeight="1">
      <c r="B206" s="33"/>
      <c r="C206" s="139" t="s">
        <v>480</v>
      </c>
      <c r="D206" s="139" t="s">
        <v>309</v>
      </c>
      <c r="E206" s="140" t="s">
        <v>4807</v>
      </c>
      <c r="F206" s="141" t="s">
        <v>4808</v>
      </c>
      <c r="G206" s="142" t="s">
        <v>4786</v>
      </c>
      <c r="H206" s="143">
        <v>1</v>
      </c>
      <c r="I206" s="144"/>
      <c r="J206" s="145">
        <f>ROUND(I206*H206,2)</f>
        <v>0</v>
      </c>
      <c r="K206" s="141" t="s">
        <v>313</v>
      </c>
      <c r="L206" s="33"/>
      <c r="M206" s="146" t="s">
        <v>1</v>
      </c>
      <c r="N206" s="147" t="s">
        <v>40</v>
      </c>
      <c r="P206" s="148">
        <f>O206*H206</f>
        <v>0</v>
      </c>
      <c r="Q206" s="148">
        <v>3.7000000000000002E-3</v>
      </c>
      <c r="R206" s="148">
        <f>Q206*H206</f>
        <v>3.7000000000000002E-3</v>
      </c>
      <c r="S206" s="148">
        <v>0</v>
      </c>
      <c r="T206" s="149">
        <f>S206*H206</f>
        <v>0</v>
      </c>
      <c r="AR206" s="150" t="s">
        <v>417</v>
      </c>
      <c r="AT206" s="150" t="s">
        <v>309</v>
      </c>
      <c r="AU206" s="150" t="s">
        <v>163</v>
      </c>
      <c r="AY206" s="18" t="s">
        <v>307</v>
      </c>
      <c r="BE206" s="151">
        <f>IF(N206="základní",J206,0)</f>
        <v>0</v>
      </c>
      <c r="BF206" s="151">
        <f>IF(N206="snížená",J206,0)</f>
        <v>0</v>
      </c>
      <c r="BG206" s="151">
        <f>IF(N206="zákl. přenesená",J206,0)</f>
        <v>0</v>
      </c>
      <c r="BH206" s="151">
        <f>IF(N206="sníž. přenesená",J206,0)</f>
        <v>0</v>
      </c>
      <c r="BI206" s="151">
        <f>IF(N206="nulová",J206,0)</f>
        <v>0</v>
      </c>
      <c r="BJ206" s="18" t="s">
        <v>82</v>
      </c>
      <c r="BK206" s="151">
        <f>ROUND(I206*H206,2)</f>
        <v>0</v>
      </c>
      <c r="BL206" s="18" t="s">
        <v>417</v>
      </c>
      <c r="BM206" s="150" t="s">
        <v>4809</v>
      </c>
    </row>
    <row r="207" spans="2:65" s="1" customFormat="1" ht="19.5">
      <c r="B207" s="33"/>
      <c r="D207" s="152" t="s">
        <v>316</v>
      </c>
      <c r="F207" s="153" t="s">
        <v>4810</v>
      </c>
      <c r="I207" s="154"/>
      <c r="L207" s="33"/>
      <c r="M207" s="155"/>
      <c r="T207" s="57"/>
      <c r="AT207" s="18" t="s">
        <v>316</v>
      </c>
      <c r="AU207" s="18" t="s">
        <v>163</v>
      </c>
    </row>
    <row r="208" spans="2:65" s="1" customFormat="1" ht="33" customHeight="1">
      <c r="B208" s="33"/>
      <c r="C208" s="139" t="s">
        <v>488</v>
      </c>
      <c r="D208" s="139" t="s">
        <v>309</v>
      </c>
      <c r="E208" s="140" t="s">
        <v>4811</v>
      </c>
      <c r="F208" s="141" t="s">
        <v>4812</v>
      </c>
      <c r="G208" s="142" t="s">
        <v>4786</v>
      </c>
      <c r="H208" s="143">
        <v>1</v>
      </c>
      <c r="I208" s="144"/>
      <c r="J208" s="145">
        <f>ROUND(I208*H208,2)</f>
        <v>0</v>
      </c>
      <c r="K208" s="141" t="s">
        <v>313</v>
      </c>
      <c r="L208" s="33"/>
      <c r="M208" s="146" t="s">
        <v>1</v>
      </c>
      <c r="N208" s="147" t="s">
        <v>40</v>
      </c>
      <c r="P208" s="148">
        <f>O208*H208</f>
        <v>0</v>
      </c>
      <c r="Q208" s="148">
        <v>2.3720000000000001E-2</v>
      </c>
      <c r="R208" s="148">
        <f>Q208*H208</f>
        <v>2.3720000000000001E-2</v>
      </c>
      <c r="S208" s="148">
        <v>0</v>
      </c>
      <c r="T208" s="149">
        <f>S208*H208</f>
        <v>0</v>
      </c>
      <c r="AR208" s="150" t="s">
        <v>417</v>
      </c>
      <c r="AT208" s="150" t="s">
        <v>309</v>
      </c>
      <c r="AU208" s="150" t="s">
        <v>163</v>
      </c>
      <c r="AY208" s="18" t="s">
        <v>307</v>
      </c>
      <c r="BE208" s="151">
        <f>IF(N208="základní",J208,0)</f>
        <v>0</v>
      </c>
      <c r="BF208" s="151">
        <f>IF(N208="snížená",J208,0)</f>
        <v>0</v>
      </c>
      <c r="BG208" s="151">
        <f>IF(N208="zákl. přenesená",J208,0)</f>
        <v>0</v>
      </c>
      <c r="BH208" s="151">
        <f>IF(N208="sníž. přenesená",J208,0)</f>
        <v>0</v>
      </c>
      <c r="BI208" s="151">
        <f>IF(N208="nulová",J208,0)</f>
        <v>0</v>
      </c>
      <c r="BJ208" s="18" t="s">
        <v>82</v>
      </c>
      <c r="BK208" s="151">
        <f>ROUND(I208*H208,2)</f>
        <v>0</v>
      </c>
      <c r="BL208" s="18" t="s">
        <v>417</v>
      </c>
      <c r="BM208" s="150" t="s">
        <v>4813</v>
      </c>
    </row>
    <row r="209" spans="2:65" s="1" customFormat="1" ht="29.25">
      <c r="B209" s="33"/>
      <c r="D209" s="152" t="s">
        <v>316</v>
      </c>
      <c r="F209" s="153" t="s">
        <v>4814</v>
      </c>
      <c r="I209" s="154"/>
      <c r="L209" s="33"/>
      <c r="M209" s="155"/>
      <c r="T209" s="57"/>
      <c r="AT209" s="18" t="s">
        <v>316</v>
      </c>
      <c r="AU209" s="18" t="s">
        <v>163</v>
      </c>
    </row>
    <row r="210" spans="2:65" s="1" customFormat="1" ht="19.5">
      <c r="B210" s="33"/>
      <c r="D210" s="152" t="s">
        <v>357</v>
      </c>
      <c r="F210" s="176" t="s">
        <v>4815</v>
      </c>
      <c r="I210" s="154"/>
      <c r="L210" s="33"/>
      <c r="M210" s="155"/>
      <c r="T210" s="57"/>
      <c r="AT210" s="18" t="s">
        <v>357</v>
      </c>
      <c r="AU210" s="18" t="s">
        <v>163</v>
      </c>
    </row>
    <row r="211" spans="2:65" s="1" customFormat="1" ht="33" customHeight="1">
      <c r="B211" s="33"/>
      <c r="C211" s="139" t="s">
        <v>493</v>
      </c>
      <c r="D211" s="139" t="s">
        <v>309</v>
      </c>
      <c r="E211" s="140" t="s">
        <v>4816</v>
      </c>
      <c r="F211" s="141" t="s">
        <v>4817</v>
      </c>
      <c r="G211" s="142" t="s">
        <v>4786</v>
      </c>
      <c r="H211" s="143">
        <v>2</v>
      </c>
      <c r="I211" s="144"/>
      <c r="J211" s="145">
        <f>ROUND(I211*H211,2)</f>
        <v>0</v>
      </c>
      <c r="K211" s="141" t="s">
        <v>313</v>
      </c>
      <c r="L211" s="33"/>
      <c r="M211" s="146" t="s">
        <v>1</v>
      </c>
      <c r="N211" s="147" t="s">
        <v>40</v>
      </c>
      <c r="P211" s="148">
        <f>O211*H211</f>
        <v>0</v>
      </c>
      <c r="Q211" s="148">
        <v>3.3899999999999998E-3</v>
      </c>
      <c r="R211" s="148">
        <f>Q211*H211</f>
        <v>6.7799999999999996E-3</v>
      </c>
      <c r="S211" s="148">
        <v>0</v>
      </c>
      <c r="T211" s="149">
        <f>S211*H211</f>
        <v>0</v>
      </c>
      <c r="AR211" s="150" t="s">
        <v>417</v>
      </c>
      <c r="AT211" s="150" t="s">
        <v>309</v>
      </c>
      <c r="AU211" s="150" t="s">
        <v>163</v>
      </c>
      <c r="AY211" s="18" t="s">
        <v>307</v>
      </c>
      <c r="BE211" s="151">
        <f>IF(N211="základní",J211,0)</f>
        <v>0</v>
      </c>
      <c r="BF211" s="151">
        <f>IF(N211="snížená",J211,0)</f>
        <v>0</v>
      </c>
      <c r="BG211" s="151">
        <f>IF(N211="zákl. přenesená",J211,0)</f>
        <v>0</v>
      </c>
      <c r="BH211" s="151">
        <f>IF(N211="sníž. přenesená",J211,0)</f>
        <v>0</v>
      </c>
      <c r="BI211" s="151">
        <f>IF(N211="nulová",J211,0)</f>
        <v>0</v>
      </c>
      <c r="BJ211" s="18" t="s">
        <v>82</v>
      </c>
      <c r="BK211" s="151">
        <f>ROUND(I211*H211,2)</f>
        <v>0</v>
      </c>
      <c r="BL211" s="18" t="s">
        <v>417</v>
      </c>
      <c r="BM211" s="150" t="s">
        <v>4818</v>
      </c>
    </row>
    <row r="212" spans="2:65" s="1" customFormat="1" ht="39">
      <c r="B212" s="33"/>
      <c r="D212" s="152" t="s">
        <v>316</v>
      </c>
      <c r="F212" s="153" t="s">
        <v>4819</v>
      </c>
      <c r="I212" s="154"/>
      <c r="L212" s="33"/>
      <c r="M212" s="155"/>
      <c r="T212" s="57"/>
      <c r="AT212" s="18" t="s">
        <v>316</v>
      </c>
      <c r="AU212" s="18" t="s">
        <v>163</v>
      </c>
    </row>
    <row r="213" spans="2:65" s="1" customFormat="1" ht="29.25">
      <c r="B213" s="33"/>
      <c r="D213" s="152" t="s">
        <v>357</v>
      </c>
      <c r="F213" s="176" t="s">
        <v>4820</v>
      </c>
      <c r="I213" s="154"/>
      <c r="L213" s="33"/>
      <c r="M213" s="155"/>
      <c r="T213" s="57"/>
      <c r="AT213" s="18" t="s">
        <v>357</v>
      </c>
      <c r="AU213" s="18" t="s">
        <v>163</v>
      </c>
    </row>
    <row r="214" spans="2:65" s="11" customFormat="1" ht="20.85" customHeight="1">
      <c r="B214" s="127"/>
      <c r="D214" s="128" t="s">
        <v>74</v>
      </c>
      <c r="E214" s="137" t="s">
        <v>4821</v>
      </c>
      <c r="F214" s="137" t="s">
        <v>4822</v>
      </c>
      <c r="I214" s="130"/>
      <c r="J214" s="138">
        <f>BK214</f>
        <v>0</v>
      </c>
      <c r="L214" s="127"/>
      <c r="M214" s="132"/>
      <c r="P214" s="133">
        <f>P215+SUM(P216:P233)</f>
        <v>0</v>
      </c>
      <c r="R214" s="133">
        <f>R215+SUM(R216:R233)</f>
        <v>0.16053999999999999</v>
      </c>
      <c r="T214" s="134">
        <f>T215+SUM(T216:T233)</f>
        <v>0</v>
      </c>
      <c r="AR214" s="128" t="s">
        <v>82</v>
      </c>
      <c r="AT214" s="135" t="s">
        <v>74</v>
      </c>
      <c r="AU214" s="135" t="s">
        <v>84</v>
      </c>
      <c r="AY214" s="128" t="s">
        <v>307</v>
      </c>
      <c r="BK214" s="136">
        <f>BK215+SUM(BK216:BK233)</f>
        <v>0</v>
      </c>
    </row>
    <row r="215" spans="2:65" s="1" customFormat="1" ht="24.2" customHeight="1">
      <c r="B215" s="33"/>
      <c r="C215" s="139" t="s">
        <v>499</v>
      </c>
      <c r="D215" s="139" t="s">
        <v>309</v>
      </c>
      <c r="E215" s="140" t="s">
        <v>4823</v>
      </c>
      <c r="F215" s="141" t="s">
        <v>4824</v>
      </c>
      <c r="G215" s="142" t="s">
        <v>405</v>
      </c>
      <c r="H215" s="143">
        <v>2</v>
      </c>
      <c r="I215" s="144"/>
      <c r="J215" s="145">
        <f>ROUND(I215*H215,2)</f>
        <v>0</v>
      </c>
      <c r="K215" s="141" t="s">
        <v>313</v>
      </c>
      <c r="L215" s="33"/>
      <c r="M215" s="146" t="s">
        <v>1</v>
      </c>
      <c r="N215" s="147" t="s">
        <v>40</v>
      </c>
      <c r="P215" s="148">
        <f>O215*H215</f>
        <v>0</v>
      </c>
      <c r="Q215" s="148">
        <v>3.1809999999999998E-2</v>
      </c>
      <c r="R215" s="148">
        <f>Q215*H215</f>
        <v>6.3619999999999996E-2</v>
      </c>
      <c r="S215" s="148">
        <v>0</v>
      </c>
      <c r="T215" s="149">
        <f>S215*H215</f>
        <v>0</v>
      </c>
      <c r="AR215" s="150" t="s">
        <v>417</v>
      </c>
      <c r="AT215" s="150" t="s">
        <v>309</v>
      </c>
      <c r="AU215" s="150" t="s">
        <v>163</v>
      </c>
      <c r="AY215" s="18" t="s">
        <v>307</v>
      </c>
      <c r="BE215" s="151">
        <f>IF(N215="základní",J215,0)</f>
        <v>0</v>
      </c>
      <c r="BF215" s="151">
        <f>IF(N215="snížená",J215,0)</f>
        <v>0</v>
      </c>
      <c r="BG215" s="151">
        <f>IF(N215="zákl. přenesená",J215,0)</f>
        <v>0</v>
      </c>
      <c r="BH215" s="151">
        <f>IF(N215="sníž. přenesená",J215,0)</f>
        <v>0</v>
      </c>
      <c r="BI215" s="151">
        <f>IF(N215="nulová",J215,0)</f>
        <v>0</v>
      </c>
      <c r="BJ215" s="18" t="s">
        <v>82</v>
      </c>
      <c r="BK215" s="151">
        <f>ROUND(I215*H215,2)</f>
        <v>0</v>
      </c>
      <c r="BL215" s="18" t="s">
        <v>417</v>
      </c>
      <c r="BM215" s="150" t="s">
        <v>4825</v>
      </c>
    </row>
    <row r="216" spans="2:65" s="1" customFormat="1" ht="19.5">
      <c r="B216" s="33"/>
      <c r="D216" s="152" t="s">
        <v>316</v>
      </c>
      <c r="F216" s="153" t="s">
        <v>4826</v>
      </c>
      <c r="I216" s="154"/>
      <c r="L216" s="33"/>
      <c r="M216" s="155"/>
      <c r="T216" s="57"/>
      <c r="AT216" s="18" t="s">
        <v>316</v>
      </c>
      <c r="AU216" s="18" t="s">
        <v>163</v>
      </c>
    </row>
    <row r="217" spans="2:65" s="1" customFormat="1" ht="24.2" customHeight="1">
      <c r="B217" s="33"/>
      <c r="C217" s="139" t="s">
        <v>506</v>
      </c>
      <c r="D217" s="139" t="s">
        <v>309</v>
      </c>
      <c r="E217" s="140" t="s">
        <v>4764</v>
      </c>
      <c r="F217" s="141" t="s">
        <v>4765</v>
      </c>
      <c r="G217" s="142" t="s">
        <v>405</v>
      </c>
      <c r="H217" s="143">
        <v>1</v>
      </c>
      <c r="I217" s="144"/>
      <c r="J217" s="145">
        <f>ROUND(I217*H217,2)</f>
        <v>0</v>
      </c>
      <c r="K217" s="141" t="s">
        <v>313</v>
      </c>
      <c r="L217" s="33"/>
      <c r="M217" s="146" t="s">
        <v>1</v>
      </c>
      <c r="N217" s="147" t="s">
        <v>40</v>
      </c>
      <c r="P217" s="148">
        <f>O217*H217</f>
        <v>0</v>
      </c>
      <c r="Q217" s="148">
        <v>6.7000000000000002E-4</v>
      </c>
      <c r="R217" s="148">
        <f>Q217*H217</f>
        <v>6.7000000000000002E-4</v>
      </c>
      <c r="S217" s="148">
        <v>0</v>
      </c>
      <c r="T217" s="149">
        <f>S217*H217</f>
        <v>0</v>
      </c>
      <c r="AR217" s="150" t="s">
        <v>417</v>
      </c>
      <c r="AT217" s="150" t="s">
        <v>309</v>
      </c>
      <c r="AU217" s="150" t="s">
        <v>163</v>
      </c>
      <c r="AY217" s="18" t="s">
        <v>307</v>
      </c>
      <c r="BE217" s="151">
        <f>IF(N217="základní",J217,0)</f>
        <v>0</v>
      </c>
      <c r="BF217" s="151">
        <f>IF(N217="snížená",J217,0)</f>
        <v>0</v>
      </c>
      <c r="BG217" s="151">
        <f>IF(N217="zákl. přenesená",J217,0)</f>
        <v>0</v>
      </c>
      <c r="BH217" s="151">
        <f>IF(N217="sníž. přenesená",J217,0)</f>
        <v>0</v>
      </c>
      <c r="BI217" s="151">
        <f>IF(N217="nulová",J217,0)</f>
        <v>0</v>
      </c>
      <c r="BJ217" s="18" t="s">
        <v>82</v>
      </c>
      <c r="BK217" s="151">
        <f>ROUND(I217*H217,2)</f>
        <v>0</v>
      </c>
      <c r="BL217" s="18" t="s">
        <v>417</v>
      </c>
      <c r="BM217" s="150" t="s">
        <v>4827</v>
      </c>
    </row>
    <row r="218" spans="2:65" s="1" customFormat="1" ht="19.5">
      <c r="B218" s="33"/>
      <c r="D218" s="152" t="s">
        <v>316</v>
      </c>
      <c r="F218" s="153" t="s">
        <v>4767</v>
      </c>
      <c r="I218" s="154"/>
      <c r="L218" s="33"/>
      <c r="M218" s="155"/>
      <c r="T218" s="57"/>
      <c r="AT218" s="18" t="s">
        <v>316</v>
      </c>
      <c r="AU218" s="18" t="s">
        <v>163</v>
      </c>
    </row>
    <row r="219" spans="2:65" s="1" customFormat="1" ht="24.2" customHeight="1">
      <c r="B219" s="33"/>
      <c r="C219" s="139" t="s">
        <v>511</v>
      </c>
      <c r="D219" s="139" t="s">
        <v>309</v>
      </c>
      <c r="E219" s="140" t="s">
        <v>4768</v>
      </c>
      <c r="F219" s="141" t="s">
        <v>4769</v>
      </c>
      <c r="G219" s="142" t="s">
        <v>405</v>
      </c>
      <c r="H219" s="143">
        <v>2</v>
      </c>
      <c r="I219" s="144"/>
      <c r="J219" s="145">
        <f>ROUND(I219*H219,2)</f>
        <v>0</v>
      </c>
      <c r="K219" s="141" t="s">
        <v>313</v>
      </c>
      <c r="L219" s="33"/>
      <c r="M219" s="146" t="s">
        <v>1</v>
      </c>
      <c r="N219" s="147" t="s">
        <v>40</v>
      </c>
      <c r="P219" s="148">
        <f>O219*H219</f>
        <v>0</v>
      </c>
      <c r="Q219" s="148">
        <v>7.7999999999999999E-4</v>
      </c>
      <c r="R219" s="148">
        <f>Q219*H219</f>
        <v>1.56E-3</v>
      </c>
      <c r="S219" s="148">
        <v>0</v>
      </c>
      <c r="T219" s="149">
        <f>S219*H219</f>
        <v>0</v>
      </c>
      <c r="AR219" s="150" t="s">
        <v>417</v>
      </c>
      <c r="AT219" s="150" t="s">
        <v>309</v>
      </c>
      <c r="AU219" s="150" t="s">
        <v>163</v>
      </c>
      <c r="AY219" s="18" t="s">
        <v>307</v>
      </c>
      <c r="BE219" s="151">
        <f>IF(N219="základní",J219,0)</f>
        <v>0</v>
      </c>
      <c r="BF219" s="151">
        <f>IF(N219="snížená",J219,0)</f>
        <v>0</v>
      </c>
      <c r="BG219" s="151">
        <f>IF(N219="zákl. přenesená",J219,0)</f>
        <v>0</v>
      </c>
      <c r="BH219" s="151">
        <f>IF(N219="sníž. přenesená",J219,0)</f>
        <v>0</v>
      </c>
      <c r="BI219" s="151">
        <f>IF(N219="nulová",J219,0)</f>
        <v>0</v>
      </c>
      <c r="BJ219" s="18" t="s">
        <v>82</v>
      </c>
      <c r="BK219" s="151">
        <f>ROUND(I219*H219,2)</f>
        <v>0</v>
      </c>
      <c r="BL219" s="18" t="s">
        <v>417</v>
      </c>
      <c r="BM219" s="150" t="s">
        <v>4828</v>
      </c>
    </row>
    <row r="220" spans="2:65" s="1" customFormat="1" ht="19.5">
      <c r="B220" s="33"/>
      <c r="D220" s="152" t="s">
        <v>316</v>
      </c>
      <c r="F220" s="153" t="s">
        <v>4771</v>
      </c>
      <c r="I220" s="154"/>
      <c r="L220" s="33"/>
      <c r="M220" s="155"/>
      <c r="T220" s="57"/>
      <c r="AT220" s="18" t="s">
        <v>316</v>
      </c>
      <c r="AU220" s="18" t="s">
        <v>163</v>
      </c>
    </row>
    <row r="221" spans="2:65" s="1" customFormat="1" ht="24.2" customHeight="1">
      <c r="B221" s="33"/>
      <c r="C221" s="139" t="s">
        <v>518</v>
      </c>
      <c r="D221" s="139" t="s">
        <v>309</v>
      </c>
      <c r="E221" s="140" t="s">
        <v>4776</v>
      </c>
      <c r="F221" s="141" t="s">
        <v>4777</v>
      </c>
      <c r="G221" s="142" t="s">
        <v>405</v>
      </c>
      <c r="H221" s="143">
        <v>1</v>
      </c>
      <c r="I221" s="144"/>
      <c r="J221" s="145">
        <f>ROUND(I221*H221,2)</f>
        <v>0</v>
      </c>
      <c r="K221" s="141" t="s">
        <v>313</v>
      </c>
      <c r="L221" s="33"/>
      <c r="M221" s="146" t="s">
        <v>1</v>
      </c>
      <c r="N221" s="147" t="s">
        <v>40</v>
      </c>
      <c r="P221" s="148">
        <f>O221*H221</f>
        <v>0</v>
      </c>
      <c r="Q221" s="148">
        <v>1.6999999999999999E-3</v>
      </c>
      <c r="R221" s="148">
        <f>Q221*H221</f>
        <v>1.6999999999999999E-3</v>
      </c>
      <c r="S221" s="148">
        <v>0</v>
      </c>
      <c r="T221" s="149">
        <f>S221*H221</f>
        <v>0</v>
      </c>
      <c r="AR221" s="150" t="s">
        <v>417</v>
      </c>
      <c r="AT221" s="150" t="s">
        <v>309</v>
      </c>
      <c r="AU221" s="150" t="s">
        <v>163</v>
      </c>
      <c r="AY221" s="18" t="s">
        <v>307</v>
      </c>
      <c r="BE221" s="151">
        <f>IF(N221="základní",J221,0)</f>
        <v>0</v>
      </c>
      <c r="BF221" s="151">
        <f>IF(N221="snížená",J221,0)</f>
        <v>0</v>
      </c>
      <c r="BG221" s="151">
        <f>IF(N221="zákl. přenesená",J221,0)</f>
        <v>0</v>
      </c>
      <c r="BH221" s="151">
        <f>IF(N221="sníž. přenesená",J221,0)</f>
        <v>0</v>
      </c>
      <c r="BI221" s="151">
        <f>IF(N221="nulová",J221,0)</f>
        <v>0</v>
      </c>
      <c r="BJ221" s="18" t="s">
        <v>82</v>
      </c>
      <c r="BK221" s="151">
        <f>ROUND(I221*H221,2)</f>
        <v>0</v>
      </c>
      <c r="BL221" s="18" t="s">
        <v>417</v>
      </c>
      <c r="BM221" s="150" t="s">
        <v>4829</v>
      </c>
    </row>
    <row r="222" spans="2:65" s="1" customFormat="1" ht="19.5">
      <c r="B222" s="33"/>
      <c r="D222" s="152" t="s">
        <v>316</v>
      </c>
      <c r="F222" s="153" t="s">
        <v>4779</v>
      </c>
      <c r="I222" s="154"/>
      <c r="L222" s="33"/>
      <c r="M222" s="155"/>
      <c r="T222" s="57"/>
      <c r="AT222" s="18" t="s">
        <v>316</v>
      </c>
      <c r="AU222" s="18" t="s">
        <v>163</v>
      </c>
    </row>
    <row r="223" spans="2:65" s="1" customFormat="1" ht="24.2" customHeight="1">
      <c r="B223" s="33"/>
      <c r="C223" s="139" t="s">
        <v>533</v>
      </c>
      <c r="D223" s="139" t="s">
        <v>309</v>
      </c>
      <c r="E223" s="140" t="s">
        <v>4784</v>
      </c>
      <c r="F223" s="141" t="s">
        <v>4785</v>
      </c>
      <c r="G223" s="142" t="s">
        <v>4786</v>
      </c>
      <c r="H223" s="143">
        <v>1</v>
      </c>
      <c r="I223" s="144"/>
      <c r="J223" s="145">
        <f>ROUND(I223*H223,2)</f>
        <v>0</v>
      </c>
      <c r="K223" s="141" t="s">
        <v>313</v>
      </c>
      <c r="L223" s="33"/>
      <c r="M223" s="146" t="s">
        <v>1</v>
      </c>
      <c r="N223" s="147" t="s">
        <v>40</v>
      </c>
      <c r="P223" s="148">
        <f>O223*H223</f>
        <v>0</v>
      </c>
      <c r="Q223" s="148">
        <v>6.8000000000000005E-4</v>
      </c>
      <c r="R223" s="148">
        <f>Q223*H223</f>
        <v>6.8000000000000005E-4</v>
      </c>
      <c r="S223" s="148">
        <v>0</v>
      </c>
      <c r="T223" s="149">
        <f>S223*H223</f>
        <v>0</v>
      </c>
      <c r="AR223" s="150" t="s">
        <v>417</v>
      </c>
      <c r="AT223" s="150" t="s">
        <v>309</v>
      </c>
      <c r="AU223" s="150" t="s">
        <v>163</v>
      </c>
      <c r="AY223" s="18" t="s">
        <v>307</v>
      </c>
      <c r="BE223" s="151">
        <f>IF(N223="základní",J223,0)</f>
        <v>0</v>
      </c>
      <c r="BF223" s="151">
        <f>IF(N223="snížená",J223,0)</f>
        <v>0</v>
      </c>
      <c r="BG223" s="151">
        <f>IF(N223="zákl. přenesená",J223,0)</f>
        <v>0</v>
      </c>
      <c r="BH223" s="151">
        <f>IF(N223="sníž. přenesená",J223,0)</f>
        <v>0</v>
      </c>
      <c r="BI223" s="151">
        <f>IF(N223="nulová",J223,0)</f>
        <v>0</v>
      </c>
      <c r="BJ223" s="18" t="s">
        <v>82</v>
      </c>
      <c r="BK223" s="151">
        <f>ROUND(I223*H223,2)</f>
        <v>0</v>
      </c>
      <c r="BL223" s="18" t="s">
        <v>417</v>
      </c>
      <c r="BM223" s="150" t="s">
        <v>4830</v>
      </c>
    </row>
    <row r="224" spans="2:65" s="1" customFormat="1" ht="19.5">
      <c r="B224" s="33"/>
      <c r="D224" s="152" t="s">
        <v>316</v>
      </c>
      <c r="F224" s="153" t="s">
        <v>4788</v>
      </c>
      <c r="I224" s="154"/>
      <c r="L224" s="33"/>
      <c r="M224" s="155"/>
      <c r="T224" s="57"/>
      <c r="AT224" s="18" t="s">
        <v>316</v>
      </c>
      <c r="AU224" s="18" t="s">
        <v>163</v>
      </c>
    </row>
    <row r="225" spans="2:65" s="1" customFormat="1" ht="33" customHeight="1">
      <c r="B225" s="33"/>
      <c r="C225" s="139" t="s">
        <v>560</v>
      </c>
      <c r="D225" s="139" t="s">
        <v>309</v>
      </c>
      <c r="E225" s="140" t="s">
        <v>4789</v>
      </c>
      <c r="F225" s="141" t="s">
        <v>4790</v>
      </c>
      <c r="G225" s="142" t="s">
        <v>4786</v>
      </c>
      <c r="H225" s="143">
        <v>1</v>
      </c>
      <c r="I225" s="144"/>
      <c r="J225" s="145">
        <f>ROUND(I225*H225,2)</f>
        <v>0</v>
      </c>
      <c r="K225" s="141" t="s">
        <v>313</v>
      </c>
      <c r="L225" s="33"/>
      <c r="M225" s="146" t="s">
        <v>1</v>
      </c>
      <c r="N225" s="147" t="s">
        <v>40</v>
      </c>
      <c r="P225" s="148">
        <f>O225*H225</f>
        <v>0</v>
      </c>
      <c r="Q225" s="148">
        <v>2.8800000000000002E-3</v>
      </c>
      <c r="R225" s="148">
        <f>Q225*H225</f>
        <v>2.8800000000000002E-3</v>
      </c>
      <c r="S225" s="148">
        <v>0</v>
      </c>
      <c r="T225" s="149">
        <f>S225*H225</f>
        <v>0</v>
      </c>
      <c r="AR225" s="150" t="s">
        <v>417</v>
      </c>
      <c r="AT225" s="150" t="s">
        <v>309</v>
      </c>
      <c r="AU225" s="150" t="s">
        <v>163</v>
      </c>
      <c r="AY225" s="18" t="s">
        <v>307</v>
      </c>
      <c r="BE225" s="151">
        <f>IF(N225="základní",J225,0)</f>
        <v>0</v>
      </c>
      <c r="BF225" s="151">
        <f>IF(N225="snížená",J225,0)</f>
        <v>0</v>
      </c>
      <c r="BG225" s="151">
        <f>IF(N225="zákl. přenesená",J225,0)</f>
        <v>0</v>
      </c>
      <c r="BH225" s="151">
        <f>IF(N225="sníž. přenesená",J225,0)</f>
        <v>0</v>
      </c>
      <c r="BI225" s="151">
        <f>IF(N225="nulová",J225,0)</f>
        <v>0</v>
      </c>
      <c r="BJ225" s="18" t="s">
        <v>82</v>
      </c>
      <c r="BK225" s="151">
        <f>ROUND(I225*H225,2)</f>
        <v>0</v>
      </c>
      <c r="BL225" s="18" t="s">
        <v>417</v>
      </c>
      <c r="BM225" s="150" t="s">
        <v>4831</v>
      </c>
    </row>
    <row r="226" spans="2:65" s="1" customFormat="1" ht="39">
      <c r="B226" s="33"/>
      <c r="D226" s="152" t="s">
        <v>316</v>
      </c>
      <c r="F226" s="153" t="s">
        <v>4792</v>
      </c>
      <c r="I226" s="154"/>
      <c r="L226" s="33"/>
      <c r="M226" s="155"/>
      <c r="T226" s="57"/>
      <c r="AT226" s="18" t="s">
        <v>316</v>
      </c>
      <c r="AU226" s="18" t="s">
        <v>163</v>
      </c>
    </row>
    <row r="227" spans="2:65" s="1" customFormat="1" ht="19.5">
      <c r="B227" s="33"/>
      <c r="D227" s="152" t="s">
        <v>357</v>
      </c>
      <c r="F227" s="176" t="s">
        <v>4832</v>
      </c>
      <c r="I227" s="154"/>
      <c r="L227" s="33"/>
      <c r="M227" s="155"/>
      <c r="T227" s="57"/>
      <c r="AT227" s="18" t="s">
        <v>357</v>
      </c>
      <c r="AU227" s="18" t="s">
        <v>163</v>
      </c>
    </row>
    <row r="228" spans="2:65" s="1" customFormat="1" ht="24.2" customHeight="1">
      <c r="B228" s="33"/>
      <c r="C228" s="139" t="s">
        <v>571</v>
      </c>
      <c r="D228" s="139" t="s">
        <v>309</v>
      </c>
      <c r="E228" s="140" t="s">
        <v>4794</v>
      </c>
      <c r="F228" s="141" t="s">
        <v>4795</v>
      </c>
      <c r="G228" s="142" t="s">
        <v>4786</v>
      </c>
      <c r="H228" s="143">
        <v>2</v>
      </c>
      <c r="I228" s="144"/>
      <c r="J228" s="145">
        <f>ROUND(I228*H228,2)</f>
        <v>0</v>
      </c>
      <c r="K228" s="141" t="s">
        <v>313</v>
      </c>
      <c r="L228" s="33"/>
      <c r="M228" s="146" t="s">
        <v>1</v>
      </c>
      <c r="N228" s="147" t="s">
        <v>40</v>
      </c>
      <c r="P228" s="148">
        <f>O228*H228</f>
        <v>0</v>
      </c>
      <c r="Q228" s="148">
        <v>1.1900000000000001E-3</v>
      </c>
      <c r="R228" s="148">
        <f>Q228*H228</f>
        <v>2.3800000000000002E-3</v>
      </c>
      <c r="S228" s="148">
        <v>0</v>
      </c>
      <c r="T228" s="149">
        <f>S228*H228</f>
        <v>0</v>
      </c>
      <c r="AR228" s="150" t="s">
        <v>417</v>
      </c>
      <c r="AT228" s="150" t="s">
        <v>309</v>
      </c>
      <c r="AU228" s="150" t="s">
        <v>163</v>
      </c>
      <c r="AY228" s="18" t="s">
        <v>307</v>
      </c>
      <c r="BE228" s="151">
        <f>IF(N228="základní",J228,0)</f>
        <v>0</v>
      </c>
      <c r="BF228" s="151">
        <f>IF(N228="snížená",J228,0)</f>
        <v>0</v>
      </c>
      <c r="BG228" s="151">
        <f>IF(N228="zákl. přenesená",J228,0)</f>
        <v>0</v>
      </c>
      <c r="BH228" s="151">
        <f>IF(N228="sníž. přenesená",J228,0)</f>
        <v>0</v>
      </c>
      <c r="BI228" s="151">
        <f>IF(N228="nulová",J228,0)</f>
        <v>0</v>
      </c>
      <c r="BJ228" s="18" t="s">
        <v>82</v>
      </c>
      <c r="BK228" s="151">
        <f>ROUND(I228*H228,2)</f>
        <v>0</v>
      </c>
      <c r="BL228" s="18" t="s">
        <v>417</v>
      </c>
      <c r="BM228" s="150" t="s">
        <v>4833</v>
      </c>
    </row>
    <row r="229" spans="2:65" s="1" customFormat="1" ht="19.5">
      <c r="B229" s="33"/>
      <c r="D229" s="152" t="s">
        <v>316</v>
      </c>
      <c r="F229" s="153" t="s">
        <v>4797</v>
      </c>
      <c r="I229" s="154"/>
      <c r="L229" s="33"/>
      <c r="M229" s="155"/>
      <c r="T229" s="57"/>
      <c r="AT229" s="18" t="s">
        <v>316</v>
      </c>
      <c r="AU229" s="18" t="s">
        <v>163</v>
      </c>
    </row>
    <row r="230" spans="2:65" s="1" customFormat="1" ht="33" customHeight="1">
      <c r="B230" s="33"/>
      <c r="C230" s="139" t="s">
        <v>576</v>
      </c>
      <c r="D230" s="139" t="s">
        <v>309</v>
      </c>
      <c r="E230" s="140" t="s">
        <v>4816</v>
      </c>
      <c r="F230" s="141" t="s">
        <v>4817</v>
      </c>
      <c r="G230" s="142" t="s">
        <v>4786</v>
      </c>
      <c r="H230" s="143">
        <v>2</v>
      </c>
      <c r="I230" s="144"/>
      <c r="J230" s="145">
        <f>ROUND(I230*H230,2)</f>
        <v>0</v>
      </c>
      <c r="K230" s="141" t="s">
        <v>313</v>
      </c>
      <c r="L230" s="33"/>
      <c r="M230" s="146" t="s">
        <v>1</v>
      </c>
      <c r="N230" s="147" t="s">
        <v>40</v>
      </c>
      <c r="P230" s="148">
        <f>O230*H230</f>
        <v>0</v>
      </c>
      <c r="Q230" s="148">
        <v>3.3899999999999998E-3</v>
      </c>
      <c r="R230" s="148">
        <f>Q230*H230</f>
        <v>6.7799999999999996E-3</v>
      </c>
      <c r="S230" s="148">
        <v>0</v>
      </c>
      <c r="T230" s="149">
        <f>S230*H230</f>
        <v>0</v>
      </c>
      <c r="AR230" s="150" t="s">
        <v>417</v>
      </c>
      <c r="AT230" s="150" t="s">
        <v>309</v>
      </c>
      <c r="AU230" s="150" t="s">
        <v>163</v>
      </c>
      <c r="AY230" s="18" t="s">
        <v>307</v>
      </c>
      <c r="BE230" s="151">
        <f>IF(N230="základní",J230,0)</f>
        <v>0</v>
      </c>
      <c r="BF230" s="151">
        <f>IF(N230="snížená",J230,0)</f>
        <v>0</v>
      </c>
      <c r="BG230" s="151">
        <f>IF(N230="zákl. přenesená",J230,0)</f>
        <v>0</v>
      </c>
      <c r="BH230" s="151">
        <f>IF(N230="sníž. přenesená",J230,0)</f>
        <v>0</v>
      </c>
      <c r="BI230" s="151">
        <f>IF(N230="nulová",J230,0)</f>
        <v>0</v>
      </c>
      <c r="BJ230" s="18" t="s">
        <v>82</v>
      </c>
      <c r="BK230" s="151">
        <f>ROUND(I230*H230,2)</f>
        <v>0</v>
      </c>
      <c r="BL230" s="18" t="s">
        <v>417</v>
      </c>
      <c r="BM230" s="150" t="s">
        <v>4834</v>
      </c>
    </row>
    <row r="231" spans="2:65" s="1" customFormat="1" ht="39">
      <c r="B231" s="33"/>
      <c r="D231" s="152" t="s">
        <v>316</v>
      </c>
      <c r="F231" s="153" t="s">
        <v>4819</v>
      </c>
      <c r="I231" s="154"/>
      <c r="L231" s="33"/>
      <c r="M231" s="155"/>
      <c r="T231" s="57"/>
      <c r="AT231" s="18" t="s">
        <v>316</v>
      </c>
      <c r="AU231" s="18" t="s">
        <v>163</v>
      </c>
    </row>
    <row r="232" spans="2:65" s="1" customFormat="1" ht="29.25">
      <c r="B232" s="33"/>
      <c r="D232" s="152" t="s">
        <v>357</v>
      </c>
      <c r="F232" s="176" t="s">
        <v>4835</v>
      </c>
      <c r="I232" s="154"/>
      <c r="L232" s="33"/>
      <c r="M232" s="155"/>
      <c r="T232" s="57"/>
      <c r="AT232" s="18" t="s">
        <v>357</v>
      </c>
      <c r="AU232" s="18" t="s">
        <v>163</v>
      </c>
    </row>
    <row r="233" spans="2:65" s="16" customFormat="1" ht="20.85" customHeight="1">
      <c r="B233" s="207"/>
      <c r="D233" s="208" t="s">
        <v>74</v>
      </c>
      <c r="E233" s="208" t="s">
        <v>4836</v>
      </c>
      <c r="F233" s="208" t="s">
        <v>4837</v>
      </c>
      <c r="I233" s="209"/>
      <c r="J233" s="210">
        <f>BK233</f>
        <v>0</v>
      </c>
      <c r="L233" s="207"/>
      <c r="M233" s="211"/>
      <c r="P233" s="212">
        <f>SUM(P234:P251)</f>
        <v>0</v>
      </c>
      <c r="R233" s="212">
        <f>SUM(R234:R251)</f>
        <v>8.0269999999999994E-2</v>
      </c>
      <c r="T233" s="213">
        <f>SUM(T234:T251)</f>
        <v>0</v>
      </c>
      <c r="AR233" s="208" t="s">
        <v>82</v>
      </c>
      <c r="AT233" s="214" t="s">
        <v>74</v>
      </c>
      <c r="AU233" s="214" t="s">
        <v>163</v>
      </c>
      <c r="AY233" s="208" t="s">
        <v>307</v>
      </c>
      <c r="BK233" s="215">
        <f>SUM(BK234:BK251)</f>
        <v>0</v>
      </c>
    </row>
    <row r="234" spans="2:65" s="1" customFormat="1" ht="24.2" customHeight="1">
      <c r="B234" s="33"/>
      <c r="C234" s="139" t="s">
        <v>581</v>
      </c>
      <c r="D234" s="139" t="s">
        <v>309</v>
      </c>
      <c r="E234" s="140" t="s">
        <v>4823</v>
      </c>
      <c r="F234" s="141" t="s">
        <v>4824</v>
      </c>
      <c r="G234" s="142" t="s">
        <v>405</v>
      </c>
      <c r="H234" s="143">
        <v>2</v>
      </c>
      <c r="I234" s="144"/>
      <c r="J234" s="145">
        <f>ROUND(I234*H234,2)</f>
        <v>0</v>
      </c>
      <c r="K234" s="141" t="s">
        <v>313</v>
      </c>
      <c r="L234" s="33"/>
      <c r="M234" s="146" t="s">
        <v>1</v>
      </c>
      <c r="N234" s="147" t="s">
        <v>40</v>
      </c>
      <c r="P234" s="148">
        <f>O234*H234</f>
        <v>0</v>
      </c>
      <c r="Q234" s="148">
        <v>3.1809999999999998E-2</v>
      </c>
      <c r="R234" s="148">
        <f>Q234*H234</f>
        <v>6.3619999999999996E-2</v>
      </c>
      <c r="S234" s="148">
        <v>0</v>
      </c>
      <c r="T234" s="149">
        <f>S234*H234</f>
        <v>0</v>
      </c>
      <c r="AR234" s="150" t="s">
        <v>417</v>
      </c>
      <c r="AT234" s="150" t="s">
        <v>309</v>
      </c>
      <c r="AU234" s="150" t="s">
        <v>314</v>
      </c>
      <c r="AY234" s="18" t="s">
        <v>307</v>
      </c>
      <c r="BE234" s="151">
        <f>IF(N234="základní",J234,0)</f>
        <v>0</v>
      </c>
      <c r="BF234" s="151">
        <f>IF(N234="snížená",J234,0)</f>
        <v>0</v>
      </c>
      <c r="BG234" s="151">
        <f>IF(N234="zákl. přenesená",J234,0)</f>
        <v>0</v>
      </c>
      <c r="BH234" s="151">
        <f>IF(N234="sníž. přenesená",J234,0)</f>
        <v>0</v>
      </c>
      <c r="BI234" s="151">
        <f>IF(N234="nulová",J234,0)</f>
        <v>0</v>
      </c>
      <c r="BJ234" s="18" t="s">
        <v>82</v>
      </c>
      <c r="BK234" s="151">
        <f>ROUND(I234*H234,2)</f>
        <v>0</v>
      </c>
      <c r="BL234" s="18" t="s">
        <v>417</v>
      </c>
      <c r="BM234" s="150" t="s">
        <v>4838</v>
      </c>
    </row>
    <row r="235" spans="2:65" s="1" customFormat="1" ht="19.5">
      <c r="B235" s="33"/>
      <c r="D235" s="152" t="s">
        <v>316</v>
      </c>
      <c r="F235" s="153" t="s">
        <v>4826</v>
      </c>
      <c r="I235" s="154"/>
      <c r="L235" s="33"/>
      <c r="M235" s="155"/>
      <c r="T235" s="57"/>
      <c r="AT235" s="18" t="s">
        <v>316</v>
      </c>
      <c r="AU235" s="18" t="s">
        <v>314</v>
      </c>
    </row>
    <row r="236" spans="2:65" s="1" customFormat="1" ht="24.2" customHeight="1">
      <c r="B236" s="33"/>
      <c r="C236" s="139" t="s">
        <v>588</v>
      </c>
      <c r="D236" s="139" t="s">
        <v>309</v>
      </c>
      <c r="E236" s="140" t="s">
        <v>4764</v>
      </c>
      <c r="F236" s="141" t="s">
        <v>4765</v>
      </c>
      <c r="G236" s="142" t="s">
        <v>405</v>
      </c>
      <c r="H236" s="143">
        <v>1</v>
      </c>
      <c r="I236" s="144"/>
      <c r="J236" s="145">
        <f>ROUND(I236*H236,2)</f>
        <v>0</v>
      </c>
      <c r="K236" s="141" t="s">
        <v>313</v>
      </c>
      <c r="L236" s="33"/>
      <c r="M236" s="146" t="s">
        <v>1</v>
      </c>
      <c r="N236" s="147" t="s">
        <v>40</v>
      </c>
      <c r="P236" s="148">
        <f>O236*H236</f>
        <v>0</v>
      </c>
      <c r="Q236" s="148">
        <v>6.7000000000000002E-4</v>
      </c>
      <c r="R236" s="148">
        <f>Q236*H236</f>
        <v>6.7000000000000002E-4</v>
      </c>
      <c r="S236" s="148">
        <v>0</v>
      </c>
      <c r="T236" s="149">
        <f>S236*H236</f>
        <v>0</v>
      </c>
      <c r="AR236" s="150" t="s">
        <v>417</v>
      </c>
      <c r="AT236" s="150" t="s">
        <v>309</v>
      </c>
      <c r="AU236" s="150" t="s">
        <v>314</v>
      </c>
      <c r="AY236" s="18" t="s">
        <v>307</v>
      </c>
      <c r="BE236" s="151">
        <f>IF(N236="základní",J236,0)</f>
        <v>0</v>
      </c>
      <c r="BF236" s="151">
        <f>IF(N236="snížená",J236,0)</f>
        <v>0</v>
      </c>
      <c r="BG236" s="151">
        <f>IF(N236="zákl. přenesená",J236,0)</f>
        <v>0</v>
      </c>
      <c r="BH236" s="151">
        <f>IF(N236="sníž. přenesená",J236,0)</f>
        <v>0</v>
      </c>
      <c r="BI236" s="151">
        <f>IF(N236="nulová",J236,0)</f>
        <v>0</v>
      </c>
      <c r="BJ236" s="18" t="s">
        <v>82</v>
      </c>
      <c r="BK236" s="151">
        <f>ROUND(I236*H236,2)</f>
        <v>0</v>
      </c>
      <c r="BL236" s="18" t="s">
        <v>417</v>
      </c>
      <c r="BM236" s="150" t="s">
        <v>4839</v>
      </c>
    </row>
    <row r="237" spans="2:65" s="1" customFormat="1" ht="19.5">
      <c r="B237" s="33"/>
      <c r="D237" s="152" t="s">
        <v>316</v>
      </c>
      <c r="F237" s="153" t="s">
        <v>4767</v>
      </c>
      <c r="I237" s="154"/>
      <c r="L237" s="33"/>
      <c r="M237" s="155"/>
      <c r="T237" s="57"/>
      <c r="AT237" s="18" t="s">
        <v>316</v>
      </c>
      <c r="AU237" s="18" t="s">
        <v>314</v>
      </c>
    </row>
    <row r="238" spans="2:65" s="1" customFormat="1" ht="24.2" customHeight="1">
      <c r="B238" s="33"/>
      <c r="C238" s="139" t="s">
        <v>596</v>
      </c>
      <c r="D238" s="139" t="s">
        <v>309</v>
      </c>
      <c r="E238" s="140" t="s">
        <v>4768</v>
      </c>
      <c r="F238" s="141" t="s">
        <v>4769</v>
      </c>
      <c r="G238" s="142" t="s">
        <v>405</v>
      </c>
      <c r="H238" s="143">
        <v>2</v>
      </c>
      <c r="I238" s="144"/>
      <c r="J238" s="145">
        <f>ROUND(I238*H238,2)</f>
        <v>0</v>
      </c>
      <c r="K238" s="141" t="s">
        <v>313</v>
      </c>
      <c r="L238" s="33"/>
      <c r="M238" s="146" t="s">
        <v>1</v>
      </c>
      <c r="N238" s="147" t="s">
        <v>40</v>
      </c>
      <c r="P238" s="148">
        <f>O238*H238</f>
        <v>0</v>
      </c>
      <c r="Q238" s="148">
        <v>7.7999999999999999E-4</v>
      </c>
      <c r="R238" s="148">
        <f>Q238*H238</f>
        <v>1.56E-3</v>
      </c>
      <c r="S238" s="148">
        <v>0</v>
      </c>
      <c r="T238" s="149">
        <f>S238*H238</f>
        <v>0</v>
      </c>
      <c r="AR238" s="150" t="s">
        <v>417</v>
      </c>
      <c r="AT238" s="150" t="s">
        <v>309</v>
      </c>
      <c r="AU238" s="150" t="s">
        <v>314</v>
      </c>
      <c r="AY238" s="18" t="s">
        <v>307</v>
      </c>
      <c r="BE238" s="151">
        <f>IF(N238="základní",J238,0)</f>
        <v>0</v>
      </c>
      <c r="BF238" s="151">
        <f>IF(N238="snížená",J238,0)</f>
        <v>0</v>
      </c>
      <c r="BG238" s="151">
        <f>IF(N238="zákl. přenesená",J238,0)</f>
        <v>0</v>
      </c>
      <c r="BH238" s="151">
        <f>IF(N238="sníž. přenesená",J238,0)</f>
        <v>0</v>
      </c>
      <c r="BI238" s="151">
        <f>IF(N238="nulová",J238,0)</f>
        <v>0</v>
      </c>
      <c r="BJ238" s="18" t="s">
        <v>82</v>
      </c>
      <c r="BK238" s="151">
        <f>ROUND(I238*H238,2)</f>
        <v>0</v>
      </c>
      <c r="BL238" s="18" t="s">
        <v>417</v>
      </c>
      <c r="BM238" s="150" t="s">
        <v>4840</v>
      </c>
    </row>
    <row r="239" spans="2:65" s="1" customFormat="1" ht="19.5">
      <c r="B239" s="33"/>
      <c r="D239" s="152" t="s">
        <v>316</v>
      </c>
      <c r="F239" s="153" t="s">
        <v>4771</v>
      </c>
      <c r="I239" s="154"/>
      <c r="L239" s="33"/>
      <c r="M239" s="155"/>
      <c r="T239" s="57"/>
      <c r="AT239" s="18" t="s">
        <v>316</v>
      </c>
      <c r="AU239" s="18" t="s">
        <v>314</v>
      </c>
    </row>
    <row r="240" spans="2:65" s="1" customFormat="1" ht="24.2" customHeight="1">
      <c r="B240" s="33"/>
      <c r="C240" s="139" t="s">
        <v>603</v>
      </c>
      <c r="D240" s="139" t="s">
        <v>309</v>
      </c>
      <c r="E240" s="140" t="s">
        <v>4776</v>
      </c>
      <c r="F240" s="141" t="s">
        <v>4777</v>
      </c>
      <c r="G240" s="142" t="s">
        <v>405</v>
      </c>
      <c r="H240" s="143">
        <v>1</v>
      </c>
      <c r="I240" s="144"/>
      <c r="J240" s="145">
        <f>ROUND(I240*H240,2)</f>
        <v>0</v>
      </c>
      <c r="K240" s="141" t="s">
        <v>313</v>
      </c>
      <c r="L240" s="33"/>
      <c r="M240" s="146" t="s">
        <v>1</v>
      </c>
      <c r="N240" s="147" t="s">
        <v>40</v>
      </c>
      <c r="P240" s="148">
        <f>O240*H240</f>
        <v>0</v>
      </c>
      <c r="Q240" s="148">
        <v>1.6999999999999999E-3</v>
      </c>
      <c r="R240" s="148">
        <f>Q240*H240</f>
        <v>1.6999999999999999E-3</v>
      </c>
      <c r="S240" s="148">
        <v>0</v>
      </c>
      <c r="T240" s="149">
        <f>S240*H240</f>
        <v>0</v>
      </c>
      <c r="AR240" s="150" t="s">
        <v>417</v>
      </c>
      <c r="AT240" s="150" t="s">
        <v>309</v>
      </c>
      <c r="AU240" s="150" t="s">
        <v>314</v>
      </c>
      <c r="AY240" s="18" t="s">
        <v>307</v>
      </c>
      <c r="BE240" s="151">
        <f>IF(N240="základní",J240,0)</f>
        <v>0</v>
      </c>
      <c r="BF240" s="151">
        <f>IF(N240="snížená",J240,0)</f>
        <v>0</v>
      </c>
      <c r="BG240" s="151">
        <f>IF(N240="zákl. přenesená",J240,0)</f>
        <v>0</v>
      </c>
      <c r="BH240" s="151">
        <f>IF(N240="sníž. přenesená",J240,0)</f>
        <v>0</v>
      </c>
      <c r="BI240" s="151">
        <f>IF(N240="nulová",J240,0)</f>
        <v>0</v>
      </c>
      <c r="BJ240" s="18" t="s">
        <v>82</v>
      </c>
      <c r="BK240" s="151">
        <f>ROUND(I240*H240,2)</f>
        <v>0</v>
      </c>
      <c r="BL240" s="18" t="s">
        <v>417</v>
      </c>
      <c r="BM240" s="150" t="s">
        <v>4841</v>
      </c>
    </row>
    <row r="241" spans="2:65" s="1" customFormat="1" ht="19.5">
      <c r="B241" s="33"/>
      <c r="D241" s="152" t="s">
        <v>316</v>
      </c>
      <c r="F241" s="153" t="s">
        <v>4779</v>
      </c>
      <c r="I241" s="154"/>
      <c r="L241" s="33"/>
      <c r="M241" s="155"/>
      <c r="T241" s="57"/>
      <c r="AT241" s="18" t="s">
        <v>316</v>
      </c>
      <c r="AU241" s="18" t="s">
        <v>314</v>
      </c>
    </row>
    <row r="242" spans="2:65" s="1" customFormat="1" ht="24.2" customHeight="1">
      <c r="B242" s="33"/>
      <c r="C242" s="139" t="s">
        <v>615</v>
      </c>
      <c r="D242" s="139" t="s">
        <v>309</v>
      </c>
      <c r="E242" s="140" t="s">
        <v>4784</v>
      </c>
      <c r="F242" s="141" t="s">
        <v>4785</v>
      </c>
      <c r="G242" s="142" t="s">
        <v>4786</v>
      </c>
      <c r="H242" s="143">
        <v>1</v>
      </c>
      <c r="I242" s="144"/>
      <c r="J242" s="145">
        <f>ROUND(I242*H242,2)</f>
        <v>0</v>
      </c>
      <c r="K242" s="141" t="s">
        <v>313</v>
      </c>
      <c r="L242" s="33"/>
      <c r="M242" s="146" t="s">
        <v>1</v>
      </c>
      <c r="N242" s="147" t="s">
        <v>40</v>
      </c>
      <c r="P242" s="148">
        <f>O242*H242</f>
        <v>0</v>
      </c>
      <c r="Q242" s="148">
        <v>6.8000000000000005E-4</v>
      </c>
      <c r="R242" s="148">
        <f>Q242*H242</f>
        <v>6.8000000000000005E-4</v>
      </c>
      <c r="S242" s="148">
        <v>0</v>
      </c>
      <c r="T242" s="149">
        <f>S242*H242</f>
        <v>0</v>
      </c>
      <c r="AR242" s="150" t="s">
        <v>417</v>
      </c>
      <c r="AT242" s="150" t="s">
        <v>309</v>
      </c>
      <c r="AU242" s="150" t="s">
        <v>314</v>
      </c>
      <c r="AY242" s="18" t="s">
        <v>307</v>
      </c>
      <c r="BE242" s="151">
        <f>IF(N242="základní",J242,0)</f>
        <v>0</v>
      </c>
      <c r="BF242" s="151">
        <f>IF(N242="snížená",J242,0)</f>
        <v>0</v>
      </c>
      <c r="BG242" s="151">
        <f>IF(N242="zákl. přenesená",J242,0)</f>
        <v>0</v>
      </c>
      <c r="BH242" s="151">
        <f>IF(N242="sníž. přenesená",J242,0)</f>
        <v>0</v>
      </c>
      <c r="BI242" s="151">
        <f>IF(N242="nulová",J242,0)</f>
        <v>0</v>
      </c>
      <c r="BJ242" s="18" t="s">
        <v>82</v>
      </c>
      <c r="BK242" s="151">
        <f>ROUND(I242*H242,2)</f>
        <v>0</v>
      </c>
      <c r="BL242" s="18" t="s">
        <v>417</v>
      </c>
      <c r="BM242" s="150" t="s">
        <v>4842</v>
      </c>
    </row>
    <row r="243" spans="2:65" s="1" customFormat="1" ht="19.5">
      <c r="B243" s="33"/>
      <c r="D243" s="152" t="s">
        <v>316</v>
      </c>
      <c r="F243" s="153" t="s">
        <v>4788</v>
      </c>
      <c r="I243" s="154"/>
      <c r="L243" s="33"/>
      <c r="M243" s="155"/>
      <c r="T243" s="57"/>
      <c r="AT243" s="18" t="s">
        <v>316</v>
      </c>
      <c r="AU243" s="18" t="s">
        <v>314</v>
      </c>
    </row>
    <row r="244" spans="2:65" s="1" customFormat="1" ht="33" customHeight="1">
      <c r="B244" s="33"/>
      <c r="C244" s="139" t="s">
        <v>621</v>
      </c>
      <c r="D244" s="139" t="s">
        <v>309</v>
      </c>
      <c r="E244" s="140" t="s">
        <v>4789</v>
      </c>
      <c r="F244" s="141" t="s">
        <v>4790</v>
      </c>
      <c r="G244" s="142" t="s">
        <v>4786</v>
      </c>
      <c r="H244" s="143">
        <v>1</v>
      </c>
      <c r="I244" s="144"/>
      <c r="J244" s="145">
        <f>ROUND(I244*H244,2)</f>
        <v>0</v>
      </c>
      <c r="K244" s="141" t="s">
        <v>313</v>
      </c>
      <c r="L244" s="33"/>
      <c r="M244" s="146" t="s">
        <v>1</v>
      </c>
      <c r="N244" s="147" t="s">
        <v>40</v>
      </c>
      <c r="P244" s="148">
        <f>O244*H244</f>
        <v>0</v>
      </c>
      <c r="Q244" s="148">
        <v>2.8800000000000002E-3</v>
      </c>
      <c r="R244" s="148">
        <f>Q244*H244</f>
        <v>2.8800000000000002E-3</v>
      </c>
      <c r="S244" s="148">
        <v>0</v>
      </c>
      <c r="T244" s="149">
        <f>S244*H244</f>
        <v>0</v>
      </c>
      <c r="AR244" s="150" t="s">
        <v>417</v>
      </c>
      <c r="AT244" s="150" t="s">
        <v>309</v>
      </c>
      <c r="AU244" s="150" t="s">
        <v>314</v>
      </c>
      <c r="AY244" s="18" t="s">
        <v>307</v>
      </c>
      <c r="BE244" s="151">
        <f>IF(N244="základní",J244,0)</f>
        <v>0</v>
      </c>
      <c r="BF244" s="151">
        <f>IF(N244="snížená",J244,0)</f>
        <v>0</v>
      </c>
      <c r="BG244" s="151">
        <f>IF(N244="zákl. přenesená",J244,0)</f>
        <v>0</v>
      </c>
      <c r="BH244" s="151">
        <f>IF(N244="sníž. přenesená",J244,0)</f>
        <v>0</v>
      </c>
      <c r="BI244" s="151">
        <f>IF(N244="nulová",J244,0)</f>
        <v>0</v>
      </c>
      <c r="BJ244" s="18" t="s">
        <v>82</v>
      </c>
      <c r="BK244" s="151">
        <f>ROUND(I244*H244,2)</f>
        <v>0</v>
      </c>
      <c r="BL244" s="18" t="s">
        <v>417</v>
      </c>
      <c r="BM244" s="150" t="s">
        <v>4843</v>
      </c>
    </row>
    <row r="245" spans="2:65" s="1" customFormat="1" ht="39">
      <c r="B245" s="33"/>
      <c r="D245" s="152" t="s">
        <v>316</v>
      </c>
      <c r="F245" s="153" t="s">
        <v>4792</v>
      </c>
      <c r="I245" s="154"/>
      <c r="L245" s="33"/>
      <c r="M245" s="155"/>
      <c r="T245" s="57"/>
      <c r="AT245" s="18" t="s">
        <v>316</v>
      </c>
      <c r="AU245" s="18" t="s">
        <v>314</v>
      </c>
    </row>
    <row r="246" spans="2:65" s="1" customFormat="1" ht="19.5">
      <c r="B246" s="33"/>
      <c r="D246" s="152" t="s">
        <v>357</v>
      </c>
      <c r="F246" s="176" t="s">
        <v>4832</v>
      </c>
      <c r="I246" s="154"/>
      <c r="L246" s="33"/>
      <c r="M246" s="155"/>
      <c r="T246" s="57"/>
      <c r="AT246" s="18" t="s">
        <v>357</v>
      </c>
      <c r="AU246" s="18" t="s">
        <v>314</v>
      </c>
    </row>
    <row r="247" spans="2:65" s="1" customFormat="1" ht="24.2" customHeight="1">
      <c r="B247" s="33"/>
      <c r="C247" s="139" t="s">
        <v>627</v>
      </c>
      <c r="D247" s="139" t="s">
        <v>309</v>
      </c>
      <c r="E247" s="140" t="s">
        <v>4794</v>
      </c>
      <c r="F247" s="141" t="s">
        <v>4795</v>
      </c>
      <c r="G247" s="142" t="s">
        <v>4786</v>
      </c>
      <c r="H247" s="143">
        <v>2</v>
      </c>
      <c r="I247" s="144"/>
      <c r="J247" s="145">
        <f>ROUND(I247*H247,2)</f>
        <v>0</v>
      </c>
      <c r="K247" s="141" t="s">
        <v>313</v>
      </c>
      <c r="L247" s="33"/>
      <c r="M247" s="146" t="s">
        <v>1</v>
      </c>
      <c r="N247" s="147" t="s">
        <v>40</v>
      </c>
      <c r="P247" s="148">
        <f>O247*H247</f>
        <v>0</v>
      </c>
      <c r="Q247" s="148">
        <v>1.1900000000000001E-3</v>
      </c>
      <c r="R247" s="148">
        <f>Q247*H247</f>
        <v>2.3800000000000002E-3</v>
      </c>
      <c r="S247" s="148">
        <v>0</v>
      </c>
      <c r="T247" s="149">
        <f>S247*H247</f>
        <v>0</v>
      </c>
      <c r="AR247" s="150" t="s">
        <v>417</v>
      </c>
      <c r="AT247" s="150" t="s">
        <v>309</v>
      </c>
      <c r="AU247" s="150" t="s">
        <v>314</v>
      </c>
      <c r="AY247" s="18" t="s">
        <v>307</v>
      </c>
      <c r="BE247" s="151">
        <f>IF(N247="základní",J247,0)</f>
        <v>0</v>
      </c>
      <c r="BF247" s="151">
        <f>IF(N247="snížená",J247,0)</f>
        <v>0</v>
      </c>
      <c r="BG247" s="151">
        <f>IF(N247="zákl. přenesená",J247,0)</f>
        <v>0</v>
      </c>
      <c r="BH247" s="151">
        <f>IF(N247="sníž. přenesená",J247,0)</f>
        <v>0</v>
      </c>
      <c r="BI247" s="151">
        <f>IF(N247="nulová",J247,0)</f>
        <v>0</v>
      </c>
      <c r="BJ247" s="18" t="s">
        <v>82</v>
      </c>
      <c r="BK247" s="151">
        <f>ROUND(I247*H247,2)</f>
        <v>0</v>
      </c>
      <c r="BL247" s="18" t="s">
        <v>417</v>
      </c>
      <c r="BM247" s="150" t="s">
        <v>4844</v>
      </c>
    </row>
    <row r="248" spans="2:65" s="1" customFormat="1" ht="19.5">
      <c r="B248" s="33"/>
      <c r="D248" s="152" t="s">
        <v>316</v>
      </c>
      <c r="F248" s="153" t="s">
        <v>4797</v>
      </c>
      <c r="I248" s="154"/>
      <c r="L248" s="33"/>
      <c r="M248" s="155"/>
      <c r="T248" s="57"/>
      <c r="AT248" s="18" t="s">
        <v>316</v>
      </c>
      <c r="AU248" s="18" t="s">
        <v>314</v>
      </c>
    </row>
    <row r="249" spans="2:65" s="1" customFormat="1" ht="33" customHeight="1">
      <c r="B249" s="33"/>
      <c r="C249" s="139" t="s">
        <v>632</v>
      </c>
      <c r="D249" s="139" t="s">
        <v>309</v>
      </c>
      <c r="E249" s="140" t="s">
        <v>4816</v>
      </c>
      <c r="F249" s="141" t="s">
        <v>4817</v>
      </c>
      <c r="G249" s="142" t="s">
        <v>4786</v>
      </c>
      <c r="H249" s="143">
        <v>2</v>
      </c>
      <c r="I249" s="144"/>
      <c r="J249" s="145">
        <f>ROUND(I249*H249,2)</f>
        <v>0</v>
      </c>
      <c r="K249" s="141" t="s">
        <v>313</v>
      </c>
      <c r="L249" s="33"/>
      <c r="M249" s="146" t="s">
        <v>1</v>
      </c>
      <c r="N249" s="147" t="s">
        <v>40</v>
      </c>
      <c r="P249" s="148">
        <f>O249*H249</f>
        <v>0</v>
      </c>
      <c r="Q249" s="148">
        <v>3.3899999999999998E-3</v>
      </c>
      <c r="R249" s="148">
        <f>Q249*H249</f>
        <v>6.7799999999999996E-3</v>
      </c>
      <c r="S249" s="148">
        <v>0</v>
      </c>
      <c r="T249" s="149">
        <f>S249*H249</f>
        <v>0</v>
      </c>
      <c r="AR249" s="150" t="s">
        <v>417</v>
      </c>
      <c r="AT249" s="150" t="s">
        <v>309</v>
      </c>
      <c r="AU249" s="150" t="s">
        <v>314</v>
      </c>
      <c r="AY249" s="18" t="s">
        <v>307</v>
      </c>
      <c r="BE249" s="151">
        <f>IF(N249="základní",J249,0)</f>
        <v>0</v>
      </c>
      <c r="BF249" s="151">
        <f>IF(N249="snížená",J249,0)</f>
        <v>0</v>
      </c>
      <c r="BG249" s="151">
        <f>IF(N249="zákl. přenesená",J249,0)</f>
        <v>0</v>
      </c>
      <c r="BH249" s="151">
        <f>IF(N249="sníž. přenesená",J249,0)</f>
        <v>0</v>
      </c>
      <c r="BI249" s="151">
        <f>IF(N249="nulová",J249,0)</f>
        <v>0</v>
      </c>
      <c r="BJ249" s="18" t="s">
        <v>82</v>
      </c>
      <c r="BK249" s="151">
        <f>ROUND(I249*H249,2)</f>
        <v>0</v>
      </c>
      <c r="BL249" s="18" t="s">
        <v>417</v>
      </c>
      <c r="BM249" s="150" t="s">
        <v>4845</v>
      </c>
    </row>
    <row r="250" spans="2:65" s="1" customFormat="1" ht="39">
      <c r="B250" s="33"/>
      <c r="D250" s="152" t="s">
        <v>316</v>
      </c>
      <c r="F250" s="153" t="s">
        <v>4819</v>
      </c>
      <c r="I250" s="154"/>
      <c r="L250" s="33"/>
      <c r="M250" s="155"/>
      <c r="T250" s="57"/>
      <c r="AT250" s="18" t="s">
        <v>316</v>
      </c>
      <c r="AU250" s="18" t="s">
        <v>314</v>
      </c>
    </row>
    <row r="251" spans="2:65" s="1" customFormat="1" ht="29.25">
      <c r="B251" s="33"/>
      <c r="D251" s="152" t="s">
        <v>357</v>
      </c>
      <c r="F251" s="176" t="s">
        <v>4835</v>
      </c>
      <c r="I251" s="154"/>
      <c r="L251" s="33"/>
      <c r="M251" s="155"/>
      <c r="T251" s="57"/>
      <c r="AT251" s="18" t="s">
        <v>357</v>
      </c>
      <c r="AU251" s="18" t="s">
        <v>314</v>
      </c>
    </row>
    <row r="252" spans="2:65" s="11" customFormat="1" ht="22.9" customHeight="1">
      <c r="B252" s="127"/>
      <c r="D252" s="128" t="s">
        <v>74</v>
      </c>
      <c r="E252" s="137" t="s">
        <v>4846</v>
      </c>
      <c r="F252" s="137" t="s">
        <v>4847</v>
      </c>
      <c r="I252" s="130"/>
      <c r="J252" s="138">
        <f>BK252</f>
        <v>0</v>
      </c>
      <c r="L252" s="127"/>
      <c r="M252" s="132"/>
      <c r="P252" s="133">
        <f>P253+SUM(P254:P267)+P292</f>
        <v>0</v>
      </c>
      <c r="R252" s="133">
        <f>R253+SUM(R254:R267)+R292</f>
        <v>0.75805</v>
      </c>
      <c r="T252" s="134">
        <f>T253+SUM(T254:T267)+T292</f>
        <v>0</v>
      </c>
      <c r="AR252" s="128" t="s">
        <v>84</v>
      </c>
      <c r="AT252" s="135" t="s">
        <v>74</v>
      </c>
      <c r="AU252" s="135" t="s">
        <v>82</v>
      </c>
      <c r="AY252" s="128" t="s">
        <v>307</v>
      </c>
      <c r="BK252" s="136">
        <f>BK253+SUM(BK254:BK267)+BK292</f>
        <v>0</v>
      </c>
    </row>
    <row r="253" spans="2:65" s="1" customFormat="1" ht="21.75" customHeight="1">
      <c r="B253" s="33"/>
      <c r="C253" s="139" t="s">
        <v>637</v>
      </c>
      <c r="D253" s="139" t="s">
        <v>309</v>
      </c>
      <c r="E253" s="140" t="s">
        <v>4848</v>
      </c>
      <c r="F253" s="141" t="s">
        <v>4849</v>
      </c>
      <c r="G253" s="142" t="s">
        <v>405</v>
      </c>
      <c r="H253" s="143">
        <v>14</v>
      </c>
      <c r="I253" s="144"/>
      <c r="J253" s="145">
        <f>ROUND(I253*H253,2)</f>
        <v>0</v>
      </c>
      <c r="K253" s="141" t="s">
        <v>1</v>
      </c>
      <c r="L253" s="33"/>
      <c r="M253" s="146" t="s">
        <v>1</v>
      </c>
      <c r="N253" s="147" t="s">
        <v>40</v>
      </c>
      <c r="P253" s="148">
        <f>O253*H253</f>
        <v>0</v>
      </c>
      <c r="Q253" s="148">
        <v>0</v>
      </c>
      <c r="R253" s="148">
        <f>Q253*H253</f>
        <v>0</v>
      </c>
      <c r="S253" s="148">
        <v>0</v>
      </c>
      <c r="T253" s="149">
        <f>S253*H253</f>
        <v>0</v>
      </c>
      <c r="AR253" s="150" t="s">
        <v>417</v>
      </c>
      <c r="AT253" s="150" t="s">
        <v>309</v>
      </c>
      <c r="AU253" s="150" t="s">
        <v>84</v>
      </c>
      <c r="AY253" s="18" t="s">
        <v>307</v>
      </c>
      <c r="BE253" s="151">
        <f>IF(N253="základní",J253,0)</f>
        <v>0</v>
      </c>
      <c r="BF253" s="151">
        <f>IF(N253="snížená",J253,0)</f>
        <v>0</v>
      </c>
      <c r="BG253" s="151">
        <f>IF(N253="zákl. přenesená",J253,0)</f>
        <v>0</v>
      </c>
      <c r="BH253" s="151">
        <f>IF(N253="sníž. přenesená",J253,0)</f>
        <v>0</v>
      </c>
      <c r="BI253" s="151">
        <f>IF(N253="nulová",J253,0)</f>
        <v>0</v>
      </c>
      <c r="BJ253" s="18" t="s">
        <v>82</v>
      </c>
      <c r="BK253" s="151">
        <f>ROUND(I253*H253,2)</f>
        <v>0</v>
      </c>
      <c r="BL253" s="18" t="s">
        <v>417</v>
      </c>
      <c r="BM253" s="150" t="s">
        <v>4850</v>
      </c>
    </row>
    <row r="254" spans="2:65" s="1" customFormat="1" ht="11.25">
      <c r="B254" s="33"/>
      <c r="D254" s="152" t="s">
        <v>316</v>
      </c>
      <c r="F254" s="153" t="s">
        <v>4849</v>
      </c>
      <c r="I254" s="154"/>
      <c r="L254" s="33"/>
      <c r="M254" s="155"/>
      <c r="T254" s="57"/>
      <c r="AT254" s="18" t="s">
        <v>316</v>
      </c>
      <c r="AU254" s="18" t="s">
        <v>84</v>
      </c>
    </row>
    <row r="255" spans="2:65" s="12" customFormat="1" ht="11.25">
      <c r="B255" s="156"/>
      <c r="D255" s="152" t="s">
        <v>318</v>
      </c>
      <c r="E255" s="157" t="s">
        <v>1</v>
      </c>
      <c r="F255" s="158" t="s">
        <v>4648</v>
      </c>
      <c r="H255" s="157" t="s">
        <v>1</v>
      </c>
      <c r="I255" s="159"/>
      <c r="L255" s="156"/>
      <c r="M255" s="160"/>
      <c r="T255" s="161"/>
      <c r="AT255" s="157" t="s">
        <v>318</v>
      </c>
      <c r="AU255" s="157" t="s">
        <v>84</v>
      </c>
      <c r="AV255" s="12" t="s">
        <v>82</v>
      </c>
      <c r="AW255" s="12" t="s">
        <v>32</v>
      </c>
      <c r="AX255" s="12" t="s">
        <v>75</v>
      </c>
      <c r="AY255" s="157" t="s">
        <v>307</v>
      </c>
    </row>
    <row r="256" spans="2:65" s="13" customFormat="1" ht="11.25">
      <c r="B256" s="162"/>
      <c r="D256" s="152" t="s">
        <v>318</v>
      </c>
      <c r="E256" s="163" t="s">
        <v>1</v>
      </c>
      <c r="F256" s="164" t="s">
        <v>4851</v>
      </c>
      <c r="H256" s="165">
        <v>6</v>
      </c>
      <c r="I256" s="166"/>
      <c r="L256" s="162"/>
      <c r="M256" s="167"/>
      <c r="T256" s="168"/>
      <c r="AT256" s="163" t="s">
        <v>318</v>
      </c>
      <c r="AU256" s="163" t="s">
        <v>84</v>
      </c>
      <c r="AV256" s="13" t="s">
        <v>84</v>
      </c>
      <c r="AW256" s="13" t="s">
        <v>32</v>
      </c>
      <c r="AX256" s="13" t="s">
        <v>75</v>
      </c>
      <c r="AY256" s="163" t="s">
        <v>307</v>
      </c>
    </row>
    <row r="257" spans="2:65" s="13" customFormat="1" ht="11.25">
      <c r="B257" s="162"/>
      <c r="D257" s="152" t="s">
        <v>318</v>
      </c>
      <c r="E257" s="163" t="s">
        <v>1</v>
      </c>
      <c r="F257" s="164" t="s">
        <v>4852</v>
      </c>
      <c r="H257" s="165">
        <v>6</v>
      </c>
      <c r="I257" s="166"/>
      <c r="L257" s="162"/>
      <c r="M257" s="167"/>
      <c r="T257" s="168"/>
      <c r="AT257" s="163" t="s">
        <v>318</v>
      </c>
      <c r="AU257" s="163" t="s">
        <v>84</v>
      </c>
      <c r="AV257" s="13" t="s">
        <v>84</v>
      </c>
      <c r="AW257" s="13" t="s">
        <v>32</v>
      </c>
      <c r="AX257" s="13" t="s">
        <v>75</v>
      </c>
      <c r="AY257" s="163" t="s">
        <v>307</v>
      </c>
    </row>
    <row r="258" spans="2:65" s="13" customFormat="1" ht="11.25">
      <c r="B258" s="162"/>
      <c r="D258" s="152" t="s">
        <v>318</v>
      </c>
      <c r="E258" s="163" t="s">
        <v>1</v>
      </c>
      <c r="F258" s="164" t="s">
        <v>4853</v>
      </c>
      <c r="H258" s="165">
        <v>2</v>
      </c>
      <c r="I258" s="166"/>
      <c r="L258" s="162"/>
      <c r="M258" s="167"/>
      <c r="T258" s="168"/>
      <c r="AT258" s="163" t="s">
        <v>318</v>
      </c>
      <c r="AU258" s="163" t="s">
        <v>84</v>
      </c>
      <c r="AV258" s="13" t="s">
        <v>84</v>
      </c>
      <c r="AW258" s="13" t="s">
        <v>32</v>
      </c>
      <c r="AX258" s="13" t="s">
        <v>75</v>
      </c>
      <c r="AY258" s="163" t="s">
        <v>307</v>
      </c>
    </row>
    <row r="259" spans="2:65" s="14" customFormat="1" ht="11.25">
      <c r="B259" s="169"/>
      <c r="D259" s="152" t="s">
        <v>318</v>
      </c>
      <c r="E259" s="170" t="s">
        <v>1</v>
      </c>
      <c r="F259" s="171" t="s">
        <v>325</v>
      </c>
      <c r="H259" s="172">
        <v>14</v>
      </c>
      <c r="I259" s="173"/>
      <c r="L259" s="169"/>
      <c r="M259" s="174"/>
      <c r="T259" s="175"/>
      <c r="AT259" s="170" t="s">
        <v>318</v>
      </c>
      <c r="AU259" s="170" t="s">
        <v>84</v>
      </c>
      <c r="AV259" s="14" t="s">
        <v>314</v>
      </c>
      <c r="AW259" s="14" t="s">
        <v>32</v>
      </c>
      <c r="AX259" s="14" t="s">
        <v>82</v>
      </c>
      <c r="AY259" s="170" t="s">
        <v>307</v>
      </c>
    </row>
    <row r="260" spans="2:65" s="1" customFormat="1" ht="16.5" customHeight="1">
      <c r="B260" s="33"/>
      <c r="C260" s="139" t="s">
        <v>653</v>
      </c>
      <c r="D260" s="139" t="s">
        <v>309</v>
      </c>
      <c r="E260" s="140" t="s">
        <v>4854</v>
      </c>
      <c r="F260" s="141" t="s">
        <v>4855</v>
      </c>
      <c r="G260" s="142" t="s">
        <v>405</v>
      </c>
      <c r="H260" s="143">
        <v>30</v>
      </c>
      <c r="I260" s="144"/>
      <c r="J260" s="145">
        <f>ROUND(I260*H260,2)</f>
        <v>0</v>
      </c>
      <c r="K260" s="141" t="s">
        <v>1</v>
      </c>
      <c r="L260" s="33"/>
      <c r="M260" s="146" t="s">
        <v>1</v>
      </c>
      <c r="N260" s="147" t="s">
        <v>40</v>
      </c>
      <c r="P260" s="148">
        <f>O260*H260</f>
        <v>0</v>
      </c>
      <c r="Q260" s="148">
        <v>0</v>
      </c>
      <c r="R260" s="148">
        <f>Q260*H260</f>
        <v>0</v>
      </c>
      <c r="S260" s="148">
        <v>0</v>
      </c>
      <c r="T260" s="149">
        <f>S260*H260</f>
        <v>0</v>
      </c>
      <c r="AR260" s="150" t="s">
        <v>417</v>
      </c>
      <c r="AT260" s="150" t="s">
        <v>309</v>
      </c>
      <c r="AU260" s="150" t="s">
        <v>84</v>
      </c>
      <c r="AY260" s="18" t="s">
        <v>307</v>
      </c>
      <c r="BE260" s="151">
        <f>IF(N260="základní",J260,0)</f>
        <v>0</v>
      </c>
      <c r="BF260" s="151">
        <f>IF(N260="snížená",J260,0)</f>
        <v>0</v>
      </c>
      <c r="BG260" s="151">
        <f>IF(N260="zákl. přenesená",J260,0)</f>
        <v>0</v>
      </c>
      <c r="BH260" s="151">
        <f>IF(N260="sníž. přenesená",J260,0)</f>
        <v>0</v>
      </c>
      <c r="BI260" s="151">
        <f>IF(N260="nulová",J260,0)</f>
        <v>0</v>
      </c>
      <c r="BJ260" s="18" t="s">
        <v>82</v>
      </c>
      <c r="BK260" s="151">
        <f>ROUND(I260*H260,2)</f>
        <v>0</v>
      </c>
      <c r="BL260" s="18" t="s">
        <v>417</v>
      </c>
      <c r="BM260" s="150" t="s">
        <v>4856</v>
      </c>
    </row>
    <row r="261" spans="2:65" s="1" customFormat="1" ht="11.25">
      <c r="B261" s="33"/>
      <c r="D261" s="152" t="s">
        <v>316</v>
      </c>
      <c r="F261" s="153" t="s">
        <v>4855</v>
      </c>
      <c r="I261" s="154"/>
      <c r="L261" s="33"/>
      <c r="M261" s="155"/>
      <c r="T261" s="57"/>
      <c r="AT261" s="18" t="s">
        <v>316</v>
      </c>
      <c r="AU261" s="18" t="s">
        <v>84</v>
      </c>
    </row>
    <row r="262" spans="2:65" s="1" customFormat="1" ht="185.25">
      <c r="B262" s="33"/>
      <c r="D262" s="152" t="s">
        <v>357</v>
      </c>
      <c r="F262" s="176" t="s">
        <v>4857</v>
      </c>
      <c r="I262" s="154"/>
      <c r="L262" s="33"/>
      <c r="M262" s="155"/>
      <c r="T262" s="57"/>
      <c r="AT262" s="18" t="s">
        <v>357</v>
      </c>
      <c r="AU262" s="18" t="s">
        <v>84</v>
      </c>
    </row>
    <row r="263" spans="2:65" s="13" customFormat="1" ht="11.25">
      <c r="B263" s="162"/>
      <c r="D263" s="152" t="s">
        <v>318</v>
      </c>
      <c r="E263" s="163" t="s">
        <v>1</v>
      </c>
      <c r="F263" s="164" t="s">
        <v>4858</v>
      </c>
      <c r="H263" s="165">
        <v>14</v>
      </c>
      <c r="I263" s="166"/>
      <c r="L263" s="162"/>
      <c r="M263" s="167"/>
      <c r="T263" s="168"/>
      <c r="AT263" s="163" t="s">
        <v>318</v>
      </c>
      <c r="AU263" s="163" t="s">
        <v>84</v>
      </c>
      <c r="AV263" s="13" t="s">
        <v>84</v>
      </c>
      <c r="AW263" s="13" t="s">
        <v>32</v>
      </c>
      <c r="AX263" s="13" t="s">
        <v>75</v>
      </c>
      <c r="AY263" s="163" t="s">
        <v>307</v>
      </c>
    </row>
    <row r="264" spans="2:65" s="13" customFormat="1" ht="11.25">
      <c r="B264" s="162"/>
      <c r="D264" s="152" t="s">
        <v>318</v>
      </c>
      <c r="E264" s="163" t="s">
        <v>1</v>
      </c>
      <c r="F264" s="164" t="s">
        <v>4859</v>
      </c>
      <c r="H264" s="165">
        <v>8</v>
      </c>
      <c r="I264" s="166"/>
      <c r="L264" s="162"/>
      <c r="M264" s="167"/>
      <c r="T264" s="168"/>
      <c r="AT264" s="163" t="s">
        <v>318</v>
      </c>
      <c r="AU264" s="163" t="s">
        <v>84</v>
      </c>
      <c r="AV264" s="13" t="s">
        <v>84</v>
      </c>
      <c r="AW264" s="13" t="s">
        <v>32</v>
      </c>
      <c r="AX264" s="13" t="s">
        <v>75</v>
      </c>
      <c r="AY264" s="163" t="s">
        <v>307</v>
      </c>
    </row>
    <row r="265" spans="2:65" s="13" customFormat="1" ht="11.25">
      <c r="B265" s="162"/>
      <c r="D265" s="152" t="s">
        <v>318</v>
      </c>
      <c r="E265" s="163" t="s">
        <v>1</v>
      </c>
      <c r="F265" s="164" t="s">
        <v>4860</v>
      </c>
      <c r="H265" s="165">
        <v>8</v>
      </c>
      <c r="I265" s="166"/>
      <c r="L265" s="162"/>
      <c r="M265" s="167"/>
      <c r="T265" s="168"/>
      <c r="AT265" s="163" t="s">
        <v>318</v>
      </c>
      <c r="AU265" s="163" t="s">
        <v>84</v>
      </c>
      <c r="AV265" s="13" t="s">
        <v>84</v>
      </c>
      <c r="AW265" s="13" t="s">
        <v>32</v>
      </c>
      <c r="AX265" s="13" t="s">
        <v>75</v>
      </c>
      <c r="AY265" s="163" t="s">
        <v>307</v>
      </c>
    </row>
    <row r="266" spans="2:65" s="14" customFormat="1" ht="11.25">
      <c r="B266" s="169"/>
      <c r="D266" s="152" t="s">
        <v>318</v>
      </c>
      <c r="E266" s="170" t="s">
        <v>1</v>
      </c>
      <c r="F266" s="171" t="s">
        <v>325</v>
      </c>
      <c r="H266" s="172">
        <v>30</v>
      </c>
      <c r="I266" s="173"/>
      <c r="L266" s="169"/>
      <c r="M266" s="174"/>
      <c r="T266" s="175"/>
      <c r="AT266" s="170" t="s">
        <v>318</v>
      </c>
      <c r="AU266" s="170" t="s">
        <v>84</v>
      </c>
      <c r="AV266" s="14" t="s">
        <v>314</v>
      </c>
      <c r="AW266" s="14" t="s">
        <v>32</v>
      </c>
      <c r="AX266" s="14" t="s">
        <v>82</v>
      </c>
      <c r="AY266" s="170" t="s">
        <v>307</v>
      </c>
    </row>
    <row r="267" spans="2:65" s="11" customFormat="1" ht="20.85" customHeight="1">
      <c r="B267" s="127"/>
      <c r="D267" s="128" t="s">
        <v>74</v>
      </c>
      <c r="E267" s="137" t="s">
        <v>4861</v>
      </c>
      <c r="F267" s="137" t="s">
        <v>4862</v>
      </c>
      <c r="I267" s="130"/>
      <c r="J267" s="138">
        <f>BK267</f>
        <v>0</v>
      </c>
      <c r="L267" s="127"/>
      <c r="M267" s="132"/>
      <c r="P267" s="133">
        <f>SUM(P268:P291)</f>
        <v>0</v>
      </c>
      <c r="R267" s="133">
        <f>SUM(R268:R291)</f>
        <v>0.72794999999999999</v>
      </c>
      <c r="T267" s="134">
        <f>SUM(T268:T291)</f>
        <v>0</v>
      </c>
      <c r="AR267" s="128" t="s">
        <v>84</v>
      </c>
      <c r="AT267" s="135" t="s">
        <v>74</v>
      </c>
      <c r="AU267" s="135" t="s">
        <v>84</v>
      </c>
      <c r="AY267" s="128" t="s">
        <v>307</v>
      </c>
      <c r="BK267" s="136">
        <f>SUM(BK268:BK291)</f>
        <v>0</v>
      </c>
    </row>
    <row r="268" spans="2:65" s="1" customFormat="1" ht="24.2" customHeight="1">
      <c r="B268" s="33"/>
      <c r="C268" s="139" t="s">
        <v>659</v>
      </c>
      <c r="D268" s="139" t="s">
        <v>309</v>
      </c>
      <c r="E268" s="140" t="s">
        <v>4863</v>
      </c>
      <c r="F268" s="141" t="s">
        <v>4864</v>
      </c>
      <c r="G268" s="142" t="s">
        <v>398</v>
      </c>
      <c r="H268" s="143">
        <v>30</v>
      </c>
      <c r="I268" s="144"/>
      <c r="J268" s="145">
        <f>ROUND(I268*H268,2)</f>
        <v>0</v>
      </c>
      <c r="K268" s="141" t="s">
        <v>313</v>
      </c>
      <c r="L268" s="33"/>
      <c r="M268" s="146" t="s">
        <v>1</v>
      </c>
      <c r="N268" s="147" t="s">
        <v>40</v>
      </c>
      <c r="P268" s="148">
        <f>O268*H268</f>
        <v>0</v>
      </c>
      <c r="Q268" s="148">
        <v>9.3999999999999997E-4</v>
      </c>
      <c r="R268" s="148">
        <f>Q268*H268</f>
        <v>2.8199999999999999E-2</v>
      </c>
      <c r="S268" s="148">
        <v>0</v>
      </c>
      <c r="T268" s="149">
        <f>S268*H268</f>
        <v>0</v>
      </c>
      <c r="AR268" s="150" t="s">
        <v>417</v>
      </c>
      <c r="AT268" s="150" t="s">
        <v>309</v>
      </c>
      <c r="AU268" s="150" t="s">
        <v>163</v>
      </c>
      <c r="AY268" s="18" t="s">
        <v>307</v>
      </c>
      <c r="BE268" s="151">
        <f>IF(N268="základní",J268,0)</f>
        <v>0</v>
      </c>
      <c r="BF268" s="151">
        <f>IF(N268="snížená",J268,0)</f>
        <v>0</v>
      </c>
      <c r="BG268" s="151">
        <f>IF(N268="zákl. přenesená",J268,0)</f>
        <v>0</v>
      </c>
      <c r="BH268" s="151">
        <f>IF(N268="sníž. přenesená",J268,0)</f>
        <v>0</v>
      </c>
      <c r="BI268" s="151">
        <f>IF(N268="nulová",J268,0)</f>
        <v>0</v>
      </c>
      <c r="BJ268" s="18" t="s">
        <v>82</v>
      </c>
      <c r="BK268" s="151">
        <f>ROUND(I268*H268,2)</f>
        <v>0</v>
      </c>
      <c r="BL268" s="18" t="s">
        <v>417</v>
      </c>
      <c r="BM268" s="150" t="s">
        <v>4865</v>
      </c>
    </row>
    <row r="269" spans="2:65" s="1" customFormat="1" ht="29.25">
      <c r="B269" s="33"/>
      <c r="D269" s="152" t="s">
        <v>316</v>
      </c>
      <c r="F269" s="153" t="s">
        <v>4866</v>
      </c>
      <c r="I269" s="154"/>
      <c r="L269" s="33"/>
      <c r="M269" s="155"/>
      <c r="T269" s="57"/>
      <c r="AT269" s="18" t="s">
        <v>316</v>
      </c>
      <c r="AU269" s="18" t="s">
        <v>163</v>
      </c>
    </row>
    <row r="270" spans="2:65" s="1" customFormat="1" ht="24.2" customHeight="1">
      <c r="B270" s="33"/>
      <c r="C270" s="139" t="s">
        <v>664</v>
      </c>
      <c r="D270" s="139" t="s">
        <v>309</v>
      </c>
      <c r="E270" s="140" t="s">
        <v>4867</v>
      </c>
      <c r="F270" s="141" t="s">
        <v>4868</v>
      </c>
      <c r="G270" s="142" t="s">
        <v>398</v>
      </c>
      <c r="H270" s="143">
        <v>40</v>
      </c>
      <c r="I270" s="144"/>
      <c r="J270" s="145">
        <f>ROUND(I270*H270,2)</f>
        <v>0</v>
      </c>
      <c r="K270" s="141" t="s">
        <v>313</v>
      </c>
      <c r="L270" s="33"/>
      <c r="M270" s="146" t="s">
        <v>1</v>
      </c>
      <c r="N270" s="147" t="s">
        <v>40</v>
      </c>
      <c r="P270" s="148">
        <f>O270*H270</f>
        <v>0</v>
      </c>
      <c r="Q270" s="148">
        <v>1.1800000000000001E-3</v>
      </c>
      <c r="R270" s="148">
        <f>Q270*H270</f>
        <v>4.7200000000000006E-2</v>
      </c>
      <c r="S270" s="148">
        <v>0</v>
      </c>
      <c r="T270" s="149">
        <f>S270*H270</f>
        <v>0</v>
      </c>
      <c r="AR270" s="150" t="s">
        <v>417</v>
      </c>
      <c r="AT270" s="150" t="s">
        <v>309</v>
      </c>
      <c r="AU270" s="150" t="s">
        <v>163</v>
      </c>
      <c r="AY270" s="18" t="s">
        <v>307</v>
      </c>
      <c r="BE270" s="151">
        <f>IF(N270="základní",J270,0)</f>
        <v>0</v>
      </c>
      <c r="BF270" s="151">
        <f>IF(N270="snížená",J270,0)</f>
        <v>0</v>
      </c>
      <c r="BG270" s="151">
        <f>IF(N270="zákl. přenesená",J270,0)</f>
        <v>0</v>
      </c>
      <c r="BH270" s="151">
        <f>IF(N270="sníž. přenesená",J270,0)</f>
        <v>0</v>
      </c>
      <c r="BI270" s="151">
        <f>IF(N270="nulová",J270,0)</f>
        <v>0</v>
      </c>
      <c r="BJ270" s="18" t="s">
        <v>82</v>
      </c>
      <c r="BK270" s="151">
        <f>ROUND(I270*H270,2)</f>
        <v>0</v>
      </c>
      <c r="BL270" s="18" t="s">
        <v>417</v>
      </c>
      <c r="BM270" s="150" t="s">
        <v>4869</v>
      </c>
    </row>
    <row r="271" spans="2:65" s="1" customFormat="1" ht="29.25">
      <c r="B271" s="33"/>
      <c r="D271" s="152" t="s">
        <v>316</v>
      </c>
      <c r="F271" s="153" t="s">
        <v>4870</v>
      </c>
      <c r="I271" s="154"/>
      <c r="L271" s="33"/>
      <c r="M271" s="155"/>
      <c r="T271" s="57"/>
      <c r="AT271" s="18" t="s">
        <v>316</v>
      </c>
      <c r="AU271" s="18" t="s">
        <v>163</v>
      </c>
    </row>
    <row r="272" spans="2:65" s="13" customFormat="1" ht="11.25">
      <c r="B272" s="162"/>
      <c r="D272" s="152" t="s">
        <v>318</v>
      </c>
      <c r="E272" s="163" t="s">
        <v>1</v>
      </c>
      <c r="F272" s="164" t="s">
        <v>4871</v>
      </c>
      <c r="H272" s="165">
        <v>10</v>
      </c>
      <c r="I272" s="166"/>
      <c r="L272" s="162"/>
      <c r="M272" s="167"/>
      <c r="T272" s="168"/>
      <c r="AT272" s="163" t="s">
        <v>318</v>
      </c>
      <c r="AU272" s="163" t="s">
        <v>163</v>
      </c>
      <c r="AV272" s="13" t="s">
        <v>84</v>
      </c>
      <c r="AW272" s="13" t="s">
        <v>32</v>
      </c>
      <c r="AX272" s="13" t="s">
        <v>75</v>
      </c>
      <c r="AY272" s="163" t="s">
        <v>307</v>
      </c>
    </row>
    <row r="273" spans="2:65" s="13" customFormat="1" ht="11.25">
      <c r="B273" s="162"/>
      <c r="D273" s="152" t="s">
        <v>318</v>
      </c>
      <c r="E273" s="163" t="s">
        <v>1</v>
      </c>
      <c r="F273" s="164" t="s">
        <v>4872</v>
      </c>
      <c r="H273" s="165">
        <v>15</v>
      </c>
      <c r="I273" s="166"/>
      <c r="L273" s="162"/>
      <c r="M273" s="167"/>
      <c r="T273" s="168"/>
      <c r="AT273" s="163" t="s">
        <v>318</v>
      </c>
      <c r="AU273" s="163" t="s">
        <v>163</v>
      </c>
      <c r="AV273" s="13" t="s">
        <v>84</v>
      </c>
      <c r="AW273" s="13" t="s">
        <v>32</v>
      </c>
      <c r="AX273" s="13" t="s">
        <v>75</v>
      </c>
      <c r="AY273" s="163" t="s">
        <v>307</v>
      </c>
    </row>
    <row r="274" spans="2:65" s="13" customFormat="1" ht="11.25">
      <c r="B274" s="162"/>
      <c r="D274" s="152" t="s">
        <v>318</v>
      </c>
      <c r="E274" s="163" t="s">
        <v>1</v>
      </c>
      <c r="F274" s="164" t="s">
        <v>4873</v>
      </c>
      <c r="H274" s="165">
        <v>15</v>
      </c>
      <c r="I274" s="166"/>
      <c r="L274" s="162"/>
      <c r="M274" s="167"/>
      <c r="T274" s="168"/>
      <c r="AT274" s="163" t="s">
        <v>318</v>
      </c>
      <c r="AU274" s="163" t="s">
        <v>163</v>
      </c>
      <c r="AV274" s="13" t="s">
        <v>84</v>
      </c>
      <c r="AW274" s="13" t="s">
        <v>32</v>
      </c>
      <c r="AX274" s="13" t="s">
        <v>75</v>
      </c>
      <c r="AY274" s="163" t="s">
        <v>307</v>
      </c>
    </row>
    <row r="275" spans="2:65" s="14" customFormat="1" ht="11.25">
      <c r="B275" s="169"/>
      <c r="D275" s="152" t="s">
        <v>318</v>
      </c>
      <c r="E275" s="170" t="s">
        <v>1</v>
      </c>
      <c r="F275" s="171" t="s">
        <v>325</v>
      </c>
      <c r="H275" s="172">
        <v>40</v>
      </c>
      <c r="I275" s="173"/>
      <c r="L275" s="169"/>
      <c r="M275" s="174"/>
      <c r="T275" s="175"/>
      <c r="AT275" s="170" t="s">
        <v>318</v>
      </c>
      <c r="AU275" s="170" t="s">
        <v>163</v>
      </c>
      <c r="AV275" s="14" t="s">
        <v>314</v>
      </c>
      <c r="AW275" s="14" t="s">
        <v>32</v>
      </c>
      <c r="AX275" s="14" t="s">
        <v>82</v>
      </c>
      <c r="AY275" s="170" t="s">
        <v>307</v>
      </c>
    </row>
    <row r="276" spans="2:65" s="1" customFormat="1" ht="24.2" customHeight="1">
      <c r="B276" s="33"/>
      <c r="C276" s="139" t="s">
        <v>675</v>
      </c>
      <c r="D276" s="139" t="s">
        <v>309</v>
      </c>
      <c r="E276" s="140" t="s">
        <v>4874</v>
      </c>
      <c r="F276" s="141" t="s">
        <v>4875</v>
      </c>
      <c r="G276" s="142" t="s">
        <v>398</v>
      </c>
      <c r="H276" s="143">
        <v>80</v>
      </c>
      <c r="I276" s="144"/>
      <c r="J276" s="145">
        <f>ROUND(I276*H276,2)</f>
        <v>0</v>
      </c>
      <c r="K276" s="141" t="s">
        <v>313</v>
      </c>
      <c r="L276" s="33"/>
      <c r="M276" s="146" t="s">
        <v>1</v>
      </c>
      <c r="N276" s="147" t="s">
        <v>40</v>
      </c>
      <c r="P276" s="148">
        <f>O276*H276</f>
        <v>0</v>
      </c>
      <c r="Q276" s="148">
        <v>1.49E-3</v>
      </c>
      <c r="R276" s="148">
        <f>Q276*H276</f>
        <v>0.1192</v>
      </c>
      <c r="S276" s="148">
        <v>0</v>
      </c>
      <c r="T276" s="149">
        <f>S276*H276</f>
        <v>0</v>
      </c>
      <c r="AR276" s="150" t="s">
        <v>417</v>
      </c>
      <c r="AT276" s="150" t="s">
        <v>309</v>
      </c>
      <c r="AU276" s="150" t="s">
        <v>163</v>
      </c>
      <c r="AY276" s="18" t="s">
        <v>307</v>
      </c>
      <c r="BE276" s="151">
        <f>IF(N276="základní",J276,0)</f>
        <v>0</v>
      </c>
      <c r="BF276" s="151">
        <f>IF(N276="snížená",J276,0)</f>
        <v>0</v>
      </c>
      <c r="BG276" s="151">
        <f>IF(N276="zákl. přenesená",J276,0)</f>
        <v>0</v>
      </c>
      <c r="BH276" s="151">
        <f>IF(N276="sníž. přenesená",J276,0)</f>
        <v>0</v>
      </c>
      <c r="BI276" s="151">
        <f>IF(N276="nulová",J276,0)</f>
        <v>0</v>
      </c>
      <c r="BJ276" s="18" t="s">
        <v>82</v>
      </c>
      <c r="BK276" s="151">
        <f>ROUND(I276*H276,2)</f>
        <v>0</v>
      </c>
      <c r="BL276" s="18" t="s">
        <v>417</v>
      </c>
      <c r="BM276" s="150" t="s">
        <v>4876</v>
      </c>
    </row>
    <row r="277" spans="2:65" s="1" customFormat="1" ht="29.25">
      <c r="B277" s="33"/>
      <c r="D277" s="152" t="s">
        <v>316</v>
      </c>
      <c r="F277" s="153" t="s">
        <v>4877</v>
      </c>
      <c r="I277" s="154"/>
      <c r="L277" s="33"/>
      <c r="M277" s="155"/>
      <c r="T277" s="57"/>
      <c r="AT277" s="18" t="s">
        <v>316</v>
      </c>
      <c r="AU277" s="18" t="s">
        <v>163</v>
      </c>
    </row>
    <row r="278" spans="2:65" s="13" customFormat="1" ht="11.25">
      <c r="B278" s="162"/>
      <c r="D278" s="152" t="s">
        <v>318</v>
      </c>
      <c r="E278" s="163" t="s">
        <v>1</v>
      </c>
      <c r="F278" s="164" t="s">
        <v>4878</v>
      </c>
      <c r="H278" s="165">
        <v>20</v>
      </c>
      <c r="I278" s="166"/>
      <c r="L278" s="162"/>
      <c r="M278" s="167"/>
      <c r="T278" s="168"/>
      <c r="AT278" s="163" t="s">
        <v>318</v>
      </c>
      <c r="AU278" s="163" t="s">
        <v>163</v>
      </c>
      <c r="AV278" s="13" t="s">
        <v>84</v>
      </c>
      <c r="AW278" s="13" t="s">
        <v>32</v>
      </c>
      <c r="AX278" s="13" t="s">
        <v>75</v>
      </c>
      <c r="AY278" s="163" t="s">
        <v>307</v>
      </c>
    </row>
    <row r="279" spans="2:65" s="13" customFormat="1" ht="11.25">
      <c r="B279" s="162"/>
      <c r="D279" s="152" t="s">
        <v>318</v>
      </c>
      <c r="E279" s="163" t="s">
        <v>1</v>
      </c>
      <c r="F279" s="164" t="s">
        <v>4879</v>
      </c>
      <c r="H279" s="165">
        <v>30</v>
      </c>
      <c r="I279" s="166"/>
      <c r="L279" s="162"/>
      <c r="M279" s="167"/>
      <c r="T279" s="168"/>
      <c r="AT279" s="163" t="s">
        <v>318</v>
      </c>
      <c r="AU279" s="163" t="s">
        <v>163</v>
      </c>
      <c r="AV279" s="13" t="s">
        <v>84</v>
      </c>
      <c r="AW279" s="13" t="s">
        <v>32</v>
      </c>
      <c r="AX279" s="13" t="s">
        <v>75</v>
      </c>
      <c r="AY279" s="163" t="s">
        <v>307</v>
      </c>
    </row>
    <row r="280" spans="2:65" s="13" customFormat="1" ht="11.25">
      <c r="B280" s="162"/>
      <c r="D280" s="152" t="s">
        <v>318</v>
      </c>
      <c r="E280" s="163" t="s">
        <v>1</v>
      </c>
      <c r="F280" s="164" t="s">
        <v>4880</v>
      </c>
      <c r="H280" s="165">
        <v>30</v>
      </c>
      <c r="I280" s="166"/>
      <c r="L280" s="162"/>
      <c r="M280" s="167"/>
      <c r="T280" s="168"/>
      <c r="AT280" s="163" t="s">
        <v>318</v>
      </c>
      <c r="AU280" s="163" t="s">
        <v>163</v>
      </c>
      <c r="AV280" s="13" t="s">
        <v>84</v>
      </c>
      <c r="AW280" s="13" t="s">
        <v>32</v>
      </c>
      <c r="AX280" s="13" t="s">
        <v>75</v>
      </c>
      <c r="AY280" s="163" t="s">
        <v>307</v>
      </c>
    </row>
    <row r="281" spans="2:65" s="14" customFormat="1" ht="11.25">
      <c r="B281" s="169"/>
      <c r="D281" s="152" t="s">
        <v>318</v>
      </c>
      <c r="E281" s="170" t="s">
        <v>1</v>
      </c>
      <c r="F281" s="171" t="s">
        <v>325</v>
      </c>
      <c r="H281" s="172">
        <v>80</v>
      </c>
      <c r="I281" s="173"/>
      <c r="L281" s="169"/>
      <c r="M281" s="174"/>
      <c r="T281" s="175"/>
      <c r="AT281" s="170" t="s">
        <v>318</v>
      </c>
      <c r="AU281" s="170" t="s">
        <v>163</v>
      </c>
      <c r="AV281" s="14" t="s">
        <v>314</v>
      </c>
      <c r="AW281" s="14" t="s">
        <v>32</v>
      </c>
      <c r="AX281" s="14" t="s">
        <v>82</v>
      </c>
      <c r="AY281" s="170" t="s">
        <v>307</v>
      </c>
    </row>
    <row r="282" spans="2:65" s="1" customFormat="1" ht="24.2" customHeight="1">
      <c r="B282" s="33"/>
      <c r="C282" s="139" t="s">
        <v>680</v>
      </c>
      <c r="D282" s="139" t="s">
        <v>309</v>
      </c>
      <c r="E282" s="140" t="s">
        <v>4881</v>
      </c>
      <c r="F282" s="141" t="s">
        <v>4882</v>
      </c>
      <c r="G282" s="142" t="s">
        <v>398</v>
      </c>
      <c r="H282" s="143">
        <v>10</v>
      </c>
      <c r="I282" s="144"/>
      <c r="J282" s="145">
        <f>ROUND(I282*H282,2)</f>
        <v>0</v>
      </c>
      <c r="K282" s="141" t="s">
        <v>313</v>
      </c>
      <c r="L282" s="33"/>
      <c r="M282" s="146" t="s">
        <v>1</v>
      </c>
      <c r="N282" s="147" t="s">
        <v>40</v>
      </c>
      <c r="P282" s="148">
        <f>O282*H282</f>
        <v>0</v>
      </c>
      <c r="Q282" s="148">
        <v>1.9300000000000001E-3</v>
      </c>
      <c r="R282" s="148">
        <f>Q282*H282</f>
        <v>1.9300000000000001E-2</v>
      </c>
      <c r="S282" s="148">
        <v>0</v>
      </c>
      <c r="T282" s="149">
        <f>S282*H282</f>
        <v>0</v>
      </c>
      <c r="AR282" s="150" t="s">
        <v>417</v>
      </c>
      <c r="AT282" s="150" t="s">
        <v>309</v>
      </c>
      <c r="AU282" s="150" t="s">
        <v>163</v>
      </c>
      <c r="AY282" s="18" t="s">
        <v>307</v>
      </c>
      <c r="BE282" s="151">
        <f>IF(N282="základní",J282,0)</f>
        <v>0</v>
      </c>
      <c r="BF282" s="151">
        <f>IF(N282="snížená",J282,0)</f>
        <v>0</v>
      </c>
      <c r="BG282" s="151">
        <f>IF(N282="zákl. přenesená",J282,0)</f>
        <v>0</v>
      </c>
      <c r="BH282" s="151">
        <f>IF(N282="sníž. přenesená",J282,0)</f>
        <v>0</v>
      </c>
      <c r="BI282" s="151">
        <f>IF(N282="nulová",J282,0)</f>
        <v>0</v>
      </c>
      <c r="BJ282" s="18" t="s">
        <v>82</v>
      </c>
      <c r="BK282" s="151">
        <f>ROUND(I282*H282,2)</f>
        <v>0</v>
      </c>
      <c r="BL282" s="18" t="s">
        <v>417</v>
      </c>
      <c r="BM282" s="150" t="s">
        <v>4883</v>
      </c>
    </row>
    <row r="283" spans="2:65" s="1" customFormat="1" ht="29.25">
      <c r="B283" s="33"/>
      <c r="D283" s="152" t="s">
        <v>316</v>
      </c>
      <c r="F283" s="153" t="s">
        <v>4884</v>
      </c>
      <c r="I283" s="154"/>
      <c r="L283" s="33"/>
      <c r="M283" s="155"/>
      <c r="T283" s="57"/>
      <c r="AT283" s="18" t="s">
        <v>316</v>
      </c>
      <c r="AU283" s="18" t="s">
        <v>163</v>
      </c>
    </row>
    <row r="284" spans="2:65" s="1" customFormat="1" ht="24.2" customHeight="1">
      <c r="B284" s="33"/>
      <c r="C284" s="139" t="s">
        <v>687</v>
      </c>
      <c r="D284" s="139" t="s">
        <v>309</v>
      </c>
      <c r="E284" s="140" t="s">
        <v>4885</v>
      </c>
      <c r="F284" s="141" t="s">
        <v>4886</v>
      </c>
      <c r="G284" s="142" t="s">
        <v>398</v>
      </c>
      <c r="H284" s="143">
        <v>175</v>
      </c>
      <c r="I284" s="144"/>
      <c r="J284" s="145">
        <f>ROUND(I284*H284,2)</f>
        <v>0</v>
      </c>
      <c r="K284" s="141" t="s">
        <v>313</v>
      </c>
      <c r="L284" s="33"/>
      <c r="M284" s="146" t="s">
        <v>1</v>
      </c>
      <c r="N284" s="147" t="s">
        <v>40</v>
      </c>
      <c r="P284" s="148">
        <f>O284*H284</f>
        <v>0</v>
      </c>
      <c r="Q284" s="148">
        <v>2.6099999999999999E-3</v>
      </c>
      <c r="R284" s="148">
        <f>Q284*H284</f>
        <v>0.45674999999999999</v>
      </c>
      <c r="S284" s="148">
        <v>0</v>
      </c>
      <c r="T284" s="149">
        <f>S284*H284</f>
        <v>0</v>
      </c>
      <c r="AR284" s="150" t="s">
        <v>417</v>
      </c>
      <c r="AT284" s="150" t="s">
        <v>309</v>
      </c>
      <c r="AU284" s="150" t="s">
        <v>163</v>
      </c>
      <c r="AY284" s="18" t="s">
        <v>307</v>
      </c>
      <c r="BE284" s="151">
        <f>IF(N284="základní",J284,0)</f>
        <v>0</v>
      </c>
      <c r="BF284" s="151">
        <f>IF(N284="snížená",J284,0)</f>
        <v>0</v>
      </c>
      <c r="BG284" s="151">
        <f>IF(N284="zákl. přenesená",J284,0)</f>
        <v>0</v>
      </c>
      <c r="BH284" s="151">
        <f>IF(N284="sníž. přenesená",J284,0)</f>
        <v>0</v>
      </c>
      <c r="BI284" s="151">
        <f>IF(N284="nulová",J284,0)</f>
        <v>0</v>
      </c>
      <c r="BJ284" s="18" t="s">
        <v>82</v>
      </c>
      <c r="BK284" s="151">
        <f>ROUND(I284*H284,2)</f>
        <v>0</v>
      </c>
      <c r="BL284" s="18" t="s">
        <v>417</v>
      </c>
      <c r="BM284" s="150" t="s">
        <v>4887</v>
      </c>
    </row>
    <row r="285" spans="2:65" s="1" customFormat="1" ht="29.25">
      <c r="B285" s="33"/>
      <c r="D285" s="152" t="s">
        <v>316</v>
      </c>
      <c r="F285" s="153" t="s">
        <v>4888</v>
      </c>
      <c r="I285" s="154"/>
      <c r="L285" s="33"/>
      <c r="M285" s="155"/>
      <c r="T285" s="57"/>
      <c r="AT285" s="18" t="s">
        <v>316</v>
      </c>
      <c r="AU285" s="18" t="s">
        <v>163</v>
      </c>
    </row>
    <row r="286" spans="2:65" s="13" customFormat="1" ht="11.25">
      <c r="B286" s="162"/>
      <c r="D286" s="152" t="s">
        <v>318</v>
      </c>
      <c r="E286" s="163" t="s">
        <v>1</v>
      </c>
      <c r="F286" s="164" t="s">
        <v>4889</v>
      </c>
      <c r="H286" s="165">
        <v>145</v>
      </c>
      <c r="I286" s="166"/>
      <c r="L286" s="162"/>
      <c r="M286" s="167"/>
      <c r="T286" s="168"/>
      <c r="AT286" s="163" t="s">
        <v>318</v>
      </c>
      <c r="AU286" s="163" t="s">
        <v>163</v>
      </c>
      <c r="AV286" s="13" t="s">
        <v>84</v>
      </c>
      <c r="AW286" s="13" t="s">
        <v>32</v>
      </c>
      <c r="AX286" s="13" t="s">
        <v>75</v>
      </c>
      <c r="AY286" s="163" t="s">
        <v>307</v>
      </c>
    </row>
    <row r="287" spans="2:65" s="13" customFormat="1" ht="11.25">
      <c r="B287" s="162"/>
      <c r="D287" s="152" t="s">
        <v>318</v>
      </c>
      <c r="E287" s="163" t="s">
        <v>1</v>
      </c>
      <c r="F287" s="164" t="s">
        <v>4872</v>
      </c>
      <c r="H287" s="165">
        <v>15</v>
      </c>
      <c r="I287" s="166"/>
      <c r="L287" s="162"/>
      <c r="M287" s="167"/>
      <c r="T287" s="168"/>
      <c r="AT287" s="163" t="s">
        <v>318</v>
      </c>
      <c r="AU287" s="163" t="s">
        <v>163</v>
      </c>
      <c r="AV287" s="13" t="s">
        <v>84</v>
      </c>
      <c r="AW287" s="13" t="s">
        <v>32</v>
      </c>
      <c r="AX287" s="13" t="s">
        <v>75</v>
      </c>
      <c r="AY287" s="163" t="s">
        <v>307</v>
      </c>
    </row>
    <row r="288" spans="2:65" s="13" customFormat="1" ht="11.25">
      <c r="B288" s="162"/>
      <c r="D288" s="152" t="s">
        <v>318</v>
      </c>
      <c r="E288" s="163" t="s">
        <v>1</v>
      </c>
      <c r="F288" s="164" t="s">
        <v>4873</v>
      </c>
      <c r="H288" s="165">
        <v>15</v>
      </c>
      <c r="I288" s="166"/>
      <c r="L288" s="162"/>
      <c r="M288" s="167"/>
      <c r="T288" s="168"/>
      <c r="AT288" s="163" t="s">
        <v>318</v>
      </c>
      <c r="AU288" s="163" t="s">
        <v>163</v>
      </c>
      <c r="AV288" s="13" t="s">
        <v>84</v>
      </c>
      <c r="AW288" s="13" t="s">
        <v>32</v>
      </c>
      <c r="AX288" s="13" t="s">
        <v>75</v>
      </c>
      <c r="AY288" s="163" t="s">
        <v>307</v>
      </c>
    </row>
    <row r="289" spans="2:65" s="14" customFormat="1" ht="11.25">
      <c r="B289" s="169"/>
      <c r="D289" s="152" t="s">
        <v>318</v>
      </c>
      <c r="E289" s="170" t="s">
        <v>1</v>
      </c>
      <c r="F289" s="171" t="s">
        <v>325</v>
      </c>
      <c r="H289" s="172">
        <v>175</v>
      </c>
      <c r="I289" s="173"/>
      <c r="L289" s="169"/>
      <c r="M289" s="174"/>
      <c r="T289" s="175"/>
      <c r="AT289" s="170" t="s">
        <v>318</v>
      </c>
      <c r="AU289" s="170" t="s">
        <v>163</v>
      </c>
      <c r="AV289" s="14" t="s">
        <v>314</v>
      </c>
      <c r="AW289" s="14" t="s">
        <v>32</v>
      </c>
      <c r="AX289" s="14" t="s">
        <v>82</v>
      </c>
      <c r="AY289" s="170" t="s">
        <v>307</v>
      </c>
    </row>
    <row r="290" spans="2:65" s="1" customFormat="1" ht="24.2" customHeight="1">
      <c r="B290" s="33"/>
      <c r="C290" s="139" t="s">
        <v>692</v>
      </c>
      <c r="D290" s="139" t="s">
        <v>309</v>
      </c>
      <c r="E290" s="140" t="s">
        <v>4890</v>
      </c>
      <c r="F290" s="141" t="s">
        <v>4891</v>
      </c>
      <c r="G290" s="142" t="s">
        <v>398</v>
      </c>
      <c r="H290" s="143">
        <v>10</v>
      </c>
      <c r="I290" s="144"/>
      <c r="J290" s="145">
        <f>ROUND(I290*H290,2)</f>
        <v>0</v>
      </c>
      <c r="K290" s="141" t="s">
        <v>313</v>
      </c>
      <c r="L290" s="33"/>
      <c r="M290" s="146" t="s">
        <v>1</v>
      </c>
      <c r="N290" s="147" t="s">
        <v>40</v>
      </c>
      <c r="P290" s="148">
        <f>O290*H290</f>
        <v>0</v>
      </c>
      <c r="Q290" s="148">
        <v>5.7299999999999999E-3</v>
      </c>
      <c r="R290" s="148">
        <f>Q290*H290</f>
        <v>5.7299999999999997E-2</v>
      </c>
      <c r="S290" s="148">
        <v>0</v>
      </c>
      <c r="T290" s="149">
        <f>S290*H290</f>
        <v>0</v>
      </c>
      <c r="AR290" s="150" t="s">
        <v>417</v>
      </c>
      <c r="AT290" s="150" t="s">
        <v>309</v>
      </c>
      <c r="AU290" s="150" t="s">
        <v>163</v>
      </c>
      <c r="AY290" s="18" t="s">
        <v>307</v>
      </c>
      <c r="BE290" s="151">
        <f>IF(N290="základní",J290,0)</f>
        <v>0</v>
      </c>
      <c r="BF290" s="151">
        <f>IF(N290="snížená",J290,0)</f>
        <v>0</v>
      </c>
      <c r="BG290" s="151">
        <f>IF(N290="zákl. přenesená",J290,0)</f>
        <v>0</v>
      </c>
      <c r="BH290" s="151">
        <f>IF(N290="sníž. přenesená",J290,0)</f>
        <v>0</v>
      </c>
      <c r="BI290" s="151">
        <f>IF(N290="nulová",J290,0)</f>
        <v>0</v>
      </c>
      <c r="BJ290" s="18" t="s">
        <v>82</v>
      </c>
      <c r="BK290" s="151">
        <f>ROUND(I290*H290,2)</f>
        <v>0</v>
      </c>
      <c r="BL290" s="18" t="s">
        <v>417</v>
      </c>
      <c r="BM290" s="150" t="s">
        <v>4892</v>
      </c>
    </row>
    <row r="291" spans="2:65" s="1" customFormat="1" ht="29.25">
      <c r="B291" s="33"/>
      <c r="D291" s="152" t="s">
        <v>316</v>
      </c>
      <c r="F291" s="153" t="s">
        <v>4893</v>
      </c>
      <c r="I291" s="154"/>
      <c r="L291" s="33"/>
      <c r="M291" s="155"/>
      <c r="T291" s="57"/>
      <c r="AT291" s="18" t="s">
        <v>316</v>
      </c>
      <c r="AU291" s="18" t="s">
        <v>163</v>
      </c>
    </row>
    <row r="292" spans="2:65" s="11" customFormat="1" ht="20.85" customHeight="1">
      <c r="B292" s="127"/>
      <c r="D292" s="128" t="s">
        <v>74</v>
      </c>
      <c r="E292" s="137" t="s">
        <v>4894</v>
      </c>
      <c r="F292" s="137" t="s">
        <v>4895</v>
      </c>
      <c r="I292" s="130"/>
      <c r="J292" s="138">
        <f>BK292</f>
        <v>0</v>
      </c>
      <c r="L292" s="127"/>
      <c r="M292" s="132"/>
      <c r="P292" s="133">
        <f>SUM(P293:P296)</f>
        <v>0</v>
      </c>
      <c r="R292" s="133">
        <f>SUM(R293:R296)</f>
        <v>3.0100000000000002E-2</v>
      </c>
      <c r="T292" s="134">
        <f>SUM(T293:T296)</f>
        <v>0</v>
      </c>
      <c r="AR292" s="128" t="s">
        <v>84</v>
      </c>
      <c r="AT292" s="135" t="s">
        <v>74</v>
      </c>
      <c r="AU292" s="135" t="s">
        <v>84</v>
      </c>
      <c r="AY292" s="128" t="s">
        <v>307</v>
      </c>
      <c r="BK292" s="136">
        <f>SUM(BK293:BK296)</f>
        <v>0</v>
      </c>
    </row>
    <row r="293" spans="2:65" s="1" customFormat="1" ht="33" customHeight="1">
      <c r="B293" s="33"/>
      <c r="C293" s="139" t="s">
        <v>697</v>
      </c>
      <c r="D293" s="139" t="s">
        <v>309</v>
      </c>
      <c r="E293" s="140" t="s">
        <v>4896</v>
      </c>
      <c r="F293" s="141" t="s">
        <v>4897</v>
      </c>
      <c r="G293" s="142" t="s">
        <v>398</v>
      </c>
      <c r="H293" s="143">
        <v>115</v>
      </c>
      <c r="I293" s="144"/>
      <c r="J293" s="145">
        <f>ROUND(I293*H293,2)</f>
        <v>0</v>
      </c>
      <c r="K293" s="141" t="s">
        <v>313</v>
      </c>
      <c r="L293" s="33"/>
      <c r="M293" s="146" t="s">
        <v>1</v>
      </c>
      <c r="N293" s="147" t="s">
        <v>40</v>
      </c>
      <c r="P293" s="148">
        <f>O293*H293</f>
        <v>0</v>
      </c>
      <c r="Q293" s="148">
        <v>2.2000000000000001E-4</v>
      </c>
      <c r="R293" s="148">
        <f>Q293*H293</f>
        <v>2.53E-2</v>
      </c>
      <c r="S293" s="148">
        <v>0</v>
      </c>
      <c r="T293" s="149">
        <f>S293*H293</f>
        <v>0</v>
      </c>
      <c r="AR293" s="150" t="s">
        <v>417</v>
      </c>
      <c r="AT293" s="150" t="s">
        <v>309</v>
      </c>
      <c r="AU293" s="150" t="s">
        <v>163</v>
      </c>
      <c r="AY293" s="18" t="s">
        <v>307</v>
      </c>
      <c r="BE293" s="151">
        <f>IF(N293="základní",J293,0)</f>
        <v>0</v>
      </c>
      <c r="BF293" s="151">
        <f>IF(N293="snížená",J293,0)</f>
        <v>0</v>
      </c>
      <c r="BG293" s="151">
        <f>IF(N293="zákl. přenesená",J293,0)</f>
        <v>0</v>
      </c>
      <c r="BH293" s="151">
        <f>IF(N293="sníž. přenesená",J293,0)</f>
        <v>0</v>
      </c>
      <c r="BI293" s="151">
        <f>IF(N293="nulová",J293,0)</f>
        <v>0</v>
      </c>
      <c r="BJ293" s="18" t="s">
        <v>82</v>
      </c>
      <c r="BK293" s="151">
        <f>ROUND(I293*H293,2)</f>
        <v>0</v>
      </c>
      <c r="BL293" s="18" t="s">
        <v>417</v>
      </c>
      <c r="BM293" s="150" t="s">
        <v>4898</v>
      </c>
    </row>
    <row r="294" spans="2:65" s="1" customFormat="1" ht="19.5">
      <c r="B294" s="33"/>
      <c r="D294" s="152" t="s">
        <v>316</v>
      </c>
      <c r="F294" s="153" t="s">
        <v>4899</v>
      </c>
      <c r="I294" s="154"/>
      <c r="L294" s="33"/>
      <c r="M294" s="155"/>
      <c r="T294" s="57"/>
      <c r="AT294" s="18" t="s">
        <v>316</v>
      </c>
      <c r="AU294" s="18" t="s">
        <v>163</v>
      </c>
    </row>
    <row r="295" spans="2:65" s="1" customFormat="1" ht="33" customHeight="1">
      <c r="B295" s="33"/>
      <c r="C295" s="139" t="s">
        <v>702</v>
      </c>
      <c r="D295" s="139" t="s">
        <v>309</v>
      </c>
      <c r="E295" s="140" t="s">
        <v>4900</v>
      </c>
      <c r="F295" s="141" t="s">
        <v>4901</v>
      </c>
      <c r="G295" s="142" t="s">
        <v>398</v>
      </c>
      <c r="H295" s="143">
        <v>15</v>
      </c>
      <c r="I295" s="144"/>
      <c r="J295" s="145">
        <f>ROUND(I295*H295,2)</f>
        <v>0</v>
      </c>
      <c r="K295" s="141" t="s">
        <v>313</v>
      </c>
      <c r="L295" s="33"/>
      <c r="M295" s="146" t="s">
        <v>1</v>
      </c>
      <c r="N295" s="147" t="s">
        <v>40</v>
      </c>
      <c r="P295" s="148">
        <f>O295*H295</f>
        <v>0</v>
      </c>
      <c r="Q295" s="148">
        <v>3.2000000000000003E-4</v>
      </c>
      <c r="R295" s="148">
        <f>Q295*H295</f>
        <v>4.8000000000000004E-3</v>
      </c>
      <c r="S295" s="148">
        <v>0</v>
      </c>
      <c r="T295" s="149">
        <f>S295*H295</f>
        <v>0</v>
      </c>
      <c r="AR295" s="150" t="s">
        <v>417</v>
      </c>
      <c r="AT295" s="150" t="s">
        <v>309</v>
      </c>
      <c r="AU295" s="150" t="s">
        <v>163</v>
      </c>
      <c r="AY295" s="18" t="s">
        <v>307</v>
      </c>
      <c r="BE295" s="151">
        <f>IF(N295="základní",J295,0)</f>
        <v>0</v>
      </c>
      <c r="BF295" s="151">
        <f>IF(N295="snížená",J295,0)</f>
        <v>0</v>
      </c>
      <c r="BG295" s="151">
        <f>IF(N295="zákl. přenesená",J295,0)</f>
        <v>0</v>
      </c>
      <c r="BH295" s="151">
        <f>IF(N295="sníž. přenesená",J295,0)</f>
        <v>0</v>
      </c>
      <c r="BI295" s="151">
        <f>IF(N295="nulová",J295,0)</f>
        <v>0</v>
      </c>
      <c r="BJ295" s="18" t="s">
        <v>82</v>
      </c>
      <c r="BK295" s="151">
        <f>ROUND(I295*H295,2)</f>
        <v>0</v>
      </c>
      <c r="BL295" s="18" t="s">
        <v>417</v>
      </c>
      <c r="BM295" s="150" t="s">
        <v>4902</v>
      </c>
    </row>
    <row r="296" spans="2:65" s="1" customFormat="1" ht="19.5">
      <c r="B296" s="33"/>
      <c r="D296" s="152" t="s">
        <v>316</v>
      </c>
      <c r="F296" s="153" t="s">
        <v>4903</v>
      </c>
      <c r="I296" s="154"/>
      <c r="L296" s="33"/>
      <c r="M296" s="155"/>
      <c r="T296" s="57"/>
      <c r="AT296" s="18" t="s">
        <v>316</v>
      </c>
      <c r="AU296" s="18" t="s">
        <v>163</v>
      </c>
    </row>
    <row r="297" spans="2:65" s="11" customFormat="1" ht="22.9" customHeight="1">
      <c r="B297" s="127"/>
      <c r="D297" s="128" t="s">
        <v>74</v>
      </c>
      <c r="E297" s="137" t="s">
        <v>4904</v>
      </c>
      <c r="F297" s="137" t="s">
        <v>4905</v>
      </c>
      <c r="I297" s="130"/>
      <c r="J297" s="138">
        <f>BK297</f>
        <v>0</v>
      </c>
      <c r="L297" s="127"/>
      <c r="M297" s="132"/>
      <c r="P297" s="133">
        <f>P298+P303+P437+P446</f>
        <v>0</v>
      </c>
      <c r="R297" s="133">
        <f>R298+R303+R437+R446</f>
        <v>0.17916000000000001</v>
      </c>
      <c r="T297" s="134">
        <f>T298+T303+T437+T446</f>
        <v>0</v>
      </c>
      <c r="AR297" s="128" t="s">
        <v>84</v>
      </c>
      <c r="AT297" s="135" t="s">
        <v>74</v>
      </c>
      <c r="AU297" s="135" t="s">
        <v>82</v>
      </c>
      <c r="AY297" s="128" t="s">
        <v>307</v>
      </c>
      <c r="BK297" s="136">
        <f>BK298+BK303+BK437+BK446</f>
        <v>0</v>
      </c>
    </row>
    <row r="298" spans="2:65" s="11" customFormat="1" ht="20.85" customHeight="1">
      <c r="B298" s="127"/>
      <c r="D298" s="128" t="s">
        <v>74</v>
      </c>
      <c r="E298" s="137" t="s">
        <v>4906</v>
      </c>
      <c r="F298" s="137" t="s">
        <v>4907</v>
      </c>
      <c r="I298" s="130"/>
      <c r="J298" s="138">
        <f>BK298</f>
        <v>0</v>
      </c>
      <c r="L298" s="127"/>
      <c r="M298" s="132"/>
      <c r="P298" s="133">
        <f>SUM(P299:P302)</f>
        <v>0</v>
      </c>
      <c r="R298" s="133">
        <f>SUM(R299:R302)</f>
        <v>3.8400000000000001E-3</v>
      </c>
      <c r="T298" s="134">
        <f>SUM(T299:T302)</f>
        <v>0</v>
      </c>
      <c r="AR298" s="128" t="s">
        <v>84</v>
      </c>
      <c r="AT298" s="135" t="s">
        <v>74</v>
      </c>
      <c r="AU298" s="135" t="s">
        <v>84</v>
      </c>
      <c r="AY298" s="128" t="s">
        <v>307</v>
      </c>
      <c r="BK298" s="136">
        <f>SUM(BK299:BK302)</f>
        <v>0</v>
      </c>
    </row>
    <row r="299" spans="2:65" s="1" customFormat="1" ht="24.2" customHeight="1">
      <c r="B299" s="33"/>
      <c r="C299" s="139" t="s">
        <v>707</v>
      </c>
      <c r="D299" s="139" t="s">
        <v>309</v>
      </c>
      <c r="E299" s="140" t="s">
        <v>4908</v>
      </c>
      <c r="F299" s="141" t="s">
        <v>4909</v>
      </c>
      <c r="G299" s="142" t="s">
        <v>405</v>
      </c>
      <c r="H299" s="143">
        <v>2</v>
      </c>
      <c r="I299" s="144"/>
      <c r="J299" s="145">
        <f>ROUND(I299*H299,2)</f>
        <v>0</v>
      </c>
      <c r="K299" s="141" t="s">
        <v>313</v>
      </c>
      <c r="L299" s="33"/>
      <c r="M299" s="146" t="s">
        <v>1</v>
      </c>
      <c r="N299" s="147" t="s">
        <v>40</v>
      </c>
      <c r="P299" s="148">
        <f>O299*H299</f>
        <v>0</v>
      </c>
      <c r="Q299" s="148">
        <v>2.4000000000000001E-4</v>
      </c>
      <c r="R299" s="148">
        <f>Q299*H299</f>
        <v>4.8000000000000001E-4</v>
      </c>
      <c r="S299" s="148">
        <v>0</v>
      </c>
      <c r="T299" s="149">
        <f>S299*H299</f>
        <v>0</v>
      </c>
      <c r="AR299" s="150" t="s">
        <v>417</v>
      </c>
      <c r="AT299" s="150" t="s">
        <v>309</v>
      </c>
      <c r="AU299" s="150" t="s">
        <v>163</v>
      </c>
      <c r="AY299" s="18" t="s">
        <v>307</v>
      </c>
      <c r="BE299" s="151">
        <f>IF(N299="základní",J299,0)</f>
        <v>0</v>
      </c>
      <c r="BF299" s="151">
        <f>IF(N299="snížená",J299,0)</f>
        <v>0</v>
      </c>
      <c r="BG299" s="151">
        <f>IF(N299="zákl. přenesená",J299,0)</f>
        <v>0</v>
      </c>
      <c r="BH299" s="151">
        <f>IF(N299="sníž. přenesená",J299,0)</f>
        <v>0</v>
      </c>
      <c r="BI299" s="151">
        <f>IF(N299="nulová",J299,0)</f>
        <v>0</v>
      </c>
      <c r="BJ299" s="18" t="s">
        <v>82</v>
      </c>
      <c r="BK299" s="151">
        <f>ROUND(I299*H299,2)</f>
        <v>0</v>
      </c>
      <c r="BL299" s="18" t="s">
        <v>417</v>
      </c>
      <c r="BM299" s="150" t="s">
        <v>4910</v>
      </c>
    </row>
    <row r="300" spans="2:65" s="1" customFormat="1" ht="11.25">
      <c r="B300" s="33"/>
      <c r="D300" s="152" t="s">
        <v>316</v>
      </c>
      <c r="F300" s="153" t="s">
        <v>4911</v>
      </c>
      <c r="I300" s="154"/>
      <c r="L300" s="33"/>
      <c r="M300" s="155"/>
      <c r="T300" s="57"/>
      <c r="AT300" s="18" t="s">
        <v>316</v>
      </c>
      <c r="AU300" s="18" t="s">
        <v>163</v>
      </c>
    </row>
    <row r="301" spans="2:65" s="1" customFormat="1" ht="21.75" customHeight="1">
      <c r="B301" s="33"/>
      <c r="C301" s="139" t="s">
        <v>712</v>
      </c>
      <c r="D301" s="139" t="s">
        <v>309</v>
      </c>
      <c r="E301" s="140" t="s">
        <v>4912</v>
      </c>
      <c r="F301" s="141" t="s">
        <v>4913</v>
      </c>
      <c r="G301" s="142" t="s">
        <v>405</v>
      </c>
      <c r="H301" s="143">
        <v>2</v>
      </c>
      <c r="I301" s="144"/>
      <c r="J301" s="145">
        <f>ROUND(I301*H301,2)</f>
        <v>0</v>
      </c>
      <c r="K301" s="141" t="s">
        <v>313</v>
      </c>
      <c r="L301" s="33"/>
      <c r="M301" s="146" t="s">
        <v>1</v>
      </c>
      <c r="N301" s="147" t="s">
        <v>40</v>
      </c>
      <c r="P301" s="148">
        <f>O301*H301</f>
        <v>0</v>
      </c>
      <c r="Q301" s="148">
        <v>1.6800000000000001E-3</v>
      </c>
      <c r="R301" s="148">
        <f>Q301*H301</f>
        <v>3.3600000000000001E-3</v>
      </c>
      <c r="S301" s="148">
        <v>0</v>
      </c>
      <c r="T301" s="149">
        <f>S301*H301</f>
        <v>0</v>
      </c>
      <c r="AR301" s="150" t="s">
        <v>417</v>
      </c>
      <c r="AT301" s="150" t="s">
        <v>309</v>
      </c>
      <c r="AU301" s="150" t="s">
        <v>163</v>
      </c>
      <c r="AY301" s="18" t="s">
        <v>307</v>
      </c>
      <c r="BE301" s="151">
        <f>IF(N301="základní",J301,0)</f>
        <v>0</v>
      </c>
      <c r="BF301" s="151">
        <f>IF(N301="snížená",J301,0)</f>
        <v>0</v>
      </c>
      <c r="BG301" s="151">
        <f>IF(N301="zákl. přenesená",J301,0)</f>
        <v>0</v>
      </c>
      <c r="BH301" s="151">
        <f>IF(N301="sníž. přenesená",J301,0)</f>
        <v>0</v>
      </c>
      <c r="BI301" s="151">
        <f>IF(N301="nulová",J301,0)</f>
        <v>0</v>
      </c>
      <c r="BJ301" s="18" t="s">
        <v>82</v>
      </c>
      <c r="BK301" s="151">
        <f>ROUND(I301*H301,2)</f>
        <v>0</v>
      </c>
      <c r="BL301" s="18" t="s">
        <v>417</v>
      </c>
      <c r="BM301" s="150" t="s">
        <v>4914</v>
      </c>
    </row>
    <row r="302" spans="2:65" s="1" customFormat="1" ht="19.5">
      <c r="B302" s="33"/>
      <c r="D302" s="152" t="s">
        <v>316</v>
      </c>
      <c r="F302" s="153" t="s">
        <v>4915</v>
      </c>
      <c r="I302" s="154"/>
      <c r="L302" s="33"/>
      <c r="M302" s="155"/>
      <c r="T302" s="57"/>
      <c r="AT302" s="18" t="s">
        <v>316</v>
      </c>
      <c r="AU302" s="18" t="s">
        <v>163</v>
      </c>
    </row>
    <row r="303" spans="2:65" s="11" customFormat="1" ht="20.85" customHeight="1">
      <c r="B303" s="127"/>
      <c r="D303" s="128" t="s">
        <v>74</v>
      </c>
      <c r="E303" s="137" t="s">
        <v>4916</v>
      </c>
      <c r="F303" s="137" t="s">
        <v>4917</v>
      </c>
      <c r="I303" s="130"/>
      <c r="J303" s="138">
        <f>BK303</f>
        <v>0</v>
      </c>
      <c r="L303" s="127"/>
      <c r="M303" s="132"/>
      <c r="P303" s="133">
        <f>P304+P363+P400</f>
        <v>0</v>
      </c>
      <c r="R303" s="133">
        <f>R304+R363+R400</f>
        <v>0.12379000000000001</v>
      </c>
      <c r="T303" s="134">
        <f>T304+T363+T400</f>
        <v>0</v>
      </c>
      <c r="AR303" s="128" t="s">
        <v>84</v>
      </c>
      <c r="AT303" s="135" t="s">
        <v>74</v>
      </c>
      <c r="AU303" s="135" t="s">
        <v>84</v>
      </c>
      <c r="AY303" s="128" t="s">
        <v>307</v>
      </c>
      <c r="BK303" s="136">
        <f>BK304+BK363+BK400</f>
        <v>0</v>
      </c>
    </row>
    <row r="304" spans="2:65" s="16" customFormat="1" ht="20.85" customHeight="1">
      <c r="B304" s="207"/>
      <c r="D304" s="208" t="s">
        <v>74</v>
      </c>
      <c r="E304" s="208" t="s">
        <v>4918</v>
      </c>
      <c r="F304" s="208" t="s">
        <v>4751</v>
      </c>
      <c r="I304" s="209"/>
      <c r="J304" s="210">
        <f>BK304</f>
        <v>0</v>
      </c>
      <c r="L304" s="207"/>
      <c r="M304" s="211"/>
      <c r="P304" s="212">
        <f>SUM(P305:P362)</f>
        <v>0</v>
      </c>
      <c r="R304" s="212">
        <f>SUM(R305:R362)</f>
        <v>6.3170000000000004E-2</v>
      </c>
      <c r="T304" s="213">
        <f>SUM(T305:T362)</f>
        <v>0</v>
      </c>
      <c r="AR304" s="208" t="s">
        <v>82</v>
      </c>
      <c r="AT304" s="214" t="s">
        <v>74</v>
      </c>
      <c r="AU304" s="214" t="s">
        <v>163</v>
      </c>
      <c r="AY304" s="208" t="s">
        <v>307</v>
      </c>
      <c r="BK304" s="215">
        <f>SUM(BK305:BK362)</f>
        <v>0</v>
      </c>
    </row>
    <row r="305" spans="2:65" s="1" customFormat="1" ht="24.2" customHeight="1">
      <c r="B305" s="33"/>
      <c r="C305" s="139" t="s">
        <v>717</v>
      </c>
      <c r="D305" s="139" t="s">
        <v>309</v>
      </c>
      <c r="E305" s="140" t="s">
        <v>4908</v>
      </c>
      <c r="F305" s="141" t="s">
        <v>4909</v>
      </c>
      <c r="G305" s="142" t="s">
        <v>405</v>
      </c>
      <c r="H305" s="143">
        <v>12</v>
      </c>
      <c r="I305" s="144"/>
      <c r="J305" s="145">
        <f>ROUND(I305*H305,2)</f>
        <v>0</v>
      </c>
      <c r="K305" s="141" t="s">
        <v>313</v>
      </c>
      <c r="L305" s="33"/>
      <c r="M305" s="146" t="s">
        <v>1</v>
      </c>
      <c r="N305" s="147" t="s">
        <v>40</v>
      </c>
      <c r="P305" s="148">
        <f>O305*H305</f>
        <v>0</v>
      </c>
      <c r="Q305" s="148">
        <v>2.4000000000000001E-4</v>
      </c>
      <c r="R305" s="148">
        <f>Q305*H305</f>
        <v>2.8800000000000002E-3</v>
      </c>
      <c r="S305" s="148">
        <v>0</v>
      </c>
      <c r="T305" s="149">
        <f>S305*H305</f>
        <v>0</v>
      </c>
      <c r="AR305" s="150" t="s">
        <v>417</v>
      </c>
      <c r="AT305" s="150" t="s">
        <v>309</v>
      </c>
      <c r="AU305" s="150" t="s">
        <v>314</v>
      </c>
      <c r="AY305" s="18" t="s">
        <v>307</v>
      </c>
      <c r="BE305" s="151">
        <f>IF(N305="základní",J305,0)</f>
        <v>0</v>
      </c>
      <c r="BF305" s="151">
        <f>IF(N305="snížená",J305,0)</f>
        <v>0</v>
      </c>
      <c r="BG305" s="151">
        <f>IF(N305="zákl. přenesená",J305,0)</f>
        <v>0</v>
      </c>
      <c r="BH305" s="151">
        <f>IF(N305="sníž. přenesená",J305,0)</f>
        <v>0</v>
      </c>
      <c r="BI305" s="151">
        <f>IF(N305="nulová",J305,0)</f>
        <v>0</v>
      </c>
      <c r="BJ305" s="18" t="s">
        <v>82</v>
      </c>
      <c r="BK305" s="151">
        <f>ROUND(I305*H305,2)</f>
        <v>0</v>
      </c>
      <c r="BL305" s="18" t="s">
        <v>417</v>
      </c>
      <c r="BM305" s="150" t="s">
        <v>4919</v>
      </c>
    </row>
    <row r="306" spans="2:65" s="1" customFormat="1" ht="11.25">
      <c r="B306" s="33"/>
      <c r="D306" s="152" t="s">
        <v>316</v>
      </c>
      <c r="F306" s="153" t="s">
        <v>4911</v>
      </c>
      <c r="I306" s="154"/>
      <c r="L306" s="33"/>
      <c r="M306" s="155"/>
      <c r="T306" s="57"/>
      <c r="AT306" s="18" t="s">
        <v>316</v>
      </c>
      <c r="AU306" s="18" t="s">
        <v>314</v>
      </c>
    </row>
    <row r="307" spans="2:65" s="1" customFormat="1" ht="24.2" customHeight="1">
      <c r="B307" s="33"/>
      <c r="C307" s="139" t="s">
        <v>722</v>
      </c>
      <c r="D307" s="139" t="s">
        <v>309</v>
      </c>
      <c r="E307" s="140" t="s">
        <v>4920</v>
      </c>
      <c r="F307" s="141" t="s">
        <v>4921</v>
      </c>
      <c r="G307" s="142" t="s">
        <v>405</v>
      </c>
      <c r="H307" s="143">
        <v>16</v>
      </c>
      <c r="I307" s="144"/>
      <c r="J307" s="145">
        <f>ROUND(I307*H307,2)</f>
        <v>0</v>
      </c>
      <c r="K307" s="141" t="s">
        <v>313</v>
      </c>
      <c r="L307" s="33"/>
      <c r="M307" s="146" t="s">
        <v>1</v>
      </c>
      <c r="N307" s="147" t="s">
        <v>40</v>
      </c>
      <c r="P307" s="148">
        <f>O307*H307</f>
        <v>0</v>
      </c>
      <c r="Q307" s="148">
        <v>2.2000000000000001E-4</v>
      </c>
      <c r="R307" s="148">
        <f>Q307*H307</f>
        <v>3.5200000000000001E-3</v>
      </c>
      <c r="S307" s="148">
        <v>0</v>
      </c>
      <c r="T307" s="149">
        <f>S307*H307</f>
        <v>0</v>
      </c>
      <c r="AR307" s="150" t="s">
        <v>417</v>
      </c>
      <c r="AT307" s="150" t="s">
        <v>309</v>
      </c>
      <c r="AU307" s="150" t="s">
        <v>314</v>
      </c>
      <c r="AY307" s="18" t="s">
        <v>307</v>
      </c>
      <c r="BE307" s="151">
        <f>IF(N307="základní",J307,0)</f>
        <v>0</v>
      </c>
      <c r="BF307" s="151">
        <f>IF(N307="snížená",J307,0)</f>
        <v>0</v>
      </c>
      <c r="BG307" s="151">
        <f>IF(N307="zákl. přenesená",J307,0)</f>
        <v>0</v>
      </c>
      <c r="BH307" s="151">
        <f>IF(N307="sníž. přenesená",J307,0)</f>
        <v>0</v>
      </c>
      <c r="BI307" s="151">
        <f>IF(N307="nulová",J307,0)</f>
        <v>0</v>
      </c>
      <c r="BJ307" s="18" t="s">
        <v>82</v>
      </c>
      <c r="BK307" s="151">
        <f>ROUND(I307*H307,2)</f>
        <v>0</v>
      </c>
      <c r="BL307" s="18" t="s">
        <v>417</v>
      </c>
      <c r="BM307" s="150" t="s">
        <v>4922</v>
      </c>
    </row>
    <row r="308" spans="2:65" s="1" customFormat="1" ht="11.25">
      <c r="B308" s="33"/>
      <c r="D308" s="152" t="s">
        <v>316</v>
      </c>
      <c r="F308" s="153" t="s">
        <v>4923</v>
      </c>
      <c r="I308" s="154"/>
      <c r="L308" s="33"/>
      <c r="M308" s="155"/>
      <c r="T308" s="57"/>
      <c r="AT308" s="18" t="s">
        <v>316</v>
      </c>
      <c r="AU308" s="18" t="s">
        <v>314</v>
      </c>
    </row>
    <row r="309" spans="2:65" s="1" customFormat="1" ht="21.75" customHeight="1">
      <c r="B309" s="33"/>
      <c r="C309" s="139" t="s">
        <v>736</v>
      </c>
      <c r="D309" s="139" t="s">
        <v>309</v>
      </c>
      <c r="E309" s="140" t="s">
        <v>4924</v>
      </c>
      <c r="F309" s="141" t="s">
        <v>4925</v>
      </c>
      <c r="G309" s="142" t="s">
        <v>405</v>
      </c>
      <c r="H309" s="143">
        <v>1</v>
      </c>
      <c r="I309" s="144"/>
      <c r="J309" s="145">
        <f>ROUND(I309*H309,2)</f>
        <v>0</v>
      </c>
      <c r="K309" s="141" t="s">
        <v>313</v>
      </c>
      <c r="L309" s="33"/>
      <c r="M309" s="146" t="s">
        <v>1</v>
      </c>
      <c r="N309" s="147" t="s">
        <v>40</v>
      </c>
      <c r="P309" s="148">
        <f>O309*H309</f>
        <v>0</v>
      </c>
      <c r="Q309" s="148">
        <v>1.8000000000000001E-4</v>
      </c>
      <c r="R309" s="148">
        <f>Q309*H309</f>
        <v>1.8000000000000001E-4</v>
      </c>
      <c r="S309" s="148">
        <v>0</v>
      </c>
      <c r="T309" s="149">
        <f>S309*H309</f>
        <v>0</v>
      </c>
      <c r="AR309" s="150" t="s">
        <v>417</v>
      </c>
      <c r="AT309" s="150" t="s">
        <v>309</v>
      </c>
      <c r="AU309" s="150" t="s">
        <v>314</v>
      </c>
      <c r="AY309" s="18" t="s">
        <v>307</v>
      </c>
      <c r="BE309" s="151">
        <f>IF(N309="základní",J309,0)</f>
        <v>0</v>
      </c>
      <c r="BF309" s="151">
        <f>IF(N309="snížená",J309,0)</f>
        <v>0</v>
      </c>
      <c r="BG309" s="151">
        <f>IF(N309="zákl. přenesená",J309,0)</f>
        <v>0</v>
      </c>
      <c r="BH309" s="151">
        <f>IF(N309="sníž. přenesená",J309,0)</f>
        <v>0</v>
      </c>
      <c r="BI309" s="151">
        <f>IF(N309="nulová",J309,0)</f>
        <v>0</v>
      </c>
      <c r="BJ309" s="18" t="s">
        <v>82</v>
      </c>
      <c r="BK309" s="151">
        <f>ROUND(I309*H309,2)</f>
        <v>0</v>
      </c>
      <c r="BL309" s="18" t="s">
        <v>417</v>
      </c>
      <c r="BM309" s="150" t="s">
        <v>4926</v>
      </c>
    </row>
    <row r="310" spans="2:65" s="1" customFormat="1" ht="11.25">
      <c r="B310" s="33"/>
      <c r="D310" s="152" t="s">
        <v>316</v>
      </c>
      <c r="F310" s="153" t="s">
        <v>4927</v>
      </c>
      <c r="I310" s="154"/>
      <c r="L310" s="33"/>
      <c r="M310" s="155"/>
      <c r="T310" s="57"/>
      <c r="AT310" s="18" t="s">
        <v>316</v>
      </c>
      <c r="AU310" s="18" t="s">
        <v>314</v>
      </c>
    </row>
    <row r="311" spans="2:65" s="1" customFormat="1" ht="21.75" customHeight="1">
      <c r="B311" s="33"/>
      <c r="C311" s="139" t="s">
        <v>741</v>
      </c>
      <c r="D311" s="139" t="s">
        <v>309</v>
      </c>
      <c r="E311" s="140" t="s">
        <v>4928</v>
      </c>
      <c r="F311" s="141" t="s">
        <v>4929</v>
      </c>
      <c r="G311" s="142" t="s">
        <v>405</v>
      </c>
      <c r="H311" s="143">
        <v>3</v>
      </c>
      <c r="I311" s="144"/>
      <c r="J311" s="145">
        <f>ROUND(I311*H311,2)</f>
        <v>0</v>
      </c>
      <c r="K311" s="141" t="s">
        <v>313</v>
      </c>
      <c r="L311" s="33"/>
      <c r="M311" s="146" t="s">
        <v>1</v>
      </c>
      <c r="N311" s="147" t="s">
        <v>40</v>
      </c>
      <c r="P311" s="148">
        <f>O311*H311</f>
        <v>0</v>
      </c>
      <c r="Q311" s="148">
        <v>5.8E-4</v>
      </c>
      <c r="R311" s="148">
        <f>Q311*H311</f>
        <v>1.74E-3</v>
      </c>
      <c r="S311" s="148">
        <v>0</v>
      </c>
      <c r="T311" s="149">
        <f>S311*H311</f>
        <v>0</v>
      </c>
      <c r="AR311" s="150" t="s">
        <v>417</v>
      </c>
      <c r="AT311" s="150" t="s">
        <v>309</v>
      </c>
      <c r="AU311" s="150" t="s">
        <v>314</v>
      </c>
      <c r="AY311" s="18" t="s">
        <v>307</v>
      </c>
      <c r="BE311" s="151">
        <f>IF(N311="základní",J311,0)</f>
        <v>0</v>
      </c>
      <c r="BF311" s="151">
        <f>IF(N311="snížená",J311,0)</f>
        <v>0</v>
      </c>
      <c r="BG311" s="151">
        <f>IF(N311="zákl. přenesená",J311,0)</f>
        <v>0</v>
      </c>
      <c r="BH311" s="151">
        <f>IF(N311="sníž. přenesená",J311,0)</f>
        <v>0</v>
      </c>
      <c r="BI311" s="151">
        <f>IF(N311="nulová",J311,0)</f>
        <v>0</v>
      </c>
      <c r="BJ311" s="18" t="s">
        <v>82</v>
      </c>
      <c r="BK311" s="151">
        <f>ROUND(I311*H311,2)</f>
        <v>0</v>
      </c>
      <c r="BL311" s="18" t="s">
        <v>417</v>
      </c>
      <c r="BM311" s="150" t="s">
        <v>4930</v>
      </c>
    </row>
    <row r="312" spans="2:65" s="1" customFormat="1" ht="11.25">
      <c r="B312" s="33"/>
      <c r="D312" s="152" t="s">
        <v>316</v>
      </c>
      <c r="F312" s="153" t="s">
        <v>4931</v>
      </c>
      <c r="I312" s="154"/>
      <c r="L312" s="33"/>
      <c r="M312" s="155"/>
      <c r="T312" s="57"/>
      <c r="AT312" s="18" t="s">
        <v>316</v>
      </c>
      <c r="AU312" s="18" t="s">
        <v>314</v>
      </c>
    </row>
    <row r="313" spans="2:65" s="1" customFormat="1" ht="21.75" customHeight="1">
      <c r="B313" s="33"/>
      <c r="C313" s="139" t="s">
        <v>752</v>
      </c>
      <c r="D313" s="139" t="s">
        <v>309</v>
      </c>
      <c r="E313" s="140" t="s">
        <v>4932</v>
      </c>
      <c r="F313" s="141" t="s">
        <v>4933</v>
      </c>
      <c r="G313" s="142" t="s">
        <v>405</v>
      </c>
      <c r="H313" s="143">
        <v>2</v>
      </c>
      <c r="I313" s="144"/>
      <c r="J313" s="145">
        <f>ROUND(I313*H313,2)</f>
        <v>0</v>
      </c>
      <c r="K313" s="141" t="s">
        <v>313</v>
      </c>
      <c r="L313" s="33"/>
      <c r="M313" s="146" t="s">
        <v>1</v>
      </c>
      <c r="N313" s="147" t="s">
        <v>40</v>
      </c>
      <c r="P313" s="148">
        <f>O313*H313</f>
        <v>0</v>
      </c>
      <c r="Q313" s="148">
        <v>6.9999999999999999E-4</v>
      </c>
      <c r="R313" s="148">
        <f>Q313*H313</f>
        <v>1.4E-3</v>
      </c>
      <c r="S313" s="148">
        <v>0</v>
      </c>
      <c r="T313" s="149">
        <f>S313*H313</f>
        <v>0</v>
      </c>
      <c r="AR313" s="150" t="s">
        <v>417</v>
      </c>
      <c r="AT313" s="150" t="s">
        <v>309</v>
      </c>
      <c r="AU313" s="150" t="s">
        <v>314</v>
      </c>
      <c r="AY313" s="18" t="s">
        <v>307</v>
      </c>
      <c r="BE313" s="151">
        <f>IF(N313="základní",J313,0)</f>
        <v>0</v>
      </c>
      <c r="BF313" s="151">
        <f>IF(N313="snížená",J313,0)</f>
        <v>0</v>
      </c>
      <c r="BG313" s="151">
        <f>IF(N313="zákl. přenesená",J313,0)</f>
        <v>0</v>
      </c>
      <c r="BH313" s="151">
        <f>IF(N313="sníž. přenesená",J313,0)</f>
        <v>0</v>
      </c>
      <c r="BI313" s="151">
        <f>IF(N313="nulová",J313,0)</f>
        <v>0</v>
      </c>
      <c r="BJ313" s="18" t="s">
        <v>82</v>
      </c>
      <c r="BK313" s="151">
        <f>ROUND(I313*H313,2)</f>
        <v>0</v>
      </c>
      <c r="BL313" s="18" t="s">
        <v>417</v>
      </c>
      <c r="BM313" s="150" t="s">
        <v>4934</v>
      </c>
    </row>
    <row r="314" spans="2:65" s="1" customFormat="1" ht="11.25">
      <c r="B314" s="33"/>
      <c r="D314" s="152" t="s">
        <v>316</v>
      </c>
      <c r="F314" s="153" t="s">
        <v>4935</v>
      </c>
      <c r="I314" s="154"/>
      <c r="L314" s="33"/>
      <c r="M314" s="155"/>
      <c r="T314" s="57"/>
      <c r="AT314" s="18" t="s">
        <v>316</v>
      </c>
      <c r="AU314" s="18" t="s">
        <v>314</v>
      </c>
    </row>
    <row r="315" spans="2:65" s="1" customFormat="1" ht="24.2" customHeight="1">
      <c r="B315" s="33"/>
      <c r="C315" s="139" t="s">
        <v>759</v>
      </c>
      <c r="D315" s="139" t="s">
        <v>309</v>
      </c>
      <c r="E315" s="140" t="s">
        <v>4936</v>
      </c>
      <c r="F315" s="141" t="s">
        <v>4937</v>
      </c>
      <c r="G315" s="142" t="s">
        <v>405</v>
      </c>
      <c r="H315" s="143">
        <v>1</v>
      </c>
      <c r="I315" s="144"/>
      <c r="J315" s="145">
        <f>ROUND(I315*H315,2)</f>
        <v>0</v>
      </c>
      <c r="K315" s="141" t="s">
        <v>313</v>
      </c>
      <c r="L315" s="33"/>
      <c r="M315" s="146" t="s">
        <v>1</v>
      </c>
      <c r="N315" s="147" t="s">
        <v>40</v>
      </c>
      <c r="P315" s="148">
        <f>O315*H315</f>
        <v>0</v>
      </c>
      <c r="Q315" s="148">
        <v>3.3E-4</v>
      </c>
      <c r="R315" s="148">
        <f>Q315*H315</f>
        <v>3.3E-4</v>
      </c>
      <c r="S315" s="148">
        <v>0</v>
      </c>
      <c r="T315" s="149">
        <f>S315*H315</f>
        <v>0</v>
      </c>
      <c r="AR315" s="150" t="s">
        <v>417</v>
      </c>
      <c r="AT315" s="150" t="s">
        <v>309</v>
      </c>
      <c r="AU315" s="150" t="s">
        <v>314</v>
      </c>
      <c r="AY315" s="18" t="s">
        <v>307</v>
      </c>
      <c r="BE315" s="151">
        <f>IF(N315="základní",J315,0)</f>
        <v>0</v>
      </c>
      <c r="BF315" s="151">
        <f>IF(N315="snížená",J315,0)</f>
        <v>0</v>
      </c>
      <c r="BG315" s="151">
        <f>IF(N315="zákl. přenesená",J315,0)</f>
        <v>0</v>
      </c>
      <c r="BH315" s="151">
        <f>IF(N315="sníž. přenesená",J315,0)</f>
        <v>0</v>
      </c>
      <c r="BI315" s="151">
        <f>IF(N315="nulová",J315,0)</f>
        <v>0</v>
      </c>
      <c r="BJ315" s="18" t="s">
        <v>82</v>
      </c>
      <c r="BK315" s="151">
        <f>ROUND(I315*H315,2)</f>
        <v>0</v>
      </c>
      <c r="BL315" s="18" t="s">
        <v>417</v>
      </c>
      <c r="BM315" s="150" t="s">
        <v>4938</v>
      </c>
    </row>
    <row r="316" spans="2:65" s="1" customFormat="1" ht="19.5">
      <c r="B316" s="33"/>
      <c r="D316" s="152" t="s">
        <v>316</v>
      </c>
      <c r="F316" s="153" t="s">
        <v>4939</v>
      </c>
      <c r="I316" s="154"/>
      <c r="L316" s="33"/>
      <c r="M316" s="155"/>
      <c r="T316" s="57"/>
      <c r="AT316" s="18" t="s">
        <v>316</v>
      </c>
      <c r="AU316" s="18" t="s">
        <v>314</v>
      </c>
    </row>
    <row r="317" spans="2:65" s="1" customFormat="1" ht="24.2" customHeight="1">
      <c r="B317" s="33"/>
      <c r="C317" s="139" t="s">
        <v>766</v>
      </c>
      <c r="D317" s="139" t="s">
        <v>309</v>
      </c>
      <c r="E317" s="140" t="s">
        <v>4940</v>
      </c>
      <c r="F317" s="141" t="s">
        <v>4941</v>
      </c>
      <c r="G317" s="142" t="s">
        <v>405</v>
      </c>
      <c r="H317" s="143">
        <v>1</v>
      </c>
      <c r="I317" s="144"/>
      <c r="J317" s="145">
        <f>ROUND(I317*H317,2)</f>
        <v>0</v>
      </c>
      <c r="K317" s="141" t="s">
        <v>313</v>
      </c>
      <c r="L317" s="33"/>
      <c r="M317" s="146" t="s">
        <v>1</v>
      </c>
      <c r="N317" s="147" t="s">
        <v>40</v>
      </c>
      <c r="P317" s="148">
        <f>O317*H317</f>
        <v>0</v>
      </c>
      <c r="Q317" s="148">
        <v>5.6999999999999998E-4</v>
      </c>
      <c r="R317" s="148">
        <f>Q317*H317</f>
        <v>5.6999999999999998E-4</v>
      </c>
      <c r="S317" s="148">
        <v>0</v>
      </c>
      <c r="T317" s="149">
        <f>S317*H317</f>
        <v>0</v>
      </c>
      <c r="AR317" s="150" t="s">
        <v>417</v>
      </c>
      <c r="AT317" s="150" t="s">
        <v>309</v>
      </c>
      <c r="AU317" s="150" t="s">
        <v>314</v>
      </c>
      <c r="AY317" s="18" t="s">
        <v>307</v>
      </c>
      <c r="BE317" s="151">
        <f>IF(N317="základní",J317,0)</f>
        <v>0</v>
      </c>
      <c r="BF317" s="151">
        <f>IF(N317="snížená",J317,0)</f>
        <v>0</v>
      </c>
      <c r="BG317" s="151">
        <f>IF(N317="zákl. přenesená",J317,0)</f>
        <v>0</v>
      </c>
      <c r="BH317" s="151">
        <f>IF(N317="sníž. přenesená",J317,0)</f>
        <v>0</v>
      </c>
      <c r="BI317" s="151">
        <f>IF(N317="nulová",J317,0)</f>
        <v>0</v>
      </c>
      <c r="BJ317" s="18" t="s">
        <v>82</v>
      </c>
      <c r="BK317" s="151">
        <f>ROUND(I317*H317,2)</f>
        <v>0</v>
      </c>
      <c r="BL317" s="18" t="s">
        <v>417</v>
      </c>
      <c r="BM317" s="150" t="s">
        <v>4942</v>
      </c>
    </row>
    <row r="318" spans="2:65" s="1" customFormat="1" ht="19.5">
      <c r="B318" s="33"/>
      <c r="D318" s="152" t="s">
        <v>316</v>
      </c>
      <c r="F318" s="153" t="s">
        <v>4943</v>
      </c>
      <c r="I318" s="154"/>
      <c r="L318" s="33"/>
      <c r="M318" s="155"/>
      <c r="T318" s="57"/>
      <c r="AT318" s="18" t="s">
        <v>316</v>
      </c>
      <c r="AU318" s="18" t="s">
        <v>314</v>
      </c>
    </row>
    <row r="319" spans="2:65" s="1" customFormat="1" ht="24.2" customHeight="1">
      <c r="B319" s="33"/>
      <c r="C319" s="139" t="s">
        <v>772</v>
      </c>
      <c r="D319" s="139" t="s">
        <v>309</v>
      </c>
      <c r="E319" s="140" t="s">
        <v>4944</v>
      </c>
      <c r="F319" s="141" t="s">
        <v>4945</v>
      </c>
      <c r="G319" s="142" t="s">
        <v>405</v>
      </c>
      <c r="H319" s="143">
        <v>2</v>
      </c>
      <c r="I319" s="144"/>
      <c r="J319" s="145">
        <f>ROUND(I319*H319,2)</f>
        <v>0</v>
      </c>
      <c r="K319" s="141" t="s">
        <v>313</v>
      </c>
      <c r="L319" s="33"/>
      <c r="M319" s="146" t="s">
        <v>1</v>
      </c>
      <c r="N319" s="147" t="s">
        <v>40</v>
      </c>
      <c r="P319" s="148">
        <f>O319*H319</f>
        <v>0</v>
      </c>
      <c r="Q319" s="148">
        <v>1.14E-3</v>
      </c>
      <c r="R319" s="148">
        <f>Q319*H319</f>
        <v>2.2799999999999999E-3</v>
      </c>
      <c r="S319" s="148">
        <v>0</v>
      </c>
      <c r="T319" s="149">
        <f>S319*H319</f>
        <v>0</v>
      </c>
      <c r="AR319" s="150" t="s">
        <v>417</v>
      </c>
      <c r="AT319" s="150" t="s">
        <v>309</v>
      </c>
      <c r="AU319" s="150" t="s">
        <v>314</v>
      </c>
      <c r="AY319" s="18" t="s">
        <v>307</v>
      </c>
      <c r="BE319" s="151">
        <f>IF(N319="základní",J319,0)</f>
        <v>0</v>
      </c>
      <c r="BF319" s="151">
        <f>IF(N319="snížená",J319,0)</f>
        <v>0</v>
      </c>
      <c r="BG319" s="151">
        <f>IF(N319="zákl. přenesená",J319,0)</f>
        <v>0</v>
      </c>
      <c r="BH319" s="151">
        <f>IF(N319="sníž. přenesená",J319,0)</f>
        <v>0</v>
      </c>
      <c r="BI319" s="151">
        <f>IF(N319="nulová",J319,0)</f>
        <v>0</v>
      </c>
      <c r="BJ319" s="18" t="s">
        <v>82</v>
      </c>
      <c r="BK319" s="151">
        <f>ROUND(I319*H319,2)</f>
        <v>0</v>
      </c>
      <c r="BL319" s="18" t="s">
        <v>417</v>
      </c>
      <c r="BM319" s="150" t="s">
        <v>4946</v>
      </c>
    </row>
    <row r="320" spans="2:65" s="1" customFormat="1" ht="19.5">
      <c r="B320" s="33"/>
      <c r="D320" s="152" t="s">
        <v>316</v>
      </c>
      <c r="F320" s="153" t="s">
        <v>4947</v>
      </c>
      <c r="I320" s="154"/>
      <c r="L320" s="33"/>
      <c r="M320" s="155"/>
      <c r="T320" s="57"/>
      <c r="AT320" s="18" t="s">
        <v>316</v>
      </c>
      <c r="AU320" s="18" t="s">
        <v>314</v>
      </c>
    </row>
    <row r="321" spans="2:65" s="1" customFormat="1" ht="24.2" customHeight="1">
      <c r="B321" s="33"/>
      <c r="C321" s="139" t="s">
        <v>783</v>
      </c>
      <c r="D321" s="139" t="s">
        <v>309</v>
      </c>
      <c r="E321" s="140" t="s">
        <v>4948</v>
      </c>
      <c r="F321" s="141" t="s">
        <v>4949</v>
      </c>
      <c r="G321" s="142" t="s">
        <v>405</v>
      </c>
      <c r="H321" s="143">
        <v>2</v>
      </c>
      <c r="I321" s="144"/>
      <c r="J321" s="145">
        <f>ROUND(I321*H321,2)</f>
        <v>0</v>
      </c>
      <c r="K321" s="141" t="s">
        <v>313</v>
      </c>
      <c r="L321" s="33"/>
      <c r="M321" s="146" t="s">
        <v>1</v>
      </c>
      <c r="N321" s="147" t="s">
        <v>40</v>
      </c>
      <c r="P321" s="148">
        <f>O321*H321</f>
        <v>0</v>
      </c>
      <c r="Q321" s="148">
        <v>1.24E-3</v>
      </c>
      <c r="R321" s="148">
        <f>Q321*H321</f>
        <v>2.48E-3</v>
      </c>
      <c r="S321" s="148">
        <v>0</v>
      </c>
      <c r="T321" s="149">
        <f>S321*H321</f>
        <v>0</v>
      </c>
      <c r="AR321" s="150" t="s">
        <v>417</v>
      </c>
      <c r="AT321" s="150" t="s">
        <v>309</v>
      </c>
      <c r="AU321" s="150" t="s">
        <v>314</v>
      </c>
      <c r="AY321" s="18" t="s">
        <v>307</v>
      </c>
      <c r="BE321" s="151">
        <f>IF(N321="základní",J321,0)</f>
        <v>0</v>
      </c>
      <c r="BF321" s="151">
        <f>IF(N321="snížená",J321,0)</f>
        <v>0</v>
      </c>
      <c r="BG321" s="151">
        <f>IF(N321="zákl. přenesená",J321,0)</f>
        <v>0</v>
      </c>
      <c r="BH321" s="151">
        <f>IF(N321="sníž. přenesená",J321,0)</f>
        <v>0</v>
      </c>
      <c r="BI321" s="151">
        <f>IF(N321="nulová",J321,0)</f>
        <v>0</v>
      </c>
      <c r="BJ321" s="18" t="s">
        <v>82</v>
      </c>
      <c r="BK321" s="151">
        <f>ROUND(I321*H321,2)</f>
        <v>0</v>
      </c>
      <c r="BL321" s="18" t="s">
        <v>417</v>
      </c>
      <c r="BM321" s="150" t="s">
        <v>4950</v>
      </c>
    </row>
    <row r="322" spans="2:65" s="1" customFormat="1" ht="19.5">
      <c r="B322" s="33"/>
      <c r="D322" s="152" t="s">
        <v>316</v>
      </c>
      <c r="F322" s="153" t="s">
        <v>4951</v>
      </c>
      <c r="I322" s="154"/>
      <c r="L322" s="33"/>
      <c r="M322" s="155"/>
      <c r="T322" s="57"/>
      <c r="AT322" s="18" t="s">
        <v>316</v>
      </c>
      <c r="AU322" s="18" t="s">
        <v>314</v>
      </c>
    </row>
    <row r="323" spans="2:65" s="1" customFormat="1" ht="24.2" customHeight="1">
      <c r="B323" s="33"/>
      <c r="C323" s="139" t="s">
        <v>791</v>
      </c>
      <c r="D323" s="139" t="s">
        <v>309</v>
      </c>
      <c r="E323" s="140" t="s">
        <v>4952</v>
      </c>
      <c r="F323" s="141" t="s">
        <v>4953</v>
      </c>
      <c r="G323" s="142" t="s">
        <v>405</v>
      </c>
      <c r="H323" s="143">
        <v>1</v>
      </c>
      <c r="I323" s="144"/>
      <c r="J323" s="145">
        <f>ROUND(I323*H323,2)</f>
        <v>0</v>
      </c>
      <c r="K323" s="141" t="s">
        <v>313</v>
      </c>
      <c r="L323" s="33"/>
      <c r="M323" s="146" t="s">
        <v>1</v>
      </c>
      <c r="N323" s="147" t="s">
        <v>40</v>
      </c>
      <c r="P323" s="148">
        <f>O323*H323</f>
        <v>0</v>
      </c>
      <c r="Q323" s="148">
        <v>7.6999999999999996E-4</v>
      </c>
      <c r="R323" s="148">
        <f>Q323*H323</f>
        <v>7.6999999999999996E-4</v>
      </c>
      <c r="S323" s="148">
        <v>0</v>
      </c>
      <c r="T323" s="149">
        <f>S323*H323</f>
        <v>0</v>
      </c>
      <c r="AR323" s="150" t="s">
        <v>417</v>
      </c>
      <c r="AT323" s="150" t="s">
        <v>309</v>
      </c>
      <c r="AU323" s="150" t="s">
        <v>314</v>
      </c>
      <c r="AY323" s="18" t="s">
        <v>307</v>
      </c>
      <c r="BE323" s="151">
        <f>IF(N323="základní",J323,0)</f>
        <v>0</v>
      </c>
      <c r="BF323" s="151">
        <f>IF(N323="snížená",J323,0)</f>
        <v>0</v>
      </c>
      <c r="BG323" s="151">
        <f>IF(N323="zákl. přenesená",J323,0)</f>
        <v>0</v>
      </c>
      <c r="BH323" s="151">
        <f>IF(N323="sníž. přenesená",J323,0)</f>
        <v>0</v>
      </c>
      <c r="BI323" s="151">
        <f>IF(N323="nulová",J323,0)</f>
        <v>0</v>
      </c>
      <c r="BJ323" s="18" t="s">
        <v>82</v>
      </c>
      <c r="BK323" s="151">
        <f>ROUND(I323*H323,2)</f>
        <v>0</v>
      </c>
      <c r="BL323" s="18" t="s">
        <v>417</v>
      </c>
      <c r="BM323" s="150" t="s">
        <v>4954</v>
      </c>
    </row>
    <row r="324" spans="2:65" s="1" customFormat="1" ht="19.5">
      <c r="B324" s="33"/>
      <c r="D324" s="152" t="s">
        <v>316</v>
      </c>
      <c r="F324" s="153" t="s">
        <v>4955</v>
      </c>
      <c r="I324" s="154"/>
      <c r="L324" s="33"/>
      <c r="M324" s="155"/>
      <c r="T324" s="57"/>
      <c r="AT324" s="18" t="s">
        <v>316</v>
      </c>
      <c r="AU324" s="18" t="s">
        <v>314</v>
      </c>
    </row>
    <row r="325" spans="2:65" s="1" customFormat="1" ht="24.2" customHeight="1">
      <c r="B325" s="33"/>
      <c r="C325" s="139" t="s">
        <v>797</v>
      </c>
      <c r="D325" s="139" t="s">
        <v>309</v>
      </c>
      <c r="E325" s="140" t="s">
        <v>4956</v>
      </c>
      <c r="F325" s="141" t="s">
        <v>4957</v>
      </c>
      <c r="G325" s="142" t="s">
        <v>405</v>
      </c>
      <c r="H325" s="143">
        <v>1</v>
      </c>
      <c r="I325" s="144"/>
      <c r="J325" s="145">
        <f>ROUND(I325*H325,2)</f>
        <v>0</v>
      </c>
      <c r="K325" s="141" t="s">
        <v>313</v>
      </c>
      <c r="L325" s="33"/>
      <c r="M325" s="146" t="s">
        <v>1</v>
      </c>
      <c r="N325" s="147" t="s">
        <v>40</v>
      </c>
      <c r="P325" s="148">
        <f>O325*H325</f>
        <v>0</v>
      </c>
      <c r="Q325" s="148">
        <v>6.6E-4</v>
      </c>
      <c r="R325" s="148">
        <f>Q325*H325</f>
        <v>6.6E-4</v>
      </c>
      <c r="S325" s="148">
        <v>0</v>
      </c>
      <c r="T325" s="149">
        <f>S325*H325</f>
        <v>0</v>
      </c>
      <c r="AR325" s="150" t="s">
        <v>417</v>
      </c>
      <c r="AT325" s="150" t="s">
        <v>309</v>
      </c>
      <c r="AU325" s="150" t="s">
        <v>314</v>
      </c>
      <c r="AY325" s="18" t="s">
        <v>307</v>
      </c>
      <c r="BE325" s="151">
        <f>IF(N325="základní",J325,0)</f>
        <v>0</v>
      </c>
      <c r="BF325" s="151">
        <f>IF(N325="snížená",J325,0)</f>
        <v>0</v>
      </c>
      <c r="BG325" s="151">
        <f>IF(N325="zákl. přenesená",J325,0)</f>
        <v>0</v>
      </c>
      <c r="BH325" s="151">
        <f>IF(N325="sníž. přenesená",J325,0)</f>
        <v>0</v>
      </c>
      <c r="BI325" s="151">
        <f>IF(N325="nulová",J325,0)</f>
        <v>0</v>
      </c>
      <c r="BJ325" s="18" t="s">
        <v>82</v>
      </c>
      <c r="BK325" s="151">
        <f>ROUND(I325*H325,2)</f>
        <v>0</v>
      </c>
      <c r="BL325" s="18" t="s">
        <v>417</v>
      </c>
      <c r="BM325" s="150" t="s">
        <v>4958</v>
      </c>
    </row>
    <row r="326" spans="2:65" s="1" customFormat="1" ht="19.5">
      <c r="B326" s="33"/>
      <c r="D326" s="152" t="s">
        <v>316</v>
      </c>
      <c r="F326" s="153" t="s">
        <v>4959</v>
      </c>
      <c r="I326" s="154"/>
      <c r="L326" s="33"/>
      <c r="M326" s="155"/>
      <c r="T326" s="57"/>
      <c r="AT326" s="18" t="s">
        <v>316</v>
      </c>
      <c r="AU326" s="18" t="s">
        <v>314</v>
      </c>
    </row>
    <row r="327" spans="2:65" s="1" customFormat="1" ht="24.2" customHeight="1">
      <c r="B327" s="33"/>
      <c r="C327" s="139" t="s">
        <v>806</v>
      </c>
      <c r="D327" s="139" t="s">
        <v>309</v>
      </c>
      <c r="E327" s="140" t="s">
        <v>4960</v>
      </c>
      <c r="F327" s="141" t="s">
        <v>4961</v>
      </c>
      <c r="G327" s="142" t="s">
        <v>405</v>
      </c>
      <c r="H327" s="143">
        <v>3</v>
      </c>
      <c r="I327" s="144"/>
      <c r="J327" s="145">
        <f>ROUND(I327*H327,2)</f>
        <v>0</v>
      </c>
      <c r="K327" s="141" t="s">
        <v>313</v>
      </c>
      <c r="L327" s="33"/>
      <c r="M327" s="146" t="s">
        <v>1</v>
      </c>
      <c r="N327" s="147" t="s">
        <v>40</v>
      </c>
      <c r="P327" s="148">
        <f>O327*H327</f>
        <v>0</v>
      </c>
      <c r="Q327" s="148">
        <v>9.3000000000000005E-4</v>
      </c>
      <c r="R327" s="148">
        <f>Q327*H327</f>
        <v>2.7899999999999999E-3</v>
      </c>
      <c r="S327" s="148">
        <v>0</v>
      </c>
      <c r="T327" s="149">
        <f>S327*H327</f>
        <v>0</v>
      </c>
      <c r="AR327" s="150" t="s">
        <v>417</v>
      </c>
      <c r="AT327" s="150" t="s">
        <v>309</v>
      </c>
      <c r="AU327" s="150" t="s">
        <v>314</v>
      </c>
      <c r="AY327" s="18" t="s">
        <v>307</v>
      </c>
      <c r="BE327" s="151">
        <f>IF(N327="základní",J327,0)</f>
        <v>0</v>
      </c>
      <c r="BF327" s="151">
        <f>IF(N327="snížená",J327,0)</f>
        <v>0</v>
      </c>
      <c r="BG327" s="151">
        <f>IF(N327="zákl. přenesená",J327,0)</f>
        <v>0</v>
      </c>
      <c r="BH327" s="151">
        <f>IF(N327="sníž. přenesená",J327,0)</f>
        <v>0</v>
      </c>
      <c r="BI327" s="151">
        <f>IF(N327="nulová",J327,0)</f>
        <v>0</v>
      </c>
      <c r="BJ327" s="18" t="s">
        <v>82</v>
      </c>
      <c r="BK327" s="151">
        <f>ROUND(I327*H327,2)</f>
        <v>0</v>
      </c>
      <c r="BL327" s="18" t="s">
        <v>417</v>
      </c>
      <c r="BM327" s="150" t="s">
        <v>4962</v>
      </c>
    </row>
    <row r="328" spans="2:65" s="1" customFormat="1" ht="19.5">
      <c r="B328" s="33"/>
      <c r="D328" s="152" t="s">
        <v>316</v>
      </c>
      <c r="F328" s="153" t="s">
        <v>4963</v>
      </c>
      <c r="I328" s="154"/>
      <c r="L328" s="33"/>
      <c r="M328" s="155"/>
      <c r="T328" s="57"/>
      <c r="AT328" s="18" t="s">
        <v>316</v>
      </c>
      <c r="AU328" s="18" t="s">
        <v>314</v>
      </c>
    </row>
    <row r="329" spans="2:65" s="1" customFormat="1" ht="24.2" customHeight="1">
      <c r="B329" s="33"/>
      <c r="C329" s="139" t="s">
        <v>813</v>
      </c>
      <c r="D329" s="139" t="s">
        <v>309</v>
      </c>
      <c r="E329" s="140" t="s">
        <v>4964</v>
      </c>
      <c r="F329" s="141" t="s">
        <v>4965</v>
      </c>
      <c r="G329" s="142" t="s">
        <v>405</v>
      </c>
      <c r="H329" s="143">
        <v>1</v>
      </c>
      <c r="I329" s="144"/>
      <c r="J329" s="145">
        <f>ROUND(I329*H329,2)</f>
        <v>0</v>
      </c>
      <c r="K329" s="141" t="s">
        <v>313</v>
      </c>
      <c r="L329" s="33"/>
      <c r="M329" s="146" t="s">
        <v>1</v>
      </c>
      <c r="N329" s="147" t="s">
        <v>40</v>
      </c>
      <c r="P329" s="148">
        <f>O329*H329</f>
        <v>0</v>
      </c>
      <c r="Q329" s="148">
        <v>2.2799999999999999E-3</v>
      </c>
      <c r="R329" s="148">
        <f>Q329*H329</f>
        <v>2.2799999999999999E-3</v>
      </c>
      <c r="S329" s="148">
        <v>0</v>
      </c>
      <c r="T329" s="149">
        <f>S329*H329</f>
        <v>0</v>
      </c>
      <c r="AR329" s="150" t="s">
        <v>417</v>
      </c>
      <c r="AT329" s="150" t="s">
        <v>309</v>
      </c>
      <c r="AU329" s="150" t="s">
        <v>314</v>
      </c>
      <c r="AY329" s="18" t="s">
        <v>307</v>
      </c>
      <c r="BE329" s="151">
        <f>IF(N329="základní",J329,0)</f>
        <v>0</v>
      </c>
      <c r="BF329" s="151">
        <f>IF(N329="snížená",J329,0)</f>
        <v>0</v>
      </c>
      <c r="BG329" s="151">
        <f>IF(N329="zákl. přenesená",J329,0)</f>
        <v>0</v>
      </c>
      <c r="BH329" s="151">
        <f>IF(N329="sníž. přenesená",J329,0)</f>
        <v>0</v>
      </c>
      <c r="BI329" s="151">
        <f>IF(N329="nulová",J329,0)</f>
        <v>0</v>
      </c>
      <c r="BJ329" s="18" t="s">
        <v>82</v>
      </c>
      <c r="BK329" s="151">
        <f>ROUND(I329*H329,2)</f>
        <v>0</v>
      </c>
      <c r="BL329" s="18" t="s">
        <v>417</v>
      </c>
      <c r="BM329" s="150" t="s">
        <v>4966</v>
      </c>
    </row>
    <row r="330" spans="2:65" s="1" customFormat="1" ht="19.5">
      <c r="B330" s="33"/>
      <c r="D330" s="152" t="s">
        <v>316</v>
      </c>
      <c r="F330" s="153" t="s">
        <v>4967</v>
      </c>
      <c r="I330" s="154"/>
      <c r="L330" s="33"/>
      <c r="M330" s="155"/>
      <c r="T330" s="57"/>
      <c r="AT330" s="18" t="s">
        <v>316</v>
      </c>
      <c r="AU330" s="18" t="s">
        <v>314</v>
      </c>
    </row>
    <row r="331" spans="2:65" s="1" customFormat="1" ht="24.2" customHeight="1">
      <c r="B331" s="33"/>
      <c r="C331" s="139" t="s">
        <v>819</v>
      </c>
      <c r="D331" s="139" t="s">
        <v>309</v>
      </c>
      <c r="E331" s="140" t="s">
        <v>4968</v>
      </c>
      <c r="F331" s="141" t="s">
        <v>4969</v>
      </c>
      <c r="G331" s="142" t="s">
        <v>405</v>
      </c>
      <c r="H331" s="143">
        <v>1</v>
      </c>
      <c r="I331" s="144"/>
      <c r="J331" s="145">
        <f>ROUND(I331*H331,2)</f>
        <v>0</v>
      </c>
      <c r="K331" s="141" t="s">
        <v>1</v>
      </c>
      <c r="L331" s="33"/>
      <c r="M331" s="146" t="s">
        <v>1</v>
      </c>
      <c r="N331" s="147" t="s">
        <v>40</v>
      </c>
      <c r="P331" s="148">
        <f>O331*H331</f>
        <v>0</v>
      </c>
      <c r="Q331" s="148">
        <v>2.33E-3</v>
      </c>
      <c r="R331" s="148">
        <f>Q331*H331</f>
        <v>2.33E-3</v>
      </c>
      <c r="S331" s="148">
        <v>0</v>
      </c>
      <c r="T331" s="149">
        <f>S331*H331</f>
        <v>0</v>
      </c>
      <c r="AR331" s="150" t="s">
        <v>417</v>
      </c>
      <c r="AT331" s="150" t="s">
        <v>309</v>
      </c>
      <c r="AU331" s="150" t="s">
        <v>314</v>
      </c>
      <c r="AY331" s="18" t="s">
        <v>307</v>
      </c>
      <c r="BE331" s="151">
        <f>IF(N331="základní",J331,0)</f>
        <v>0</v>
      </c>
      <c r="BF331" s="151">
        <f>IF(N331="snížená",J331,0)</f>
        <v>0</v>
      </c>
      <c r="BG331" s="151">
        <f>IF(N331="zákl. přenesená",J331,0)</f>
        <v>0</v>
      </c>
      <c r="BH331" s="151">
        <f>IF(N331="sníž. přenesená",J331,0)</f>
        <v>0</v>
      </c>
      <c r="BI331" s="151">
        <f>IF(N331="nulová",J331,0)</f>
        <v>0</v>
      </c>
      <c r="BJ331" s="18" t="s">
        <v>82</v>
      </c>
      <c r="BK331" s="151">
        <f>ROUND(I331*H331,2)</f>
        <v>0</v>
      </c>
      <c r="BL331" s="18" t="s">
        <v>417</v>
      </c>
      <c r="BM331" s="150" t="s">
        <v>4970</v>
      </c>
    </row>
    <row r="332" spans="2:65" s="1" customFormat="1" ht="19.5">
      <c r="B332" s="33"/>
      <c r="D332" s="152" t="s">
        <v>316</v>
      </c>
      <c r="F332" s="153" t="s">
        <v>4971</v>
      </c>
      <c r="I332" s="154"/>
      <c r="L332" s="33"/>
      <c r="M332" s="155"/>
      <c r="T332" s="57"/>
      <c r="AT332" s="18" t="s">
        <v>316</v>
      </c>
      <c r="AU332" s="18" t="s">
        <v>314</v>
      </c>
    </row>
    <row r="333" spans="2:65" s="1" customFormat="1" ht="21.75" customHeight="1">
      <c r="B333" s="33"/>
      <c r="C333" s="139" t="s">
        <v>824</v>
      </c>
      <c r="D333" s="139" t="s">
        <v>309</v>
      </c>
      <c r="E333" s="140" t="s">
        <v>4972</v>
      </c>
      <c r="F333" s="141" t="s">
        <v>4973</v>
      </c>
      <c r="G333" s="142" t="s">
        <v>405</v>
      </c>
      <c r="H333" s="143">
        <v>4</v>
      </c>
      <c r="I333" s="144"/>
      <c r="J333" s="145">
        <f>ROUND(I333*H333,2)</f>
        <v>0</v>
      </c>
      <c r="K333" s="141" t="s">
        <v>313</v>
      </c>
      <c r="L333" s="33"/>
      <c r="M333" s="146" t="s">
        <v>1</v>
      </c>
      <c r="N333" s="147" t="s">
        <v>40</v>
      </c>
      <c r="P333" s="148">
        <f>O333*H333</f>
        <v>0</v>
      </c>
      <c r="Q333" s="148">
        <v>3.4000000000000002E-4</v>
      </c>
      <c r="R333" s="148">
        <f>Q333*H333</f>
        <v>1.3600000000000001E-3</v>
      </c>
      <c r="S333" s="148">
        <v>0</v>
      </c>
      <c r="T333" s="149">
        <f>S333*H333</f>
        <v>0</v>
      </c>
      <c r="AR333" s="150" t="s">
        <v>417</v>
      </c>
      <c r="AT333" s="150" t="s">
        <v>309</v>
      </c>
      <c r="AU333" s="150" t="s">
        <v>314</v>
      </c>
      <c r="AY333" s="18" t="s">
        <v>307</v>
      </c>
      <c r="BE333" s="151">
        <f>IF(N333="základní",J333,0)</f>
        <v>0</v>
      </c>
      <c r="BF333" s="151">
        <f>IF(N333="snížená",J333,0)</f>
        <v>0</v>
      </c>
      <c r="BG333" s="151">
        <f>IF(N333="zákl. přenesená",J333,0)</f>
        <v>0</v>
      </c>
      <c r="BH333" s="151">
        <f>IF(N333="sníž. přenesená",J333,0)</f>
        <v>0</v>
      </c>
      <c r="BI333" s="151">
        <f>IF(N333="nulová",J333,0)</f>
        <v>0</v>
      </c>
      <c r="BJ333" s="18" t="s">
        <v>82</v>
      </c>
      <c r="BK333" s="151">
        <f>ROUND(I333*H333,2)</f>
        <v>0</v>
      </c>
      <c r="BL333" s="18" t="s">
        <v>417</v>
      </c>
      <c r="BM333" s="150" t="s">
        <v>4974</v>
      </c>
    </row>
    <row r="334" spans="2:65" s="1" customFormat="1" ht="19.5">
      <c r="B334" s="33"/>
      <c r="D334" s="152" t="s">
        <v>316</v>
      </c>
      <c r="F334" s="153" t="s">
        <v>4975</v>
      </c>
      <c r="I334" s="154"/>
      <c r="L334" s="33"/>
      <c r="M334" s="155"/>
      <c r="T334" s="57"/>
      <c r="AT334" s="18" t="s">
        <v>316</v>
      </c>
      <c r="AU334" s="18" t="s">
        <v>314</v>
      </c>
    </row>
    <row r="335" spans="2:65" s="1" customFormat="1" ht="21.75" customHeight="1">
      <c r="B335" s="33"/>
      <c r="C335" s="139" t="s">
        <v>831</v>
      </c>
      <c r="D335" s="139" t="s">
        <v>309</v>
      </c>
      <c r="E335" s="140" t="s">
        <v>4976</v>
      </c>
      <c r="F335" s="141" t="s">
        <v>4977</v>
      </c>
      <c r="G335" s="142" t="s">
        <v>405</v>
      </c>
      <c r="H335" s="143">
        <v>4</v>
      </c>
      <c r="I335" s="144"/>
      <c r="J335" s="145">
        <f>ROUND(I335*H335,2)</f>
        <v>0</v>
      </c>
      <c r="K335" s="141" t="s">
        <v>313</v>
      </c>
      <c r="L335" s="33"/>
      <c r="M335" s="146" t="s">
        <v>1</v>
      </c>
      <c r="N335" s="147" t="s">
        <v>40</v>
      </c>
      <c r="P335" s="148">
        <f>O335*H335</f>
        <v>0</v>
      </c>
      <c r="Q335" s="148">
        <v>5.0000000000000001E-4</v>
      </c>
      <c r="R335" s="148">
        <f>Q335*H335</f>
        <v>2E-3</v>
      </c>
      <c r="S335" s="148">
        <v>0</v>
      </c>
      <c r="T335" s="149">
        <f>S335*H335</f>
        <v>0</v>
      </c>
      <c r="AR335" s="150" t="s">
        <v>417</v>
      </c>
      <c r="AT335" s="150" t="s">
        <v>309</v>
      </c>
      <c r="AU335" s="150" t="s">
        <v>314</v>
      </c>
      <c r="AY335" s="18" t="s">
        <v>307</v>
      </c>
      <c r="BE335" s="151">
        <f>IF(N335="základní",J335,0)</f>
        <v>0</v>
      </c>
      <c r="BF335" s="151">
        <f>IF(N335="snížená",J335,0)</f>
        <v>0</v>
      </c>
      <c r="BG335" s="151">
        <f>IF(N335="zákl. přenesená",J335,0)</f>
        <v>0</v>
      </c>
      <c r="BH335" s="151">
        <f>IF(N335="sníž. přenesená",J335,0)</f>
        <v>0</v>
      </c>
      <c r="BI335" s="151">
        <f>IF(N335="nulová",J335,0)</f>
        <v>0</v>
      </c>
      <c r="BJ335" s="18" t="s">
        <v>82</v>
      </c>
      <c r="BK335" s="151">
        <f>ROUND(I335*H335,2)</f>
        <v>0</v>
      </c>
      <c r="BL335" s="18" t="s">
        <v>417</v>
      </c>
      <c r="BM335" s="150" t="s">
        <v>4978</v>
      </c>
    </row>
    <row r="336" spans="2:65" s="1" customFormat="1" ht="19.5">
      <c r="B336" s="33"/>
      <c r="D336" s="152" t="s">
        <v>316</v>
      </c>
      <c r="F336" s="153" t="s">
        <v>4979</v>
      </c>
      <c r="I336" s="154"/>
      <c r="L336" s="33"/>
      <c r="M336" s="155"/>
      <c r="T336" s="57"/>
      <c r="AT336" s="18" t="s">
        <v>316</v>
      </c>
      <c r="AU336" s="18" t="s">
        <v>314</v>
      </c>
    </row>
    <row r="337" spans="2:65" s="1" customFormat="1" ht="24.2" customHeight="1">
      <c r="B337" s="33"/>
      <c r="C337" s="139" t="s">
        <v>837</v>
      </c>
      <c r="D337" s="139" t="s">
        <v>309</v>
      </c>
      <c r="E337" s="140" t="s">
        <v>4980</v>
      </c>
      <c r="F337" s="141" t="s">
        <v>4981</v>
      </c>
      <c r="G337" s="142" t="s">
        <v>405</v>
      </c>
      <c r="H337" s="143">
        <v>8</v>
      </c>
      <c r="I337" s="144"/>
      <c r="J337" s="145">
        <f>ROUND(I337*H337,2)</f>
        <v>0</v>
      </c>
      <c r="K337" s="141" t="s">
        <v>313</v>
      </c>
      <c r="L337" s="33"/>
      <c r="M337" s="146" t="s">
        <v>1</v>
      </c>
      <c r="N337" s="147" t="s">
        <v>40</v>
      </c>
      <c r="P337" s="148">
        <f>O337*H337</f>
        <v>0</v>
      </c>
      <c r="Q337" s="148">
        <v>6.9999999999999999E-4</v>
      </c>
      <c r="R337" s="148">
        <f>Q337*H337</f>
        <v>5.5999999999999999E-3</v>
      </c>
      <c r="S337" s="148">
        <v>0</v>
      </c>
      <c r="T337" s="149">
        <f>S337*H337</f>
        <v>0</v>
      </c>
      <c r="AR337" s="150" t="s">
        <v>417</v>
      </c>
      <c r="AT337" s="150" t="s">
        <v>309</v>
      </c>
      <c r="AU337" s="150" t="s">
        <v>314</v>
      </c>
      <c r="AY337" s="18" t="s">
        <v>307</v>
      </c>
      <c r="BE337" s="151">
        <f>IF(N337="základní",J337,0)</f>
        <v>0</v>
      </c>
      <c r="BF337" s="151">
        <f>IF(N337="snížená",J337,0)</f>
        <v>0</v>
      </c>
      <c r="BG337" s="151">
        <f>IF(N337="zákl. přenesená",J337,0)</f>
        <v>0</v>
      </c>
      <c r="BH337" s="151">
        <f>IF(N337="sníž. přenesená",J337,0)</f>
        <v>0</v>
      </c>
      <c r="BI337" s="151">
        <f>IF(N337="nulová",J337,0)</f>
        <v>0</v>
      </c>
      <c r="BJ337" s="18" t="s">
        <v>82</v>
      </c>
      <c r="BK337" s="151">
        <f>ROUND(I337*H337,2)</f>
        <v>0</v>
      </c>
      <c r="BL337" s="18" t="s">
        <v>417</v>
      </c>
      <c r="BM337" s="150" t="s">
        <v>4982</v>
      </c>
    </row>
    <row r="338" spans="2:65" s="1" customFormat="1" ht="19.5">
      <c r="B338" s="33"/>
      <c r="D338" s="152" t="s">
        <v>316</v>
      </c>
      <c r="F338" s="153" t="s">
        <v>4983</v>
      </c>
      <c r="I338" s="154"/>
      <c r="L338" s="33"/>
      <c r="M338" s="155"/>
      <c r="T338" s="57"/>
      <c r="AT338" s="18" t="s">
        <v>316</v>
      </c>
      <c r="AU338" s="18" t="s">
        <v>314</v>
      </c>
    </row>
    <row r="339" spans="2:65" s="1" customFormat="1" ht="24.2" customHeight="1">
      <c r="B339" s="33"/>
      <c r="C339" s="139" t="s">
        <v>845</v>
      </c>
      <c r="D339" s="139" t="s">
        <v>309</v>
      </c>
      <c r="E339" s="140" t="s">
        <v>4984</v>
      </c>
      <c r="F339" s="141" t="s">
        <v>4985</v>
      </c>
      <c r="G339" s="142" t="s">
        <v>405</v>
      </c>
      <c r="H339" s="143">
        <v>4</v>
      </c>
      <c r="I339" s="144"/>
      <c r="J339" s="145">
        <f>ROUND(I339*H339,2)</f>
        <v>0</v>
      </c>
      <c r="K339" s="141" t="s">
        <v>313</v>
      </c>
      <c r="L339" s="33"/>
      <c r="M339" s="146" t="s">
        <v>1</v>
      </c>
      <c r="N339" s="147" t="s">
        <v>40</v>
      </c>
      <c r="P339" s="148">
        <f>O339*H339</f>
        <v>0</v>
      </c>
      <c r="Q339" s="148">
        <v>1.07E-3</v>
      </c>
      <c r="R339" s="148">
        <f>Q339*H339</f>
        <v>4.28E-3</v>
      </c>
      <c r="S339" s="148">
        <v>0</v>
      </c>
      <c r="T339" s="149">
        <f>S339*H339</f>
        <v>0</v>
      </c>
      <c r="AR339" s="150" t="s">
        <v>417</v>
      </c>
      <c r="AT339" s="150" t="s">
        <v>309</v>
      </c>
      <c r="AU339" s="150" t="s">
        <v>314</v>
      </c>
      <c r="AY339" s="18" t="s">
        <v>307</v>
      </c>
      <c r="BE339" s="151">
        <f>IF(N339="základní",J339,0)</f>
        <v>0</v>
      </c>
      <c r="BF339" s="151">
        <f>IF(N339="snížená",J339,0)</f>
        <v>0</v>
      </c>
      <c r="BG339" s="151">
        <f>IF(N339="zákl. přenesená",J339,0)</f>
        <v>0</v>
      </c>
      <c r="BH339" s="151">
        <f>IF(N339="sníž. přenesená",J339,0)</f>
        <v>0</v>
      </c>
      <c r="BI339" s="151">
        <f>IF(N339="nulová",J339,0)</f>
        <v>0</v>
      </c>
      <c r="BJ339" s="18" t="s">
        <v>82</v>
      </c>
      <c r="BK339" s="151">
        <f>ROUND(I339*H339,2)</f>
        <v>0</v>
      </c>
      <c r="BL339" s="18" t="s">
        <v>417</v>
      </c>
      <c r="BM339" s="150" t="s">
        <v>4986</v>
      </c>
    </row>
    <row r="340" spans="2:65" s="1" customFormat="1" ht="19.5">
      <c r="B340" s="33"/>
      <c r="D340" s="152" t="s">
        <v>316</v>
      </c>
      <c r="F340" s="153" t="s">
        <v>4987</v>
      </c>
      <c r="I340" s="154"/>
      <c r="L340" s="33"/>
      <c r="M340" s="155"/>
      <c r="T340" s="57"/>
      <c r="AT340" s="18" t="s">
        <v>316</v>
      </c>
      <c r="AU340" s="18" t="s">
        <v>314</v>
      </c>
    </row>
    <row r="341" spans="2:65" s="1" customFormat="1" ht="21.75" customHeight="1">
      <c r="B341" s="33"/>
      <c r="C341" s="139" t="s">
        <v>852</v>
      </c>
      <c r="D341" s="139" t="s">
        <v>309</v>
      </c>
      <c r="E341" s="140" t="s">
        <v>4912</v>
      </c>
      <c r="F341" s="141" t="s">
        <v>4913</v>
      </c>
      <c r="G341" s="142" t="s">
        <v>405</v>
      </c>
      <c r="H341" s="143">
        <v>4</v>
      </c>
      <c r="I341" s="144"/>
      <c r="J341" s="145">
        <f>ROUND(I341*H341,2)</f>
        <v>0</v>
      </c>
      <c r="K341" s="141" t="s">
        <v>313</v>
      </c>
      <c r="L341" s="33"/>
      <c r="M341" s="146" t="s">
        <v>1</v>
      </c>
      <c r="N341" s="147" t="s">
        <v>40</v>
      </c>
      <c r="P341" s="148">
        <f>O341*H341</f>
        <v>0</v>
      </c>
      <c r="Q341" s="148">
        <v>1.6800000000000001E-3</v>
      </c>
      <c r="R341" s="148">
        <f>Q341*H341</f>
        <v>6.7200000000000003E-3</v>
      </c>
      <c r="S341" s="148">
        <v>0</v>
      </c>
      <c r="T341" s="149">
        <f>S341*H341</f>
        <v>0</v>
      </c>
      <c r="AR341" s="150" t="s">
        <v>417</v>
      </c>
      <c r="AT341" s="150" t="s">
        <v>309</v>
      </c>
      <c r="AU341" s="150" t="s">
        <v>314</v>
      </c>
      <c r="AY341" s="18" t="s">
        <v>307</v>
      </c>
      <c r="BE341" s="151">
        <f>IF(N341="základní",J341,0)</f>
        <v>0</v>
      </c>
      <c r="BF341" s="151">
        <f>IF(N341="snížená",J341,0)</f>
        <v>0</v>
      </c>
      <c r="BG341" s="151">
        <f>IF(N341="zákl. přenesená",J341,0)</f>
        <v>0</v>
      </c>
      <c r="BH341" s="151">
        <f>IF(N341="sníž. přenesená",J341,0)</f>
        <v>0</v>
      </c>
      <c r="BI341" s="151">
        <f>IF(N341="nulová",J341,0)</f>
        <v>0</v>
      </c>
      <c r="BJ341" s="18" t="s">
        <v>82</v>
      </c>
      <c r="BK341" s="151">
        <f>ROUND(I341*H341,2)</f>
        <v>0</v>
      </c>
      <c r="BL341" s="18" t="s">
        <v>417</v>
      </c>
      <c r="BM341" s="150" t="s">
        <v>4988</v>
      </c>
    </row>
    <row r="342" spans="2:65" s="1" customFormat="1" ht="19.5">
      <c r="B342" s="33"/>
      <c r="D342" s="152" t="s">
        <v>316</v>
      </c>
      <c r="F342" s="153" t="s">
        <v>4915</v>
      </c>
      <c r="I342" s="154"/>
      <c r="L342" s="33"/>
      <c r="M342" s="155"/>
      <c r="T342" s="57"/>
      <c r="AT342" s="18" t="s">
        <v>316</v>
      </c>
      <c r="AU342" s="18" t="s">
        <v>314</v>
      </c>
    </row>
    <row r="343" spans="2:65" s="1" customFormat="1" ht="21.75" customHeight="1">
      <c r="B343" s="33"/>
      <c r="C343" s="139" t="s">
        <v>860</v>
      </c>
      <c r="D343" s="139" t="s">
        <v>309</v>
      </c>
      <c r="E343" s="140" t="s">
        <v>4989</v>
      </c>
      <c r="F343" s="141" t="s">
        <v>4990</v>
      </c>
      <c r="G343" s="142" t="s">
        <v>405</v>
      </c>
      <c r="H343" s="143">
        <v>2</v>
      </c>
      <c r="I343" s="144"/>
      <c r="J343" s="145">
        <f>ROUND(I343*H343,2)</f>
        <v>0</v>
      </c>
      <c r="K343" s="141" t="s">
        <v>313</v>
      </c>
      <c r="L343" s="33"/>
      <c r="M343" s="146" t="s">
        <v>1</v>
      </c>
      <c r="N343" s="147" t="s">
        <v>40</v>
      </c>
      <c r="P343" s="148">
        <f>O343*H343</f>
        <v>0</v>
      </c>
      <c r="Q343" s="148">
        <v>4.3200000000000001E-3</v>
      </c>
      <c r="R343" s="148">
        <f>Q343*H343</f>
        <v>8.6400000000000001E-3</v>
      </c>
      <c r="S343" s="148">
        <v>0</v>
      </c>
      <c r="T343" s="149">
        <f>S343*H343</f>
        <v>0</v>
      </c>
      <c r="AR343" s="150" t="s">
        <v>417</v>
      </c>
      <c r="AT343" s="150" t="s">
        <v>309</v>
      </c>
      <c r="AU343" s="150" t="s">
        <v>314</v>
      </c>
      <c r="AY343" s="18" t="s">
        <v>307</v>
      </c>
      <c r="BE343" s="151">
        <f>IF(N343="základní",J343,0)</f>
        <v>0</v>
      </c>
      <c r="BF343" s="151">
        <f>IF(N343="snížená",J343,0)</f>
        <v>0</v>
      </c>
      <c r="BG343" s="151">
        <f>IF(N343="zákl. přenesená",J343,0)</f>
        <v>0</v>
      </c>
      <c r="BH343" s="151">
        <f>IF(N343="sníž. přenesená",J343,0)</f>
        <v>0</v>
      </c>
      <c r="BI343" s="151">
        <f>IF(N343="nulová",J343,0)</f>
        <v>0</v>
      </c>
      <c r="BJ343" s="18" t="s">
        <v>82</v>
      </c>
      <c r="BK343" s="151">
        <f>ROUND(I343*H343,2)</f>
        <v>0</v>
      </c>
      <c r="BL343" s="18" t="s">
        <v>417</v>
      </c>
      <c r="BM343" s="150" t="s">
        <v>4991</v>
      </c>
    </row>
    <row r="344" spans="2:65" s="1" customFormat="1" ht="19.5">
      <c r="B344" s="33"/>
      <c r="D344" s="152" t="s">
        <v>316</v>
      </c>
      <c r="F344" s="153" t="s">
        <v>4992</v>
      </c>
      <c r="I344" s="154"/>
      <c r="L344" s="33"/>
      <c r="M344" s="155"/>
      <c r="T344" s="57"/>
      <c r="AT344" s="18" t="s">
        <v>316</v>
      </c>
      <c r="AU344" s="18" t="s">
        <v>314</v>
      </c>
    </row>
    <row r="345" spans="2:65" s="1" customFormat="1" ht="44.25" customHeight="1">
      <c r="B345" s="33"/>
      <c r="C345" s="139" t="s">
        <v>867</v>
      </c>
      <c r="D345" s="139" t="s">
        <v>309</v>
      </c>
      <c r="E345" s="140" t="s">
        <v>4993</v>
      </c>
      <c r="F345" s="141" t="s">
        <v>4994</v>
      </c>
      <c r="G345" s="142" t="s">
        <v>405</v>
      </c>
      <c r="H345" s="143">
        <v>6</v>
      </c>
      <c r="I345" s="144"/>
      <c r="J345" s="145">
        <f>ROUND(I345*H345,2)</f>
        <v>0</v>
      </c>
      <c r="K345" s="141" t="s">
        <v>1</v>
      </c>
      <c r="L345" s="33"/>
      <c r="M345" s="146" t="s">
        <v>1</v>
      </c>
      <c r="N345" s="147" t="s">
        <v>40</v>
      </c>
      <c r="P345" s="148">
        <f>O345*H345</f>
        <v>0</v>
      </c>
      <c r="Q345" s="148">
        <v>0</v>
      </c>
      <c r="R345" s="148">
        <f>Q345*H345</f>
        <v>0</v>
      </c>
      <c r="S345" s="148">
        <v>0</v>
      </c>
      <c r="T345" s="149">
        <f>S345*H345</f>
        <v>0</v>
      </c>
      <c r="AR345" s="150" t="s">
        <v>417</v>
      </c>
      <c r="AT345" s="150" t="s">
        <v>309</v>
      </c>
      <c r="AU345" s="150" t="s">
        <v>314</v>
      </c>
      <c r="AY345" s="18" t="s">
        <v>307</v>
      </c>
      <c r="BE345" s="151">
        <f>IF(N345="základní",J345,0)</f>
        <v>0</v>
      </c>
      <c r="BF345" s="151">
        <f>IF(N345="snížená",J345,0)</f>
        <v>0</v>
      </c>
      <c r="BG345" s="151">
        <f>IF(N345="zákl. přenesená",J345,0)</f>
        <v>0</v>
      </c>
      <c r="BH345" s="151">
        <f>IF(N345="sníž. přenesená",J345,0)</f>
        <v>0</v>
      </c>
      <c r="BI345" s="151">
        <f>IF(N345="nulová",J345,0)</f>
        <v>0</v>
      </c>
      <c r="BJ345" s="18" t="s">
        <v>82</v>
      </c>
      <c r="BK345" s="151">
        <f>ROUND(I345*H345,2)</f>
        <v>0</v>
      </c>
      <c r="BL345" s="18" t="s">
        <v>417</v>
      </c>
      <c r="BM345" s="150" t="s">
        <v>4995</v>
      </c>
    </row>
    <row r="346" spans="2:65" s="1" customFormat="1" ht="29.25">
      <c r="B346" s="33"/>
      <c r="D346" s="152" t="s">
        <v>316</v>
      </c>
      <c r="F346" s="153" t="s">
        <v>4994</v>
      </c>
      <c r="I346" s="154"/>
      <c r="L346" s="33"/>
      <c r="M346" s="155"/>
      <c r="T346" s="57"/>
      <c r="AT346" s="18" t="s">
        <v>316</v>
      </c>
      <c r="AU346" s="18" t="s">
        <v>314</v>
      </c>
    </row>
    <row r="347" spans="2:65" s="1" customFormat="1" ht="16.5" customHeight="1">
      <c r="B347" s="33"/>
      <c r="C347" s="139" t="s">
        <v>875</v>
      </c>
      <c r="D347" s="139" t="s">
        <v>309</v>
      </c>
      <c r="E347" s="140" t="s">
        <v>4996</v>
      </c>
      <c r="F347" s="141" t="s">
        <v>4997</v>
      </c>
      <c r="G347" s="142" t="s">
        <v>405</v>
      </c>
      <c r="H347" s="143">
        <v>2</v>
      </c>
      <c r="I347" s="144"/>
      <c r="J347" s="145">
        <f>ROUND(I347*H347,2)</f>
        <v>0</v>
      </c>
      <c r="K347" s="141" t="s">
        <v>1</v>
      </c>
      <c r="L347" s="33"/>
      <c r="M347" s="146" t="s">
        <v>1</v>
      </c>
      <c r="N347" s="147" t="s">
        <v>40</v>
      </c>
      <c r="P347" s="148">
        <f>O347*H347</f>
        <v>0</v>
      </c>
      <c r="Q347" s="148">
        <v>0</v>
      </c>
      <c r="R347" s="148">
        <f>Q347*H347</f>
        <v>0</v>
      </c>
      <c r="S347" s="148">
        <v>0</v>
      </c>
      <c r="T347" s="149">
        <f>S347*H347</f>
        <v>0</v>
      </c>
      <c r="AR347" s="150" t="s">
        <v>417</v>
      </c>
      <c r="AT347" s="150" t="s">
        <v>309</v>
      </c>
      <c r="AU347" s="150" t="s">
        <v>314</v>
      </c>
      <c r="AY347" s="18" t="s">
        <v>307</v>
      </c>
      <c r="BE347" s="151">
        <f>IF(N347="základní",J347,0)</f>
        <v>0</v>
      </c>
      <c r="BF347" s="151">
        <f>IF(N347="snížená",J347,0)</f>
        <v>0</v>
      </c>
      <c r="BG347" s="151">
        <f>IF(N347="zákl. přenesená",J347,0)</f>
        <v>0</v>
      </c>
      <c r="BH347" s="151">
        <f>IF(N347="sníž. přenesená",J347,0)</f>
        <v>0</v>
      </c>
      <c r="BI347" s="151">
        <f>IF(N347="nulová",J347,0)</f>
        <v>0</v>
      </c>
      <c r="BJ347" s="18" t="s">
        <v>82</v>
      </c>
      <c r="BK347" s="151">
        <f>ROUND(I347*H347,2)</f>
        <v>0</v>
      </c>
      <c r="BL347" s="18" t="s">
        <v>417</v>
      </c>
      <c r="BM347" s="150" t="s">
        <v>4998</v>
      </c>
    </row>
    <row r="348" spans="2:65" s="1" customFormat="1" ht="11.25">
      <c r="B348" s="33"/>
      <c r="D348" s="152" t="s">
        <v>316</v>
      </c>
      <c r="F348" s="153" t="s">
        <v>4997</v>
      </c>
      <c r="I348" s="154"/>
      <c r="L348" s="33"/>
      <c r="M348" s="155"/>
      <c r="T348" s="57"/>
      <c r="AT348" s="18" t="s">
        <v>316</v>
      </c>
      <c r="AU348" s="18" t="s">
        <v>314</v>
      </c>
    </row>
    <row r="349" spans="2:65" s="1" customFormat="1" ht="16.5" customHeight="1">
      <c r="B349" s="33"/>
      <c r="C349" s="139" t="s">
        <v>881</v>
      </c>
      <c r="D349" s="139" t="s">
        <v>309</v>
      </c>
      <c r="E349" s="140" t="s">
        <v>4999</v>
      </c>
      <c r="F349" s="141" t="s">
        <v>5000</v>
      </c>
      <c r="G349" s="142" t="s">
        <v>405</v>
      </c>
      <c r="H349" s="143">
        <v>2</v>
      </c>
      <c r="I349" s="144"/>
      <c r="J349" s="145">
        <f>ROUND(I349*H349,2)</f>
        <v>0</v>
      </c>
      <c r="K349" s="141" t="s">
        <v>1</v>
      </c>
      <c r="L349" s="33"/>
      <c r="M349" s="146" t="s">
        <v>1</v>
      </c>
      <c r="N349" s="147" t="s">
        <v>40</v>
      </c>
      <c r="P349" s="148">
        <f>O349*H349</f>
        <v>0</v>
      </c>
      <c r="Q349" s="148">
        <v>0</v>
      </c>
      <c r="R349" s="148">
        <f>Q349*H349</f>
        <v>0</v>
      </c>
      <c r="S349" s="148">
        <v>0</v>
      </c>
      <c r="T349" s="149">
        <f>S349*H349</f>
        <v>0</v>
      </c>
      <c r="AR349" s="150" t="s">
        <v>417</v>
      </c>
      <c r="AT349" s="150" t="s">
        <v>309</v>
      </c>
      <c r="AU349" s="150" t="s">
        <v>314</v>
      </c>
      <c r="AY349" s="18" t="s">
        <v>307</v>
      </c>
      <c r="BE349" s="151">
        <f>IF(N349="základní",J349,0)</f>
        <v>0</v>
      </c>
      <c r="BF349" s="151">
        <f>IF(N349="snížená",J349,0)</f>
        <v>0</v>
      </c>
      <c r="BG349" s="151">
        <f>IF(N349="zákl. přenesená",J349,0)</f>
        <v>0</v>
      </c>
      <c r="BH349" s="151">
        <f>IF(N349="sníž. přenesená",J349,0)</f>
        <v>0</v>
      </c>
      <c r="BI349" s="151">
        <f>IF(N349="nulová",J349,0)</f>
        <v>0</v>
      </c>
      <c r="BJ349" s="18" t="s">
        <v>82</v>
      </c>
      <c r="BK349" s="151">
        <f>ROUND(I349*H349,2)</f>
        <v>0</v>
      </c>
      <c r="BL349" s="18" t="s">
        <v>417</v>
      </c>
      <c r="BM349" s="150" t="s">
        <v>5001</v>
      </c>
    </row>
    <row r="350" spans="2:65" s="1" customFormat="1" ht="11.25">
      <c r="B350" s="33"/>
      <c r="D350" s="152" t="s">
        <v>316</v>
      </c>
      <c r="F350" s="153" t="s">
        <v>5000</v>
      </c>
      <c r="I350" s="154"/>
      <c r="L350" s="33"/>
      <c r="M350" s="155"/>
      <c r="T350" s="57"/>
      <c r="AT350" s="18" t="s">
        <v>316</v>
      </c>
      <c r="AU350" s="18" t="s">
        <v>314</v>
      </c>
    </row>
    <row r="351" spans="2:65" s="1" customFormat="1" ht="16.5" customHeight="1">
      <c r="B351" s="33"/>
      <c r="C351" s="139" t="s">
        <v>887</v>
      </c>
      <c r="D351" s="139" t="s">
        <v>309</v>
      </c>
      <c r="E351" s="140" t="s">
        <v>5002</v>
      </c>
      <c r="F351" s="141" t="s">
        <v>5003</v>
      </c>
      <c r="G351" s="142" t="s">
        <v>405</v>
      </c>
      <c r="H351" s="143">
        <v>1</v>
      </c>
      <c r="I351" s="144"/>
      <c r="J351" s="145">
        <f>ROUND(I351*H351,2)</f>
        <v>0</v>
      </c>
      <c r="K351" s="141" t="s">
        <v>1</v>
      </c>
      <c r="L351" s="33"/>
      <c r="M351" s="146" t="s">
        <v>1</v>
      </c>
      <c r="N351" s="147" t="s">
        <v>40</v>
      </c>
      <c r="P351" s="148">
        <f>O351*H351</f>
        <v>0</v>
      </c>
      <c r="Q351" s="148">
        <v>0</v>
      </c>
      <c r="R351" s="148">
        <f>Q351*H351</f>
        <v>0</v>
      </c>
      <c r="S351" s="148">
        <v>0</v>
      </c>
      <c r="T351" s="149">
        <f>S351*H351</f>
        <v>0</v>
      </c>
      <c r="AR351" s="150" t="s">
        <v>417</v>
      </c>
      <c r="AT351" s="150" t="s">
        <v>309</v>
      </c>
      <c r="AU351" s="150" t="s">
        <v>314</v>
      </c>
      <c r="AY351" s="18" t="s">
        <v>307</v>
      </c>
      <c r="BE351" s="151">
        <f>IF(N351="základní",J351,0)</f>
        <v>0</v>
      </c>
      <c r="BF351" s="151">
        <f>IF(N351="snížená",J351,0)</f>
        <v>0</v>
      </c>
      <c r="BG351" s="151">
        <f>IF(N351="zákl. přenesená",J351,0)</f>
        <v>0</v>
      </c>
      <c r="BH351" s="151">
        <f>IF(N351="sníž. přenesená",J351,0)</f>
        <v>0</v>
      </c>
      <c r="BI351" s="151">
        <f>IF(N351="nulová",J351,0)</f>
        <v>0</v>
      </c>
      <c r="BJ351" s="18" t="s">
        <v>82</v>
      </c>
      <c r="BK351" s="151">
        <f>ROUND(I351*H351,2)</f>
        <v>0</v>
      </c>
      <c r="BL351" s="18" t="s">
        <v>417</v>
      </c>
      <c r="BM351" s="150" t="s">
        <v>5004</v>
      </c>
    </row>
    <row r="352" spans="2:65" s="1" customFormat="1" ht="11.25">
      <c r="B352" s="33"/>
      <c r="D352" s="152" t="s">
        <v>316</v>
      </c>
      <c r="F352" s="153" t="s">
        <v>5003</v>
      </c>
      <c r="I352" s="154"/>
      <c r="L352" s="33"/>
      <c r="M352" s="155"/>
      <c r="T352" s="57"/>
      <c r="AT352" s="18" t="s">
        <v>316</v>
      </c>
      <c r="AU352" s="18" t="s">
        <v>314</v>
      </c>
    </row>
    <row r="353" spans="2:65" s="1" customFormat="1" ht="16.5" customHeight="1">
      <c r="B353" s="33"/>
      <c r="C353" s="139" t="s">
        <v>893</v>
      </c>
      <c r="D353" s="139" t="s">
        <v>309</v>
      </c>
      <c r="E353" s="140" t="s">
        <v>5005</v>
      </c>
      <c r="F353" s="141" t="s">
        <v>5006</v>
      </c>
      <c r="G353" s="142" t="s">
        <v>405</v>
      </c>
      <c r="H353" s="143">
        <v>1</v>
      </c>
      <c r="I353" s="144"/>
      <c r="J353" s="145">
        <f>ROUND(I353*H353,2)</f>
        <v>0</v>
      </c>
      <c r="K353" s="141" t="s">
        <v>1</v>
      </c>
      <c r="L353" s="33"/>
      <c r="M353" s="146" t="s">
        <v>1</v>
      </c>
      <c r="N353" s="147" t="s">
        <v>40</v>
      </c>
      <c r="P353" s="148">
        <f>O353*H353</f>
        <v>0</v>
      </c>
      <c r="Q353" s="148">
        <v>0</v>
      </c>
      <c r="R353" s="148">
        <f>Q353*H353</f>
        <v>0</v>
      </c>
      <c r="S353" s="148">
        <v>0</v>
      </c>
      <c r="T353" s="149">
        <f>S353*H353</f>
        <v>0</v>
      </c>
      <c r="AR353" s="150" t="s">
        <v>417</v>
      </c>
      <c r="AT353" s="150" t="s">
        <v>309</v>
      </c>
      <c r="AU353" s="150" t="s">
        <v>314</v>
      </c>
      <c r="AY353" s="18" t="s">
        <v>307</v>
      </c>
      <c r="BE353" s="151">
        <f>IF(N353="základní",J353,0)</f>
        <v>0</v>
      </c>
      <c r="BF353" s="151">
        <f>IF(N353="snížená",J353,0)</f>
        <v>0</v>
      </c>
      <c r="BG353" s="151">
        <f>IF(N353="zákl. přenesená",J353,0)</f>
        <v>0</v>
      </c>
      <c r="BH353" s="151">
        <f>IF(N353="sníž. přenesená",J353,0)</f>
        <v>0</v>
      </c>
      <c r="BI353" s="151">
        <f>IF(N353="nulová",J353,0)</f>
        <v>0</v>
      </c>
      <c r="BJ353" s="18" t="s">
        <v>82</v>
      </c>
      <c r="BK353" s="151">
        <f>ROUND(I353*H353,2)</f>
        <v>0</v>
      </c>
      <c r="BL353" s="18" t="s">
        <v>417</v>
      </c>
      <c r="BM353" s="150" t="s">
        <v>5007</v>
      </c>
    </row>
    <row r="354" spans="2:65" s="1" customFormat="1" ht="11.25">
      <c r="B354" s="33"/>
      <c r="D354" s="152" t="s">
        <v>316</v>
      </c>
      <c r="F354" s="153" t="s">
        <v>5006</v>
      </c>
      <c r="I354" s="154"/>
      <c r="L354" s="33"/>
      <c r="M354" s="155"/>
      <c r="T354" s="57"/>
      <c r="AT354" s="18" t="s">
        <v>316</v>
      </c>
      <c r="AU354" s="18" t="s">
        <v>314</v>
      </c>
    </row>
    <row r="355" spans="2:65" s="1" customFormat="1" ht="16.5" customHeight="1">
      <c r="B355" s="33"/>
      <c r="C355" s="139" t="s">
        <v>899</v>
      </c>
      <c r="D355" s="139" t="s">
        <v>309</v>
      </c>
      <c r="E355" s="140" t="s">
        <v>5008</v>
      </c>
      <c r="F355" s="141" t="s">
        <v>5009</v>
      </c>
      <c r="G355" s="142" t="s">
        <v>405</v>
      </c>
      <c r="H355" s="143">
        <v>1</v>
      </c>
      <c r="I355" s="144"/>
      <c r="J355" s="145">
        <f>ROUND(I355*H355,2)</f>
        <v>0</v>
      </c>
      <c r="K355" s="141" t="s">
        <v>1</v>
      </c>
      <c r="L355" s="33"/>
      <c r="M355" s="146" t="s">
        <v>1</v>
      </c>
      <c r="N355" s="147" t="s">
        <v>40</v>
      </c>
      <c r="P355" s="148">
        <f>O355*H355</f>
        <v>0</v>
      </c>
      <c r="Q355" s="148">
        <v>0</v>
      </c>
      <c r="R355" s="148">
        <f>Q355*H355</f>
        <v>0</v>
      </c>
      <c r="S355" s="148">
        <v>0</v>
      </c>
      <c r="T355" s="149">
        <f>S355*H355</f>
        <v>0</v>
      </c>
      <c r="AR355" s="150" t="s">
        <v>417</v>
      </c>
      <c r="AT355" s="150" t="s">
        <v>309</v>
      </c>
      <c r="AU355" s="150" t="s">
        <v>314</v>
      </c>
      <c r="AY355" s="18" t="s">
        <v>307</v>
      </c>
      <c r="BE355" s="151">
        <f>IF(N355="základní",J355,0)</f>
        <v>0</v>
      </c>
      <c r="BF355" s="151">
        <f>IF(N355="snížená",J355,0)</f>
        <v>0</v>
      </c>
      <c r="BG355" s="151">
        <f>IF(N355="zákl. přenesená",J355,0)</f>
        <v>0</v>
      </c>
      <c r="BH355" s="151">
        <f>IF(N355="sníž. přenesená",J355,0)</f>
        <v>0</v>
      </c>
      <c r="BI355" s="151">
        <f>IF(N355="nulová",J355,0)</f>
        <v>0</v>
      </c>
      <c r="BJ355" s="18" t="s">
        <v>82</v>
      </c>
      <c r="BK355" s="151">
        <f>ROUND(I355*H355,2)</f>
        <v>0</v>
      </c>
      <c r="BL355" s="18" t="s">
        <v>417</v>
      </c>
      <c r="BM355" s="150" t="s">
        <v>5010</v>
      </c>
    </row>
    <row r="356" spans="2:65" s="1" customFormat="1" ht="11.25">
      <c r="B356" s="33"/>
      <c r="D356" s="152" t="s">
        <v>316</v>
      </c>
      <c r="F356" s="153" t="s">
        <v>5009</v>
      </c>
      <c r="I356" s="154"/>
      <c r="L356" s="33"/>
      <c r="M356" s="155"/>
      <c r="T356" s="57"/>
      <c r="AT356" s="18" t="s">
        <v>316</v>
      </c>
      <c r="AU356" s="18" t="s">
        <v>314</v>
      </c>
    </row>
    <row r="357" spans="2:65" s="1" customFormat="1" ht="16.5" customHeight="1">
      <c r="B357" s="33"/>
      <c r="C357" s="139" t="s">
        <v>903</v>
      </c>
      <c r="D357" s="139" t="s">
        <v>309</v>
      </c>
      <c r="E357" s="140" t="s">
        <v>5011</v>
      </c>
      <c r="F357" s="141" t="s">
        <v>5012</v>
      </c>
      <c r="G357" s="142" t="s">
        <v>405</v>
      </c>
      <c r="H357" s="143">
        <v>1</v>
      </c>
      <c r="I357" s="144"/>
      <c r="J357" s="145">
        <f>ROUND(I357*H357,2)</f>
        <v>0</v>
      </c>
      <c r="K357" s="141" t="s">
        <v>1</v>
      </c>
      <c r="L357" s="33"/>
      <c r="M357" s="146" t="s">
        <v>1</v>
      </c>
      <c r="N357" s="147" t="s">
        <v>40</v>
      </c>
      <c r="P357" s="148">
        <f>O357*H357</f>
        <v>0</v>
      </c>
      <c r="Q357" s="148">
        <v>0</v>
      </c>
      <c r="R357" s="148">
        <f>Q357*H357</f>
        <v>0</v>
      </c>
      <c r="S357" s="148">
        <v>0</v>
      </c>
      <c r="T357" s="149">
        <f>S357*H357</f>
        <v>0</v>
      </c>
      <c r="AR357" s="150" t="s">
        <v>417</v>
      </c>
      <c r="AT357" s="150" t="s">
        <v>309</v>
      </c>
      <c r="AU357" s="150" t="s">
        <v>314</v>
      </c>
      <c r="AY357" s="18" t="s">
        <v>307</v>
      </c>
      <c r="BE357" s="151">
        <f>IF(N357="základní",J357,0)</f>
        <v>0</v>
      </c>
      <c r="BF357" s="151">
        <f>IF(N357="snížená",J357,0)</f>
        <v>0</v>
      </c>
      <c r="BG357" s="151">
        <f>IF(N357="zákl. přenesená",J357,0)</f>
        <v>0</v>
      </c>
      <c r="BH357" s="151">
        <f>IF(N357="sníž. přenesená",J357,0)</f>
        <v>0</v>
      </c>
      <c r="BI357" s="151">
        <f>IF(N357="nulová",J357,0)</f>
        <v>0</v>
      </c>
      <c r="BJ357" s="18" t="s">
        <v>82</v>
      </c>
      <c r="BK357" s="151">
        <f>ROUND(I357*H357,2)</f>
        <v>0</v>
      </c>
      <c r="BL357" s="18" t="s">
        <v>417</v>
      </c>
      <c r="BM357" s="150" t="s">
        <v>5013</v>
      </c>
    </row>
    <row r="358" spans="2:65" s="1" customFormat="1" ht="11.25">
      <c r="B358" s="33"/>
      <c r="D358" s="152" t="s">
        <v>316</v>
      </c>
      <c r="F358" s="153" t="s">
        <v>5012</v>
      </c>
      <c r="I358" s="154"/>
      <c r="L358" s="33"/>
      <c r="M358" s="155"/>
      <c r="T358" s="57"/>
      <c r="AT358" s="18" t="s">
        <v>316</v>
      </c>
      <c r="AU358" s="18" t="s">
        <v>314</v>
      </c>
    </row>
    <row r="359" spans="2:65" s="1" customFormat="1" ht="24.2" customHeight="1">
      <c r="B359" s="33"/>
      <c r="C359" s="139" t="s">
        <v>918</v>
      </c>
      <c r="D359" s="139" t="s">
        <v>309</v>
      </c>
      <c r="E359" s="140" t="s">
        <v>5014</v>
      </c>
      <c r="F359" s="141" t="s">
        <v>5015</v>
      </c>
      <c r="G359" s="142" t="s">
        <v>405</v>
      </c>
      <c r="H359" s="143">
        <v>14</v>
      </c>
      <c r="I359" s="144"/>
      <c r="J359" s="145">
        <f>ROUND(I359*H359,2)</f>
        <v>0</v>
      </c>
      <c r="K359" s="141" t="s">
        <v>313</v>
      </c>
      <c r="L359" s="33"/>
      <c r="M359" s="146" t="s">
        <v>1</v>
      </c>
      <c r="N359" s="147" t="s">
        <v>40</v>
      </c>
      <c r="P359" s="148">
        <f>O359*H359</f>
        <v>0</v>
      </c>
      <c r="Q359" s="148">
        <v>5.2999999999999998E-4</v>
      </c>
      <c r="R359" s="148">
        <f>Q359*H359</f>
        <v>7.4199999999999995E-3</v>
      </c>
      <c r="S359" s="148">
        <v>0</v>
      </c>
      <c r="T359" s="149">
        <f>S359*H359</f>
        <v>0</v>
      </c>
      <c r="AR359" s="150" t="s">
        <v>417</v>
      </c>
      <c r="AT359" s="150" t="s">
        <v>309</v>
      </c>
      <c r="AU359" s="150" t="s">
        <v>314</v>
      </c>
      <c r="AY359" s="18" t="s">
        <v>307</v>
      </c>
      <c r="BE359" s="151">
        <f>IF(N359="základní",J359,0)</f>
        <v>0</v>
      </c>
      <c r="BF359" s="151">
        <f>IF(N359="snížená",J359,0)</f>
        <v>0</v>
      </c>
      <c r="BG359" s="151">
        <f>IF(N359="zákl. přenesená",J359,0)</f>
        <v>0</v>
      </c>
      <c r="BH359" s="151">
        <f>IF(N359="sníž. přenesená",J359,0)</f>
        <v>0</v>
      </c>
      <c r="BI359" s="151">
        <f>IF(N359="nulová",J359,0)</f>
        <v>0</v>
      </c>
      <c r="BJ359" s="18" t="s">
        <v>82</v>
      </c>
      <c r="BK359" s="151">
        <f>ROUND(I359*H359,2)</f>
        <v>0</v>
      </c>
      <c r="BL359" s="18" t="s">
        <v>417</v>
      </c>
      <c r="BM359" s="150" t="s">
        <v>5016</v>
      </c>
    </row>
    <row r="360" spans="2:65" s="1" customFormat="1" ht="19.5">
      <c r="B360" s="33"/>
      <c r="D360" s="152" t="s">
        <v>316</v>
      </c>
      <c r="F360" s="153" t="s">
        <v>5017</v>
      </c>
      <c r="I360" s="154"/>
      <c r="L360" s="33"/>
      <c r="M360" s="155"/>
      <c r="T360" s="57"/>
      <c r="AT360" s="18" t="s">
        <v>316</v>
      </c>
      <c r="AU360" s="18" t="s">
        <v>314</v>
      </c>
    </row>
    <row r="361" spans="2:65" s="1" customFormat="1" ht="24.2" customHeight="1">
      <c r="B361" s="33"/>
      <c r="C361" s="139" t="s">
        <v>930</v>
      </c>
      <c r="D361" s="139" t="s">
        <v>309</v>
      </c>
      <c r="E361" s="140" t="s">
        <v>5018</v>
      </c>
      <c r="F361" s="141" t="s">
        <v>5019</v>
      </c>
      <c r="G361" s="142" t="s">
        <v>405</v>
      </c>
      <c r="H361" s="143">
        <v>2</v>
      </c>
      <c r="I361" s="144"/>
      <c r="J361" s="145">
        <f>ROUND(I361*H361,2)</f>
        <v>0</v>
      </c>
      <c r="K361" s="141" t="s">
        <v>1</v>
      </c>
      <c r="L361" s="33"/>
      <c r="M361" s="146" t="s">
        <v>1</v>
      </c>
      <c r="N361" s="147" t="s">
        <v>40</v>
      </c>
      <c r="P361" s="148">
        <f>O361*H361</f>
        <v>0</v>
      </c>
      <c r="Q361" s="148">
        <v>1.47E-3</v>
      </c>
      <c r="R361" s="148">
        <f>Q361*H361</f>
        <v>2.9399999999999999E-3</v>
      </c>
      <c r="S361" s="148">
        <v>0</v>
      </c>
      <c r="T361" s="149">
        <f>S361*H361</f>
        <v>0</v>
      </c>
      <c r="AR361" s="150" t="s">
        <v>417</v>
      </c>
      <c r="AT361" s="150" t="s">
        <v>309</v>
      </c>
      <c r="AU361" s="150" t="s">
        <v>314</v>
      </c>
      <c r="AY361" s="18" t="s">
        <v>307</v>
      </c>
      <c r="BE361" s="151">
        <f>IF(N361="základní",J361,0)</f>
        <v>0</v>
      </c>
      <c r="BF361" s="151">
        <f>IF(N361="snížená",J361,0)</f>
        <v>0</v>
      </c>
      <c r="BG361" s="151">
        <f>IF(N361="zákl. přenesená",J361,0)</f>
        <v>0</v>
      </c>
      <c r="BH361" s="151">
        <f>IF(N361="sníž. přenesená",J361,0)</f>
        <v>0</v>
      </c>
      <c r="BI361" s="151">
        <f>IF(N361="nulová",J361,0)</f>
        <v>0</v>
      </c>
      <c r="BJ361" s="18" t="s">
        <v>82</v>
      </c>
      <c r="BK361" s="151">
        <f>ROUND(I361*H361,2)</f>
        <v>0</v>
      </c>
      <c r="BL361" s="18" t="s">
        <v>417</v>
      </c>
      <c r="BM361" s="150" t="s">
        <v>5020</v>
      </c>
    </row>
    <row r="362" spans="2:65" s="1" customFormat="1" ht="19.5">
      <c r="B362" s="33"/>
      <c r="D362" s="152" t="s">
        <v>316</v>
      </c>
      <c r="F362" s="153" t="s">
        <v>5021</v>
      </c>
      <c r="I362" s="154"/>
      <c r="L362" s="33"/>
      <c r="M362" s="155"/>
      <c r="T362" s="57"/>
      <c r="AT362" s="18" t="s">
        <v>316</v>
      </c>
      <c r="AU362" s="18" t="s">
        <v>314</v>
      </c>
    </row>
    <row r="363" spans="2:65" s="16" customFormat="1" ht="20.85" customHeight="1">
      <c r="B363" s="207"/>
      <c r="D363" s="208" t="s">
        <v>74</v>
      </c>
      <c r="E363" s="208" t="s">
        <v>5022</v>
      </c>
      <c r="F363" s="208" t="s">
        <v>4822</v>
      </c>
      <c r="I363" s="209"/>
      <c r="J363" s="210">
        <f>BK363</f>
        <v>0</v>
      </c>
      <c r="L363" s="207"/>
      <c r="M363" s="211"/>
      <c r="P363" s="212">
        <f>SUM(P364:P399)</f>
        <v>0</v>
      </c>
      <c r="R363" s="212">
        <f>SUM(R364:R399)</f>
        <v>3.0309999999999997E-2</v>
      </c>
      <c r="T363" s="213">
        <f>SUM(T364:T399)</f>
        <v>0</v>
      </c>
      <c r="AR363" s="208" t="s">
        <v>82</v>
      </c>
      <c r="AT363" s="214" t="s">
        <v>74</v>
      </c>
      <c r="AU363" s="214" t="s">
        <v>163</v>
      </c>
      <c r="AY363" s="208" t="s">
        <v>307</v>
      </c>
      <c r="BK363" s="215">
        <f>SUM(BK364:BK399)</f>
        <v>0</v>
      </c>
    </row>
    <row r="364" spans="2:65" s="1" customFormat="1" ht="24.2" customHeight="1">
      <c r="B364" s="33"/>
      <c r="C364" s="139" t="s">
        <v>939</v>
      </c>
      <c r="D364" s="139" t="s">
        <v>309</v>
      </c>
      <c r="E364" s="140" t="s">
        <v>4908</v>
      </c>
      <c r="F364" s="141" t="s">
        <v>4909</v>
      </c>
      <c r="G364" s="142" t="s">
        <v>405</v>
      </c>
      <c r="H364" s="143">
        <v>4</v>
      </c>
      <c r="I364" s="144"/>
      <c r="J364" s="145">
        <f>ROUND(I364*H364,2)</f>
        <v>0</v>
      </c>
      <c r="K364" s="141" t="s">
        <v>313</v>
      </c>
      <c r="L364" s="33"/>
      <c r="M364" s="146" t="s">
        <v>1</v>
      </c>
      <c r="N364" s="147" t="s">
        <v>40</v>
      </c>
      <c r="P364" s="148">
        <f>O364*H364</f>
        <v>0</v>
      </c>
      <c r="Q364" s="148">
        <v>2.4000000000000001E-4</v>
      </c>
      <c r="R364" s="148">
        <f>Q364*H364</f>
        <v>9.6000000000000002E-4</v>
      </c>
      <c r="S364" s="148">
        <v>0</v>
      </c>
      <c r="T364" s="149">
        <f>S364*H364</f>
        <v>0</v>
      </c>
      <c r="AR364" s="150" t="s">
        <v>417</v>
      </c>
      <c r="AT364" s="150" t="s">
        <v>309</v>
      </c>
      <c r="AU364" s="150" t="s">
        <v>314</v>
      </c>
      <c r="AY364" s="18" t="s">
        <v>307</v>
      </c>
      <c r="BE364" s="151">
        <f>IF(N364="základní",J364,0)</f>
        <v>0</v>
      </c>
      <c r="BF364" s="151">
        <f>IF(N364="snížená",J364,0)</f>
        <v>0</v>
      </c>
      <c r="BG364" s="151">
        <f>IF(N364="zákl. přenesená",J364,0)</f>
        <v>0</v>
      </c>
      <c r="BH364" s="151">
        <f>IF(N364="sníž. přenesená",J364,0)</f>
        <v>0</v>
      </c>
      <c r="BI364" s="151">
        <f>IF(N364="nulová",J364,0)</f>
        <v>0</v>
      </c>
      <c r="BJ364" s="18" t="s">
        <v>82</v>
      </c>
      <c r="BK364" s="151">
        <f>ROUND(I364*H364,2)</f>
        <v>0</v>
      </c>
      <c r="BL364" s="18" t="s">
        <v>417</v>
      </c>
      <c r="BM364" s="150" t="s">
        <v>5023</v>
      </c>
    </row>
    <row r="365" spans="2:65" s="1" customFormat="1" ht="11.25">
      <c r="B365" s="33"/>
      <c r="D365" s="152" t="s">
        <v>316</v>
      </c>
      <c r="F365" s="153" t="s">
        <v>4911</v>
      </c>
      <c r="I365" s="154"/>
      <c r="L365" s="33"/>
      <c r="M365" s="155"/>
      <c r="T365" s="57"/>
      <c r="AT365" s="18" t="s">
        <v>316</v>
      </c>
      <c r="AU365" s="18" t="s">
        <v>314</v>
      </c>
    </row>
    <row r="366" spans="2:65" s="1" customFormat="1" ht="24.2" customHeight="1">
      <c r="B366" s="33"/>
      <c r="C366" s="139" t="s">
        <v>946</v>
      </c>
      <c r="D366" s="139" t="s">
        <v>309</v>
      </c>
      <c r="E366" s="140" t="s">
        <v>4920</v>
      </c>
      <c r="F366" s="141" t="s">
        <v>4921</v>
      </c>
      <c r="G366" s="142" t="s">
        <v>405</v>
      </c>
      <c r="H366" s="143">
        <v>8</v>
      </c>
      <c r="I366" s="144"/>
      <c r="J366" s="145">
        <f>ROUND(I366*H366,2)</f>
        <v>0</v>
      </c>
      <c r="K366" s="141" t="s">
        <v>313</v>
      </c>
      <c r="L366" s="33"/>
      <c r="M366" s="146" t="s">
        <v>1</v>
      </c>
      <c r="N366" s="147" t="s">
        <v>40</v>
      </c>
      <c r="P366" s="148">
        <f>O366*H366</f>
        <v>0</v>
      </c>
      <c r="Q366" s="148">
        <v>2.2000000000000001E-4</v>
      </c>
      <c r="R366" s="148">
        <f>Q366*H366</f>
        <v>1.7600000000000001E-3</v>
      </c>
      <c r="S366" s="148">
        <v>0</v>
      </c>
      <c r="T366" s="149">
        <f>S366*H366</f>
        <v>0</v>
      </c>
      <c r="AR366" s="150" t="s">
        <v>417</v>
      </c>
      <c r="AT366" s="150" t="s">
        <v>309</v>
      </c>
      <c r="AU366" s="150" t="s">
        <v>314</v>
      </c>
      <c r="AY366" s="18" t="s">
        <v>307</v>
      </c>
      <c r="BE366" s="151">
        <f>IF(N366="základní",J366,0)</f>
        <v>0</v>
      </c>
      <c r="BF366" s="151">
        <f>IF(N366="snížená",J366,0)</f>
        <v>0</v>
      </c>
      <c r="BG366" s="151">
        <f>IF(N366="zákl. přenesená",J366,0)</f>
        <v>0</v>
      </c>
      <c r="BH366" s="151">
        <f>IF(N366="sníž. přenesená",J366,0)</f>
        <v>0</v>
      </c>
      <c r="BI366" s="151">
        <f>IF(N366="nulová",J366,0)</f>
        <v>0</v>
      </c>
      <c r="BJ366" s="18" t="s">
        <v>82</v>
      </c>
      <c r="BK366" s="151">
        <f>ROUND(I366*H366,2)</f>
        <v>0</v>
      </c>
      <c r="BL366" s="18" t="s">
        <v>417</v>
      </c>
      <c r="BM366" s="150" t="s">
        <v>5024</v>
      </c>
    </row>
    <row r="367" spans="2:65" s="1" customFormat="1" ht="11.25">
      <c r="B367" s="33"/>
      <c r="D367" s="152" t="s">
        <v>316</v>
      </c>
      <c r="F367" s="153" t="s">
        <v>4923</v>
      </c>
      <c r="I367" s="154"/>
      <c r="L367" s="33"/>
      <c r="M367" s="155"/>
      <c r="T367" s="57"/>
      <c r="AT367" s="18" t="s">
        <v>316</v>
      </c>
      <c r="AU367" s="18" t="s">
        <v>314</v>
      </c>
    </row>
    <row r="368" spans="2:65" s="1" customFormat="1" ht="21.75" customHeight="1">
      <c r="B368" s="33"/>
      <c r="C368" s="139" t="s">
        <v>951</v>
      </c>
      <c r="D368" s="139" t="s">
        <v>309</v>
      </c>
      <c r="E368" s="140" t="s">
        <v>5025</v>
      </c>
      <c r="F368" s="141" t="s">
        <v>5026</v>
      </c>
      <c r="G368" s="142" t="s">
        <v>405</v>
      </c>
      <c r="H368" s="143">
        <v>1</v>
      </c>
      <c r="I368" s="144"/>
      <c r="J368" s="145">
        <f>ROUND(I368*H368,2)</f>
        <v>0</v>
      </c>
      <c r="K368" s="141" t="s">
        <v>313</v>
      </c>
      <c r="L368" s="33"/>
      <c r="M368" s="146" t="s">
        <v>1</v>
      </c>
      <c r="N368" s="147" t="s">
        <v>40</v>
      </c>
      <c r="P368" s="148">
        <f>O368*H368</f>
        <v>0</v>
      </c>
      <c r="Q368" s="148">
        <v>5.2999999999999998E-4</v>
      </c>
      <c r="R368" s="148">
        <f>Q368*H368</f>
        <v>5.2999999999999998E-4</v>
      </c>
      <c r="S368" s="148">
        <v>0</v>
      </c>
      <c r="T368" s="149">
        <f>S368*H368</f>
        <v>0</v>
      </c>
      <c r="AR368" s="150" t="s">
        <v>417</v>
      </c>
      <c r="AT368" s="150" t="s">
        <v>309</v>
      </c>
      <c r="AU368" s="150" t="s">
        <v>314</v>
      </c>
      <c r="AY368" s="18" t="s">
        <v>307</v>
      </c>
      <c r="BE368" s="151">
        <f>IF(N368="základní",J368,0)</f>
        <v>0</v>
      </c>
      <c r="BF368" s="151">
        <f>IF(N368="snížená",J368,0)</f>
        <v>0</v>
      </c>
      <c r="BG368" s="151">
        <f>IF(N368="zákl. přenesená",J368,0)</f>
        <v>0</v>
      </c>
      <c r="BH368" s="151">
        <f>IF(N368="sníž. přenesená",J368,0)</f>
        <v>0</v>
      </c>
      <c r="BI368" s="151">
        <f>IF(N368="nulová",J368,0)</f>
        <v>0</v>
      </c>
      <c r="BJ368" s="18" t="s">
        <v>82</v>
      </c>
      <c r="BK368" s="151">
        <f>ROUND(I368*H368,2)</f>
        <v>0</v>
      </c>
      <c r="BL368" s="18" t="s">
        <v>417</v>
      </c>
      <c r="BM368" s="150" t="s">
        <v>5027</v>
      </c>
    </row>
    <row r="369" spans="2:65" s="1" customFormat="1" ht="11.25">
      <c r="B369" s="33"/>
      <c r="D369" s="152" t="s">
        <v>316</v>
      </c>
      <c r="F369" s="153" t="s">
        <v>5028</v>
      </c>
      <c r="I369" s="154"/>
      <c r="L369" s="33"/>
      <c r="M369" s="155"/>
      <c r="T369" s="57"/>
      <c r="AT369" s="18" t="s">
        <v>316</v>
      </c>
      <c r="AU369" s="18" t="s">
        <v>314</v>
      </c>
    </row>
    <row r="370" spans="2:65" s="1" customFormat="1" ht="21.75" customHeight="1">
      <c r="B370" s="33"/>
      <c r="C370" s="139" t="s">
        <v>956</v>
      </c>
      <c r="D370" s="139" t="s">
        <v>309</v>
      </c>
      <c r="E370" s="140" t="s">
        <v>4928</v>
      </c>
      <c r="F370" s="141" t="s">
        <v>4929</v>
      </c>
      <c r="G370" s="142" t="s">
        <v>405</v>
      </c>
      <c r="H370" s="143">
        <v>2</v>
      </c>
      <c r="I370" s="144"/>
      <c r="J370" s="145">
        <f>ROUND(I370*H370,2)</f>
        <v>0</v>
      </c>
      <c r="K370" s="141" t="s">
        <v>313</v>
      </c>
      <c r="L370" s="33"/>
      <c r="M370" s="146" t="s">
        <v>1</v>
      </c>
      <c r="N370" s="147" t="s">
        <v>40</v>
      </c>
      <c r="P370" s="148">
        <f>O370*H370</f>
        <v>0</v>
      </c>
      <c r="Q370" s="148">
        <v>5.8E-4</v>
      </c>
      <c r="R370" s="148">
        <f>Q370*H370</f>
        <v>1.16E-3</v>
      </c>
      <c r="S370" s="148">
        <v>0</v>
      </c>
      <c r="T370" s="149">
        <f>S370*H370</f>
        <v>0</v>
      </c>
      <c r="AR370" s="150" t="s">
        <v>417</v>
      </c>
      <c r="AT370" s="150" t="s">
        <v>309</v>
      </c>
      <c r="AU370" s="150" t="s">
        <v>314</v>
      </c>
      <c r="AY370" s="18" t="s">
        <v>307</v>
      </c>
      <c r="BE370" s="151">
        <f>IF(N370="základní",J370,0)</f>
        <v>0</v>
      </c>
      <c r="BF370" s="151">
        <f>IF(N370="snížená",J370,0)</f>
        <v>0</v>
      </c>
      <c r="BG370" s="151">
        <f>IF(N370="zákl. přenesená",J370,0)</f>
        <v>0</v>
      </c>
      <c r="BH370" s="151">
        <f>IF(N370="sníž. přenesená",J370,0)</f>
        <v>0</v>
      </c>
      <c r="BI370" s="151">
        <f>IF(N370="nulová",J370,0)</f>
        <v>0</v>
      </c>
      <c r="BJ370" s="18" t="s">
        <v>82</v>
      </c>
      <c r="BK370" s="151">
        <f>ROUND(I370*H370,2)</f>
        <v>0</v>
      </c>
      <c r="BL370" s="18" t="s">
        <v>417</v>
      </c>
      <c r="BM370" s="150" t="s">
        <v>5029</v>
      </c>
    </row>
    <row r="371" spans="2:65" s="1" customFormat="1" ht="11.25">
      <c r="B371" s="33"/>
      <c r="D371" s="152" t="s">
        <v>316</v>
      </c>
      <c r="F371" s="153" t="s">
        <v>4931</v>
      </c>
      <c r="I371" s="154"/>
      <c r="L371" s="33"/>
      <c r="M371" s="155"/>
      <c r="T371" s="57"/>
      <c r="AT371" s="18" t="s">
        <v>316</v>
      </c>
      <c r="AU371" s="18" t="s">
        <v>314</v>
      </c>
    </row>
    <row r="372" spans="2:65" s="1" customFormat="1" ht="24.2" customHeight="1">
      <c r="B372" s="33"/>
      <c r="C372" s="139" t="s">
        <v>961</v>
      </c>
      <c r="D372" s="139" t="s">
        <v>309</v>
      </c>
      <c r="E372" s="140" t="s">
        <v>4940</v>
      </c>
      <c r="F372" s="141" t="s">
        <v>4941</v>
      </c>
      <c r="G372" s="142" t="s">
        <v>405</v>
      </c>
      <c r="H372" s="143">
        <v>1</v>
      </c>
      <c r="I372" s="144"/>
      <c r="J372" s="145">
        <f>ROUND(I372*H372,2)</f>
        <v>0</v>
      </c>
      <c r="K372" s="141" t="s">
        <v>313</v>
      </c>
      <c r="L372" s="33"/>
      <c r="M372" s="146" t="s">
        <v>1</v>
      </c>
      <c r="N372" s="147" t="s">
        <v>40</v>
      </c>
      <c r="P372" s="148">
        <f>O372*H372</f>
        <v>0</v>
      </c>
      <c r="Q372" s="148">
        <v>5.6999999999999998E-4</v>
      </c>
      <c r="R372" s="148">
        <f>Q372*H372</f>
        <v>5.6999999999999998E-4</v>
      </c>
      <c r="S372" s="148">
        <v>0</v>
      </c>
      <c r="T372" s="149">
        <f>S372*H372</f>
        <v>0</v>
      </c>
      <c r="AR372" s="150" t="s">
        <v>417</v>
      </c>
      <c r="AT372" s="150" t="s">
        <v>309</v>
      </c>
      <c r="AU372" s="150" t="s">
        <v>314</v>
      </c>
      <c r="AY372" s="18" t="s">
        <v>307</v>
      </c>
      <c r="BE372" s="151">
        <f>IF(N372="základní",J372,0)</f>
        <v>0</v>
      </c>
      <c r="BF372" s="151">
        <f>IF(N372="snížená",J372,0)</f>
        <v>0</v>
      </c>
      <c r="BG372" s="151">
        <f>IF(N372="zákl. přenesená",J372,0)</f>
        <v>0</v>
      </c>
      <c r="BH372" s="151">
        <f>IF(N372="sníž. přenesená",J372,0)</f>
        <v>0</v>
      </c>
      <c r="BI372" s="151">
        <f>IF(N372="nulová",J372,0)</f>
        <v>0</v>
      </c>
      <c r="BJ372" s="18" t="s">
        <v>82</v>
      </c>
      <c r="BK372" s="151">
        <f>ROUND(I372*H372,2)</f>
        <v>0</v>
      </c>
      <c r="BL372" s="18" t="s">
        <v>417</v>
      </c>
      <c r="BM372" s="150" t="s">
        <v>5030</v>
      </c>
    </row>
    <row r="373" spans="2:65" s="1" customFormat="1" ht="19.5">
      <c r="B373" s="33"/>
      <c r="D373" s="152" t="s">
        <v>316</v>
      </c>
      <c r="F373" s="153" t="s">
        <v>4943</v>
      </c>
      <c r="I373" s="154"/>
      <c r="L373" s="33"/>
      <c r="M373" s="155"/>
      <c r="T373" s="57"/>
      <c r="AT373" s="18" t="s">
        <v>316</v>
      </c>
      <c r="AU373" s="18" t="s">
        <v>314</v>
      </c>
    </row>
    <row r="374" spans="2:65" s="1" customFormat="1" ht="24.2" customHeight="1">
      <c r="B374" s="33"/>
      <c r="C374" s="139" t="s">
        <v>966</v>
      </c>
      <c r="D374" s="139" t="s">
        <v>309</v>
      </c>
      <c r="E374" s="140" t="s">
        <v>4944</v>
      </c>
      <c r="F374" s="141" t="s">
        <v>4945</v>
      </c>
      <c r="G374" s="142" t="s">
        <v>405</v>
      </c>
      <c r="H374" s="143">
        <v>2</v>
      </c>
      <c r="I374" s="144"/>
      <c r="J374" s="145">
        <f>ROUND(I374*H374,2)</f>
        <v>0</v>
      </c>
      <c r="K374" s="141" t="s">
        <v>313</v>
      </c>
      <c r="L374" s="33"/>
      <c r="M374" s="146" t="s">
        <v>1</v>
      </c>
      <c r="N374" s="147" t="s">
        <v>40</v>
      </c>
      <c r="P374" s="148">
        <f>O374*H374</f>
        <v>0</v>
      </c>
      <c r="Q374" s="148">
        <v>1.14E-3</v>
      </c>
      <c r="R374" s="148">
        <f>Q374*H374</f>
        <v>2.2799999999999999E-3</v>
      </c>
      <c r="S374" s="148">
        <v>0</v>
      </c>
      <c r="T374" s="149">
        <f>S374*H374</f>
        <v>0</v>
      </c>
      <c r="AR374" s="150" t="s">
        <v>417</v>
      </c>
      <c r="AT374" s="150" t="s">
        <v>309</v>
      </c>
      <c r="AU374" s="150" t="s">
        <v>314</v>
      </c>
      <c r="AY374" s="18" t="s">
        <v>307</v>
      </c>
      <c r="BE374" s="151">
        <f>IF(N374="základní",J374,0)</f>
        <v>0</v>
      </c>
      <c r="BF374" s="151">
        <f>IF(N374="snížená",J374,0)</f>
        <v>0</v>
      </c>
      <c r="BG374" s="151">
        <f>IF(N374="zákl. přenesená",J374,0)</f>
        <v>0</v>
      </c>
      <c r="BH374" s="151">
        <f>IF(N374="sníž. přenesená",J374,0)</f>
        <v>0</v>
      </c>
      <c r="BI374" s="151">
        <f>IF(N374="nulová",J374,0)</f>
        <v>0</v>
      </c>
      <c r="BJ374" s="18" t="s">
        <v>82</v>
      </c>
      <c r="BK374" s="151">
        <f>ROUND(I374*H374,2)</f>
        <v>0</v>
      </c>
      <c r="BL374" s="18" t="s">
        <v>417</v>
      </c>
      <c r="BM374" s="150" t="s">
        <v>5031</v>
      </c>
    </row>
    <row r="375" spans="2:65" s="1" customFormat="1" ht="19.5">
      <c r="B375" s="33"/>
      <c r="D375" s="152" t="s">
        <v>316</v>
      </c>
      <c r="F375" s="153" t="s">
        <v>4947</v>
      </c>
      <c r="I375" s="154"/>
      <c r="L375" s="33"/>
      <c r="M375" s="155"/>
      <c r="T375" s="57"/>
      <c r="AT375" s="18" t="s">
        <v>316</v>
      </c>
      <c r="AU375" s="18" t="s">
        <v>314</v>
      </c>
    </row>
    <row r="376" spans="2:65" s="1" customFormat="1" ht="24.2" customHeight="1">
      <c r="B376" s="33"/>
      <c r="C376" s="139" t="s">
        <v>971</v>
      </c>
      <c r="D376" s="139" t="s">
        <v>309</v>
      </c>
      <c r="E376" s="140" t="s">
        <v>4952</v>
      </c>
      <c r="F376" s="141" t="s">
        <v>4953</v>
      </c>
      <c r="G376" s="142" t="s">
        <v>405</v>
      </c>
      <c r="H376" s="143">
        <v>1</v>
      </c>
      <c r="I376" s="144"/>
      <c r="J376" s="145">
        <f>ROUND(I376*H376,2)</f>
        <v>0</v>
      </c>
      <c r="K376" s="141" t="s">
        <v>313</v>
      </c>
      <c r="L376" s="33"/>
      <c r="M376" s="146" t="s">
        <v>1</v>
      </c>
      <c r="N376" s="147" t="s">
        <v>40</v>
      </c>
      <c r="P376" s="148">
        <f>O376*H376</f>
        <v>0</v>
      </c>
      <c r="Q376" s="148">
        <v>7.6999999999999996E-4</v>
      </c>
      <c r="R376" s="148">
        <f>Q376*H376</f>
        <v>7.6999999999999996E-4</v>
      </c>
      <c r="S376" s="148">
        <v>0</v>
      </c>
      <c r="T376" s="149">
        <f>S376*H376</f>
        <v>0</v>
      </c>
      <c r="AR376" s="150" t="s">
        <v>417</v>
      </c>
      <c r="AT376" s="150" t="s">
        <v>309</v>
      </c>
      <c r="AU376" s="150" t="s">
        <v>314</v>
      </c>
      <c r="AY376" s="18" t="s">
        <v>307</v>
      </c>
      <c r="BE376" s="151">
        <f>IF(N376="základní",J376,0)</f>
        <v>0</v>
      </c>
      <c r="BF376" s="151">
        <f>IF(N376="snížená",J376,0)</f>
        <v>0</v>
      </c>
      <c r="BG376" s="151">
        <f>IF(N376="zákl. přenesená",J376,0)</f>
        <v>0</v>
      </c>
      <c r="BH376" s="151">
        <f>IF(N376="sníž. přenesená",J376,0)</f>
        <v>0</v>
      </c>
      <c r="BI376" s="151">
        <f>IF(N376="nulová",J376,0)</f>
        <v>0</v>
      </c>
      <c r="BJ376" s="18" t="s">
        <v>82</v>
      </c>
      <c r="BK376" s="151">
        <f>ROUND(I376*H376,2)</f>
        <v>0</v>
      </c>
      <c r="BL376" s="18" t="s">
        <v>417</v>
      </c>
      <c r="BM376" s="150" t="s">
        <v>5032</v>
      </c>
    </row>
    <row r="377" spans="2:65" s="1" customFormat="1" ht="19.5">
      <c r="B377" s="33"/>
      <c r="D377" s="152" t="s">
        <v>316</v>
      </c>
      <c r="F377" s="153" t="s">
        <v>4955</v>
      </c>
      <c r="I377" s="154"/>
      <c r="L377" s="33"/>
      <c r="M377" s="155"/>
      <c r="T377" s="57"/>
      <c r="AT377" s="18" t="s">
        <v>316</v>
      </c>
      <c r="AU377" s="18" t="s">
        <v>314</v>
      </c>
    </row>
    <row r="378" spans="2:65" s="1" customFormat="1" ht="24.2" customHeight="1">
      <c r="B378" s="33"/>
      <c r="C378" s="139" t="s">
        <v>928</v>
      </c>
      <c r="D378" s="139" t="s">
        <v>309</v>
      </c>
      <c r="E378" s="140" t="s">
        <v>4960</v>
      </c>
      <c r="F378" s="141" t="s">
        <v>4961</v>
      </c>
      <c r="G378" s="142" t="s">
        <v>405</v>
      </c>
      <c r="H378" s="143">
        <v>2</v>
      </c>
      <c r="I378" s="144"/>
      <c r="J378" s="145">
        <f>ROUND(I378*H378,2)</f>
        <v>0</v>
      </c>
      <c r="K378" s="141" t="s">
        <v>313</v>
      </c>
      <c r="L378" s="33"/>
      <c r="M378" s="146" t="s">
        <v>1</v>
      </c>
      <c r="N378" s="147" t="s">
        <v>40</v>
      </c>
      <c r="P378" s="148">
        <f>O378*H378</f>
        <v>0</v>
      </c>
      <c r="Q378" s="148">
        <v>9.3000000000000005E-4</v>
      </c>
      <c r="R378" s="148">
        <f>Q378*H378</f>
        <v>1.8600000000000001E-3</v>
      </c>
      <c r="S378" s="148">
        <v>0</v>
      </c>
      <c r="T378" s="149">
        <f>S378*H378</f>
        <v>0</v>
      </c>
      <c r="AR378" s="150" t="s">
        <v>417</v>
      </c>
      <c r="AT378" s="150" t="s">
        <v>309</v>
      </c>
      <c r="AU378" s="150" t="s">
        <v>314</v>
      </c>
      <c r="AY378" s="18" t="s">
        <v>307</v>
      </c>
      <c r="BE378" s="151">
        <f>IF(N378="základní",J378,0)</f>
        <v>0</v>
      </c>
      <c r="BF378" s="151">
        <f>IF(N378="snížená",J378,0)</f>
        <v>0</v>
      </c>
      <c r="BG378" s="151">
        <f>IF(N378="zákl. přenesená",J378,0)</f>
        <v>0</v>
      </c>
      <c r="BH378" s="151">
        <f>IF(N378="sníž. přenesená",J378,0)</f>
        <v>0</v>
      </c>
      <c r="BI378" s="151">
        <f>IF(N378="nulová",J378,0)</f>
        <v>0</v>
      </c>
      <c r="BJ378" s="18" t="s">
        <v>82</v>
      </c>
      <c r="BK378" s="151">
        <f>ROUND(I378*H378,2)</f>
        <v>0</v>
      </c>
      <c r="BL378" s="18" t="s">
        <v>417</v>
      </c>
      <c r="BM378" s="150" t="s">
        <v>5033</v>
      </c>
    </row>
    <row r="379" spans="2:65" s="1" customFormat="1" ht="19.5">
      <c r="B379" s="33"/>
      <c r="D379" s="152" t="s">
        <v>316</v>
      </c>
      <c r="F379" s="153" t="s">
        <v>4963</v>
      </c>
      <c r="I379" s="154"/>
      <c r="L379" s="33"/>
      <c r="M379" s="155"/>
      <c r="T379" s="57"/>
      <c r="AT379" s="18" t="s">
        <v>316</v>
      </c>
      <c r="AU379" s="18" t="s">
        <v>314</v>
      </c>
    </row>
    <row r="380" spans="2:65" s="1" customFormat="1" ht="24.2" customHeight="1">
      <c r="B380" s="33"/>
      <c r="C380" s="139" t="s">
        <v>982</v>
      </c>
      <c r="D380" s="139" t="s">
        <v>309</v>
      </c>
      <c r="E380" s="140" t="s">
        <v>5034</v>
      </c>
      <c r="F380" s="141" t="s">
        <v>5035</v>
      </c>
      <c r="G380" s="142" t="s">
        <v>405</v>
      </c>
      <c r="H380" s="143">
        <v>1</v>
      </c>
      <c r="I380" s="144"/>
      <c r="J380" s="145">
        <f>ROUND(I380*H380,2)</f>
        <v>0</v>
      </c>
      <c r="K380" s="141" t="s">
        <v>313</v>
      </c>
      <c r="L380" s="33"/>
      <c r="M380" s="146" t="s">
        <v>1</v>
      </c>
      <c r="N380" s="147" t="s">
        <v>40</v>
      </c>
      <c r="P380" s="148">
        <f>O380*H380</f>
        <v>0</v>
      </c>
      <c r="Q380" s="148">
        <v>2.2799999999999999E-3</v>
      </c>
      <c r="R380" s="148">
        <f>Q380*H380</f>
        <v>2.2799999999999999E-3</v>
      </c>
      <c r="S380" s="148">
        <v>0</v>
      </c>
      <c r="T380" s="149">
        <f>S380*H380</f>
        <v>0</v>
      </c>
      <c r="AR380" s="150" t="s">
        <v>417</v>
      </c>
      <c r="AT380" s="150" t="s">
        <v>309</v>
      </c>
      <c r="AU380" s="150" t="s">
        <v>314</v>
      </c>
      <c r="AY380" s="18" t="s">
        <v>307</v>
      </c>
      <c r="BE380" s="151">
        <f>IF(N380="základní",J380,0)</f>
        <v>0</v>
      </c>
      <c r="BF380" s="151">
        <f>IF(N380="snížená",J380,0)</f>
        <v>0</v>
      </c>
      <c r="BG380" s="151">
        <f>IF(N380="zákl. přenesená",J380,0)</f>
        <v>0</v>
      </c>
      <c r="BH380" s="151">
        <f>IF(N380="sníž. přenesená",J380,0)</f>
        <v>0</v>
      </c>
      <c r="BI380" s="151">
        <f>IF(N380="nulová",J380,0)</f>
        <v>0</v>
      </c>
      <c r="BJ380" s="18" t="s">
        <v>82</v>
      </c>
      <c r="BK380" s="151">
        <f>ROUND(I380*H380,2)</f>
        <v>0</v>
      </c>
      <c r="BL380" s="18" t="s">
        <v>417</v>
      </c>
      <c r="BM380" s="150" t="s">
        <v>5036</v>
      </c>
    </row>
    <row r="381" spans="2:65" s="1" customFormat="1" ht="19.5">
      <c r="B381" s="33"/>
      <c r="D381" s="152" t="s">
        <v>316</v>
      </c>
      <c r="F381" s="153" t="s">
        <v>5037</v>
      </c>
      <c r="I381" s="154"/>
      <c r="L381" s="33"/>
      <c r="M381" s="155"/>
      <c r="T381" s="57"/>
      <c r="AT381" s="18" t="s">
        <v>316</v>
      </c>
      <c r="AU381" s="18" t="s">
        <v>314</v>
      </c>
    </row>
    <row r="382" spans="2:65" s="1" customFormat="1" ht="21.75" customHeight="1">
      <c r="B382" s="33"/>
      <c r="C382" s="139" t="s">
        <v>988</v>
      </c>
      <c r="D382" s="139" t="s">
        <v>309</v>
      </c>
      <c r="E382" s="140" t="s">
        <v>4976</v>
      </c>
      <c r="F382" s="141" t="s">
        <v>4977</v>
      </c>
      <c r="G382" s="142" t="s">
        <v>405</v>
      </c>
      <c r="H382" s="143">
        <v>4</v>
      </c>
      <c r="I382" s="144"/>
      <c r="J382" s="145">
        <f>ROUND(I382*H382,2)</f>
        <v>0</v>
      </c>
      <c r="K382" s="141" t="s">
        <v>313</v>
      </c>
      <c r="L382" s="33"/>
      <c r="M382" s="146" t="s">
        <v>1</v>
      </c>
      <c r="N382" s="147" t="s">
        <v>40</v>
      </c>
      <c r="P382" s="148">
        <f>O382*H382</f>
        <v>0</v>
      </c>
      <c r="Q382" s="148">
        <v>5.0000000000000001E-4</v>
      </c>
      <c r="R382" s="148">
        <f>Q382*H382</f>
        <v>2E-3</v>
      </c>
      <c r="S382" s="148">
        <v>0</v>
      </c>
      <c r="T382" s="149">
        <f>S382*H382</f>
        <v>0</v>
      </c>
      <c r="AR382" s="150" t="s">
        <v>417</v>
      </c>
      <c r="AT382" s="150" t="s">
        <v>309</v>
      </c>
      <c r="AU382" s="150" t="s">
        <v>314</v>
      </c>
      <c r="AY382" s="18" t="s">
        <v>307</v>
      </c>
      <c r="BE382" s="151">
        <f>IF(N382="základní",J382,0)</f>
        <v>0</v>
      </c>
      <c r="BF382" s="151">
        <f>IF(N382="snížená",J382,0)</f>
        <v>0</v>
      </c>
      <c r="BG382" s="151">
        <f>IF(N382="zákl. přenesená",J382,0)</f>
        <v>0</v>
      </c>
      <c r="BH382" s="151">
        <f>IF(N382="sníž. přenesená",J382,0)</f>
        <v>0</v>
      </c>
      <c r="BI382" s="151">
        <f>IF(N382="nulová",J382,0)</f>
        <v>0</v>
      </c>
      <c r="BJ382" s="18" t="s">
        <v>82</v>
      </c>
      <c r="BK382" s="151">
        <f>ROUND(I382*H382,2)</f>
        <v>0</v>
      </c>
      <c r="BL382" s="18" t="s">
        <v>417</v>
      </c>
      <c r="BM382" s="150" t="s">
        <v>5038</v>
      </c>
    </row>
    <row r="383" spans="2:65" s="1" customFormat="1" ht="19.5">
      <c r="B383" s="33"/>
      <c r="D383" s="152" t="s">
        <v>316</v>
      </c>
      <c r="F383" s="153" t="s">
        <v>4979</v>
      </c>
      <c r="I383" s="154"/>
      <c r="L383" s="33"/>
      <c r="M383" s="155"/>
      <c r="T383" s="57"/>
      <c r="AT383" s="18" t="s">
        <v>316</v>
      </c>
      <c r="AU383" s="18" t="s">
        <v>314</v>
      </c>
    </row>
    <row r="384" spans="2:65" s="1" customFormat="1" ht="24.2" customHeight="1">
      <c r="B384" s="33"/>
      <c r="C384" s="139" t="s">
        <v>993</v>
      </c>
      <c r="D384" s="139" t="s">
        <v>309</v>
      </c>
      <c r="E384" s="140" t="s">
        <v>4980</v>
      </c>
      <c r="F384" s="141" t="s">
        <v>4981</v>
      </c>
      <c r="G384" s="142" t="s">
        <v>405</v>
      </c>
      <c r="H384" s="143">
        <v>8</v>
      </c>
      <c r="I384" s="144"/>
      <c r="J384" s="145">
        <f>ROUND(I384*H384,2)</f>
        <v>0</v>
      </c>
      <c r="K384" s="141" t="s">
        <v>313</v>
      </c>
      <c r="L384" s="33"/>
      <c r="M384" s="146" t="s">
        <v>1</v>
      </c>
      <c r="N384" s="147" t="s">
        <v>40</v>
      </c>
      <c r="P384" s="148">
        <f>O384*H384</f>
        <v>0</v>
      </c>
      <c r="Q384" s="148">
        <v>6.9999999999999999E-4</v>
      </c>
      <c r="R384" s="148">
        <f>Q384*H384</f>
        <v>5.5999999999999999E-3</v>
      </c>
      <c r="S384" s="148">
        <v>0</v>
      </c>
      <c r="T384" s="149">
        <f>S384*H384</f>
        <v>0</v>
      </c>
      <c r="AR384" s="150" t="s">
        <v>417</v>
      </c>
      <c r="AT384" s="150" t="s">
        <v>309</v>
      </c>
      <c r="AU384" s="150" t="s">
        <v>314</v>
      </c>
      <c r="AY384" s="18" t="s">
        <v>307</v>
      </c>
      <c r="BE384" s="151">
        <f>IF(N384="základní",J384,0)</f>
        <v>0</v>
      </c>
      <c r="BF384" s="151">
        <f>IF(N384="snížená",J384,0)</f>
        <v>0</v>
      </c>
      <c r="BG384" s="151">
        <f>IF(N384="zákl. přenesená",J384,0)</f>
        <v>0</v>
      </c>
      <c r="BH384" s="151">
        <f>IF(N384="sníž. přenesená",J384,0)</f>
        <v>0</v>
      </c>
      <c r="BI384" s="151">
        <f>IF(N384="nulová",J384,0)</f>
        <v>0</v>
      </c>
      <c r="BJ384" s="18" t="s">
        <v>82</v>
      </c>
      <c r="BK384" s="151">
        <f>ROUND(I384*H384,2)</f>
        <v>0</v>
      </c>
      <c r="BL384" s="18" t="s">
        <v>417</v>
      </c>
      <c r="BM384" s="150" t="s">
        <v>5039</v>
      </c>
    </row>
    <row r="385" spans="2:65" s="1" customFormat="1" ht="19.5">
      <c r="B385" s="33"/>
      <c r="D385" s="152" t="s">
        <v>316</v>
      </c>
      <c r="F385" s="153" t="s">
        <v>4983</v>
      </c>
      <c r="I385" s="154"/>
      <c r="L385" s="33"/>
      <c r="M385" s="155"/>
      <c r="T385" s="57"/>
      <c r="AT385" s="18" t="s">
        <v>316</v>
      </c>
      <c r="AU385" s="18" t="s">
        <v>314</v>
      </c>
    </row>
    <row r="386" spans="2:65" s="1" customFormat="1" ht="21.75" customHeight="1">
      <c r="B386" s="33"/>
      <c r="C386" s="139" t="s">
        <v>999</v>
      </c>
      <c r="D386" s="139" t="s">
        <v>309</v>
      </c>
      <c r="E386" s="140" t="s">
        <v>4912</v>
      </c>
      <c r="F386" s="141" t="s">
        <v>4913</v>
      </c>
      <c r="G386" s="142" t="s">
        <v>405</v>
      </c>
      <c r="H386" s="143">
        <v>2</v>
      </c>
      <c r="I386" s="144"/>
      <c r="J386" s="145">
        <f>ROUND(I386*H386,2)</f>
        <v>0</v>
      </c>
      <c r="K386" s="141" t="s">
        <v>313</v>
      </c>
      <c r="L386" s="33"/>
      <c r="M386" s="146" t="s">
        <v>1</v>
      </c>
      <c r="N386" s="147" t="s">
        <v>40</v>
      </c>
      <c r="P386" s="148">
        <f>O386*H386</f>
        <v>0</v>
      </c>
      <c r="Q386" s="148">
        <v>1.6800000000000001E-3</v>
      </c>
      <c r="R386" s="148">
        <f>Q386*H386</f>
        <v>3.3600000000000001E-3</v>
      </c>
      <c r="S386" s="148">
        <v>0</v>
      </c>
      <c r="T386" s="149">
        <f>S386*H386</f>
        <v>0</v>
      </c>
      <c r="AR386" s="150" t="s">
        <v>417</v>
      </c>
      <c r="AT386" s="150" t="s">
        <v>309</v>
      </c>
      <c r="AU386" s="150" t="s">
        <v>314</v>
      </c>
      <c r="AY386" s="18" t="s">
        <v>307</v>
      </c>
      <c r="BE386" s="151">
        <f>IF(N386="základní",J386,0)</f>
        <v>0</v>
      </c>
      <c r="BF386" s="151">
        <f>IF(N386="snížená",J386,0)</f>
        <v>0</v>
      </c>
      <c r="BG386" s="151">
        <f>IF(N386="zákl. přenesená",J386,0)</f>
        <v>0</v>
      </c>
      <c r="BH386" s="151">
        <f>IF(N386="sníž. přenesená",J386,0)</f>
        <v>0</v>
      </c>
      <c r="BI386" s="151">
        <f>IF(N386="nulová",J386,0)</f>
        <v>0</v>
      </c>
      <c r="BJ386" s="18" t="s">
        <v>82</v>
      </c>
      <c r="BK386" s="151">
        <f>ROUND(I386*H386,2)</f>
        <v>0</v>
      </c>
      <c r="BL386" s="18" t="s">
        <v>417</v>
      </c>
      <c r="BM386" s="150" t="s">
        <v>5040</v>
      </c>
    </row>
    <row r="387" spans="2:65" s="1" customFormat="1" ht="19.5">
      <c r="B387" s="33"/>
      <c r="D387" s="152" t="s">
        <v>316</v>
      </c>
      <c r="F387" s="153" t="s">
        <v>4915</v>
      </c>
      <c r="I387" s="154"/>
      <c r="L387" s="33"/>
      <c r="M387" s="155"/>
      <c r="T387" s="57"/>
      <c r="AT387" s="18" t="s">
        <v>316</v>
      </c>
      <c r="AU387" s="18" t="s">
        <v>314</v>
      </c>
    </row>
    <row r="388" spans="2:65" s="1" customFormat="1" ht="44.25" customHeight="1">
      <c r="B388" s="33"/>
      <c r="C388" s="139" t="s">
        <v>1004</v>
      </c>
      <c r="D388" s="139" t="s">
        <v>309</v>
      </c>
      <c r="E388" s="140" t="s">
        <v>4993</v>
      </c>
      <c r="F388" s="141" t="s">
        <v>4994</v>
      </c>
      <c r="G388" s="142" t="s">
        <v>405</v>
      </c>
      <c r="H388" s="143">
        <v>3</v>
      </c>
      <c r="I388" s="144"/>
      <c r="J388" s="145">
        <f>ROUND(I388*H388,2)</f>
        <v>0</v>
      </c>
      <c r="K388" s="141" t="s">
        <v>1</v>
      </c>
      <c r="L388" s="33"/>
      <c r="M388" s="146" t="s">
        <v>1</v>
      </c>
      <c r="N388" s="147" t="s">
        <v>40</v>
      </c>
      <c r="P388" s="148">
        <f>O388*H388</f>
        <v>0</v>
      </c>
      <c r="Q388" s="148">
        <v>0</v>
      </c>
      <c r="R388" s="148">
        <f>Q388*H388</f>
        <v>0</v>
      </c>
      <c r="S388" s="148">
        <v>0</v>
      </c>
      <c r="T388" s="149">
        <f>S388*H388</f>
        <v>0</v>
      </c>
      <c r="AR388" s="150" t="s">
        <v>417</v>
      </c>
      <c r="AT388" s="150" t="s">
        <v>309</v>
      </c>
      <c r="AU388" s="150" t="s">
        <v>314</v>
      </c>
      <c r="AY388" s="18" t="s">
        <v>307</v>
      </c>
      <c r="BE388" s="151">
        <f>IF(N388="základní",J388,0)</f>
        <v>0</v>
      </c>
      <c r="BF388" s="151">
        <f>IF(N388="snížená",J388,0)</f>
        <v>0</v>
      </c>
      <c r="BG388" s="151">
        <f>IF(N388="zákl. přenesená",J388,0)</f>
        <v>0</v>
      </c>
      <c r="BH388" s="151">
        <f>IF(N388="sníž. přenesená",J388,0)</f>
        <v>0</v>
      </c>
      <c r="BI388" s="151">
        <f>IF(N388="nulová",J388,0)</f>
        <v>0</v>
      </c>
      <c r="BJ388" s="18" t="s">
        <v>82</v>
      </c>
      <c r="BK388" s="151">
        <f>ROUND(I388*H388,2)</f>
        <v>0</v>
      </c>
      <c r="BL388" s="18" t="s">
        <v>417</v>
      </c>
      <c r="BM388" s="150" t="s">
        <v>5041</v>
      </c>
    </row>
    <row r="389" spans="2:65" s="1" customFormat="1" ht="29.25">
      <c r="B389" s="33"/>
      <c r="D389" s="152" t="s">
        <v>316</v>
      </c>
      <c r="F389" s="153" t="s">
        <v>4994</v>
      </c>
      <c r="I389" s="154"/>
      <c r="L389" s="33"/>
      <c r="M389" s="155"/>
      <c r="T389" s="57"/>
      <c r="AT389" s="18" t="s">
        <v>316</v>
      </c>
      <c r="AU389" s="18" t="s">
        <v>314</v>
      </c>
    </row>
    <row r="390" spans="2:65" s="1" customFormat="1" ht="16.5" customHeight="1">
      <c r="B390" s="33"/>
      <c r="C390" s="139" t="s">
        <v>1009</v>
      </c>
      <c r="D390" s="139" t="s">
        <v>309</v>
      </c>
      <c r="E390" s="140" t="s">
        <v>4996</v>
      </c>
      <c r="F390" s="141" t="s">
        <v>4997</v>
      </c>
      <c r="G390" s="142" t="s">
        <v>405</v>
      </c>
      <c r="H390" s="143">
        <v>1</v>
      </c>
      <c r="I390" s="144"/>
      <c r="J390" s="145">
        <f>ROUND(I390*H390,2)</f>
        <v>0</v>
      </c>
      <c r="K390" s="141" t="s">
        <v>1</v>
      </c>
      <c r="L390" s="33"/>
      <c r="M390" s="146" t="s">
        <v>1</v>
      </c>
      <c r="N390" s="147" t="s">
        <v>40</v>
      </c>
      <c r="P390" s="148">
        <f>O390*H390</f>
        <v>0</v>
      </c>
      <c r="Q390" s="148">
        <v>0</v>
      </c>
      <c r="R390" s="148">
        <f>Q390*H390</f>
        <v>0</v>
      </c>
      <c r="S390" s="148">
        <v>0</v>
      </c>
      <c r="T390" s="149">
        <f>S390*H390</f>
        <v>0</v>
      </c>
      <c r="AR390" s="150" t="s">
        <v>417</v>
      </c>
      <c r="AT390" s="150" t="s">
        <v>309</v>
      </c>
      <c r="AU390" s="150" t="s">
        <v>314</v>
      </c>
      <c r="AY390" s="18" t="s">
        <v>307</v>
      </c>
      <c r="BE390" s="151">
        <f>IF(N390="základní",J390,0)</f>
        <v>0</v>
      </c>
      <c r="BF390" s="151">
        <f>IF(N390="snížená",J390,0)</f>
        <v>0</v>
      </c>
      <c r="BG390" s="151">
        <f>IF(N390="zákl. přenesená",J390,0)</f>
        <v>0</v>
      </c>
      <c r="BH390" s="151">
        <f>IF(N390="sníž. přenesená",J390,0)</f>
        <v>0</v>
      </c>
      <c r="BI390" s="151">
        <f>IF(N390="nulová",J390,0)</f>
        <v>0</v>
      </c>
      <c r="BJ390" s="18" t="s">
        <v>82</v>
      </c>
      <c r="BK390" s="151">
        <f>ROUND(I390*H390,2)</f>
        <v>0</v>
      </c>
      <c r="BL390" s="18" t="s">
        <v>417</v>
      </c>
      <c r="BM390" s="150" t="s">
        <v>5042</v>
      </c>
    </row>
    <row r="391" spans="2:65" s="1" customFormat="1" ht="11.25">
      <c r="B391" s="33"/>
      <c r="D391" s="152" t="s">
        <v>316</v>
      </c>
      <c r="F391" s="153" t="s">
        <v>4997</v>
      </c>
      <c r="I391" s="154"/>
      <c r="L391" s="33"/>
      <c r="M391" s="155"/>
      <c r="T391" s="57"/>
      <c r="AT391" s="18" t="s">
        <v>316</v>
      </c>
      <c r="AU391" s="18" t="s">
        <v>314</v>
      </c>
    </row>
    <row r="392" spans="2:65" s="1" customFormat="1" ht="16.5" customHeight="1">
      <c r="B392" s="33"/>
      <c r="C392" s="139" t="s">
        <v>1014</v>
      </c>
      <c r="D392" s="139" t="s">
        <v>309</v>
      </c>
      <c r="E392" s="140" t="s">
        <v>4999</v>
      </c>
      <c r="F392" s="141" t="s">
        <v>5000</v>
      </c>
      <c r="G392" s="142" t="s">
        <v>405</v>
      </c>
      <c r="H392" s="143">
        <v>2</v>
      </c>
      <c r="I392" s="144"/>
      <c r="J392" s="145">
        <f>ROUND(I392*H392,2)</f>
        <v>0</v>
      </c>
      <c r="K392" s="141" t="s">
        <v>1</v>
      </c>
      <c r="L392" s="33"/>
      <c r="M392" s="146" t="s">
        <v>1</v>
      </c>
      <c r="N392" s="147" t="s">
        <v>40</v>
      </c>
      <c r="P392" s="148">
        <f>O392*H392</f>
        <v>0</v>
      </c>
      <c r="Q392" s="148">
        <v>0</v>
      </c>
      <c r="R392" s="148">
        <f>Q392*H392</f>
        <v>0</v>
      </c>
      <c r="S392" s="148">
        <v>0</v>
      </c>
      <c r="T392" s="149">
        <f>S392*H392</f>
        <v>0</v>
      </c>
      <c r="AR392" s="150" t="s">
        <v>417</v>
      </c>
      <c r="AT392" s="150" t="s">
        <v>309</v>
      </c>
      <c r="AU392" s="150" t="s">
        <v>314</v>
      </c>
      <c r="AY392" s="18" t="s">
        <v>307</v>
      </c>
      <c r="BE392" s="151">
        <f>IF(N392="základní",J392,0)</f>
        <v>0</v>
      </c>
      <c r="BF392" s="151">
        <f>IF(N392="snížená",J392,0)</f>
        <v>0</v>
      </c>
      <c r="BG392" s="151">
        <f>IF(N392="zákl. přenesená",J392,0)</f>
        <v>0</v>
      </c>
      <c r="BH392" s="151">
        <f>IF(N392="sníž. přenesená",J392,0)</f>
        <v>0</v>
      </c>
      <c r="BI392" s="151">
        <f>IF(N392="nulová",J392,0)</f>
        <v>0</v>
      </c>
      <c r="BJ392" s="18" t="s">
        <v>82</v>
      </c>
      <c r="BK392" s="151">
        <f>ROUND(I392*H392,2)</f>
        <v>0</v>
      </c>
      <c r="BL392" s="18" t="s">
        <v>417</v>
      </c>
      <c r="BM392" s="150" t="s">
        <v>5043</v>
      </c>
    </row>
    <row r="393" spans="2:65" s="1" customFormat="1" ht="11.25">
      <c r="B393" s="33"/>
      <c r="D393" s="152" t="s">
        <v>316</v>
      </c>
      <c r="F393" s="153" t="s">
        <v>5000</v>
      </c>
      <c r="I393" s="154"/>
      <c r="L393" s="33"/>
      <c r="M393" s="155"/>
      <c r="T393" s="57"/>
      <c r="AT393" s="18" t="s">
        <v>316</v>
      </c>
      <c r="AU393" s="18" t="s">
        <v>314</v>
      </c>
    </row>
    <row r="394" spans="2:65" s="1" customFormat="1" ht="16.5" customHeight="1">
      <c r="B394" s="33"/>
      <c r="C394" s="139" t="s">
        <v>1019</v>
      </c>
      <c r="D394" s="139" t="s">
        <v>309</v>
      </c>
      <c r="E394" s="140" t="s">
        <v>5011</v>
      </c>
      <c r="F394" s="141" t="s">
        <v>5012</v>
      </c>
      <c r="G394" s="142" t="s">
        <v>405</v>
      </c>
      <c r="H394" s="143">
        <v>1</v>
      </c>
      <c r="I394" s="144"/>
      <c r="J394" s="145">
        <f>ROUND(I394*H394,2)</f>
        <v>0</v>
      </c>
      <c r="K394" s="141" t="s">
        <v>1</v>
      </c>
      <c r="L394" s="33"/>
      <c r="M394" s="146" t="s">
        <v>1</v>
      </c>
      <c r="N394" s="147" t="s">
        <v>40</v>
      </c>
      <c r="P394" s="148">
        <f>O394*H394</f>
        <v>0</v>
      </c>
      <c r="Q394" s="148">
        <v>0</v>
      </c>
      <c r="R394" s="148">
        <f>Q394*H394</f>
        <v>0</v>
      </c>
      <c r="S394" s="148">
        <v>0</v>
      </c>
      <c r="T394" s="149">
        <f>S394*H394</f>
        <v>0</v>
      </c>
      <c r="AR394" s="150" t="s">
        <v>417</v>
      </c>
      <c r="AT394" s="150" t="s">
        <v>309</v>
      </c>
      <c r="AU394" s="150" t="s">
        <v>314</v>
      </c>
      <c r="AY394" s="18" t="s">
        <v>307</v>
      </c>
      <c r="BE394" s="151">
        <f>IF(N394="základní",J394,0)</f>
        <v>0</v>
      </c>
      <c r="BF394" s="151">
        <f>IF(N394="snížená",J394,0)</f>
        <v>0</v>
      </c>
      <c r="BG394" s="151">
        <f>IF(N394="zákl. přenesená",J394,0)</f>
        <v>0</v>
      </c>
      <c r="BH394" s="151">
        <f>IF(N394="sníž. přenesená",J394,0)</f>
        <v>0</v>
      </c>
      <c r="BI394" s="151">
        <f>IF(N394="nulová",J394,0)</f>
        <v>0</v>
      </c>
      <c r="BJ394" s="18" t="s">
        <v>82</v>
      </c>
      <c r="BK394" s="151">
        <f>ROUND(I394*H394,2)</f>
        <v>0</v>
      </c>
      <c r="BL394" s="18" t="s">
        <v>417</v>
      </c>
      <c r="BM394" s="150" t="s">
        <v>5044</v>
      </c>
    </row>
    <row r="395" spans="2:65" s="1" customFormat="1" ht="11.25">
      <c r="B395" s="33"/>
      <c r="D395" s="152" t="s">
        <v>316</v>
      </c>
      <c r="F395" s="153" t="s">
        <v>5012</v>
      </c>
      <c r="I395" s="154"/>
      <c r="L395" s="33"/>
      <c r="M395" s="155"/>
      <c r="T395" s="57"/>
      <c r="AT395" s="18" t="s">
        <v>316</v>
      </c>
      <c r="AU395" s="18" t="s">
        <v>314</v>
      </c>
    </row>
    <row r="396" spans="2:65" s="1" customFormat="1" ht="24.2" customHeight="1">
      <c r="B396" s="33"/>
      <c r="C396" s="139" t="s">
        <v>1024</v>
      </c>
      <c r="D396" s="139" t="s">
        <v>309</v>
      </c>
      <c r="E396" s="140" t="s">
        <v>5014</v>
      </c>
      <c r="F396" s="141" t="s">
        <v>5015</v>
      </c>
      <c r="G396" s="142" t="s">
        <v>405</v>
      </c>
      <c r="H396" s="143">
        <v>8</v>
      </c>
      <c r="I396" s="144"/>
      <c r="J396" s="145">
        <f>ROUND(I396*H396,2)</f>
        <v>0</v>
      </c>
      <c r="K396" s="141" t="s">
        <v>313</v>
      </c>
      <c r="L396" s="33"/>
      <c r="M396" s="146" t="s">
        <v>1</v>
      </c>
      <c r="N396" s="147" t="s">
        <v>40</v>
      </c>
      <c r="P396" s="148">
        <f>O396*H396</f>
        <v>0</v>
      </c>
      <c r="Q396" s="148">
        <v>5.2999999999999998E-4</v>
      </c>
      <c r="R396" s="148">
        <f>Q396*H396</f>
        <v>4.2399999999999998E-3</v>
      </c>
      <c r="S396" s="148">
        <v>0</v>
      </c>
      <c r="T396" s="149">
        <f>S396*H396</f>
        <v>0</v>
      </c>
      <c r="AR396" s="150" t="s">
        <v>417</v>
      </c>
      <c r="AT396" s="150" t="s">
        <v>309</v>
      </c>
      <c r="AU396" s="150" t="s">
        <v>314</v>
      </c>
      <c r="AY396" s="18" t="s">
        <v>307</v>
      </c>
      <c r="BE396" s="151">
        <f>IF(N396="základní",J396,0)</f>
        <v>0</v>
      </c>
      <c r="BF396" s="151">
        <f>IF(N396="snížená",J396,0)</f>
        <v>0</v>
      </c>
      <c r="BG396" s="151">
        <f>IF(N396="zákl. přenesená",J396,0)</f>
        <v>0</v>
      </c>
      <c r="BH396" s="151">
        <f>IF(N396="sníž. přenesená",J396,0)</f>
        <v>0</v>
      </c>
      <c r="BI396" s="151">
        <f>IF(N396="nulová",J396,0)</f>
        <v>0</v>
      </c>
      <c r="BJ396" s="18" t="s">
        <v>82</v>
      </c>
      <c r="BK396" s="151">
        <f>ROUND(I396*H396,2)</f>
        <v>0</v>
      </c>
      <c r="BL396" s="18" t="s">
        <v>417</v>
      </c>
      <c r="BM396" s="150" t="s">
        <v>5045</v>
      </c>
    </row>
    <row r="397" spans="2:65" s="1" customFormat="1" ht="19.5">
      <c r="B397" s="33"/>
      <c r="D397" s="152" t="s">
        <v>316</v>
      </c>
      <c r="F397" s="153" t="s">
        <v>5017</v>
      </c>
      <c r="I397" s="154"/>
      <c r="L397" s="33"/>
      <c r="M397" s="155"/>
      <c r="T397" s="57"/>
      <c r="AT397" s="18" t="s">
        <v>316</v>
      </c>
      <c r="AU397" s="18" t="s">
        <v>314</v>
      </c>
    </row>
    <row r="398" spans="2:65" s="1" customFormat="1" ht="24.2" customHeight="1">
      <c r="B398" s="33"/>
      <c r="C398" s="139" t="s">
        <v>1029</v>
      </c>
      <c r="D398" s="139" t="s">
        <v>309</v>
      </c>
      <c r="E398" s="140" t="s">
        <v>5018</v>
      </c>
      <c r="F398" s="141" t="s">
        <v>5019</v>
      </c>
      <c r="G398" s="142" t="s">
        <v>405</v>
      </c>
      <c r="H398" s="143">
        <v>2</v>
      </c>
      <c r="I398" s="144"/>
      <c r="J398" s="145">
        <f>ROUND(I398*H398,2)</f>
        <v>0</v>
      </c>
      <c r="K398" s="141" t="s">
        <v>1</v>
      </c>
      <c r="L398" s="33"/>
      <c r="M398" s="146" t="s">
        <v>1</v>
      </c>
      <c r="N398" s="147" t="s">
        <v>40</v>
      </c>
      <c r="P398" s="148">
        <f>O398*H398</f>
        <v>0</v>
      </c>
      <c r="Q398" s="148">
        <v>1.47E-3</v>
      </c>
      <c r="R398" s="148">
        <f>Q398*H398</f>
        <v>2.9399999999999999E-3</v>
      </c>
      <c r="S398" s="148">
        <v>0</v>
      </c>
      <c r="T398" s="149">
        <f>S398*H398</f>
        <v>0</v>
      </c>
      <c r="AR398" s="150" t="s">
        <v>417</v>
      </c>
      <c r="AT398" s="150" t="s">
        <v>309</v>
      </c>
      <c r="AU398" s="150" t="s">
        <v>314</v>
      </c>
      <c r="AY398" s="18" t="s">
        <v>307</v>
      </c>
      <c r="BE398" s="151">
        <f>IF(N398="základní",J398,0)</f>
        <v>0</v>
      </c>
      <c r="BF398" s="151">
        <f>IF(N398="snížená",J398,0)</f>
        <v>0</v>
      </c>
      <c r="BG398" s="151">
        <f>IF(N398="zákl. přenesená",J398,0)</f>
        <v>0</v>
      </c>
      <c r="BH398" s="151">
        <f>IF(N398="sníž. přenesená",J398,0)</f>
        <v>0</v>
      </c>
      <c r="BI398" s="151">
        <f>IF(N398="nulová",J398,0)</f>
        <v>0</v>
      </c>
      <c r="BJ398" s="18" t="s">
        <v>82</v>
      </c>
      <c r="BK398" s="151">
        <f>ROUND(I398*H398,2)</f>
        <v>0</v>
      </c>
      <c r="BL398" s="18" t="s">
        <v>417</v>
      </c>
      <c r="BM398" s="150" t="s">
        <v>5046</v>
      </c>
    </row>
    <row r="399" spans="2:65" s="1" customFormat="1" ht="19.5">
      <c r="B399" s="33"/>
      <c r="D399" s="152" t="s">
        <v>316</v>
      </c>
      <c r="F399" s="153" t="s">
        <v>5021</v>
      </c>
      <c r="I399" s="154"/>
      <c r="L399" s="33"/>
      <c r="M399" s="155"/>
      <c r="T399" s="57"/>
      <c r="AT399" s="18" t="s">
        <v>316</v>
      </c>
      <c r="AU399" s="18" t="s">
        <v>314</v>
      </c>
    </row>
    <row r="400" spans="2:65" s="16" customFormat="1" ht="20.85" customHeight="1">
      <c r="B400" s="207"/>
      <c r="D400" s="208" t="s">
        <v>74</v>
      </c>
      <c r="E400" s="208" t="s">
        <v>5047</v>
      </c>
      <c r="F400" s="208" t="s">
        <v>4837</v>
      </c>
      <c r="I400" s="209"/>
      <c r="J400" s="210">
        <f>BK400</f>
        <v>0</v>
      </c>
      <c r="L400" s="207"/>
      <c r="M400" s="211"/>
      <c r="P400" s="212">
        <f>SUM(P401:P436)</f>
        <v>0</v>
      </c>
      <c r="R400" s="212">
        <f>SUM(R401:R436)</f>
        <v>3.0309999999999997E-2</v>
      </c>
      <c r="T400" s="213">
        <f>SUM(T401:T436)</f>
        <v>0</v>
      </c>
      <c r="AR400" s="208" t="s">
        <v>82</v>
      </c>
      <c r="AT400" s="214" t="s">
        <v>74</v>
      </c>
      <c r="AU400" s="214" t="s">
        <v>163</v>
      </c>
      <c r="AY400" s="208" t="s">
        <v>307</v>
      </c>
      <c r="BK400" s="215">
        <f>SUM(BK401:BK436)</f>
        <v>0</v>
      </c>
    </row>
    <row r="401" spans="2:65" s="1" customFormat="1" ht="24.2" customHeight="1">
      <c r="B401" s="33"/>
      <c r="C401" s="139" t="s">
        <v>1034</v>
      </c>
      <c r="D401" s="139" t="s">
        <v>309</v>
      </c>
      <c r="E401" s="140" t="s">
        <v>4908</v>
      </c>
      <c r="F401" s="141" t="s">
        <v>4909</v>
      </c>
      <c r="G401" s="142" t="s">
        <v>405</v>
      </c>
      <c r="H401" s="143">
        <v>4</v>
      </c>
      <c r="I401" s="144"/>
      <c r="J401" s="145">
        <f>ROUND(I401*H401,2)</f>
        <v>0</v>
      </c>
      <c r="K401" s="141" t="s">
        <v>313</v>
      </c>
      <c r="L401" s="33"/>
      <c r="M401" s="146" t="s">
        <v>1</v>
      </c>
      <c r="N401" s="147" t="s">
        <v>40</v>
      </c>
      <c r="P401" s="148">
        <f>O401*H401</f>
        <v>0</v>
      </c>
      <c r="Q401" s="148">
        <v>2.4000000000000001E-4</v>
      </c>
      <c r="R401" s="148">
        <f>Q401*H401</f>
        <v>9.6000000000000002E-4</v>
      </c>
      <c r="S401" s="148">
        <v>0</v>
      </c>
      <c r="T401" s="149">
        <f>S401*H401</f>
        <v>0</v>
      </c>
      <c r="AR401" s="150" t="s">
        <v>417</v>
      </c>
      <c r="AT401" s="150" t="s">
        <v>309</v>
      </c>
      <c r="AU401" s="150" t="s">
        <v>314</v>
      </c>
      <c r="AY401" s="18" t="s">
        <v>307</v>
      </c>
      <c r="BE401" s="151">
        <f>IF(N401="základní",J401,0)</f>
        <v>0</v>
      </c>
      <c r="BF401" s="151">
        <f>IF(N401="snížená",J401,0)</f>
        <v>0</v>
      </c>
      <c r="BG401" s="151">
        <f>IF(N401="zákl. přenesená",J401,0)</f>
        <v>0</v>
      </c>
      <c r="BH401" s="151">
        <f>IF(N401="sníž. přenesená",J401,0)</f>
        <v>0</v>
      </c>
      <c r="BI401" s="151">
        <f>IF(N401="nulová",J401,0)</f>
        <v>0</v>
      </c>
      <c r="BJ401" s="18" t="s">
        <v>82</v>
      </c>
      <c r="BK401" s="151">
        <f>ROUND(I401*H401,2)</f>
        <v>0</v>
      </c>
      <c r="BL401" s="18" t="s">
        <v>417</v>
      </c>
      <c r="BM401" s="150" t="s">
        <v>5048</v>
      </c>
    </row>
    <row r="402" spans="2:65" s="1" customFormat="1" ht="11.25">
      <c r="B402" s="33"/>
      <c r="D402" s="152" t="s">
        <v>316</v>
      </c>
      <c r="F402" s="153" t="s">
        <v>4911</v>
      </c>
      <c r="I402" s="154"/>
      <c r="L402" s="33"/>
      <c r="M402" s="155"/>
      <c r="T402" s="57"/>
      <c r="AT402" s="18" t="s">
        <v>316</v>
      </c>
      <c r="AU402" s="18" t="s">
        <v>314</v>
      </c>
    </row>
    <row r="403" spans="2:65" s="1" customFormat="1" ht="24.2" customHeight="1">
      <c r="B403" s="33"/>
      <c r="C403" s="139" t="s">
        <v>1039</v>
      </c>
      <c r="D403" s="139" t="s">
        <v>309</v>
      </c>
      <c r="E403" s="140" t="s">
        <v>4920</v>
      </c>
      <c r="F403" s="141" t="s">
        <v>4921</v>
      </c>
      <c r="G403" s="142" t="s">
        <v>405</v>
      </c>
      <c r="H403" s="143">
        <v>8</v>
      </c>
      <c r="I403" s="144"/>
      <c r="J403" s="145">
        <f>ROUND(I403*H403,2)</f>
        <v>0</v>
      </c>
      <c r="K403" s="141" t="s">
        <v>313</v>
      </c>
      <c r="L403" s="33"/>
      <c r="M403" s="146" t="s">
        <v>1</v>
      </c>
      <c r="N403" s="147" t="s">
        <v>40</v>
      </c>
      <c r="P403" s="148">
        <f>O403*H403</f>
        <v>0</v>
      </c>
      <c r="Q403" s="148">
        <v>2.2000000000000001E-4</v>
      </c>
      <c r="R403" s="148">
        <f>Q403*H403</f>
        <v>1.7600000000000001E-3</v>
      </c>
      <c r="S403" s="148">
        <v>0</v>
      </c>
      <c r="T403" s="149">
        <f>S403*H403</f>
        <v>0</v>
      </c>
      <c r="AR403" s="150" t="s">
        <v>417</v>
      </c>
      <c r="AT403" s="150" t="s">
        <v>309</v>
      </c>
      <c r="AU403" s="150" t="s">
        <v>314</v>
      </c>
      <c r="AY403" s="18" t="s">
        <v>307</v>
      </c>
      <c r="BE403" s="151">
        <f>IF(N403="základní",J403,0)</f>
        <v>0</v>
      </c>
      <c r="BF403" s="151">
        <f>IF(N403="snížená",J403,0)</f>
        <v>0</v>
      </c>
      <c r="BG403" s="151">
        <f>IF(N403="zákl. přenesená",J403,0)</f>
        <v>0</v>
      </c>
      <c r="BH403" s="151">
        <f>IF(N403="sníž. přenesená",J403,0)</f>
        <v>0</v>
      </c>
      <c r="BI403" s="151">
        <f>IF(N403="nulová",J403,0)</f>
        <v>0</v>
      </c>
      <c r="BJ403" s="18" t="s">
        <v>82</v>
      </c>
      <c r="BK403" s="151">
        <f>ROUND(I403*H403,2)</f>
        <v>0</v>
      </c>
      <c r="BL403" s="18" t="s">
        <v>417</v>
      </c>
      <c r="BM403" s="150" t="s">
        <v>5049</v>
      </c>
    </row>
    <row r="404" spans="2:65" s="1" customFormat="1" ht="11.25">
      <c r="B404" s="33"/>
      <c r="D404" s="152" t="s">
        <v>316</v>
      </c>
      <c r="F404" s="153" t="s">
        <v>4923</v>
      </c>
      <c r="I404" s="154"/>
      <c r="L404" s="33"/>
      <c r="M404" s="155"/>
      <c r="T404" s="57"/>
      <c r="AT404" s="18" t="s">
        <v>316</v>
      </c>
      <c r="AU404" s="18" t="s">
        <v>314</v>
      </c>
    </row>
    <row r="405" spans="2:65" s="1" customFormat="1" ht="21.75" customHeight="1">
      <c r="B405" s="33"/>
      <c r="C405" s="139" t="s">
        <v>1044</v>
      </c>
      <c r="D405" s="139" t="s">
        <v>309</v>
      </c>
      <c r="E405" s="140" t="s">
        <v>5025</v>
      </c>
      <c r="F405" s="141" t="s">
        <v>5026</v>
      </c>
      <c r="G405" s="142" t="s">
        <v>405</v>
      </c>
      <c r="H405" s="143">
        <v>1</v>
      </c>
      <c r="I405" s="144"/>
      <c r="J405" s="145">
        <f>ROUND(I405*H405,2)</f>
        <v>0</v>
      </c>
      <c r="K405" s="141" t="s">
        <v>313</v>
      </c>
      <c r="L405" s="33"/>
      <c r="M405" s="146" t="s">
        <v>1</v>
      </c>
      <c r="N405" s="147" t="s">
        <v>40</v>
      </c>
      <c r="P405" s="148">
        <f>O405*H405</f>
        <v>0</v>
      </c>
      <c r="Q405" s="148">
        <v>5.2999999999999998E-4</v>
      </c>
      <c r="R405" s="148">
        <f>Q405*H405</f>
        <v>5.2999999999999998E-4</v>
      </c>
      <c r="S405" s="148">
        <v>0</v>
      </c>
      <c r="T405" s="149">
        <f>S405*H405</f>
        <v>0</v>
      </c>
      <c r="AR405" s="150" t="s">
        <v>417</v>
      </c>
      <c r="AT405" s="150" t="s">
        <v>309</v>
      </c>
      <c r="AU405" s="150" t="s">
        <v>314</v>
      </c>
      <c r="AY405" s="18" t="s">
        <v>307</v>
      </c>
      <c r="BE405" s="151">
        <f>IF(N405="základní",J405,0)</f>
        <v>0</v>
      </c>
      <c r="BF405" s="151">
        <f>IF(N405="snížená",J405,0)</f>
        <v>0</v>
      </c>
      <c r="BG405" s="151">
        <f>IF(N405="zákl. přenesená",J405,0)</f>
        <v>0</v>
      </c>
      <c r="BH405" s="151">
        <f>IF(N405="sníž. přenesená",J405,0)</f>
        <v>0</v>
      </c>
      <c r="BI405" s="151">
        <f>IF(N405="nulová",J405,0)</f>
        <v>0</v>
      </c>
      <c r="BJ405" s="18" t="s">
        <v>82</v>
      </c>
      <c r="BK405" s="151">
        <f>ROUND(I405*H405,2)</f>
        <v>0</v>
      </c>
      <c r="BL405" s="18" t="s">
        <v>417</v>
      </c>
      <c r="BM405" s="150" t="s">
        <v>5050</v>
      </c>
    </row>
    <row r="406" spans="2:65" s="1" customFormat="1" ht="11.25">
      <c r="B406" s="33"/>
      <c r="D406" s="152" t="s">
        <v>316</v>
      </c>
      <c r="F406" s="153" t="s">
        <v>5028</v>
      </c>
      <c r="I406" s="154"/>
      <c r="L406" s="33"/>
      <c r="M406" s="155"/>
      <c r="T406" s="57"/>
      <c r="AT406" s="18" t="s">
        <v>316</v>
      </c>
      <c r="AU406" s="18" t="s">
        <v>314</v>
      </c>
    </row>
    <row r="407" spans="2:65" s="1" customFormat="1" ht="21.75" customHeight="1">
      <c r="B407" s="33"/>
      <c r="C407" s="139" t="s">
        <v>1050</v>
      </c>
      <c r="D407" s="139" t="s">
        <v>309</v>
      </c>
      <c r="E407" s="140" t="s">
        <v>4928</v>
      </c>
      <c r="F407" s="141" t="s">
        <v>4929</v>
      </c>
      <c r="G407" s="142" t="s">
        <v>405</v>
      </c>
      <c r="H407" s="143">
        <v>2</v>
      </c>
      <c r="I407" s="144"/>
      <c r="J407" s="145">
        <f>ROUND(I407*H407,2)</f>
        <v>0</v>
      </c>
      <c r="K407" s="141" t="s">
        <v>313</v>
      </c>
      <c r="L407" s="33"/>
      <c r="M407" s="146" t="s">
        <v>1</v>
      </c>
      <c r="N407" s="147" t="s">
        <v>40</v>
      </c>
      <c r="P407" s="148">
        <f>O407*H407</f>
        <v>0</v>
      </c>
      <c r="Q407" s="148">
        <v>5.8E-4</v>
      </c>
      <c r="R407" s="148">
        <f>Q407*H407</f>
        <v>1.16E-3</v>
      </c>
      <c r="S407" s="148">
        <v>0</v>
      </c>
      <c r="T407" s="149">
        <f>S407*H407</f>
        <v>0</v>
      </c>
      <c r="AR407" s="150" t="s">
        <v>417</v>
      </c>
      <c r="AT407" s="150" t="s">
        <v>309</v>
      </c>
      <c r="AU407" s="150" t="s">
        <v>314</v>
      </c>
      <c r="AY407" s="18" t="s">
        <v>307</v>
      </c>
      <c r="BE407" s="151">
        <f>IF(N407="základní",J407,0)</f>
        <v>0</v>
      </c>
      <c r="BF407" s="151">
        <f>IF(N407="snížená",J407,0)</f>
        <v>0</v>
      </c>
      <c r="BG407" s="151">
        <f>IF(N407="zákl. přenesená",J407,0)</f>
        <v>0</v>
      </c>
      <c r="BH407" s="151">
        <f>IF(N407="sníž. přenesená",J407,0)</f>
        <v>0</v>
      </c>
      <c r="BI407" s="151">
        <f>IF(N407="nulová",J407,0)</f>
        <v>0</v>
      </c>
      <c r="BJ407" s="18" t="s">
        <v>82</v>
      </c>
      <c r="BK407" s="151">
        <f>ROUND(I407*H407,2)</f>
        <v>0</v>
      </c>
      <c r="BL407" s="18" t="s">
        <v>417</v>
      </c>
      <c r="BM407" s="150" t="s">
        <v>5051</v>
      </c>
    </row>
    <row r="408" spans="2:65" s="1" customFormat="1" ht="11.25">
      <c r="B408" s="33"/>
      <c r="D408" s="152" t="s">
        <v>316</v>
      </c>
      <c r="F408" s="153" t="s">
        <v>4931</v>
      </c>
      <c r="I408" s="154"/>
      <c r="L408" s="33"/>
      <c r="M408" s="155"/>
      <c r="T408" s="57"/>
      <c r="AT408" s="18" t="s">
        <v>316</v>
      </c>
      <c r="AU408" s="18" t="s">
        <v>314</v>
      </c>
    </row>
    <row r="409" spans="2:65" s="1" customFormat="1" ht="24.2" customHeight="1">
      <c r="B409" s="33"/>
      <c r="C409" s="139" t="s">
        <v>1053</v>
      </c>
      <c r="D409" s="139" t="s">
        <v>309</v>
      </c>
      <c r="E409" s="140" t="s">
        <v>4940</v>
      </c>
      <c r="F409" s="141" t="s">
        <v>4941</v>
      </c>
      <c r="G409" s="142" t="s">
        <v>405</v>
      </c>
      <c r="H409" s="143">
        <v>1</v>
      </c>
      <c r="I409" s="144"/>
      <c r="J409" s="145">
        <f>ROUND(I409*H409,2)</f>
        <v>0</v>
      </c>
      <c r="K409" s="141" t="s">
        <v>313</v>
      </c>
      <c r="L409" s="33"/>
      <c r="M409" s="146" t="s">
        <v>1</v>
      </c>
      <c r="N409" s="147" t="s">
        <v>40</v>
      </c>
      <c r="P409" s="148">
        <f>O409*H409</f>
        <v>0</v>
      </c>
      <c r="Q409" s="148">
        <v>5.6999999999999998E-4</v>
      </c>
      <c r="R409" s="148">
        <f>Q409*H409</f>
        <v>5.6999999999999998E-4</v>
      </c>
      <c r="S409" s="148">
        <v>0</v>
      </c>
      <c r="T409" s="149">
        <f>S409*H409</f>
        <v>0</v>
      </c>
      <c r="AR409" s="150" t="s">
        <v>417</v>
      </c>
      <c r="AT409" s="150" t="s">
        <v>309</v>
      </c>
      <c r="AU409" s="150" t="s">
        <v>314</v>
      </c>
      <c r="AY409" s="18" t="s">
        <v>307</v>
      </c>
      <c r="BE409" s="151">
        <f>IF(N409="základní",J409,0)</f>
        <v>0</v>
      </c>
      <c r="BF409" s="151">
        <f>IF(N409="snížená",J409,0)</f>
        <v>0</v>
      </c>
      <c r="BG409" s="151">
        <f>IF(N409="zákl. přenesená",J409,0)</f>
        <v>0</v>
      </c>
      <c r="BH409" s="151">
        <f>IF(N409="sníž. přenesená",J409,0)</f>
        <v>0</v>
      </c>
      <c r="BI409" s="151">
        <f>IF(N409="nulová",J409,0)</f>
        <v>0</v>
      </c>
      <c r="BJ409" s="18" t="s">
        <v>82</v>
      </c>
      <c r="BK409" s="151">
        <f>ROUND(I409*H409,2)</f>
        <v>0</v>
      </c>
      <c r="BL409" s="18" t="s">
        <v>417</v>
      </c>
      <c r="BM409" s="150" t="s">
        <v>5052</v>
      </c>
    </row>
    <row r="410" spans="2:65" s="1" customFormat="1" ht="19.5">
      <c r="B410" s="33"/>
      <c r="D410" s="152" t="s">
        <v>316</v>
      </c>
      <c r="F410" s="153" t="s">
        <v>4943</v>
      </c>
      <c r="I410" s="154"/>
      <c r="L410" s="33"/>
      <c r="M410" s="155"/>
      <c r="T410" s="57"/>
      <c r="AT410" s="18" t="s">
        <v>316</v>
      </c>
      <c r="AU410" s="18" t="s">
        <v>314</v>
      </c>
    </row>
    <row r="411" spans="2:65" s="1" customFormat="1" ht="24.2" customHeight="1">
      <c r="B411" s="33"/>
      <c r="C411" s="139" t="s">
        <v>1059</v>
      </c>
      <c r="D411" s="139" t="s">
        <v>309</v>
      </c>
      <c r="E411" s="140" t="s">
        <v>4944</v>
      </c>
      <c r="F411" s="141" t="s">
        <v>4945</v>
      </c>
      <c r="G411" s="142" t="s">
        <v>405</v>
      </c>
      <c r="H411" s="143">
        <v>2</v>
      </c>
      <c r="I411" s="144"/>
      <c r="J411" s="145">
        <f>ROUND(I411*H411,2)</f>
        <v>0</v>
      </c>
      <c r="K411" s="141" t="s">
        <v>313</v>
      </c>
      <c r="L411" s="33"/>
      <c r="M411" s="146" t="s">
        <v>1</v>
      </c>
      <c r="N411" s="147" t="s">
        <v>40</v>
      </c>
      <c r="P411" s="148">
        <f>O411*H411</f>
        <v>0</v>
      </c>
      <c r="Q411" s="148">
        <v>1.14E-3</v>
      </c>
      <c r="R411" s="148">
        <f>Q411*H411</f>
        <v>2.2799999999999999E-3</v>
      </c>
      <c r="S411" s="148">
        <v>0</v>
      </c>
      <c r="T411" s="149">
        <f>S411*H411</f>
        <v>0</v>
      </c>
      <c r="AR411" s="150" t="s">
        <v>417</v>
      </c>
      <c r="AT411" s="150" t="s">
        <v>309</v>
      </c>
      <c r="AU411" s="150" t="s">
        <v>314</v>
      </c>
      <c r="AY411" s="18" t="s">
        <v>307</v>
      </c>
      <c r="BE411" s="151">
        <f>IF(N411="základní",J411,0)</f>
        <v>0</v>
      </c>
      <c r="BF411" s="151">
        <f>IF(N411="snížená",J411,0)</f>
        <v>0</v>
      </c>
      <c r="BG411" s="151">
        <f>IF(N411="zákl. přenesená",J411,0)</f>
        <v>0</v>
      </c>
      <c r="BH411" s="151">
        <f>IF(N411="sníž. přenesená",J411,0)</f>
        <v>0</v>
      </c>
      <c r="BI411" s="151">
        <f>IF(N411="nulová",J411,0)</f>
        <v>0</v>
      </c>
      <c r="BJ411" s="18" t="s">
        <v>82</v>
      </c>
      <c r="BK411" s="151">
        <f>ROUND(I411*H411,2)</f>
        <v>0</v>
      </c>
      <c r="BL411" s="18" t="s">
        <v>417</v>
      </c>
      <c r="BM411" s="150" t="s">
        <v>5053</v>
      </c>
    </row>
    <row r="412" spans="2:65" s="1" customFormat="1" ht="19.5">
      <c r="B412" s="33"/>
      <c r="D412" s="152" t="s">
        <v>316</v>
      </c>
      <c r="F412" s="153" t="s">
        <v>4947</v>
      </c>
      <c r="I412" s="154"/>
      <c r="L412" s="33"/>
      <c r="M412" s="155"/>
      <c r="T412" s="57"/>
      <c r="AT412" s="18" t="s">
        <v>316</v>
      </c>
      <c r="AU412" s="18" t="s">
        <v>314</v>
      </c>
    </row>
    <row r="413" spans="2:65" s="1" customFormat="1" ht="24.2" customHeight="1">
      <c r="B413" s="33"/>
      <c r="C413" s="139" t="s">
        <v>1068</v>
      </c>
      <c r="D413" s="139" t="s">
        <v>309</v>
      </c>
      <c r="E413" s="140" t="s">
        <v>4952</v>
      </c>
      <c r="F413" s="141" t="s">
        <v>4953</v>
      </c>
      <c r="G413" s="142" t="s">
        <v>405</v>
      </c>
      <c r="H413" s="143">
        <v>1</v>
      </c>
      <c r="I413" s="144"/>
      <c r="J413" s="145">
        <f>ROUND(I413*H413,2)</f>
        <v>0</v>
      </c>
      <c r="K413" s="141" t="s">
        <v>313</v>
      </c>
      <c r="L413" s="33"/>
      <c r="M413" s="146" t="s">
        <v>1</v>
      </c>
      <c r="N413" s="147" t="s">
        <v>40</v>
      </c>
      <c r="P413" s="148">
        <f>O413*H413</f>
        <v>0</v>
      </c>
      <c r="Q413" s="148">
        <v>7.6999999999999996E-4</v>
      </c>
      <c r="R413" s="148">
        <f>Q413*H413</f>
        <v>7.6999999999999996E-4</v>
      </c>
      <c r="S413" s="148">
        <v>0</v>
      </c>
      <c r="T413" s="149">
        <f>S413*H413</f>
        <v>0</v>
      </c>
      <c r="AR413" s="150" t="s">
        <v>417</v>
      </c>
      <c r="AT413" s="150" t="s">
        <v>309</v>
      </c>
      <c r="AU413" s="150" t="s">
        <v>314</v>
      </c>
      <c r="AY413" s="18" t="s">
        <v>307</v>
      </c>
      <c r="BE413" s="151">
        <f>IF(N413="základní",J413,0)</f>
        <v>0</v>
      </c>
      <c r="BF413" s="151">
        <f>IF(N413="snížená",J413,0)</f>
        <v>0</v>
      </c>
      <c r="BG413" s="151">
        <f>IF(N413="zákl. přenesená",J413,0)</f>
        <v>0</v>
      </c>
      <c r="BH413" s="151">
        <f>IF(N413="sníž. přenesená",J413,0)</f>
        <v>0</v>
      </c>
      <c r="BI413" s="151">
        <f>IF(N413="nulová",J413,0)</f>
        <v>0</v>
      </c>
      <c r="BJ413" s="18" t="s">
        <v>82</v>
      </c>
      <c r="BK413" s="151">
        <f>ROUND(I413*H413,2)</f>
        <v>0</v>
      </c>
      <c r="BL413" s="18" t="s">
        <v>417</v>
      </c>
      <c r="BM413" s="150" t="s">
        <v>5054</v>
      </c>
    </row>
    <row r="414" spans="2:65" s="1" customFormat="1" ht="19.5">
      <c r="B414" s="33"/>
      <c r="D414" s="152" t="s">
        <v>316</v>
      </c>
      <c r="F414" s="153" t="s">
        <v>4955</v>
      </c>
      <c r="I414" s="154"/>
      <c r="L414" s="33"/>
      <c r="M414" s="155"/>
      <c r="T414" s="57"/>
      <c r="AT414" s="18" t="s">
        <v>316</v>
      </c>
      <c r="AU414" s="18" t="s">
        <v>314</v>
      </c>
    </row>
    <row r="415" spans="2:65" s="1" customFormat="1" ht="24.2" customHeight="1">
      <c r="B415" s="33"/>
      <c r="C415" s="139" t="s">
        <v>1074</v>
      </c>
      <c r="D415" s="139" t="s">
        <v>309</v>
      </c>
      <c r="E415" s="140" t="s">
        <v>4960</v>
      </c>
      <c r="F415" s="141" t="s">
        <v>4961</v>
      </c>
      <c r="G415" s="142" t="s">
        <v>405</v>
      </c>
      <c r="H415" s="143">
        <v>2</v>
      </c>
      <c r="I415" s="144"/>
      <c r="J415" s="145">
        <f>ROUND(I415*H415,2)</f>
        <v>0</v>
      </c>
      <c r="K415" s="141" t="s">
        <v>313</v>
      </c>
      <c r="L415" s="33"/>
      <c r="M415" s="146" t="s">
        <v>1</v>
      </c>
      <c r="N415" s="147" t="s">
        <v>40</v>
      </c>
      <c r="P415" s="148">
        <f>O415*H415</f>
        <v>0</v>
      </c>
      <c r="Q415" s="148">
        <v>9.3000000000000005E-4</v>
      </c>
      <c r="R415" s="148">
        <f>Q415*H415</f>
        <v>1.8600000000000001E-3</v>
      </c>
      <c r="S415" s="148">
        <v>0</v>
      </c>
      <c r="T415" s="149">
        <f>S415*H415</f>
        <v>0</v>
      </c>
      <c r="AR415" s="150" t="s">
        <v>417</v>
      </c>
      <c r="AT415" s="150" t="s">
        <v>309</v>
      </c>
      <c r="AU415" s="150" t="s">
        <v>314</v>
      </c>
      <c r="AY415" s="18" t="s">
        <v>307</v>
      </c>
      <c r="BE415" s="151">
        <f>IF(N415="základní",J415,0)</f>
        <v>0</v>
      </c>
      <c r="BF415" s="151">
        <f>IF(N415="snížená",J415,0)</f>
        <v>0</v>
      </c>
      <c r="BG415" s="151">
        <f>IF(N415="zákl. přenesená",J415,0)</f>
        <v>0</v>
      </c>
      <c r="BH415" s="151">
        <f>IF(N415="sníž. přenesená",J415,0)</f>
        <v>0</v>
      </c>
      <c r="BI415" s="151">
        <f>IF(N415="nulová",J415,0)</f>
        <v>0</v>
      </c>
      <c r="BJ415" s="18" t="s">
        <v>82</v>
      </c>
      <c r="BK415" s="151">
        <f>ROUND(I415*H415,2)</f>
        <v>0</v>
      </c>
      <c r="BL415" s="18" t="s">
        <v>417</v>
      </c>
      <c r="BM415" s="150" t="s">
        <v>5055</v>
      </c>
    </row>
    <row r="416" spans="2:65" s="1" customFormat="1" ht="19.5">
      <c r="B416" s="33"/>
      <c r="D416" s="152" t="s">
        <v>316</v>
      </c>
      <c r="F416" s="153" t="s">
        <v>4963</v>
      </c>
      <c r="I416" s="154"/>
      <c r="L416" s="33"/>
      <c r="M416" s="155"/>
      <c r="T416" s="57"/>
      <c r="AT416" s="18" t="s">
        <v>316</v>
      </c>
      <c r="AU416" s="18" t="s">
        <v>314</v>
      </c>
    </row>
    <row r="417" spans="2:65" s="1" customFormat="1" ht="24.2" customHeight="1">
      <c r="B417" s="33"/>
      <c r="C417" s="139" t="s">
        <v>1079</v>
      </c>
      <c r="D417" s="139" t="s">
        <v>309</v>
      </c>
      <c r="E417" s="140" t="s">
        <v>5034</v>
      </c>
      <c r="F417" s="141" t="s">
        <v>5035</v>
      </c>
      <c r="G417" s="142" t="s">
        <v>405</v>
      </c>
      <c r="H417" s="143">
        <v>1</v>
      </c>
      <c r="I417" s="144"/>
      <c r="J417" s="145">
        <f>ROUND(I417*H417,2)</f>
        <v>0</v>
      </c>
      <c r="K417" s="141" t="s">
        <v>313</v>
      </c>
      <c r="L417" s="33"/>
      <c r="M417" s="146" t="s">
        <v>1</v>
      </c>
      <c r="N417" s="147" t="s">
        <v>40</v>
      </c>
      <c r="P417" s="148">
        <f>O417*H417</f>
        <v>0</v>
      </c>
      <c r="Q417" s="148">
        <v>2.2799999999999999E-3</v>
      </c>
      <c r="R417" s="148">
        <f>Q417*H417</f>
        <v>2.2799999999999999E-3</v>
      </c>
      <c r="S417" s="148">
        <v>0</v>
      </c>
      <c r="T417" s="149">
        <f>S417*H417</f>
        <v>0</v>
      </c>
      <c r="AR417" s="150" t="s">
        <v>417</v>
      </c>
      <c r="AT417" s="150" t="s">
        <v>309</v>
      </c>
      <c r="AU417" s="150" t="s">
        <v>314</v>
      </c>
      <c r="AY417" s="18" t="s">
        <v>307</v>
      </c>
      <c r="BE417" s="151">
        <f>IF(N417="základní",J417,0)</f>
        <v>0</v>
      </c>
      <c r="BF417" s="151">
        <f>IF(N417="snížená",J417,0)</f>
        <v>0</v>
      </c>
      <c r="BG417" s="151">
        <f>IF(N417="zákl. přenesená",J417,0)</f>
        <v>0</v>
      </c>
      <c r="BH417" s="151">
        <f>IF(N417="sníž. přenesená",J417,0)</f>
        <v>0</v>
      </c>
      <c r="BI417" s="151">
        <f>IF(N417="nulová",J417,0)</f>
        <v>0</v>
      </c>
      <c r="BJ417" s="18" t="s">
        <v>82</v>
      </c>
      <c r="BK417" s="151">
        <f>ROUND(I417*H417,2)</f>
        <v>0</v>
      </c>
      <c r="BL417" s="18" t="s">
        <v>417</v>
      </c>
      <c r="BM417" s="150" t="s">
        <v>5056</v>
      </c>
    </row>
    <row r="418" spans="2:65" s="1" customFormat="1" ht="19.5">
      <c r="B418" s="33"/>
      <c r="D418" s="152" t="s">
        <v>316</v>
      </c>
      <c r="F418" s="153" t="s">
        <v>5037</v>
      </c>
      <c r="I418" s="154"/>
      <c r="L418" s="33"/>
      <c r="M418" s="155"/>
      <c r="T418" s="57"/>
      <c r="AT418" s="18" t="s">
        <v>316</v>
      </c>
      <c r="AU418" s="18" t="s">
        <v>314</v>
      </c>
    </row>
    <row r="419" spans="2:65" s="1" customFormat="1" ht="21.75" customHeight="1">
      <c r="B419" s="33"/>
      <c r="C419" s="139" t="s">
        <v>1084</v>
      </c>
      <c r="D419" s="139" t="s">
        <v>309</v>
      </c>
      <c r="E419" s="140" t="s">
        <v>4976</v>
      </c>
      <c r="F419" s="141" t="s">
        <v>4977</v>
      </c>
      <c r="G419" s="142" t="s">
        <v>405</v>
      </c>
      <c r="H419" s="143">
        <v>4</v>
      </c>
      <c r="I419" s="144"/>
      <c r="J419" s="145">
        <f>ROUND(I419*H419,2)</f>
        <v>0</v>
      </c>
      <c r="K419" s="141" t="s">
        <v>313</v>
      </c>
      <c r="L419" s="33"/>
      <c r="M419" s="146" t="s">
        <v>1</v>
      </c>
      <c r="N419" s="147" t="s">
        <v>40</v>
      </c>
      <c r="P419" s="148">
        <f>O419*H419</f>
        <v>0</v>
      </c>
      <c r="Q419" s="148">
        <v>5.0000000000000001E-4</v>
      </c>
      <c r="R419" s="148">
        <f>Q419*H419</f>
        <v>2E-3</v>
      </c>
      <c r="S419" s="148">
        <v>0</v>
      </c>
      <c r="T419" s="149">
        <f>S419*H419</f>
        <v>0</v>
      </c>
      <c r="AR419" s="150" t="s">
        <v>417</v>
      </c>
      <c r="AT419" s="150" t="s">
        <v>309</v>
      </c>
      <c r="AU419" s="150" t="s">
        <v>314</v>
      </c>
      <c r="AY419" s="18" t="s">
        <v>307</v>
      </c>
      <c r="BE419" s="151">
        <f>IF(N419="základní",J419,0)</f>
        <v>0</v>
      </c>
      <c r="BF419" s="151">
        <f>IF(N419="snížená",J419,0)</f>
        <v>0</v>
      </c>
      <c r="BG419" s="151">
        <f>IF(N419="zákl. přenesená",J419,0)</f>
        <v>0</v>
      </c>
      <c r="BH419" s="151">
        <f>IF(N419="sníž. přenesená",J419,0)</f>
        <v>0</v>
      </c>
      <c r="BI419" s="151">
        <f>IF(N419="nulová",J419,0)</f>
        <v>0</v>
      </c>
      <c r="BJ419" s="18" t="s">
        <v>82</v>
      </c>
      <c r="BK419" s="151">
        <f>ROUND(I419*H419,2)</f>
        <v>0</v>
      </c>
      <c r="BL419" s="18" t="s">
        <v>417</v>
      </c>
      <c r="BM419" s="150" t="s">
        <v>5057</v>
      </c>
    </row>
    <row r="420" spans="2:65" s="1" customFormat="1" ht="19.5">
      <c r="B420" s="33"/>
      <c r="D420" s="152" t="s">
        <v>316</v>
      </c>
      <c r="F420" s="153" t="s">
        <v>4979</v>
      </c>
      <c r="I420" s="154"/>
      <c r="L420" s="33"/>
      <c r="M420" s="155"/>
      <c r="T420" s="57"/>
      <c r="AT420" s="18" t="s">
        <v>316</v>
      </c>
      <c r="AU420" s="18" t="s">
        <v>314</v>
      </c>
    </row>
    <row r="421" spans="2:65" s="1" customFormat="1" ht="24.2" customHeight="1">
      <c r="B421" s="33"/>
      <c r="C421" s="139" t="s">
        <v>1089</v>
      </c>
      <c r="D421" s="139" t="s">
        <v>309</v>
      </c>
      <c r="E421" s="140" t="s">
        <v>4980</v>
      </c>
      <c r="F421" s="141" t="s">
        <v>4981</v>
      </c>
      <c r="G421" s="142" t="s">
        <v>405</v>
      </c>
      <c r="H421" s="143">
        <v>8</v>
      </c>
      <c r="I421" s="144"/>
      <c r="J421" s="145">
        <f>ROUND(I421*H421,2)</f>
        <v>0</v>
      </c>
      <c r="K421" s="141" t="s">
        <v>313</v>
      </c>
      <c r="L421" s="33"/>
      <c r="M421" s="146" t="s">
        <v>1</v>
      </c>
      <c r="N421" s="147" t="s">
        <v>40</v>
      </c>
      <c r="P421" s="148">
        <f>O421*H421</f>
        <v>0</v>
      </c>
      <c r="Q421" s="148">
        <v>6.9999999999999999E-4</v>
      </c>
      <c r="R421" s="148">
        <f>Q421*H421</f>
        <v>5.5999999999999999E-3</v>
      </c>
      <c r="S421" s="148">
        <v>0</v>
      </c>
      <c r="T421" s="149">
        <f>S421*H421</f>
        <v>0</v>
      </c>
      <c r="AR421" s="150" t="s">
        <v>417</v>
      </c>
      <c r="AT421" s="150" t="s">
        <v>309</v>
      </c>
      <c r="AU421" s="150" t="s">
        <v>314</v>
      </c>
      <c r="AY421" s="18" t="s">
        <v>307</v>
      </c>
      <c r="BE421" s="151">
        <f>IF(N421="základní",J421,0)</f>
        <v>0</v>
      </c>
      <c r="BF421" s="151">
        <f>IF(N421="snížená",J421,0)</f>
        <v>0</v>
      </c>
      <c r="BG421" s="151">
        <f>IF(N421="zákl. přenesená",J421,0)</f>
        <v>0</v>
      </c>
      <c r="BH421" s="151">
        <f>IF(N421="sníž. přenesená",J421,0)</f>
        <v>0</v>
      </c>
      <c r="BI421" s="151">
        <f>IF(N421="nulová",J421,0)</f>
        <v>0</v>
      </c>
      <c r="BJ421" s="18" t="s">
        <v>82</v>
      </c>
      <c r="BK421" s="151">
        <f>ROUND(I421*H421,2)</f>
        <v>0</v>
      </c>
      <c r="BL421" s="18" t="s">
        <v>417</v>
      </c>
      <c r="BM421" s="150" t="s">
        <v>5058</v>
      </c>
    </row>
    <row r="422" spans="2:65" s="1" customFormat="1" ht="19.5">
      <c r="B422" s="33"/>
      <c r="D422" s="152" t="s">
        <v>316</v>
      </c>
      <c r="F422" s="153" t="s">
        <v>4983</v>
      </c>
      <c r="I422" s="154"/>
      <c r="L422" s="33"/>
      <c r="M422" s="155"/>
      <c r="T422" s="57"/>
      <c r="AT422" s="18" t="s">
        <v>316</v>
      </c>
      <c r="AU422" s="18" t="s">
        <v>314</v>
      </c>
    </row>
    <row r="423" spans="2:65" s="1" customFormat="1" ht="21.75" customHeight="1">
      <c r="B423" s="33"/>
      <c r="C423" s="139" t="s">
        <v>1097</v>
      </c>
      <c r="D423" s="139" t="s">
        <v>309</v>
      </c>
      <c r="E423" s="140" t="s">
        <v>4912</v>
      </c>
      <c r="F423" s="141" t="s">
        <v>4913</v>
      </c>
      <c r="G423" s="142" t="s">
        <v>405</v>
      </c>
      <c r="H423" s="143">
        <v>2</v>
      </c>
      <c r="I423" s="144"/>
      <c r="J423" s="145">
        <f>ROUND(I423*H423,2)</f>
        <v>0</v>
      </c>
      <c r="K423" s="141" t="s">
        <v>313</v>
      </c>
      <c r="L423" s="33"/>
      <c r="M423" s="146" t="s">
        <v>1</v>
      </c>
      <c r="N423" s="147" t="s">
        <v>40</v>
      </c>
      <c r="P423" s="148">
        <f>O423*H423</f>
        <v>0</v>
      </c>
      <c r="Q423" s="148">
        <v>1.6800000000000001E-3</v>
      </c>
      <c r="R423" s="148">
        <f>Q423*H423</f>
        <v>3.3600000000000001E-3</v>
      </c>
      <c r="S423" s="148">
        <v>0</v>
      </c>
      <c r="T423" s="149">
        <f>S423*H423</f>
        <v>0</v>
      </c>
      <c r="AR423" s="150" t="s">
        <v>417</v>
      </c>
      <c r="AT423" s="150" t="s">
        <v>309</v>
      </c>
      <c r="AU423" s="150" t="s">
        <v>314</v>
      </c>
      <c r="AY423" s="18" t="s">
        <v>307</v>
      </c>
      <c r="BE423" s="151">
        <f>IF(N423="základní",J423,0)</f>
        <v>0</v>
      </c>
      <c r="BF423" s="151">
        <f>IF(N423="snížená",J423,0)</f>
        <v>0</v>
      </c>
      <c r="BG423" s="151">
        <f>IF(N423="zákl. přenesená",J423,0)</f>
        <v>0</v>
      </c>
      <c r="BH423" s="151">
        <f>IF(N423="sníž. přenesená",J423,0)</f>
        <v>0</v>
      </c>
      <c r="BI423" s="151">
        <f>IF(N423="nulová",J423,0)</f>
        <v>0</v>
      </c>
      <c r="BJ423" s="18" t="s">
        <v>82</v>
      </c>
      <c r="BK423" s="151">
        <f>ROUND(I423*H423,2)</f>
        <v>0</v>
      </c>
      <c r="BL423" s="18" t="s">
        <v>417</v>
      </c>
      <c r="BM423" s="150" t="s">
        <v>5059</v>
      </c>
    </row>
    <row r="424" spans="2:65" s="1" customFormat="1" ht="19.5">
      <c r="B424" s="33"/>
      <c r="D424" s="152" t="s">
        <v>316</v>
      </c>
      <c r="F424" s="153" t="s">
        <v>4915</v>
      </c>
      <c r="I424" s="154"/>
      <c r="L424" s="33"/>
      <c r="M424" s="155"/>
      <c r="T424" s="57"/>
      <c r="AT424" s="18" t="s">
        <v>316</v>
      </c>
      <c r="AU424" s="18" t="s">
        <v>314</v>
      </c>
    </row>
    <row r="425" spans="2:65" s="1" customFormat="1" ht="44.25" customHeight="1">
      <c r="B425" s="33"/>
      <c r="C425" s="139" t="s">
        <v>1100</v>
      </c>
      <c r="D425" s="139" t="s">
        <v>309</v>
      </c>
      <c r="E425" s="140" t="s">
        <v>4993</v>
      </c>
      <c r="F425" s="141" t="s">
        <v>4994</v>
      </c>
      <c r="G425" s="142" t="s">
        <v>405</v>
      </c>
      <c r="H425" s="143">
        <v>3</v>
      </c>
      <c r="I425" s="144"/>
      <c r="J425" s="145">
        <f>ROUND(I425*H425,2)</f>
        <v>0</v>
      </c>
      <c r="K425" s="141" t="s">
        <v>1</v>
      </c>
      <c r="L425" s="33"/>
      <c r="M425" s="146" t="s">
        <v>1</v>
      </c>
      <c r="N425" s="147" t="s">
        <v>40</v>
      </c>
      <c r="P425" s="148">
        <f>O425*H425</f>
        <v>0</v>
      </c>
      <c r="Q425" s="148">
        <v>0</v>
      </c>
      <c r="R425" s="148">
        <f>Q425*H425</f>
        <v>0</v>
      </c>
      <c r="S425" s="148">
        <v>0</v>
      </c>
      <c r="T425" s="149">
        <f>S425*H425</f>
        <v>0</v>
      </c>
      <c r="AR425" s="150" t="s">
        <v>417</v>
      </c>
      <c r="AT425" s="150" t="s">
        <v>309</v>
      </c>
      <c r="AU425" s="150" t="s">
        <v>314</v>
      </c>
      <c r="AY425" s="18" t="s">
        <v>307</v>
      </c>
      <c r="BE425" s="151">
        <f>IF(N425="základní",J425,0)</f>
        <v>0</v>
      </c>
      <c r="BF425" s="151">
        <f>IF(N425="snížená",J425,0)</f>
        <v>0</v>
      </c>
      <c r="BG425" s="151">
        <f>IF(N425="zákl. přenesená",J425,0)</f>
        <v>0</v>
      </c>
      <c r="BH425" s="151">
        <f>IF(N425="sníž. přenesená",J425,0)</f>
        <v>0</v>
      </c>
      <c r="BI425" s="151">
        <f>IF(N425="nulová",J425,0)</f>
        <v>0</v>
      </c>
      <c r="BJ425" s="18" t="s">
        <v>82</v>
      </c>
      <c r="BK425" s="151">
        <f>ROUND(I425*H425,2)</f>
        <v>0</v>
      </c>
      <c r="BL425" s="18" t="s">
        <v>417</v>
      </c>
      <c r="BM425" s="150" t="s">
        <v>5060</v>
      </c>
    </row>
    <row r="426" spans="2:65" s="1" customFormat="1" ht="29.25">
      <c r="B426" s="33"/>
      <c r="D426" s="152" t="s">
        <v>316</v>
      </c>
      <c r="F426" s="153" t="s">
        <v>4994</v>
      </c>
      <c r="I426" s="154"/>
      <c r="L426" s="33"/>
      <c r="M426" s="155"/>
      <c r="T426" s="57"/>
      <c r="AT426" s="18" t="s">
        <v>316</v>
      </c>
      <c r="AU426" s="18" t="s">
        <v>314</v>
      </c>
    </row>
    <row r="427" spans="2:65" s="1" customFormat="1" ht="16.5" customHeight="1">
      <c r="B427" s="33"/>
      <c r="C427" s="139" t="s">
        <v>198</v>
      </c>
      <c r="D427" s="139" t="s">
        <v>309</v>
      </c>
      <c r="E427" s="140" t="s">
        <v>4996</v>
      </c>
      <c r="F427" s="141" t="s">
        <v>4997</v>
      </c>
      <c r="G427" s="142" t="s">
        <v>405</v>
      </c>
      <c r="H427" s="143">
        <v>1</v>
      </c>
      <c r="I427" s="144"/>
      <c r="J427" s="145">
        <f>ROUND(I427*H427,2)</f>
        <v>0</v>
      </c>
      <c r="K427" s="141" t="s">
        <v>1</v>
      </c>
      <c r="L427" s="33"/>
      <c r="M427" s="146" t="s">
        <v>1</v>
      </c>
      <c r="N427" s="147" t="s">
        <v>40</v>
      </c>
      <c r="P427" s="148">
        <f>O427*H427</f>
        <v>0</v>
      </c>
      <c r="Q427" s="148">
        <v>0</v>
      </c>
      <c r="R427" s="148">
        <f>Q427*H427</f>
        <v>0</v>
      </c>
      <c r="S427" s="148">
        <v>0</v>
      </c>
      <c r="T427" s="149">
        <f>S427*H427</f>
        <v>0</v>
      </c>
      <c r="AR427" s="150" t="s">
        <v>417</v>
      </c>
      <c r="AT427" s="150" t="s">
        <v>309</v>
      </c>
      <c r="AU427" s="150" t="s">
        <v>314</v>
      </c>
      <c r="AY427" s="18" t="s">
        <v>307</v>
      </c>
      <c r="BE427" s="151">
        <f>IF(N427="základní",J427,0)</f>
        <v>0</v>
      </c>
      <c r="BF427" s="151">
        <f>IF(N427="snížená",J427,0)</f>
        <v>0</v>
      </c>
      <c r="BG427" s="151">
        <f>IF(N427="zákl. přenesená",J427,0)</f>
        <v>0</v>
      </c>
      <c r="BH427" s="151">
        <f>IF(N427="sníž. přenesená",J427,0)</f>
        <v>0</v>
      </c>
      <c r="BI427" s="151">
        <f>IF(N427="nulová",J427,0)</f>
        <v>0</v>
      </c>
      <c r="BJ427" s="18" t="s">
        <v>82</v>
      </c>
      <c r="BK427" s="151">
        <f>ROUND(I427*H427,2)</f>
        <v>0</v>
      </c>
      <c r="BL427" s="18" t="s">
        <v>417</v>
      </c>
      <c r="BM427" s="150" t="s">
        <v>5061</v>
      </c>
    </row>
    <row r="428" spans="2:65" s="1" customFormat="1" ht="11.25">
      <c r="B428" s="33"/>
      <c r="D428" s="152" t="s">
        <v>316</v>
      </c>
      <c r="F428" s="153" t="s">
        <v>4997</v>
      </c>
      <c r="I428" s="154"/>
      <c r="L428" s="33"/>
      <c r="M428" s="155"/>
      <c r="T428" s="57"/>
      <c r="AT428" s="18" t="s">
        <v>316</v>
      </c>
      <c r="AU428" s="18" t="s">
        <v>314</v>
      </c>
    </row>
    <row r="429" spans="2:65" s="1" customFormat="1" ht="16.5" customHeight="1">
      <c r="B429" s="33"/>
      <c r="C429" s="139" t="s">
        <v>1107</v>
      </c>
      <c r="D429" s="139" t="s">
        <v>309</v>
      </c>
      <c r="E429" s="140" t="s">
        <v>4999</v>
      </c>
      <c r="F429" s="141" t="s">
        <v>5000</v>
      </c>
      <c r="G429" s="142" t="s">
        <v>405</v>
      </c>
      <c r="H429" s="143">
        <v>2</v>
      </c>
      <c r="I429" s="144"/>
      <c r="J429" s="145">
        <f>ROUND(I429*H429,2)</f>
        <v>0</v>
      </c>
      <c r="K429" s="141" t="s">
        <v>1</v>
      </c>
      <c r="L429" s="33"/>
      <c r="M429" s="146" t="s">
        <v>1</v>
      </c>
      <c r="N429" s="147" t="s">
        <v>40</v>
      </c>
      <c r="P429" s="148">
        <f>O429*H429</f>
        <v>0</v>
      </c>
      <c r="Q429" s="148">
        <v>0</v>
      </c>
      <c r="R429" s="148">
        <f>Q429*H429</f>
        <v>0</v>
      </c>
      <c r="S429" s="148">
        <v>0</v>
      </c>
      <c r="T429" s="149">
        <f>S429*H429</f>
        <v>0</v>
      </c>
      <c r="AR429" s="150" t="s">
        <v>417</v>
      </c>
      <c r="AT429" s="150" t="s">
        <v>309</v>
      </c>
      <c r="AU429" s="150" t="s">
        <v>314</v>
      </c>
      <c r="AY429" s="18" t="s">
        <v>307</v>
      </c>
      <c r="BE429" s="151">
        <f>IF(N429="základní",J429,0)</f>
        <v>0</v>
      </c>
      <c r="BF429" s="151">
        <f>IF(N429="snížená",J429,0)</f>
        <v>0</v>
      </c>
      <c r="BG429" s="151">
        <f>IF(N429="zákl. přenesená",J429,0)</f>
        <v>0</v>
      </c>
      <c r="BH429" s="151">
        <f>IF(N429="sníž. přenesená",J429,0)</f>
        <v>0</v>
      </c>
      <c r="BI429" s="151">
        <f>IF(N429="nulová",J429,0)</f>
        <v>0</v>
      </c>
      <c r="BJ429" s="18" t="s">
        <v>82</v>
      </c>
      <c r="BK429" s="151">
        <f>ROUND(I429*H429,2)</f>
        <v>0</v>
      </c>
      <c r="BL429" s="18" t="s">
        <v>417</v>
      </c>
      <c r="BM429" s="150" t="s">
        <v>5062</v>
      </c>
    </row>
    <row r="430" spans="2:65" s="1" customFormat="1" ht="11.25">
      <c r="B430" s="33"/>
      <c r="D430" s="152" t="s">
        <v>316</v>
      </c>
      <c r="F430" s="153" t="s">
        <v>5000</v>
      </c>
      <c r="I430" s="154"/>
      <c r="L430" s="33"/>
      <c r="M430" s="155"/>
      <c r="T430" s="57"/>
      <c r="AT430" s="18" t="s">
        <v>316</v>
      </c>
      <c r="AU430" s="18" t="s">
        <v>314</v>
      </c>
    </row>
    <row r="431" spans="2:65" s="1" customFormat="1" ht="16.5" customHeight="1">
      <c r="B431" s="33"/>
      <c r="C431" s="139" t="s">
        <v>1117</v>
      </c>
      <c r="D431" s="139" t="s">
        <v>309</v>
      </c>
      <c r="E431" s="140" t="s">
        <v>5011</v>
      </c>
      <c r="F431" s="141" t="s">
        <v>5012</v>
      </c>
      <c r="G431" s="142" t="s">
        <v>405</v>
      </c>
      <c r="H431" s="143">
        <v>1</v>
      </c>
      <c r="I431" s="144"/>
      <c r="J431" s="145">
        <f>ROUND(I431*H431,2)</f>
        <v>0</v>
      </c>
      <c r="K431" s="141" t="s">
        <v>1</v>
      </c>
      <c r="L431" s="33"/>
      <c r="M431" s="146" t="s">
        <v>1</v>
      </c>
      <c r="N431" s="147" t="s">
        <v>40</v>
      </c>
      <c r="P431" s="148">
        <f>O431*H431</f>
        <v>0</v>
      </c>
      <c r="Q431" s="148">
        <v>0</v>
      </c>
      <c r="R431" s="148">
        <f>Q431*H431</f>
        <v>0</v>
      </c>
      <c r="S431" s="148">
        <v>0</v>
      </c>
      <c r="T431" s="149">
        <f>S431*H431</f>
        <v>0</v>
      </c>
      <c r="AR431" s="150" t="s">
        <v>417</v>
      </c>
      <c r="AT431" s="150" t="s">
        <v>309</v>
      </c>
      <c r="AU431" s="150" t="s">
        <v>314</v>
      </c>
      <c r="AY431" s="18" t="s">
        <v>307</v>
      </c>
      <c r="BE431" s="151">
        <f>IF(N431="základní",J431,0)</f>
        <v>0</v>
      </c>
      <c r="BF431" s="151">
        <f>IF(N431="snížená",J431,0)</f>
        <v>0</v>
      </c>
      <c r="BG431" s="151">
        <f>IF(N431="zákl. přenesená",J431,0)</f>
        <v>0</v>
      </c>
      <c r="BH431" s="151">
        <f>IF(N431="sníž. přenesená",J431,0)</f>
        <v>0</v>
      </c>
      <c r="BI431" s="151">
        <f>IF(N431="nulová",J431,0)</f>
        <v>0</v>
      </c>
      <c r="BJ431" s="18" t="s">
        <v>82</v>
      </c>
      <c r="BK431" s="151">
        <f>ROUND(I431*H431,2)</f>
        <v>0</v>
      </c>
      <c r="BL431" s="18" t="s">
        <v>417</v>
      </c>
      <c r="BM431" s="150" t="s">
        <v>5063</v>
      </c>
    </row>
    <row r="432" spans="2:65" s="1" customFormat="1" ht="11.25">
      <c r="B432" s="33"/>
      <c r="D432" s="152" t="s">
        <v>316</v>
      </c>
      <c r="F432" s="153" t="s">
        <v>5012</v>
      </c>
      <c r="I432" s="154"/>
      <c r="L432" s="33"/>
      <c r="M432" s="155"/>
      <c r="T432" s="57"/>
      <c r="AT432" s="18" t="s">
        <v>316</v>
      </c>
      <c r="AU432" s="18" t="s">
        <v>314</v>
      </c>
    </row>
    <row r="433" spans="2:65" s="1" customFormat="1" ht="24.2" customHeight="1">
      <c r="B433" s="33"/>
      <c r="C433" s="139" t="s">
        <v>1124</v>
      </c>
      <c r="D433" s="139" t="s">
        <v>309</v>
      </c>
      <c r="E433" s="140" t="s">
        <v>5014</v>
      </c>
      <c r="F433" s="141" t="s">
        <v>5015</v>
      </c>
      <c r="G433" s="142" t="s">
        <v>405</v>
      </c>
      <c r="H433" s="143">
        <v>8</v>
      </c>
      <c r="I433" s="144"/>
      <c r="J433" s="145">
        <f>ROUND(I433*H433,2)</f>
        <v>0</v>
      </c>
      <c r="K433" s="141" t="s">
        <v>313</v>
      </c>
      <c r="L433" s="33"/>
      <c r="M433" s="146" t="s">
        <v>1</v>
      </c>
      <c r="N433" s="147" t="s">
        <v>40</v>
      </c>
      <c r="P433" s="148">
        <f>O433*H433</f>
        <v>0</v>
      </c>
      <c r="Q433" s="148">
        <v>5.2999999999999998E-4</v>
      </c>
      <c r="R433" s="148">
        <f>Q433*H433</f>
        <v>4.2399999999999998E-3</v>
      </c>
      <c r="S433" s="148">
        <v>0</v>
      </c>
      <c r="T433" s="149">
        <f>S433*H433</f>
        <v>0</v>
      </c>
      <c r="AR433" s="150" t="s">
        <v>417</v>
      </c>
      <c r="AT433" s="150" t="s">
        <v>309</v>
      </c>
      <c r="AU433" s="150" t="s">
        <v>314</v>
      </c>
      <c r="AY433" s="18" t="s">
        <v>307</v>
      </c>
      <c r="BE433" s="151">
        <f>IF(N433="základní",J433,0)</f>
        <v>0</v>
      </c>
      <c r="BF433" s="151">
        <f>IF(N433="snížená",J433,0)</f>
        <v>0</v>
      </c>
      <c r="BG433" s="151">
        <f>IF(N433="zákl. přenesená",J433,0)</f>
        <v>0</v>
      </c>
      <c r="BH433" s="151">
        <f>IF(N433="sníž. přenesená",J433,0)</f>
        <v>0</v>
      </c>
      <c r="BI433" s="151">
        <f>IF(N433="nulová",J433,0)</f>
        <v>0</v>
      </c>
      <c r="BJ433" s="18" t="s">
        <v>82</v>
      </c>
      <c r="BK433" s="151">
        <f>ROUND(I433*H433,2)</f>
        <v>0</v>
      </c>
      <c r="BL433" s="18" t="s">
        <v>417</v>
      </c>
      <c r="BM433" s="150" t="s">
        <v>5064</v>
      </c>
    </row>
    <row r="434" spans="2:65" s="1" customFormat="1" ht="19.5">
      <c r="B434" s="33"/>
      <c r="D434" s="152" t="s">
        <v>316</v>
      </c>
      <c r="F434" s="153" t="s">
        <v>5017</v>
      </c>
      <c r="I434" s="154"/>
      <c r="L434" s="33"/>
      <c r="M434" s="155"/>
      <c r="T434" s="57"/>
      <c r="AT434" s="18" t="s">
        <v>316</v>
      </c>
      <c r="AU434" s="18" t="s">
        <v>314</v>
      </c>
    </row>
    <row r="435" spans="2:65" s="1" customFormat="1" ht="24.2" customHeight="1">
      <c r="B435" s="33"/>
      <c r="C435" s="139" t="s">
        <v>1129</v>
      </c>
      <c r="D435" s="139" t="s">
        <v>309</v>
      </c>
      <c r="E435" s="140" t="s">
        <v>5018</v>
      </c>
      <c r="F435" s="141" t="s">
        <v>5019</v>
      </c>
      <c r="G435" s="142" t="s">
        <v>405</v>
      </c>
      <c r="H435" s="143">
        <v>2</v>
      </c>
      <c r="I435" s="144"/>
      <c r="J435" s="145">
        <f>ROUND(I435*H435,2)</f>
        <v>0</v>
      </c>
      <c r="K435" s="141" t="s">
        <v>1</v>
      </c>
      <c r="L435" s="33"/>
      <c r="M435" s="146" t="s">
        <v>1</v>
      </c>
      <c r="N435" s="147" t="s">
        <v>40</v>
      </c>
      <c r="P435" s="148">
        <f>O435*H435</f>
        <v>0</v>
      </c>
      <c r="Q435" s="148">
        <v>1.47E-3</v>
      </c>
      <c r="R435" s="148">
        <f>Q435*H435</f>
        <v>2.9399999999999999E-3</v>
      </c>
      <c r="S435" s="148">
        <v>0</v>
      </c>
      <c r="T435" s="149">
        <f>S435*H435</f>
        <v>0</v>
      </c>
      <c r="AR435" s="150" t="s">
        <v>417</v>
      </c>
      <c r="AT435" s="150" t="s">
        <v>309</v>
      </c>
      <c r="AU435" s="150" t="s">
        <v>314</v>
      </c>
      <c r="AY435" s="18" t="s">
        <v>307</v>
      </c>
      <c r="BE435" s="151">
        <f>IF(N435="základní",J435,0)</f>
        <v>0</v>
      </c>
      <c r="BF435" s="151">
        <f>IF(N435="snížená",J435,0)</f>
        <v>0</v>
      </c>
      <c r="BG435" s="151">
        <f>IF(N435="zákl. přenesená",J435,0)</f>
        <v>0</v>
      </c>
      <c r="BH435" s="151">
        <f>IF(N435="sníž. přenesená",J435,0)</f>
        <v>0</v>
      </c>
      <c r="BI435" s="151">
        <f>IF(N435="nulová",J435,0)</f>
        <v>0</v>
      </c>
      <c r="BJ435" s="18" t="s">
        <v>82</v>
      </c>
      <c r="BK435" s="151">
        <f>ROUND(I435*H435,2)</f>
        <v>0</v>
      </c>
      <c r="BL435" s="18" t="s">
        <v>417</v>
      </c>
      <c r="BM435" s="150" t="s">
        <v>5065</v>
      </c>
    </row>
    <row r="436" spans="2:65" s="1" customFormat="1" ht="19.5">
      <c r="B436" s="33"/>
      <c r="D436" s="152" t="s">
        <v>316</v>
      </c>
      <c r="F436" s="153" t="s">
        <v>5021</v>
      </c>
      <c r="I436" s="154"/>
      <c r="L436" s="33"/>
      <c r="M436" s="155"/>
      <c r="T436" s="57"/>
      <c r="AT436" s="18" t="s">
        <v>316</v>
      </c>
      <c r="AU436" s="18" t="s">
        <v>314</v>
      </c>
    </row>
    <row r="437" spans="2:65" s="11" customFormat="1" ht="20.85" customHeight="1">
      <c r="B437" s="127"/>
      <c r="D437" s="128" t="s">
        <v>74</v>
      </c>
      <c r="E437" s="137" t="s">
        <v>5066</v>
      </c>
      <c r="F437" s="137" t="s">
        <v>5067</v>
      </c>
      <c r="I437" s="130"/>
      <c r="J437" s="138">
        <f>BK437</f>
        <v>0</v>
      </c>
      <c r="L437" s="127"/>
      <c r="M437" s="132"/>
      <c r="P437" s="133">
        <f>SUM(P438:P445)</f>
        <v>0</v>
      </c>
      <c r="R437" s="133">
        <f>SUM(R438:R445)</f>
        <v>5.0399999999999993E-3</v>
      </c>
      <c r="T437" s="134">
        <f>SUM(T438:T445)</f>
        <v>0</v>
      </c>
      <c r="AR437" s="128" t="s">
        <v>84</v>
      </c>
      <c r="AT437" s="135" t="s">
        <v>74</v>
      </c>
      <c r="AU437" s="135" t="s">
        <v>84</v>
      </c>
      <c r="AY437" s="128" t="s">
        <v>307</v>
      </c>
      <c r="BK437" s="136">
        <f>SUM(BK438:BK445)</f>
        <v>0</v>
      </c>
    </row>
    <row r="438" spans="2:65" s="1" customFormat="1" ht="16.5" customHeight="1">
      <c r="B438" s="33"/>
      <c r="C438" s="139" t="s">
        <v>1136</v>
      </c>
      <c r="D438" s="139" t="s">
        <v>309</v>
      </c>
      <c r="E438" s="140" t="s">
        <v>5068</v>
      </c>
      <c r="F438" s="141" t="s">
        <v>5069</v>
      </c>
      <c r="G438" s="142" t="s">
        <v>405</v>
      </c>
      <c r="H438" s="143">
        <v>14</v>
      </c>
      <c r="I438" s="144"/>
      <c r="J438" s="145">
        <f>ROUND(I438*H438,2)</f>
        <v>0</v>
      </c>
      <c r="K438" s="141" t="s">
        <v>1</v>
      </c>
      <c r="L438" s="33"/>
      <c r="M438" s="146" t="s">
        <v>1</v>
      </c>
      <c r="N438" s="147" t="s">
        <v>40</v>
      </c>
      <c r="P438" s="148">
        <f>O438*H438</f>
        <v>0</v>
      </c>
      <c r="Q438" s="148">
        <v>0</v>
      </c>
      <c r="R438" s="148">
        <f>Q438*H438</f>
        <v>0</v>
      </c>
      <c r="S438" s="148">
        <v>0</v>
      </c>
      <c r="T438" s="149">
        <f>S438*H438</f>
        <v>0</v>
      </c>
      <c r="AR438" s="150" t="s">
        <v>417</v>
      </c>
      <c r="AT438" s="150" t="s">
        <v>309</v>
      </c>
      <c r="AU438" s="150" t="s">
        <v>163</v>
      </c>
      <c r="AY438" s="18" t="s">
        <v>307</v>
      </c>
      <c r="BE438" s="151">
        <f>IF(N438="základní",J438,0)</f>
        <v>0</v>
      </c>
      <c r="BF438" s="151">
        <f>IF(N438="snížená",J438,0)</f>
        <v>0</v>
      </c>
      <c r="BG438" s="151">
        <f>IF(N438="zákl. přenesená",J438,0)</f>
        <v>0</v>
      </c>
      <c r="BH438" s="151">
        <f>IF(N438="sníž. přenesená",J438,0)</f>
        <v>0</v>
      </c>
      <c r="BI438" s="151">
        <f>IF(N438="nulová",J438,0)</f>
        <v>0</v>
      </c>
      <c r="BJ438" s="18" t="s">
        <v>82</v>
      </c>
      <c r="BK438" s="151">
        <f>ROUND(I438*H438,2)</f>
        <v>0</v>
      </c>
      <c r="BL438" s="18" t="s">
        <v>417</v>
      </c>
      <c r="BM438" s="150" t="s">
        <v>5070</v>
      </c>
    </row>
    <row r="439" spans="2:65" s="1" customFormat="1" ht="11.25">
      <c r="B439" s="33"/>
      <c r="D439" s="152" t="s">
        <v>316</v>
      </c>
      <c r="F439" s="153" t="s">
        <v>5071</v>
      </c>
      <c r="I439" s="154"/>
      <c r="L439" s="33"/>
      <c r="M439" s="155"/>
      <c r="T439" s="57"/>
      <c r="AT439" s="18" t="s">
        <v>316</v>
      </c>
      <c r="AU439" s="18" t="s">
        <v>163</v>
      </c>
    </row>
    <row r="440" spans="2:65" s="1" customFormat="1" ht="24.2" customHeight="1">
      <c r="B440" s="33"/>
      <c r="C440" s="139" t="s">
        <v>1142</v>
      </c>
      <c r="D440" s="139" t="s">
        <v>309</v>
      </c>
      <c r="E440" s="140" t="s">
        <v>5072</v>
      </c>
      <c r="F440" s="141" t="s">
        <v>5073</v>
      </c>
      <c r="G440" s="142" t="s">
        <v>405</v>
      </c>
      <c r="H440" s="143">
        <v>6</v>
      </c>
      <c r="I440" s="144"/>
      <c r="J440" s="145">
        <f>ROUND(I440*H440,2)</f>
        <v>0</v>
      </c>
      <c r="K440" s="141" t="s">
        <v>313</v>
      </c>
      <c r="L440" s="33"/>
      <c r="M440" s="146" t="s">
        <v>1</v>
      </c>
      <c r="N440" s="147" t="s">
        <v>40</v>
      </c>
      <c r="P440" s="148">
        <f>O440*H440</f>
        <v>0</v>
      </c>
      <c r="Q440" s="148">
        <v>1.3999999999999999E-4</v>
      </c>
      <c r="R440" s="148">
        <f>Q440*H440</f>
        <v>8.3999999999999993E-4</v>
      </c>
      <c r="S440" s="148">
        <v>0</v>
      </c>
      <c r="T440" s="149">
        <f>S440*H440</f>
        <v>0</v>
      </c>
      <c r="AR440" s="150" t="s">
        <v>417</v>
      </c>
      <c r="AT440" s="150" t="s">
        <v>309</v>
      </c>
      <c r="AU440" s="150" t="s">
        <v>163</v>
      </c>
      <c r="AY440" s="18" t="s">
        <v>307</v>
      </c>
      <c r="BE440" s="151">
        <f>IF(N440="základní",J440,0)</f>
        <v>0</v>
      </c>
      <c r="BF440" s="151">
        <f>IF(N440="snížená",J440,0)</f>
        <v>0</v>
      </c>
      <c r="BG440" s="151">
        <f>IF(N440="zákl. přenesená",J440,0)</f>
        <v>0</v>
      </c>
      <c r="BH440" s="151">
        <f>IF(N440="sníž. přenesená",J440,0)</f>
        <v>0</v>
      </c>
      <c r="BI440" s="151">
        <f>IF(N440="nulová",J440,0)</f>
        <v>0</v>
      </c>
      <c r="BJ440" s="18" t="s">
        <v>82</v>
      </c>
      <c r="BK440" s="151">
        <f>ROUND(I440*H440,2)</f>
        <v>0</v>
      </c>
      <c r="BL440" s="18" t="s">
        <v>417</v>
      </c>
      <c r="BM440" s="150" t="s">
        <v>5074</v>
      </c>
    </row>
    <row r="441" spans="2:65" s="1" customFormat="1" ht="19.5">
      <c r="B441" s="33"/>
      <c r="D441" s="152" t="s">
        <v>316</v>
      </c>
      <c r="F441" s="153" t="s">
        <v>5075</v>
      </c>
      <c r="I441" s="154"/>
      <c r="L441" s="33"/>
      <c r="M441" s="155"/>
      <c r="T441" s="57"/>
      <c r="AT441" s="18" t="s">
        <v>316</v>
      </c>
      <c r="AU441" s="18" t="s">
        <v>163</v>
      </c>
    </row>
    <row r="442" spans="2:65" s="1" customFormat="1" ht="24.2" customHeight="1">
      <c r="B442" s="33"/>
      <c r="C442" s="139" t="s">
        <v>1149</v>
      </c>
      <c r="D442" s="139" t="s">
        <v>309</v>
      </c>
      <c r="E442" s="140" t="s">
        <v>5076</v>
      </c>
      <c r="F442" s="141" t="s">
        <v>5077</v>
      </c>
      <c r="G442" s="142" t="s">
        <v>405</v>
      </c>
      <c r="H442" s="143">
        <v>6</v>
      </c>
      <c r="I442" s="144"/>
      <c r="J442" s="145">
        <f>ROUND(I442*H442,2)</f>
        <v>0</v>
      </c>
      <c r="K442" s="141" t="s">
        <v>313</v>
      </c>
      <c r="L442" s="33"/>
      <c r="M442" s="146" t="s">
        <v>1</v>
      </c>
      <c r="N442" s="147" t="s">
        <v>40</v>
      </c>
      <c r="P442" s="148">
        <f>O442*H442</f>
        <v>0</v>
      </c>
      <c r="Q442" s="148">
        <v>6.9999999999999999E-4</v>
      </c>
      <c r="R442" s="148">
        <f>Q442*H442</f>
        <v>4.1999999999999997E-3</v>
      </c>
      <c r="S442" s="148">
        <v>0</v>
      </c>
      <c r="T442" s="149">
        <f>S442*H442</f>
        <v>0</v>
      </c>
      <c r="AR442" s="150" t="s">
        <v>417</v>
      </c>
      <c r="AT442" s="150" t="s">
        <v>309</v>
      </c>
      <c r="AU442" s="150" t="s">
        <v>163</v>
      </c>
      <c r="AY442" s="18" t="s">
        <v>307</v>
      </c>
      <c r="BE442" s="151">
        <f>IF(N442="základní",J442,0)</f>
        <v>0</v>
      </c>
      <c r="BF442" s="151">
        <f>IF(N442="snížená",J442,0)</f>
        <v>0</v>
      </c>
      <c r="BG442" s="151">
        <f>IF(N442="zákl. přenesená",J442,0)</f>
        <v>0</v>
      </c>
      <c r="BH442" s="151">
        <f>IF(N442="sníž. přenesená",J442,0)</f>
        <v>0</v>
      </c>
      <c r="BI442" s="151">
        <f>IF(N442="nulová",J442,0)</f>
        <v>0</v>
      </c>
      <c r="BJ442" s="18" t="s">
        <v>82</v>
      </c>
      <c r="BK442" s="151">
        <f>ROUND(I442*H442,2)</f>
        <v>0</v>
      </c>
      <c r="BL442" s="18" t="s">
        <v>417</v>
      </c>
      <c r="BM442" s="150" t="s">
        <v>5078</v>
      </c>
    </row>
    <row r="443" spans="2:65" s="1" customFormat="1" ht="19.5">
      <c r="B443" s="33"/>
      <c r="D443" s="152" t="s">
        <v>316</v>
      </c>
      <c r="F443" s="153" t="s">
        <v>5079</v>
      </c>
      <c r="I443" s="154"/>
      <c r="L443" s="33"/>
      <c r="M443" s="155"/>
      <c r="T443" s="57"/>
      <c r="AT443" s="18" t="s">
        <v>316</v>
      </c>
      <c r="AU443" s="18" t="s">
        <v>163</v>
      </c>
    </row>
    <row r="444" spans="2:65" s="1" customFormat="1" ht="24.2" customHeight="1">
      <c r="B444" s="33"/>
      <c r="C444" s="139" t="s">
        <v>1155</v>
      </c>
      <c r="D444" s="139" t="s">
        <v>309</v>
      </c>
      <c r="E444" s="140" t="s">
        <v>5080</v>
      </c>
      <c r="F444" s="141" t="s">
        <v>5081</v>
      </c>
      <c r="G444" s="142" t="s">
        <v>405</v>
      </c>
      <c r="H444" s="143">
        <v>1</v>
      </c>
      <c r="I444" s="144"/>
      <c r="J444" s="145">
        <f>ROUND(I444*H444,2)</f>
        <v>0</v>
      </c>
      <c r="K444" s="141" t="s">
        <v>1</v>
      </c>
      <c r="L444" s="33"/>
      <c r="M444" s="146" t="s">
        <v>1</v>
      </c>
      <c r="N444" s="147" t="s">
        <v>40</v>
      </c>
      <c r="P444" s="148">
        <f>O444*H444</f>
        <v>0</v>
      </c>
      <c r="Q444" s="148">
        <v>0</v>
      </c>
      <c r="R444" s="148">
        <f>Q444*H444</f>
        <v>0</v>
      </c>
      <c r="S444" s="148">
        <v>0</v>
      </c>
      <c r="T444" s="149">
        <f>S444*H444</f>
        <v>0</v>
      </c>
      <c r="AR444" s="150" t="s">
        <v>417</v>
      </c>
      <c r="AT444" s="150" t="s">
        <v>309</v>
      </c>
      <c r="AU444" s="150" t="s">
        <v>163</v>
      </c>
      <c r="AY444" s="18" t="s">
        <v>307</v>
      </c>
      <c r="BE444" s="151">
        <f>IF(N444="základní",J444,0)</f>
        <v>0</v>
      </c>
      <c r="BF444" s="151">
        <f>IF(N444="snížená",J444,0)</f>
        <v>0</v>
      </c>
      <c r="BG444" s="151">
        <f>IF(N444="zákl. přenesená",J444,0)</f>
        <v>0</v>
      </c>
      <c r="BH444" s="151">
        <f>IF(N444="sníž. přenesená",J444,0)</f>
        <v>0</v>
      </c>
      <c r="BI444" s="151">
        <f>IF(N444="nulová",J444,0)</f>
        <v>0</v>
      </c>
      <c r="BJ444" s="18" t="s">
        <v>82</v>
      </c>
      <c r="BK444" s="151">
        <f>ROUND(I444*H444,2)</f>
        <v>0</v>
      </c>
      <c r="BL444" s="18" t="s">
        <v>417</v>
      </c>
      <c r="BM444" s="150" t="s">
        <v>5082</v>
      </c>
    </row>
    <row r="445" spans="2:65" s="1" customFormat="1" ht="11.25">
      <c r="B445" s="33"/>
      <c r="D445" s="152" t="s">
        <v>316</v>
      </c>
      <c r="F445" s="153" t="s">
        <v>5081</v>
      </c>
      <c r="I445" s="154"/>
      <c r="L445" s="33"/>
      <c r="M445" s="155"/>
      <c r="T445" s="57"/>
      <c r="AT445" s="18" t="s">
        <v>316</v>
      </c>
      <c r="AU445" s="18" t="s">
        <v>163</v>
      </c>
    </row>
    <row r="446" spans="2:65" s="11" customFormat="1" ht="20.85" customHeight="1">
      <c r="B446" s="127"/>
      <c r="D446" s="128" t="s">
        <v>74</v>
      </c>
      <c r="E446" s="137" t="s">
        <v>5083</v>
      </c>
      <c r="F446" s="137" t="s">
        <v>5084</v>
      </c>
      <c r="I446" s="130"/>
      <c r="J446" s="138">
        <f>BK446</f>
        <v>0</v>
      </c>
      <c r="L446" s="127"/>
      <c r="M446" s="132"/>
      <c r="P446" s="133">
        <f>P447</f>
        <v>0</v>
      </c>
      <c r="R446" s="133">
        <f>R447</f>
        <v>4.6490000000000004E-2</v>
      </c>
      <c r="T446" s="134">
        <f>T447</f>
        <v>0</v>
      </c>
      <c r="AR446" s="128" t="s">
        <v>84</v>
      </c>
      <c r="AT446" s="135" t="s">
        <v>74</v>
      </c>
      <c r="AU446" s="135" t="s">
        <v>84</v>
      </c>
      <c r="AY446" s="128" t="s">
        <v>307</v>
      </c>
      <c r="BK446" s="136">
        <f>BK447</f>
        <v>0</v>
      </c>
    </row>
    <row r="447" spans="2:65" s="16" customFormat="1" ht="20.85" customHeight="1">
      <c r="B447" s="207"/>
      <c r="D447" s="208" t="s">
        <v>74</v>
      </c>
      <c r="E447" s="208" t="s">
        <v>5085</v>
      </c>
      <c r="F447" s="208" t="s">
        <v>5086</v>
      </c>
      <c r="I447" s="209"/>
      <c r="J447" s="210">
        <f>BK447</f>
        <v>0</v>
      </c>
      <c r="L447" s="207"/>
      <c r="M447" s="211"/>
      <c r="P447" s="212">
        <f>SUM(P448:P478)</f>
        <v>0</v>
      </c>
      <c r="R447" s="212">
        <f>SUM(R448:R478)</f>
        <v>4.6490000000000004E-2</v>
      </c>
      <c r="T447" s="213">
        <f>SUM(T448:T478)</f>
        <v>0</v>
      </c>
      <c r="AR447" s="208" t="s">
        <v>84</v>
      </c>
      <c r="AT447" s="214" t="s">
        <v>74</v>
      </c>
      <c r="AU447" s="214" t="s">
        <v>163</v>
      </c>
      <c r="AY447" s="208" t="s">
        <v>307</v>
      </c>
      <c r="BK447" s="215">
        <f>SUM(BK448:BK478)</f>
        <v>0</v>
      </c>
    </row>
    <row r="448" spans="2:65" s="1" customFormat="1" ht="49.15" customHeight="1">
      <c r="B448" s="33"/>
      <c r="C448" s="139" t="s">
        <v>1162</v>
      </c>
      <c r="D448" s="139" t="s">
        <v>309</v>
      </c>
      <c r="E448" s="140" t="s">
        <v>5087</v>
      </c>
      <c r="F448" s="141" t="s">
        <v>5088</v>
      </c>
      <c r="G448" s="142" t="s">
        <v>405</v>
      </c>
      <c r="H448" s="143">
        <v>1</v>
      </c>
      <c r="I448" s="144"/>
      <c r="J448" s="145">
        <f>ROUND(I448*H448,2)</f>
        <v>0</v>
      </c>
      <c r="K448" s="141" t="s">
        <v>1</v>
      </c>
      <c r="L448" s="33"/>
      <c r="M448" s="146" t="s">
        <v>1</v>
      </c>
      <c r="N448" s="147" t="s">
        <v>40</v>
      </c>
      <c r="P448" s="148">
        <f>O448*H448</f>
        <v>0</v>
      </c>
      <c r="Q448" s="148">
        <v>0</v>
      </c>
      <c r="R448" s="148">
        <f>Q448*H448</f>
        <v>0</v>
      </c>
      <c r="S448" s="148">
        <v>0</v>
      </c>
      <c r="T448" s="149">
        <f>S448*H448</f>
        <v>0</v>
      </c>
      <c r="AR448" s="150" t="s">
        <v>417</v>
      </c>
      <c r="AT448" s="150" t="s">
        <v>309</v>
      </c>
      <c r="AU448" s="150" t="s">
        <v>314</v>
      </c>
      <c r="AY448" s="18" t="s">
        <v>307</v>
      </c>
      <c r="BE448" s="151">
        <f>IF(N448="základní",J448,0)</f>
        <v>0</v>
      </c>
      <c r="BF448" s="151">
        <f>IF(N448="snížená",J448,0)</f>
        <v>0</v>
      </c>
      <c r="BG448" s="151">
        <f>IF(N448="zákl. přenesená",J448,0)</f>
        <v>0</v>
      </c>
      <c r="BH448" s="151">
        <f>IF(N448="sníž. přenesená",J448,0)</f>
        <v>0</v>
      </c>
      <c r="BI448" s="151">
        <f>IF(N448="nulová",J448,0)</f>
        <v>0</v>
      </c>
      <c r="BJ448" s="18" t="s">
        <v>82</v>
      </c>
      <c r="BK448" s="151">
        <f>ROUND(I448*H448,2)</f>
        <v>0</v>
      </c>
      <c r="BL448" s="18" t="s">
        <v>417</v>
      </c>
      <c r="BM448" s="150" t="s">
        <v>5089</v>
      </c>
    </row>
    <row r="449" spans="2:65" s="1" customFormat="1" ht="29.25">
      <c r="B449" s="33"/>
      <c r="D449" s="152" t="s">
        <v>316</v>
      </c>
      <c r="F449" s="153" t="s">
        <v>5088</v>
      </c>
      <c r="I449" s="154"/>
      <c r="L449" s="33"/>
      <c r="M449" s="155"/>
      <c r="T449" s="57"/>
      <c r="AT449" s="18" t="s">
        <v>316</v>
      </c>
      <c r="AU449" s="18" t="s">
        <v>314</v>
      </c>
    </row>
    <row r="450" spans="2:65" s="1" customFormat="1" ht="37.9" customHeight="1">
      <c r="B450" s="33"/>
      <c r="C450" s="139" t="s">
        <v>1169</v>
      </c>
      <c r="D450" s="139" t="s">
        <v>309</v>
      </c>
      <c r="E450" s="140" t="s">
        <v>5090</v>
      </c>
      <c r="F450" s="141" t="s">
        <v>5091</v>
      </c>
      <c r="G450" s="142" t="s">
        <v>405</v>
      </c>
      <c r="H450" s="143">
        <v>1</v>
      </c>
      <c r="I450" s="144"/>
      <c r="J450" s="145">
        <f>ROUND(I450*H450,2)</f>
        <v>0</v>
      </c>
      <c r="K450" s="141" t="s">
        <v>313</v>
      </c>
      <c r="L450" s="33"/>
      <c r="M450" s="146" t="s">
        <v>1</v>
      </c>
      <c r="N450" s="147" t="s">
        <v>40</v>
      </c>
      <c r="P450" s="148">
        <f>O450*H450</f>
        <v>0</v>
      </c>
      <c r="Q450" s="148">
        <v>3.9300000000000003E-3</v>
      </c>
      <c r="R450" s="148">
        <f>Q450*H450</f>
        <v>3.9300000000000003E-3</v>
      </c>
      <c r="S450" s="148">
        <v>0</v>
      </c>
      <c r="T450" s="149">
        <f>S450*H450</f>
        <v>0</v>
      </c>
      <c r="AR450" s="150" t="s">
        <v>417</v>
      </c>
      <c r="AT450" s="150" t="s">
        <v>309</v>
      </c>
      <c r="AU450" s="150" t="s">
        <v>314</v>
      </c>
      <c r="AY450" s="18" t="s">
        <v>307</v>
      </c>
      <c r="BE450" s="151">
        <f>IF(N450="základní",J450,0)</f>
        <v>0</v>
      </c>
      <c r="BF450" s="151">
        <f>IF(N450="snížená",J450,0)</f>
        <v>0</v>
      </c>
      <c r="BG450" s="151">
        <f>IF(N450="zákl. přenesená",J450,0)</f>
        <v>0</v>
      </c>
      <c r="BH450" s="151">
        <f>IF(N450="sníž. přenesená",J450,0)</f>
        <v>0</v>
      </c>
      <c r="BI450" s="151">
        <f>IF(N450="nulová",J450,0)</f>
        <v>0</v>
      </c>
      <c r="BJ450" s="18" t="s">
        <v>82</v>
      </c>
      <c r="BK450" s="151">
        <f>ROUND(I450*H450,2)</f>
        <v>0</v>
      </c>
      <c r="BL450" s="18" t="s">
        <v>417</v>
      </c>
      <c r="BM450" s="150" t="s">
        <v>5092</v>
      </c>
    </row>
    <row r="451" spans="2:65" s="1" customFormat="1" ht="29.25">
      <c r="B451" s="33"/>
      <c r="D451" s="152" t="s">
        <v>316</v>
      </c>
      <c r="F451" s="153" t="s">
        <v>5093</v>
      </c>
      <c r="I451" s="154"/>
      <c r="L451" s="33"/>
      <c r="M451" s="155"/>
      <c r="T451" s="57"/>
      <c r="AT451" s="18" t="s">
        <v>316</v>
      </c>
      <c r="AU451" s="18" t="s">
        <v>314</v>
      </c>
    </row>
    <row r="452" spans="2:65" s="1" customFormat="1" ht="24.2" customHeight="1">
      <c r="B452" s="33"/>
      <c r="C452" s="139" t="s">
        <v>1176</v>
      </c>
      <c r="D452" s="139" t="s">
        <v>309</v>
      </c>
      <c r="E452" s="140" t="s">
        <v>4807</v>
      </c>
      <c r="F452" s="141" t="s">
        <v>4808</v>
      </c>
      <c r="G452" s="142" t="s">
        <v>4786</v>
      </c>
      <c r="H452" s="143">
        <v>1</v>
      </c>
      <c r="I452" s="144"/>
      <c r="J452" s="145">
        <f>ROUND(I452*H452,2)</f>
        <v>0</v>
      </c>
      <c r="K452" s="141" t="s">
        <v>313</v>
      </c>
      <c r="L452" s="33"/>
      <c r="M452" s="146" t="s">
        <v>1</v>
      </c>
      <c r="N452" s="147" t="s">
        <v>40</v>
      </c>
      <c r="P452" s="148">
        <f>O452*H452</f>
        <v>0</v>
      </c>
      <c r="Q452" s="148">
        <v>3.7000000000000002E-3</v>
      </c>
      <c r="R452" s="148">
        <f>Q452*H452</f>
        <v>3.7000000000000002E-3</v>
      </c>
      <c r="S452" s="148">
        <v>0</v>
      </c>
      <c r="T452" s="149">
        <f>S452*H452</f>
        <v>0</v>
      </c>
      <c r="AR452" s="150" t="s">
        <v>417</v>
      </c>
      <c r="AT452" s="150" t="s">
        <v>309</v>
      </c>
      <c r="AU452" s="150" t="s">
        <v>314</v>
      </c>
      <c r="AY452" s="18" t="s">
        <v>307</v>
      </c>
      <c r="BE452" s="151">
        <f>IF(N452="základní",J452,0)</f>
        <v>0</v>
      </c>
      <c r="BF452" s="151">
        <f>IF(N452="snížená",J452,0)</f>
        <v>0</v>
      </c>
      <c r="BG452" s="151">
        <f>IF(N452="zákl. přenesená",J452,0)</f>
        <v>0</v>
      </c>
      <c r="BH452" s="151">
        <f>IF(N452="sníž. přenesená",J452,0)</f>
        <v>0</v>
      </c>
      <c r="BI452" s="151">
        <f>IF(N452="nulová",J452,0)</f>
        <v>0</v>
      </c>
      <c r="BJ452" s="18" t="s">
        <v>82</v>
      </c>
      <c r="BK452" s="151">
        <f>ROUND(I452*H452,2)</f>
        <v>0</v>
      </c>
      <c r="BL452" s="18" t="s">
        <v>417</v>
      </c>
      <c r="BM452" s="150" t="s">
        <v>5094</v>
      </c>
    </row>
    <row r="453" spans="2:65" s="1" customFormat="1" ht="19.5">
      <c r="B453" s="33"/>
      <c r="D453" s="152" t="s">
        <v>316</v>
      </c>
      <c r="F453" s="153" t="s">
        <v>4810</v>
      </c>
      <c r="I453" s="154"/>
      <c r="L453" s="33"/>
      <c r="M453" s="155"/>
      <c r="T453" s="57"/>
      <c r="AT453" s="18" t="s">
        <v>316</v>
      </c>
      <c r="AU453" s="18" t="s">
        <v>314</v>
      </c>
    </row>
    <row r="454" spans="2:65" s="1" customFormat="1" ht="33" customHeight="1">
      <c r="B454" s="33"/>
      <c r="C454" s="139" t="s">
        <v>1181</v>
      </c>
      <c r="D454" s="139" t="s">
        <v>309</v>
      </c>
      <c r="E454" s="140" t="s">
        <v>4811</v>
      </c>
      <c r="F454" s="141" t="s">
        <v>4812</v>
      </c>
      <c r="G454" s="142" t="s">
        <v>4786</v>
      </c>
      <c r="H454" s="143">
        <v>1</v>
      </c>
      <c r="I454" s="144"/>
      <c r="J454" s="145">
        <f>ROUND(I454*H454,2)</f>
        <v>0</v>
      </c>
      <c r="K454" s="141" t="s">
        <v>313</v>
      </c>
      <c r="L454" s="33"/>
      <c r="M454" s="146" t="s">
        <v>1</v>
      </c>
      <c r="N454" s="147" t="s">
        <v>40</v>
      </c>
      <c r="P454" s="148">
        <f>O454*H454</f>
        <v>0</v>
      </c>
      <c r="Q454" s="148">
        <v>2.3720000000000001E-2</v>
      </c>
      <c r="R454" s="148">
        <f>Q454*H454</f>
        <v>2.3720000000000001E-2</v>
      </c>
      <c r="S454" s="148">
        <v>0</v>
      </c>
      <c r="T454" s="149">
        <f>S454*H454</f>
        <v>0</v>
      </c>
      <c r="AR454" s="150" t="s">
        <v>417</v>
      </c>
      <c r="AT454" s="150" t="s">
        <v>309</v>
      </c>
      <c r="AU454" s="150" t="s">
        <v>314</v>
      </c>
      <c r="AY454" s="18" t="s">
        <v>307</v>
      </c>
      <c r="BE454" s="151">
        <f>IF(N454="základní",J454,0)</f>
        <v>0</v>
      </c>
      <c r="BF454" s="151">
        <f>IF(N454="snížená",J454,0)</f>
        <v>0</v>
      </c>
      <c r="BG454" s="151">
        <f>IF(N454="zákl. přenesená",J454,0)</f>
        <v>0</v>
      </c>
      <c r="BH454" s="151">
        <f>IF(N454="sníž. přenesená",J454,0)</f>
        <v>0</v>
      </c>
      <c r="BI454" s="151">
        <f>IF(N454="nulová",J454,0)</f>
        <v>0</v>
      </c>
      <c r="BJ454" s="18" t="s">
        <v>82</v>
      </c>
      <c r="BK454" s="151">
        <f>ROUND(I454*H454,2)</f>
        <v>0</v>
      </c>
      <c r="BL454" s="18" t="s">
        <v>417</v>
      </c>
      <c r="BM454" s="150" t="s">
        <v>5095</v>
      </c>
    </row>
    <row r="455" spans="2:65" s="1" customFormat="1" ht="29.25">
      <c r="B455" s="33"/>
      <c r="D455" s="152" t="s">
        <v>316</v>
      </c>
      <c r="F455" s="153" t="s">
        <v>4814</v>
      </c>
      <c r="I455" s="154"/>
      <c r="L455" s="33"/>
      <c r="M455" s="155"/>
      <c r="T455" s="57"/>
      <c r="AT455" s="18" t="s">
        <v>316</v>
      </c>
      <c r="AU455" s="18" t="s">
        <v>314</v>
      </c>
    </row>
    <row r="456" spans="2:65" s="1" customFormat="1" ht="19.5">
      <c r="B456" s="33"/>
      <c r="D456" s="152" t="s">
        <v>357</v>
      </c>
      <c r="F456" s="176" t="s">
        <v>5096</v>
      </c>
      <c r="I456" s="154"/>
      <c r="L456" s="33"/>
      <c r="M456" s="155"/>
      <c r="T456" s="57"/>
      <c r="AT456" s="18" t="s">
        <v>357</v>
      </c>
      <c r="AU456" s="18" t="s">
        <v>314</v>
      </c>
    </row>
    <row r="457" spans="2:65" s="1" customFormat="1" ht="16.5" customHeight="1">
      <c r="B457" s="33"/>
      <c r="C457" s="139" t="s">
        <v>1186</v>
      </c>
      <c r="D457" s="139" t="s">
        <v>309</v>
      </c>
      <c r="E457" s="140" t="s">
        <v>5097</v>
      </c>
      <c r="F457" s="141" t="s">
        <v>5098</v>
      </c>
      <c r="G457" s="142" t="s">
        <v>405</v>
      </c>
      <c r="H457" s="143">
        <v>2</v>
      </c>
      <c r="I457" s="144"/>
      <c r="J457" s="145">
        <f>ROUND(I457*H457,2)</f>
        <v>0</v>
      </c>
      <c r="K457" s="141" t="s">
        <v>1</v>
      </c>
      <c r="L457" s="33"/>
      <c r="M457" s="146" t="s">
        <v>1</v>
      </c>
      <c r="N457" s="147" t="s">
        <v>40</v>
      </c>
      <c r="P457" s="148">
        <f>O457*H457</f>
        <v>0</v>
      </c>
      <c r="Q457" s="148">
        <v>0</v>
      </c>
      <c r="R457" s="148">
        <f>Q457*H457</f>
        <v>0</v>
      </c>
      <c r="S457" s="148">
        <v>0</v>
      </c>
      <c r="T457" s="149">
        <f>S457*H457</f>
        <v>0</v>
      </c>
      <c r="AR457" s="150" t="s">
        <v>417</v>
      </c>
      <c r="AT457" s="150" t="s">
        <v>309</v>
      </c>
      <c r="AU457" s="150" t="s">
        <v>314</v>
      </c>
      <c r="AY457" s="18" t="s">
        <v>307</v>
      </c>
      <c r="BE457" s="151">
        <f>IF(N457="základní",J457,0)</f>
        <v>0</v>
      </c>
      <c r="BF457" s="151">
        <f>IF(N457="snížená",J457,0)</f>
        <v>0</v>
      </c>
      <c r="BG457" s="151">
        <f>IF(N457="zákl. přenesená",J457,0)</f>
        <v>0</v>
      </c>
      <c r="BH457" s="151">
        <f>IF(N457="sníž. přenesená",J457,0)</f>
        <v>0</v>
      </c>
      <c r="BI457" s="151">
        <f>IF(N457="nulová",J457,0)</f>
        <v>0</v>
      </c>
      <c r="BJ457" s="18" t="s">
        <v>82</v>
      </c>
      <c r="BK457" s="151">
        <f>ROUND(I457*H457,2)</f>
        <v>0</v>
      </c>
      <c r="BL457" s="18" t="s">
        <v>417</v>
      </c>
      <c r="BM457" s="150" t="s">
        <v>5099</v>
      </c>
    </row>
    <row r="458" spans="2:65" s="1" customFormat="1" ht="11.25">
      <c r="B458" s="33"/>
      <c r="D458" s="152" t="s">
        <v>316</v>
      </c>
      <c r="F458" s="153" t="s">
        <v>5098</v>
      </c>
      <c r="I458" s="154"/>
      <c r="L458" s="33"/>
      <c r="M458" s="155"/>
      <c r="T458" s="57"/>
      <c r="AT458" s="18" t="s">
        <v>316</v>
      </c>
      <c r="AU458" s="18" t="s">
        <v>314</v>
      </c>
    </row>
    <row r="459" spans="2:65" s="1" customFormat="1" ht="16.5" customHeight="1">
      <c r="B459" s="33"/>
      <c r="C459" s="139" t="s">
        <v>1191</v>
      </c>
      <c r="D459" s="139" t="s">
        <v>309</v>
      </c>
      <c r="E459" s="140" t="s">
        <v>5100</v>
      </c>
      <c r="F459" s="141" t="s">
        <v>5101</v>
      </c>
      <c r="G459" s="142" t="s">
        <v>405</v>
      </c>
      <c r="H459" s="143">
        <v>2</v>
      </c>
      <c r="I459" s="144"/>
      <c r="J459" s="145">
        <f>ROUND(I459*H459,2)</f>
        <v>0</v>
      </c>
      <c r="K459" s="141" t="s">
        <v>1</v>
      </c>
      <c r="L459" s="33"/>
      <c r="M459" s="146" t="s">
        <v>1</v>
      </c>
      <c r="N459" s="147" t="s">
        <v>40</v>
      </c>
      <c r="P459" s="148">
        <f>O459*H459</f>
        <v>0</v>
      </c>
      <c r="Q459" s="148">
        <v>0</v>
      </c>
      <c r="R459" s="148">
        <f>Q459*H459</f>
        <v>0</v>
      </c>
      <c r="S459" s="148">
        <v>0</v>
      </c>
      <c r="T459" s="149">
        <f>S459*H459</f>
        <v>0</v>
      </c>
      <c r="AR459" s="150" t="s">
        <v>417</v>
      </c>
      <c r="AT459" s="150" t="s">
        <v>309</v>
      </c>
      <c r="AU459" s="150" t="s">
        <v>314</v>
      </c>
      <c r="AY459" s="18" t="s">
        <v>307</v>
      </c>
      <c r="BE459" s="151">
        <f>IF(N459="základní",J459,0)</f>
        <v>0</v>
      </c>
      <c r="BF459" s="151">
        <f>IF(N459="snížená",J459,0)</f>
        <v>0</v>
      </c>
      <c r="BG459" s="151">
        <f>IF(N459="zákl. přenesená",J459,0)</f>
        <v>0</v>
      </c>
      <c r="BH459" s="151">
        <f>IF(N459="sníž. přenesená",J459,0)</f>
        <v>0</v>
      </c>
      <c r="BI459" s="151">
        <f>IF(N459="nulová",J459,0)</f>
        <v>0</v>
      </c>
      <c r="BJ459" s="18" t="s">
        <v>82</v>
      </c>
      <c r="BK459" s="151">
        <f>ROUND(I459*H459,2)</f>
        <v>0</v>
      </c>
      <c r="BL459" s="18" t="s">
        <v>417</v>
      </c>
      <c r="BM459" s="150" t="s">
        <v>5102</v>
      </c>
    </row>
    <row r="460" spans="2:65" s="1" customFormat="1" ht="19.5">
      <c r="B460" s="33"/>
      <c r="D460" s="152" t="s">
        <v>316</v>
      </c>
      <c r="F460" s="153" t="s">
        <v>5103</v>
      </c>
      <c r="I460" s="154"/>
      <c r="L460" s="33"/>
      <c r="M460" s="155"/>
      <c r="T460" s="57"/>
      <c r="AT460" s="18" t="s">
        <v>316</v>
      </c>
      <c r="AU460" s="18" t="s">
        <v>314</v>
      </c>
    </row>
    <row r="461" spans="2:65" s="1" customFormat="1" ht="24.2" customHeight="1">
      <c r="B461" s="33"/>
      <c r="C461" s="139" t="s">
        <v>1196</v>
      </c>
      <c r="D461" s="139" t="s">
        <v>309</v>
      </c>
      <c r="E461" s="140" t="s">
        <v>4964</v>
      </c>
      <c r="F461" s="141" t="s">
        <v>4965</v>
      </c>
      <c r="G461" s="142" t="s">
        <v>405</v>
      </c>
      <c r="H461" s="143">
        <v>1</v>
      </c>
      <c r="I461" s="144"/>
      <c r="J461" s="145">
        <f>ROUND(I461*H461,2)</f>
        <v>0</v>
      </c>
      <c r="K461" s="141" t="s">
        <v>313</v>
      </c>
      <c r="L461" s="33"/>
      <c r="M461" s="146" t="s">
        <v>1</v>
      </c>
      <c r="N461" s="147" t="s">
        <v>40</v>
      </c>
      <c r="P461" s="148">
        <f>O461*H461</f>
        <v>0</v>
      </c>
      <c r="Q461" s="148">
        <v>2.2799999999999999E-3</v>
      </c>
      <c r="R461" s="148">
        <f>Q461*H461</f>
        <v>2.2799999999999999E-3</v>
      </c>
      <c r="S461" s="148">
        <v>0</v>
      </c>
      <c r="T461" s="149">
        <f>S461*H461</f>
        <v>0</v>
      </c>
      <c r="AR461" s="150" t="s">
        <v>417</v>
      </c>
      <c r="AT461" s="150" t="s">
        <v>309</v>
      </c>
      <c r="AU461" s="150" t="s">
        <v>314</v>
      </c>
      <c r="AY461" s="18" t="s">
        <v>307</v>
      </c>
      <c r="BE461" s="151">
        <f>IF(N461="základní",J461,0)</f>
        <v>0</v>
      </c>
      <c r="BF461" s="151">
        <f>IF(N461="snížená",J461,0)</f>
        <v>0</v>
      </c>
      <c r="BG461" s="151">
        <f>IF(N461="zákl. přenesená",J461,0)</f>
        <v>0</v>
      </c>
      <c r="BH461" s="151">
        <f>IF(N461="sníž. přenesená",J461,0)</f>
        <v>0</v>
      </c>
      <c r="BI461" s="151">
        <f>IF(N461="nulová",J461,0)</f>
        <v>0</v>
      </c>
      <c r="BJ461" s="18" t="s">
        <v>82</v>
      </c>
      <c r="BK461" s="151">
        <f>ROUND(I461*H461,2)</f>
        <v>0</v>
      </c>
      <c r="BL461" s="18" t="s">
        <v>417</v>
      </c>
      <c r="BM461" s="150" t="s">
        <v>5104</v>
      </c>
    </row>
    <row r="462" spans="2:65" s="1" customFormat="1" ht="19.5">
      <c r="B462" s="33"/>
      <c r="D462" s="152" t="s">
        <v>316</v>
      </c>
      <c r="F462" s="153" t="s">
        <v>4967</v>
      </c>
      <c r="I462" s="154"/>
      <c r="L462" s="33"/>
      <c r="M462" s="155"/>
      <c r="T462" s="57"/>
      <c r="AT462" s="18" t="s">
        <v>316</v>
      </c>
      <c r="AU462" s="18" t="s">
        <v>314</v>
      </c>
    </row>
    <row r="463" spans="2:65" s="1" customFormat="1" ht="21.75" customHeight="1">
      <c r="B463" s="33"/>
      <c r="C463" s="139" t="s">
        <v>1202</v>
      </c>
      <c r="D463" s="139" t="s">
        <v>309</v>
      </c>
      <c r="E463" s="140" t="s">
        <v>5105</v>
      </c>
      <c r="F463" s="141" t="s">
        <v>5106</v>
      </c>
      <c r="G463" s="142" t="s">
        <v>405</v>
      </c>
      <c r="H463" s="143">
        <v>1</v>
      </c>
      <c r="I463" s="144"/>
      <c r="J463" s="145">
        <f>ROUND(I463*H463,2)</f>
        <v>0</v>
      </c>
      <c r="K463" s="141" t="s">
        <v>313</v>
      </c>
      <c r="L463" s="33"/>
      <c r="M463" s="146" t="s">
        <v>1</v>
      </c>
      <c r="N463" s="147" t="s">
        <v>40</v>
      </c>
      <c r="P463" s="148">
        <f>O463*H463</f>
        <v>0</v>
      </c>
      <c r="Q463" s="148">
        <v>7.7999999999999999E-4</v>
      </c>
      <c r="R463" s="148">
        <f>Q463*H463</f>
        <v>7.7999999999999999E-4</v>
      </c>
      <c r="S463" s="148">
        <v>0</v>
      </c>
      <c r="T463" s="149">
        <f>S463*H463</f>
        <v>0</v>
      </c>
      <c r="AR463" s="150" t="s">
        <v>417</v>
      </c>
      <c r="AT463" s="150" t="s">
        <v>309</v>
      </c>
      <c r="AU463" s="150" t="s">
        <v>314</v>
      </c>
      <c r="AY463" s="18" t="s">
        <v>307</v>
      </c>
      <c r="BE463" s="151">
        <f>IF(N463="základní",J463,0)</f>
        <v>0</v>
      </c>
      <c r="BF463" s="151">
        <f>IF(N463="snížená",J463,0)</f>
        <v>0</v>
      </c>
      <c r="BG463" s="151">
        <f>IF(N463="zákl. přenesená",J463,0)</f>
        <v>0</v>
      </c>
      <c r="BH463" s="151">
        <f>IF(N463="sníž. přenesená",J463,0)</f>
        <v>0</v>
      </c>
      <c r="BI463" s="151">
        <f>IF(N463="nulová",J463,0)</f>
        <v>0</v>
      </c>
      <c r="BJ463" s="18" t="s">
        <v>82</v>
      </c>
      <c r="BK463" s="151">
        <f>ROUND(I463*H463,2)</f>
        <v>0</v>
      </c>
      <c r="BL463" s="18" t="s">
        <v>417</v>
      </c>
      <c r="BM463" s="150" t="s">
        <v>5107</v>
      </c>
    </row>
    <row r="464" spans="2:65" s="1" customFormat="1" ht="11.25">
      <c r="B464" s="33"/>
      <c r="D464" s="152" t="s">
        <v>316</v>
      </c>
      <c r="F464" s="153" t="s">
        <v>5108</v>
      </c>
      <c r="I464" s="154"/>
      <c r="L464" s="33"/>
      <c r="M464" s="155"/>
      <c r="T464" s="57"/>
      <c r="AT464" s="18" t="s">
        <v>316</v>
      </c>
      <c r="AU464" s="18" t="s">
        <v>314</v>
      </c>
    </row>
    <row r="465" spans="2:65" s="1" customFormat="1" ht="24.2" customHeight="1">
      <c r="B465" s="33"/>
      <c r="C465" s="139" t="s">
        <v>1208</v>
      </c>
      <c r="D465" s="139" t="s">
        <v>309</v>
      </c>
      <c r="E465" s="140" t="s">
        <v>5109</v>
      </c>
      <c r="F465" s="141" t="s">
        <v>5110</v>
      </c>
      <c r="G465" s="142" t="s">
        <v>405</v>
      </c>
      <c r="H465" s="143">
        <v>1</v>
      </c>
      <c r="I465" s="144"/>
      <c r="J465" s="145">
        <f>ROUND(I465*H465,2)</f>
        <v>0</v>
      </c>
      <c r="K465" s="141" t="s">
        <v>313</v>
      </c>
      <c r="L465" s="33"/>
      <c r="M465" s="146" t="s">
        <v>1</v>
      </c>
      <c r="N465" s="147" t="s">
        <v>40</v>
      </c>
      <c r="P465" s="148">
        <f>O465*H465</f>
        <v>0</v>
      </c>
      <c r="Q465" s="148">
        <v>3.6000000000000002E-4</v>
      </c>
      <c r="R465" s="148">
        <f>Q465*H465</f>
        <v>3.6000000000000002E-4</v>
      </c>
      <c r="S465" s="148">
        <v>0</v>
      </c>
      <c r="T465" s="149">
        <f>S465*H465</f>
        <v>0</v>
      </c>
      <c r="AR465" s="150" t="s">
        <v>417</v>
      </c>
      <c r="AT465" s="150" t="s">
        <v>309</v>
      </c>
      <c r="AU465" s="150" t="s">
        <v>314</v>
      </c>
      <c r="AY465" s="18" t="s">
        <v>307</v>
      </c>
      <c r="BE465" s="151">
        <f>IF(N465="základní",J465,0)</f>
        <v>0</v>
      </c>
      <c r="BF465" s="151">
        <f>IF(N465="snížená",J465,0)</f>
        <v>0</v>
      </c>
      <c r="BG465" s="151">
        <f>IF(N465="zákl. přenesená",J465,0)</f>
        <v>0</v>
      </c>
      <c r="BH465" s="151">
        <f>IF(N465="sníž. přenesená",J465,0)</f>
        <v>0</v>
      </c>
      <c r="BI465" s="151">
        <f>IF(N465="nulová",J465,0)</f>
        <v>0</v>
      </c>
      <c r="BJ465" s="18" t="s">
        <v>82</v>
      </c>
      <c r="BK465" s="151">
        <f>ROUND(I465*H465,2)</f>
        <v>0</v>
      </c>
      <c r="BL465" s="18" t="s">
        <v>417</v>
      </c>
      <c r="BM465" s="150" t="s">
        <v>5111</v>
      </c>
    </row>
    <row r="466" spans="2:65" s="1" customFormat="1" ht="19.5">
      <c r="B466" s="33"/>
      <c r="D466" s="152" t="s">
        <v>316</v>
      </c>
      <c r="F466" s="153" t="s">
        <v>5112</v>
      </c>
      <c r="I466" s="154"/>
      <c r="L466" s="33"/>
      <c r="M466" s="155"/>
      <c r="T466" s="57"/>
      <c r="AT466" s="18" t="s">
        <v>316</v>
      </c>
      <c r="AU466" s="18" t="s">
        <v>314</v>
      </c>
    </row>
    <row r="467" spans="2:65" s="1" customFormat="1" ht="24.2" customHeight="1">
      <c r="B467" s="33"/>
      <c r="C467" s="139" t="s">
        <v>1213</v>
      </c>
      <c r="D467" s="139" t="s">
        <v>309</v>
      </c>
      <c r="E467" s="140" t="s">
        <v>4920</v>
      </c>
      <c r="F467" s="141" t="s">
        <v>4921</v>
      </c>
      <c r="G467" s="142" t="s">
        <v>405</v>
      </c>
      <c r="H467" s="143">
        <v>4</v>
      </c>
      <c r="I467" s="144"/>
      <c r="J467" s="145">
        <f>ROUND(I467*H467,2)</f>
        <v>0</v>
      </c>
      <c r="K467" s="141" t="s">
        <v>313</v>
      </c>
      <c r="L467" s="33"/>
      <c r="M467" s="146" t="s">
        <v>1</v>
      </c>
      <c r="N467" s="147" t="s">
        <v>40</v>
      </c>
      <c r="P467" s="148">
        <f>O467*H467</f>
        <v>0</v>
      </c>
      <c r="Q467" s="148">
        <v>2.2000000000000001E-4</v>
      </c>
      <c r="R467" s="148">
        <f>Q467*H467</f>
        <v>8.8000000000000003E-4</v>
      </c>
      <c r="S467" s="148">
        <v>0</v>
      </c>
      <c r="T467" s="149">
        <f>S467*H467</f>
        <v>0</v>
      </c>
      <c r="AR467" s="150" t="s">
        <v>417</v>
      </c>
      <c r="AT467" s="150" t="s">
        <v>309</v>
      </c>
      <c r="AU467" s="150" t="s">
        <v>314</v>
      </c>
      <c r="AY467" s="18" t="s">
        <v>307</v>
      </c>
      <c r="BE467" s="151">
        <f>IF(N467="základní",J467,0)</f>
        <v>0</v>
      </c>
      <c r="BF467" s="151">
        <f>IF(N467="snížená",J467,0)</f>
        <v>0</v>
      </c>
      <c r="BG467" s="151">
        <f>IF(N467="zákl. přenesená",J467,0)</f>
        <v>0</v>
      </c>
      <c r="BH467" s="151">
        <f>IF(N467="sníž. přenesená",J467,0)</f>
        <v>0</v>
      </c>
      <c r="BI467" s="151">
        <f>IF(N467="nulová",J467,0)</f>
        <v>0</v>
      </c>
      <c r="BJ467" s="18" t="s">
        <v>82</v>
      </c>
      <c r="BK467" s="151">
        <f>ROUND(I467*H467,2)</f>
        <v>0</v>
      </c>
      <c r="BL467" s="18" t="s">
        <v>417</v>
      </c>
      <c r="BM467" s="150" t="s">
        <v>5113</v>
      </c>
    </row>
    <row r="468" spans="2:65" s="1" customFormat="1" ht="11.25">
      <c r="B468" s="33"/>
      <c r="D468" s="152" t="s">
        <v>316</v>
      </c>
      <c r="F468" s="153" t="s">
        <v>4923</v>
      </c>
      <c r="I468" s="154"/>
      <c r="L468" s="33"/>
      <c r="M468" s="155"/>
      <c r="T468" s="57"/>
      <c r="AT468" s="18" t="s">
        <v>316</v>
      </c>
      <c r="AU468" s="18" t="s">
        <v>314</v>
      </c>
    </row>
    <row r="469" spans="2:65" s="1" customFormat="1" ht="24.2" customHeight="1">
      <c r="B469" s="33"/>
      <c r="C469" s="139" t="s">
        <v>1219</v>
      </c>
      <c r="D469" s="139" t="s">
        <v>309</v>
      </c>
      <c r="E469" s="140" t="s">
        <v>5114</v>
      </c>
      <c r="F469" s="141" t="s">
        <v>5115</v>
      </c>
      <c r="G469" s="142" t="s">
        <v>405</v>
      </c>
      <c r="H469" s="143">
        <v>1</v>
      </c>
      <c r="I469" s="144"/>
      <c r="J469" s="145">
        <f>ROUND(I469*H469,2)</f>
        <v>0</v>
      </c>
      <c r="K469" s="141" t="s">
        <v>313</v>
      </c>
      <c r="L469" s="33"/>
      <c r="M469" s="146" t="s">
        <v>1</v>
      </c>
      <c r="N469" s="147" t="s">
        <v>40</v>
      </c>
      <c r="P469" s="148">
        <f>O469*H469</f>
        <v>0</v>
      </c>
      <c r="Q469" s="148">
        <v>1.73E-3</v>
      </c>
      <c r="R469" s="148">
        <f>Q469*H469</f>
        <v>1.73E-3</v>
      </c>
      <c r="S469" s="148">
        <v>0</v>
      </c>
      <c r="T469" s="149">
        <f>S469*H469</f>
        <v>0</v>
      </c>
      <c r="AR469" s="150" t="s">
        <v>417</v>
      </c>
      <c r="AT469" s="150" t="s">
        <v>309</v>
      </c>
      <c r="AU469" s="150" t="s">
        <v>314</v>
      </c>
      <c r="AY469" s="18" t="s">
        <v>307</v>
      </c>
      <c r="BE469" s="151">
        <f>IF(N469="základní",J469,0)</f>
        <v>0</v>
      </c>
      <c r="BF469" s="151">
        <f>IF(N469="snížená",J469,0)</f>
        <v>0</v>
      </c>
      <c r="BG469" s="151">
        <f>IF(N469="zákl. přenesená",J469,0)</f>
        <v>0</v>
      </c>
      <c r="BH469" s="151">
        <f>IF(N469="sníž. přenesená",J469,0)</f>
        <v>0</v>
      </c>
      <c r="BI469" s="151">
        <f>IF(N469="nulová",J469,0)</f>
        <v>0</v>
      </c>
      <c r="BJ469" s="18" t="s">
        <v>82</v>
      </c>
      <c r="BK469" s="151">
        <f>ROUND(I469*H469,2)</f>
        <v>0</v>
      </c>
      <c r="BL469" s="18" t="s">
        <v>417</v>
      </c>
      <c r="BM469" s="150" t="s">
        <v>5116</v>
      </c>
    </row>
    <row r="470" spans="2:65" s="1" customFormat="1" ht="19.5">
      <c r="B470" s="33"/>
      <c r="D470" s="152" t="s">
        <v>316</v>
      </c>
      <c r="F470" s="153" t="s">
        <v>5117</v>
      </c>
      <c r="I470" s="154"/>
      <c r="L470" s="33"/>
      <c r="M470" s="155"/>
      <c r="T470" s="57"/>
      <c r="AT470" s="18" t="s">
        <v>316</v>
      </c>
      <c r="AU470" s="18" t="s">
        <v>314</v>
      </c>
    </row>
    <row r="471" spans="2:65" s="1" customFormat="1" ht="21.75" customHeight="1">
      <c r="B471" s="33"/>
      <c r="C471" s="139" t="s">
        <v>1224</v>
      </c>
      <c r="D471" s="139" t="s">
        <v>309</v>
      </c>
      <c r="E471" s="140" t="s">
        <v>4912</v>
      </c>
      <c r="F471" s="141" t="s">
        <v>4913</v>
      </c>
      <c r="G471" s="142" t="s">
        <v>405</v>
      </c>
      <c r="H471" s="143">
        <v>3</v>
      </c>
      <c r="I471" s="144"/>
      <c r="J471" s="145">
        <f>ROUND(I471*H471,2)</f>
        <v>0</v>
      </c>
      <c r="K471" s="141" t="s">
        <v>313</v>
      </c>
      <c r="L471" s="33"/>
      <c r="M471" s="146" t="s">
        <v>1</v>
      </c>
      <c r="N471" s="147" t="s">
        <v>40</v>
      </c>
      <c r="P471" s="148">
        <f>O471*H471</f>
        <v>0</v>
      </c>
      <c r="Q471" s="148">
        <v>1.6800000000000001E-3</v>
      </c>
      <c r="R471" s="148">
        <f>Q471*H471</f>
        <v>5.0400000000000002E-3</v>
      </c>
      <c r="S471" s="148">
        <v>0</v>
      </c>
      <c r="T471" s="149">
        <f>S471*H471</f>
        <v>0</v>
      </c>
      <c r="AR471" s="150" t="s">
        <v>417</v>
      </c>
      <c r="AT471" s="150" t="s">
        <v>309</v>
      </c>
      <c r="AU471" s="150" t="s">
        <v>314</v>
      </c>
      <c r="AY471" s="18" t="s">
        <v>307</v>
      </c>
      <c r="BE471" s="151">
        <f>IF(N471="základní",J471,0)</f>
        <v>0</v>
      </c>
      <c r="BF471" s="151">
        <f>IF(N471="snížená",J471,0)</f>
        <v>0</v>
      </c>
      <c r="BG471" s="151">
        <f>IF(N471="zákl. přenesená",J471,0)</f>
        <v>0</v>
      </c>
      <c r="BH471" s="151">
        <f>IF(N471="sníž. přenesená",J471,0)</f>
        <v>0</v>
      </c>
      <c r="BI471" s="151">
        <f>IF(N471="nulová",J471,0)</f>
        <v>0</v>
      </c>
      <c r="BJ471" s="18" t="s">
        <v>82</v>
      </c>
      <c r="BK471" s="151">
        <f>ROUND(I471*H471,2)</f>
        <v>0</v>
      </c>
      <c r="BL471" s="18" t="s">
        <v>417</v>
      </c>
      <c r="BM471" s="150" t="s">
        <v>5118</v>
      </c>
    </row>
    <row r="472" spans="2:65" s="1" customFormat="1" ht="19.5">
      <c r="B472" s="33"/>
      <c r="D472" s="152" t="s">
        <v>316</v>
      </c>
      <c r="F472" s="153" t="s">
        <v>4915</v>
      </c>
      <c r="I472" s="154"/>
      <c r="L472" s="33"/>
      <c r="M472" s="155"/>
      <c r="T472" s="57"/>
      <c r="AT472" s="18" t="s">
        <v>316</v>
      </c>
      <c r="AU472" s="18" t="s">
        <v>314</v>
      </c>
    </row>
    <row r="473" spans="2:65" s="1" customFormat="1" ht="24.2" customHeight="1">
      <c r="B473" s="33"/>
      <c r="C473" s="139" t="s">
        <v>1229</v>
      </c>
      <c r="D473" s="139" t="s">
        <v>309</v>
      </c>
      <c r="E473" s="140" t="s">
        <v>5014</v>
      </c>
      <c r="F473" s="141" t="s">
        <v>5015</v>
      </c>
      <c r="G473" s="142" t="s">
        <v>405</v>
      </c>
      <c r="H473" s="143">
        <v>4</v>
      </c>
      <c r="I473" s="144"/>
      <c r="J473" s="145">
        <f>ROUND(I473*H473,2)</f>
        <v>0</v>
      </c>
      <c r="K473" s="141" t="s">
        <v>313</v>
      </c>
      <c r="L473" s="33"/>
      <c r="M473" s="146" t="s">
        <v>1</v>
      </c>
      <c r="N473" s="147" t="s">
        <v>40</v>
      </c>
      <c r="P473" s="148">
        <f>O473*H473</f>
        <v>0</v>
      </c>
      <c r="Q473" s="148">
        <v>5.2999999999999998E-4</v>
      </c>
      <c r="R473" s="148">
        <f>Q473*H473</f>
        <v>2.1199999999999999E-3</v>
      </c>
      <c r="S473" s="148">
        <v>0</v>
      </c>
      <c r="T473" s="149">
        <f>S473*H473</f>
        <v>0</v>
      </c>
      <c r="AR473" s="150" t="s">
        <v>417</v>
      </c>
      <c r="AT473" s="150" t="s">
        <v>309</v>
      </c>
      <c r="AU473" s="150" t="s">
        <v>314</v>
      </c>
      <c r="AY473" s="18" t="s">
        <v>307</v>
      </c>
      <c r="BE473" s="151">
        <f>IF(N473="základní",J473,0)</f>
        <v>0</v>
      </c>
      <c r="BF473" s="151">
        <f>IF(N473="snížená",J473,0)</f>
        <v>0</v>
      </c>
      <c r="BG473" s="151">
        <f>IF(N473="zákl. přenesená",J473,0)</f>
        <v>0</v>
      </c>
      <c r="BH473" s="151">
        <f>IF(N473="sníž. přenesená",J473,0)</f>
        <v>0</v>
      </c>
      <c r="BI473" s="151">
        <f>IF(N473="nulová",J473,0)</f>
        <v>0</v>
      </c>
      <c r="BJ473" s="18" t="s">
        <v>82</v>
      </c>
      <c r="BK473" s="151">
        <f>ROUND(I473*H473,2)</f>
        <v>0</v>
      </c>
      <c r="BL473" s="18" t="s">
        <v>417</v>
      </c>
      <c r="BM473" s="150" t="s">
        <v>5119</v>
      </c>
    </row>
    <row r="474" spans="2:65" s="1" customFormat="1" ht="19.5">
      <c r="B474" s="33"/>
      <c r="D474" s="152" t="s">
        <v>316</v>
      </c>
      <c r="F474" s="153" t="s">
        <v>5017</v>
      </c>
      <c r="I474" s="154"/>
      <c r="L474" s="33"/>
      <c r="M474" s="155"/>
      <c r="T474" s="57"/>
      <c r="AT474" s="18" t="s">
        <v>316</v>
      </c>
      <c r="AU474" s="18" t="s">
        <v>314</v>
      </c>
    </row>
    <row r="475" spans="2:65" s="1" customFormat="1" ht="24.2" customHeight="1">
      <c r="B475" s="33"/>
      <c r="C475" s="139" t="s">
        <v>1236</v>
      </c>
      <c r="D475" s="139" t="s">
        <v>309</v>
      </c>
      <c r="E475" s="140" t="s">
        <v>5018</v>
      </c>
      <c r="F475" s="141" t="s">
        <v>5019</v>
      </c>
      <c r="G475" s="142" t="s">
        <v>405</v>
      </c>
      <c r="H475" s="143">
        <v>1</v>
      </c>
      <c r="I475" s="144"/>
      <c r="J475" s="145">
        <f>ROUND(I475*H475,2)</f>
        <v>0</v>
      </c>
      <c r="K475" s="141" t="s">
        <v>1</v>
      </c>
      <c r="L475" s="33"/>
      <c r="M475" s="146" t="s">
        <v>1</v>
      </c>
      <c r="N475" s="147" t="s">
        <v>40</v>
      </c>
      <c r="P475" s="148">
        <f>O475*H475</f>
        <v>0</v>
      </c>
      <c r="Q475" s="148">
        <v>1.47E-3</v>
      </c>
      <c r="R475" s="148">
        <f>Q475*H475</f>
        <v>1.47E-3</v>
      </c>
      <c r="S475" s="148">
        <v>0</v>
      </c>
      <c r="T475" s="149">
        <f>S475*H475</f>
        <v>0</v>
      </c>
      <c r="AR475" s="150" t="s">
        <v>417</v>
      </c>
      <c r="AT475" s="150" t="s">
        <v>309</v>
      </c>
      <c r="AU475" s="150" t="s">
        <v>314</v>
      </c>
      <c r="AY475" s="18" t="s">
        <v>307</v>
      </c>
      <c r="BE475" s="151">
        <f>IF(N475="základní",J475,0)</f>
        <v>0</v>
      </c>
      <c r="BF475" s="151">
        <f>IF(N475="snížená",J475,0)</f>
        <v>0</v>
      </c>
      <c r="BG475" s="151">
        <f>IF(N475="zákl. přenesená",J475,0)</f>
        <v>0</v>
      </c>
      <c r="BH475" s="151">
        <f>IF(N475="sníž. přenesená",J475,0)</f>
        <v>0</v>
      </c>
      <c r="BI475" s="151">
        <f>IF(N475="nulová",J475,0)</f>
        <v>0</v>
      </c>
      <c r="BJ475" s="18" t="s">
        <v>82</v>
      </c>
      <c r="BK475" s="151">
        <f>ROUND(I475*H475,2)</f>
        <v>0</v>
      </c>
      <c r="BL475" s="18" t="s">
        <v>417</v>
      </c>
      <c r="BM475" s="150" t="s">
        <v>5120</v>
      </c>
    </row>
    <row r="476" spans="2:65" s="1" customFormat="1" ht="19.5">
      <c r="B476" s="33"/>
      <c r="D476" s="152" t="s">
        <v>316</v>
      </c>
      <c r="F476" s="153" t="s">
        <v>5021</v>
      </c>
      <c r="I476" s="154"/>
      <c r="L476" s="33"/>
      <c r="M476" s="155"/>
      <c r="T476" s="57"/>
      <c r="AT476" s="18" t="s">
        <v>316</v>
      </c>
      <c r="AU476" s="18" t="s">
        <v>314</v>
      </c>
    </row>
    <row r="477" spans="2:65" s="1" customFormat="1" ht="24.2" customHeight="1">
      <c r="B477" s="33"/>
      <c r="C477" s="139" t="s">
        <v>1241</v>
      </c>
      <c r="D477" s="139" t="s">
        <v>309</v>
      </c>
      <c r="E477" s="140" t="s">
        <v>4908</v>
      </c>
      <c r="F477" s="141" t="s">
        <v>4909</v>
      </c>
      <c r="G477" s="142" t="s">
        <v>405</v>
      </c>
      <c r="H477" s="143">
        <v>2</v>
      </c>
      <c r="I477" s="144"/>
      <c r="J477" s="145">
        <f>ROUND(I477*H477,2)</f>
        <v>0</v>
      </c>
      <c r="K477" s="141" t="s">
        <v>313</v>
      </c>
      <c r="L477" s="33"/>
      <c r="M477" s="146" t="s">
        <v>1</v>
      </c>
      <c r="N477" s="147" t="s">
        <v>40</v>
      </c>
      <c r="P477" s="148">
        <f>O477*H477</f>
        <v>0</v>
      </c>
      <c r="Q477" s="148">
        <v>2.4000000000000001E-4</v>
      </c>
      <c r="R477" s="148">
        <f>Q477*H477</f>
        <v>4.8000000000000001E-4</v>
      </c>
      <c r="S477" s="148">
        <v>0</v>
      </c>
      <c r="T477" s="149">
        <f>S477*H477</f>
        <v>0</v>
      </c>
      <c r="AR477" s="150" t="s">
        <v>417</v>
      </c>
      <c r="AT477" s="150" t="s">
        <v>309</v>
      </c>
      <c r="AU477" s="150" t="s">
        <v>314</v>
      </c>
      <c r="AY477" s="18" t="s">
        <v>307</v>
      </c>
      <c r="BE477" s="151">
        <f>IF(N477="základní",J477,0)</f>
        <v>0</v>
      </c>
      <c r="BF477" s="151">
        <f>IF(N477="snížená",J477,0)</f>
        <v>0</v>
      </c>
      <c r="BG477" s="151">
        <f>IF(N477="zákl. přenesená",J477,0)</f>
        <v>0</v>
      </c>
      <c r="BH477" s="151">
        <f>IF(N477="sníž. přenesená",J477,0)</f>
        <v>0</v>
      </c>
      <c r="BI477" s="151">
        <f>IF(N477="nulová",J477,0)</f>
        <v>0</v>
      </c>
      <c r="BJ477" s="18" t="s">
        <v>82</v>
      </c>
      <c r="BK477" s="151">
        <f>ROUND(I477*H477,2)</f>
        <v>0</v>
      </c>
      <c r="BL477" s="18" t="s">
        <v>417</v>
      </c>
      <c r="BM477" s="150" t="s">
        <v>5121</v>
      </c>
    </row>
    <row r="478" spans="2:65" s="1" customFormat="1" ht="11.25">
      <c r="B478" s="33"/>
      <c r="D478" s="152" t="s">
        <v>316</v>
      </c>
      <c r="F478" s="153" t="s">
        <v>4911</v>
      </c>
      <c r="I478" s="154"/>
      <c r="L478" s="33"/>
      <c r="M478" s="155"/>
      <c r="T478" s="57"/>
      <c r="AT478" s="18" t="s">
        <v>316</v>
      </c>
      <c r="AU478" s="18" t="s">
        <v>314</v>
      </c>
    </row>
    <row r="479" spans="2:65" s="11" customFormat="1" ht="22.9" customHeight="1">
      <c r="B479" s="127"/>
      <c r="D479" s="128" t="s">
        <v>74</v>
      </c>
      <c r="E479" s="137" t="s">
        <v>5122</v>
      </c>
      <c r="F479" s="137" t="s">
        <v>5123</v>
      </c>
      <c r="I479" s="130"/>
      <c r="J479" s="138">
        <f>BK479</f>
        <v>0</v>
      </c>
      <c r="L479" s="127"/>
      <c r="M479" s="132"/>
      <c r="P479" s="133">
        <f>SUM(P480:P487)</f>
        <v>0</v>
      </c>
      <c r="R479" s="133">
        <f>SUM(R480:R487)</f>
        <v>0.15125</v>
      </c>
      <c r="T479" s="134">
        <f>SUM(T480:T487)</f>
        <v>0</v>
      </c>
      <c r="AR479" s="128" t="s">
        <v>84</v>
      </c>
      <c r="AT479" s="135" t="s">
        <v>74</v>
      </c>
      <c r="AU479" s="135" t="s">
        <v>82</v>
      </c>
      <c r="AY479" s="128" t="s">
        <v>307</v>
      </c>
      <c r="BK479" s="136">
        <f>SUM(BK480:BK487)</f>
        <v>0</v>
      </c>
    </row>
    <row r="480" spans="2:65" s="1" customFormat="1" ht="37.9" customHeight="1">
      <c r="B480" s="33"/>
      <c r="C480" s="139" t="s">
        <v>1246</v>
      </c>
      <c r="D480" s="139" t="s">
        <v>309</v>
      </c>
      <c r="E480" s="140" t="s">
        <v>5124</v>
      </c>
      <c r="F480" s="141" t="s">
        <v>5125</v>
      </c>
      <c r="G480" s="142" t="s">
        <v>405</v>
      </c>
      <c r="H480" s="143">
        <v>1</v>
      </c>
      <c r="I480" s="144"/>
      <c r="J480" s="145">
        <f>ROUND(I480*H480,2)</f>
        <v>0</v>
      </c>
      <c r="K480" s="141" t="s">
        <v>313</v>
      </c>
      <c r="L480" s="33"/>
      <c r="M480" s="146" t="s">
        <v>1</v>
      </c>
      <c r="N480" s="147" t="s">
        <v>40</v>
      </c>
      <c r="P480" s="148">
        <f>O480*H480</f>
        <v>0</v>
      </c>
      <c r="Q480" s="148">
        <v>1.8599999999999998E-2</v>
      </c>
      <c r="R480" s="148">
        <f>Q480*H480</f>
        <v>1.8599999999999998E-2</v>
      </c>
      <c r="S480" s="148">
        <v>0</v>
      </c>
      <c r="T480" s="149">
        <f>S480*H480</f>
        <v>0</v>
      </c>
      <c r="AR480" s="150" t="s">
        <v>417</v>
      </c>
      <c r="AT480" s="150" t="s">
        <v>309</v>
      </c>
      <c r="AU480" s="150" t="s">
        <v>84</v>
      </c>
      <c r="AY480" s="18" t="s">
        <v>307</v>
      </c>
      <c r="BE480" s="151">
        <f>IF(N480="základní",J480,0)</f>
        <v>0</v>
      </c>
      <c r="BF480" s="151">
        <f>IF(N480="snížená",J480,0)</f>
        <v>0</v>
      </c>
      <c r="BG480" s="151">
        <f>IF(N480="zákl. přenesená",J480,0)</f>
        <v>0</v>
      </c>
      <c r="BH480" s="151">
        <f>IF(N480="sníž. přenesená",J480,0)</f>
        <v>0</v>
      </c>
      <c r="BI480" s="151">
        <f>IF(N480="nulová",J480,0)</f>
        <v>0</v>
      </c>
      <c r="BJ480" s="18" t="s">
        <v>82</v>
      </c>
      <c r="BK480" s="151">
        <f>ROUND(I480*H480,2)</f>
        <v>0</v>
      </c>
      <c r="BL480" s="18" t="s">
        <v>417</v>
      </c>
      <c r="BM480" s="150" t="s">
        <v>5126</v>
      </c>
    </row>
    <row r="481" spans="2:65" s="1" customFormat="1" ht="29.25">
      <c r="B481" s="33"/>
      <c r="D481" s="152" t="s">
        <v>316</v>
      </c>
      <c r="F481" s="153" t="s">
        <v>5127</v>
      </c>
      <c r="I481" s="154"/>
      <c r="L481" s="33"/>
      <c r="M481" s="155"/>
      <c r="T481" s="57"/>
      <c r="AT481" s="18" t="s">
        <v>316</v>
      </c>
      <c r="AU481" s="18" t="s">
        <v>84</v>
      </c>
    </row>
    <row r="482" spans="2:65" s="1" customFormat="1" ht="37.9" customHeight="1">
      <c r="B482" s="33"/>
      <c r="C482" s="139" t="s">
        <v>1251</v>
      </c>
      <c r="D482" s="139" t="s">
        <v>309</v>
      </c>
      <c r="E482" s="140" t="s">
        <v>5128</v>
      </c>
      <c r="F482" s="141" t="s">
        <v>5129</v>
      </c>
      <c r="G482" s="142" t="s">
        <v>405</v>
      </c>
      <c r="H482" s="143">
        <v>1</v>
      </c>
      <c r="I482" s="144"/>
      <c r="J482" s="145">
        <f>ROUND(I482*H482,2)</f>
        <v>0</v>
      </c>
      <c r="K482" s="141" t="s">
        <v>313</v>
      </c>
      <c r="L482" s="33"/>
      <c r="M482" s="146" t="s">
        <v>1</v>
      </c>
      <c r="N482" s="147" t="s">
        <v>40</v>
      </c>
      <c r="P482" s="148">
        <f>O482*H482</f>
        <v>0</v>
      </c>
      <c r="Q482" s="148">
        <v>2.0650000000000002E-2</v>
      </c>
      <c r="R482" s="148">
        <f>Q482*H482</f>
        <v>2.0650000000000002E-2</v>
      </c>
      <c r="S482" s="148">
        <v>0</v>
      </c>
      <c r="T482" s="149">
        <f>S482*H482</f>
        <v>0</v>
      </c>
      <c r="AR482" s="150" t="s">
        <v>417</v>
      </c>
      <c r="AT482" s="150" t="s">
        <v>309</v>
      </c>
      <c r="AU482" s="150" t="s">
        <v>84</v>
      </c>
      <c r="AY482" s="18" t="s">
        <v>307</v>
      </c>
      <c r="BE482" s="151">
        <f>IF(N482="základní",J482,0)</f>
        <v>0</v>
      </c>
      <c r="BF482" s="151">
        <f>IF(N482="snížená",J482,0)</f>
        <v>0</v>
      </c>
      <c r="BG482" s="151">
        <f>IF(N482="zákl. přenesená",J482,0)</f>
        <v>0</v>
      </c>
      <c r="BH482" s="151">
        <f>IF(N482="sníž. přenesená",J482,0)</f>
        <v>0</v>
      </c>
      <c r="BI482" s="151">
        <f>IF(N482="nulová",J482,0)</f>
        <v>0</v>
      </c>
      <c r="BJ482" s="18" t="s">
        <v>82</v>
      </c>
      <c r="BK482" s="151">
        <f>ROUND(I482*H482,2)</f>
        <v>0</v>
      </c>
      <c r="BL482" s="18" t="s">
        <v>417</v>
      </c>
      <c r="BM482" s="150" t="s">
        <v>5130</v>
      </c>
    </row>
    <row r="483" spans="2:65" s="1" customFormat="1" ht="29.25">
      <c r="B483" s="33"/>
      <c r="D483" s="152" t="s">
        <v>316</v>
      </c>
      <c r="F483" s="153" t="s">
        <v>5131</v>
      </c>
      <c r="I483" s="154"/>
      <c r="L483" s="33"/>
      <c r="M483" s="155"/>
      <c r="T483" s="57"/>
      <c r="AT483" s="18" t="s">
        <v>316</v>
      </c>
      <c r="AU483" s="18" t="s">
        <v>84</v>
      </c>
    </row>
    <row r="484" spans="2:65" s="1" customFormat="1" ht="37.9" customHeight="1">
      <c r="B484" s="33"/>
      <c r="C484" s="139" t="s">
        <v>1258</v>
      </c>
      <c r="D484" s="139" t="s">
        <v>309</v>
      </c>
      <c r="E484" s="140" t="s">
        <v>5132</v>
      </c>
      <c r="F484" s="141" t="s">
        <v>5133</v>
      </c>
      <c r="G484" s="142" t="s">
        <v>405</v>
      </c>
      <c r="H484" s="143">
        <v>4</v>
      </c>
      <c r="I484" s="144"/>
      <c r="J484" s="145">
        <f>ROUND(I484*H484,2)</f>
        <v>0</v>
      </c>
      <c r="K484" s="141" t="s">
        <v>313</v>
      </c>
      <c r="L484" s="33"/>
      <c r="M484" s="146" t="s">
        <v>1</v>
      </c>
      <c r="N484" s="147" t="s">
        <v>40</v>
      </c>
      <c r="P484" s="148">
        <f>O484*H484</f>
        <v>0</v>
      </c>
      <c r="Q484" s="148">
        <v>2.6800000000000001E-2</v>
      </c>
      <c r="R484" s="148">
        <f>Q484*H484</f>
        <v>0.1072</v>
      </c>
      <c r="S484" s="148">
        <v>0</v>
      </c>
      <c r="T484" s="149">
        <f>S484*H484</f>
        <v>0</v>
      </c>
      <c r="AR484" s="150" t="s">
        <v>417</v>
      </c>
      <c r="AT484" s="150" t="s">
        <v>309</v>
      </c>
      <c r="AU484" s="150" t="s">
        <v>84</v>
      </c>
      <c r="AY484" s="18" t="s">
        <v>307</v>
      </c>
      <c r="BE484" s="151">
        <f>IF(N484="základní",J484,0)</f>
        <v>0</v>
      </c>
      <c r="BF484" s="151">
        <f>IF(N484="snížená",J484,0)</f>
        <v>0</v>
      </c>
      <c r="BG484" s="151">
        <f>IF(N484="zákl. přenesená",J484,0)</f>
        <v>0</v>
      </c>
      <c r="BH484" s="151">
        <f>IF(N484="sníž. přenesená",J484,0)</f>
        <v>0</v>
      </c>
      <c r="BI484" s="151">
        <f>IF(N484="nulová",J484,0)</f>
        <v>0</v>
      </c>
      <c r="BJ484" s="18" t="s">
        <v>82</v>
      </c>
      <c r="BK484" s="151">
        <f>ROUND(I484*H484,2)</f>
        <v>0</v>
      </c>
      <c r="BL484" s="18" t="s">
        <v>417</v>
      </c>
      <c r="BM484" s="150" t="s">
        <v>5134</v>
      </c>
    </row>
    <row r="485" spans="2:65" s="1" customFormat="1" ht="29.25">
      <c r="B485" s="33"/>
      <c r="D485" s="152" t="s">
        <v>316</v>
      </c>
      <c r="F485" s="153" t="s">
        <v>5135</v>
      </c>
      <c r="I485" s="154"/>
      <c r="L485" s="33"/>
      <c r="M485" s="155"/>
      <c r="T485" s="57"/>
      <c r="AT485" s="18" t="s">
        <v>316</v>
      </c>
      <c r="AU485" s="18" t="s">
        <v>84</v>
      </c>
    </row>
    <row r="486" spans="2:65" s="1" customFormat="1" ht="24.2" customHeight="1">
      <c r="B486" s="33"/>
      <c r="C486" s="139" t="s">
        <v>1263</v>
      </c>
      <c r="D486" s="139" t="s">
        <v>309</v>
      </c>
      <c r="E486" s="140" t="s">
        <v>5136</v>
      </c>
      <c r="F486" s="141" t="s">
        <v>5137</v>
      </c>
      <c r="G486" s="142" t="s">
        <v>405</v>
      </c>
      <c r="H486" s="143">
        <v>1</v>
      </c>
      <c r="I486" s="144"/>
      <c r="J486" s="145">
        <f>ROUND(I486*H486,2)</f>
        <v>0</v>
      </c>
      <c r="K486" s="141" t="s">
        <v>313</v>
      </c>
      <c r="L486" s="33"/>
      <c r="M486" s="146" t="s">
        <v>1</v>
      </c>
      <c r="N486" s="147" t="s">
        <v>40</v>
      </c>
      <c r="P486" s="148">
        <f>O486*H486</f>
        <v>0</v>
      </c>
      <c r="Q486" s="148">
        <v>4.7999999999999996E-3</v>
      </c>
      <c r="R486" s="148">
        <f>Q486*H486</f>
        <v>4.7999999999999996E-3</v>
      </c>
      <c r="S486" s="148">
        <v>0</v>
      </c>
      <c r="T486" s="149">
        <f>S486*H486</f>
        <v>0</v>
      </c>
      <c r="AR486" s="150" t="s">
        <v>417</v>
      </c>
      <c r="AT486" s="150" t="s">
        <v>309</v>
      </c>
      <c r="AU486" s="150" t="s">
        <v>84</v>
      </c>
      <c r="AY486" s="18" t="s">
        <v>307</v>
      </c>
      <c r="BE486" s="151">
        <f>IF(N486="základní",J486,0)</f>
        <v>0</v>
      </c>
      <c r="BF486" s="151">
        <f>IF(N486="snížená",J486,0)</f>
        <v>0</v>
      </c>
      <c r="BG486" s="151">
        <f>IF(N486="zákl. přenesená",J486,0)</f>
        <v>0</v>
      </c>
      <c r="BH486" s="151">
        <f>IF(N486="sníž. přenesená",J486,0)</f>
        <v>0</v>
      </c>
      <c r="BI486" s="151">
        <f>IF(N486="nulová",J486,0)</f>
        <v>0</v>
      </c>
      <c r="BJ486" s="18" t="s">
        <v>82</v>
      </c>
      <c r="BK486" s="151">
        <f>ROUND(I486*H486,2)</f>
        <v>0</v>
      </c>
      <c r="BL486" s="18" t="s">
        <v>417</v>
      </c>
      <c r="BM486" s="150" t="s">
        <v>5138</v>
      </c>
    </row>
    <row r="487" spans="2:65" s="1" customFormat="1" ht="19.5">
      <c r="B487" s="33"/>
      <c r="D487" s="152" t="s">
        <v>316</v>
      </c>
      <c r="F487" s="153" t="s">
        <v>5139</v>
      </c>
      <c r="I487" s="154"/>
      <c r="L487" s="33"/>
      <c r="M487" s="155"/>
      <c r="T487" s="57"/>
      <c r="AT487" s="18" t="s">
        <v>316</v>
      </c>
      <c r="AU487" s="18" t="s">
        <v>84</v>
      </c>
    </row>
    <row r="488" spans="2:65" s="11" customFormat="1" ht="22.9" customHeight="1">
      <c r="B488" s="127"/>
      <c r="D488" s="128" t="s">
        <v>74</v>
      </c>
      <c r="E488" s="137" t="s">
        <v>5140</v>
      </c>
      <c r="F488" s="137" t="s">
        <v>5141</v>
      </c>
      <c r="I488" s="130"/>
      <c r="J488" s="138">
        <f>BK488</f>
        <v>0</v>
      </c>
      <c r="L488" s="127"/>
      <c r="M488" s="132"/>
      <c r="P488" s="133">
        <f>SUM(P489:P507)</f>
        <v>0</v>
      </c>
      <c r="R488" s="133">
        <f>SUM(R489:R507)</f>
        <v>4.0499999999999998E-3</v>
      </c>
      <c r="T488" s="134">
        <f>SUM(T489:T507)</f>
        <v>1.73106</v>
      </c>
      <c r="AR488" s="128" t="s">
        <v>84</v>
      </c>
      <c r="AT488" s="135" t="s">
        <v>74</v>
      </c>
      <c r="AU488" s="135" t="s">
        <v>82</v>
      </c>
      <c r="AY488" s="128" t="s">
        <v>307</v>
      </c>
      <c r="BK488" s="136">
        <f>SUM(BK489:BK507)</f>
        <v>0</v>
      </c>
    </row>
    <row r="489" spans="2:65" s="1" customFormat="1" ht="33" customHeight="1">
      <c r="B489" s="33"/>
      <c r="C489" s="139" t="s">
        <v>1271</v>
      </c>
      <c r="D489" s="139" t="s">
        <v>309</v>
      </c>
      <c r="E489" s="140" t="s">
        <v>5142</v>
      </c>
      <c r="F489" s="141" t="s">
        <v>5143</v>
      </c>
      <c r="G489" s="142" t="s">
        <v>398</v>
      </c>
      <c r="H489" s="143">
        <v>30</v>
      </c>
      <c r="I489" s="144"/>
      <c r="J489" s="145">
        <f>ROUND(I489*H489,2)</f>
        <v>0</v>
      </c>
      <c r="K489" s="141" t="s">
        <v>313</v>
      </c>
      <c r="L489" s="33"/>
      <c r="M489" s="146" t="s">
        <v>1</v>
      </c>
      <c r="N489" s="147" t="s">
        <v>40</v>
      </c>
      <c r="P489" s="148">
        <f>O489*H489</f>
        <v>0</v>
      </c>
      <c r="Q489" s="148">
        <v>0</v>
      </c>
      <c r="R489" s="148">
        <f>Q489*H489</f>
        <v>0</v>
      </c>
      <c r="S489" s="148">
        <v>5.4200000000000003E-3</v>
      </c>
      <c r="T489" s="149">
        <f>S489*H489</f>
        <v>0.16260000000000002</v>
      </c>
      <c r="AR489" s="150" t="s">
        <v>417</v>
      </c>
      <c r="AT489" s="150" t="s">
        <v>309</v>
      </c>
      <c r="AU489" s="150" t="s">
        <v>84</v>
      </c>
      <c r="AY489" s="18" t="s">
        <v>307</v>
      </c>
      <c r="BE489" s="151">
        <f>IF(N489="základní",J489,0)</f>
        <v>0</v>
      </c>
      <c r="BF489" s="151">
        <f>IF(N489="snížená",J489,0)</f>
        <v>0</v>
      </c>
      <c r="BG489" s="151">
        <f>IF(N489="zákl. přenesená",J489,0)</f>
        <v>0</v>
      </c>
      <c r="BH489" s="151">
        <f>IF(N489="sníž. přenesená",J489,0)</f>
        <v>0</v>
      </c>
      <c r="BI489" s="151">
        <f>IF(N489="nulová",J489,0)</f>
        <v>0</v>
      </c>
      <c r="BJ489" s="18" t="s">
        <v>82</v>
      </c>
      <c r="BK489" s="151">
        <f>ROUND(I489*H489,2)</f>
        <v>0</v>
      </c>
      <c r="BL489" s="18" t="s">
        <v>417</v>
      </c>
      <c r="BM489" s="150" t="s">
        <v>5144</v>
      </c>
    </row>
    <row r="490" spans="2:65" s="1" customFormat="1" ht="19.5">
      <c r="B490" s="33"/>
      <c r="D490" s="152" t="s">
        <v>316</v>
      </c>
      <c r="F490" s="153" t="s">
        <v>5145</v>
      </c>
      <c r="I490" s="154"/>
      <c r="L490" s="33"/>
      <c r="M490" s="155"/>
      <c r="T490" s="57"/>
      <c r="AT490" s="18" t="s">
        <v>316</v>
      </c>
      <c r="AU490" s="18" t="s">
        <v>84</v>
      </c>
    </row>
    <row r="491" spans="2:65" s="1" customFormat="1" ht="33" customHeight="1">
      <c r="B491" s="33"/>
      <c r="C491" s="139" t="s">
        <v>1275</v>
      </c>
      <c r="D491" s="139" t="s">
        <v>309</v>
      </c>
      <c r="E491" s="140" t="s">
        <v>5146</v>
      </c>
      <c r="F491" s="141" t="s">
        <v>5147</v>
      </c>
      <c r="G491" s="142" t="s">
        <v>398</v>
      </c>
      <c r="H491" s="143">
        <v>30</v>
      </c>
      <c r="I491" s="144"/>
      <c r="J491" s="145">
        <f>ROUND(I491*H491,2)</f>
        <v>0</v>
      </c>
      <c r="K491" s="141" t="s">
        <v>313</v>
      </c>
      <c r="L491" s="33"/>
      <c r="M491" s="146" t="s">
        <v>1</v>
      </c>
      <c r="N491" s="147" t="s">
        <v>40</v>
      </c>
      <c r="P491" s="148">
        <f>O491*H491</f>
        <v>0</v>
      </c>
      <c r="Q491" s="148">
        <v>0</v>
      </c>
      <c r="R491" s="148">
        <f>Q491*H491</f>
        <v>0</v>
      </c>
      <c r="S491" s="148">
        <v>7.1799999999999998E-3</v>
      </c>
      <c r="T491" s="149">
        <f>S491*H491</f>
        <v>0.21539999999999998</v>
      </c>
      <c r="AR491" s="150" t="s">
        <v>417</v>
      </c>
      <c r="AT491" s="150" t="s">
        <v>309</v>
      </c>
      <c r="AU491" s="150" t="s">
        <v>84</v>
      </c>
      <c r="AY491" s="18" t="s">
        <v>307</v>
      </c>
      <c r="BE491" s="151">
        <f>IF(N491="základní",J491,0)</f>
        <v>0</v>
      </c>
      <c r="BF491" s="151">
        <f>IF(N491="snížená",J491,0)</f>
        <v>0</v>
      </c>
      <c r="BG491" s="151">
        <f>IF(N491="zákl. přenesená",J491,0)</f>
        <v>0</v>
      </c>
      <c r="BH491" s="151">
        <f>IF(N491="sníž. přenesená",J491,0)</f>
        <v>0</v>
      </c>
      <c r="BI491" s="151">
        <f>IF(N491="nulová",J491,0)</f>
        <v>0</v>
      </c>
      <c r="BJ491" s="18" t="s">
        <v>82</v>
      </c>
      <c r="BK491" s="151">
        <f>ROUND(I491*H491,2)</f>
        <v>0</v>
      </c>
      <c r="BL491" s="18" t="s">
        <v>417</v>
      </c>
      <c r="BM491" s="150" t="s">
        <v>5148</v>
      </c>
    </row>
    <row r="492" spans="2:65" s="1" customFormat="1" ht="19.5">
      <c r="B492" s="33"/>
      <c r="D492" s="152" t="s">
        <v>316</v>
      </c>
      <c r="F492" s="153" t="s">
        <v>5149</v>
      </c>
      <c r="I492" s="154"/>
      <c r="L492" s="33"/>
      <c r="M492" s="155"/>
      <c r="T492" s="57"/>
      <c r="AT492" s="18" t="s">
        <v>316</v>
      </c>
      <c r="AU492" s="18" t="s">
        <v>84</v>
      </c>
    </row>
    <row r="493" spans="2:65" s="1" customFormat="1" ht="24.2" customHeight="1">
      <c r="B493" s="33"/>
      <c r="C493" s="139" t="s">
        <v>1280</v>
      </c>
      <c r="D493" s="139" t="s">
        <v>309</v>
      </c>
      <c r="E493" s="140" t="s">
        <v>5150</v>
      </c>
      <c r="F493" s="141" t="s">
        <v>5151</v>
      </c>
      <c r="G493" s="142" t="s">
        <v>398</v>
      </c>
      <c r="H493" s="143">
        <v>2</v>
      </c>
      <c r="I493" s="144"/>
      <c r="J493" s="145">
        <f>ROUND(I493*H493,2)</f>
        <v>0</v>
      </c>
      <c r="K493" s="141" t="s">
        <v>313</v>
      </c>
      <c r="L493" s="33"/>
      <c r="M493" s="146" t="s">
        <v>1</v>
      </c>
      <c r="N493" s="147" t="s">
        <v>40</v>
      </c>
      <c r="P493" s="148">
        <f>O493*H493</f>
        <v>0</v>
      </c>
      <c r="Q493" s="148">
        <v>0</v>
      </c>
      <c r="R493" s="148">
        <f>Q493*H493</f>
        <v>0</v>
      </c>
      <c r="S493" s="148">
        <v>9.3579999999999997E-2</v>
      </c>
      <c r="T493" s="149">
        <f>S493*H493</f>
        <v>0.18715999999999999</v>
      </c>
      <c r="AR493" s="150" t="s">
        <v>417</v>
      </c>
      <c r="AT493" s="150" t="s">
        <v>309</v>
      </c>
      <c r="AU493" s="150" t="s">
        <v>84</v>
      </c>
      <c r="AY493" s="18" t="s">
        <v>307</v>
      </c>
      <c r="BE493" s="151">
        <f>IF(N493="základní",J493,0)</f>
        <v>0</v>
      </c>
      <c r="BF493" s="151">
        <f>IF(N493="snížená",J493,0)</f>
        <v>0</v>
      </c>
      <c r="BG493" s="151">
        <f>IF(N493="zákl. přenesená",J493,0)</f>
        <v>0</v>
      </c>
      <c r="BH493" s="151">
        <f>IF(N493="sníž. přenesená",J493,0)</f>
        <v>0</v>
      </c>
      <c r="BI493" s="151">
        <f>IF(N493="nulová",J493,0)</f>
        <v>0</v>
      </c>
      <c r="BJ493" s="18" t="s">
        <v>82</v>
      </c>
      <c r="BK493" s="151">
        <f>ROUND(I493*H493,2)</f>
        <v>0</v>
      </c>
      <c r="BL493" s="18" t="s">
        <v>417</v>
      </c>
      <c r="BM493" s="150" t="s">
        <v>5152</v>
      </c>
    </row>
    <row r="494" spans="2:65" s="1" customFormat="1" ht="11.25">
      <c r="B494" s="33"/>
      <c r="D494" s="152" t="s">
        <v>316</v>
      </c>
      <c r="F494" s="153" t="s">
        <v>5153</v>
      </c>
      <c r="I494" s="154"/>
      <c r="L494" s="33"/>
      <c r="M494" s="155"/>
      <c r="T494" s="57"/>
      <c r="AT494" s="18" t="s">
        <v>316</v>
      </c>
      <c r="AU494" s="18" t="s">
        <v>84</v>
      </c>
    </row>
    <row r="495" spans="2:65" s="1" customFormat="1" ht="16.5" customHeight="1">
      <c r="B495" s="33"/>
      <c r="C495" s="139" t="s">
        <v>1287</v>
      </c>
      <c r="D495" s="139" t="s">
        <v>309</v>
      </c>
      <c r="E495" s="140" t="s">
        <v>5154</v>
      </c>
      <c r="F495" s="141" t="s">
        <v>5155</v>
      </c>
      <c r="G495" s="142" t="s">
        <v>405</v>
      </c>
      <c r="H495" s="143">
        <v>5</v>
      </c>
      <c r="I495" s="144"/>
      <c r="J495" s="145">
        <f>ROUND(I495*H495,2)</f>
        <v>0</v>
      </c>
      <c r="K495" s="141" t="s">
        <v>1</v>
      </c>
      <c r="L495" s="33"/>
      <c r="M495" s="146" t="s">
        <v>1</v>
      </c>
      <c r="N495" s="147" t="s">
        <v>40</v>
      </c>
      <c r="P495" s="148">
        <f>O495*H495</f>
        <v>0</v>
      </c>
      <c r="Q495" s="148">
        <v>6.9999999999999994E-5</v>
      </c>
      <c r="R495" s="148">
        <f>Q495*H495</f>
        <v>3.4999999999999994E-4</v>
      </c>
      <c r="S495" s="148">
        <v>2.1000000000000001E-2</v>
      </c>
      <c r="T495" s="149">
        <f>S495*H495</f>
        <v>0.10500000000000001</v>
      </c>
      <c r="AR495" s="150" t="s">
        <v>417</v>
      </c>
      <c r="AT495" s="150" t="s">
        <v>309</v>
      </c>
      <c r="AU495" s="150" t="s">
        <v>84</v>
      </c>
      <c r="AY495" s="18" t="s">
        <v>307</v>
      </c>
      <c r="BE495" s="151">
        <f>IF(N495="základní",J495,0)</f>
        <v>0</v>
      </c>
      <c r="BF495" s="151">
        <f>IF(N495="snížená",J495,0)</f>
        <v>0</v>
      </c>
      <c r="BG495" s="151">
        <f>IF(N495="zákl. přenesená",J495,0)</f>
        <v>0</v>
      </c>
      <c r="BH495" s="151">
        <f>IF(N495="sníž. přenesená",J495,0)</f>
        <v>0</v>
      </c>
      <c r="BI495" s="151">
        <f>IF(N495="nulová",J495,0)</f>
        <v>0</v>
      </c>
      <c r="BJ495" s="18" t="s">
        <v>82</v>
      </c>
      <c r="BK495" s="151">
        <f>ROUND(I495*H495,2)</f>
        <v>0</v>
      </c>
      <c r="BL495" s="18" t="s">
        <v>417</v>
      </c>
      <c r="BM495" s="150" t="s">
        <v>5156</v>
      </c>
    </row>
    <row r="496" spans="2:65" s="1" customFormat="1" ht="11.25">
      <c r="B496" s="33"/>
      <c r="D496" s="152" t="s">
        <v>316</v>
      </c>
      <c r="F496" s="153" t="s">
        <v>5155</v>
      </c>
      <c r="I496" s="154"/>
      <c r="L496" s="33"/>
      <c r="M496" s="155"/>
      <c r="T496" s="57"/>
      <c r="AT496" s="18" t="s">
        <v>316</v>
      </c>
      <c r="AU496" s="18" t="s">
        <v>84</v>
      </c>
    </row>
    <row r="497" spans="2:65" s="1" customFormat="1" ht="16.5" customHeight="1">
      <c r="B497" s="33"/>
      <c r="C497" s="139" t="s">
        <v>1292</v>
      </c>
      <c r="D497" s="139" t="s">
        <v>309</v>
      </c>
      <c r="E497" s="140" t="s">
        <v>5157</v>
      </c>
      <c r="F497" s="141" t="s">
        <v>5158</v>
      </c>
      <c r="G497" s="142" t="s">
        <v>398</v>
      </c>
      <c r="H497" s="143">
        <v>30</v>
      </c>
      <c r="I497" s="144"/>
      <c r="J497" s="145">
        <f>ROUND(I497*H497,2)</f>
        <v>0</v>
      </c>
      <c r="K497" s="141" t="s">
        <v>313</v>
      </c>
      <c r="L497" s="33"/>
      <c r="M497" s="146" t="s">
        <v>1</v>
      </c>
      <c r="N497" s="147" t="s">
        <v>40</v>
      </c>
      <c r="P497" s="148">
        <f>O497*H497</f>
        <v>0</v>
      </c>
      <c r="Q497" s="148">
        <v>4.0000000000000003E-5</v>
      </c>
      <c r="R497" s="148">
        <f>Q497*H497</f>
        <v>1.2000000000000001E-3</v>
      </c>
      <c r="S497" s="148">
        <v>2.5400000000000002E-3</v>
      </c>
      <c r="T497" s="149">
        <f>S497*H497</f>
        <v>7.6200000000000004E-2</v>
      </c>
      <c r="AR497" s="150" t="s">
        <v>417</v>
      </c>
      <c r="AT497" s="150" t="s">
        <v>309</v>
      </c>
      <c r="AU497" s="150" t="s">
        <v>84</v>
      </c>
      <c r="AY497" s="18" t="s">
        <v>307</v>
      </c>
      <c r="BE497" s="151">
        <f>IF(N497="základní",J497,0)</f>
        <v>0</v>
      </c>
      <c r="BF497" s="151">
        <f>IF(N497="snížená",J497,0)</f>
        <v>0</v>
      </c>
      <c r="BG497" s="151">
        <f>IF(N497="zákl. přenesená",J497,0)</f>
        <v>0</v>
      </c>
      <c r="BH497" s="151">
        <f>IF(N497="sníž. přenesená",J497,0)</f>
        <v>0</v>
      </c>
      <c r="BI497" s="151">
        <f>IF(N497="nulová",J497,0)</f>
        <v>0</v>
      </c>
      <c r="BJ497" s="18" t="s">
        <v>82</v>
      </c>
      <c r="BK497" s="151">
        <f>ROUND(I497*H497,2)</f>
        <v>0</v>
      </c>
      <c r="BL497" s="18" t="s">
        <v>417</v>
      </c>
      <c r="BM497" s="150" t="s">
        <v>5159</v>
      </c>
    </row>
    <row r="498" spans="2:65" s="1" customFormat="1" ht="11.25">
      <c r="B498" s="33"/>
      <c r="D498" s="152" t="s">
        <v>316</v>
      </c>
      <c r="F498" s="153" t="s">
        <v>5160</v>
      </c>
      <c r="I498" s="154"/>
      <c r="L498" s="33"/>
      <c r="M498" s="155"/>
      <c r="T498" s="57"/>
      <c r="AT498" s="18" t="s">
        <v>316</v>
      </c>
      <c r="AU498" s="18" t="s">
        <v>84</v>
      </c>
    </row>
    <row r="499" spans="2:65" s="1" customFormat="1" ht="24.2" customHeight="1">
      <c r="B499" s="33"/>
      <c r="C499" s="139" t="s">
        <v>1297</v>
      </c>
      <c r="D499" s="139" t="s">
        <v>309</v>
      </c>
      <c r="E499" s="140" t="s">
        <v>5161</v>
      </c>
      <c r="F499" s="141" t="s">
        <v>5162</v>
      </c>
      <c r="G499" s="142" t="s">
        <v>398</v>
      </c>
      <c r="H499" s="143">
        <v>30</v>
      </c>
      <c r="I499" s="144"/>
      <c r="J499" s="145">
        <f>ROUND(I499*H499,2)</f>
        <v>0</v>
      </c>
      <c r="K499" s="141" t="s">
        <v>313</v>
      </c>
      <c r="L499" s="33"/>
      <c r="M499" s="146" t="s">
        <v>1</v>
      </c>
      <c r="N499" s="147" t="s">
        <v>40</v>
      </c>
      <c r="P499" s="148">
        <f>O499*H499</f>
        <v>0</v>
      </c>
      <c r="Q499" s="148">
        <v>5.0000000000000002E-5</v>
      </c>
      <c r="R499" s="148">
        <f>Q499*H499</f>
        <v>1.5E-3</v>
      </c>
      <c r="S499" s="148">
        <v>4.7299999999999998E-3</v>
      </c>
      <c r="T499" s="149">
        <f>S499*H499</f>
        <v>0.1419</v>
      </c>
      <c r="AR499" s="150" t="s">
        <v>417</v>
      </c>
      <c r="AT499" s="150" t="s">
        <v>309</v>
      </c>
      <c r="AU499" s="150" t="s">
        <v>84</v>
      </c>
      <c r="AY499" s="18" t="s">
        <v>307</v>
      </c>
      <c r="BE499" s="151">
        <f>IF(N499="základní",J499,0)</f>
        <v>0</v>
      </c>
      <c r="BF499" s="151">
        <f>IF(N499="snížená",J499,0)</f>
        <v>0</v>
      </c>
      <c r="BG499" s="151">
        <f>IF(N499="zákl. přenesená",J499,0)</f>
        <v>0</v>
      </c>
      <c r="BH499" s="151">
        <f>IF(N499="sníž. přenesená",J499,0)</f>
        <v>0</v>
      </c>
      <c r="BI499" s="151">
        <f>IF(N499="nulová",J499,0)</f>
        <v>0</v>
      </c>
      <c r="BJ499" s="18" t="s">
        <v>82</v>
      </c>
      <c r="BK499" s="151">
        <f>ROUND(I499*H499,2)</f>
        <v>0</v>
      </c>
      <c r="BL499" s="18" t="s">
        <v>417</v>
      </c>
      <c r="BM499" s="150" t="s">
        <v>5163</v>
      </c>
    </row>
    <row r="500" spans="2:65" s="1" customFormat="1" ht="11.25">
      <c r="B500" s="33"/>
      <c r="D500" s="152" t="s">
        <v>316</v>
      </c>
      <c r="F500" s="153" t="s">
        <v>5164</v>
      </c>
      <c r="I500" s="154"/>
      <c r="L500" s="33"/>
      <c r="M500" s="155"/>
      <c r="T500" s="57"/>
      <c r="AT500" s="18" t="s">
        <v>316</v>
      </c>
      <c r="AU500" s="18" t="s">
        <v>84</v>
      </c>
    </row>
    <row r="501" spans="2:65" s="1" customFormat="1" ht="16.5" customHeight="1">
      <c r="B501" s="33"/>
      <c r="C501" s="139" t="s">
        <v>1302</v>
      </c>
      <c r="D501" s="139" t="s">
        <v>309</v>
      </c>
      <c r="E501" s="140" t="s">
        <v>5165</v>
      </c>
      <c r="F501" s="141" t="s">
        <v>5166</v>
      </c>
      <c r="G501" s="142" t="s">
        <v>405</v>
      </c>
      <c r="H501" s="143">
        <v>50</v>
      </c>
      <c r="I501" s="144"/>
      <c r="J501" s="145">
        <f>ROUND(I501*H501,2)</f>
        <v>0</v>
      </c>
      <c r="K501" s="141" t="s">
        <v>1</v>
      </c>
      <c r="L501" s="33"/>
      <c r="M501" s="146" t="s">
        <v>1</v>
      </c>
      <c r="N501" s="147" t="s">
        <v>40</v>
      </c>
      <c r="P501" s="148">
        <f>O501*H501</f>
        <v>0</v>
      </c>
      <c r="Q501" s="148">
        <v>2.0000000000000002E-5</v>
      </c>
      <c r="R501" s="148">
        <f>Q501*H501</f>
        <v>1E-3</v>
      </c>
      <c r="S501" s="148">
        <v>1.4E-2</v>
      </c>
      <c r="T501" s="149">
        <f>S501*H501</f>
        <v>0.70000000000000007</v>
      </c>
      <c r="AR501" s="150" t="s">
        <v>417</v>
      </c>
      <c r="AT501" s="150" t="s">
        <v>309</v>
      </c>
      <c r="AU501" s="150" t="s">
        <v>84</v>
      </c>
      <c r="AY501" s="18" t="s">
        <v>307</v>
      </c>
      <c r="BE501" s="151">
        <f>IF(N501="základní",J501,0)</f>
        <v>0</v>
      </c>
      <c r="BF501" s="151">
        <f>IF(N501="snížená",J501,0)</f>
        <v>0</v>
      </c>
      <c r="BG501" s="151">
        <f>IF(N501="zákl. přenesená",J501,0)</f>
        <v>0</v>
      </c>
      <c r="BH501" s="151">
        <f>IF(N501="sníž. přenesená",J501,0)</f>
        <v>0</v>
      </c>
      <c r="BI501" s="151">
        <f>IF(N501="nulová",J501,0)</f>
        <v>0</v>
      </c>
      <c r="BJ501" s="18" t="s">
        <v>82</v>
      </c>
      <c r="BK501" s="151">
        <f>ROUND(I501*H501,2)</f>
        <v>0</v>
      </c>
      <c r="BL501" s="18" t="s">
        <v>417</v>
      </c>
      <c r="BM501" s="150" t="s">
        <v>5167</v>
      </c>
    </row>
    <row r="502" spans="2:65" s="1" customFormat="1" ht="29.25">
      <c r="B502" s="33"/>
      <c r="D502" s="152" t="s">
        <v>316</v>
      </c>
      <c r="F502" s="153" t="s">
        <v>5168</v>
      </c>
      <c r="I502" s="154"/>
      <c r="L502" s="33"/>
      <c r="M502" s="155"/>
      <c r="T502" s="57"/>
      <c r="AT502" s="18" t="s">
        <v>316</v>
      </c>
      <c r="AU502" s="18" t="s">
        <v>84</v>
      </c>
    </row>
    <row r="503" spans="2:65" s="1" customFormat="1" ht="29.25">
      <c r="B503" s="33"/>
      <c r="D503" s="152" t="s">
        <v>357</v>
      </c>
      <c r="F503" s="176" t="s">
        <v>5169</v>
      </c>
      <c r="I503" s="154"/>
      <c r="L503" s="33"/>
      <c r="M503" s="155"/>
      <c r="T503" s="57"/>
      <c r="AT503" s="18" t="s">
        <v>357</v>
      </c>
      <c r="AU503" s="18" t="s">
        <v>84</v>
      </c>
    </row>
    <row r="504" spans="2:65" s="1" customFormat="1" ht="16.5" customHeight="1">
      <c r="B504" s="33"/>
      <c r="C504" s="139" t="s">
        <v>1307</v>
      </c>
      <c r="D504" s="139" t="s">
        <v>309</v>
      </c>
      <c r="E504" s="140" t="s">
        <v>5170</v>
      </c>
      <c r="F504" s="141" t="s">
        <v>5171</v>
      </c>
      <c r="G504" s="142" t="s">
        <v>405</v>
      </c>
      <c r="H504" s="143">
        <v>4</v>
      </c>
      <c r="I504" s="144"/>
      <c r="J504" s="145">
        <f>ROUND(I504*H504,2)</f>
        <v>0</v>
      </c>
      <c r="K504" s="141" t="s">
        <v>1</v>
      </c>
      <c r="L504" s="33"/>
      <c r="M504" s="146" t="s">
        <v>1</v>
      </c>
      <c r="N504" s="147" t="s">
        <v>40</v>
      </c>
      <c r="P504" s="148">
        <f>O504*H504</f>
        <v>0</v>
      </c>
      <c r="Q504" s="148">
        <v>0</v>
      </c>
      <c r="R504" s="148">
        <f>Q504*H504</f>
        <v>0</v>
      </c>
      <c r="S504" s="148">
        <v>2.3800000000000002E-2</v>
      </c>
      <c r="T504" s="149">
        <f>S504*H504</f>
        <v>9.5200000000000007E-2</v>
      </c>
      <c r="AR504" s="150" t="s">
        <v>417</v>
      </c>
      <c r="AT504" s="150" t="s">
        <v>309</v>
      </c>
      <c r="AU504" s="150" t="s">
        <v>84</v>
      </c>
      <c r="AY504" s="18" t="s">
        <v>307</v>
      </c>
      <c r="BE504" s="151">
        <f>IF(N504="základní",J504,0)</f>
        <v>0</v>
      </c>
      <c r="BF504" s="151">
        <f>IF(N504="snížená",J504,0)</f>
        <v>0</v>
      </c>
      <c r="BG504" s="151">
        <f>IF(N504="zákl. přenesená",J504,0)</f>
        <v>0</v>
      </c>
      <c r="BH504" s="151">
        <f>IF(N504="sníž. přenesená",J504,0)</f>
        <v>0</v>
      </c>
      <c r="BI504" s="151">
        <f>IF(N504="nulová",J504,0)</f>
        <v>0</v>
      </c>
      <c r="BJ504" s="18" t="s">
        <v>82</v>
      </c>
      <c r="BK504" s="151">
        <f>ROUND(I504*H504,2)</f>
        <v>0</v>
      </c>
      <c r="BL504" s="18" t="s">
        <v>417</v>
      </c>
      <c r="BM504" s="150" t="s">
        <v>5172</v>
      </c>
    </row>
    <row r="505" spans="2:65" s="1" customFormat="1" ht="11.25">
      <c r="B505" s="33"/>
      <c r="D505" s="152" t="s">
        <v>316</v>
      </c>
      <c r="F505" s="153" t="s">
        <v>5173</v>
      </c>
      <c r="I505" s="154"/>
      <c r="L505" s="33"/>
      <c r="M505" s="155"/>
      <c r="T505" s="57"/>
      <c r="AT505" s="18" t="s">
        <v>316</v>
      </c>
      <c r="AU505" s="18" t="s">
        <v>84</v>
      </c>
    </row>
    <row r="506" spans="2:65" s="1" customFormat="1" ht="24.2" customHeight="1">
      <c r="B506" s="33"/>
      <c r="C506" s="139" t="s">
        <v>1312</v>
      </c>
      <c r="D506" s="139" t="s">
        <v>309</v>
      </c>
      <c r="E506" s="140" t="s">
        <v>5174</v>
      </c>
      <c r="F506" s="141" t="s">
        <v>5175</v>
      </c>
      <c r="G506" s="142" t="s">
        <v>405</v>
      </c>
      <c r="H506" s="143">
        <v>2</v>
      </c>
      <c r="I506" s="144"/>
      <c r="J506" s="145">
        <f>ROUND(I506*H506,2)</f>
        <v>0</v>
      </c>
      <c r="K506" s="141" t="s">
        <v>1</v>
      </c>
      <c r="L506" s="33"/>
      <c r="M506" s="146" t="s">
        <v>1</v>
      </c>
      <c r="N506" s="147" t="s">
        <v>40</v>
      </c>
      <c r="P506" s="148">
        <f>O506*H506</f>
        <v>0</v>
      </c>
      <c r="Q506" s="148">
        <v>0</v>
      </c>
      <c r="R506" s="148">
        <f>Q506*H506</f>
        <v>0</v>
      </c>
      <c r="S506" s="148">
        <v>2.3800000000000002E-2</v>
      </c>
      <c r="T506" s="149">
        <f>S506*H506</f>
        <v>4.7600000000000003E-2</v>
      </c>
      <c r="AR506" s="150" t="s">
        <v>417</v>
      </c>
      <c r="AT506" s="150" t="s">
        <v>309</v>
      </c>
      <c r="AU506" s="150" t="s">
        <v>84</v>
      </c>
      <c r="AY506" s="18" t="s">
        <v>307</v>
      </c>
      <c r="BE506" s="151">
        <f>IF(N506="základní",J506,0)</f>
        <v>0</v>
      </c>
      <c r="BF506" s="151">
        <f>IF(N506="snížená",J506,0)</f>
        <v>0</v>
      </c>
      <c r="BG506" s="151">
        <f>IF(N506="zákl. přenesená",J506,0)</f>
        <v>0</v>
      </c>
      <c r="BH506" s="151">
        <f>IF(N506="sníž. přenesená",J506,0)</f>
        <v>0</v>
      </c>
      <c r="BI506" s="151">
        <f>IF(N506="nulová",J506,0)</f>
        <v>0</v>
      </c>
      <c r="BJ506" s="18" t="s">
        <v>82</v>
      </c>
      <c r="BK506" s="151">
        <f>ROUND(I506*H506,2)</f>
        <v>0</v>
      </c>
      <c r="BL506" s="18" t="s">
        <v>417</v>
      </c>
      <c r="BM506" s="150" t="s">
        <v>5176</v>
      </c>
    </row>
    <row r="507" spans="2:65" s="1" customFormat="1" ht="19.5">
      <c r="B507" s="33"/>
      <c r="D507" s="152" t="s">
        <v>316</v>
      </c>
      <c r="F507" s="153" t="s">
        <v>5175</v>
      </c>
      <c r="I507" s="154"/>
      <c r="L507" s="33"/>
      <c r="M507" s="155"/>
      <c r="T507" s="57"/>
      <c r="AT507" s="18" t="s">
        <v>316</v>
      </c>
      <c r="AU507" s="18" t="s">
        <v>84</v>
      </c>
    </row>
    <row r="508" spans="2:65" s="11" customFormat="1" ht="25.9" customHeight="1">
      <c r="B508" s="127"/>
      <c r="D508" s="128" t="s">
        <v>74</v>
      </c>
      <c r="E508" s="129" t="s">
        <v>5177</v>
      </c>
      <c r="F508" s="129" t="s">
        <v>5178</v>
      </c>
      <c r="I508" s="130"/>
      <c r="J508" s="131">
        <f>BK508</f>
        <v>0</v>
      </c>
      <c r="L508" s="127"/>
      <c r="M508" s="132"/>
      <c r="P508" s="133">
        <f>SUM(P509:P551)</f>
        <v>0</v>
      </c>
      <c r="R508" s="133">
        <f>SUM(R509:R551)</f>
        <v>1.2600000000000001E-3</v>
      </c>
      <c r="T508" s="134">
        <f>SUM(T509:T551)</f>
        <v>0</v>
      </c>
      <c r="AR508" s="128" t="s">
        <v>314</v>
      </c>
      <c r="AT508" s="135" t="s">
        <v>74</v>
      </c>
      <c r="AU508" s="135" t="s">
        <v>75</v>
      </c>
      <c r="AY508" s="128" t="s">
        <v>307</v>
      </c>
      <c r="BK508" s="136">
        <f>SUM(BK509:BK551)</f>
        <v>0</v>
      </c>
    </row>
    <row r="509" spans="2:65" s="1" customFormat="1" ht="24.2" customHeight="1">
      <c r="B509" s="33"/>
      <c r="C509" s="139" t="s">
        <v>1314</v>
      </c>
      <c r="D509" s="139" t="s">
        <v>309</v>
      </c>
      <c r="E509" s="140" t="s">
        <v>5179</v>
      </c>
      <c r="F509" s="141" t="s">
        <v>5180</v>
      </c>
      <c r="G509" s="142" t="s">
        <v>398</v>
      </c>
      <c r="H509" s="143">
        <v>160</v>
      </c>
      <c r="I509" s="144"/>
      <c r="J509" s="145">
        <f>ROUND(I509*H509,2)</f>
        <v>0</v>
      </c>
      <c r="K509" s="141" t="s">
        <v>1</v>
      </c>
      <c r="L509" s="33"/>
      <c r="M509" s="146" t="s">
        <v>1</v>
      </c>
      <c r="N509" s="147" t="s">
        <v>40</v>
      </c>
      <c r="P509" s="148">
        <f>O509*H509</f>
        <v>0</v>
      </c>
      <c r="Q509" s="148">
        <v>0</v>
      </c>
      <c r="R509" s="148">
        <f>Q509*H509</f>
        <v>0</v>
      </c>
      <c r="S509" s="148">
        <v>0</v>
      </c>
      <c r="T509" s="149">
        <f>S509*H509</f>
        <v>0</v>
      </c>
      <c r="AR509" s="150" t="s">
        <v>417</v>
      </c>
      <c r="AT509" s="150" t="s">
        <v>309</v>
      </c>
      <c r="AU509" s="150" t="s">
        <v>82</v>
      </c>
      <c r="AY509" s="18" t="s">
        <v>307</v>
      </c>
      <c r="BE509" s="151">
        <f>IF(N509="základní",J509,0)</f>
        <v>0</v>
      </c>
      <c r="BF509" s="151">
        <f>IF(N509="snížená",J509,0)</f>
        <v>0</v>
      </c>
      <c r="BG509" s="151">
        <f>IF(N509="zákl. přenesená",J509,0)</f>
        <v>0</v>
      </c>
      <c r="BH509" s="151">
        <f>IF(N509="sníž. přenesená",J509,0)</f>
        <v>0</v>
      </c>
      <c r="BI509" s="151">
        <f>IF(N509="nulová",J509,0)</f>
        <v>0</v>
      </c>
      <c r="BJ509" s="18" t="s">
        <v>82</v>
      </c>
      <c r="BK509" s="151">
        <f>ROUND(I509*H509,2)</f>
        <v>0</v>
      </c>
      <c r="BL509" s="18" t="s">
        <v>417</v>
      </c>
      <c r="BM509" s="150" t="s">
        <v>5181</v>
      </c>
    </row>
    <row r="510" spans="2:65" s="1" customFormat="1" ht="11.25">
      <c r="B510" s="33"/>
      <c r="D510" s="152" t="s">
        <v>316</v>
      </c>
      <c r="F510" s="153" t="s">
        <v>5182</v>
      </c>
      <c r="I510" s="154"/>
      <c r="L510" s="33"/>
      <c r="M510" s="155"/>
      <c r="T510" s="57"/>
      <c r="AT510" s="18" t="s">
        <v>316</v>
      </c>
      <c r="AU510" s="18" t="s">
        <v>82</v>
      </c>
    </row>
    <row r="511" spans="2:65" s="1" customFormat="1" ht="24.2" customHeight="1">
      <c r="B511" s="33"/>
      <c r="C511" s="139" t="s">
        <v>1318</v>
      </c>
      <c r="D511" s="139" t="s">
        <v>309</v>
      </c>
      <c r="E511" s="140" t="s">
        <v>5183</v>
      </c>
      <c r="F511" s="141" t="s">
        <v>5184</v>
      </c>
      <c r="G511" s="142" t="s">
        <v>398</v>
      </c>
      <c r="H511" s="143">
        <v>185</v>
      </c>
      <c r="I511" s="144"/>
      <c r="J511" s="145">
        <f>ROUND(I511*H511,2)</f>
        <v>0</v>
      </c>
      <c r="K511" s="141" t="s">
        <v>1</v>
      </c>
      <c r="L511" s="33"/>
      <c r="M511" s="146" t="s">
        <v>1</v>
      </c>
      <c r="N511" s="147" t="s">
        <v>40</v>
      </c>
      <c r="P511" s="148">
        <f>O511*H511</f>
        <v>0</v>
      </c>
      <c r="Q511" s="148">
        <v>0</v>
      </c>
      <c r="R511" s="148">
        <f>Q511*H511</f>
        <v>0</v>
      </c>
      <c r="S511" s="148">
        <v>0</v>
      </c>
      <c r="T511" s="149">
        <f>S511*H511</f>
        <v>0</v>
      </c>
      <c r="AR511" s="150" t="s">
        <v>417</v>
      </c>
      <c r="AT511" s="150" t="s">
        <v>309</v>
      </c>
      <c r="AU511" s="150" t="s">
        <v>82</v>
      </c>
      <c r="AY511" s="18" t="s">
        <v>307</v>
      </c>
      <c r="BE511" s="151">
        <f>IF(N511="základní",J511,0)</f>
        <v>0</v>
      </c>
      <c r="BF511" s="151">
        <f>IF(N511="snížená",J511,0)</f>
        <v>0</v>
      </c>
      <c r="BG511" s="151">
        <f>IF(N511="zákl. přenesená",J511,0)</f>
        <v>0</v>
      </c>
      <c r="BH511" s="151">
        <f>IF(N511="sníž. přenesená",J511,0)</f>
        <v>0</v>
      </c>
      <c r="BI511" s="151">
        <f>IF(N511="nulová",J511,0)</f>
        <v>0</v>
      </c>
      <c r="BJ511" s="18" t="s">
        <v>82</v>
      </c>
      <c r="BK511" s="151">
        <f>ROUND(I511*H511,2)</f>
        <v>0</v>
      </c>
      <c r="BL511" s="18" t="s">
        <v>417</v>
      </c>
      <c r="BM511" s="150" t="s">
        <v>5185</v>
      </c>
    </row>
    <row r="512" spans="2:65" s="1" customFormat="1" ht="11.25">
      <c r="B512" s="33"/>
      <c r="D512" s="152" t="s">
        <v>316</v>
      </c>
      <c r="F512" s="153" t="s">
        <v>5186</v>
      </c>
      <c r="I512" s="154"/>
      <c r="L512" s="33"/>
      <c r="M512" s="155"/>
      <c r="T512" s="57"/>
      <c r="AT512" s="18" t="s">
        <v>316</v>
      </c>
      <c r="AU512" s="18" t="s">
        <v>82</v>
      </c>
    </row>
    <row r="513" spans="2:65" s="1" customFormat="1" ht="24.2" customHeight="1">
      <c r="B513" s="33"/>
      <c r="C513" s="139" t="s">
        <v>1323</v>
      </c>
      <c r="D513" s="139" t="s">
        <v>309</v>
      </c>
      <c r="E513" s="140" t="s">
        <v>5187</v>
      </c>
      <c r="F513" s="141" t="s">
        <v>5188</v>
      </c>
      <c r="G513" s="142" t="s">
        <v>4747</v>
      </c>
      <c r="H513" s="143">
        <v>1</v>
      </c>
      <c r="I513" s="144"/>
      <c r="J513" s="145">
        <f>ROUND(I513*H513,2)</f>
        <v>0</v>
      </c>
      <c r="K513" s="141" t="s">
        <v>1</v>
      </c>
      <c r="L513" s="33"/>
      <c r="M513" s="146" t="s">
        <v>1</v>
      </c>
      <c r="N513" s="147" t="s">
        <v>40</v>
      </c>
      <c r="P513" s="148">
        <f>O513*H513</f>
        <v>0</v>
      </c>
      <c r="Q513" s="148">
        <v>1.2600000000000001E-3</v>
      </c>
      <c r="R513" s="148">
        <f>Q513*H513</f>
        <v>1.2600000000000001E-3</v>
      </c>
      <c r="S513" s="148">
        <v>0</v>
      </c>
      <c r="T513" s="149">
        <f>S513*H513</f>
        <v>0</v>
      </c>
      <c r="AR513" s="150" t="s">
        <v>417</v>
      </c>
      <c r="AT513" s="150" t="s">
        <v>309</v>
      </c>
      <c r="AU513" s="150" t="s">
        <v>82</v>
      </c>
      <c r="AY513" s="18" t="s">
        <v>307</v>
      </c>
      <c r="BE513" s="151">
        <f>IF(N513="základní",J513,0)</f>
        <v>0</v>
      </c>
      <c r="BF513" s="151">
        <f>IF(N513="snížená",J513,0)</f>
        <v>0</v>
      </c>
      <c r="BG513" s="151">
        <f>IF(N513="zákl. přenesená",J513,0)</f>
        <v>0</v>
      </c>
      <c r="BH513" s="151">
        <f>IF(N513="sníž. přenesená",J513,0)</f>
        <v>0</v>
      </c>
      <c r="BI513" s="151">
        <f>IF(N513="nulová",J513,0)</f>
        <v>0</v>
      </c>
      <c r="BJ513" s="18" t="s">
        <v>82</v>
      </c>
      <c r="BK513" s="151">
        <f>ROUND(I513*H513,2)</f>
        <v>0</v>
      </c>
      <c r="BL513" s="18" t="s">
        <v>417</v>
      </c>
      <c r="BM513" s="150" t="s">
        <v>5189</v>
      </c>
    </row>
    <row r="514" spans="2:65" s="1" customFormat="1" ht="19.5">
      <c r="B514" s="33"/>
      <c r="D514" s="152" t="s">
        <v>316</v>
      </c>
      <c r="F514" s="153" t="s">
        <v>5188</v>
      </c>
      <c r="I514" s="154"/>
      <c r="L514" s="33"/>
      <c r="M514" s="155"/>
      <c r="T514" s="57"/>
      <c r="AT514" s="18" t="s">
        <v>316</v>
      </c>
      <c r="AU514" s="18" t="s">
        <v>82</v>
      </c>
    </row>
    <row r="515" spans="2:65" s="1" customFormat="1" ht="21.75" customHeight="1">
      <c r="B515" s="33"/>
      <c r="C515" s="139" t="s">
        <v>1328</v>
      </c>
      <c r="D515" s="139" t="s">
        <v>309</v>
      </c>
      <c r="E515" s="140" t="s">
        <v>5190</v>
      </c>
      <c r="F515" s="141" t="s">
        <v>5191</v>
      </c>
      <c r="G515" s="142" t="s">
        <v>398</v>
      </c>
      <c r="H515" s="143">
        <v>160</v>
      </c>
      <c r="I515" s="144"/>
      <c r="J515" s="145">
        <f>ROUND(I515*H515,2)</f>
        <v>0</v>
      </c>
      <c r="K515" s="141" t="s">
        <v>313</v>
      </c>
      <c r="L515" s="33"/>
      <c r="M515" s="146" t="s">
        <v>1</v>
      </c>
      <c r="N515" s="147" t="s">
        <v>40</v>
      </c>
      <c r="P515" s="148">
        <f>O515*H515</f>
        <v>0</v>
      </c>
      <c r="Q515" s="148">
        <v>0</v>
      </c>
      <c r="R515" s="148">
        <f>Q515*H515</f>
        <v>0</v>
      </c>
      <c r="S515" s="148">
        <v>0</v>
      </c>
      <c r="T515" s="149">
        <f>S515*H515</f>
        <v>0</v>
      </c>
      <c r="AR515" s="150" t="s">
        <v>417</v>
      </c>
      <c r="AT515" s="150" t="s">
        <v>309</v>
      </c>
      <c r="AU515" s="150" t="s">
        <v>82</v>
      </c>
      <c r="AY515" s="18" t="s">
        <v>307</v>
      </c>
      <c r="BE515" s="151">
        <f>IF(N515="základní",J515,0)</f>
        <v>0</v>
      </c>
      <c r="BF515" s="151">
        <f>IF(N515="snížená",J515,0)</f>
        <v>0</v>
      </c>
      <c r="BG515" s="151">
        <f>IF(N515="zákl. přenesená",J515,0)</f>
        <v>0</v>
      </c>
      <c r="BH515" s="151">
        <f>IF(N515="sníž. přenesená",J515,0)</f>
        <v>0</v>
      </c>
      <c r="BI515" s="151">
        <f>IF(N515="nulová",J515,0)</f>
        <v>0</v>
      </c>
      <c r="BJ515" s="18" t="s">
        <v>82</v>
      </c>
      <c r="BK515" s="151">
        <f>ROUND(I515*H515,2)</f>
        <v>0</v>
      </c>
      <c r="BL515" s="18" t="s">
        <v>417</v>
      </c>
      <c r="BM515" s="150" t="s">
        <v>5192</v>
      </c>
    </row>
    <row r="516" spans="2:65" s="1" customFormat="1" ht="29.25">
      <c r="B516" s="33"/>
      <c r="D516" s="152" t="s">
        <v>316</v>
      </c>
      <c r="F516" s="153" t="s">
        <v>5193</v>
      </c>
      <c r="I516" s="154"/>
      <c r="L516" s="33"/>
      <c r="M516" s="155"/>
      <c r="T516" s="57"/>
      <c r="AT516" s="18" t="s">
        <v>316</v>
      </c>
      <c r="AU516" s="18" t="s">
        <v>82</v>
      </c>
    </row>
    <row r="517" spans="2:65" s="1" customFormat="1" ht="24.2" customHeight="1">
      <c r="B517" s="33"/>
      <c r="C517" s="139" t="s">
        <v>1330</v>
      </c>
      <c r="D517" s="139" t="s">
        <v>309</v>
      </c>
      <c r="E517" s="140" t="s">
        <v>5194</v>
      </c>
      <c r="F517" s="141" t="s">
        <v>5195</v>
      </c>
      <c r="G517" s="142" t="s">
        <v>398</v>
      </c>
      <c r="H517" s="143">
        <v>185</v>
      </c>
      <c r="I517" s="144"/>
      <c r="J517" s="145">
        <f>ROUND(I517*H517,2)</f>
        <v>0</v>
      </c>
      <c r="K517" s="141" t="s">
        <v>313</v>
      </c>
      <c r="L517" s="33"/>
      <c r="M517" s="146" t="s">
        <v>1</v>
      </c>
      <c r="N517" s="147" t="s">
        <v>40</v>
      </c>
      <c r="P517" s="148">
        <f>O517*H517</f>
        <v>0</v>
      </c>
      <c r="Q517" s="148">
        <v>0</v>
      </c>
      <c r="R517" s="148">
        <f>Q517*H517</f>
        <v>0</v>
      </c>
      <c r="S517" s="148">
        <v>0</v>
      </c>
      <c r="T517" s="149">
        <f>S517*H517</f>
        <v>0</v>
      </c>
      <c r="AR517" s="150" t="s">
        <v>417</v>
      </c>
      <c r="AT517" s="150" t="s">
        <v>309</v>
      </c>
      <c r="AU517" s="150" t="s">
        <v>82</v>
      </c>
      <c r="AY517" s="18" t="s">
        <v>307</v>
      </c>
      <c r="BE517" s="151">
        <f>IF(N517="základní",J517,0)</f>
        <v>0</v>
      </c>
      <c r="BF517" s="151">
        <f>IF(N517="snížená",J517,0)</f>
        <v>0</v>
      </c>
      <c r="BG517" s="151">
        <f>IF(N517="zákl. přenesená",J517,0)</f>
        <v>0</v>
      </c>
      <c r="BH517" s="151">
        <f>IF(N517="sníž. přenesená",J517,0)</f>
        <v>0</v>
      </c>
      <c r="BI517" s="151">
        <f>IF(N517="nulová",J517,0)</f>
        <v>0</v>
      </c>
      <c r="BJ517" s="18" t="s">
        <v>82</v>
      </c>
      <c r="BK517" s="151">
        <f>ROUND(I517*H517,2)</f>
        <v>0</v>
      </c>
      <c r="BL517" s="18" t="s">
        <v>417</v>
      </c>
      <c r="BM517" s="150" t="s">
        <v>5196</v>
      </c>
    </row>
    <row r="518" spans="2:65" s="1" customFormat="1" ht="29.25">
      <c r="B518" s="33"/>
      <c r="D518" s="152" t="s">
        <v>316</v>
      </c>
      <c r="F518" s="153" t="s">
        <v>5197</v>
      </c>
      <c r="I518" s="154"/>
      <c r="L518" s="33"/>
      <c r="M518" s="155"/>
      <c r="T518" s="57"/>
      <c r="AT518" s="18" t="s">
        <v>316</v>
      </c>
      <c r="AU518" s="18" t="s">
        <v>82</v>
      </c>
    </row>
    <row r="519" spans="2:65" s="1" customFormat="1" ht="16.5" customHeight="1">
      <c r="B519" s="33"/>
      <c r="C519" s="139" t="s">
        <v>1335</v>
      </c>
      <c r="D519" s="139" t="s">
        <v>309</v>
      </c>
      <c r="E519" s="140" t="s">
        <v>5198</v>
      </c>
      <c r="F519" s="141" t="s">
        <v>5199</v>
      </c>
      <c r="G519" s="142" t="s">
        <v>398</v>
      </c>
      <c r="H519" s="143">
        <v>95</v>
      </c>
      <c r="I519" s="144"/>
      <c r="J519" s="145">
        <f>ROUND(I519*H519,2)</f>
        <v>0</v>
      </c>
      <c r="K519" s="141" t="s">
        <v>313</v>
      </c>
      <c r="L519" s="33"/>
      <c r="M519" s="146" t="s">
        <v>1</v>
      </c>
      <c r="N519" s="147" t="s">
        <v>40</v>
      </c>
      <c r="P519" s="148">
        <f>O519*H519</f>
        <v>0</v>
      </c>
      <c r="Q519" s="148">
        <v>0</v>
      </c>
      <c r="R519" s="148">
        <f>Q519*H519</f>
        <v>0</v>
      </c>
      <c r="S519" s="148">
        <v>0</v>
      </c>
      <c r="T519" s="149">
        <f>S519*H519</f>
        <v>0</v>
      </c>
      <c r="AR519" s="150" t="s">
        <v>417</v>
      </c>
      <c r="AT519" s="150" t="s">
        <v>309</v>
      </c>
      <c r="AU519" s="150" t="s">
        <v>82</v>
      </c>
      <c r="AY519" s="18" t="s">
        <v>307</v>
      </c>
      <c r="BE519" s="151">
        <f>IF(N519="základní",J519,0)</f>
        <v>0</v>
      </c>
      <c r="BF519" s="151">
        <f>IF(N519="snížená",J519,0)</f>
        <v>0</v>
      </c>
      <c r="BG519" s="151">
        <f>IF(N519="zákl. přenesená",J519,0)</f>
        <v>0</v>
      </c>
      <c r="BH519" s="151">
        <f>IF(N519="sníž. přenesená",J519,0)</f>
        <v>0</v>
      </c>
      <c r="BI519" s="151">
        <f>IF(N519="nulová",J519,0)</f>
        <v>0</v>
      </c>
      <c r="BJ519" s="18" t="s">
        <v>82</v>
      </c>
      <c r="BK519" s="151">
        <f>ROUND(I519*H519,2)</f>
        <v>0</v>
      </c>
      <c r="BL519" s="18" t="s">
        <v>417</v>
      </c>
      <c r="BM519" s="150" t="s">
        <v>5200</v>
      </c>
    </row>
    <row r="520" spans="2:65" s="1" customFormat="1" ht="11.25">
      <c r="B520" s="33"/>
      <c r="D520" s="152" t="s">
        <v>316</v>
      </c>
      <c r="F520" s="153" t="s">
        <v>5201</v>
      </c>
      <c r="I520" s="154"/>
      <c r="L520" s="33"/>
      <c r="M520" s="155"/>
      <c r="T520" s="57"/>
      <c r="AT520" s="18" t="s">
        <v>316</v>
      </c>
      <c r="AU520" s="18" t="s">
        <v>82</v>
      </c>
    </row>
    <row r="521" spans="2:65" s="1" customFormat="1" ht="24.2" customHeight="1">
      <c r="B521" s="33"/>
      <c r="C521" s="139" t="s">
        <v>229</v>
      </c>
      <c r="D521" s="139" t="s">
        <v>309</v>
      </c>
      <c r="E521" s="140" t="s">
        <v>5202</v>
      </c>
      <c r="F521" s="141" t="s">
        <v>5203</v>
      </c>
      <c r="G521" s="142" t="s">
        <v>5204</v>
      </c>
      <c r="H521" s="216"/>
      <c r="I521" s="144"/>
      <c r="J521" s="145">
        <f>ROUND(I521*H521,2)</f>
        <v>0</v>
      </c>
      <c r="K521" s="141" t="s">
        <v>313</v>
      </c>
      <c r="L521" s="33"/>
      <c r="M521" s="146" t="s">
        <v>1</v>
      </c>
      <c r="N521" s="147" t="s">
        <v>40</v>
      </c>
      <c r="P521" s="148">
        <f>O521*H521</f>
        <v>0</v>
      </c>
      <c r="Q521" s="148">
        <v>0</v>
      </c>
      <c r="R521" s="148">
        <f>Q521*H521</f>
        <v>0</v>
      </c>
      <c r="S521" s="148">
        <v>0</v>
      </c>
      <c r="T521" s="149">
        <f>S521*H521</f>
        <v>0</v>
      </c>
      <c r="AR521" s="150" t="s">
        <v>417</v>
      </c>
      <c r="AT521" s="150" t="s">
        <v>309</v>
      </c>
      <c r="AU521" s="150" t="s">
        <v>82</v>
      </c>
      <c r="AY521" s="18" t="s">
        <v>307</v>
      </c>
      <c r="BE521" s="151">
        <f>IF(N521="základní",J521,0)</f>
        <v>0</v>
      </c>
      <c r="BF521" s="151">
        <f>IF(N521="snížená",J521,0)</f>
        <v>0</v>
      </c>
      <c r="BG521" s="151">
        <f>IF(N521="zákl. přenesená",J521,0)</f>
        <v>0</v>
      </c>
      <c r="BH521" s="151">
        <f>IF(N521="sníž. přenesená",J521,0)</f>
        <v>0</v>
      </c>
      <c r="BI521" s="151">
        <f>IF(N521="nulová",J521,0)</f>
        <v>0</v>
      </c>
      <c r="BJ521" s="18" t="s">
        <v>82</v>
      </c>
      <c r="BK521" s="151">
        <f>ROUND(I521*H521,2)</f>
        <v>0</v>
      </c>
      <c r="BL521" s="18" t="s">
        <v>417</v>
      </c>
      <c r="BM521" s="150" t="s">
        <v>5205</v>
      </c>
    </row>
    <row r="522" spans="2:65" s="1" customFormat="1" ht="29.25">
      <c r="B522" s="33"/>
      <c r="D522" s="152" t="s">
        <v>316</v>
      </c>
      <c r="F522" s="153" t="s">
        <v>5206</v>
      </c>
      <c r="I522" s="154"/>
      <c r="L522" s="33"/>
      <c r="M522" s="155"/>
      <c r="T522" s="57"/>
      <c r="AT522" s="18" t="s">
        <v>316</v>
      </c>
      <c r="AU522" s="18" t="s">
        <v>82</v>
      </c>
    </row>
    <row r="523" spans="2:65" s="1" customFormat="1" ht="24.2" customHeight="1">
      <c r="B523" s="33"/>
      <c r="C523" s="139" t="s">
        <v>1457</v>
      </c>
      <c r="D523" s="139" t="s">
        <v>309</v>
      </c>
      <c r="E523" s="140" t="s">
        <v>5207</v>
      </c>
      <c r="F523" s="141" t="s">
        <v>5208</v>
      </c>
      <c r="G523" s="142" t="s">
        <v>5204</v>
      </c>
      <c r="H523" s="216"/>
      <c r="I523" s="144"/>
      <c r="J523" s="145">
        <f>ROUND(I523*H523,2)</f>
        <v>0</v>
      </c>
      <c r="K523" s="141" t="s">
        <v>313</v>
      </c>
      <c r="L523" s="33"/>
      <c r="M523" s="146" t="s">
        <v>1</v>
      </c>
      <c r="N523" s="147" t="s">
        <v>40</v>
      </c>
      <c r="P523" s="148">
        <f>O523*H523</f>
        <v>0</v>
      </c>
      <c r="Q523" s="148">
        <v>0</v>
      </c>
      <c r="R523" s="148">
        <f>Q523*H523</f>
        <v>0</v>
      </c>
      <c r="S523" s="148">
        <v>0</v>
      </c>
      <c r="T523" s="149">
        <f>S523*H523</f>
        <v>0</v>
      </c>
      <c r="AR523" s="150" t="s">
        <v>417</v>
      </c>
      <c r="AT523" s="150" t="s">
        <v>309</v>
      </c>
      <c r="AU523" s="150" t="s">
        <v>82</v>
      </c>
      <c r="AY523" s="18" t="s">
        <v>307</v>
      </c>
      <c r="BE523" s="151">
        <f>IF(N523="základní",J523,0)</f>
        <v>0</v>
      </c>
      <c r="BF523" s="151">
        <f>IF(N523="snížená",J523,0)</f>
        <v>0</v>
      </c>
      <c r="BG523" s="151">
        <f>IF(N523="zákl. přenesená",J523,0)</f>
        <v>0</v>
      </c>
      <c r="BH523" s="151">
        <f>IF(N523="sníž. přenesená",J523,0)</f>
        <v>0</v>
      </c>
      <c r="BI523" s="151">
        <f>IF(N523="nulová",J523,0)</f>
        <v>0</v>
      </c>
      <c r="BJ523" s="18" t="s">
        <v>82</v>
      </c>
      <c r="BK523" s="151">
        <f>ROUND(I523*H523,2)</f>
        <v>0</v>
      </c>
      <c r="BL523" s="18" t="s">
        <v>417</v>
      </c>
      <c r="BM523" s="150" t="s">
        <v>5209</v>
      </c>
    </row>
    <row r="524" spans="2:65" s="1" customFormat="1" ht="29.25">
      <c r="B524" s="33"/>
      <c r="D524" s="152" t="s">
        <v>316</v>
      </c>
      <c r="F524" s="153" t="s">
        <v>5210</v>
      </c>
      <c r="I524" s="154"/>
      <c r="L524" s="33"/>
      <c r="M524" s="155"/>
      <c r="T524" s="57"/>
      <c r="AT524" s="18" t="s">
        <v>316</v>
      </c>
      <c r="AU524" s="18" t="s">
        <v>82</v>
      </c>
    </row>
    <row r="525" spans="2:65" s="1" customFormat="1" ht="24.2" customHeight="1">
      <c r="B525" s="33"/>
      <c r="C525" s="139" t="s">
        <v>1346</v>
      </c>
      <c r="D525" s="139" t="s">
        <v>309</v>
      </c>
      <c r="E525" s="140" t="s">
        <v>5211</v>
      </c>
      <c r="F525" s="141" t="s">
        <v>5212</v>
      </c>
      <c r="G525" s="142" t="s">
        <v>5204</v>
      </c>
      <c r="H525" s="216"/>
      <c r="I525" s="144"/>
      <c r="J525" s="145">
        <f>ROUND(I525*H525,2)</f>
        <v>0</v>
      </c>
      <c r="K525" s="141" t="s">
        <v>313</v>
      </c>
      <c r="L525" s="33"/>
      <c r="M525" s="146" t="s">
        <v>1</v>
      </c>
      <c r="N525" s="147" t="s">
        <v>40</v>
      </c>
      <c r="P525" s="148">
        <f>O525*H525</f>
        <v>0</v>
      </c>
      <c r="Q525" s="148">
        <v>0</v>
      </c>
      <c r="R525" s="148">
        <f>Q525*H525</f>
        <v>0</v>
      </c>
      <c r="S525" s="148">
        <v>0</v>
      </c>
      <c r="T525" s="149">
        <f>S525*H525</f>
        <v>0</v>
      </c>
      <c r="AR525" s="150" t="s">
        <v>417</v>
      </c>
      <c r="AT525" s="150" t="s">
        <v>309</v>
      </c>
      <c r="AU525" s="150" t="s">
        <v>82</v>
      </c>
      <c r="AY525" s="18" t="s">
        <v>307</v>
      </c>
      <c r="BE525" s="151">
        <f>IF(N525="základní",J525,0)</f>
        <v>0</v>
      </c>
      <c r="BF525" s="151">
        <f>IF(N525="snížená",J525,0)</f>
        <v>0</v>
      </c>
      <c r="BG525" s="151">
        <f>IF(N525="zákl. přenesená",J525,0)</f>
        <v>0</v>
      </c>
      <c r="BH525" s="151">
        <f>IF(N525="sníž. přenesená",J525,0)</f>
        <v>0</v>
      </c>
      <c r="BI525" s="151">
        <f>IF(N525="nulová",J525,0)</f>
        <v>0</v>
      </c>
      <c r="BJ525" s="18" t="s">
        <v>82</v>
      </c>
      <c r="BK525" s="151">
        <f>ROUND(I525*H525,2)</f>
        <v>0</v>
      </c>
      <c r="BL525" s="18" t="s">
        <v>417</v>
      </c>
      <c r="BM525" s="150" t="s">
        <v>5213</v>
      </c>
    </row>
    <row r="526" spans="2:65" s="1" customFormat="1" ht="29.25">
      <c r="B526" s="33"/>
      <c r="D526" s="152" t="s">
        <v>316</v>
      </c>
      <c r="F526" s="153" t="s">
        <v>5214</v>
      </c>
      <c r="I526" s="154"/>
      <c r="L526" s="33"/>
      <c r="M526" s="155"/>
      <c r="T526" s="57"/>
      <c r="AT526" s="18" t="s">
        <v>316</v>
      </c>
      <c r="AU526" s="18" t="s">
        <v>82</v>
      </c>
    </row>
    <row r="527" spans="2:65" s="1" customFormat="1" ht="24.2" customHeight="1">
      <c r="B527" s="33"/>
      <c r="C527" s="139" t="s">
        <v>1351</v>
      </c>
      <c r="D527" s="139" t="s">
        <v>309</v>
      </c>
      <c r="E527" s="140" t="s">
        <v>5215</v>
      </c>
      <c r="F527" s="141" t="s">
        <v>5216</v>
      </c>
      <c r="G527" s="142" t="s">
        <v>5204</v>
      </c>
      <c r="H527" s="216"/>
      <c r="I527" s="144"/>
      <c r="J527" s="145">
        <f>ROUND(I527*H527,2)</f>
        <v>0</v>
      </c>
      <c r="K527" s="141" t="s">
        <v>313</v>
      </c>
      <c r="L527" s="33"/>
      <c r="M527" s="146" t="s">
        <v>1</v>
      </c>
      <c r="N527" s="147" t="s">
        <v>40</v>
      </c>
      <c r="P527" s="148">
        <f>O527*H527</f>
        <v>0</v>
      </c>
      <c r="Q527" s="148">
        <v>0</v>
      </c>
      <c r="R527" s="148">
        <f>Q527*H527</f>
        <v>0</v>
      </c>
      <c r="S527" s="148">
        <v>0</v>
      </c>
      <c r="T527" s="149">
        <f>S527*H527</f>
        <v>0</v>
      </c>
      <c r="AR527" s="150" t="s">
        <v>417</v>
      </c>
      <c r="AT527" s="150" t="s">
        <v>309</v>
      </c>
      <c r="AU527" s="150" t="s">
        <v>82</v>
      </c>
      <c r="AY527" s="18" t="s">
        <v>307</v>
      </c>
      <c r="BE527" s="151">
        <f>IF(N527="základní",J527,0)</f>
        <v>0</v>
      </c>
      <c r="BF527" s="151">
        <f>IF(N527="snížená",J527,0)</f>
        <v>0</v>
      </c>
      <c r="BG527" s="151">
        <f>IF(N527="zákl. přenesená",J527,0)</f>
        <v>0</v>
      </c>
      <c r="BH527" s="151">
        <f>IF(N527="sníž. přenesená",J527,0)</f>
        <v>0</v>
      </c>
      <c r="BI527" s="151">
        <f>IF(N527="nulová",J527,0)</f>
        <v>0</v>
      </c>
      <c r="BJ527" s="18" t="s">
        <v>82</v>
      </c>
      <c r="BK527" s="151">
        <f>ROUND(I527*H527,2)</f>
        <v>0</v>
      </c>
      <c r="BL527" s="18" t="s">
        <v>417</v>
      </c>
      <c r="BM527" s="150" t="s">
        <v>5217</v>
      </c>
    </row>
    <row r="528" spans="2:65" s="1" customFormat="1" ht="29.25">
      <c r="B528" s="33"/>
      <c r="D528" s="152" t="s">
        <v>316</v>
      </c>
      <c r="F528" s="153" t="s">
        <v>5218</v>
      </c>
      <c r="I528" s="154"/>
      <c r="L528" s="33"/>
      <c r="M528" s="155"/>
      <c r="T528" s="57"/>
      <c r="AT528" s="18" t="s">
        <v>316</v>
      </c>
      <c r="AU528" s="18" t="s">
        <v>82</v>
      </c>
    </row>
    <row r="529" spans="2:65" s="1" customFormat="1" ht="24.2" customHeight="1">
      <c r="B529" s="33"/>
      <c r="C529" s="139" t="s">
        <v>1356</v>
      </c>
      <c r="D529" s="139" t="s">
        <v>309</v>
      </c>
      <c r="E529" s="140" t="s">
        <v>5219</v>
      </c>
      <c r="F529" s="141" t="s">
        <v>5220</v>
      </c>
      <c r="G529" s="142" t="s">
        <v>5204</v>
      </c>
      <c r="H529" s="216"/>
      <c r="I529" s="144"/>
      <c r="J529" s="145">
        <f>ROUND(I529*H529,2)</f>
        <v>0</v>
      </c>
      <c r="K529" s="141" t="s">
        <v>313</v>
      </c>
      <c r="L529" s="33"/>
      <c r="M529" s="146" t="s">
        <v>1</v>
      </c>
      <c r="N529" s="147" t="s">
        <v>40</v>
      </c>
      <c r="P529" s="148">
        <f>O529*H529</f>
        <v>0</v>
      </c>
      <c r="Q529" s="148">
        <v>0</v>
      </c>
      <c r="R529" s="148">
        <f>Q529*H529</f>
        <v>0</v>
      </c>
      <c r="S529" s="148">
        <v>0</v>
      </c>
      <c r="T529" s="149">
        <f>S529*H529</f>
        <v>0</v>
      </c>
      <c r="AR529" s="150" t="s">
        <v>417</v>
      </c>
      <c r="AT529" s="150" t="s">
        <v>309</v>
      </c>
      <c r="AU529" s="150" t="s">
        <v>82</v>
      </c>
      <c r="AY529" s="18" t="s">
        <v>307</v>
      </c>
      <c r="BE529" s="151">
        <f>IF(N529="základní",J529,0)</f>
        <v>0</v>
      </c>
      <c r="BF529" s="151">
        <f>IF(N529="snížená",J529,0)</f>
        <v>0</v>
      </c>
      <c r="BG529" s="151">
        <f>IF(N529="zákl. přenesená",J529,0)</f>
        <v>0</v>
      </c>
      <c r="BH529" s="151">
        <f>IF(N529="sníž. přenesená",J529,0)</f>
        <v>0</v>
      </c>
      <c r="BI529" s="151">
        <f>IF(N529="nulová",J529,0)</f>
        <v>0</v>
      </c>
      <c r="BJ529" s="18" t="s">
        <v>82</v>
      </c>
      <c r="BK529" s="151">
        <f>ROUND(I529*H529,2)</f>
        <v>0</v>
      </c>
      <c r="BL529" s="18" t="s">
        <v>417</v>
      </c>
      <c r="BM529" s="150" t="s">
        <v>5221</v>
      </c>
    </row>
    <row r="530" spans="2:65" s="1" customFormat="1" ht="29.25">
      <c r="B530" s="33"/>
      <c r="D530" s="152" t="s">
        <v>316</v>
      </c>
      <c r="F530" s="153" t="s">
        <v>5222</v>
      </c>
      <c r="I530" s="154"/>
      <c r="L530" s="33"/>
      <c r="M530" s="155"/>
      <c r="T530" s="57"/>
      <c r="AT530" s="18" t="s">
        <v>316</v>
      </c>
      <c r="AU530" s="18" t="s">
        <v>82</v>
      </c>
    </row>
    <row r="531" spans="2:65" s="1" customFormat="1" ht="16.5" customHeight="1">
      <c r="B531" s="33"/>
      <c r="C531" s="139" t="s">
        <v>1361</v>
      </c>
      <c r="D531" s="139" t="s">
        <v>309</v>
      </c>
      <c r="E531" s="140" t="s">
        <v>5223</v>
      </c>
      <c r="F531" s="141" t="s">
        <v>5224</v>
      </c>
      <c r="G531" s="142" t="s">
        <v>405</v>
      </c>
      <c r="H531" s="143">
        <v>1</v>
      </c>
      <c r="I531" s="144"/>
      <c r="J531" s="145">
        <f>ROUND(I531*H531,2)</f>
        <v>0</v>
      </c>
      <c r="K531" s="141" t="s">
        <v>1</v>
      </c>
      <c r="L531" s="33"/>
      <c r="M531" s="146" t="s">
        <v>1</v>
      </c>
      <c r="N531" s="147" t="s">
        <v>40</v>
      </c>
      <c r="P531" s="148">
        <f>O531*H531</f>
        <v>0</v>
      </c>
      <c r="Q531" s="148">
        <v>0</v>
      </c>
      <c r="R531" s="148">
        <f>Q531*H531</f>
        <v>0</v>
      </c>
      <c r="S531" s="148">
        <v>0</v>
      </c>
      <c r="T531" s="149">
        <f>S531*H531</f>
        <v>0</v>
      </c>
      <c r="AR531" s="150" t="s">
        <v>417</v>
      </c>
      <c r="AT531" s="150" t="s">
        <v>309</v>
      </c>
      <c r="AU531" s="150" t="s">
        <v>82</v>
      </c>
      <c r="AY531" s="18" t="s">
        <v>307</v>
      </c>
      <c r="BE531" s="151">
        <f>IF(N531="základní",J531,0)</f>
        <v>0</v>
      </c>
      <c r="BF531" s="151">
        <f>IF(N531="snížená",J531,0)</f>
        <v>0</v>
      </c>
      <c r="BG531" s="151">
        <f>IF(N531="zákl. přenesená",J531,0)</f>
        <v>0</v>
      </c>
      <c r="BH531" s="151">
        <f>IF(N531="sníž. přenesená",J531,0)</f>
        <v>0</v>
      </c>
      <c r="BI531" s="151">
        <f>IF(N531="nulová",J531,0)</f>
        <v>0</v>
      </c>
      <c r="BJ531" s="18" t="s">
        <v>82</v>
      </c>
      <c r="BK531" s="151">
        <f>ROUND(I531*H531,2)</f>
        <v>0</v>
      </c>
      <c r="BL531" s="18" t="s">
        <v>417</v>
      </c>
      <c r="BM531" s="150" t="s">
        <v>5225</v>
      </c>
    </row>
    <row r="532" spans="2:65" s="1" customFormat="1" ht="16.5" customHeight="1">
      <c r="B532" s="33"/>
      <c r="C532" s="139" t="s">
        <v>1368</v>
      </c>
      <c r="D532" s="139" t="s">
        <v>309</v>
      </c>
      <c r="E532" s="140" t="s">
        <v>5226</v>
      </c>
      <c r="F532" s="141" t="s">
        <v>5227</v>
      </c>
      <c r="G532" s="142" t="s">
        <v>5228</v>
      </c>
      <c r="H532" s="143">
        <v>1</v>
      </c>
      <c r="I532" s="144"/>
      <c r="J532" s="145">
        <f>ROUND(I532*H532,2)</f>
        <v>0</v>
      </c>
      <c r="K532" s="141" t="s">
        <v>1</v>
      </c>
      <c r="L532" s="33"/>
      <c r="M532" s="146" t="s">
        <v>1</v>
      </c>
      <c r="N532" s="147" t="s">
        <v>40</v>
      </c>
      <c r="P532" s="148">
        <f>O532*H532</f>
        <v>0</v>
      </c>
      <c r="Q532" s="148">
        <v>0</v>
      </c>
      <c r="R532" s="148">
        <f>Q532*H532</f>
        <v>0</v>
      </c>
      <c r="S532" s="148">
        <v>0</v>
      </c>
      <c r="T532" s="149">
        <f>S532*H532</f>
        <v>0</v>
      </c>
      <c r="AR532" s="150" t="s">
        <v>417</v>
      </c>
      <c r="AT532" s="150" t="s">
        <v>309</v>
      </c>
      <c r="AU532" s="150" t="s">
        <v>82</v>
      </c>
      <c r="AY532" s="18" t="s">
        <v>307</v>
      </c>
      <c r="BE532" s="151">
        <f>IF(N532="základní",J532,0)</f>
        <v>0</v>
      </c>
      <c r="BF532" s="151">
        <f>IF(N532="snížená",J532,0)</f>
        <v>0</v>
      </c>
      <c r="BG532" s="151">
        <f>IF(N532="zákl. přenesená",J532,0)</f>
        <v>0</v>
      </c>
      <c r="BH532" s="151">
        <f>IF(N532="sníž. přenesená",J532,0)</f>
        <v>0</v>
      </c>
      <c r="BI532" s="151">
        <f>IF(N532="nulová",J532,0)</f>
        <v>0</v>
      </c>
      <c r="BJ532" s="18" t="s">
        <v>82</v>
      </c>
      <c r="BK532" s="151">
        <f>ROUND(I532*H532,2)</f>
        <v>0</v>
      </c>
      <c r="BL532" s="18" t="s">
        <v>417</v>
      </c>
      <c r="BM532" s="150" t="s">
        <v>5229</v>
      </c>
    </row>
    <row r="533" spans="2:65" s="1" customFormat="1" ht="11.25">
      <c r="B533" s="33"/>
      <c r="D533" s="152" t="s">
        <v>316</v>
      </c>
      <c r="F533" s="153" t="s">
        <v>5227</v>
      </c>
      <c r="I533" s="154"/>
      <c r="L533" s="33"/>
      <c r="M533" s="155"/>
      <c r="T533" s="57"/>
      <c r="AT533" s="18" t="s">
        <v>316</v>
      </c>
      <c r="AU533" s="18" t="s">
        <v>82</v>
      </c>
    </row>
    <row r="534" spans="2:65" s="1" customFormat="1" ht="16.5" customHeight="1">
      <c r="B534" s="33"/>
      <c r="C534" s="139" t="s">
        <v>1373</v>
      </c>
      <c r="D534" s="139" t="s">
        <v>309</v>
      </c>
      <c r="E534" s="140" t="s">
        <v>5230</v>
      </c>
      <c r="F534" s="141" t="s">
        <v>5231</v>
      </c>
      <c r="G534" s="142" t="s">
        <v>5228</v>
      </c>
      <c r="H534" s="143">
        <v>1</v>
      </c>
      <c r="I534" s="144"/>
      <c r="J534" s="145">
        <f>ROUND(I534*H534,2)</f>
        <v>0</v>
      </c>
      <c r="K534" s="141" t="s">
        <v>1</v>
      </c>
      <c r="L534" s="33"/>
      <c r="M534" s="146" t="s">
        <v>1</v>
      </c>
      <c r="N534" s="147" t="s">
        <v>40</v>
      </c>
      <c r="P534" s="148">
        <f>O534*H534</f>
        <v>0</v>
      </c>
      <c r="Q534" s="148">
        <v>0</v>
      </c>
      <c r="R534" s="148">
        <f>Q534*H534</f>
        <v>0</v>
      </c>
      <c r="S534" s="148">
        <v>0</v>
      </c>
      <c r="T534" s="149">
        <f>S534*H534</f>
        <v>0</v>
      </c>
      <c r="AR534" s="150" t="s">
        <v>417</v>
      </c>
      <c r="AT534" s="150" t="s">
        <v>309</v>
      </c>
      <c r="AU534" s="150" t="s">
        <v>82</v>
      </c>
      <c r="AY534" s="18" t="s">
        <v>307</v>
      </c>
      <c r="BE534" s="151">
        <f>IF(N534="základní",J534,0)</f>
        <v>0</v>
      </c>
      <c r="BF534" s="151">
        <f>IF(N534="snížená",J534,0)</f>
        <v>0</v>
      </c>
      <c r="BG534" s="151">
        <f>IF(N534="zákl. přenesená",J534,0)</f>
        <v>0</v>
      </c>
      <c r="BH534" s="151">
        <f>IF(N534="sníž. přenesená",J534,0)</f>
        <v>0</v>
      </c>
      <c r="BI534" s="151">
        <f>IF(N534="nulová",J534,0)</f>
        <v>0</v>
      </c>
      <c r="BJ534" s="18" t="s">
        <v>82</v>
      </c>
      <c r="BK534" s="151">
        <f>ROUND(I534*H534,2)</f>
        <v>0</v>
      </c>
      <c r="BL534" s="18" t="s">
        <v>417</v>
      </c>
      <c r="BM534" s="150" t="s">
        <v>5232</v>
      </c>
    </row>
    <row r="535" spans="2:65" s="1" customFormat="1" ht="11.25">
      <c r="B535" s="33"/>
      <c r="D535" s="152" t="s">
        <v>316</v>
      </c>
      <c r="F535" s="153" t="s">
        <v>5231</v>
      </c>
      <c r="I535" s="154"/>
      <c r="L535" s="33"/>
      <c r="M535" s="155"/>
      <c r="T535" s="57"/>
      <c r="AT535" s="18" t="s">
        <v>316</v>
      </c>
      <c r="AU535" s="18" t="s">
        <v>82</v>
      </c>
    </row>
    <row r="536" spans="2:65" s="1" customFormat="1" ht="16.5" customHeight="1">
      <c r="B536" s="33"/>
      <c r="C536" s="139" t="s">
        <v>1379</v>
      </c>
      <c r="D536" s="139" t="s">
        <v>309</v>
      </c>
      <c r="E536" s="140" t="s">
        <v>5233</v>
      </c>
      <c r="F536" s="141" t="s">
        <v>5234</v>
      </c>
      <c r="G536" s="142" t="s">
        <v>5228</v>
      </c>
      <c r="H536" s="143">
        <v>1</v>
      </c>
      <c r="I536" s="144"/>
      <c r="J536" s="145">
        <f>ROUND(I536*H536,2)</f>
        <v>0</v>
      </c>
      <c r="K536" s="141" t="s">
        <v>1</v>
      </c>
      <c r="L536" s="33"/>
      <c r="M536" s="146" t="s">
        <v>1</v>
      </c>
      <c r="N536" s="147" t="s">
        <v>40</v>
      </c>
      <c r="P536" s="148">
        <f>O536*H536</f>
        <v>0</v>
      </c>
      <c r="Q536" s="148">
        <v>0</v>
      </c>
      <c r="R536" s="148">
        <f>Q536*H536</f>
        <v>0</v>
      </c>
      <c r="S536" s="148">
        <v>0</v>
      </c>
      <c r="T536" s="149">
        <f>S536*H536</f>
        <v>0</v>
      </c>
      <c r="AR536" s="150" t="s">
        <v>417</v>
      </c>
      <c r="AT536" s="150" t="s">
        <v>309</v>
      </c>
      <c r="AU536" s="150" t="s">
        <v>82</v>
      </c>
      <c r="AY536" s="18" t="s">
        <v>307</v>
      </c>
      <c r="BE536" s="151">
        <f>IF(N536="základní",J536,0)</f>
        <v>0</v>
      </c>
      <c r="BF536" s="151">
        <f>IF(N536="snížená",J536,0)</f>
        <v>0</v>
      </c>
      <c r="BG536" s="151">
        <f>IF(N536="zákl. přenesená",J536,0)</f>
        <v>0</v>
      </c>
      <c r="BH536" s="151">
        <f>IF(N536="sníž. přenesená",J536,0)</f>
        <v>0</v>
      </c>
      <c r="BI536" s="151">
        <f>IF(N536="nulová",J536,0)</f>
        <v>0</v>
      </c>
      <c r="BJ536" s="18" t="s">
        <v>82</v>
      </c>
      <c r="BK536" s="151">
        <f>ROUND(I536*H536,2)</f>
        <v>0</v>
      </c>
      <c r="BL536" s="18" t="s">
        <v>417</v>
      </c>
      <c r="BM536" s="150" t="s">
        <v>5235</v>
      </c>
    </row>
    <row r="537" spans="2:65" s="1" customFormat="1" ht="107.25">
      <c r="B537" s="33"/>
      <c r="D537" s="152" t="s">
        <v>316</v>
      </c>
      <c r="F537" s="153" t="s">
        <v>5236</v>
      </c>
      <c r="I537" s="154"/>
      <c r="L537" s="33"/>
      <c r="M537" s="155"/>
      <c r="T537" s="57"/>
      <c r="AT537" s="18" t="s">
        <v>316</v>
      </c>
      <c r="AU537" s="18" t="s">
        <v>82</v>
      </c>
    </row>
    <row r="538" spans="2:65" s="1" customFormat="1" ht="16.5" customHeight="1">
      <c r="B538" s="33"/>
      <c r="C538" s="139" t="s">
        <v>1383</v>
      </c>
      <c r="D538" s="139" t="s">
        <v>309</v>
      </c>
      <c r="E538" s="140" t="s">
        <v>5237</v>
      </c>
      <c r="F538" s="141" t="s">
        <v>5238</v>
      </c>
      <c r="G538" s="142" t="s">
        <v>5204</v>
      </c>
      <c r="H538" s="216"/>
      <c r="I538" s="144"/>
      <c r="J538" s="145">
        <f>ROUND(I538*H538,2)</f>
        <v>0</v>
      </c>
      <c r="K538" s="141" t="s">
        <v>1</v>
      </c>
      <c r="L538" s="33"/>
      <c r="M538" s="146" t="s">
        <v>1</v>
      </c>
      <c r="N538" s="147" t="s">
        <v>40</v>
      </c>
      <c r="P538" s="148">
        <f>O538*H538</f>
        <v>0</v>
      </c>
      <c r="Q538" s="148">
        <v>0</v>
      </c>
      <c r="R538" s="148">
        <f>Q538*H538</f>
        <v>0</v>
      </c>
      <c r="S538" s="148">
        <v>0</v>
      </c>
      <c r="T538" s="149">
        <f>S538*H538</f>
        <v>0</v>
      </c>
      <c r="AR538" s="150" t="s">
        <v>417</v>
      </c>
      <c r="AT538" s="150" t="s">
        <v>309</v>
      </c>
      <c r="AU538" s="150" t="s">
        <v>82</v>
      </c>
      <c r="AY538" s="18" t="s">
        <v>307</v>
      </c>
      <c r="BE538" s="151">
        <f>IF(N538="základní",J538,0)</f>
        <v>0</v>
      </c>
      <c r="BF538" s="151">
        <f>IF(N538="snížená",J538,0)</f>
        <v>0</v>
      </c>
      <c r="BG538" s="151">
        <f>IF(N538="zákl. přenesená",J538,0)</f>
        <v>0</v>
      </c>
      <c r="BH538" s="151">
        <f>IF(N538="sníž. přenesená",J538,0)</f>
        <v>0</v>
      </c>
      <c r="BI538" s="151">
        <f>IF(N538="nulová",J538,0)</f>
        <v>0</v>
      </c>
      <c r="BJ538" s="18" t="s">
        <v>82</v>
      </c>
      <c r="BK538" s="151">
        <f>ROUND(I538*H538,2)</f>
        <v>0</v>
      </c>
      <c r="BL538" s="18" t="s">
        <v>417</v>
      </c>
      <c r="BM538" s="150" t="s">
        <v>5239</v>
      </c>
    </row>
    <row r="539" spans="2:65" s="1" customFormat="1" ht="11.25">
      <c r="B539" s="33"/>
      <c r="D539" s="152" t="s">
        <v>316</v>
      </c>
      <c r="F539" s="153" t="s">
        <v>5238</v>
      </c>
      <c r="I539" s="154"/>
      <c r="L539" s="33"/>
      <c r="M539" s="155"/>
      <c r="T539" s="57"/>
      <c r="AT539" s="18" t="s">
        <v>316</v>
      </c>
      <c r="AU539" s="18" t="s">
        <v>82</v>
      </c>
    </row>
    <row r="540" spans="2:65" s="1" customFormat="1" ht="21.75" customHeight="1">
      <c r="B540" s="33"/>
      <c r="C540" s="139" t="s">
        <v>1389</v>
      </c>
      <c r="D540" s="139" t="s">
        <v>309</v>
      </c>
      <c r="E540" s="140" t="s">
        <v>5240</v>
      </c>
      <c r="F540" s="141" t="s">
        <v>5241</v>
      </c>
      <c r="G540" s="142" t="s">
        <v>5242</v>
      </c>
      <c r="H540" s="143">
        <v>72</v>
      </c>
      <c r="I540" s="144"/>
      <c r="J540" s="145">
        <f>ROUND(I540*H540,2)</f>
        <v>0</v>
      </c>
      <c r="K540" s="141" t="s">
        <v>1</v>
      </c>
      <c r="L540" s="33"/>
      <c r="M540" s="146" t="s">
        <v>1</v>
      </c>
      <c r="N540" s="147" t="s">
        <v>40</v>
      </c>
      <c r="P540" s="148">
        <f>O540*H540</f>
        <v>0</v>
      </c>
      <c r="Q540" s="148">
        <v>0</v>
      </c>
      <c r="R540" s="148">
        <f>Q540*H540</f>
        <v>0</v>
      </c>
      <c r="S540" s="148">
        <v>0</v>
      </c>
      <c r="T540" s="149">
        <f>S540*H540</f>
        <v>0</v>
      </c>
      <c r="AR540" s="150" t="s">
        <v>417</v>
      </c>
      <c r="AT540" s="150" t="s">
        <v>309</v>
      </c>
      <c r="AU540" s="150" t="s">
        <v>82</v>
      </c>
      <c r="AY540" s="18" t="s">
        <v>307</v>
      </c>
      <c r="BE540" s="151">
        <f>IF(N540="základní",J540,0)</f>
        <v>0</v>
      </c>
      <c r="BF540" s="151">
        <f>IF(N540="snížená",J540,0)</f>
        <v>0</v>
      </c>
      <c r="BG540" s="151">
        <f>IF(N540="zákl. přenesená",J540,0)</f>
        <v>0</v>
      </c>
      <c r="BH540" s="151">
        <f>IF(N540="sníž. přenesená",J540,0)</f>
        <v>0</v>
      </c>
      <c r="BI540" s="151">
        <f>IF(N540="nulová",J540,0)</f>
        <v>0</v>
      </c>
      <c r="BJ540" s="18" t="s">
        <v>82</v>
      </c>
      <c r="BK540" s="151">
        <f>ROUND(I540*H540,2)</f>
        <v>0</v>
      </c>
      <c r="BL540" s="18" t="s">
        <v>417</v>
      </c>
      <c r="BM540" s="150" t="s">
        <v>5243</v>
      </c>
    </row>
    <row r="541" spans="2:65" s="1" customFormat="1" ht="11.25">
      <c r="B541" s="33"/>
      <c r="D541" s="152" t="s">
        <v>316</v>
      </c>
      <c r="F541" s="153" t="s">
        <v>5241</v>
      </c>
      <c r="I541" s="154"/>
      <c r="L541" s="33"/>
      <c r="M541" s="155"/>
      <c r="T541" s="57"/>
      <c r="AT541" s="18" t="s">
        <v>316</v>
      </c>
      <c r="AU541" s="18" t="s">
        <v>82</v>
      </c>
    </row>
    <row r="542" spans="2:65" s="1" customFormat="1" ht="44.25" customHeight="1">
      <c r="B542" s="33"/>
      <c r="C542" s="139" t="s">
        <v>1396</v>
      </c>
      <c r="D542" s="139" t="s">
        <v>309</v>
      </c>
      <c r="E542" s="140" t="s">
        <v>5244</v>
      </c>
      <c r="F542" s="141" t="s">
        <v>5245</v>
      </c>
      <c r="G542" s="142" t="s">
        <v>5204</v>
      </c>
      <c r="H542" s="216"/>
      <c r="I542" s="144"/>
      <c r="J542" s="145">
        <f>ROUND(I542*H542,2)</f>
        <v>0</v>
      </c>
      <c r="K542" s="141" t="s">
        <v>1</v>
      </c>
      <c r="L542" s="33"/>
      <c r="M542" s="146" t="s">
        <v>1</v>
      </c>
      <c r="N542" s="147" t="s">
        <v>40</v>
      </c>
      <c r="P542" s="148">
        <f>O542*H542</f>
        <v>0</v>
      </c>
      <c r="Q542" s="148">
        <v>0</v>
      </c>
      <c r="R542" s="148">
        <f>Q542*H542</f>
        <v>0</v>
      </c>
      <c r="S542" s="148">
        <v>0</v>
      </c>
      <c r="T542" s="149">
        <f>S542*H542</f>
        <v>0</v>
      </c>
      <c r="AR542" s="150" t="s">
        <v>417</v>
      </c>
      <c r="AT542" s="150" t="s">
        <v>309</v>
      </c>
      <c r="AU542" s="150" t="s">
        <v>82</v>
      </c>
      <c r="AY542" s="18" t="s">
        <v>307</v>
      </c>
      <c r="BE542" s="151">
        <f>IF(N542="základní",J542,0)</f>
        <v>0</v>
      </c>
      <c r="BF542" s="151">
        <f>IF(N542="snížená",J542,0)</f>
        <v>0</v>
      </c>
      <c r="BG542" s="151">
        <f>IF(N542="zákl. přenesená",J542,0)</f>
        <v>0</v>
      </c>
      <c r="BH542" s="151">
        <f>IF(N542="sníž. přenesená",J542,0)</f>
        <v>0</v>
      </c>
      <c r="BI542" s="151">
        <f>IF(N542="nulová",J542,0)</f>
        <v>0</v>
      </c>
      <c r="BJ542" s="18" t="s">
        <v>82</v>
      </c>
      <c r="BK542" s="151">
        <f>ROUND(I542*H542,2)</f>
        <v>0</v>
      </c>
      <c r="BL542" s="18" t="s">
        <v>417</v>
      </c>
      <c r="BM542" s="150" t="s">
        <v>5246</v>
      </c>
    </row>
    <row r="543" spans="2:65" s="1" customFormat="1" ht="29.25">
      <c r="B543" s="33"/>
      <c r="D543" s="152" t="s">
        <v>316</v>
      </c>
      <c r="F543" s="153" t="s">
        <v>5245</v>
      </c>
      <c r="I543" s="154"/>
      <c r="L543" s="33"/>
      <c r="M543" s="155"/>
      <c r="T543" s="57"/>
      <c r="AT543" s="18" t="s">
        <v>316</v>
      </c>
      <c r="AU543" s="18" t="s">
        <v>82</v>
      </c>
    </row>
    <row r="544" spans="2:65" s="1" customFormat="1" ht="21.75" customHeight="1">
      <c r="B544" s="33"/>
      <c r="C544" s="139" t="s">
        <v>1430</v>
      </c>
      <c r="D544" s="139" t="s">
        <v>309</v>
      </c>
      <c r="E544" s="140" t="s">
        <v>5247</v>
      </c>
      <c r="F544" s="141" t="s">
        <v>5248</v>
      </c>
      <c r="G544" s="142" t="s">
        <v>4747</v>
      </c>
      <c r="H544" s="143">
        <v>1</v>
      </c>
      <c r="I544" s="144"/>
      <c r="J544" s="145">
        <f>ROUND(I544*H544,2)</f>
        <v>0</v>
      </c>
      <c r="K544" s="141" t="s">
        <v>1</v>
      </c>
      <c r="L544" s="33"/>
      <c r="M544" s="146" t="s">
        <v>1</v>
      </c>
      <c r="N544" s="147" t="s">
        <v>40</v>
      </c>
      <c r="P544" s="148">
        <f>O544*H544</f>
        <v>0</v>
      </c>
      <c r="Q544" s="148">
        <v>0</v>
      </c>
      <c r="R544" s="148">
        <f>Q544*H544</f>
        <v>0</v>
      </c>
      <c r="S544" s="148">
        <v>0</v>
      </c>
      <c r="T544" s="149">
        <f>S544*H544</f>
        <v>0</v>
      </c>
      <c r="AR544" s="150" t="s">
        <v>417</v>
      </c>
      <c r="AT544" s="150" t="s">
        <v>309</v>
      </c>
      <c r="AU544" s="150" t="s">
        <v>82</v>
      </c>
      <c r="AY544" s="18" t="s">
        <v>307</v>
      </c>
      <c r="BE544" s="151">
        <f>IF(N544="základní",J544,0)</f>
        <v>0</v>
      </c>
      <c r="BF544" s="151">
        <f>IF(N544="snížená",J544,0)</f>
        <v>0</v>
      </c>
      <c r="BG544" s="151">
        <f>IF(N544="zákl. přenesená",J544,0)</f>
        <v>0</v>
      </c>
      <c r="BH544" s="151">
        <f>IF(N544="sníž. přenesená",J544,0)</f>
        <v>0</v>
      </c>
      <c r="BI544" s="151">
        <f>IF(N544="nulová",J544,0)</f>
        <v>0</v>
      </c>
      <c r="BJ544" s="18" t="s">
        <v>82</v>
      </c>
      <c r="BK544" s="151">
        <f>ROUND(I544*H544,2)</f>
        <v>0</v>
      </c>
      <c r="BL544" s="18" t="s">
        <v>417</v>
      </c>
      <c r="BM544" s="150" t="s">
        <v>5249</v>
      </c>
    </row>
    <row r="545" spans="2:65" s="1" customFormat="1" ht="11.25">
      <c r="B545" s="33"/>
      <c r="D545" s="152" t="s">
        <v>316</v>
      </c>
      <c r="F545" s="153" t="s">
        <v>5248</v>
      </c>
      <c r="I545" s="154"/>
      <c r="L545" s="33"/>
      <c r="M545" s="155"/>
      <c r="T545" s="57"/>
      <c r="AT545" s="18" t="s">
        <v>316</v>
      </c>
      <c r="AU545" s="18" t="s">
        <v>82</v>
      </c>
    </row>
    <row r="546" spans="2:65" s="1" customFormat="1" ht="48.75">
      <c r="B546" s="33"/>
      <c r="D546" s="152" t="s">
        <v>357</v>
      </c>
      <c r="F546" s="176" t="s">
        <v>5250</v>
      </c>
      <c r="I546" s="154"/>
      <c r="L546" s="33"/>
      <c r="M546" s="155"/>
      <c r="T546" s="57"/>
      <c r="AT546" s="18" t="s">
        <v>357</v>
      </c>
      <c r="AU546" s="18" t="s">
        <v>82</v>
      </c>
    </row>
    <row r="547" spans="2:65" s="1" customFormat="1" ht="16.5" customHeight="1">
      <c r="B547" s="33"/>
      <c r="C547" s="139" t="s">
        <v>1435</v>
      </c>
      <c r="D547" s="139" t="s">
        <v>309</v>
      </c>
      <c r="E547" s="140" t="s">
        <v>5251</v>
      </c>
      <c r="F547" s="141" t="s">
        <v>5252</v>
      </c>
      <c r="G547" s="142" t="s">
        <v>4747</v>
      </c>
      <c r="H547" s="143">
        <v>1</v>
      </c>
      <c r="I547" s="144"/>
      <c r="J547" s="145">
        <f>ROUND(I547*H547,2)</f>
        <v>0</v>
      </c>
      <c r="K547" s="141" t="s">
        <v>1</v>
      </c>
      <c r="L547" s="33"/>
      <c r="M547" s="146" t="s">
        <v>1</v>
      </c>
      <c r="N547" s="147" t="s">
        <v>40</v>
      </c>
      <c r="P547" s="148">
        <f>O547*H547</f>
        <v>0</v>
      </c>
      <c r="Q547" s="148">
        <v>0</v>
      </c>
      <c r="R547" s="148">
        <f>Q547*H547</f>
        <v>0</v>
      </c>
      <c r="S547" s="148">
        <v>0</v>
      </c>
      <c r="T547" s="149">
        <f>S547*H547</f>
        <v>0</v>
      </c>
      <c r="AR547" s="150" t="s">
        <v>417</v>
      </c>
      <c r="AT547" s="150" t="s">
        <v>309</v>
      </c>
      <c r="AU547" s="150" t="s">
        <v>82</v>
      </c>
      <c r="AY547" s="18" t="s">
        <v>307</v>
      </c>
      <c r="BE547" s="151">
        <f>IF(N547="základní",J547,0)</f>
        <v>0</v>
      </c>
      <c r="BF547" s="151">
        <f>IF(N547="snížená",J547,0)</f>
        <v>0</v>
      </c>
      <c r="BG547" s="151">
        <f>IF(N547="zákl. přenesená",J547,0)</f>
        <v>0</v>
      </c>
      <c r="BH547" s="151">
        <f>IF(N547="sníž. přenesená",J547,0)</f>
        <v>0</v>
      </c>
      <c r="BI547" s="151">
        <f>IF(N547="nulová",J547,0)</f>
        <v>0</v>
      </c>
      <c r="BJ547" s="18" t="s">
        <v>82</v>
      </c>
      <c r="BK547" s="151">
        <f>ROUND(I547*H547,2)</f>
        <v>0</v>
      </c>
      <c r="BL547" s="18" t="s">
        <v>417</v>
      </c>
      <c r="BM547" s="150" t="s">
        <v>5253</v>
      </c>
    </row>
    <row r="548" spans="2:65" s="1" customFormat="1" ht="11.25">
      <c r="B548" s="33"/>
      <c r="D548" s="152" t="s">
        <v>316</v>
      </c>
      <c r="F548" s="153" t="s">
        <v>5252</v>
      </c>
      <c r="I548" s="154"/>
      <c r="L548" s="33"/>
      <c r="M548" s="155"/>
      <c r="T548" s="57"/>
      <c r="AT548" s="18" t="s">
        <v>316</v>
      </c>
      <c r="AU548" s="18" t="s">
        <v>82</v>
      </c>
    </row>
    <row r="549" spans="2:65" s="1" customFormat="1" ht="16.5" customHeight="1">
      <c r="B549" s="33"/>
      <c r="C549" s="139" t="s">
        <v>1440</v>
      </c>
      <c r="D549" s="139" t="s">
        <v>309</v>
      </c>
      <c r="E549" s="140" t="s">
        <v>5254</v>
      </c>
      <c r="F549" s="141" t="s">
        <v>5255</v>
      </c>
      <c r="G549" s="142" t="s">
        <v>4747</v>
      </c>
      <c r="H549" s="143">
        <v>1</v>
      </c>
      <c r="I549" s="144"/>
      <c r="J549" s="145">
        <f>ROUND(I549*H549,2)</f>
        <v>0</v>
      </c>
      <c r="K549" s="141" t="s">
        <v>1</v>
      </c>
      <c r="L549" s="33"/>
      <c r="M549" s="146" t="s">
        <v>1</v>
      </c>
      <c r="N549" s="147" t="s">
        <v>40</v>
      </c>
      <c r="P549" s="148">
        <f>O549*H549</f>
        <v>0</v>
      </c>
      <c r="Q549" s="148">
        <v>0</v>
      </c>
      <c r="R549" s="148">
        <f>Q549*H549</f>
        <v>0</v>
      </c>
      <c r="S549" s="148">
        <v>0</v>
      </c>
      <c r="T549" s="149">
        <f>S549*H549</f>
        <v>0</v>
      </c>
      <c r="AR549" s="150" t="s">
        <v>417</v>
      </c>
      <c r="AT549" s="150" t="s">
        <v>309</v>
      </c>
      <c r="AU549" s="150" t="s">
        <v>82</v>
      </c>
      <c r="AY549" s="18" t="s">
        <v>307</v>
      </c>
      <c r="BE549" s="151">
        <f>IF(N549="základní",J549,0)</f>
        <v>0</v>
      </c>
      <c r="BF549" s="151">
        <f>IF(N549="snížená",J549,0)</f>
        <v>0</v>
      </c>
      <c r="BG549" s="151">
        <f>IF(N549="zákl. přenesená",J549,0)</f>
        <v>0</v>
      </c>
      <c r="BH549" s="151">
        <f>IF(N549="sníž. přenesená",J549,0)</f>
        <v>0</v>
      </c>
      <c r="BI549" s="151">
        <f>IF(N549="nulová",J549,0)</f>
        <v>0</v>
      </c>
      <c r="BJ549" s="18" t="s">
        <v>82</v>
      </c>
      <c r="BK549" s="151">
        <f>ROUND(I549*H549,2)</f>
        <v>0</v>
      </c>
      <c r="BL549" s="18" t="s">
        <v>417</v>
      </c>
      <c r="BM549" s="150" t="s">
        <v>5256</v>
      </c>
    </row>
    <row r="550" spans="2:65" s="1" customFormat="1" ht="11.25">
      <c r="B550" s="33"/>
      <c r="D550" s="152" t="s">
        <v>316</v>
      </c>
      <c r="F550" s="153" t="s">
        <v>5255</v>
      </c>
      <c r="I550" s="154"/>
      <c r="L550" s="33"/>
      <c r="M550" s="155"/>
      <c r="T550" s="57"/>
      <c r="AT550" s="18" t="s">
        <v>316</v>
      </c>
      <c r="AU550" s="18" t="s">
        <v>82</v>
      </c>
    </row>
    <row r="551" spans="2:65" s="1" customFormat="1" ht="19.5">
      <c r="B551" s="33"/>
      <c r="D551" s="152" t="s">
        <v>357</v>
      </c>
      <c r="F551" s="176" t="s">
        <v>5257</v>
      </c>
      <c r="I551" s="154"/>
      <c r="L551" s="33"/>
      <c r="M551" s="204"/>
      <c r="N551" s="205"/>
      <c r="O551" s="205"/>
      <c r="P551" s="205"/>
      <c r="Q551" s="205"/>
      <c r="R551" s="205"/>
      <c r="S551" s="205"/>
      <c r="T551" s="206"/>
      <c r="AT551" s="18" t="s">
        <v>357</v>
      </c>
      <c r="AU551" s="18" t="s">
        <v>82</v>
      </c>
    </row>
    <row r="552" spans="2:65" s="1" customFormat="1" ht="6.95" customHeight="1">
      <c r="B552" s="45"/>
      <c r="C552" s="46"/>
      <c r="D552" s="46"/>
      <c r="E552" s="46"/>
      <c r="F552" s="46"/>
      <c r="G552" s="46"/>
      <c r="H552" s="46"/>
      <c r="I552" s="46"/>
      <c r="J552" s="46"/>
      <c r="K552" s="46"/>
      <c r="L552" s="33"/>
    </row>
  </sheetData>
  <sheetProtection algorithmName="SHA-512" hashValue="T8Mpx0yoo7UV9gGquXosgAeBzIzEFqdvp40IzDdt05V8fw9t/6/kQjOTVz4qnNL08ayd2YRfnNmI7AKKy7ngzA==" saltValue="S53rHXCait1AK8hvwgbY3qr+llobFqDC5CVaGsgfGvfTyhlWPi9x26iu1Y1jYT8cjrapnyzPYoSK36JmaIQnNQ==" spinCount="100000" sheet="1" objects="1" scenarios="1" formatColumns="0" formatRows="0" autoFilter="0"/>
  <autoFilter ref="C140:K551" xr:uid="{00000000-0009-0000-0000-000004000000}"/>
  <mergeCells count="12">
    <mergeCell ref="E133:H133"/>
    <mergeCell ref="L2:V2"/>
    <mergeCell ref="E85:H85"/>
    <mergeCell ref="E87:H87"/>
    <mergeCell ref="E89:H89"/>
    <mergeCell ref="E129:H129"/>
    <mergeCell ref="E131:H131"/>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2:BM454"/>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56"/>
      <c r="M2" s="256"/>
      <c r="N2" s="256"/>
      <c r="O2" s="256"/>
      <c r="P2" s="256"/>
      <c r="Q2" s="256"/>
      <c r="R2" s="256"/>
      <c r="S2" s="256"/>
      <c r="T2" s="256"/>
      <c r="U2" s="256"/>
      <c r="V2" s="256"/>
      <c r="AT2" s="18" t="s">
        <v>104</v>
      </c>
    </row>
    <row r="3" spans="2:46" ht="6.95" customHeight="1">
      <c r="B3" s="19"/>
      <c r="C3" s="20"/>
      <c r="D3" s="20"/>
      <c r="E3" s="20"/>
      <c r="F3" s="20"/>
      <c r="G3" s="20"/>
      <c r="H3" s="20"/>
      <c r="I3" s="20"/>
      <c r="J3" s="20"/>
      <c r="K3" s="20"/>
      <c r="L3" s="21"/>
      <c r="AT3" s="18" t="s">
        <v>84</v>
      </c>
    </row>
    <row r="4" spans="2:46" ht="24.95" customHeight="1">
      <c r="B4" s="21"/>
      <c r="D4" s="22" t="s">
        <v>164</v>
      </c>
      <c r="L4" s="21"/>
      <c r="M4" s="95" t="s">
        <v>10</v>
      </c>
      <c r="AT4" s="18" t="s">
        <v>4</v>
      </c>
    </row>
    <row r="5" spans="2:46" ht="6.95" customHeight="1">
      <c r="B5" s="21"/>
      <c r="L5" s="21"/>
    </row>
    <row r="6" spans="2:46" ht="12" customHeight="1">
      <c r="B6" s="21"/>
      <c r="D6" s="28" t="s">
        <v>16</v>
      </c>
      <c r="L6" s="21"/>
    </row>
    <row r="7" spans="2:46" ht="16.5" customHeight="1">
      <c r="B7" s="21"/>
      <c r="E7" s="271" t="str">
        <f>'Rekapitulace stavby'!K6</f>
        <v>ZŠ Dědina - nástavba - REVIZE č. 2</v>
      </c>
      <c r="F7" s="272"/>
      <c r="G7" s="272"/>
      <c r="H7" s="272"/>
      <c r="L7" s="21"/>
    </row>
    <row r="8" spans="2:46" ht="12" customHeight="1">
      <c r="B8" s="21"/>
      <c r="D8" s="28" t="s">
        <v>173</v>
      </c>
      <c r="L8" s="21"/>
    </row>
    <row r="9" spans="2:46" s="1" customFormat="1" ht="16.5" customHeight="1">
      <c r="B9" s="33"/>
      <c r="E9" s="271" t="s">
        <v>4676</v>
      </c>
      <c r="F9" s="273"/>
      <c r="G9" s="273"/>
      <c r="H9" s="273"/>
      <c r="L9" s="33"/>
    </row>
    <row r="10" spans="2:46" s="1" customFormat="1" ht="12" customHeight="1">
      <c r="B10" s="33"/>
      <c r="D10" s="28" t="s">
        <v>179</v>
      </c>
      <c r="L10" s="33"/>
    </row>
    <row r="11" spans="2:46" s="1" customFormat="1" ht="16.5" customHeight="1">
      <c r="B11" s="33"/>
      <c r="E11" s="236" t="s">
        <v>5258</v>
      </c>
      <c r="F11" s="273"/>
      <c r="G11" s="273"/>
      <c r="H11" s="273"/>
      <c r="L11" s="33"/>
    </row>
    <row r="12" spans="2:46" s="1" customFormat="1" ht="11.25">
      <c r="B12" s="33"/>
      <c r="L12" s="33"/>
    </row>
    <row r="13" spans="2:46" s="1" customFormat="1" ht="12" customHeight="1">
      <c r="B13" s="33"/>
      <c r="D13" s="28" t="s">
        <v>18</v>
      </c>
      <c r="F13" s="26" t="s">
        <v>1</v>
      </c>
      <c r="I13" s="28" t="s">
        <v>19</v>
      </c>
      <c r="J13" s="26" t="s">
        <v>1</v>
      </c>
      <c r="L13" s="33"/>
    </row>
    <row r="14" spans="2:46" s="1" customFormat="1" ht="12" customHeight="1">
      <c r="B14" s="33"/>
      <c r="D14" s="28" t="s">
        <v>20</v>
      </c>
      <c r="F14" s="26" t="s">
        <v>21</v>
      </c>
      <c r="I14" s="28" t="s">
        <v>22</v>
      </c>
      <c r="J14" s="53" t="str">
        <f>'Rekapitulace stavby'!AN8</f>
        <v>15. 9. 2025</v>
      </c>
      <c r="L14" s="33"/>
    </row>
    <row r="15" spans="2:46" s="1" customFormat="1" ht="10.9" customHeight="1">
      <c r="B15" s="33"/>
      <c r="L15" s="33"/>
    </row>
    <row r="16" spans="2:46" s="1" customFormat="1" ht="12" customHeight="1">
      <c r="B16" s="33"/>
      <c r="D16" s="28" t="s">
        <v>24</v>
      </c>
      <c r="I16" s="28" t="s">
        <v>25</v>
      </c>
      <c r="J16" s="26" t="str">
        <f>IF('Rekapitulace stavby'!AN10="","",'Rekapitulace stavby'!AN10)</f>
        <v/>
      </c>
      <c r="L16" s="33"/>
    </row>
    <row r="17" spans="2:12" s="1" customFormat="1" ht="18" customHeight="1">
      <c r="B17" s="33"/>
      <c r="E17" s="26" t="str">
        <f>IF('Rekapitulace stavby'!E11="","",'Rekapitulace stavby'!E11)</f>
        <v xml:space="preserve"> </v>
      </c>
      <c r="I17" s="28" t="s">
        <v>27</v>
      </c>
      <c r="J17" s="26" t="str">
        <f>IF('Rekapitulace stavby'!AN11="","",'Rekapitulace stavby'!AN11)</f>
        <v/>
      </c>
      <c r="L17" s="33"/>
    </row>
    <row r="18" spans="2:12" s="1" customFormat="1" ht="6.95" customHeight="1">
      <c r="B18" s="33"/>
      <c r="L18" s="33"/>
    </row>
    <row r="19" spans="2:12" s="1" customFormat="1" ht="12" customHeight="1">
      <c r="B19" s="33"/>
      <c r="D19" s="28" t="s">
        <v>28</v>
      </c>
      <c r="I19" s="28" t="s">
        <v>25</v>
      </c>
      <c r="J19" s="29" t="str">
        <f>'Rekapitulace stavby'!AN13</f>
        <v>Vyplň údaj</v>
      </c>
      <c r="L19" s="33"/>
    </row>
    <row r="20" spans="2:12" s="1" customFormat="1" ht="18" customHeight="1">
      <c r="B20" s="33"/>
      <c r="E20" s="274" t="str">
        <f>'Rekapitulace stavby'!E14</f>
        <v>Vyplň údaj</v>
      </c>
      <c r="F20" s="255"/>
      <c r="G20" s="255"/>
      <c r="H20" s="255"/>
      <c r="I20" s="28" t="s">
        <v>27</v>
      </c>
      <c r="J20" s="29" t="str">
        <f>'Rekapitulace stavby'!AN14</f>
        <v>Vyplň údaj</v>
      </c>
      <c r="L20" s="33"/>
    </row>
    <row r="21" spans="2:12" s="1" customFormat="1" ht="6.95" customHeight="1">
      <c r="B21" s="33"/>
      <c r="L21" s="33"/>
    </row>
    <row r="22" spans="2:12" s="1" customFormat="1" ht="12" customHeight="1">
      <c r="B22" s="33"/>
      <c r="D22" s="28" t="s">
        <v>30</v>
      </c>
      <c r="I22" s="28" t="s">
        <v>25</v>
      </c>
      <c r="J22" s="26" t="s">
        <v>1</v>
      </c>
      <c r="L22" s="33"/>
    </row>
    <row r="23" spans="2:12" s="1" customFormat="1" ht="18" customHeight="1">
      <c r="B23" s="33"/>
      <c r="E23" s="26" t="s">
        <v>31</v>
      </c>
      <c r="I23" s="28" t="s">
        <v>27</v>
      </c>
      <c r="J23" s="26" t="s">
        <v>1</v>
      </c>
      <c r="L23" s="33"/>
    </row>
    <row r="24" spans="2:12" s="1" customFormat="1" ht="6.95" customHeight="1">
      <c r="B24" s="33"/>
      <c r="L24" s="33"/>
    </row>
    <row r="25" spans="2:12" s="1" customFormat="1" ht="12" customHeight="1">
      <c r="B25" s="33"/>
      <c r="D25" s="28" t="s">
        <v>33</v>
      </c>
      <c r="I25" s="28" t="s">
        <v>25</v>
      </c>
      <c r="J25" s="26" t="str">
        <f>IF('Rekapitulace stavby'!AN19="","",'Rekapitulace stavby'!AN19)</f>
        <v/>
      </c>
      <c r="L25" s="33"/>
    </row>
    <row r="26" spans="2:12" s="1" customFormat="1" ht="18" customHeight="1">
      <c r="B26" s="33"/>
      <c r="E26" s="26" t="str">
        <f>IF('Rekapitulace stavby'!E20="","",'Rekapitulace stavby'!E20)</f>
        <v xml:space="preserve"> </v>
      </c>
      <c r="I26" s="28" t="s">
        <v>27</v>
      </c>
      <c r="J26" s="26" t="str">
        <f>IF('Rekapitulace stavby'!AN20="","",'Rekapitulace stavby'!AN20)</f>
        <v/>
      </c>
      <c r="L26" s="33"/>
    </row>
    <row r="27" spans="2:12" s="1" customFormat="1" ht="6.95" customHeight="1">
      <c r="B27" s="33"/>
      <c r="L27" s="33"/>
    </row>
    <row r="28" spans="2:12" s="1" customFormat="1" ht="12" customHeight="1">
      <c r="B28" s="33"/>
      <c r="D28" s="28" t="s">
        <v>34</v>
      </c>
      <c r="L28" s="33"/>
    </row>
    <row r="29" spans="2:12" s="7" customFormat="1" ht="16.5" customHeight="1">
      <c r="B29" s="96"/>
      <c r="E29" s="260" t="s">
        <v>1</v>
      </c>
      <c r="F29" s="260"/>
      <c r="G29" s="260"/>
      <c r="H29" s="260"/>
      <c r="L29" s="96"/>
    </row>
    <row r="30" spans="2:12" s="1" customFormat="1" ht="6.95" customHeight="1">
      <c r="B30" s="33"/>
      <c r="L30" s="33"/>
    </row>
    <row r="31" spans="2:12" s="1" customFormat="1" ht="6.95" customHeight="1">
      <c r="B31" s="33"/>
      <c r="D31" s="54"/>
      <c r="E31" s="54"/>
      <c r="F31" s="54"/>
      <c r="G31" s="54"/>
      <c r="H31" s="54"/>
      <c r="I31" s="54"/>
      <c r="J31" s="54"/>
      <c r="K31" s="54"/>
      <c r="L31" s="33"/>
    </row>
    <row r="32" spans="2:12" s="1" customFormat="1" ht="25.35" customHeight="1">
      <c r="B32" s="33"/>
      <c r="D32" s="98" t="s">
        <v>35</v>
      </c>
      <c r="J32" s="67">
        <f>ROUND(J140, 2)</f>
        <v>0</v>
      </c>
      <c r="L32" s="33"/>
    </row>
    <row r="33" spans="2:12" s="1" customFormat="1" ht="6.95" customHeight="1">
      <c r="B33" s="33"/>
      <c r="D33" s="54"/>
      <c r="E33" s="54"/>
      <c r="F33" s="54"/>
      <c r="G33" s="54"/>
      <c r="H33" s="54"/>
      <c r="I33" s="54"/>
      <c r="J33" s="54"/>
      <c r="K33" s="54"/>
      <c r="L33" s="33"/>
    </row>
    <row r="34" spans="2:12" s="1" customFormat="1" ht="14.45" customHeight="1">
      <c r="B34" s="33"/>
      <c r="F34" s="36" t="s">
        <v>37</v>
      </c>
      <c r="I34" s="36" t="s">
        <v>36</v>
      </c>
      <c r="J34" s="36" t="s">
        <v>38</v>
      </c>
      <c r="L34" s="33"/>
    </row>
    <row r="35" spans="2:12" s="1" customFormat="1" ht="14.45" customHeight="1">
      <c r="B35" s="33"/>
      <c r="D35" s="56" t="s">
        <v>39</v>
      </c>
      <c r="E35" s="28" t="s">
        <v>40</v>
      </c>
      <c r="F35" s="87">
        <f>ROUND((SUM(BE140:BE453)),  2)</f>
        <v>0</v>
      </c>
      <c r="I35" s="99">
        <v>0.21</v>
      </c>
      <c r="J35" s="87">
        <f>ROUND(((SUM(BE140:BE453))*I35),  2)</f>
        <v>0</v>
      </c>
      <c r="L35" s="33"/>
    </row>
    <row r="36" spans="2:12" s="1" customFormat="1" ht="14.45" customHeight="1">
      <c r="B36" s="33"/>
      <c r="E36" s="28" t="s">
        <v>41</v>
      </c>
      <c r="F36" s="87">
        <f>ROUND((SUM(BF140:BF453)),  2)</f>
        <v>0</v>
      </c>
      <c r="I36" s="99">
        <v>0.12</v>
      </c>
      <c r="J36" s="87">
        <f>ROUND(((SUM(BF140:BF453))*I36),  2)</f>
        <v>0</v>
      </c>
      <c r="L36" s="33"/>
    </row>
    <row r="37" spans="2:12" s="1" customFormat="1" ht="14.45" hidden="1" customHeight="1">
      <c r="B37" s="33"/>
      <c r="E37" s="28" t="s">
        <v>42</v>
      </c>
      <c r="F37" s="87">
        <f>ROUND((SUM(BG140:BG453)),  2)</f>
        <v>0</v>
      </c>
      <c r="I37" s="99">
        <v>0.21</v>
      </c>
      <c r="J37" s="87">
        <f>0</f>
        <v>0</v>
      </c>
      <c r="L37" s="33"/>
    </row>
    <row r="38" spans="2:12" s="1" customFormat="1" ht="14.45" hidden="1" customHeight="1">
      <c r="B38" s="33"/>
      <c r="E38" s="28" t="s">
        <v>43</v>
      </c>
      <c r="F38" s="87">
        <f>ROUND((SUM(BH140:BH453)),  2)</f>
        <v>0</v>
      </c>
      <c r="I38" s="99">
        <v>0.12</v>
      </c>
      <c r="J38" s="87">
        <f>0</f>
        <v>0</v>
      </c>
      <c r="L38" s="33"/>
    </row>
    <row r="39" spans="2:12" s="1" customFormat="1" ht="14.45" hidden="1" customHeight="1">
      <c r="B39" s="33"/>
      <c r="E39" s="28" t="s">
        <v>44</v>
      </c>
      <c r="F39" s="87">
        <f>ROUND((SUM(BI140:BI453)),  2)</f>
        <v>0</v>
      </c>
      <c r="I39" s="99">
        <v>0</v>
      </c>
      <c r="J39" s="87">
        <f>0</f>
        <v>0</v>
      </c>
      <c r="L39" s="33"/>
    </row>
    <row r="40" spans="2:12" s="1" customFormat="1" ht="6.95" customHeight="1">
      <c r="B40" s="33"/>
      <c r="L40" s="33"/>
    </row>
    <row r="41" spans="2:12" s="1" customFormat="1" ht="25.35" customHeight="1">
      <c r="B41" s="33"/>
      <c r="C41" s="100"/>
      <c r="D41" s="101" t="s">
        <v>45</v>
      </c>
      <c r="E41" s="58"/>
      <c r="F41" s="58"/>
      <c r="G41" s="102" t="s">
        <v>46</v>
      </c>
      <c r="H41" s="103" t="s">
        <v>47</v>
      </c>
      <c r="I41" s="58"/>
      <c r="J41" s="104">
        <f>SUM(J32:J39)</f>
        <v>0</v>
      </c>
      <c r="K41" s="105"/>
      <c r="L41" s="33"/>
    </row>
    <row r="42" spans="2:12" s="1" customFormat="1" ht="14.45" customHeight="1">
      <c r="B42" s="33"/>
      <c r="L42" s="33"/>
    </row>
    <row r="43" spans="2:12" ht="14.45" customHeight="1">
      <c r="B43" s="21"/>
      <c r="L43" s="21"/>
    </row>
    <row r="44" spans="2:12" ht="14.45" customHeight="1">
      <c r="B44" s="21"/>
      <c r="L44" s="21"/>
    </row>
    <row r="45" spans="2:12" ht="14.45" customHeight="1">
      <c r="B45" s="21"/>
      <c r="L45" s="21"/>
    </row>
    <row r="46" spans="2:12" ht="14.45" customHeight="1">
      <c r="B46" s="21"/>
      <c r="L46" s="21"/>
    </row>
    <row r="47" spans="2:12" ht="14.45" customHeight="1">
      <c r="B47" s="21"/>
      <c r="L47" s="21"/>
    </row>
    <row r="48" spans="2:12" ht="14.45" customHeight="1">
      <c r="B48" s="21"/>
      <c r="L48" s="21"/>
    </row>
    <row r="49" spans="2:12" ht="14.45" customHeight="1">
      <c r="B49" s="21"/>
      <c r="L49" s="21"/>
    </row>
    <row r="50" spans="2:12" s="1" customFormat="1" ht="14.45" customHeight="1">
      <c r="B50" s="33"/>
      <c r="D50" s="42" t="s">
        <v>48</v>
      </c>
      <c r="E50" s="43"/>
      <c r="F50" s="43"/>
      <c r="G50" s="42" t="s">
        <v>49</v>
      </c>
      <c r="H50" s="43"/>
      <c r="I50" s="43"/>
      <c r="J50" s="43"/>
      <c r="K50" s="43"/>
      <c r="L50" s="33"/>
    </row>
    <row r="51" spans="2:12" ht="11.25">
      <c r="B51" s="21"/>
      <c r="L51" s="21"/>
    </row>
    <row r="52" spans="2:12" ht="11.25">
      <c r="B52" s="21"/>
      <c r="L52" s="21"/>
    </row>
    <row r="53" spans="2:12" ht="11.25">
      <c r="B53" s="21"/>
      <c r="L53" s="21"/>
    </row>
    <row r="54" spans="2:12" ht="11.25">
      <c r="B54" s="21"/>
      <c r="L54" s="21"/>
    </row>
    <row r="55" spans="2:12" ht="11.25">
      <c r="B55" s="21"/>
      <c r="L55" s="21"/>
    </row>
    <row r="56" spans="2:12" ht="11.25">
      <c r="B56" s="21"/>
      <c r="L56" s="21"/>
    </row>
    <row r="57" spans="2:12" ht="11.25">
      <c r="B57" s="21"/>
      <c r="L57" s="21"/>
    </row>
    <row r="58" spans="2:12" ht="11.25">
      <c r="B58" s="21"/>
      <c r="L58" s="21"/>
    </row>
    <row r="59" spans="2:12" ht="11.25">
      <c r="B59" s="21"/>
      <c r="L59" s="21"/>
    </row>
    <row r="60" spans="2:12" ht="11.25">
      <c r="B60" s="21"/>
      <c r="L60" s="21"/>
    </row>
    <row r="61" spans="2:12" s="1" customFormat="1" ht="12.75">
      <c r="B61" s="33"/>
      <c r="D61" s="44" t="s">
        <v>50</v>
      </c>
      <c r="E61" s="35"/>
      <c r="F61" s="106" t="s">
        <v>51</v>
      </c>
      <c r="G61" s="44" t="s">
        <v>50</v>
      </c>
      <c r="H61" s="35"/>
      <c r="I61" s="35"/>
      <c r="J61" s="107" t="s">
        <v>51</v>
      </c>
      <c r="K61" s="35"/>
      <c r="L61" s="33"/>
    </row>
    <row r="62" spans="2:12" ht="11.25">
      <c r="B62" s="21"/>
      <c r="L62" s="21"/>
    </row>
    <row r="63" spans="2:12" ht="11.25">
      <c r="B63" s="21"/>
      <c r="L63" s="21"/>
    </row>
    <row r="64" spans="2:12" ht="11.25">
      <c r="B64" s="21"/>
      <c r="L64" s="21"/>
    </row>
    <row r="65" spans="2:12" s="1" customFormat="1" ht="12.75">
      <c r="B65" s="33"/>
      <c r="D65" s="42" t="s">
        <v>52</v>
      </c>
      <c r="E65" s="43"/>
      <c r="F65" s="43"/>
      <c r="G65" s="42" t="s">
        <v>53</v>
      </c>
      <c r="H65" s="43"/>
      <c r="I65" s="43"/>
      <c r="J65" s="43"/>
      <c r="K65" s="43"/>
      <c r="L65" s="33"/>
    </row>
    <row r="66" spans="2:12" ht="11.25">
      <c r="B66" s="21"/>
      <c r="L66" s="21"/>
    </row>
    <row r="67" spans="2:12" ht="11.25">
      <c r="B67" s="21"/>
      <c r="L67" s="21"/>
    </row>
    <row r="68" spans="2:12" ht="11.25">
      <c r="B68" s="21"/>
      <c r="L68" s="21"/>
    </row>
    <row r="69" spans="2:12" ht="11.25">
      <c r="B69" s="21"/>
      <c r="L69" s="21"/>
    </row>
    <row r="70" spans="2:12" ht="11.25">
      <c r="B70" s="21"/>
      <c r="L70" s="21"/>
    </row>
    <row r="71" spans="2:12" ht="11.25">
      <c r="B71" s="21"/>
      <c r="L71" s="21"/>
    </row>
    <row r="72" spans="2:12" ht="11.25">
      <c r="B72" s="21"/>
      <c r="L72" s="21"/>
    </row>
    <row r="73" spans="2:12" ht="11.25">
      <c r="B73" s="21"/>
      <c r="L73" s="21"/>
    </row>
    <row r="74" spans="2:12" ht="11.25">
      <c r="B74" s="21"/>
      <c r="L74" s="21"/>
    </row>
    <row r="75" spans="2:12" ht="11.25">
      <c r="B75" s="21"/>
      <c r="L75" s="21"/>
    </row>
    <row r="76" spans="2:12" s="1" customFormat="1" ht="12.75">
      <c r="B76" s="33"/>
      <c r="D76" s="44" t="s">
        <v>50</v>
      </c>
      <c r="E76" s="35"/>
      <c r="F76" s="106" t="s">
        <v>51</v>
      </c>
      <c r="G76" s="44" t="s">
        <v>50</v>
      </c>
      <c r="H76" s="35"/>
      <c r="I76" s="35"/>
      <c r="J76" s="107" t="s">
        <v>51</v>
      </c>
      <c r="K76" s="35"/>
      <c r="L76" s="33"/>
    </row>
    <row r="77" spans="2:12" s="1" customFormat="1" ht="14.45" customHeight="1">
      <c r="B77" s="45"/>
      <c r="C77" s="46"/>
      <c r="D77" s="46"/>
      <c r="E77" s="46"/>
      <c r="F77" s="46"/>
      <c r="G77" s="46"/>
      <c r="H77" s="46"/>
      <c r="I77" s="46"/>
      <c r="J77" s="46"/>
      <c r="K77" s="46"/>
      <c r="L77" s="33"/>
    </row>
    <row r="81" spans="2:12" s="1" customFormat="1" ht="6.95" customHeight="1">
      <c r="B81" s="47"/>
      <c r="C81" s="48"/>
      <c r="D81" s="48"/>
      <c r="E81" s="48"/>
      <c r="F81" s="48"/>
      <c r="G81" s="48"/>
      <c r="H81" s="48"/>
      <c r="I81" s="48"/>
      <c r="J81" s="48"/>
      <c r="K81" s="48"/>
      <c r="L81" s="33"/>
    </row>
    <row r="82" spans="2:12" s="1" customFormat="1" ht="24.95" customHeight="1">
      <c r="B82" s="33"/>
      <c r="C82" s="22" t="s">
        <v>260</v>
      </c>
      <c r="L82" s="33"/>
    </row>
    <row r="83" spans="2:12" s="1" customFormat="1" ht="6.95" customHeight="1">
      <c r="B83" s="33"/>
      <c r="L83" s="33"/>
    </row>
    <row r="84" spans="2:12" s="1" customFormat="1" ht="12" customHeight="1">
      <c r="B84" s="33"/>
      <c r="C84" s="28" t="s">
        <v>16</v>
      </c>
      <c r="L84" s="33"/>
    </row>
    <row r="85" spans="2:12" s="1" customFormat="1" ht="16.5" customHeight="1">
      <c r="B85" s="33"/>
      <c r="E85" s="271" t="str">
        <f>E7</f>
        <v>ZŠ Dědina - nástavba - REVIZE č. 2</v>
      </c>
      <c r="F85" s="272"/>
      <c r="G85" s="272"/>
      <c r="H85" s="272"/>
      <c r="L85" s="33"/>
    </row>
    <row r="86" spans="2:12" ht="12" customHeight="1">
      <c r="B86" s="21"/>
      <c r="C86" s="28" t="s">
        <v>173</v>
      </c>
      <c r="L86" s="21"/>
    </row>
    <row r="87" spans="2:12" s="1" customFormat="1" ht="16.5" customHeight="1">
      <c r="B87" s="33"/>
      <c r="E87" s="271" t="s">
        <v>4676</v>
      </c>
      <c r="F87" s="273"/>
      <c r="G87" s="273"/>
      <c r="H87" s="273"/>
      <c r="L87" s="33"/>
    </row>
    <row r="88" spans="2:12" s="1" customFormat="1" ht="12" customHeight="1">
      <c r="B88" s="33"/>
      <c r="C88" s="28" t="s">
        <v>179</v>
      </c>
      <c r="L88" s="33"/>
    </row>
    <row r="89" spans="2:12" s="1" customFormat="1" ht="16.5" customHeight="1">
      <c r="B89" s="33"/>
      <c r="E89" s="236" t="str">
        <f>E11</f>
        <v>D.1.4.Ac - Vytápění - Pavilon C</v>
      </c>
      <c r="F89" s="273"/>
      <c r="G89" s="273"/>
      <c r="H89" s="273"/>
      <c r="L89" s="33"/>
    </row>
    <row r="90" spans="2:12" s="1" customFormat="1" ht="6.95" customHeight="1">
      <c r="B90" s="33"/>
      <c r="L90" s="33"/>
    </row>
    <row r="91" spans="2:12" s="1" customFormat="1" ht="12" customHeight="1">
      <c r="B91" s="33"/>
      <c r="C91" s="28" t="s">
        <v>20</v>
      </c>
      <c r="F91" s="26" t="str">
        <f>F14</f>
        <v>Žukovského 580, Praha 6</v>
      </c>
      <c r="I91" s="28" t="s">
        <v>22</v>
      </c>
      <c r="J91" s="53" t="str">
        <f>IF(J14="","",J14)</f>
        <v>15. 9. 2025</v>
      </c>
      <c r="L91" s="33"/>
    </row>
    <row r="92" spans="2:12" s="1" customFormat="1" ht="6.95" customHeight="1">
      <c r="B92" s="33"/>
      <c r="L92" s="33"/>
    </row>
    <row r="93" spans="2:12" s="1" customFormat="1" ht="15.2" customHeight="1">
      <c r="B93" s="33"/>
      <c r="C93" s="28" t="s">
        <v>24</v>
      </c>
      <c r="F93" s="26" t="str">
        <f>E17</f>
        <v xml:space="preserve"> </v>
      </c>
      <c r="I93" s="28" t="s">
        <v>30</v>
      </c>
      <c r="J93" s="31" t="str">
        <f>E23</f>
        <v>Digitronic CZ s.r.o.</v>
      </c>
      <c r="L93" s="33"/>
    </row>
    <row r="94" spans="2:12" s="1" customFormat="1" ht="15.2" customHeight="1">
      <c r="B94" s="33"/>
      <c r="C94" s="28" t="s">
        <v>28</v>
      </c>
      <c r="F94" s="26" t="str">
        <f>IF(E20="","",E20)</f>
        <v>Vyplň údaj</v>
      </c>
      <c r="I94" s="28" t="s">
        <v>33</v>
      </c>
      <c r="J94" s="31" t="str">
        <f>E26</f>
        <v xml:space="preserve"> </v>
      </c>
      <c r="L94" s="33"/>
    </row>
    <row r="95" spans="2:12" s="1" customFormat="1" ht="10.35" customHeight="1">
      <c r="B95" s="33"/>
      <c r="L95" s="33"/>
    </row>
    <row r="96" spans="2:12" s="1" customFormat="1" ht="29.25" customHeight="1">
      <c r="B96" s="33"/>
      <c r="C96" s="108" t="s">
        <v>261</v>
      </c>
      <c r="D96" s="100"/>
      <c r="E96" s="100"/>
      <c r="F96" s="100"/>
      <c r="G96" s="100"/>
      <c r="H96" s="100"/>
      <c r="I96" s="100"/>
      <c r="J96" s="109" t="s">
        <v>262</v>
      </c>
      <c r="K96" s="100"/>
      <c r="L96" s="33"/>
    </row>
    <row r="97" spans="2:47" s="1" customFormat="1" ht="10.35" customHeight="1">
      <c r="B97" s="33"/>
      <c r="L97" s="33"/>
    </row>
    <row r="98" spans="2:47" s="1" customFormat="1" ht="22.9" customHeight="1">
      <c r="B98" s="33"/>
      <c r="C98" s="110" t="s">
        <v>263</v>
      </c>
      <c r="J98" s="67">
        <f>J140</f>
        <v>0</v>
      </c>
      <c r="L98" s="33"/>
      <c r="AU98" s="18" t="s">
        <v>264</v>
      </c>
    </row>
    <row r="99" spans="2:47" s="8" customFormat="1" ht="24.95" customHeight="1">
      <c r="B99" s="111"/>
      <c r="D99" s="112" t="s">
        <v>4678</v>
      </c>
      <c r="E99" s="113"/>
      <c r="F99" s="113"/>
      <c r="G99" s="113"/>
      <c r="H99" s="113"/>
      <c r="I99" s="113"/>
      <c r="J99" s="114">
        <f>J141</f>
        <v>0</v>
      </c>
      <c r="L99" s="111"/>
    </row>
    <row r="100" spans="2:47" s="9" customFormat="1" ht="19.899999999999999" customHeight="1">
      <c r="B100" s="115"/>
      <c r="D100" s="116" t="s">
        <v>279</v>
      </c>
      <c r="E100" s="117"/>
      <c r="F100" s="117"/>
      <c r="G100" s="117"/>
      <c r="H100" s="117"/>
      <c r="I100" s="117"/>
      <c r="J100" s="118">
        <f>J142</f>
        <v>0</v>
      </c>
      <c r="L100" s="115"/>
    </row>
    <row r="101" spans="2:47" s="9" customFormat="1" ht="19.899999999999999" customHeight="1">
      <c r="B101" s="115"/>
      <c r="D101" s="116" t="s">
        <v>4679</v>
      </c>
      <c r="E101" s="117"/>
      <c r="F101" s="117"/>
      <c r="G101" s="117"/>
      <c r="H101" s="117"/>
      <c r="I101" s="117"/>
      <c r="J101" s="118">
        <f>J162</f>
        <v>0</v>
      </c>
      <c r="L101" s="115"/>
    </row>
    <row r="102" spans="2:47" s="9" customFormat="1" ht="14.85" customHeight="1">
      <c r="B102" s="115"/>
      <c r="D102" s="116" t="s">
        <v>5259</v>
      </c>
      <c r="E102" s="117"/>
      <c r="F102" s="117"/>
      <c r="G102" s="117"/>
      <c r="H102" s="117"/>
      <c r="I102" s="117"/>
      <c r="J102" s="118">
        <f>J166</f>
        <v>0</v>
      </c>
      <c r="L102" s="115"/>
    </row>
    <row r="103" spans="2:47" s="9" customFormat="1" ht="19.899999999999999" customHeight="1">
      <c r="B103" s="115"/>
      <c r="D103" s="116" t="s">
        <v>5260</v>
      </c>
      <c r="E103" s="117"/>
      <c r="F103" s="117"/>
      <c r="G103" s="117"/>
      <c r="H103" s="117"/>
      <c r="I103" s="117"/>
      <c r="J103" s="118">
        <f>J194</f>
        <v>0</v>
      </c>
      <c r="L103" s="115"/>
    </row>
    <row r="104" spans="2:47" s="9" customFormat="1" ht="19.899999999999999" customHeight="1">
      <c r="B104" s="115"/>
      <c r="D104" s="116" t="s">
        <v>4683</v>
      </c>
      <c r="E104" s="117"/>
      <c r="F104" s="117"/>
      <c r="G104" s="117"/>
      <c r="H104" s="117"/>
      <c r="I104" s="117"/>
      <c r="J104" s="118">
        <f>J209</f>
        <v>0</v>
      </c>
      <c r="L104" s="115"/>
    </row>
    <row r="105" spans="2:47" s="9" customFormat="1" ht="14.85" customHeight="1">
      <c r="B105" s="115"/>
      <c r="D105" s="116" t="s">
        <v>4684</v>
      </c>
      <c r="E105" s="117"/>
      <c r="F105" s="117"/>
      <c r="G105" s="117"/>
      <c r="H105" s="117"/>
      <c r="I105" s="117"/>
      <c r="J105" s="118">
        <f>J223</f>
        <v>0</v>
      </c>
      <c r="L105" s="115"/>
    </row>
    <row r="106" spans="2:47" s="9" customFormat="1" ht="14.85" customHeight="1">
      <c r="B106" s="115"/>
      <c r="D106" s="116" t="s">
        <v>4685</v>
      </c>
      <c r="E106" s="117"/>
      <c r="F106" s="117"/>
      <c r="G106" s="117"/>
      <c r="H106" s="117"/>
      <c r="I106" s="117"/>
      <c r="J106" s="118">
        <f>J233</f>
        <v>0</v>
      </c>
      <c r="L106" s="115"/>
    </row>
    <row r="107" spans="2:47" s="9" customFormat="1" ht="19.899999999999999" customHeight="1">
      <c r="B107" s="115"/>
      <c r="D107" s="116" t="s">
        <v>4686</v>
      </c>
      <c r="E107" s="117"/>
      <c r="F107" s="117"/>
      <c r="G107" s="117"/>
      <c r="H107" s="117"/>
      <c r="I107" s="117"/>
      <c r="J107" s="118">
        <f>J251</f>
        <v>0</v>
      </c>
      <c r="L107" s="115"/>
    </row>
    <row r="108" spans="2:47" s="9" customFormat="1" ht="14.85" customHeight="1">
      <c r="B108" s="115"/>
      <c r="D108" s="116" t="s">
        <v>4687</v>
      </c>
      <c r="E108" s="117"/>
      <c r="F108" s="117"/>
      <c r="G108" s="117"/>
      <c r="H108" s="117"/>
      <c r="I108" s="117"/>
      <c r="J108" s="118">
        <f>J252</f>
        <v>0</v>
      </c>
      <c r="L108" s="115"/>
    </row>
    <row r="109" spans="2:47" s="9" customFormat="1" ht="14.85" customHeight="1">
      <c r="B109" s="115"/>
      <c r="D109" s="116" t="s">
        <v>4688</v>
      </c>
      <c r="E109" s="117"/>
      <c r="F109" s="117"/>
      <c r="G109" s="117"/>
      <c r="H109" s="117"/>
      <c r="I109" s="117"/>
      <c r="J109" s="118">
        <f>J259</f>
        <v>0</v>
      </c>
      <c r="L109" s="115"/>
    </row>
    <row r="110" spans="2:47" s="9" customFormat="1" ht="21.75" customHeight="1">
      <c r="B110" s="115"/>
      <c r="D110" s="116" t="s">
        <v>5261</v>
      </c>
      <c r="E110" s="117"/>
      <c r="F110" s="117"/>
      <c r="G110" s="117"/>
      <c r="H110" s="117"/>
      <c r="I110" s="117"/>
      <c r="J110" s="118">
        <f>J260</f>
        <v>0</v>
      </c>
      <c r="L110" s="115"/>
    </row>
    <row r="111" spans="2:47" s="9" customFormat="1" ht="14.85" customHeight="1">
      <c r="B111" s="115"/>
      <c r="D111" s="116" t="s">
        <v>4692</v>
      </c>
      <c r="E111" s="117"/>
      <c r="F111" s="117"/>
      <c r="G111" s="117"/>
      <c r="H111" s="117"/>
      <c r="I111" s="117"/>
      <c r="J111" s="118">
        <f>J313</f>
        <v>0</v>
      </c>
      <c r="L111" s="115"/>
    </row>
    <row r="112" spans="2:47" s="9" customFormat="1" ht="19.899999999999999" customHeight="1">
      <c r="B112" s="115"/>
      <c r="D112" s="116" t="s">
        <v>4695</v>
      </c>
      <c r="E112" s="117"/>
      <c r="F112" s="117"/>
      <c r="G112" s="117"/>
      <c r="H112" s="117"/>
      <c r="I112" s="117"/>
      <c r="J112" s="118">
        <f>J326</f>
        <v>0</v>
      </c>
      <c r="L112" s="115"/>
    </row>
    <row r="113" spans="2:12" s="9" customFormat="1" ht="19.899999999999999" customHeight="1">
      <c r="B113" s="115"/>
      <c r="D113" s="116" t="s">
        <v>5262</v>
      </c>
      <c r="E113" s="117"/>
      <c r="F113" s="117"/>
      <c r="G113" s="117"/>
      <c r="H113" s="117"/>
      <c r="I113" s="117"/>
      <c r="J113" s="118">
        <f>J345</f>
        <v>0</v>
      </c>
      <c r="L113" s="115"/>
    </row>
    <row r="114" spans="2:12" s="9" customFormat="1" ht="14.85" customHeight="1">
      <c r="B114" s="115"/>
      <c r="D114" s="116" t="s">
        <v>5263</v>
      </c>
      <c r="E114" s="117"/>
      <c r="F114" s="117"/>
      <c r="G114" s="117"/>
      <c r="H114" s="117"/>
      <c r="I114" s="117"/>
      <c r="J114" s="118">
        <f>J346</f>
        <v>0</v>
      </c>
      <c r="L114" s="115"/>
    </row>
    <row r="115" spans="2:12" s="9" customFormat="1" ht="14.85" customHeight="1">
      <c r="B115" s="115"/>
      <c r="D115" s="116" t="s">
        <v>5264</v>
      </c>
      <c r="E115" s="117"/>
      <c r="F115" s="117"/>
      <c r="G115" s="117"/>
      <c r="H115" s="117"/>
      <c r="I115" s="117"/>
      <c r="J115" s="118">
        <f>J355</f>
        <v>0</v>
      </c>
      <c r="L115" s="115"/>
    </row>
    <row r="116" spans="2:12" s="9" customFormat="1" ht="14.85" customHeight="1">
      <c r="B116" s="115"/>
      <c r="D116" s="116" t="s">
        <v>5265</v>
      </c>
      <c r="E116" s="117"/>
      <c r="F116" s="117"/>
      <c r="G116" s="117"/>
      <c r="H116" s="117"/>
      <c r="I116" s="117"/>
      <c r="J116" s="118">
        <f>J369</f>
        <v>0</v>
      </c>
      <c r="L116" s="115"/>
    </row>
    <row r="117" spans="2:12" s="9" customFormat="1" ht="19.899999999999999" customHeight="1">
      <c r="B117" s="115"/>
      <c r="D117" s="116" t="s">
        <v>4696</v>
      </c>
      <c r="E117" s="117"/>
      <c r="F117" s="117"/>
      <c r="G117" s="117"/>
      <c r="H117" s="117"/>
      <c r="I117" s="117"/>
      <c r="J117" s="118">
        <f>J383</f>
        <v>0</v>
      </c>
      <c r="L117" s="115"/>
    </row>
    <row r="118" spans="2:12" s="8" customFormat="1" ht="24.95" customHeight="1">
      <c r="B118" s="111"/>
      <c r="D118" s="112" t="s">
        <v>4697</v>
      </c>
      <c r="E118" s="113"/>
      <c r="F118" s="113"/>
      <c r="G118" s="113"/>
      <c r="H118" s="113"/>
      <c r="I118" s="113"/>
      <c r="J118" s="114">
        <f>J403</f>
        <v>0</v>
      </c>
      <c r="L118" s="111"/>
    </row>
    <row r="119" spans="2:12" s="1" customFormat="1" ht="21.75" customHeight="1">
      <c r="B119" s="33"/>
      <c r="L119" s="33"/>
    </row>
    <row r="120" spans="2:12" s="1" customFormat="1" ht="6.95" customHeight="1">
      <c r="B120" s="45"/>
      <c r="C120" s="46"/>
      <c r="D120" s="46"/>
      <c r="E120" s="46"/>
      <c r="F120" s="46"/>
      <c r="G120" s="46"/>
      <c r="H120" s="46"/>
      <c r="I120" s="46"/>
      <c r="J120" s="46"/>
      <c r="K120" s="46"/>
      <c r="L120" s="33"/>
    </row>
    <row r="124" spans="2:12" s="1" customFormat="1" ht="6.95" customHeight="1">
      <c r="B124" s="47"/>
      <c r="C124" s="48"/>
      <c r="D124" s="48"/>
      <c r="E124" s="48"/>
      <c r="F124" s="48"/>
      <c r="G124" s="48"/>
      <c r="H124" s="48"/>
      <c r="I124" s="48"/>
      <c r="J124" s="48"/>
      <c r="K124" s="48"/>
      <c r="L124" s="33"/>
    </row>
    <row r="125" spans="2:12" s="1" customFormat="1" ht="24.95" customHeight="1">
      <c r="B125" s="33"/>
      <c r="C125" s="22" t="s">
        <v>292</v>
      </c>
      <c r="L125" s="33"/>
    </row>
    <row r="126" spans="2:12" s="1" customFormat="1" ht="6.95" customHeight="1">
      <c r="B126" s="33"/>
      <c r="L126" s="33"/>
    </row>
    <row r="127" spans="2:12" s="1" customFormat="1" ht="12" customHeight="1">
      <c r="B127" s="33"/>
      <c r="C127" s="28" t="s">
        <v>16</v>
      </c>
      <c r="L127" s="33"/>
    </row>
    <row r="128" spans="2:12" s="1" customFormat="1" ht="16.5" customHeight="1">
      <c r="B128" s="33"/>
      <c r="E128" s="271" t="str">
        <f>E7</f>
        <v>ZŠ Dědina - nástavba - REVIZE č. 2</v>
      </c>
      <c r="F128" s="272"/>
      <c r="G128" s="272"/>
      <c r="H128" s="272"/>
      <c r="L128" s="33"/>
    </row>
    <row r="129" spans="2:65" ht="12" customHeight="1">
      <c r="B129" s="21"/>
      <c r="C129" s="28" t="s">
        <v>173</v>
      </c>
      <c r="L129" s="21"/>
    </row>
    <row r="130" spans="2:65" s="1" customFormat="1" ht="16.5" customHeight="1">
      <c r="B130" s="33"/>
      <c r="E130" s="271" t="s">
        <v>4676</v>
      </c>
      <c r="F130" s="273"/>
      <c r="G130" s="273"/>
      <c r="H130" s="273"/>
      <c r="L130" s="33"/>
    </row>
    <row r="131" spans="2:65" s="1" customFormat="1" ht="12" customHeight="1">
      <c r="B131" s="33"/>
      <c r="C131" s="28" t="s">
        <v>179</v>
      </c>
      <c r="L131" s="33"/>
    </row>
    <row r="132" spans="2:65" s="1" customFormat="1" ht="16.5" customHeight="1">
      <c r="B132" s="33"/>
      <c r="E132" s="236" t="str">
        <f>E11</f>
        <v>D.1.4.Ac - Vytápění - Pavilon C</v>
      </c>
      <c r="F132" s="273"/>
      <c r="G132" s="273"/>
      <c r="H132" s="273"/>
      <c r="L132" s="33"/>
    </row>
    <row r="133" spans="2:65" s="1" customFormat="1" ht="6.95" customHeight="1">
      <c r="B133" s="33"/>
      <c r="L133" s="33"/>
    </row>
    <row r="134" spans="2:65" s="1" customFormat="1" ht="12" customHeight="1">
      <c r="B134" s="33"/>
      <c r="C134" s="28" t="s">
        <v>20</v>
      </c>
      <c r="F134" s="26" t="str">
        <f>F14</f>
        <v>Žukovského 580, Praha 6</v>
      </c>
      <c r="I134" s="28" t="s">
        <v>22</v>
      </c>
      <c r="J134" s="53" t="str">
        <f>IF(J14="","",J14)</f>
        <v>15. 9. 2025</v>
      </c>
      <c r="L134" s="33"/>
    </row>
    <row r="135" spans="2:65" s="1" customFormat="1" ht="6.95" customHeight="1">
      <c r="B135" s="33"/>
      <c r="L135" s="33"/>
    </row>
    <row r="136" spans="2:65" s="1" customFormat="1" ht="15.2" customHeight="1">
      <c r="B136" s="33"/>
      <c r="C136" s="28" t="s">
        <v>24</v>
      </c>
      <c r="F136" s="26" t="str">
        <f>E17</f>
        <v xml:space="preserve"> </v>
      </c>
      <c r="I136" s="28" t="s">
        <v>30</v>
      </c>
      <c r="J136" s="31" t="str">
        <f>E23</f>
        <v>Digitronic CZ s.r.o.</v>
      </c>
      <c r="L136" s="33"/>
    </row>
    <row r="137" spans="2:65" s="1" customFormat="1" ht="15.2" customHeight="1">
      <c r="B137" s="33"/>
      <c r="C137" s="28" t="s">
        <v>28</v>
      </c>
      <c r="F137" s="26" t="str">
        <f>IF(E20="","",E20)</f>
        <v>Vyplň údaj</v>
      </c>
      <c r="I137" s="28" t="s">
        <v>33</v>
      </c>
      <c r="J137" s="31" t="str">
        <f>E26</f>
        <v xml:space="preserve"> </v>
      </c>
      <c r="L137" s="33"/>
    </row>
    <row r="138" spans="2:65" s="1" customFormat="1" ht="10.35" customHeight="1">
      <c r="B138" s="33"/>
      <c r="L138" s="33"/>
    </row>
    <row r="139" spans="2:65" s="10" customFormat="1" ht="29.25" customHeight="1">
      <c r="B139" s="119"/>
      <c r="C139" s="120" t="s">
        <v>293</v>
      </c>
      <c r="D139" s="121" t="s">
        <v>60</v>
      </c>
      <c r="E139" s="121" t="s">
        <v>56</v>
      </c>
      <c r="F139" s="121" t="s">
        <v>57</v>
      </c>
      <c r="G139" s="121" t="s">
        <v>294</v>
      </c>
      <c r="H139" s="121" t="s">
        <v>295</v>
      </c>
      <c r="I139" s="121" t="s">
        <v>296</v>
      </c>
      <c r="J139" s="121" t="s">
        <v>262</v>
      </c>
      <c r="K139" s="122" t="s">
        <v>297</v>
      </c>
      <c r="L139" s="119"/>
      <c r="M139" s="60" t="s">
        <v>1</v>
      </c>
      <c r="N139" s="61" t="s">
        <v>39</v>
      </c>
      <c r="O139" s="61" t="s">
        <v>298</v>
      </c>
      <c r="P139" s="61" t="s">
        <v>299</v>
      </c>
      <c r="Q139" s="61" t="s">
        <v>300</v>
      </c>
      <c r="R139" s="61" t="s">
        <v>301</v>
      </c>
      <c r="S139" s="61" t="s">
        <v>302</v>
      </c>
      <c r="T139" s="62" t="s">
        <v>303</v>
      </c>
    </row>
    <row r="140" spans="2:65" s="1" customFormat="1" ht="22.9" customHeight="1">
      <c r="B140" s="33"/>
      <c r="C140" s="65" t="s">
        <v>304</v>
      </c>
      <c r="J140" s="123">
        <f>BK140</f>
        <v>0</v>
      </c>
      <c r="L140" s="33"/>
      <c r="M140" s="63"/>
      <c r="N140" s="54"/>
      <c r="O140" s="54"/>
      <c r="P140" s="124">
        <f>P141+P403</f>
        <v>0</v>
      </c>
      <c r="Q140" s="54"/>
      <c r="R140" s="124">
        <f>R141+R403</f>
        <v>1.9925099999999996</v>
      </c>
      <c r="S140" s="54"/>
      <c r="T140" s="125">
        <f>T141+T403</f>
        <v>2.3256600000000001</v>
      </c>
      <c r="AT140" s="18" t="s">
        <v>74</v>
      </c>
      <c r="AU140" s="18" t="s">
        <v>264</v>
      </c>
      <c r="BK140" s="126">
        <f>BK141+BK403</f>
        <v>0</v>
      </c>
    </row>
    <row r="141" spans="2:65" s="11" customFormat="1" ht="25.9" customHeight="1">
      <c r="B141" s="127"/>
      <c r="D141" s="128" t="s">
        <v>74</v>
      </c>
      <c r="E141" s="129" t="s">
        <v>1064</v>
      </c>
      <c r="F141" s="129" t="s">
        <v>97</v>
      </c>
      <c r="I141" s="130"/>
      <c r="J141" s="131">
        <f>BK141</f>
        <v>0</v>
      </c>
      <c r="L141" s="127"/>
      <c r="M141" s="132"/>
      <c r="P141" s="133">
        <f>P142+P162+P194+P209+P251+P326+P345+P383</f>
        <v>0</v>
      </c>
      <c r="R141" s="133">
        <f>R142+R162+R194+R209+R251+R326+R345+R383</f>
        <v>1.9912499999999995</v>
      </c>
      <c r="T141" s="134">
        <f>T142+T162+T194+T209+T251+T326+T345+T383</f>
        <v>2.3256600000000001</v>
      </c>
      <c r="AR141" s="128" t="s">
        <v>84</v>
      </c>
      <c r="AT141" s="135" t="s">
        <v>74</v>
      </c>
      <c r="AU141" s="135" t="s">
        <v>75</v>
      </c>
      <c r="AY141" s="128" t="s">
        <v>307</v>
      </c>
      <c r="BK141" s="136">
        <f>BK142+BK162+BK194+BK209+BK251+BK326+BK345+BK383</f>
        <v>0</v>
      </c>
    </row>
    <row r="142" spans="2:65" s="11" customFormat="1" ht="22.9" customHeight="1">
      <c r="B142" s="127"/>
      <c r="D142" s="128" t="s">
        <v>74</v>
      </c>
      <c r="E142" s="137" t="s">
        <v>1234</v>
      </c>
      <c r="F142" s="137" t="s">
        <v>1235</v>
      </c>
      <c r="I142" s="130"/>
      <c r="J142" s="138">
        <f>BK142</f>
        <v>0</v>
      </c>
      <c r="L142" s="127"/>
      <c r="M142" s="132"/>
      <c r="P142" s="133">
        <f>SUM(P143:P161)</f>
        <v>0</v>
      </c>
      <c r="R142" s="133">
        <f>SUM(R143:R161)</f>
        <v>0.23594999999999999</v>
      </c>
      <c r="T142" s="134">
        <f>SUM(T143:T161)</f>
        <v>0</v>
      </c>
      <c r="AR142" s="128" t="s">
        <v>84</v>
      </c>
      <c r="AT142" s="135" t="s">
        <v>74</v>
      </c>
      <c r="AU142" s="135" t="s">
        <v>82</v>
      </c>
      <c r="AY142" s="128" t="s">
        <v>307</v>
      </c>
      <c r="BK142" s="136">
        <f>SUM(BK143:BK161)</f>
        <v>0</v>
      </c>
    </row>
    <row r="143" spans="2:65" s="1" customFormat="1" ht="33" customHeight="1">
      <c r="B143" s="33"/>
      <c r="C143" s="177" t="s">
        <v>82</v>
      </c>
      <c r="D143" s="177" t="s">
        <v>390</v>
      </c>
      <c r="E143" s="178" t="s">
        <v>4698</v>
      </c>
      <c r="F143" s="179" t="s">
        <v>4699</v>
      </c>
      <c r="G143" s="180" t="s">
        <v>398</v>
      </c>
      <c r="H143" s="181">
        <v>225</v>
      </c>
      <c r="I143" s="182"/>
      <c r="J143" s="183">
        <f>ROUND(I143*H143,2)</f>
        <v>0</v>
      </c>
      <c r="K143" s="179" t="s">
        <v>1</v>
      </c>
      <c r="L143" s="184"/>
      <c r="M143" s="185" t="s">
        <v>1</v>
      </c>
      <c r="N143" s="186" t="s">
        <v>40</v>
      </c>
      <c r="P143" s="148">
        <f>O143*H143</f>
        <v>0</v>
      </c>
      <c r="Q143" s="148">
        <v>2.0000000000000001E-4</v>
      </c>
      <c r="R143" s="148">
        <f>Q143*H143</f>
        <v>4.5000000000000005E-2</v>
      </c>
      <c r="S143" s="148">
        <v>0</v>
      </c>
      <c r="T143" s="149">
        <f>S143*H143</f>
        <v>0</v>
      </c>
      <c r="AR143" s="150" t="s">
        <v>524</v>
      </c>
      <c r="AT143" s="150" t="s">
        <v>390</v>
      </c>
      <c r="AU143" s="150" t="s">
        <v>84</v>
      </c>
      <c r="AY143" s="18" t="s">
        <v>307</v>
      </c>
      <c r="BE143" s="151">
        <f>IF(N143="základní",J143,0)</f>
        <v>0</v>
      </c>
      <c r="BF143" s="151">
        <f>IF(N143="snížená",J143,0)</f>
        <v>0</v>
      </c>
      <c r="BG143" s="151">
        <f>IF(N143="zákl. přenesená",J143,0)</f>
        <v>0</v>
      </c>
      <c r="BH143" s="151">
        <f>IF(N143="sníž. přenesená",J143,0)</f>
        <v>0</v>
      </c>
      <c r="BI143" s="151">
        <f>IF(N143="nulová",J143,0)</f>
        <v>0</v>
      </c>
      <c r="BJ143" s="18" t="s">
        <v>82</v>
      </c>
      <c r="BK143" s="151">
        <f>ROUND(I143*H143,2)</f>
        <v>0</v>
      </c>
      <c r="BL143" s="18" t="s">
        <v>417</v>
      </c>
      <c r="BM143" s="150" t="s">
        <v>5266</v>
      </c>
    </row>
    <row r="144" spans="2:65" s="1" customFormat="1" ht="29.25">
      <c r="B144" s="33"/>
      <c r="D144" s="152" t="s">
        <v>316</v>
      </c>
      <c r="F144" s="153" t="s">
        <v>4701</v>
      </c>
      <c r="I144" s="154"/>
      <c r="L144" s="33"/>
      <c r="M144" s="155"/>
      <c r="T144" s="57"/>
      <c r="AT144" s="18" t="s">
        <v>316</v>
      </c>
      <c r="AU144" s="18" t="s">
        <v>84</v>
      </c>
    </row>
    <row r="145" spans="2:65" s="1" customFormat="1" ht="37.9" customHeight="1">
      <c r="B145" s="33"/>
      <c r="C145" s="177" t="s">
        <v>84</v>
      </c>
      <c r="D145" s="177" t="s">
        <v>390</v>
      </c>
      <c r="E145" s="178" t="s">
        <v>4702</v>
      </c>
      <c r="F145" s="179" t="s">
        <v>4703</v>
      </c>
      <c r="G145" s="180" t="s">
        <v>398</v>
      </c>
      <c r="H145" s="181">
        <v>180</v>
      </c>
      <c r="I145" s="182"/>
      <c r="J145" s="183">
        <f>ROUND(I145*H145,2)</f>
        <v>0</v>
      </c>
      <c r="K145" s="179" t="s">
        <v>1</v>
      </c>
      <c r="L145" s="184"/>
      <c r="M145" s="185" t="s">
        <v>1</v>
      </c>
      <c r="N145" s="186" t="s">
        <v>40</v>
      </c>
      <c r="P145" s="148">
        <f>O145*H145</f>
        <v>0</v>
      </c>
      <c r="Q145" s="148">
        <v>2.4000000000000001E-4</v>
      </c>
      <c r="R145" s="148">
        <f>Q145*H145</f>
        <v>4.3200000000000002E-2</v>
      </c>
      <c r="S145" s="148">
        <v>0</v>
      </c>
      <c r="T145" s="149">
        <f>S145*H145</f>
        <v>0</v>
      </c>
      <c r="AR145" s="150" t="s">
        <v>524</v>
      </c>
      <c r="AT145" s="150" t="s">
        <v>390</v>
      </c>
      <c r="AU145" s="150" t="s">
        <v>84</v>
      </c>
      <c r="AY145" s="18" t="s">
        <v>307</v>
      </c>
      <c r="BE145" s="151">
        <f>IF(N145="základní",J145,0)</f>
        <v>0</v>
      </c>
      <c r="BF145" s="151">
        <f>IF(N145="snížená",J145,0)</f>
        <v>0</v>
      </c>
      <c r="BG145" s="151">
        <f>IF(N145="zákl. přenesená",J145,0)</f>
        <v>0</v>
      </c>
      <c r="BH145" s="151">
        <f>IF(N145="sníž. přenesená",J145,0)</f>
        <v>0</v>
      </c>
      <c r="BI145" s="151">
        <f>IF(N145="nulová",J145,0)</f>
        <v>0</v>
      </c>
      <c r="BJ145" s="18" t="s">
        <v>82</v>
      </c>
      <c r="BK145" s="151">
        <f>ROUND(I145*H145,2)</f>
        <v>0</v>
      </c>
      <c r="BL145" s="18" t="s">
        <v>417</v>
      </c>
      <c r="BM145" s="150" t="s">
        <v>5267</v>
      </c>
    </row>
    <row r="146" spans="2:65" s="1" customFormat="1" ht="29.25">
      <c r="B146" s="33"/>
      <c r="D146" s="152" t="s">
        <v>316</v>
      </c>
      <c r="F146" s="153" t="s">
        <v>4705</v>
      </c>
      <c r="I146" s="154"/>
      <c r="L146" s="33"/>
      <c r="M146" s="155"/>
      <c r="T146" s="57"/>
      <c r="AT146" s="18" t="s">
        <v>316</v>
      </c>
      <c r="AU146" s="18" t="s">
        <v>84</v>
      </c>
    </row>
    <row r="147" spans="2:65" s="1" customFormat="1" ht="33" customHeight="1">
      <c r="B147" s="33"/>
      <c r="C147" s="139" t="s">
        <v>163</v>
      </c>
      <c r="D147" s="139" t="s">
        <v>309</v>
      </c>
      <c r="E147" s="140" t="s">
        <v>4706</v>
      </c>
      <c r="F147" s="141" t="s">
        <v>4707</v>
      </c>
      <c r="G147" s="142" t="s">
        <v>398</v>
      </c>
      <c r="H147" s="143">
        <v>230</v>
      </c>
      <c r="I147" s="144"/>
      <c r="J147" s="145">
        <f>ROUND(I147*H147,2)</f>
        <v>0</v>
      </c>
      <c r="K147" s="141" t="s">
        <v>313</v>
      </c>
      <c r="L147" s="33"/>
      <c r="M147" s="146" t="s">
        <v>1</v>
      </c>
      <c r="N147" s="147" t="s">
        <v>40</v>
      </c>
      <c r="P147" s="148">
        <f>O147*H147</f>
        <v>0</v>
      </c>
      <c r="Q147" s="148">
        <v>1.9000000000000001E-4</v>
      </c>
      <c r="R147" s="148">
        <f>Q147*H147</f>
        <v>4.3700000000000003E-2</v>
      </c>
      <c r="S147" s="148">
        <v>0</v>
      </c>
      <c r="T147" s="149">
        <f>S147*H147</f>
        <v>0</v>
      </c>
      <c r="AR147" s="150" t="s">
        <v>417</v>
      </c>
      <c r="AT147" s="150" t="s">
        <v>309</v>
      </c>
      <c r="AU147" s="150" t="s">
        <v>84</v>
      </c>
      <c r="AY147" s="18" t="s">
        <v>307</v>
      </c>
      <c r="BE147" s="151">
        <f>IF(N147="základní",J147,0)</f>
        <v>0</v>
      </c>
      <c r="BF147" s="151">
        <f>IF(N147="snížená",J147,0)</f>
        <v>0</v>
      </c>
      <c r="BG147" s="151">
        <f>IF(N147="zákl. přenesená",J147,0)</f>
        <v>0</v>
      </c>
      <c r="BH147" s="151">
        <f>IF(N147="sníž. přenesená",J147,0)</f>
        <v>0</v>
      </c>
      <c r="BI147" s="151">
        <f>IF(N147="nulová",J147,0)</f>
        <v>0</v>
      </c>
      <c r="BJ147" s="18" t="s">
        <v>82</v>
      </c>
      <c r="BK147" s="151">
        <f>ROUND(I147*H147,2)</f>
        <v>0</v>
      </c>
      <c r="BL147" s="18" t="s">
        <v>417</v>
      </c>
      <c r="BM147" s="150" t="s">
        <v>5268</v>
      </c>
    </row>
    <row r="148" spans="2:65" s="1" customFormat="1" ht="39">
      <c r="B148" s="33"/>
      <c r="D148" s="152" t="s">
        <v>316</v>
      </c>
      <c r="F148" s="153" t="s">
        <v>4709</v>
      </c>
      <c r="I148" s="154"/>
      <c r="L148" s="33"/>
      <c r="M148" s="155"/>
      <c r="T148" s="57"/>
      <c r="AT148" s="18" t="s">
        <v>316</v>
      </c>
      <c r="AU148" s="18" t="s">
        <v>84</v>
      </c>
    </row>
    <row r="149" spans="2:65" s="1" customFormat="1" ht="24.2" customHeight="1">
      <c r="B149" s="33"/>
      <c r="C149" s="177" t="s">
        <v>314</v>
      </c>
      <c r="D149" s="177" t="s">
        <v>390</v>
      </c>
      <c r="E149" s="178" t="s">
        <v>4713</v>
      </c>
      <c r="F149" s="179" t="s">
        <v>4714</v>
      </c>
      <c r="G149" s="180" t="s">
        <v>398</v>
      </c>
      <c r="H149" s="181">
        <v>200</v>
      </c>
      <c r="I149" s="182"/>
      <c r="J149" s="183">
        <f>ROUND(I149*H149,2)</f>
        <v>0</v>
      </c>
      <c r="K149" s="179" t="s">
        <v>313</v>
      </c>
      <c r="L149" s="184"/>
      <c r="M149" s="185" t="s">
        <v>1</v>
      </c>
      <c r="N149" s="186" t="s">
        <v>40</v>
      </c>
      <c r="P149" s="148">
        <f>O149*H149</f>
        <v>0</v>
      </c>
      <c r="Q149" s="148">
        <v>2.9E-4</v>
      </c>
      <c r="R149" s="148">
        <f>Q149*H149</f>
        <v>5.8000000000000003E-2</v>
      </c>
      <c r="S149" s="148">
        <v>0</v>
      </c>
      <c r="T149" s="149">
        <f>S149*H149</f>
        <v>0</v>
      </c>
      <c r="AR149" s="150" t="s">
        <v>524</v>
      </c>
      <c r="AT149" s="150" t="s">
        <v>390</v>
      </c>
      <c r="AU149" s="150" t="s">
        <v>84</v>
      </c>
      <c r="AY149" s="18" t="s">
        <v>307</v>
      </c>
      <c r="BE149" s="151">
        <f>IF(N149="základní",J149,0)</f>
        <v>0</v>
      </c>
      <c r="BF149" s="151">
        <f>IF(N149="snížená",J149,0)</f>
        <v>0</v>
      </c>
      <c r="BG149" s="151">
        <f>IF(N149="zákl. přenesená",J149,0)</f>
        <v>0</v>
      </c>
      <c r="BH149" s="151">
        <f>IF(N149="sníž. přenesená",J149,0)</f>
        <v>0</v>
      </c>
      <c r="BI149" s="151">
        <f>IF(N149="nulová",J149,0)</f>
        <v>0</v>
      </c>
      <c r="BJ149" s="18" t="s">
        <v>82</v>
      </c>
      <c r="BK149" s="151">
        <f>ROUND(I149*H149,2)</f>
        <v>0</v>
      </c>
      <c r="BL149" s="18" t="s">
        <v>417</v>
      </c>
      <c r="BM149" s="150" t="s">
        <v>5269</v>
      </c>
    </row>
    <row r="150" spans="2:65" s="1" customFormat="1" ht="19.5">
      <c r="B150" s="33"/>
      <c r="D150" s="152" t="s">
        <v>316</v>
      </c>
      <c r="F150" s="153" t="s">
        <v>4714</v>
      </c>
      <c r="I150" s="154"/>
      <c r="L150" s="33"/>
      <c r="M150" s="155"/>
      <c r="T150" s="57"/>
      <c r="AT150" s="18" t="s">
        <v>316</v>
      </c>
      <c r="AU150" s="18" t="s">
        <v>84</v>
      </c>
    </row>
    <row r="151" spans="2:65" s="1" customFormat="1" ht="24.2" customHeight="1">
      <c r="B151" s="33"/>
      <c r="C151" s="177" t="s">
        <v>345</v>
      </c>
      <c r="D151" s="177" t="s">
        <v>390</v>
      </c>
      <c r="E151" s="178" t="s">
        <v>4719</v>
      </c>
      <c r="F151" s="179" t="s">
        <v>4720</v>
      </c>
      <c r="G151" s="180" t="s">
        <v>398</v>
      </c>
      <c r="H151" s="181">
        <v>15</v>
      </c>
      <c r="I151" s="182"/>
      <c r="J151" s="183">
        <f>ROUND(I151*H151,2)</f>
        <v>0</v>
      </c>
      <c r="K151" s="179" t="s">
        <v>313</v>
      </c>
      <c r="L151" s="184"/>
      <c r="M151" s="185" t="s">
        <v>1</v>
      </c>
      <c r="N151" s="186" t="s">
        <v>40</v>
      </c>
      <c r="P151" s="148">
        <f>O151*H151</f>
        <v>0</v>
      </c>
      <c r="Q151" s="148">
        <v>7.2000000000000005E-4</v>
      </c>
      <c r="R151" s="148">
        <f>Q151*H151</f>
        <v>1.0800000000000001E-2</v>
      </c>
      <c r="S151" s="148">
        <v>0</v>
      </c>
      <c r="T151" s="149">
        <f>S151*H151</f>
        <v>0</v>
      </c>
      <c r="AR151" s="150" t="s">
        <v>524</v>
      </c>
      <c r="AT151" s="150" t="s">
        <v>390</v>
      </c>
      <c r="AU151" s="150" t="s">
        <v>84</v>
      </c>
      <c r="AY151" s="18" t="s">
        <v>307</v>
      </c>
      <c r="BE151" s="151">
        <f>IF(N151="základní",J151,0)</f>
        <v>0</v>
      </c>
      <c r="BF151" s="151">
        <f>IF(N151="snížená",J151,0)</f>
        <v>0</v>
      </c>
      <c r="BG151" s="151">
        <f>IF(N151="zákl. přenesená",J151,0)</f>
        <v>0</v>
      </c>
      <c r="BH151" s="151">
        <f>IF(N151="sníž. přenesená",J151,0)</f>
        <v>0</v>
      </c>
      <c r="BI151" s="151">
        <f>IF(N151="nulová",J151,0)</f>
        <v>0</v>
      </c>
      <c r="BJ151" s="18" t="s">
        <v>82</v>
      </c>
      <c r="BK151" s="151">
        <f>ROUND(I151*H151,2)</f>
        <v>0</v>
      </c>
      <c r="BL151" s="18" t="s">
        <v>417</v>
      </c>
      <c r="BM151" s="150" t="s">
        <v>5270</v>
      </c>
    </row>
    <row r="152" spans="2:65" s="1" customFormat="1" ht="19.5">
      <c r="B152" s="33"/>
      <c r="D152" s="152" t="s">
        <v>316</v>
      </c>
      <c r="F152" s="153" t="s">
        <v>4720</v>
      </c>
      <c r="I152" s="154"/>
      <c r="L152" s="33"/>
      <c r="M152" s="155"/>
      <c r="T152" s="57"/>
      <c r="AT152" s="18" t="s">
        <v>316</v>
      </c>
      <c r="AU152" s="18" t="s">
        <v>84</v>
      </c>
    </row>
    <row r="153" spans="2:65" s="1" customFormat="1" ht="24.2" customHeight="1">
      <c r="B153" s="33"/>
      <c r="C153" s="177" t="s">
        <v>352</v>
      </c>
      <c r="D153" s="177" t="s">
        <v>390</v>
      </c>
      <c r="E153" s="178" t="s">
        <v>4722</v>
      </c>
      <c r="F153" s="179" t="s">
        <v>4723</v>
      </c>
      <c r="G153" s="180" t="s">
        <v>398</v>
      </c>
      <c r="H153" s="181">
        <v>15</v>
      </c>
      <c r="I153" s="182"/>
      <c r="J153" s="183">
        <f>ROUND(I153*H153,2)</f>
        <v>0</v>
      </c>
      <c r="K153" s="179" t="s">
        <v>313</v>
      </c>
      <c r="L153" s="184"/>
      <c r="M153" s="185" t="s">
        <v>1</v>
      </c>
      <c r="N153" s="186" t="s">
        <v>40</v>
      </c>
      <c r="P153" s="148">
        <f>O153*H153</f>
        <v>0</v>
      </c>
      <c r="Q153" s="148">
        <v>8.3000000000000001E-4</v>
      </c>
      <c r="R153" s="148">
        <f>Q153*H153</f>
        <v>1.2449999999999999E-2</v>
      </c>
      <c r="S153" s="148">
        <v>0</v>
      </c>
      <c r="T153" s="149">
        <f>S153*H153</f>
        <v>0</v>
      </c>
      <c r="AR153" s="150" t="s">
        <v>524</v>
      </c>
      <c r="AT153" s="150" t="s">
        <v>390</v>
      </c>
      <c r="AU153" s="150" t="s">
        <v>84</v>
      </c>
      <c r="AY153" s="18" t="s">
        <v>307</v>
      </c>
      <c r="BE153" s="151">
        <f>IF(N153="základní",J153,0)</f>
        <v>0</v>
      </c>
      <c r="BF153" s="151">
        <f>IF(N153="snížená",J153,0)</f>
        <v>0</v>
      </c>
      <c r="BG153" s="151">
        <f>IF(N153="zákl. přenesená",J153,0)</f>
        <v>0</v>
      </c>
      <c r="BH153" s="151">
        <f>IF(N153="sníž. přenesená",J153,0)</f>
        <v>0</v>
      </c>
      <c r="BI153" s="151">
        <f>IF(N153="nulová",J153,0)</f>
        <v>0</v>
      </c>
      <c r="BJ153" s="18" t="s">
        <v>82</v>
      </c>
      <c r="BK153" s="151">
        <f>ROUND(I153*H153,2)</f>
        <v>0</v>
      </c>
      <c r="BL153" s="18" t="s">
        <v>417</v>
      </c>
      <c r="BM153" s="150" t="s">
        <v>5271</v>
      </c>
    </row>
    <row r="154" spans="2:65" s="1" customFormat="1" ht="19.5">
      <c r="B154" s="33"/>
      <c r="D154" s="152" t="s">
        <v>316</v>
      </c>
      <c r="F154" s="153" t="s">
        <v>4723</v>
      </c>
      <c r="I154" s="154"/>
      <c r="L154" s="33"/>
      <c r="M154" s="155"/>
      <c r="T154" s="57"/>
      <c r="AT154" s="18" t="s">
        <v>316</v>
      </c>
      <c r="AU154" s="18" t="s">
        <v>84</v>
      </c>
    </row>
    <row r="155" spans="2:65" s="1" customFormat="1" ht="33" customHeight="1">
      <c r="B155" s="33"/>
      <c r="C155" s="139" t="s">
        <v>361</v>
      </c>
      <c r="D155" s="139" t="s">
        <v>309</v>
      </c>
      <c r="E155" s="140" t="s">
        <v>4725</v>
      </c>
      <c r="F155" s="141" t="s">
        <v>4726</v>
      </c>
      <c r="G155" s="142" t="s">
        <v>398</v>
      </c>
      <c r="H155" s="143">
        <v>15</v>
      </c>
      <c r="I155" s="144"/>
      <c r="J155" s="145">
        <f>ROUND(I155*H155,2)</f>
        <v>0</v>
      </c>
      <c r="K155" s="141" t="s">
        <v>313</v>
      </c>
      <c r="L155" s="33"/>
      <c r="M155" s="146" t="s">
        <v>1</v>
      </c>
      <c r="N155" s="147" t="s">
        <v>40</v>
      </c>
      <c r="P155" s="148">
        <f>O155*H155</f>
        <v>0</v>
      </c>
      <c r="Q155" s="148">
        <v>2.7E-4</v>
      </c>
      <c r="R155" s="148">
        <f>Q155*H155</f>
        <v>4.0499999999999998E-3</v>
      </c>
      <c r="S155" s="148">
        <v>0</v>
      </c>
      <c r="T155" s="149">
        <f>S155*H155</f>
        <v>0</v>
      </c>
      <c r="AR155" s="150" t="s">
        <v>417</v>
      </c>
      <c r="AT155" s="150" t="s">
        <v>309</v>
      </c>
      <c r="AU155" s="150" t="s">
        <v>84</v>
      </c>
      <c r="AY155" s="18" t="s">
        <v>307</v>
      </c>
      <c r="BE155" s="151">
        <f>IF(N155="základní",J155,0)</f>
        <v>0</v>
      </c>
      <c r="BF155" s="151">
        <f>IF(N155="snížená",J155,0)</f>
        <v>0</v>
      </c>
      <c r="BG155" s="151">
        <f>IF(N155="zákl. přenesená",J155,0)</f>
        <v>0</v>
      </c>
      <c r="BH155" s="151">
        <f>IF(N155="sníž. přenesená",J155,0)</f>
        <v>0</v>
      </c>
      <c r="BI155" s="151">
        <f>IF(N155="nulová",J155,0)</f>
        <v>0</v>
      </c>
      <c r="BJ155" s="18" t="s">
        <v>82</v>
      </c>
      <c r="BK155" s="151">
        <f>ROUND(I155*H155,2)</f>
        <v>0</v>
      </c>
      <c r="BL155" s="18" t="s">
        <v>417</v>
      </c>
      <c r="BM155" s="150" t="s">
        <v>5272</v>
      </c>
    </row>
    <row r="156" spans="2:65" s="1" customFormat="1" ht="39">
      <c r="B156" s="33"/>
      <c r="D156" s="152" t="s">
        <v>316</v>
      </c>
      <c r="F156" s="153" t="s">
        <v>4728</v>
      </c>
      <c r="I156" s="154"/>
      <c r="L156" s="33"/>
      <c r="M156" s="155"/>
      <c r="T156" s="57"/>
      <c r="AT156" s="18" t="s">
        <v>316</v>
      </c>
      <c r="AU156" s="18" t="s">
        <v>84</v>
      </c>
    </row>
    <row r="157" spans="2:65" s="1" customFormat="1" ht="24.2" customHeight="1">
      <c r="B157" s="33"/>
      <c r="C157" s="177" t="s">
        <v>369</v>
      </c>
      <c r="D157" s="177" t="s">
        <v>390</v>
      </c>
      <c r="E157" s="178" t="s">
        <v>5273</v>
      </c>
      <c r="F157" s="179" t="s">
        <v>5274</v>
      </c>
      <c r="G157" s="180" t="s">
        <v>398</v>
      </c>
      <c r="H157" s="181">
        <v>15</v>
      </c>
      <c r="I157" s="182"/>
      <c r="J157" s="183">
        <f>ROUND(I157*H157,2)</f>
        <v>0</v>
      </c>
      <c r="K157" s="179" t="s">
        <v>313</v>
      </c>
      <c r="L157" s="184"/>
      <c r="M157" s="185" t="s">
        <v>1</v>
      </c>
      <c r="N157" s="186" t="s">
        <v>40</v>
      </c>
      <c r="P157" s="148">
        <f>O157*H157</f>
        <v>0</v>
      </c>
      <c r="Q157" s="148">
        <v>1.25E-3</v>
      </c>
      <c r="R157" s="148">
        <f>Q157*H157</f>
        <v>1.8749999999999999E-2</v>
      </c>
      <c r="S157" s="148">
        <v>0</v>
      </c>
      <c r="T157" s="149">
        <f>S157*H157</f>
        <v>0</v>
      </c>
      <c r="AR157" s="150" t="s">
        <v>524</v>
      </c>
      <c r="AT157" s="150" t="s">
        <v>390</v>
      </c>
      <c r="AU157" s="150" t="s">
        <v>84</v>
      </c>
      <c r="AY157" s="18" t="s">
        <v>307</v>
      </c>
      <c r="BE157" s="151">
        <f>IF(N157="základní",J157,0)</f>
        <v>0</v>
      </c>
      <c r="BF157" s="151">
        <f>IF(N157="snížená",J157,0)</f>
        <v>0</v>
      </c>
      <c r="BG157" s="151">
        <f>IF(N157="zákl. přenesená",J157,0)</f>
        <v>0</v>
      </c>
      <c r="BH157" s="151">
        <f>IF(N157="sníž. přenesená",J157,0)</f>
        <v>0</v>
      </c>
      <c r="BI157" s="151">
        <f>IF(N157="nulová",J157,0)</f>
        <v>0</v>
      </c>
      <c r="BJ157" s="18" t="s">
        <v>82</v>
      </c>
      <c r="BK157" s="151">
        <f>ROUND(I157*H157,2)</f>
        <v>0</v>
      </c>
      <c r="BL157" s="18" t="s">
        <v>417</v>
      </c>
      <c r="BM157" s="150" t="s">
        <v>5275</v>
      </c>
    </row>
    <row r="158" spans="2:65" s="1" customFormat="1" ht="19.5">
      <c r="B158" s="33"/>
      <c r="D158" s="152" t="s">
        <v>316</v>
      </c>
      <c r="F158" s="153" t="s">
        <v>5274</v>
      </c>
      <c r="I158" s="154"/>
      <c r="L158" s="33"/>
      <c r="M158" s="155"/>
      <c r="T158" s="57"/>
      <c r="AT158" s="18" t="s">
        <v>316</v>
      </c>
      <c r="AU158" s="18" t="s">
        <v>84</v>
      </c>
    </row>
    <row r="159" spans="2:65" s="1" customFormat="1" ht="37.9" customHeight="1">
      <c r="B159" s="33"/>
      <c r="C159" s="139" t="s">
        <v>385</v>
      </c>
      <c r="D159" s="139" t="s">
        <v>309</v>
      </c>
      <c r="E159" s="140" t="s">
        <v>5276</v>
      </c>
      <c r="F159" s="141" t="s">
        <v>5277</v>
      </c>
      <c r="G159" s="142" t="s">
        <v>312</v>
      </c>
      <c r="H159" s="143">
        <v>1.62</v>
      </c>
      <c r="I159" s="144"/>
      <c r="J159" s="145">
        <f>ROUND(I159*H159,2)</f>
        <v>0</v>
      </c>
      <c r="K159" s="141" t="s">
        <v>1</v>
      </c>
      <c r="L159" s="33"/>
      <c r="M159" s="146" t="s">
        <v>1</v>
      </c>
      <c r="N159" s="147" t="s">
        <v>40</v>
      </c>
      <c r="P159" s="148">
        <f>O159*H159</f>
        <v>0</v>
      </c>
      <c r="Q159" s="148">
        <v>0</v>
      </c>
      <c r="R159" s="148">
        <f>Q159*H159</f>
        <v>0</v>
      </c>
      <c r="S159" s="148">
        <v>0</v>
      </c>
      <c r="T159" s="149">
        <f>S159*H159</f>
        <v>0</v>
      </c>
      <c r="AR159" s="150" t="s">
        <v>417</v>
      </c>
      <c r="AT159" s="150" t="s">
        <v>309</v>
      </c>
      <c r="AU159" s="150" t="s">
        <v>84</v>
      </c>
      <c r="AY159" s="18" t="s">
        <v>307</v>
      </c>
      <c r="BE159" s="151">
        <f>IF(N159="základní",J159,0)</f>
        <v>0</v>
      </c>
      <c r="BF159" s="151">
        <f>IF(N159="snížená",J159,0)</f>
        <v>0</v>
      </c>
      <c r="BG159" s="151">
        <f>IF(N159="zákl. přenesená",J159,0)</f>
        <v>0</v>
      </c>
      <c r="BH159" s="151">
        <f>IF(N159="sníž. přenesená",J159,0)</f>
        <v>0</v>
      </c>
      <c r="BI159" s="151">
        <f>IF(N159="nulová",J159,0)</f>
        <v>0</v>
      </c>
      <c r="BJ159" s="18" t="s">
        <v>82</v>
      </c>
      <c r="BK159" s="151">
        <f>ROUND(I159*H159,2)</f>
        <v>0</v>
      </c>
      <c r="BL159" s="18" t="s">
        <v>417</v>
      </c>
      <c r="BM159" s="150" t="s">
        <v>5278</v>
      </c>
    </row>
    <row r="160" spans="2:65" s="1" customFormat="1" ht="19.5">
      <c r="B160" s="33"/>
      <c r="D160" s="152" t="s">
        <v>316</v>
      </c>
      <c r="F160" s="153" t="s">
        <v>5277</v>
      </c>
      <c r="I160" s="154"/>
      <c r="L160" s="33"/>
      <c r="M160" s="155"/>
      <c r="T160" s="57"/>
      <c r="AT160" s="18" t="s">
        <v>316</v>
      </c>
      <c r="AU160" s="18" t="s">
        <v>84</v>
      </c>
    </row>
    <row r="161" spans="2:65" s="13" customFormat="1" ht="11.25">
      <c r="B161" s="162"/>
      <c r="D161" s="152" t="s">
        <v>318</v>
      </c>
      <c r="E161" s="163" t="s">
        <v>1</v>
      </c>
      <c r="F161" s="164" t="s">
        <v>5279</v>
      </c>
      <c r="H161" s="165">
        <v>1.62</v>
      </c>
      <c r="I161" s="166"/>
      <c r="L161" s="162"/>
      <c r="M161" s="167"/>
      <c r="T161" s="168"/>
      <c r="AT161" s="163" t="s">
        <v>318</v>
      </c>
      <c r="AU161" s="163" t="s">
        <v>84</v>
      </c>
      <c r="AV161" s="13" t="s">
        <v>84</v>
      </c>
      <c r="AW161" s="13" t="s">
        <v>32</v>
      </c>
      <c r="AX161" s="13" t="s">
        <v>82</v>
      </c>
      <c r="AY161" s="163" t="s">
        <v>307</v>
      </c>
    </row>
    <row r="162" spans="2:65" s="11" customFormat="1" ht="22.9" customHeight="1">
      <c r="B162" s="127"/>
      <c r="D162" s="128" t="s">
        <v>74</v>
      </c>
      <c r="E162" s="137" t="s">
        <v>4743</v>
      </c>
      <c r="F162" s="137" t="s">
        <v>4744</v>
      </c>
      <c r="I162" s="130"/>
      <c r="J162" s="138">
        <f>BK162</f>
        <v>0</v>
      </c>
      <c r="L162" s="127"/>
      <c r="M162" s="132"/>
      <c r="P162" s="133">
        <f>P163+SUM(P164:P166)</f>
        <v>0</v>
      </c>
      <c r="R162" s="133">
        <f>R163+SUM(R164:R166)</f>
        <v>0.19113999999999995</v>
      </c>
      <c r="T162" s="134">
        <f>T163+SUM(T164:T166)</f>
        <v>0</v>
      </c>
      <c r="AR162" s="128" t="s">
        <v>84</v>
      </c>
      <c r="AT162" s="135" t="s">
        <v>74</v>
      </c>
      <c r="AU162" s="135" t="s">
        <v>82</v>
      </c>
      <c r="AY162" s="128" t="s">
        <v>307</v>
      </c>
      <c r="BK162" s="136">
        <f>BK163+SUM(BK164:BK166)</f>
        <v>0</v>
      </c>
    </row>
    <row r="163" spans="2:65" s="1" customFormat="1" ht="16.5" customHeight="1">
      <c r="B163" s="33"/>
      <c r="C163" s="139" t="s">
        <v>1124</v>
      </c>
      <c r="D163" s="139" t="s">
        <v>309</v>
      </c>
      <c r="E163" s="140" t="s">
        <v>4745</v>
      </c>
      <c r="F163" s="141" t="s">
        <v>4746</v>
      </c>
      <c r="G163" s="142" t="s">
        <v>4747</v>
      </c>
      <c r="H163" s="143">
        <v>1</v>
      </c>
      <c r="I163" s="144"/>
      <c r="J163" s="145">
        <f>ROUND(I163*H163,2)</f>
        <v>0</v>
      </c>
      <c r="K163" s="141" t="s">
        <v>1</v>
      </c>
      <c r="L163" s="33"/>
      <c r="M163" s="146" t="s">
        <v>1</v>
      </c>
      <c r="N163" s="147" t="s">
        <v>40</v>
      </c>
      <c r="P163" s="148">
        <f>O163*H163</f>
        <v>0</v>
      </c>
      <c r="Q163" s="148">
        <v>0</v>
      </c>
      <c r="R163" s="148">
        <f>Q163*H163</f>
        <v>0</v>
      </c>
      <c r="S163" s="148">
        <v>0</v>
      </c>
      <c r="T163" s="149">
        <f>S163*H163</f>
        <v>0</v>
      </c>
      <c r="AR163" s="150" t="s">
        <v>417</v>
      </c>
      <c r="AT163" s="150" t="s">
        <v>309</v>
      </c>
      <c r="AU163" s="150" t="s">
        <v>84</v>
      </c>
      <c r="AY163" s="18" t="s">
        <v>307</v>
      </c>
      <c r="BE163" s="151">
        <f>IF(N163="základní",J163,0)</f>
        <v>0</v>
      </c>
      <c r="BF163" s="151">
        <f>IF(N163="snížená",J163,0)</f>
        <v>0</v>
      </c>
      <c r="BG163" s="151">
        <f>IF(N163="zákl. přenesená",J163,0)</f>
        <v>0</v>
      </c>
      <c r="BH163" s="151">
        <f>IF(N163="sníž. přenesená",J163,0)</f>
        <v>0</v>
      </c>
      <c r="BI163" s="151">
        <f>IF(N163="nulová",J163,0)</f>
        <v>0</v>
      </c>
      <c r="BJ163" s="18" t="s">
        <v>82</v>
      </c>
      <c r="BK163" s="151">
        <f>ROUND(I163*H163,2)</f>
        <v>0</v>
      </c>
      <c r="BL163" s="18" t="s">
        <v>417</v>
      </c>
      <c r="BM163" s="150" t="s">
        <v>5280</v>
      </c>
    </row>
    <row r="164" spans="2:65" s="1" customFormat="1" ht="11.25">
      <c r="B164" s="33"/>
      <c r="D164" s="152" t="s">
        <v>316</v>
      </c>
      <c r="F164" s="153" t="s">
        <v>4746</v>
      </c>
      <c r="I164" s="154"/>
      <c r="L164" s="33"/>
      <c r="M164" s="155"/>
      <c r="T164" s="57"/>
      <c r="AT164" s="18" t="s">
        <v>316</v>
      </c>
      <c r="AU164" s="18" t="s">
        <v>84</v>
      </c>
    </row>
    <row r="165" spans="2:65" s="1" customFormat="1" ht="19.5">
      <c r="B165" s="33"/>
      <c r="D165" s="152" t="s">
        <v>357</v>
      </c>
      <c r="F165" s="176" t="s">
        <v>5281</v>
      </c>
      <c r="I165" s="154"/>
      <c r="L165" s="33"/>
      <c r="M165" s="155"/>
      <c r="T165" s="57"/>
      <c r="AT165" s="18" t="s">
        <v>357</v>
      </c>
      <c r="AU165" s="18" t="s">
        <v>84</v>
      </c>
    </row>
    <row r="166" spans="2:65" s="11" customFormat="1" ht="20.85" customHeight="1">
      <c r="B166" s="127"/>
      <c r="D166" s="128" t="s">
        <v>74</v>
      </c>
      <c r="E166" s="137" t="s">
        <v>5282</v>
      </c>
      <c r="F166" s="137" t="s">
        <v>5283</v>
      </c>
      <c r="I166" s="130"/>
      <c r="J166" s="138">
        <f>BK166</f>
        <v>0</v>
      </c>
      <c r="L166" s="127"/>
      <c r="M166" s="132"/>
      <c r="P166" s="133">
        <f>SUM(P167:P193)</f>
        <v>0</v>
      </c>
      <c r="R166" s="133">
        <f>SUM(R167:R193)</f>
        <v>0.19113999999999995</v>
      </c>
      <c r="T166" s="134">
        <f>SUM(T167:T193)</f>
        <v>0</v>
      </c>
      <c r="AR166" s="128" t="s">
        <v>82</v>
      </c>
      <c r="AT166" s="135" t="s">
        <v>74</v>
      </c>
      <c r="AU166" s="135" t="s">
        <v>84</v>
      </c>
      <c r="AY166" s="128" t="s">
        <v>307</v>
      </c>
      <c r="BK166" s="136">
        <f>SUM(BK167:BK193)</f>
        <v>0</v>
      </c>
    </row>
    <row r="167" spans="2:65" s="1" customFormat="1" ht="24.2" customHeight="1">
      <c r="B167" s="33"/>
      <c r="C167" s="139" t="s">
        <v>374</v>
      </c>
      <c r="D167" s="139" t="s">
        <v>309</v>
      </c>
      <c r="E167" s="140" t="s">
        <v>4823</v>
      </c>
      <c r="F167" s="141" t="s">
        <v>4824</v>
      </c>
      <c r="G167" s="142" t="s">
        <v>405</v>
      </c>
      <c r="H167" s="143">
        <v>2</v>
      </c>
      <c r="I167" s="144"/>
      <c r="J167" s="145">
        <f>ROUND(I167*H167,2)</f>
        <v>0</v>
      </c>
      <c r="K167" s="141" t="s">
        <v>313</v>
      </c>
      <c r="L167" s="33"/>
      <c r="M167" s="146" t="s">
        <v>1</v>
      </c>
      <c r="N167" s="147" t="s">
        <v>40</v>
      </c>
      <c r="P167" s="148">
        <f>O167*H167</f>
        <v>0</v>
      </c>
      <c r="Q167" s="148">
        <v>3.1809999999999998E-2</v>
      </c>
      <c r="R167" s="148">
        <f>Q167*H167</f>
        <v>6.3619999999999996E-2</v>
      </c>
      <c r="S167" s="148">
        <v>0</v>
      </c>
      <c r="T167" s="149">
        <f>S167*H167</f>
        <v>0</v>
      </c>
      <c r="AR167" s="150" t="s">
        <v>417</v>
      </c>
      <c r="AT167" s="150" t="s">
        <v>309</v>
      </c>
      <c r="AU167" s="150" t="s">
        <v>163</v>
      </c>
      <c r="AY167" s="18" t="s">
        <v>307</v>
      </c>
      <c r="BE167" s="151">
        <f>IF(N167="základní",J167,0)</f>
        <v>0</v>
      </c>
      <c r="BF167" s="151">
        <f>IF(N167="snížená",J167,0)</f>
        <v>0</v>
      </c>
      <c r="BG167" s="151">
        <f>IF(N167="zákl. přenesená",J167,0)</f>
        <v>0</v>
      </c>
      <c r="BH167" s="151">
        <f>IF(N167="sníž. přenesená",J167,0)</f>
        <v>0</v>
      </c>
      <c r="BI167" s="151">
        <f>IF(N167="nulová",J167,0)</f>
        <v>0</v>
      </c>
      <c r="BJ167" s="18" t="s">
        <v>82</v>
      </c>
      <c r="BK167" s="151">
        <f>ROUND(I167*H167,2)</f>
        <v>0</v>
      </c>
      <c r="BL167" s="18" t="s">
        <v>417</v>
      </c>
      <c r="BM167" s="150" t="s">
        <v>5284</v>
      </c>
    </row>
    <row r="168" spans="2:65" s="1" customFormat="1" ht="19.5">
      <c r="B168" s="33"/>
      <c r="D168" s="152" t="s">
        <v>316</v>
      </c>
      <c r="F168" s="153" t="s">
        <v>4826</v>
      </c>
      <c r="I168" s="154"/>
      <c r="L168" s="33"/>
      <c r="M168" s="155"/>
      <c r="T168" s="57"/>
      <c r="AT168" s="18" t="s">
        <v>316</v>
      </c>
      <c r="AU168" s="18" t="s">
        <v>163</v>
      </c>
    </row>
    <row r="169" spans="2:65" s="1" customFormat="1" ht="24.2" customHeight="1">
      <c r="B169" s="33"/>
      <c r="C169" s="139" t="s">
        <v>380</v>
      </c>
      <c r="D169" s="139" t="s">
        <v>309</v>
      </c>
      <c r="E169" s="140" t="s">
        <v>5285</v>
      </c>
      <c r="F169" s="141" t="s">
        <v>5286</v>
      </c>
      <c r="G169" s="142" t="s">
        <v>405</v>
      </c>
      <c r="H169" s="143">
        <v>6</v>
      </c>
      <c r="I169" s="144"/>
      <c r="J169" s="145">
        <f>ROUND(I169*H169,2)</f>
        <v>0</v>
      </c>
      <c r="K169" s="141" t="s">
        <v>313</v>
      </c>
      <c r="L169" s="33"/>
      <c r="M169" s="146" t="s">
        <v>1</v>
      </c>
      <c r="N169" s="147" t="s">
        <v>40</v>
      </c>
      <c r="P169" s="148">
        <f>O169*H169</f>
        <v>0</v>
      </c>
      <c r="Q169" s="148">
        <v>7.92E-3</v>
      </c>
      <c r="R169" s="148">
        <f>Q169*H169</f>
        <v>4.752E-2</v>
      </c>
      <c r="S169" s="148">
        <v>0</v>
      </c>
      <c r="T169" s="149">
        <f>S169*H169</f>
        <v>0</v>
      </c>
      <c r="AR169" s="150" t="s">
        <v>417</v>
      </c>
      <c r="AT169" s="150" t="s">
        <v>309</v>
      </c>
      <c r="AU169" s="150" t="s">
        <v>163</v>
      </c>
      <c r="AY169" s="18" t="s">
        <v>307</v>
      </c>
      <c r="BE169" s="151">
        <f>IF(N169="základní",J169,0)</f>
        <v>0</v>
      </c>
      <c r="BF169" s="151">
        <f>IF(N169="snížená",J169,0)</f>
        <v>0</v>
      </c>
      <c r="BG169" s="151">
        <f>IF(N169="zákl. přenesená",J169,0)</f>
        <v>0</v>
      </c>
      <c r="BH169" s="151">
        <f>IF(N169="sníž. přenesená",J169,0)</f>
        <v>0</v>
      </c>
      <c r="BI169" s="151">
        <f>IF(N169="nulová",J169,0)</f>
        <v>0</v>
      </c>
      <c r="BJ169" s="18" t="s">
        <v>82</v>
      </c>
      <c r="BK169" s="151">
        <f>ROUND(I169*H169,2)</f>
        <v>0</v>
      </c>
      <c r="BL169" s="18" t="s">
        <v>417</v>
      </c>
      <c r="BM169" s="150" t="s">
        <v>5287</v>
      </c>
    </row>
    <row r="170" spans="2:65" s="1" customFormat="1" ht="29.25">
      <c r="B170" s="33"/>
      <c r="D170" s="152" t="s">
        <v>316</v>
      </c>
      <c r="F170" s="153" t="s">
        <v>5288</v>
      </c>
      <c r="I170" s="154"/>
      <c r="L170" s="33"/>
      <c r="M170" s="155"/>
      <c r="T170" s="57"/>
      <c r="AT170" s="18" t="s">
        <v>316</v>
      </c>
      <c r="AU170" s="18" t="s">
        <v>163</v>
      </c>
    </row>
    <row r="171" spans="2:65" s="1" customFormat="1" ht="24.2" customHeight="1">
      <c r="B171" s="33"/>
      <c r="C171" s="139" t="s">
        <v>8</v>
      </c>
      <c r="D171" s="139" t="s">
        <v>309</v>
      </c>
      <c r="E171" s="140" t="s">
        <v>4764</v>
      </c>
      <c r="F171" s="141" t="s">
        <v>4765</v>
      </c>
      <c r="G171" s="142" t="s">
        <v>405</v>
      </c>
      <c r="H171" s="143">
        <v>10</v>
      </c>
      <c r="I171" s="144"/>
      <c r="J171" s="145">
        <f>ROUND(I171*H171,2)</f>
        <v>0</v>
      </c>
      <c r="K171" s="141" t="s">
        <v>313</v>
      </c>
      <c r="L171" s="33"/>
      <c r="M171" s="146" t="s">
        <v>1</v>
      </c>
      <c r="N171" s="147" t="s">
        <v>40</v>
      </c>
      <c r="P171" s="148">
        <f>O171*H171</f>
        <v>0</v>
      </c>
      <c r="Q171" s="148">
        <v>6.7000000000000002E-4</v>
      </c>
      <c r="R171" s="148">
        <f>Q171*H171</f>
        <v>6.7000000000000002E-3</v>
      </c>
      <c r="S171" s="148">
        <v>0</v>
      </c>
      <c r="T171" s="149">
        <f>S171*H171</f>
        <v>0</v>
      </c>
      <c r="AR171" s="150" t="s">
        <v>417</v>
      </c>
      <c r="AT171" s="150" t="s">
        <v>309</v>
      </c>
      <c r="AU171" s="150" t="s">
        <v>163</v>
      </c>
      <c r="AY171" s="18" t="s">
        <v>307</v>
      </c>
      <c r="BE171" s="151">
        <f>IF(N171="základní",J171,0)</f>
        <v>0</v>
      </c>
      <c r="BF171" s="151">
        <f>IF(N171="snížená",J171,0)</f>
        <v>0</v>
      </c>
      <c r="BG171" s="151">
        <f>IF(N171="zákl. přenesená",J171,0)</f>
        <v>0</v>
      </c>
      <c r="BH171" s="151">
        <f>IF(N171="sníž. přenesená",J171,0)</f>
        <v>0</v>
      </c>
      <c r="BI171" s="151">
        <f>IF(N171="nulová",J171,0)</f>
        <v>0</v>
      </c>
      <c r="BJ171" s="18" t="s">
        <v>82</v>
      </c>
      <c r="BK171" s="151">
        <f>ROUND(I171*H171,2)</f>
        <v>0</v>
      </c>
      <c r="BL171" s="18" t="s">
        <v>417</v>
      </c>
      <c r="BM171" s="150" t="s">
        <v>5289</v>
      </c>
    </row>
    <row r="172" spans="2:65" s="1" customFormat="1" ht="19.5">
      <c r="B172" s="33"/>
      <c r="D172" s="152" t="s">
        <v>316</v>
      </c>
      <c r="F172" s="153" t="s">
        <v>4767</v>
      </c>
      <c r="I172" s="154"/>
      <c r="L172" s="33"/>
      <c r="M172" s="155"/>
      <c r="T172" s="57"/>
      <c r="AT172" s="18" t="s">
        <v>316</v>
      </c>
      <c r="AU172" s="18" t="s">
        <v>163</v>
      </c>
    </row>
    <row r="173" spans="2:65" s="1" customFormat="1" ht="24.2" customHeight="1">
      <c r="B173" s="33"/>
      <c r="C173" s="139" t="s">
        <v>395</v>
      </c>
      <c r="D173" s="139" t="s">
        <v>309</v>
      </c>
      <c r="E173" s="140" t="s">
        <v>4772</v>
      </c>
      <c r="F173" s="141" t="s">
        <v>4773</v>
      </c>
      <c r="G173" s="142" t="s">
        <v>405</v>
      </c>
      <c r="H173" s="143">
        <v>2</v>
      </c>
      <c r="I173" s="144"/>
      <c r="J173" s="145">
        <f>ROUND(I173*H173,2)</f>
        <v>0</v>
      </c>
      <c r="K173" s="141" t="s">
        <v>313</v>
      </c>
      <c r="L173" s="33"/>
      <c r="M173" s="146" t="s">
        <v>1</v>
      </c>
      <c r="N173" s="147" t="s">
        <v>40</v>
      </c>
      <c r="P173" s="148">
        <f>O173*H173</f>
        <v>0</v>
      </c>
      <c r="Q173" s="148">
        <v>1.3799999999999999E-3</v>
      </c>
      <c r="R173" s="148">
        <f>Q173*H173</f>
        <v>2.7599999999999999E-3</v>
      </c>
      <c r="S173" s="148">
        <v>0</v>
      </c>
      <c r="T173" s="149">
        <f>S173*H173</f>
        <v>0</v>
      </c>
      <c r="AR173" s="150" t="s">
        <v>417</v>
      </c>
      <c r="AT173" s="150" t="s">
        <v>309</v>
      </c>
      <c r="AU173" s="150" t="s">
        <v>163</v>
      </c>
      <c r="AY173" s="18" t="s">
        <v>307</v>
      </c>
      <c r="BE173" s="151">
        <f>IF(N173="základní",J173,0)</f>
        <v>0</v>
      </c>
      <c r="BF173" s="151">
        <f>IF(N173="snížená",J173,0)</f>
        <v>0</v>
      </c>
      <c r="BG173" s="151">
        <f>IF(N173="zákl. přenesená",J173,0)</f>
        <v>0</v>
      </c>
      <c r="BH173" s="151">
        <f>IF(N173="sníž. přenesená",J173,0)</f>
        <v>0</v>
      </c>
      <c r="BI173" s="151">
        <f>IF(N173="nulová",J173,0)</f>
        <v>0</v>
      </c>
      <c r="BJ173" s="18" t="s">
        <v>82</v>
      </c>
      <c r="BK173" s="151">
        <f>ROUND(I173*H173,2)</f>
        <v>0</v>
      </c>
      <c r="BL173" s="18" t="s">
        <v>417</v>
      </c>
      <c r="BM173" s="150" t="s">
        <v>5290</v>
      </c>
    </row>
    <row r="174" spans="2:65" s="1" customFormat="1" ht="19.5">
      <c r="B174" s="33"/>
      <c r="D174" s="152" t="s">
        <v>316</v>
      </c>
      <c r="F174" s="153" t="s">
        <v>4775</v>
      </c>
      <c r="I174" s="154"/>
      <c r="L174" s="33"/>
      <c r="M174" s="155"/>
      <c r="T174" s="57"/>
      <c r="AT174" s="18" t="s">
        <v>316</v>
      </c>
      <c r="AU174" s="18" t="s">
        <v>163</v>
      </c>
    </row>
    <row r="175" spans="2:65" s="1" customFormat="1" ht="24.2" customHeight="1">
      <c r="B175" s="33"/>
      <c r="C175" s="139" t="s">
        <v>402</v>
      </c>
      <c r="D175" s="139" t="s">
        <v>309</v>
      </c>
      <c r="E175" s="140" t="s">
        <v>4776</v>
      </c>
      <c r="F175" s="141" t="s">
        <v>4777</v>
      </c>
      <c r="G175" s="142" t="s">
        <v>405</v>
      </c>
      <c r="H175" s="143">
        <v>2</v>
      </c>
      <c r="I175" s="144"/>
      <c r="J175" s="145">
        <f>ROUND(I175*H175,2)</f>
        <v>0</v>
      </c>
      <c r="K175" s="141" t="s">
        <v>313</v>
      </c>
      <c r="L175" s="33"/>
      <c r="M175" s="146" t="s">
        <v>1</v>
      </c>
      <c r="N175" s="147" t="s">
        <v>40</v>
      </c>
      <c r="P175" s="148">
        <f>O175*H175</f>
        <v>0</v>
      </c>
      <c r="Q175" s="148">
        <v>1.6999999999999999E-3</v>
      </c>
      <c r="R175" s="148">
        <f>Q175*H175</f>
        <v>3.3999999999999998E-3</v>
      </c>
      <c r="S175" s="148">
        <v>0</v>
      </c>
      <c r="T175" s="149">
        <f>S175*H175</f>
        <v>0</v>
      </c>
      <c r="AR175" s="150" t="s">
        <v>417</v>
      </c>
      <c r="AT175" s="150" t="s">
        <v>309</v>
      </c>
      <c r="AU175" s="150" t="s">
        <v>163</v>
      </c>
      <c r="AY175" s="18" t="s">
        <v>307</v>
      </c>
      <c r="BE175" s="151">
        <f>IF(N175="základní",J175,0)</f>
        <v>0</v>
      </c>
      <c r="BF175" s="151">
        <f>IF(N175="snížená",J175,0)</f>
        <v>0</v>
      </c>
      <c r="BG175" s="151">
        <f>IF(N175="zákl. přenesená",J175,0)</f>
        <v>0</v>
      </c>
      <c r="BH175" s="151">
        <f>IF(N175="sníž. přenesená",J175,0)</f>
        <v>0</v>
      </c>
      <c r="BI175" s="151">
        <f>IF(N175="nulová",J175,0)</f>
        <v>0</v>
      </c>
      <c r="BJ175" s="18" t="s">
        <v>82</v>
      </c>
      <c r="BK175" s="151">
        <f>ROUND(I175*H175,2)</f>
        <v>0</v>
      </c>
      <c r="BL175" s="18" t="s">
        <v>417</v>
      </c>
      <c r="BM175" s="150" t="s">
        <v>5291</v>
      </c>
    </row>
    <row r="176" spans="2:65" s="1" customFormat="1" ht="19.5">
      <c r="B176" s="33"/>
      <c r="D176" s="152" t="s">
        <v>316</v>
      </c>
      <c r="F176" s="153" t="s">
        <v>4779</v>
      </c>
      <c r="I176" s="154"/>
      <c r="L176" s="33"/>
      <c r="M176" s="155"/>
      <c r="T176" s="57"/>
      <c r="AT176" s="18" t="s">
        <v>316</v>
      </c>
      <c r="AU176" s="18" t="s">
        <v>163</v>
      </c>
    </row>
    <row r="177" spans="2:65" s="1" customFormat="1" ht="24.2" customHeight="1">
      <c r="B177" s="33"/>
      <c r="C177" s="139" t="s">
        <v>409</v>
      </c>
      <c r="D177" s="139" t="s">
        <v>309</v>
      </c>
      <c r="E177" s="140" t="s">
        <v>5292</v>
      </c>
      <c r="F177" s="141" t="s">
        <v>5293</v>
      </c>
      <c r="G177" s="142" t="s">
        <v>405</v>
      </c>
      <c r="H177" s="143">
        <v>2</v>
      </c>
      <c r="I177" s="144"/>
      <c r="J177" s="145">
        <f>ROUND(I177*H177,2)</f>
        <v>0</v>
      </c>
      <c r="K177" s="141" t="s">
        <v>313</v>
      </c>
      <c r="L177" s="33"/>
      <c r="M177" s="146" t="s">
        <v>1</v>
      </c>
      <c r="N177" s="147" t="s">
        <v>40</v>
      </c>
      <c r="P177" s="148">
        <f>O177*H177</f>
        <v>0</v>
      </c>
      <c r="Q177" s="148">
        <v>2.4199999999999998E-3</v>
      </c>
      <c r="R177" s="148">
        <f>Q177*H177</f>
        <v>4.8399999999999997E-3</v>
      </c>
      <c r="S177" s="148">
        <v>0</v>
      </c>
      <c r="T177" s="149">
        <f>S177*H177</f>
        <v>0</v>
      </c>
      <c r="AR177" s="150" t="s">
        <v>417</v>
      </c>
      <c r="AT177" s="150" t="s">
        <v>309</v>
      </c>
      <c r="AU177" s="150" t="s">
        <v>163</v>
      </c>
      <c r="AY177" s="18" t="s">
        <v>307</v>
      </c>
      <c r="BE177" s="151">
        <f>IF(N177="základní",J177,0)</f>
        <v>0</v>
      </c>
      <c r="BF177" s="151">
        <f>IF(N177="snížená",J177,0)</f>
        <v>0</v>
      </c>
      <c r="BG177" s="151">
        <f>IF(N177="zákl. přenesená",J177,0)</f>
        <v>0</v>
      </c>
      <c r="BH177" s="151">
        <f>IF(N177="sníž. přenesená",J177,0)</f>
        <v>0</v>
      </c>
      <c r="BI177" s="151">
        <f>IF(N177="nulová",J177,0)</f>
        <v>0</v>
      </c>
      <c r="BJ177" s="18" t="s">
        <v>82</v>
      </c>
      <c r="BK177" s="151">
        <f>ROUND(I177*H177,2)</f>
        <v>0</v>
      </c>
      <c r="BL177" s="18" t="s">
        <v>417</v>
      </c>
      <c r="BM177" s="150" t="s">
        <v>5294</v>
      </c>
    </row>
    <row r="178" spans="2:65" s="1" customFormat="1" ht="19.5">
      <c r="B178" s="33"/>
      <c r="D178" s="152" t="s">
        <v>316</v>
      </c>
      <c r="F178" s="153" t="s">
        <v>5295</v>
      </c>
      <c r="I178" s="154"/>
      <c r="L178" s="33"/>
      <c r="M178" s="155"/>
      <c r="T178" s="57"/>
      <c r="AT178" s="18" t="s">
        <v>316</v>
      </c>
      <c r="AU178" s="18" t="s">
        <v>163</v>
      </c>
    </row>
    <row r="179" spans="2:65" s="1" customFormat="1" ht="24.2" customHeight="1">
      <c r="B179" s="33"/>
      <c r="C179" s="139" t="s">
        <v>417</v>
      </c>
      <c r="D179" s="139" t="s">
        <v>309</v>
      </c>
      <c r="E179" s="140" t="s">
        <v>4784</v>
      </c>
      <c r="F179" s="141" t="s">
        <v>4785</v>
      </c>
      <c r="G179" s="142" t="s">
        <v>405</v>
      </c>
      <c r="H179" s="143">
        <v>5</v>
      </c>
      <c r="I179" s="144"/>
      <c r="J179" s="145">
        <f>ROUND(I179*H179,2)</f>
        <v>0</v>
      </c>
      <c r="K179" s="141" t="s">
        <v>313</v>
      </c>
      <c r="L179" s="33"/>
      <c r="M179" s="146" t="s">
        <v>1</v>
      </c>
      <c r="N179" s="147" t="s">
        <v>40</v>
      </c>
      <c r="P179" s="148">
        <f>O179*H179</f>
        <v>0</v>
      </c>
      <c r="Q179" s="148">
        <v>6.8000000000000005E-4</v>
      </c>
      <c r="R179" s="148">
        <f>Q179*H179</f>
        <v>3.4000000000000002E-3</v>
      </c>
      <c r="S179" s="148">
        <v>0</v>
      </c>
      <c r="T179" s="149">
        <f>S179*H179</f>
        <v>0</v>
      </c>
      <c r="AR179" s="150" t="s">
        <v>417</v>
      </c>
      <c r="AT179" s="150" t="s">
        <v>309</v>
      </c>
      <c r="AU179" s="150" t="s">
        <v>163</v>
      </c>
      <c r="AY179" s="18" t="s">
        <v>307</v>
      </c>
      <c r="BE179" s="151">
        <f>IF(N179="základní",J179,0)</f>
        <v>0</v>
      </c>
      <c r="BF179" s="151">
        <f>IF(N179="snížená",J179,0)</f>
        <v>0</v>
      </c>
      <c r="BG179" s="151">
        <f>IF(N179="zákl. přenesená",J179,0)</f>
        <v>0</v>
      </c>
      <c r="BH179" s="151">
        <f>IF(N179="sníž. přenesená",J179,0)</f>
        <v>0</v>
      </c>
      <c r="BI179" s="151">
        <f>IF(N179="nulová",J179,0)</f>
        <v>0</v>
      </c>
      <c r="BJ179" s="18" t="s">
        <v>82</v>
      </c>
      <c r="BK179" s="151">
        <f>ROUND(I179*H179,2)</f>
        <v>0</v>
      </c>
      <c r="BL179" s="18" t="s">
        <v>417</v>
      </c>
      <c r="BM179" s="150" t="s">
        <v>5296</v>
      </c>
    </row>
    <row r="180" spans="2:65" s="1" customFormat="1" ht="19.5">
      <c r="B180" s="33"/>
      <c r="D180" s="152" t="s">
        <v>316</v>
      </c>
      <c r="F180" s="153" t="s">
        <v>4788</v>
      </c>
      <c r="I180" s="154"/>
      <c r="L180" s="33"/>
      <c r="M180" s="155"/>
      <c r="T180" s="57"/>
      <c r="AT180" s="18" t="s">
        <v>316</v>
      </c>
      <c r="AU180" s="18" t="s">
        <v>163</v>
      </c>
    </row>
    <row r="181" spans="2:65" s="1" customFormat="1" ht="33" customHeight="1">
      <c r="B181" s="33"/>
      <c r="C181" s="139" t="s">
        <v>426</v>
      </c>
      <c r="D181" s="139" t="s">
        <v>309</v>
      </c>
      <c r="E181" s="140" t="s">
        <v>4789</v>
      </c>
      <c r="F181" s="141" t="s">
        <v>4790</v>
      </c>
      <c r="G181" s="142" t="s">
        <v>4786</v>
      </c>
      <c r="H181" s="143">
        <v>5</v>
      </c>
      <c r="I181" s="144"/>
      <c r="J181" s="145">
        <f>ROUND(I181*H181,2)</f>
        <v>0</v>
      </c>
      <c r="K181" s="141" t="s">
        <v>313</v>
      </c>
      <c r="L181" s="33"/>
      <c r="M181" s="146" t="s">
        <v>1</v>
      </c>
      <c r="N181" s="147" t="s">
        <v>40</v>
      </c>
      <c r="P181" s="148">
        <f>O181*H181</f>
        <v>0</v>
      </c>
      <c r="Q181" s="148">
        <v>2.8800000000000002E-3</v>
      </c>
      <c r="R181" s="148">
        <f>Q181*H181</f>
        <v>1.4400000000000001E-2</v>
      </c>
      <c r="S181" s="148">
        <v>0</v>
      </c>
      <c r="T181" s="149">
        <f>S181*H181</f>
        <v>0</v>
      </c>
      <c r="AR181" s="150" t="s">
        <v>417</v>
      </c>
      <c r="AT181" s="150" t="s">
        <v>309</v>
      </c>
      <c r="AU181" s="150" t="s">
        <v>163</v>
      </c>
      <c r="AY181" s="18" t="s">
        <v>307</v>
      </c>
      <c r="BE181" s="151">
        <f>IF(N181="základní",J181,0)</f>
        <v>0</v>
      </c>
      <c r="BF181" s="151">
        <f>IF(N181="snížená",J181,0)</f>
        <v>0</v>
      </c>
      <c r="BG181" s="151">
        <f>IF(N181="zákl. přenesená",J181,0)</f>
        <v>0</v>
      </c>
      <c r="BH181" s="151">
        <f>IF(N181="sníž. přenesená",J181,0)</f>
        <v>0</v>
      </c>
      <c r="BI181" s="151">
        <f>IF(N181="nulová",J181,0)</f>
        <v>0</v>
      </c>
      <c r="BJ181" s="18" t="s">
        <v>82</v>
      </c>
      <c r="BK181" s="151">
        <f>ROUND(I181*H181,2)</f>
        <v>0</v>
      </c>
      <c r="BL181" s="18" t="s">
        <v>417</v>
      </c>
      <c r="BM181" s="150" t="s">
        <v>5297</v>
      </c>
    </row>
    <row r="182" spans="2:65" s="1" customFormat="1" ht="39">
      <c r="B182" s="33"/>
      <c r="D182" s="152" t="s">
        <v>316</v>
      </c>
      <c r="F182" s="153" t="s">
        <v>4792</v>
      </c>
      <c r="I182" s="154"/>
      <c r="L182" s="33"/>
      <c r="M182" s="155"/>
      <c r="T182" s="57"/>
      <c r="AT182" s="18" t="s">
        <v>316</v>
      </c>
      <c r="AU182" s="18" t="s">
        <v>163</v>
      </c>
    </row>
    <row r="183" spans="2:65" s="1" customFormat="1" ht="68.25">
      <c r="B183" s="33"/>
      <c r="D183" s="152" t="s">
        <v>357</v>
      </c>
      <c r="F183" s="176" t="s">
        <v>5298</v>
      </c>
      <c r="I183" s="154"/>
      <c r="L183" s="33"/>
      <c r="M183" s="155"/>
      <c r="T183" s="57"/>
      <c r="AT183" s="18" t="s">
        <v>357</v>
      </c>
      <c r="AU183" s="18" t="s">
        <v>163</v>
      </c>
    </row>
    <row r="184" spans="2:65" s="1" customFormat="1" ht="24.2" customHeight="1">
      <c r="B184" s="33"/>
      <c r="C184" s="139" t="s">
        <v>433</v>
      </c>
      <c r="D184" s="139" t="s">
        <v>309</v>
      </c>
      <c r="E184" s="140" t="s">
        <v>4803</v>
      </c>
      <c r="F184" s="141" t="s">
        <v>4804</v>
      </c>
      <c r="G184" s="142" t="s">
        <v>405</v>
      </c>
      <c r="H184" s="143">
        <v>1</v>
      </c>
      <c r="I184" s="144"/>
      <c r="J184" s="145">
        <f>ROUND(I184*H184,2)</f>
        <v>0</v>
      </c>
      <c r="K184" s="141" t="s">
        <v>313</v>
      </c>
      <c r="L184" s="33"/>
      <c r="M184" s="146" t="s">
        <v>1</v>
      </c>
      <c r="N184" s="147" t="s">
        <v>40</v>
      </c>
      <c r="P184" s="148">
        <f>O184*H184</f>
        <v>0</v>
      </c>
      <c r="Q184" s="148">
        <v>3.5400000000000002E-3</v>
      </c>
      <c r="R184" s="148">
        <f>Q184*H184</f>
        <v>3.5400000000000002E-3</v>
      </c>
      <c r="S184" s="148">
        <v>0</v>
      </c>
      <c r="T184" s="149">
        <f>S184*H184</f>
        <v>0</v>
      </c>
      <c r="AR184" s="150" t="s">
        <v>417</v>
      </c>
      <c r="AT184" s="150" t="s">
        <v>309</v>
      </c>
      <c r="AU184" s="150" t="s">
        <v>163</v>
      </c>
      <c r="AY184" s="18" t="s">
        <v>307</v>
      </c>
      <c r="BE184" s="151">
        <f>IF(N184="základní",J184,0)</f>
        <v>0</v>
      </c>
      <c r="BF184" s="151">
        <f>IF(N184="snížená",J184,0)</f>
        <v>0</v>
      </c>
      <c r="BG184" s="151">
        <f>IF(N184="zákl. přenesená",J184,0)</f>
        <v>0</v>
      </c>
      <c r="BH184" s="151">
        <f>IF(N184="sníž. přenesená",J184,0)</f>
        <v>0</v>
      </c>
      <c r="BI184" s="151">
        <f>IF(N184="nulová",J184,0)</f>
        <v>0</v>
      </c>
      <c r="BJ184" s="18" t="s">
        <v>82</v>
      </c>
      <c r="BK184" s="151">
        <f>ROUND(I184*H184,2)</f>
        <v>0</v>
      </c>
      <c r="BL184" s="18" t="s">
        <v>417</v>
      </c>
      <c r="BM184" s="150" t="s">
        <v>5299</v>
      </c>
    </row>
    <row r="185" spans="2:65" s="1" customFormat="1" ht="19.5">
      <c r="B185" s="33"/>
      <c r="D185" s="152" t="s">
        <v>316</v>
      </c>
      <c r="F185" s="153" t="s">
        <v>4806</v>
      </c>
      <c r="I185" s="154"/>
      <c r="L185" s="33"/>
      <c r="M185" s="155"/>
      <c r="T185" s="57"/>
      <c r="AT185" s="18" t="s">
        <v>316</v>
      </c>
      <c r="AU185" s="18" t="s">
        <v>163</v>
      </c>
    </row>
    <row r="186" spans="2:65" s="1" customFormat="1" ht="33" customHeight="1">
      <c r="B186" s="33"/>
      <c r="C186" s="139" t="s">
        <v>438</v>
      </c>
      <c r="D186" s="139" t="s">
        <v>309</v>
      </c>
      <c r="E186" s="140" t="s">
        <v>4798</v>
      </c>
      <c r="F186" s="141" t="s">
        <v>4799</v>
      </c>
      <c r="G186" s="142" t="s">
        <v>4786</v>
      </c>
      <c r="H186" s="143">
        <v>1</v>
      </c>
      <c r="I186" s="144"/>
      <c r="J186" s="145">
        <f>ROUND(I186*H186,2)</f>
        <v>0</v>
      </c>
      <c r="K186" s="141" t="s">
        <v>313</v>
      </c>
      <c r="L186" s="33"/>
      <c r="M186" s="146" t="s">
        <v>1</v>
      </c>
      <c r="N186" s="147" t="s">
        <v>40</v>
      </c>
      <c r="P186" s="148">
        <f>O186*H186</f>
        <v>0</v>
      </c>
      <c r="Q186" s="148">
        <v>1.354E-2</v>
      </c>
      <c r="R186" s="148">
        <f>Q186*H186</f>
        <v>1.354E-2</v>
      </c>
      <c r="S186" s="148">
        <v>0</v>
      </c>
      <c r="T186" s="149">
        <f>S186*H186</f>
        <v>0</v>
      </c>
      <c r="AR186" s="150" t="s">
        <v>417</v>
      </c>
      <c r="AT186" s="150" t="s">
        <v>309</v>
      </c>
      <c r="AU186" s="150" t="s">
        <v>163</v>
      </c>
      <c r="AY186" s="18" t="s">
        <v>307</v>
      </c>
      <c r="BE186" s="151">
        <f>IF(N186="základní",J186,0)</f>
        <v>0</v>
      </c>
      <c r="BF186" s="151">
        <f>IF(N186="snížená",J186,0)</f>
        <v>0</v>
      </c>
      <c r="BG186" s="151">
        <f>IF(N186="zákl. přenesená",J186,0)</f>
        <v>0</v>
      </c>
      <c r="BH186" s="151">
        <f>IF(N186="sníž. přenesená",J186,0)</f>
        <v>0</v>
      </c>
      <c r="BI186" s="151">
        <f>IF(N186="nulová",J186,0)</f>
        <v>0</v>
      </c>
      <c r="BJ186" s="18" t="s">
        <v>82</v>
      </c>
      <c r="BK186" s="151">
        <f>ROUND(I186*H186,2)</f>
        <v>0</v>
      </c>
      <c r="BL186" s="18" t="s">
        <v>417</v>
      </c>
      <c r="BM186" s="150" t="s">
        <v>5300</v>
      </c>
    </row>
    <row r="187" spans="2:65" s="1" customFormat="1" ht="29.25">
      <c r="B187" s="33"/>
      <c r="D187" s="152" t="s">
        <v>316</v>
      </c>
      <c r="F187" s="153" t="s">
        <v>4801</v>
      </c>
      <c r="I187" s="154"/>
      <c r="L187" s="33"/>
      <c r="M187" s="155"/>
      <c r="T187" s="57"/>
      <c r="AT187" s="18" t="s">
        <v>316</v>
      </c>
      <c r="AU187" s="18" t="s">
        <v>163</v>
      </c>
    </row>
    <row r="188" spans="2:65" s="1" customFormat="1" ht="19.5">
      <c r="B188" s="33"/>
      <c r="D188" s="152" t="s">
        <v>357</v>
      </c>
      <c r="F188" s="176" t="s">
        <v>5301</v>
      </c>
      <c r="I188" s="154"/>
      <c r="L188" s="33"/>
      <c r="M188" s="155"/>
      <c r="T188" s="57"/>
      <c r="AT188" s="18" t="s">
        <v>357</v>
      </c>
      <c r="AU188" s="18" t="s">
        <v>163</v>
      </c>
    </row>
    <row r="189" spans="2:65" s="1" customFormat="1" ht="24.2" customHeight="1">
      <c r="B189" s="33"/>
      <c r="C189" s="139" t="s">
        <v>448</v>
      </c>
      <c r="D189" s="139" t="s">
        <v>309</v>
      </c>
      <c r="E189" s="140" t="s">
        <v>4807</v>
      </c>
      <c r="F189" s="141" t="s">
        <v>4808</v>
      </c>
      <c r="G189" s="142" t="s">
        <v>4786</v>
      </c>
      <c r="H189" s="143">
        <v>1</v>
      </c>
      <c r="I189" s="144"/>
      <c r="J189" s="145">
        <f>ROUND(I189*H189,2)</f>
        <v>0</v>
      </c>
      <c r="K189" s="141" t="s">
        <v>313</v>
      </c>
      <c r="L189" s="33"/>
      <c r="M189" s="146" t="s">
        <v>1</v>
      </c>
      <c r="N189" s="147" t="s">
        <v>40</v>
      </c>
      <c r="P189" s="148">
        <f>O189*H189</f>
        <v>0</v>
      </c>
      <c r="Q189" s="148">
        <v>3.7000000000000002E-3</v>
      </c>
      <c r="R189" s="148">
        <f>Q189*H189</f>
        <v>3.7000000000000002E-3</v>
      </c>
      <c r="S189" s="148">
        <v>0</v>
      </c>
      <c r="T189" s="149">
        <f>S189*H189</f>
        <v>0</v>
      </c>
      <c r="AR189" s="150" t="s">
        <v>417</v>
      </c>
      <c r="AT189" s="150" t="s">
        <v>309</v>
      </c>
      <c r="AU189" s="150" t="s">
        <v>163</v>
      </c>
      <c r="AY189" s="18" t="s">
        <v>307</v>
      </c>
      <c r="BE189" s="151">
        <f>IF(N189="základní",J189,0)</f>
        <v>0</v>
      </c>
      <c r="BF189" s="151">
        <f>IF(N189="snížená",J189,0)</f>
        <v>0</v>
      </c>
      <c r="BG189" s="151">
        <f>IF(N189="zákl. přenesená",J189,0)</f>
        <v>0</v>
      </c>
      <c r="BH189" s="151">
        <f>IF(N189="sníž. přenesená",J189,0)</f>
        <v>0</v>
      </c>
      <c r="BI189" s="151">
        <f>IF(N189="nulová",J189,0)</f>
        <v>0</v>
      </c>
      <c r="BJ189" s="18" t="s">
        <v>82</v>
      </c>
      <c r="BK189" s="151">
        <f>ROUND(I189*H189,2)</f>
        <v>0</v>
      </c>
      <c r="BL189" s="18" t="s">
        <v>417</v>
      </c>
      <c r="BM189" s="150" t="s">
        <v>5302</v>
      </c>
    </row>
    <row r="190" spans="2:65" s="1" customFormat="1" ht="19.5">
      <c r="B190" s="33"/>
      <c r="D190" s="152" t="s">
        <v>316</v>
      </c>
      <c r="F190" s="153" t="s">
        <v>4810</v>
      </c>
      <c r="I190" s="154"/>
      <c r="L190" s="33"/>
      <c r="M190" s="155"/>
      <c r="T190" s="57"/>
      <c r="AT190" s="18" t="s">
        <v>316</v>
      </c>
      <c r="AU190" s="18" t="s">
        <v>163</v>
      </c>
    </row>
    <row r="191" spans="2:65" s="1" customFormat="1" ht="33" customHeight="1">
      <c r="B191" s="33"/>
      <c r="C191" s="139" t="s">
        <v>7</v>
      </c>
      <c r="D191" s="139" t="s">
        <v>309</v>
      </c>
      <c r="E191" s="140" t="s">
        <v>4811</v>
      </c>
      <c r="F191" s="141" t="s">
        <v>4812</v>
      </c>
      <c r="G191" s="142" t="s">
        <v>4786</v>
      </c>
      <c r="H191" s="143">
        <v>1</v>
      </c>
      <c r="I191" s="144"/>
      <c r="J191" s="145">
        <f>ROUND(I191*H191,2)</f>
        <v>0</v>
      </c>
      <c r="K191" s="141" t="s">
        <v>313</v>
      </c>
      <c r="L191" s="33"/>
      <c r="M191" s="146" t="s">
        <v>1</v>
      </c>
      <c r="N191" s="147" t="s">
        <v>40</v>
      </c>
      <c r="P191" s="148">
        <f>O191*H191</f>
        <v>0</v>
      </c>
      <c r="Q191" s="148">
        <v>2.3720000000000001E-2</v>
      </c>
      <c r="R191" s="148">
        <f>Q191*H191</f>
        <v>2.3720000000000001E-2</v>
      </c>
      <c r="S191" s="148">
        <v>0</v>
      </c>
      <c r="T191" s="149">
        <f>S191*H191</f>
        <v>0</v>
      </c>
      <c r="AR191" s="150" t="s">
        <v>417</v>
      </c>
      <c r="AT191" s="150" t="s">
        <v>309</v>
      </c>
      <c r="AU191" s="150" t="s">
        <v>163</v>
      </c>
      <c r="AY191" s="18" t="s">
        <v>307</v>
      </c>
      <c r="BE191" s="151">
        <f>IF(N191="základní",J191,0)</f>
        <v>0</v>
      </c>
      <c r="BF191" s="151">
        <f>IF(N191="snížená",J191,0)</f>
        <v>0</v>
      </c>
      <c r="BG191" s="151">
        <f>IF(N191="zákl. přenesená",J191,0)</f>
        <v>0</v>
      </c>
      <c r="BH191" s="151">
        <f>IF(N191="sníž. přenesená",J191,0)</f>
        <v>0</v>
      </c>
      <c r="BI191" s="151">
        <f>IF(N191="nulová",J191,0)</f>
        <v>0</v>
      </c>
      <c r="BJ191" s="18" t="s">
        <v>82</v>
      </c>
      <c r="BK191" s="151">
        <f>ROUND(I191*H191,2)</f>
        <v>0</v>
      </c>
      <c r="BL191" s="18" t="s">
        <v>417</v>
      </c>
      <c r="BM191" s="150" t="s">
        <v>5303</v>
      </c>
    </row>
    <row r="192" spans="2:65" s="1" customFormat="1" ht="29.25">
      <c r="B192" s="33"/>
      <c r="D192" s="152" t="s">
        <v>316</v>
      </c>
      <c r="F192" s="153" t="s">
        <v>4814</v>
      </c>
      <c r="I192" s="154"/>
      <c r="L192" s="33"/>
      <c r="M192" s="155"/>
      <c r="T192" s="57"/>
      <c r="AT192" s="18" t="s">
        <v>316</v>
      </c>
      <c r="AU192" s="18" t="s">
        <v>163</v>
      </c>
    </row>
    <row r="193" spans="2:65" s="1" customFormat="1" ht="19.5">
      <c r="B193" s="33"/>
      <c r="D193" s="152" t="s">
        <v>357</v>
      </c>
      <c r="F193" s="176" t="s">
        <v>5304</v>
      </c>
      <c r="I193" s="154"/>
      <c r="L193" s="33"/>
      <c r="M193" s="155"/>
      <c r="T193" s="57"/>
      <c r="AT193" s="18" t="s">
        <v>357</v>
      </c>
      <c r="AU193" s="18" t="s">
        <v>163</v>
      </c>
    </row>
    <row r="194" spans="2:65" s="11" customFormat="1" ht="22.9" customHeight="1">
      <c r="B194" s="127"/>
      <c r="D194" s="128" t="s">
        <v>74</v>
      </c>
      <c r="E194" s="137" t="s">
        <v>5305</v>
      </c>
      <c r="F194" s="137" t="s">
        <v>5306</v>
      </c>
      <c r="I194" s="130"/>
      <c r="J194" s="138">
        <f>BK194</f>
        <v>0</v>
      </c>
      <c r="L194" s="127"/>
      <c r="M194" s="132"/>
      <c r="P194" s="133">
        <f>SUM(P195:P208)</f>
        <v>0</v>
      </c>
      <c r="R194" s="133">
        <f>SUM(R195:R208)</f>
        <v>0.11359999999999998</v>
      </c>
      <c r="T194" s="134">
        <f>SUM(T195:T208)</f>
        <v>0</v>
      </c>
      <c r="AR194" s="128" t="s">
        <v>82</v>
      </c>
      <c r="AT194" s="135" t="s">
        <v>74</v>
      </c>
      <c r="AU194" s="135" t="s">
        <v>82</v>
      </c>
      <c r="AY194" s="128" t="s">
        <v>307</v>
      </c>
      <c r="BK194" s="136">
        <f>SUM(BK195:BK208)</f>
        <v>0</v>
      </c>
    </row>
    <row r="195" spans="2:65" s="1" customFormat="1" ht="24.2" customHeight="1">
      <c r="B195" s="33"/>
      <c r="C195" s="139" t="s">
        <v>459</v>
      </c>
      <c r="D195" s="139" t="s">
        <v>309</v>
      </c>
      <c r="E195" s="140" t="s">
        <v>5307</v>
      </c>
      <c r="F195" s="141" t="s">
        <v>5308</v>
      </c>
      <c r="G195" s="142" t="s">
        <v>4786</v>
      </c>
      <c r="H195" s="143">
        <v>3</v>
      </c>
      <c r="I195" s="144"/>
      <c r="J195" s="145">
        <f>ROUND(I195*H195,2)</f>
        <v>0</v>
      </c>
      <c r="K195" s="141" t="s">
        <v>1</v>
      </c>
      <c r="L195" s="33"/>
      <c r="M195" s="146" t="s">
        <v>1</v>
      </c>
      <c r="N195" s="147" t="s">
        <v>40</v>
      </c>
      <c r="P195" s="148">
        <f>O195*H195</f>
        <v>0</v>
      </c>
      <c r="Q195" s="148">
        <v>3.1919999999999997E-2</v>
      </c>
      <c r="R195" s="148">
        <f>Q195*H195</f>
        <v>9.5759999999999984E-2</v>
      </c>
      <c r="S195" s="148">
        <v>0</v>
      </c>
      <c r="T195" s="149">
        <f>S195*H195</f>
        <v>0</v>
      </c>
      <c r="AR195" s="150" t="s">
        <v>314</v>
      </c>
      <c r="AT195" s="150" t="s">
        <v>309</v>
      </c>
      <c r="AU195" s="150" t="s">
        <v>84</v>
      </c>
      <c r="AY195" s="18" t="s">
        <v>307</v>
      </c>
      <c r="BE195" s="151">
        <f>IF(N195="základní",J195,0)</f>
        <v>0</v>
      </c>
      <c r="BF195" s="151">
        <f>IF(N195="snížená",J195,0)</f>
        <v>0</v>
      </c>
      <c r="BG195" s="151">
        <f>IF(N195="zákl. přenesená",J195,0)</f>
        <v>0</v>
      </c>
      <c r="BH195" s="151">
        <f>IF(N195="sníž. přenesená",J195,0)</f>
        <v>0</v>
      </c>
      <c r="BI195" s="151">
        <f>IF(N195="nulová",J195,0)</f>
        <v>0</v>
      </c>
      <c r="BJ195" s="18" t="s">
        <v>82</v>
      </c>
      <c r="BK195" s="151">
        <f>ROUND(I195*H195,2)</f>
        <v>0</v>
      </c>
      <c r="BL195" s="18" t="s">
        <v>314</v>
      </c>
      <c r="BM195" s="150" t="s">
        <v>5309</v>
      </c>
    </row>
    <row r="196" spans="2:65" s="1" customFormat="1" ht="19.5">
      <c r="B196" s="33"/>
      <c r="D196" s="152" t="s">
        <v>316</v>
      </c>
      <c r="F196" s="153" t="s">
        <v>5310</v>
      </c>
      <c r="I196" s="154"/>
      <c r="L196" s="33"/>
      <c r="M196" s="155"/>
      <c r="T196" s="57"/>
      <c r="AT196" s="18" t="s">
        <v>316</v>
      </c>
      <c r="AU196" s="18" t="s">
        <v>84</v>
      </c>
    </row>
    <row r="197" spans="2:65" s="1" customFormat="1" ht="24.2" customHeight="1">
      <c r="B197" s="33"/>
      <c r="C197" s="177" t="s">
        <v>464</v>
      </c>
      <c r="D197" s="177" t="s">
        <v>390</v>
      </c>
      <c r="E197" s="178" t="s">
        <v>5311</v>
      </c>
      <c r="F197" s="179" t="s">
        <v>5312</v>
      </c>
      <c r="G197" s="180" t="s">
        <v>405</v>
      </c>
      <c r="H197" s="181">
        <v>1</v>
      </c>
      <c r="I197" s="182"/>
      <c r="J197" s="183">
        <f>ROUND(I197*H197,2)</f>
        <v>0</v>
      </c>
      <c r="K197" s="179" t="s">
        <v>313</v>
      </c>
      <c r="L197" s="184"/>
      <c r="M197" s="185" t="s">
        <v>1</v>
      </c>
      <c r="N197" s="186" t="s">
        <v>40</v>
      </c>
      <c r="P197" s="148">
        <f>O197*H197</f>
        <v>0</v>
      </c>
      <c r="Q197" s="148">
        <v>3.2000000000000003E-4</v>
      </c>
      <c r="R197" s="148">
        <f>Q197*H197</f>
        <v>3.2000000000000003E-4</v>
      </c>
      <c r="S197" s="148">
        <v>0</v>
      </c>
      <c r="T197" s="149">
        <f>S197*H197</f>
        <v>0</v>
      </c>
      <c r="AR197" s="150" t="s">
        <v>369</v>
      </c>
      <c r="AT197" s="150" t="s">
        <v>390</v>
      </c>
      <c r="AU197" s="150" t="s">
        <v>84</v>
      </c>
      <c r="AY197" s="18" t="s">
        <v>307</v>
      </c>
      <c r="BE197" s="151">
        <f>IF(N197="základní",J197,0)</f>
        <v>0</v>
      </c>
      <c r="BF197" s="151">
        <f>IF(N197="snížená",J197,0)</f>
        <v>0</v>
      </c>
      <c r="BG197" s="151">
        <f>IF(N197="zákl. přenesená",J197,0)</f>
        <v>0</v>
      </c>
      <c r="BH197" s="151">
        <f>IF(N197="sníž. přenesená",J197,0)</f>
        <v>0</v>
      </c>
      <c r="BI197" s="151">
        <f>IF(N197="nulová",J197,0)</f>
        <v>0</v>
      </c>
      <c r="BJ197" s="18" t="s">
        <v>82</v>
      </c>
      <c r="BK197" s="151">
        <f>ROUND(I197*H197,2)</f>
        <v>0</v>
      </c>
      <c r="BL197" s="18" t="s">
        <v>314</v>
      </c>
      <c r="BM197" s="150" t="s">
        <v>5313</v>
      </c>
    </row>
    <row r="198" spans="2:65" s="1" customFormat="1" ht="19.5">
      <c r="B198" s="33"/>
      <c r="D198" s="152" t="s">
        <v>316</v>
      </c>
      <c r="F198" s="153" t="s">
        <v>5312</v>
      </c>
      <c r="I198" s="154"/>
      <c r="L198" s="33"/>
      <c r="M198" s="155"/>
      <c r="T198" s="57"/>
      <c r="AT198" s="18" t="s">
        <v>316</v>
      </c>
      <c r="AU198" s="18" t="s">
        <v>84</v>
      </c>
    </row>
    <row r="199" spans="2:65" s="1" customFormat="1" ht="16.5" customHeight="1">
      <c r="B199" s="33"/>
      <c r="C199" s="177" t="s">
        <v>472</v>
      </c>
      <c r="D199" s="177" t="s">
        <v>390</v>
      </c>
      <c r="E199" s="178" t="s">
        <v>5314</v>
      </c>
      <c r="F199" s="179" t="s">
        <v>5315</v>
      </c>
      <c r="G199" s="180" t="s">
        <v>405</v>
      </c>
      <c r="H199" s="181">
        <v>3</v>
      </c>
      <c r="I199" s="182"/>
      <c r="J199" s="183">
        <f>ROUND(I199*H199,2)</f>
        <v>0</v>
      </c>
      <c r="K199" s="179" t="s">
        <v>313</v>
      </c>
      <c r="L199" s="184"/>
      <c r="M199" s="185" t="s">
        <v>1</v>
      </c>
      <c r="N199" s="186" t="s">
        <v>40</v>
      </c>
      <c r="P199" s="148">
        <f>O199*H199</f>
        <v>0</v>
      </c>
      <c r="Q199" s="148">
        <v>2.2000000000000001E-4</v>
      </c>
      <c r="R199" s="148">
        <f>Q199*H199</f>
        <v>6.6E-4</v>
      </c>
      <c r="S199" s="148">
        <v>0</v>
      </c>
      <c r="T199" s="149">
        <f>S199*H199</f>
        <v>0</v>
      </c>
      <c r="AR199" s="150" t="s">
        <v>369</v>
      </c>
      <c r="AT199" s="150" t="s">
        <v>390</v>
      </c>
      <c r="AU199" s="150" t="s">
        <v>84</v>
      </c>
      <c r="AY199" s="18" t="s">
        <v>307</v>
      </c>
      <c r="BE199" s="151">
        <f>IF(N199="základní",J199,0)</f>
        <v>0</v>
      </c>
      <c r="BF199" s="151">
        <f>IF(N199="snížená",J199,0)</f>
        <v>0</v>
      </c>
      <c r="BG199" s="151">
        <f>IF(N199="zákl. přenesená",J199,0)</f>
        <v>0</v>
      </c>
      <c r="BH199" s="151">
        <f>IF(N199="sníž. přenesená",J199,0)</f>
        <v>0</v>
      </c>
      <c r="BI199" s="151">
        <f>IF(N199="nulová",J199,0)</f>
        <v>0</v>
      </c>
      <c r="BJ199" s="18" t="s">
        <v>82</v>
      </c>
      <c r="BK199" s="151">
        <f>ROUND(I199*H199,2)</f>
        <v>0</v>
      </c>
      <c r="BL199" s="18" t="s">
        <v>314</v>
      </c>
      <c r="BM199" s="150" t="s">
        <v>5316</v>
      </c>
    </row>
    <row r="200" spans="2:65" s="1" customFormat="1" ht="11.25">
      <c r="B200" s="33"/>
      <c r="D200" s="152" t="s">
        <v>316</v>
      </c>
      <c r="F200" s="153" t="s">
        <v>5315</v>
      </c>
      <c r="I200" s="154"/>
      <c r="L200" s="33"/>
      <c r="M200" s="155"/>
      <c r="T200" s="57"/>
      <c r="AT200" s="18" t="s">
        <v>316</v>
      </c>
      <c r="AU200" s="18" t="s">
        <v>84</v>
      </c>
    </row>
    <row r="201" spans="2:65" s="1" customFormat="1" ht="16.5" customHeight="1">
      <c r="B201" s="33"/>
      <c r="C201" s="177" t="s">
        <v>480</v>
      </c>
      <c r="D201" s="177" t="s">
        <v>390</v>
      </c>
      <c r="E201" s="178" t="s">
        <v>5317</v>
      </c>
      <c r="F201" s="179" t="s">
        <v>5318</v>
      </c>
      <c r="G201" s="180" t="s">
        <v>405</v>
      </c>
      <c r="H201" s="181">
        <v>4</v>
      </c>
      <c r="I201" s="182"/>
      <c r="J201" s="183">
        <f>ROUND(I201*H201,2)</f>
        <v>0</v>
      </c>
      <c r="K201" s="179" t="s">
        <v>313</v>
      </c>
      <c r="L201" s="184"/>
      <c r="M201" s="185" t="s">
        <v>1</v>
      </c>
      <c r="N201" s="186" t="s">
        <v>40</v>
      </c>
      <c r="P201" s="148">
        <f>O201*H201</f>
        <v>0</v>
      </c>
      <c r="Q201" s="148">
        <v>2.2000000000000001E-4</v>
      </c>
      <c r="R201" s="148">
        <f>Q201*H201</f>
        <v>8.8000000000000003E-4</v>
      </c>
      <c r="S201" s="148">
        <v>0</v>
      </c>
      <c r="T201" s="149">
        <f>S201*H201</f>
        <v>0</v>
      </c>
      <c r="AR201" s="150" t="s">
        <v>369</v>
      </c>
      <c r="AT201" s="150" t="s">
        <v>390</v>
      </c>
      <c r="AU201" s="150" t="s">
        <v>84</v>
      </c>
      <c r="AY201" s="18" t="s">
        <v>307</v>
      </c>
      <c r="BE201" s="151">
        <f>IF(N201="základní",J201,0)</f>
        <v>0</v>
      </c>
      <c r="BF201" s="151">
        <f>IF(N201="snížená",J201,0)</f>
        <v>0</v>
      </c>
      <c r="BG201" s="151">
        <f>IF(N201="zákl. přenesená",J201,0)</f>
        <v>0</v>
      </c>
      <c r="BH201" s="151">
        <f>IF(N201="sníž. přenesená",J201,0)</f>
        <v>0</v>
      </c>
      <c r="BI201" s="151">
        <f>IF(N201="nulová",J201,0)</f>
        <v>0</v>
      </c>
      <c r="BJ201" s="18" t="s">
        <v>82</v>
      </c>
      <c r="BK201" s="151">
        <f>ROUND(I201*H201,2)</f>
        <v>0</v>
      </c>
      <c r="BL201" s="18" t="s">
        <v>314</v>
      </c>
      <c r="BM201" s="150" t="s">
        <v>5319</v>
      </c>
    </row>
    <row r="202" spans="2:65" s="1" customFormat="1" ht="11.25">
      <c r="B202" s="33"/>
      <c r="D202" s="152" t="s">
        <v>316</v>
      </c>
      <c r="F202" s="153" t="s">
        <v>5318</v>
      </c>
      <c r="I202" s="154"/>
      <c r="L202" s="33"/>
      <c r="M202" s="155"/>
      <c r="T202" s="57"/>
      <c r="AT202" s="18" t="s">
        <v>316</v>
      </c>
      <c r="AU202" s="18" t="s">
        <v>84</v>
      </c>
    </row>
    <row r="203" spans="2:65" s="1" customFormat="1" ht="24.2" customHeight="1">
      <c r="B203" s="33"/>
      <c r="C203" s="177" t="s">
        <v>488</v>
      </c>
      <c r="D203" s="177" t="s">
        <v>390</v>
      </c>
      <c r="E203" s="178" t="s">
        <v>5320</v>
      </c>
      <c r="F203" s="179" t="s">
        <v>5321</v>
      </c>
      <c r="G203" s="180" t="s">
        <v>398</v>
      </c>
      <c r="H203" s="181">
        <v>25</v>
      </c>
      <c r="I203" s="182"/>
      <c r="J203" s="183">
        <f>ROUND(I203*H203,2)</f>
        <v>0</v>
      </c>
      <c r="K203" s="179" t="s">
        <v>1</v>
      </c>
      <c r="L203" s="184"/>
      <c r="M203" s="185" t="s">
        <v>1</v>
      </c>
      <c r="N203" s="186" t="s">
        <v>40</v>
      </c>
      <c r="P203" s="148">
        <f>O203*H203</f>
        <v>0</v>
      </c>
      <c r="Q203" s="148">
        <v>4.4999999999999999E-4</v>
      </c>
      <c r="R203" s="148">
        <f>Q203*H203</f>
        <v>1.125E-2</v>
      </c>
      <c r="S203" s="148">
        <v>0</v>
      </c>
      <c r="T203" s="149">
        <f>S203*H203</f>
        <v>0</v>
      </c>
      <c r="AR203" s="150" t="s">
        <v>369</v>
      </c>
      <c r="AT203" s="150" t="s">
        <v>390</v>
      </c>
      <c r="AU203" s="150" t="s">
        <v>84</v>
      </c>
      <c r="AY203" s="18" t="s">
        <v>307</v>
      </c>
      <c r="BE203" s="151">
        <f>IF(N203="základní",J203,0)</f>
        <v>0</v>
      </c>
      <c r="BF203" s="151">
        <f>IF(N203="snížená",J203,0)</f>
        <v>0</v>
      </c>
      <c r="BG203" s="151">
        <f>IF(N203="zákl. přenesená",J203,0)</f>
        <v>0</v>
      </c>
      <c r="BH203" s="151">
        <f>IF(N203="sníž. přenesená",J203,0)</f>
        <v>0</v>
      </c>
      <c r="BI203" s="151">
        <f>IF(N203="nulová",J203,0)</f>
        <v>0</v>
      </c>
      <c r="BJ203" s="18" t="s">
        <v>82</v>
      </c>
      <c r="BK203" s="151">
        <f>ROUND(I203*H203,2)</f>
        <v>0</v>
      </c>
      <c r="BL203" s="18" t="s">
        <v>314</v>
      </c>
      <c r="BM203" s="150" t="s">
        <v>5322</v>
      </c>
    </row>
    <row r="204" spans="2:65" s="1" customFormat="1" ht="19.5">
      <c r="B204" s="33"/>
      <c r="D204" s="152" t="s">
        <v>316</v>
      </c>
      <c r="F204" s="153" t="s">
        <v>5323</v>
      </c>
      <c r="I204" s="154"/>
      <c r="L204" s="33"/>
      <c r="M204" s="155"/>
      <c r="T204" s="57"/>
      <c r="AT204" s="18" t="s">
        <v>316</v>
      </c>
      <c r="AU204" s="18" t="s">
        <v>84</v>
      </c>
    </row>
    <row r="205" spans="2:65" s="1" customFormat="1" ht="24.2" customHeight="1">
      <c r="B205" s="33"/>
      <c r="C205" s="177" t="s">
        <v>493</v>
      </c>
      <c r="D205" s="177" t="s">
        <v>390</v>
      </c>
      <c r="E205" s="178" t="s">
        <v>5324</v>
      </c>
      <c r="F205" s="179" t="s">
        <v>5325</v>
      </c>
      <c r="G205" s="180" t="s">
        <v>405</v>
      </c>
      <c r="H205" s="181">
        <v>10</v>
      </c>
      <c r="I205" s="182"/>
      <c r="J205" s="183">
        <f>ROUND(I205*H205,2)</f>
        <v>0</v>
      </c>
      <c r="K205" s="179" t="s">
        <v>313</v>
      </c>
      <c r="L205" s="184"/>
      <c r="M205" s="185" t="s">
        <v>1</v>
      </c>
      <c r="N205" s="186" t="s">
        <v>40</v>
      </c>
      <c r="P205" s="148">
        <f>O205*H205</f>
        <v>0</v>
      </c>
      <c r="Q205" s="148">
        <v>3.2000000000000003E-4</v>
      </c>
      <c r="R205" s="148">
        <f>Q205*H205</f>
        <v>3.2000000000000002E-3</v>
      </c>
      <c r="S205" s="148">
        <v>0</v>
      </c>
      <c r="T205" s="149">
        <f>S205*H205</f>
        <v>0</v>
      </c>
      <c r="AR205" s="150" t="s">
        <v>369</v>
      </c>
      <c r="AT205" s="150" t="s">
        <v>390</v>
      </c>
      <c r="AU205" s="150" t="s">
        <v>84</v>
      </c>
      <c r="AY205" s="18" t="s">
        <v>307</v>
      </c>
      <c r="BE205" s="151">
        <f>IF(N205="základní",J205,0)</f>
        <v>0</v>
      </c>
      <c r="BF205" s="151">
        <f>IF(N205="snížená",J205,0)</f>
        <v>0</v>
      </c>
      <c r="BG205" s="151">
        <f>IF(N205="zákl. přenesená",J205,0)</f>
        <v>0</v>
      </c>
      <c r="BH205" s="151">
        <f>IF(N205="sníž. přenesená",J205,0)</f>
        <v>0</v>
      </c>
      <c r="BI205" s="151">
        <f>IF(N205="nulová",J205,0)</f>
        <v>0</v>
      </c>
      <c r="BJ205" s="18" t="s">
        <v>82</v>
      </c>
      <c r="BK205" s="151">
        <f>ROUND(I205*H205,2)</f>
        <v>0</v>
      </c>
      <c r="BL205" s="18" t="s">
        <v>314</v>
      </c>
      <c r="BM205" s="150" t="s">
        <v>5326</v>
      </c>
    </row>
    <row r="206" spans="2:65" s="1" customFormat="1" ht="19.5">
      <c r="B206" s="33"/>
      <c r="D206" s="152" t="s">
        <v>316</v>
      </c>
      <c r="F206" s="153" t="s">
        <v>5325</v>
      </c>
      <c r="I206" s="154"/>
      <c r="L206" s="33"/>
      <c r="M206" s="155"/>
      <c r="T206" s="57"/>
      <c r="AT206" s="18" t="s">
        <v>316</v>
      </c>
      <c r="AU206" s="18" t="s">
        <v>84</v>
      </c>
    </row>
    <row r="207" spans="2:65" s="1" customFormat="1" ht="24.2" customHeight="1">
      <c r="B207" s="33"/>
      <c r="C207" s="177" t="s">
        <v>499</v>
      </c>
      <c r="D207" s="177" t="s">
        <v>390</v>
      </c>
      <c r="E207" s="178" t="s">
        <v>5327</v>
      </c>
      <c r="F207" s="179" t="s">
        <v>5328</v>
      </c>
      <c r="G207" s="180" t="s">
        <v>405</v>
      </c>
      <c r="H207" s="181">
        <v>3</v>
      </c>
      <c r="I207" s="182"/>
      <c r="J207" s="183">
        <f>ROUND(I207*H207,2)</f>
        <v>0</v>
      </c>
      <c r="K207" s="179" t="s">
        <v>313</v>
      </c>
      <c r="L207" s="184"/>
      <c r="M207" s="185" t="s">
        <v>1</v>
      </c>
      <c r="N207" s="186" t="s">
        <v>40</v>
      </c>
      <c r="P207" s="148">
        <f>O207*H207</f>
        <v>0</v>
      </c>
      <c r="Q207" s="148">
        <v>5.1000000000000004E-4</v>
      </c>
      <c r="R207" s="148">
        <f>Q207*H207</f>
        <v>1.5300000000000001E-3</v>
      </c>
      <c r="S207" s="148">
        <v>0</v>
      </c>
      <c r="T207" s="149">
        <f>S207*H207</f>
        <v>0</v>
      </c>
      <c r="AR207" s="150" t="s">
        <v>369</v>
      </c>
      <c r="AT207" s="150" t="s">
        <v>390</v>
      </c>
      <c r="AU207" s="150" t="s">
        <v>84</v>
      </c>
      <c r="AY207" s="18" t="s">
        <v>307</v>
      </c>
      <c r="BE207" s="151">
        <f>IF(N207="základní",J207,0)</f>
        <v>0</v>
      </c>
      <c r="BF207" s="151">
        <f>IF(N207="snížená",J207,0)</f>
        <v>0</v>
      </c>
      <c r="BG207" s="151">
        <f>IF(N207="zákl. přenesená",J207,0)</f>
        <v>0</v>
      </c>
      <c r="BH207" s="151">
        <f>IF(N207="sníž. přenesená",J207,0)</f>
        <v>0</v>
      </c>
      <c r="BI207" s="151">
        <f>IF(N207="nulová",J207,0)</f>
        <v>0</v>
      </c>
      <c r="BJ207" s="18" t="s">
        <v>82</v>
      </c>
      <c r="BK207" s="151">
        <f>ROUND(I207*H207,2)</f>
        <v>0</v>
      </c>
      <c r="BL207" s="18" t="s">
        <v>314</v>
      </c>
      <c r="BM207" s="150" t="s">
        <v>5329</v>
      </c>
    </row>
    <row r="208" spans="2:65" s="1" customFormat="1" ht="19.5">
      <c r="B208" s="33"/>
      <c r="D208" s="152" t="s">
        <v>316</v>
      </c>
      <c r="F208" s="153" t="s">
        <v>5328</v>
      </c>
      <c r="I208" s="154"/>
      <c r="L208" s="33"/>
      <c r="M208" s="155"/>
      <c r="T208" s="57"/>
      <c r="AT208" s="18" t="s">
        <v>316</v>
      </c>
      <c r="AU208" s="18" t="s">
        <v>84</v>
      </c>
    </row>
    <row r="209" spans="2:65" s="11" customFormat="1" ht="22.9" customHeight="1">
      <c r="B209" s="127"/>
      <c r="D209" s="128" t="s">
        <v>74</v>
      </c>
      <c r="E209" s="137" t="s">
        <v>4846</v>
      </c>
      <c r="F209" s="137" t="s">
        <v>4847</v>
      </c>
      <c r="I209" s="130"/>
      <c r="J209" s="138">
        <f>BK209</f>
        <v>0</v>
      </c>
      <c r="L209" s="127"/>
      <c r="M209" s="132"/>
      <c r="P209" s="133">
        <f>P210+SUM(P211:P223)+P233</f>
        <v>0</v>
      </c>
      <c r="R209" s="133">
        <f>R210+SUM(R211:R223)+R233</f>
        <v>0.47915000000000008</v>
      </c>
      <c r="T209" s="134">
        <f>T210+SUM(T211:T223)+T233</f>
        <v>0</v>
      </c>
      <c r="AR209" s="128" t="s">
        <v>84</v>
      </c>
      <c r="AT209" s="135" t="s">
        <v>74</v>
      </c>
      <c r="AU209" s="135" t="s">
        <v>82</v>
      </c>
      <c r="AY209" s="128" t="s">
        <v>307</v>
      </c>
      <c r="BK209" s="136">
        <f>BK210+SUM(BK211:BK223)+BK233</f>
        <v>0</v>
      </c>
    </row>
    <row r="210" spans="2:65" s="1" customFormat="1" ht="16.5" customHeight="1">
      <c r="B210" s="33"/>
      <c r="C210" s="139" t="s">
        <v>506</v>
      </c>
      <c r="D210" s="139" t="s">
        <v>309</v>
      </c>
      <c r="E210" s="140" t="s">
        <v>4854</v>
      </c>
      <c r="F210" s="141" t="s">
        <v>4855</v>
      </c>
      <c r="G210" s="142" t="s">
        <v>405</v>
      </c>
      <c r="H210" s="143">
        <v>16</v>
      </c>
      <c r="I210" s="144"/>
      <c r="J210" s="145">
        <f>ROUND(I210*H210,2)</f>
        <v>0</v>
      </c>
      <c r="K210" s="141" t="s">
        <v>1</v>
      </c>
      <c r="L210" s="33"/>
      <c r="M210" s="146" t="s">
        <v>1</v>
      </c>
      <c r="N210" s="147" t="s">
        <v>40</v>
      </c>
      <c r="P210" s="148">
        <f>O210*H210</f>
        <v>0</v>
      </c>
      <c r="Q210" s="148">
        <v>0</v>
      </c>
      <c r="R210" s="148">
        <f>Q210*H210</f>
        <v>0</v>
      </c>
      <c r="S210" s="148">
        <v>0</v>
      </c>
      <c r="T210" s="149">
        <f>S210*H210</f>
        <v>0</v>
      </c>
      <c r="AR210" s="150" t="s">
        <v>417</v>
      </c>
      <c r="AT210" s="150" t="s">
        <v>309</v>
      </c>
      <c r="AU210" s="150" t="s">
        <v>84</v>
      </c>
      <c r="AY210" s="18" t="s">
        <v>307</v>
      </c>
      <c r="BE210" s="151">
        <f>IF(N210="základní",J210,0)</f>
        <v>0</v>
      </c>
      <c r="BF210" s="151">
        <f>IF(N210="snížená",J210,0)</f>
        <v>0</v>
      </c>
      <c r="BG210" s="151">
        <f>IF(N210="zákl. přenesená",J210,0)</f>
        <v>0</v>
      </c>
      <c r="BH210" s="151">
        <f>IF(N210="sníž. přenesená",J210,0)</f>
        <v>0</v>
      </c>
      <c r="BI210" s="151">
        <f>IF(N210="nulová",J210,0)</f>
        <v>0</v>
      </c>
      <c r="BJ210" s="18" t="s">
        <v>82</v>
      </c>
      <c r="BK210" s="151">
        <f>ROUND(I210*H210,2)</f>
        <v>0</v>
      </c>
      <c r="BL210" s="18" t="s">
        <v>417</v>
      </c>
      <c r="BM210" s="150" t="s">
        <v>5330</v>
      </c>
    </row>
    <row r="211" spans="2:65" s="1" customFormat="1" ht="11.25">
      <c r="B211" s="33"/>
      <c r="D211" s="152" t="s">
        <v>316</v>
      </c>
      <c r="F211" s="153" t="s">
        <v>4855</v>
      </c>
      <c r="I211" s="154"/>
      <c r="L211" s="33"/>
      <c r="M211" s="155"/>
      <c r="T211" s="57"/>
      <c r="AT211" s="18" t="s">
        <v>316</v>
      </c>
      <c r="AU211" s="18" t="s">
        <v>84</v>
      </c>
    </row>
    <row r="212" spans="2:65" s="1" customFormat="1" ht="58.5">
      <c r="B212" s="33"/>
      <c r="D212" s="152" t="s">
        <v>357</v>
      </c>
      <c r="F212" s="176" t="s">
        <v>5331</v>
      </c>
      <c r="I212" s="154"/>
      <c r="L212" s="33"/>
      <c r="M212" s="155"/>
      <c r="T212" s="57"/>
      <c r="AT212" s="18" t="s">
        <v>357</v>
      </c>
      <c r="AU212" s="18" t="s">
        <v>84</v>
      </c>
    </row>
    <row r="213" spans="2:65" s="13" customFormat="1" ht="11.25">
      <c r="B213" s="162"/>
      <c r="D213" s="152" t="s">
        <v>318</v>
      </c>
      <c r="E213" s="163" t="s">
        <v>1</v>
      </c>
      <c r="F213" s="164" t="s">
        <v>5332</v>
      </c>
      <c r="H213" s="165">
        <v>10</v>
      </c>
      <c r="I213" s="166"/>
      <c r="L213" s="162"/>
      <c r="M213" s="167"/>
      <c r="T213" s="168"/>
      <c r="AT213" s="163" t="s">
        <v>318</v>
      </c>
      <c r="AU213" s="163" t="s">
        <v>84</v>
      </c>
      <c r="AV213" s="13" t="s">
        <v>84</v>
      </c>
      <c r="AW213" s="13" t="s">
        <v>32</v>
      </c>
      <c r="AX213" s="13" t="s">
        <v>75</v>
      </c>
      <c r="AY213" s="163" t="s">
        <v>307</v>
      </c>
    </row>
    <row r="214" spans="2:65" s="13" customFormat="1" ht="11.25">
      <c r="B214" s="162"/>
      <c r="D214" s="152" t="s">
        <v>318</v>
      </c>
      <c r="E214" s="163" t="s">
        <v>1</v>
      </c>
      <c r="F214" s="164" t="s">
        <v>5333</v>
      </c>
      <c r="H214" s="165">
        <v>2</v>
      </c>
      <c r="I214" s="166"/>
      <c r="L214" s="162"/>
      <c r="M214" s="167"/>
      <c r="T214" s="168"/>
      <c r="AT214" s="163" t="s">
        <v>318</v>
      </c>
      <c r="AU214" s="163" t="s">
        <v>84</v>
      </c>
      <c r="AV214" s="13" t="s">
        <v>84</v>
      </c>
      <c r="AW214" s="13" t="s">
        <v>32</v>
      </c>
      <c r="AX214" s="13" t="s">
        <v>75</v>
      </c>
      <c r="AY214" s="163" t="s">
        <v>307</v>
      </c>
    </row>
    <row r="215" spans="2:65" s="13" customFormat="1" ht="11.25">
      <c r="B215" s="162"/>
      <c r="D215" s="152" t="s">
        <v>318</v>
      </c>
      <c r="E215" s="163" t="s">
        <v>1</v>
      </c>
      <c r="F215" s="164" t="s">
        <v>5334</v>
      </c>
      <c r="H215" s="165">
        <v>2</v>
      </c>
      <c r="I215" s="166"/>
      <c r="L215" s="162"/>
      <c r="M215" s="167"/>
      <c r="T215" s="168"/>
      <c r="AT215" s="163" t="s">
        <v>318</v>
      </c>
      <c r="AU215" s="163" t="s">
        <v>84</v>
      </c>
      <c r="AV215" s="13" t="s">
        <v>84</v>
      </c>
      <c r="AW215" s="13" t="s">
        <v>32</v>
      </c>
      <c r="AX215" s="13" t="s">
        <v>75</v>
      </c>
      <c r="AY215" s="163" t="s">
        <v>307</v>
      </c>
    </row>
    <row r="216" spans="2:65" s="13" customFormat="1" ht="11.25">
      <c r="B216" s="162"/>
      <c r="D216" s="152" t="s">
        <v>318</v>
      </c>
      <c r="E216" s="163" t="s">
        <v>1</v>
      </c>
      <c r="F216" s="164" t="s">
        <v>5335</v>
      </c>
      <c r="H216" s="165">
        <v>2</v>
      </c>
      <c r="I216" s="166"/>
      <c r="L216" s="162"/>
      <c r="M216" s="167"/>
      <c r="T216" s="168"/>
      <c r="AT216" s="163" t="s">
        <v>318</v>
      </c>
      <c r="AU216" s="163" t="s">
        <v>84</v>
      </c>
      <c r="AV216" s="13" t="s">
        <v>84</v>
      </c>
      <c r="AW216" s="13" t="s">
        <v>32</v>
      </c>
      <c r="AX216" s="13" t="s">
        <v>75</v>
      </c>
      <c r="AY216" s="163" t="s">
        <v>307</v>
      </c>
    </row>
    <row r="217" spans="2:65" s="14" customFormat="1" ht="11.25">
      <c r="B217" s="169"/>
      <c r="D217" s="152" t="s">
        <v>318</v>
      </c>
      <c r="E217" s="170" t="s">
        <v>1</v>
      </c>
      <c r="F217" s="171" t="s">
        <v>325</v>
      </c>
      <c r="H217" s="172">
        <v>16</v>
      </c>
      <c r="I217" s="173"/>
      <c r="L217" s="169"/>
      <c r="M217" s="174"/>
      <c r="T217" s="175"/>
      <c r="AT217" s="170" t="s">
        <v>318</v>
      </c>
      <c r="AU217" s="170" t="s">
        <v>84</v>
      </c>
      <c r="AV217" s="14" t="s">
        <v>314</v>
      </c>
      <c r="AW217" s="14" t="s">
        <v>32</v>
      </c>
      <c r="AX217" s="14" t="s">
        <v>82</v>
      </c>
      <c r="AY217" s="170" t="s">
        <v>307</v>
      </c>
    </row>
    <row r="218" spans="2:65" s="1" customFormat="1" ht="16.5" customHeight="1">
      <c r="B218" s="33"/>
      <c r="C218" s="139" t="s">
        <v>511</v>
      </c>
      <c r="D218" s="139" t="s">
        <v>309</v>
      </c>
      <c r="E218" s="140" t="s">
        <v>4848</v>
      </c>
      <c r="F218" s="141" t="s">
        <v>5336</v>
      </c>
      <c r="G218" s="142" t="s">
        <v>405</v>
      </c>
      <c r="H218" s="143">
        <v>4</v>
      </c>
      <c r="I218" s="144"/>
      <c r="J218" s="145">
        <f>ROUND(I218*H218,2)</f>
        <v>0</v>
      </c>
      <c r="K218" s="141" t="s">
        <v>1</v>
      </c>
      <c r="L218" s="33"/>
      <c r="M218" s="146" t="s">
        <v>1</v>
      </c>
      <c r="N218" s="147" t="s">
        <v>40</v>
      </c>
      <c r="P218" s="148">
        <f>O218*H218</f>
        <v>0</v>
      </c>
      <c r="Q218" s="148">
        <v>0</v>
      </c>
      <c r="R218" s="148">
        <f>Q218*H218</f>
        <v>0</v>
      </c>
      <c r="S218" s="148">
        <v>0</v>
      </c>
      <c r="T218" s="149">
        <f>S218*H218</f>
        <v>0</v>
      </c>
      <c r="AR218" s="150" t="s">
        <v>417</v>
      </c>
      <c r="AT218" s="150" t="s">
        <v>309</v>
      </c>
      <c r="AU218" s="150" t="s">
        <v>84</v>
      </c>
      <c r="AY218" s="18" t="s">
        <v>307</v>
      </c>
      <c r="BE218" s="151">
        <f>IF(N218="základní",J218,0)</f>
        <v>0</v>
      </c>
      <c r="BF218" s="151">
        <f>IF(N218="snížená",J218,0)</f>
        <v>0</v>
      </c>
      <c r="BG218" s="151">
        <f>IF(N218="zákl. přenesená",J218,0)</f>
        <v>0</v>
      </c>
      <c r="BH218" s="151">
        <f>IF(N218="sníž. přenesená",J218,0)</f>
        <v>0</v>
      </c>
      <c r="BI218" s="151">
        <f>IF(N218="nulová",J218,0)</f>
        <v>0</v>
      </c>
      <c r="BJ218" s="18" t="s">
        <v>82</v>
      </c>
      <c r="BK218" s="151">
        <f>ROUND(I218*H218,2)</f>
        <v>0</v>
      </c>
      <c r="BL218" s="18" t="s">
        <v>417</v>
      </c>
      <c r="BM218" s="150" t="s">
        <v>5337</v>
      </c>
    </row>
    <row r="219" spans="2:65" s="1" customFormat="1" ht="11.25">
      <c r="B219" s="33"/>
      <c r="D219" s="152" t="s">
        <v>316</v>
      </c>
      <c r="F219" s="153" t="s">
        <v>5336</v>
      </c>
      <c r="I219" s="154"/>
      <c r="L219" s="33"/>
      <c r="M219" s="155"/>
      <c r="T219" s="57"/>
      <c r="AT219" s="18" t="s">
        <v>316</v>
      </c>
      <c r="AU219" s="18" t="s">
        <v>84</v>
      </c>
    </row>
    <row r="220" spans="2:65" s="13" customFormat="1" ht="11.25">
      <c r="B220" s="162"/>
      <c r="D220" s="152" t="s">
        <v>318</v>
      </c>
      <c r="E220" s="163" t="s">
        <v>1</v>
      </c>
      <c r="F220" s="164" t="s">
        <v>5338</v>
      </c>
      <c r="H220" s="165">
        <v>2</v>
      </c>
      <c r="I220" s="166"/>
      <c r="L220" s="162"/>
      <c r="M220" s="167"/>
      <c r="T220" s="168"/>
      <c r="AT220" s="163" t="s">
        <v>318</v>
      </c>
      <c r="AU220" s="163" t="s">
        <v>84</v>
      </c>
      <c r="AV220" s="13" t="s">
        <v>84</v>
      </c>
      <c r="AW220" s="13" t="s">
        <v>32</v>
      </c>
      <c r="AX220" s="13" t="s">
        <v>75</v>
      </c>
      <c r="AY220" s="163" t="s">
        <v>307</v>
      </c>
    </row>
    <row r="221" spans="2:65" s="13" customFormat="1" ht="11.25">
      <c r="B221" s="162"/>
      <c r="D221" s="152" t="s">
        <v>318</v>
      </c>
      <c r="E221" s="163" t="s">
        <v>1</v>
      </c>
      <c r="F221" s="164" t="s">
        <v>5339</v>
      </c>
      <c r="H221" s="165">
        <v>2</v>
      </c>
      <c r="I221" s="166"/>
      <c r="L221" s="162"/>
      <c r="M221" s="167"/>
      <c r="T221" s="168"/>
      <c r="AT221" s="163" t="s">
        <v>318</v>
      </c>
      <c r="AU221" s="163" t="s">
        <v>84</v>
      </c>
      <c r="AV221" s="13" t="s">
        <v>84</v>
      </c>
      <c r="AW221" s="13" t="s">
        <v>32</v>
      </c>
      <c r="AX221" s="13" t="s">
        <v>75</v>
      </c>
      <c r="AY221" s="163" t="s">
        <v>307</v>
      </c>
    </row>
    <row r="222" spans="2:65" s="14" customFormat="1" ht="11.25">
      <c r="B222" s="169"/>
      <c r="D222" s="152" t="s">
        <v>318</v>
      </c>
      <c r="E222" s="170" t="s">
        <v>1</v>
      </c>
      <c r="F222" s="171" t="s">
        <v>325</v>
      </c>
      <c r="H222" s="172">
        <v>4</v>
      </c>
      <c r="I222" s="173"/>
      <c r="L222" s="169"/>
      <c r="M222" s="174"/>
      <c r="T222" s="175"/>
      <c r="AT222" s="170" t="s">
        <v>318</v>
      </c>
      <c r="AU222" s="170" t="s">
        <v>84</v>
      </c>
      <c r="AV222" s="14" t="s">
        <v>314</v>
      </c>
      <c r="AW222" s="14" t="s">
        <v>32</v>
      </c>
      <c r="AX222" s="14" t="s">
        <v>82</v>
      </c>
      <c r="AY222" s="170" t="s">
        <v>307</v>
      </c>
    </row>
    <row r="223" spans="2:65" s="11" customFormat="1" ht="20.85" customHeight="1">
      <c r="B223" s="127"/>
      <c r="D223" s="128" t="s">
        <v>74</v>
      </c>
      <c r="E223" s="137" t="s">
        <v>4861</v>
      </c>
      <c r="F223" s="137" t="s">
        <v>4862</v>
      </c>
      <c r="I223" s="130"/>
      <c r="J223" s="138">
        <f>BK223</f>
        <v>0</v>
      </c>
      <c r="L223" s="127"/>
      <c r="M223" s="132"/>
      <c r="P223" s="133">
        <f>SUM(P224:P232)</f>
        <v>0</v>
      </c>
      <c r="R223" s="133">
        <f>SUM(R224:R232)</f>
        <v>0.36395000000000005</v>
      </c>
      <c r="T223" s="134">
        <f>SUM(T224:T232)</f>
        <v>0</v>
      </c>
      <c r="AR223" s="128" t="s">
        <v>84</v>
      </c>
      <c r="AT223" s="135" t="s">
        <v>74</v>
      </c>
      <c r="AU223" s="135" t="s">
        <v>84</v>
      </c>
      <c r="AY223" s="128" t="s">
        <v>307</v>
      </c>
      <c r="BK223" s="136">
        <f>SUM(BK224:BK232)</f>
        <v>0</v>
      </c>
    </row>
    <row r="224" spans="2:65" s="1" customFormat="1" ht="24.2" customHeight="1">
      <c r="B224" s="33"/>
      <c r="C224" s="139" t="s">
        <v>518</v>
      </c>
      <c r="D224" s="139" t="s">
        <v>309</v>
      </c>
      <c r="E224" s="140" t="s">
        <v>4867</v>
      </c>
      <c r="F224" s="141" t="s">
        <v>4868</v>
      </c>
      <c r="G224" s="142" t="s">
        <v>398</v>
      </c>
      <c r="H224" s="143">
        <v>200</v>
      </c>
      <c r="I224" s="144"/>
      <c r="J224" s="145">
        <f>ROUND(I224*H224,2)</f>
        <v>0</v>
      </c>
      <c r="K224" s="141" t="s">
        <v>313</v>
      </c>
      <c r="L224" s="33"/>
      <c r="M224" s="146" t="s">
        <v>1</v>
      </c>
      <c r="N224" s="147" t="s">
        <v>40</v>
      </c>
      <c r="P224" s="148">
        <f>O224*H224</f>
        <v>0</v>
      </c>
      <c r="Q224" s="148">
        <v>1.1800000000000001E-3</v>
      </c>
      <c r="R224" s="148">
        <f>Q224*H224</f>
        <v>0.23600000000000002</v>
      </c>
      <c r="S224" s="148">
        <v>0</v>
      </c>
      <c r="T224" s="149">
        <f>S224*H224</f>
        <v>0</v>
      </c>
      <c r="AR224" s="150" t="s">
        <v>417</v>
      </c>
      <c r="AT224" s="150" t="s">
        <v>309</v>
      </c>
      <c r="AU224" s="150" t="s">
        <v>163</v>
      </c>
      <c r="AY224" s="18" t="s">
        <v>307</v>
      </c>
      <c r="BE224" s="151">
        <f>IF(N224="základní",J224,0)</f>
        <v>0</v>
      </c>
      <c r="BF224" s="151">
        <f>IF(N224="snížená",J224,0)</f>
        <v>0</v>
      </c>
      <c r="BG224" s="151">
        <f>IF(N224="zákl. přenesená",J224,0)</f>
        <v>0</v>
      </c>
      <c r="BH224" s="151">
        <f>IF(N224="sníž. přenesená",J224,0)</f>
        <v>0</v>
      </c>
      <c r="BI224" s="151">
        <f>IF(N224="nulová",J224,0)</f>
        <v>0</v>
      </c>
      <c r="BJ224" s="18" t="s">
        <v>82</v>
      </c>
      <c r="BK224" s="151">
        <f>ROUND(I224*H224,2)</f>
        <v>0</v>
      </c>
      <c r="BL224" s="18" t="s">
        <v>417</v>
      </c>
      <c r="BM224" s="150" t="s">
        <v>5340</v>
      </c>
    </row>
    <row r="225" spans="2:65" s="1" customFormat="1" ht="29.25">
      <c r="B225" s="33"/>
      <c r="D225" s="152" t="s">
        <v>316</v>
      </c>
      <c r="F225" s="153" t="s">
        <v>4870</v>
      </c>
      <c r="I225" s="154"/>
      <c r="L225" s="33"/>
      <c r="M225" s="155"/>
      <c r="T225" s="57"/>
      <c r="AT225" s="18" t="s">
        <v>316</v>
      </c>
      <c r="AU225" s="18" t="s">
        <v>163</v>
      </c>
    </row>
    <row r="226" spans="2:65" s="13" customFormat="1" ht="11.25">
      <c r="B226" s="162"/>
      <c r="D226" s="152" t="s">
        <v>318</v>
      </c>
      <c r="E226" s="163" t="s">
        <v>1</v>
      </c>
      <c r="F226" s="164" t="s">
        <v>5341</v>
      </c>
      <c r="H226" s="165">
        <v>200</v>
      </c>
      <c r="I226" s="166"/>
      <c r="L226" s="162"/>
      <c r="M226" s="167"/>
      <c r="T226" s="168"/>
      <c r="AT226" s="163" t="s">
        <v>318</v>
      </c>
      <c r="AU226" s="163" t="s">
        <v>163</v>
      </c>
      <c r="AV226" s="13" t="s">
        <v>84</v>
      </c>
      <c r="AW226" s="13" t="s">
        <v>32</v>
      </c>
      <c r="AX226" s="13" t="s">
        <v>82</v>
      </c>
      <c r="AY226" s="163" t="s">
        <v>307</v>
      </c>
    </row>
    <row r="227" spans="2:65" s="1" customFormat="1" ht="24.2" customHeight="1">
      <c r="B227" s="33"/>
      <c r="C227" s="139" t="s">
        <v>524</v>
      </c>
      <c r="D227" s="139" t="s">
        <v>309</v>
      </c>
      <c r="E227" s="140" t="s">
        <v>4881</v>
      </c>
      <c r="F227" s="141" t="s">
        <v>4882</v>
      </c>
      <c r="G227" s="142" t="s">
        <v>398</v>
      </c>
      <c r="H227" s="143">
        <v>15</v>
      </c>
      <c r="I227" s="144"/>
      <c r="J227" s="145">
        <f>ROUND(I227*H227,2)</f>
        <v>0</v>
      </c>
      <c r="K227" s="141" t="s">
        <v>313</v>
      </c>
      <c r="L227" s="33"/>
      <c r="M227" s="146" t="s">
        <v>1</v>
      </c>
      <c r="N227" s="147" t="s">
        <v>40</v>
      </c>
      <c r="P227" s="148">
        <f>O227*H227</f>
        <v>0</v>
      </c>
      <c r="Q227" s="148">
        <v>1.9300000000000001E-3</v>
      </c>
      <c r="R227" s="148">
        <f>Q227*H227</f>
        <v>2.895E-2</v>
      </c>
      <c r="S227" s="148">
        <v>0</v>
      </c>
      <c r="T227" s="149">
        <f>S227*H227</f>
        <v>0</v>
      </c>
      <c r="AR227" s="150" t="s">
        <v>417</v>
      </c>
      <c r="AT227" s="150" t="s">
        <v>309</v>
      </c>
      <c r="AU227" s="150" t="s">
        <v>163</v>
      </c>
      <c r="AY227" s="18" t="s">
        <v>307</v>
      </c>
      <c r="BE227" s="151">
        <f>IF(N227="základní",J227,0)</f>
        <v>0</v>
      </c>
      <c r="BF227" s="151">
        <f>IF(N227="snížená",J227,0)</f>
        <v>0</v>
      </c>
      <c r="BG227" s="151">
        <f>IF(N227="zákl. přenesená",J227,0)</f>
        <v>0</v>
      </c>
      <c r="BH227" s="151">
        <f>IF(N227="sníž. přenesená",J227,0)</f>
        <v>0</v>
      </c>
      <c r="BI227" s="151">
        <f>IF(N227="nulová",J227,0)</f>
        <v>0</v>
      </c>
      <c r="BJ227" s="18" t="s">
        <v>82</v>
      </c>
      <c r="BK227" s="151">
        <f>ROUND(I227*H227,2)</f>
        <v>0</v>
      </c>
      <c r="BL227" s="18" t="s">
        <v>417</v>
      </c>
      <c r="BM227" s="150" t="s">
        <v>5342</v>
      </c>
    </row>
    <row r="228" spans="2:65" s="1" customFormat="1" ht="29.25">
      <c r="B228" s="33"/>
      <c r="D228" s="152" t="s">
        <v>316</v>
      </c>
      <c r="F228" s="153" t="s">
        <v>4884</v>
      </c>
      <c r="I228" s="154"/>
      <c r="L228" s="33"/>
      <c r="M228" s="155"/>
      <c r="T228" s="57"/>
      <c r="AT228" s="18" t="s">
        <v>316</v>
      </c>
      <c r="AU228" s="18" t="s">
        <v>163</v>
      </c>
    </row>
    <row r="229" spans="2:65" s="1" customFormat="1" ht="24.2" customHeight="1">
      <c r="B229" s="33"/>
      <c r="C229" s="139" t="s">
        <v>533</v>
      </c>
      <c r="D229" s="139" t="s">
        <v>309</v>
      </c>
      <c r="E229" s="140" t="s">
        <v>4885</v>
      </c>
      <c r="F229" s="141" t="s">
        <v>4886</v>
      </c>
      <c r="G229" s="142" t="s">
        <v>398</v>
      </c>
      <c r="H229" s="143">
        <v>15</v>
      </c>
      <c r="I229" s="144"/>
      <c r="J229" s="145">
        <f>ROUND(I229*H229,2)</f>
        <v>0</v>
      </c>
      <c r="K229" s="141" t="s">
        <v>313</v>
      </c>
      <c r="L229" s="33"/>
      <c r="M229" s="146" t="s">
        <v>1</v>
      </c>
      <c r="N229" s="147" t="s">
        <v>40</v>
      </c>
      <c r="P229" s="148">
        <f>O229*H229</f>
        <v>0</v>
      </c>
      <c r="Q229" s="148">
        <v>2.6099999999999999E-3</v>
      </c>
      <c r="R229" s="148">
        <f>Q229*H229</f>
        <v>3.9149999999999997E-2</v>
      </c>
      <c r="S229" s="148">
        <v>0</v>
      </c>
      <c r="T229" s="149">
        <f>S229*H229</f>
        <v>0</v>
      </c>
      <c r="AR229" s="150" t="s">
        <v>417</v>
      </c>
      <c r="AT229" s="150" t="s">
        <v>309</v>
      </c>
      <c r="AU229" s="150" t="s">
        <v>163</v>
      </c>
      <c r="AY229" s="18" t="s">
        <v>307</v>
      </c>
      <c r="BE229" s="151">
        <f>IF(N229="základní",J229,0)</f>
        <v>0</v>
      </c>
      <c r="BF229" s="151">
        <f>IF(N229="snížená",J229,0)</f>
        <v>0</v>
      </c>
      <c r="BG229" s="151">
        <f>IF(N229="zákl. přenesená",J229,0)</f>
        <v>0</v>
      </c>
      <c r="BH229" s="151">
        <f>IF(N229="sníž. přenesená",J229,0)</f>
        <v>0</v>
      </c>
      <c r="BI229" s="151">
        <f>IF(N229="nulová",J229,0)</f>
        <v>0</v>
      </c>
      <c r="BJ229" s="18" t="s">
        <v>82</v>
      </c>
      <c r="BK229" s="151">
        <f>ROUND(I229*H229,2)</f>
        <v>0</v>
      </c>
      <c r="BL229" s="18" t="s">
        <v>417</v>
      </c>
      <c r="BM229" s="150" t="s">
        <v>5343</v>
      </c>
    </row>
    <row r="230" spans="2:65" s="1" customFormat="1" ht="29.25">
      <c r="B230" s="33"/>
      <c r="D230" s="152" t="s">
        <v>316</v>
      </c>
      <c r="F230" s="153" t="s">
        <v>4888</v>
      </c>
      <c r="I230" s="154"/>
      <c r="L230" s="33"/>
      <c r="M230" s="155"/>
      <c r="T230" s="57"/>
      <c r="AT230" s="18" t="s">
        <v>316</v>
      </c>
      <c r="AU230" s="18" t="s">
        <v>163</v>
      </c>
    </row>
    <row r="231" spans="2:65" s="1" customFormat="1" ht="24.2" customHeight="1">
      <c r="B231" s="33"/>
      <c r="C231" s="139" t="s">
        <v>560</v>
      </c>
      <c r="D231" s="139" t="s">
        <v>309</v>
      </c>
      <c r="E231" s="140" t="s">
        <v>5344</v>
      </c>
      <c r="F231" s="141" t="s">
        <v>5345</v>
      </c>
      <c r="G231" s="142" t="s">
        <v>398</v>
      </c>
      <c r="H231" s="143">
        <v>15</v>
      </c>
      <c r="I231" s="144"/>
      <c r="J231" s="145">
        <f>ROUND(I231*H231,2)</f>
        <v>0</v>
      </c>
      <c r="K231" s="141" t="s">
        <v>313</v>
      </c>
      <c r="L231" s="33"/>
      <c r="M231" s="146" t="s">
        <v>1</v>
      </c>
      <c r="N231" s="147" t="s">
        <v>40</v>
      </c>
      <c r="P231" s="148">
        <f>O231*H231</f>
        <v>0</v>
      </c>
      <c r="Q231" s="148">
        <v>3.9899999999999996E-3</v>
      </c>
      <c r="R231" s="148">
        <f>Q231*H231</f>
        <v>5.9849999999999993E-2</v>
      </c>
      <c r="S231" s="148">
        <v>0</v>
      </c>
      <c r="T231" s="149">
        <f>S231*H231</f>
        <v>0</v>
      </c>
      <c r="AR231" s="150" t="s">
        <v>417</v>
      </c>
      <c r="AT231" s="150" t="s">
        <v>309</v>
      </c>
      <c r="AU231" s="150" t="s">
        <v>163</v>
      </c>
      <c r="AY231" s="18" t="s">
        <v>307</v>
      </c>
      <c r="BE231" s="151">
        <f>IF(N231="základní",J231,0)</f>
        <v>0</v>
      </c>
      <c r="BF231" s="151">
        <f>IF(N231="snížená",J231,0)</f>
        <v>0</v>
      </c>
      <c r="BG231" s="151">
        <f>IF(N231="zákl. přenesená",J231,0)</f>
        <v>0</v>
      </c>
      <c r="BH231" s="151">
        <f>IF(N231="sníž. přenesená",J231,0)</f>
        <v>0</v>
      </c>
      <c r="BI231" s="151">
        <f>IF(N231="nulová",J231,0)</f>
        <v>0</v>
      </c>
      <c r="BJ231" s="18" t="s">
        <v>82</v>
      </c>
      <c r="BK231" s="151">
        <f>ROUND(I231*H231,2)</f>
        <v>0</v>
      </c>
      <c r="BL231" s="18" t="s">
        <v>417</v>
      </c>
      <c r="BM231" s="150" t="s">
        <v>5346</v>
      </c>
    </row>
    <row r="232" spans="2:65" s="1" customFormat="1" ht="29.25">
      <c r="B232" s="33"/>
      <c r="D232" s="152" t="s">
        <v>316</v>
      </c>
      <c r="F232" s="153" t="s">
        <v>5347</v>
      </c>
      <c r="I232" s="154"/>
      <c r="L232" s="33"/>
      <c r="M232" s="155"/>
      <c r="T232" s="57"/>
      <c r="AT232" s="18" t="s">
        <v>316</v>
      </c>
      <c r="AU232" s="18" t="s">
        <v>163</v>
      </c>
    </row>
    <row r="233" spans="2:65" s="11" customFormat="1" ht="20.85" customHeight="1">
      <c r="B233" s="127"/>
      <c r="D233" s="128" t="s">
        <v>74</v>
      </c>
      <c r="E233" s="137" t="s">
        <v>4894</v>
      </c>
      <c r="F233" s="137" t="s">
        <v>4895</v>
      </c>
      <c r="I233" s="130"/>
      <c r="J233" s="138">
        <f>BK233</f>
        <v>0</v>
      </c>
      <c r="L233" s="127"/>
      <c r="M233" s="132"/>
      <c r="P233" s="133">
        <f>SUM(P234:P250)</f>
        <v>0</v>
      </c>
      <c r="R233" s="133">
        <f>SUM(R234:R250)</f>
        <v>0.11520000000000001</v>
      </c>
      <c r="T233" s="134">
        <f>SUM(T234:T250)</f>
        <v>0</v>
      </c>
      <c r="AR233" s="128" t="s">
        <v>84</v>
      </c>
      <c r="AT233" s="135" t="s">
        <v>74</v>
      </c>
      <c r="AU233" s="135" t="s">
        <v>84</v>
      </c>
      <c r="AY233" s="128" t="s">
        <v>307</v>
      </c>
      <c r="BK233" s="136">
        <f>SUM(BK234:BK250)</f>
        <v>0</v>
      </c>
    </row>
    <row r="234" spans="2:65" s="1" customFormat="1" ht="33" customHeight="1">
      <c r="B234" s="33"/>
      <c r="C234" s="139" t="s">
        <v>571</v>
      </c>
      <c r="D234" s="139" t="s">
        <v>309</v>
      </c>
      <c r="E234" s="140" t="s">
        <v>4896</v>
      </c>
      <c r="F234" s="141" t="s">
        <v>4897</v>
      </c>
      <c r="G234" s="142" t="s">
        <v>398</v>
      </c>
      <c r="H234" s="143">
        <v>200</v>
      </c>
      <c r="I234" s="144"/>
      <c r="J234" s="145">
        <f>ROUND(I234*H234,2)</f>
        <v>0</v>
      </c>
      <c r="K234" s="141" t="s">
        <v>313</v>
      </c>
      <c r="L234" s="33"/>
      <c r="M234" s="146" t="s">
        <v>1</v>
      </c>
      <c r="N234" s="147" t="s">
        <v>40</v>
      </c>
      <c r="P234" s="148">
        <f>O234*H234</f>
        <v>0</v>
      </c>
      <c r="Q234" s="148">
        <v>2.2000000000000001E-4</v>
      </c>
      <c r="R234" s="148">
        <f>Q234*H234</f>
        <v>4.4000000000000004E-2</v>
      </c>
      <c r="S234" s="148">
        <v>0</v>
      </c>
      <c r="T234" s="149">
        <f>S234*H234</f>
        <v>0</v>
      </c>
      <c r="AR234" s="150" t="s">
        <v>417</v>
      </c>
      <c r="AT234" s="150" t="s">
        <v>309</v>
      </c>
      <c r="AU234" s="150" t="s">
        <v>163</v>
      </c>
      <c r="AY234" s="18" t="s">
        <v>307</v>
      </c>
      <c r="BE234" s="151">
        <f>IF(N234="základní",J234,0)</f>
        <v>0</v>
      </c>
      <c r="BF234" s="151">
        <f>IF(N234="snížená",J234,0)</f>
        <v>0</v>
      </c>
      <c r="BG234" s="151">
        <f>IF(N234="zákl. přenesená",J234,0)</f>
        <v>0</v>
      </c>
      <c r="BH234" s="151">
        <f>IF(N234="sníž. přenesená",J234,0)</f>
        <v>0</v>
      </c>
      <c r="BI234" s="151">
        <f>IF(N234="nulová",J234,0)</f>
        <v>0</v>
      </c>
      <c r="BJ234" s="18" t="s">
        <v>82</v>
      </c>
      <c r="BK234" s="151">
        <f>ROUND(I234*H234,2)</f>
        <v>0</v>
      </c>
      <c r="BL234" s="18" t="s">
        <v>417</v>
      </c>
      <c r="BM234" s="150" t="s">
        <v>5348</v>
      </c>
    </row>
    <row r="235" spans="2:65" s="1" customFormat="1" ht="19.5">
      <c r="B235" s="33"/>
      <c r="D235" s="152" t="s">
        <v>316</v>
      </c>
      <c r="F235" s="153" t="s">
        <v>4899</v>
      </c>
      <c r="I235" s="154"/>
      <c r="L235" s="33"/>
      <c r="M235" s="155"/>
      <c r="T235" s="57"/>
      <c r="AT235" s="18" t="s">
        <v>316</v>
      </c>
      <c r="AU235" s="18" t="s">
        <v>163</v>
      </c>
    </row>
    <row r="236" spans="2:65" s="13" customFormat="1" ht="11.25">
      <c r="B236" s="162"/>
      <c r="D236" s="152" t="s">
        <v>318</v>
      </c>
      <c r="E236" s="163" t="s">
        <v>1</v>
      </c>
      <c r="F236" s="164" t="s">
        <v>5349</v>
      </c>
      <c r="H236" s="165">
        <v>69</v>
      </c>
      <c r="I236" s="166"/>
      <c r="L236" s="162"/>
      <c r="M236" s="167"/>
      <c r="T236" s="168"/>
      <c r="AT236" s="163" t="s">
        <v>318</v>
      </c>
      <c r="AU236" s="163" t="s">
        <v>163</v>
      </c>
      <c r="AV236" s="13" t="s">
        <v>84</v>
      </c>
      <c r="AW236" s="13" t="s">
        <v>32</v>
      </c>
      <c r="AX236" s="13" t="s">
        <v>75</v>
      </c>
      <c r="AY236" s="163" t="s">
        <v>307</v>
      </c>
    </row>
    <row r="237" spans="2:65" s="13" customFormat="1" ht="11.25">
      <c r="B237" s="162"/>
      <c r="D237" s="152" t="s">
        <v>318</v>
      </c>
      <c r="E237" s="163" t="s">
        <v>1</v>
      </c>
      <c r="F237" s="164" t="s">
        <v>5350</v>
      </c>
      <c r="H237" s="165">
        <v>106</v>
      </c>
      <c r="I237" s="166"/>
      <c r="L237" s="162"/>
      <c r="M237" s="167"/>
      <c r="T237" s="168"/>
      <c r="AT237" s="163" t="s">
        <v>318</v>
      </c>
      <c r="AU237" s="163" t="s">
        <v>163</v>
      </c>
      <c r="AV237" s="13" t="s">
        <v>84</v>
      </c>
      <c r="AW237" s="13" t="s">
        <v>32</v>
      </c>
      <c r="AX237" s="13" t="s">
        <v>75</v>
      </c>
      <c r="AY237" s="163" t="s">
        <v>307</v>
      </c>
    </row>
    <row r="238" spans="2:65" s="13" customFormat="1" ht="11.25">
      <c r="B238" s="162"/>
      <c r="D238" s="152" t="s">
        <v>318</v>
      </c>
      <c r="E238" s="163" t="s">
        <v>1</v>
      </c>
      <c r="F238" s="164" t="s">
        <v>480</v>
      </c>
      <c r="H238" s="165">
        <v>25</v>
      </c>
      <c r="I238" s="166"/>
      <c r="L238" s="162"/>
      <c r="M238" s="167"/>
      <c r="T238" s="168"/>
      <c r="AT238" s="163" t="s">
        <v>318</v>
      </c>
      <c r="AU238" s="163" t="s">
        <v>163</v>
      </c>
      <c r="AV238" s="13" t="s">
        <v>84</v>
      </c>
      <c r="AW238" s="13" t="s">
        <v>32</v>
      </c>
      <c r="AX238" s="13" t="s">
        <v>75</v>
      </c>
      <c r="AY238" s="163" t="s">
        <v>307</v>
      </c>
    </row>
    <row r="239" spans="2:65" s="14" customFormat="1" ht="11.25">
      <c r="B239" s="169"/>
      <c r="D239" s="152" t="s">
        <v>318</v>
      </c>
      <c r="E239" s="170" t="s">
        <v>1</v>
      </c>
      <c r="F239" s="171" t="s">
        <v>325</v>
      </c>
      <c r="H239" s="172">
        <v>200</v>
      </c>
      <c r="I239" s="173"/>
      <c r="L239" s="169"/>
      <c r="M239" s="174"/>
      <c r="T239" s="175"/>
      <c r="AT239" s="170" t="s">
        <v>318</v>
      </c>
      <c r="AU239" s="170" t="s">
        <v>163</v>
      </c>
      <c r="AV239" s="14" t="s">
        <v>314</v>
      </c>
      <c r="AW239" s="14" t="s">
        <v>32</v>
      </c>
      <c r="AX239" s="14" t="s">
        <v>82</v>
      </c>
      <c r="AY239" s="170" t="s">
        <v>307</v>
      </c>
    </row>
    <row r="240" spans="2:65" s="1" customFormat="1" ht="33" customHeight="1">
      <c r="B240" s="33"/>
      <c r="C240" s="139" t="s">
        <v>576</v>
      </c>
      <c r="D240" s="139" t="s">
        <v>309</v>
      </c>
      <c r="E240" s="140" t="s">
        <v>4900</v>
      </c>
      <c r="F240" s="141" t="s">
        <v>4901</v>
      </c>
      <c r="G240" s="142" t="s">
        <v>398</v>
      </c>
      <c r="H240" s="143">
        <v>100</v>
      </c>
      <c r="I240" s="144"/>
      <c r="J240" s="145">
        <f>ROUND(I240*H240,2)</f>
        <v>0</v>
      </c>
      <c r="K240" s="141" t="s">
        <v>313</v>
      </c>
      <c r="L240" s="33"/>
      <c r="M240" s="146" t="s">
        <v>1</v>
      </c>
      <c r="N240" s="147" t="s">
        <v>40</v>
      </c>
      <c r="P240" s="148">
        <f>O240*H240</f>
        <v>0</v>
      </c>
      <c r="Q240" s="148">
        <v>3.2000000000000003E-4</v>
      </c>
      <c r="R240" s="148">
        <f>Q240*H240</f>
        <v>3.2000000000000001E-2</v>
      </c>
      <c r="S240" s="148">
        <v>0</v>
      </c>
      <c r="T240" s="149">
        <f>S240*H240</f>
        <v>0</v>
      </c>
      <c r="AR240" s="150" t="s">
        <v>417</v>
      </c>
      <c r="AT240" s="150" t="s">
        <v>309</v>
      </c>
      <c r="AU240" s="150" t="s">
        <v>163</v>
      </c>
      <c r="AY240" s="18" t="s">
        <v>307</v>
      </c>
      <c r="BE240" s="151">
        <f>IF(N240="základní",J240,0)</f>
        <v>0</v>
      </c>
      <c r="BF240" s="151">
        <f>IF(N240="snížená",J240,0)</f>
        <v>0</v>
      </c>
      <c r="BG240" s="151">
        <f>IF(N240="zákl. přenesená",J240,0)</f>
        <v>0</v>
      </c>
      <c r="BH240" s="151">
        <f>IF(N240="sníž. přenesená",J240,0)</f>
        <v>0</v>
      </c>
      <c r="BI240" s="151">
        <f>IF(N240="nulová",J240,0)</f>
        <v>0</v>
      </c>
      <c r="BJ240" s="18" t="s">
        <v>82</v>
      </c>
      <c r="BK240" s="151">
        <f>ROUND(I240*H240,2)</f>
        <v>0</v>
      </c>
      <c r="BL240" s="18" t="s">
        <v>417</v>
      </c>
      <c r="BM240" s="150" t="s">
        <v>5351</v>
      </c>
    </row>
    <row r="241" spans="2:65" s="1" customFormat="1" ht="19.5">
      <c r="B241" s="33"/>
      <c r="D241" s="152" t="s">
        <v>316</v>
      </c>
      <c r="F241" s="153" t="s">
        <v>4903</v>
      </c>
      <c r="I241" s="154"/>
      <c r="L241" s="33"/>
      <c r="M241" s="155"/>
      <c r="T241" s="57"/>
      <c r="AT241" s="18" t="s">
        <v>316</v>
      </c>
      <c r="AU241" s="18" t="s">
        <v>163</v>
      </c>
    </row>
    <row r="242" spans="2:65" s="13" customFormat="1" ht="11.25">
      <c r="B242" s="162"/>
      <c r="D242" s="152" t="s">
        <v>318</v>
      </c>
      <c r="E242" s="163" t="s">
        <v>1</v>
      </c>
      <c r="F242" s="164" t="s">
        <v>736</v>
      </c>
      <c r="H242" s="165">
        <v>60</v>
      </c>
      <c r="I242" s="166"/>
      <c r="L242" s="162"/>
      <c r="M242" s="167"/>
      <c r="T242" s="168"/>
      <c r="AT242" s="163" t="s">
        <v>318</v>
      </c>
      <c r="AU242" s="163" t="s">
        <v>163</v>
      </c>
      <c r="AV242" s="13" t="s">
        <v>84</v>
      </c>
      <c r="AW242" s="13" t="s">
        <v>32</v>
      </c>
      <c r="AX242" s="13" t="s">
        <v>75</v>
      </c>
      <c r="AY242" s="163" t="s">
        <v>307</v>
      </c>
    </row>
    <row r="243" spans="2:65" s="13" customFormat="1" ht="11.25">
      <c r="B243" s="162"/>
      <c r="D243" s="152" t="s">
        <v>318</v>
      </c>
      <c r="E243" s="163" t="s">
        <v>1</v>
      </c>
      <c r="F243" s="164" t="s">
        <v>448</v>
      </c>
      <c r="H243" s="165">
        <v>20</v>
      </c>
      <c r="I243" s="166"/>
      <c r="L243" s="162"/>
      <c r="M243" s="167"/>
      <c r="T243" s="168"/>
      <c r="AT243" s="163" t="s">
        <v>318</v>
      </c>
      <c r="AU243" s="163" t="s">
        <v>163</v>
      </c>
      <c r="AV243" s="13" t="s">
        <v>84</v>
      </c>
      <c r="AW243" s="13" t="s">
        <v>32</v>
      </c>
      <c r="AX243" s="13" t="s">
        <v>75</v>
      </c>
      <c r="AY243" s="163" t="s">
        <v>307</v>
      </c>
    </row>
    <row r="244" spans="2:65" s="13" customFormat="1" ht="11.25">
      <c r="B244" s="162"/>
      <c r="D244" s="152" t="s">
        <v>318</v>
      </c>
      <c r="E244" s="163" t="s">
        <v>1</v>
      </c>
      <c r="F244" s="164" t="s">
        <v>5352</v>
      </c>
      <c r="H244" s="165">
        <v>20</v>
      </c>
      <c r="I244" s="166"/>
      <c r="L244" s="162"/>
      <c r="M244" s="167"/>
      <c r="T244" s="168"/>
      <c r="AT244" s="163" t="s">
        <v>318</v>
      </c>
      <c r="AU244" s="163" t="s">
        <v>163</v>
      </c>
      <c r="AV244" s="13" t="s">
        <v>84</v>
      </c>
      <c r="AW244" s="13" t="s">
        <v>32</v>
      </c>
      <c r="AX244" s="13" t="s">
        <v>75</v>
      </c>
      <c r="AY244" s="163" t="s">
        <v>307</v>
      </c>
    </row>
    <row r="245" spans="2:65" s="14" customFormat="1" ht="11.25">
      <c r="B245" s="169"/>
      <c r="D245" s="152" t="s">
        <v>318</v>
      </c>
      <c r="E245" s="170" t="s">
        <v>1</v>
      </c>
      <c r="F245" s="171" t="s">
        <v>325</v>
      </c>
      <c r="H245" s="172">
        <v>100</v>
      </c>
      <c r="I245" s="173"/>
      <c r="L245" s="169"/>
      <c r="M245" s="174"/>
      <c r="T245" s="175"/>
      <c r="AT245" s="170" t="s">
        <v>318</v>
      </c>
      <c r="AU245" s="170" t="s">
        <v>163</v>
      </c>
      <c r="AV245" s="14" t="s">
        <v>314</v>
      </c>
      <c r="AW245" s="14" t="s">
        <v>32</v>
      </c>
      <c r="AX245" s="14" t="s">
        <v>82</v>
      </c>
      <c r="AY245" s="170" t="s">
        <v>307</v>
      </c>
    </row>
    <row r="246" spans="2:65" s="1" customFormat="1" ht="33" customHeight="1">
      <c r="B246" s="33"/>
      <c r="C246" s="139" t="s">
        <v>581</v>
      </c>
      <c r="D246" s="139" t="s">
        <v>309</v>
      </c>
      <c r="E246" s="140" t="s">
        <v>5353</v>
      </c>
      <c r="F246" s="141" t="s">
        <v>5354</v>
      </c>
      <c r="G246" s="142" t="s">
        <v>398</v>
      </c>
      <c r="H246" s="143">
        <v>80</v>
      </c>
      <c r="I246" s="144"/>
      <c r="J246" s="145">
        <f>ROUND(I246*H246,2)</f>
        <v>0</v>
      </c>
      <c r="K246" s="141" t="s">
        <v>313</v>
      </c>
      <c r="L246" s="33"/>
      <c r="M246" s="146" t="s">
        <v>1</v>
      </c>
      <c r="N246" s="147" t="s">
        <v>40</v>
      </c>
      <c r="P246" s="148">
        <f>O246*H246</f>
        <v>0</v>
      </c>
      <c r="Q246" s="148">
        <v>4.8999999999999998E-4</v>
      </c>
      <c r="R246" s="148">
        <f>Q246*H246</f>
        <v>3.9199999999999999E-2</v>
      </c>
      <c r="S246" s="148">
        <v>0</v>
      </c>
      <c r="T246" s="149">
        <f>S246*H246</f>
        <v>0</v>
      </c>
      <c r="AR246" s="150" t="s">
        <v>417</v>
      </c>
      <c r="AT246" s="150" t="s">
        <v>309</v>
      </c>
      <c r="AU246" s="150" t="s">
        <v>163</v>
      </c>
      <c r="AY246" s="18" t="s">
        <v>307</v>
      </c>
      <c r="BE246" s="151">
        <f>IF(N246="základní",J246,0)</f>
        <v>0</v>
      </c>
      <c r="BF246" s="151">
        <f>IF(N246="snížená",J246,0)</f>
        <v>0</v>
      </c>
      <c r="BG246" s="151">
        <f>IF(N246="zákl. přenesená",J246,0)</f>
        <v>0</v>
      </c>
      <c r="BH246" s="151">
        <f>IF(N246="sníž. přenesená",J246,0)</f>
        <v>0</v>
      </c>
      <c r="BI246" s="151">
        <f>IF(N246="nulová",J246,0)</f>
        <v>0</v>
      </c>
      <c r="BJ246" s="18" t="s">
        <v>82</v>
      </c>
      <c r="BK246" s="151">
        <f>ROUND(I246*H246,2)</f>
        <v>0</v>
      </c>
      <c r="BL246" s="18" t="s">
        <v>417</v>
      </c>
      <c r="BM246" s="150" t="s">
        <v>5355</v>
      </c>
    </row>
    <row r="247" spans="2:65" s="1" customFormat="1" ht="19.5">
      <c r="B247" s="33"/>
      <c r="D247" s="152" t="s">
        <v>316</v>
      </c>
      <c r="F247" s="153" t="s">
        <v>5356</v>
      </c>
      <c r="I247" s="154"/>
      <c r="L247" s="33"/>
      <c r="M247" s="155"/>
      <c r="T247" s="57"/>
      <c r="AT247" s="18" t="s">
        <v>316</v>
      </c>
      <c r="AU247" s="18" t="s">
        <v>163</v>
      </c>
    </row>
    <row r="248" spans="2:65" s="13" customFormat="1" ht="11.25">
      <c r="B248" s="162"/>
      <c r="D248" s="152" t="s">
        <v>318</v>
      </c>
      <c r="E248" s="163" t="s">
        <v>1</v>
      </c>
      <c r="F248" s="164" t="s">
        <v>637</v>
      </c>
      <c r="H248" s="165">
        <v>46</v>
      </c>
      <c r="I248" s="166"/>
      <c r="L248" s="162"/>
      <c r="M248" s="167"/>
      <c r="T248" s="168"/>
      <c r="AT248" s="163" t="s">
        <v>318</v>
      </c>
      <c r="AU248" s="163" t="s">
        <v>163</v>
      </c>
      <c r="AV248" s="13" t="s">
        <v>84</v>
      </c>
      <c r="AW248" s="13" t="s">
        <v>32</v>
      </c>
      <c r="AX248" s="13" t="s">
        <v>75</v>
      </c>
      <c r="AY248" s="163" t="s">
        <v>307</v>
      </c>
    </row>
    <row r="249" spans="2:65" s="13" customFormat="1" ht="11.25">
      <c r="B249" s="162"/>
      <c r="D249" s="152" t="s">
        <v>318</v>
      </c>
      <c r="E249" s="163" t="s">
        <v>1</v>
      </c>
      <c r="F249" s="164" t="s">
        <v>560</v>
      </c>
      <c r="H249" s="165">
        <v>34</v>
      </c>
      <c r="I249" s="166"/>
      <c r="L249" s="162"/>
      <c r="M249" s="167"/>
      <c r="T249" s="168"/>
      <c r="AT249" s="163" t="s">
        <v>318</v>
      </c>
      <c r="AU249" s="163" t="s">
        <v>163</v>
      </c>
      <c r="AV249" s="13" t="s">
        <v>84</v>
      </c>
      <c r="AW249" s="13" t="s">
        <v>32</v>
      </c>
      <c r="AX249" s="13" t="s">
        <v>75</v>
      </c>
      <c r="AY249" s="163" t="s">
        <v>307</v>
      </c>
    </row>
    <row r="250" spans="2:65" s="14" customFormat="1" ht="11.25">
      <c r="B250" s="169"/>
      <c r="D250" s="152" t="s">
        <v>318</v>
      </c>
      <c r="E250" s="170" t="s">
        <v>1</v>
      </c>
      <c r="F250" s="171" t="s">
        <v>325</v>
      </c>
      <c r="H250" s="172">
        <v>80</v>
      </c>
      <c r="I250" s="173"/>
      <c r="L250" s="169"/>
      <c r="M250" s="174"/>
      <c r="T250" s="175"/>
      <c r="AT250" s="170" t="s">
        <v>318</v>
      </c>
      <c r="AU250" s="170" t="s">
        <v>163</v>
      </c>
      <c r="AV250" s="14" t="s">
        <v>314</v>
      </c>
      <c r="AW250" s="14" t="s">
        <v>32</v>
      </c>
      <c r="AX250" s="14" t="s">
        <v>82</v>
      </c>
      <c r="AY250" s="170" t="s">
        <v>307</v>
      </c>
    </row>
    <row r="251" spans="2:65" s="11" customFormat="1" ht="22.9" customHeight="1">
      <c r="B251" s="127"/>
      <c r="D251" s="128" t="s">
        <v>74</v>
      </c>
      <c r="E251" s="137" t="s">
        <v>4904</v>
      </c>
      <c r="F251" s="137" t="s">
        <v>4905</v>
      </c>
      <c r="I251" s="130"/>
      <c r="J251" s="138">
        <f>BK251</f>
        <v>0</v>
      </c>
      <c r="L251" s="127"/>
      <c r="M251" s="132"/>
      <c r="P251" s="133">
        <f>P252+P259+P313</f>
        <v>0</v>
      </c>
      <c r="R251" s="133">
        <f>R252+R259+R313</f>
        <v>8.4919999999999995E-2</v>
      </c>
      <c r="T251" s="134">
        <f>T252+T259+T313</f>
        <v>0</v>
      </c>
      <c r="AR251" s="128" t="s">
        <v>84</v>
      </c>
      <c r="AT251" s="135" t="s">
        <v>74</v>
      </c>
      <c r="AU251" s="135" t="s">
        <v>82</v>
      </c>
      <c r="AY251" s="128" t="s">
        <v>307</v>
      </c>
      <c r="BK251" s="136">
        <f>BK252+BK259+BK313</f>
        <v>0</v>
      </c>
    </row>
    <row r="252" spans="2:65" s="11" customFormat="1" ht="20.85" customHeight="1">
      <c r="B252" s="127"/>
      <c r="D252" s="128" t="s">
        <v>74</v>
      </c>
      <c r="E252" s="137" t="s">
        <v>4906</v>
      </c>
      <c r="F252" s="137" t="s">
        <v>4907</v>
      </c>
      <c r="I252" s="130"/>
      <c r="J252" s="138">
        <f>BK252</f>
        <v>0</v>
      </c>
      <c r="L252" s="127"/>
      <c r="M252" s="132"/>
      <c r="P252" s="133">
        <f>SUM(P253:P258)</f>
        <v>0</v>
      </c>
      <c r="R252" s="133">
        <f>SUM(R253:R258)</f>
        <v>3.8400000000000001E-3</v>
      </c>
      <c r="T252" s="134">
        <f>SUM(T253:T258)</f>
        <v>0</v>
      </c>
      <c r="AR252" s="128" t="s">
        <v>84</v>
      </c>
      <c r="AT252" s="135" t="s">
        <v>74</v>
      </c>
      <c r="AU252" s="135" t="s">
        <v>84</v>
      </c>
      <c r="AY252" s="128" t="s">
        <v>307</v>
      </c>
      <c r="BK252" s="136">
        <f>SUM(BK253:BK258)</f>
        <v>0</v>
      </c>
    </row>
    <row r="253" spans="2:65" s="1" customFormat="1" ht="24.2" customHeight="1">
      <c r="B253" s="33"/>
      <c r="C253" s="139" t="s">
        <v>588</v>
      </c>
      <c r="D253" s="139" t="s">
        <v>309</v>
      </c>
      <c r="E253" s="140" t="s">
        <v>4908</v>
      </c>
      <c r="F253" s="141" t="s">
        <v>4909</v>
      </c>
      <c r="G253" s="142" t="s">
        <v>405</v>
      </c>
      <c r="H253" s="143">
        <v>4</v>
      </c>
      <c r="I253" s="144"/>
      <c r="J253" s="145">
        <f>ROUND(I253*H253,2)</f>
        <v>0</v>
      </c>
      <c r="K253" s="141" t="s">
        <v>313</v>
      </c>
      <c r="L253" s="33"/>
      <c r="M253" s="146" t="s">
        <v>1</v>
      </c>
      <c r="N253" s="147" t="s">
        <v>40</v>
      </c>
      <c r="P253" s="148">
        <f>O253*H253</f>
        <v>0</v>
      </c>
      <c r="Q253" s="148">
        <v>2.4000000000000001E-4</v>
      </c>
      <c r="R253" s="148">
        <f>Q253*H253</f>
        <v>9.6000000000000002E-4</v>
      </c>
      <c r="S253" s="148">
        <v>0</v>
      </c>
      <c r="T253" s="149">
        <f>S253*H253</f>
        <v>0</v>
      </c>
      <c r="AR253" s="150" t="s">
        <v>417</v>
      </c>
      <c r="AT253" s="150" t="s">
        <v>309</v>
      </c>
      <c r="AU253" s="150" t="s">
        <v>163</v>
      </c>
      <c r="AY253" s="18" t="s">
        <v>307</v>
      </c>
      <c r="BE253" s="151">
        <f>IF(N253="základní",J253,0)</f>
        <v>0</v>
      </c>
      <c r="BF253" s="151">
        <f>IF(N253="snížená",J253,0)</f>
        <v>0</v>
      </c>
      <c r="BG253" s="151">
        <f>IF(N253="zákl. přenesená",J253,0)</f>
        <v>0</v>
      </c>
      <c r="BH253" s="151">
        <f>IF(N253="sníž. přenesená",J253,0)</f>
        <v>0</v>
      </c>
      <c r="BI253" s="151">
        <f>IF(N253="nulová",J253,0)</f>
        <v>0</v>
      </c>
      <c r="BJ253" s="18" t="s">
        <v>82</v>
      </c>
      <c r="BK253" s="151">
        <f>ROUND(I253*H253,2)</f>
        <v>0</v>
      </c>
      <c r="BL253" s="18" t="s">
        <v>417</v>
      </c>
      <c r="BM253" s="150" t="s">
        <v>5357</v>
      </c>
    </row>
    <row r="254" spans="2:65" s="1" customFormat="1" ht="11.25">
      <c r="B254" s="33"/>
      <c r="D254" s="152" t="s">
        <v>316</v>
      </c>
      <c r="F254" s="153" t="s">
        <v>4911</v>
      </c>
      <c r="I254" s="154"/>
      <c r="L254" s="33"/>
      <c r="M254" s="155"/>
      <c r="T254" s="57"/>
      <c r="AT254" s="18" t="s">
        <v>316</v>
      </c>
      <c r="AU254" s="18" t="s">
        <v>163</v>
      </c>
    </row>
    <row r="255" spans="2:65" s="1" customFormat="1" ht="24.2" customHeight="1">
      <c r="B255" s="33"/>
      <c r="C255" s="139" t="s">
        <v>596</v>
      </c>
      <c r="D255" s="139" t="s">
        <v>309</v>
      </c>
      <c r="E255" s="140" t="s">
        <v>4920</v>
      </c>
      <c r="F255" s="141" t="s">
        <v>4921</v>
      </c>
      <c r="G255" s="142" t="s">
        <v>405</v>
      </c>
      <c r="H255" s="143">
        <v>4</v>
      </c>
      <c r="I255" s="144"/>
      <c r="J255" s="145">
        <f>ROUND(I255*H255,2)</f>
        <v>0</v>
      </c>
      <c r="K255" s="141" t="s">
        <v>313</v>
      </c>
      <c r="L255" s="33"/>
      <c r="M255" s="146" t="s">
        <v>1</v>
      </c>
      <c r="N255" s="147" t="s">
        <v>40</v>
      </c>
      <c r="P255" s="148">
        <f>O255*H255</f>
        <v>0</v>
      </c>
      <c r="Q255" s="148">
        <v>2.2000000000000001E-4</v>
      </c>
      <c r="R255" s="148">
        <f>Q255*H255</f>
        <v>8.8000000000000003E-4</v>
      </c>
      <c r="S255" s="148">
        <v>0</v>
      </c>
      <c r="T255" s="149">
        <f>S255*H255</f>
        <v>0</v>
      </c>
      <c r="AR255" s="150" t="s">
        <v>417</v>
      </c>
      <c r="AT255" s="150" t="s">
        <v>309</v>
      </c>
      <c r="AU255" s="150" t="s">
        <v>163</v>
      </c>
      <c r="AY255" s="18" t="s">
        <v>307</v>
      </c>
      <c r="BE255" s="151">
        <f>IF(N255="základní",J255,0)</f>
        <v>0</v>
      </c>
      <c r="BF255" s="151">
        <f>IF(N255="snížená",J255,0)</f>
        <v>0</v>
      </c>
      <c r="BG255" s="151">
        <f>IF(N255="zákl. přenesená",J255,0)</f>
        <v>0</v>
      </c>
      <c r="BH255" s="151">
        <f>IF(N255="sníž. přenesená",J255,0)</f>
        <v>0</v>
      </c>
      <c r="BI255" s="151">
        <f>IF(N255="nulová",J255,0)</f>
        <v>0</v>
      </c>
      <c r="BJ255" s="18" t="s">
        <v>82</v>
      </c>
      <c r="BK255" s="151">
        <f>ROUND(I255*H255,2)</f>
        <v>0</v>
      </c>
      <c r="BL255" s="18" t="s">
        <v>417</v>
      </c>
      <c r="BM255" s="150" t="s">
        <v>5358</v>
      </c>
    </row>
    <row r="256" spans="2:65" s="1" customFormat="1" ht="11.25">
      <c r="B256" s="33"/>
      <c r="D256" s="152" t="s">
        <v>316</v>
      </c>
      <c r="F256" s="153" t="s">
        <v>4923</v>
      </c>
      <c r="I256" s="154"/>
      <c r="L256" s="33"/>
      <c r="M256" s="155"/>
      <c r="T256" s="57"/>
      <c r="AT256" s="18" t="s">
        <v>316</v>
      </c>
      <c r="AU256" s="18" t="s">
        <v>163</v>
      </c>
    </row>
    <row r="257" spans="2:65" s="1" customFormat="1" ht="21.75" customHeight="1">
      <c r="B257" s="33"/>
      <c r="C257" s="139" t="s">
        <v>603</v>
      </c>
      <c r="D257" s="139" t="s">
        <v>309</v>
      </c>
      <c r="E257" s="140" t="s">
        <v>4976</v>
      </c>
      <c r="F257" s="141" t="s">
        <v>4977</v>
      </c>
      <c r="G257" s="142" t="s">
        <v>405</v>
      </c>
      <c r="H257" s="143">
        <v>4</v>
      </c>
      <c r="I257" s="144"/>
      <c r="J257" s="145">
        <f>ROUND(I257*H257,2)</f>
        <v>0</v>
      </c>
      <c r="K257" s="141" t="s">
        <v>313</v>
      </c>
      <c r="L257" s="33"/>
      <c r="M257" s="146" t="s">
        <v>1</v>
      </c>
      <c r="N257" s="147" t="s">
        <v>40</v>
      </c>
      <c r="P257" s="148">
        <f>O257*H257</f>
        <v>0</v>
      </c>
      <c r="Q257" s="148">
        <v>5.0000000000000001E-4</v>
      </c>
      <c r="R257" s="148">
        <f>Q257*H257</f>
        <v>2E-3</v>
      </c>
      <c r="S257" s="148">
        <v>0</v>
      </c>
      <c r="T257" s="149">
        <f>S257*H257</f>
        <v>0</v>
      </c>
      <c r="AR257" s="150" t="s">
        <v>417</v>
      </c>
      <c r="AT257" s="150" t="s">
        <v>309</v>
      </c>
      <c r="AU257" s="150" t="s">
        <v>163</v>
      </c>
      <c r="AY257" s="18" t="s">
        <v>307</v>
      </c>
      <c r="BE257" s="151">
        <f>IF(N257="základní",J257,0)</f>
        <v>0</v>
      </c>
      <c r="BF257" s="151">
        <f>IF(N257="snížená",J257,0)</f>
        <v>0</v>
      </c>
      <c r="BG257" s="151">
        <f>IF(N257="zákl. přenesená",J257,0)</f>
        <v>0</v>
      </c>
      <c r="BH257" s="151">
        <f>IF(N257="sníž. přenesená",J257,0)</f>
        <v>0</v>
      </c>
      <c r="BI257" s="151">
        <f>IF(N257="nulová",J257,0)</f>
        <v>0</v>
      </c>
      <c r="BJ257" s="18" t="s">
        <v>82</v>
      </c>
      <c r="BK257" s="151">
        <f>ROUND(I257*H257,2)</f>
        <v>0</v>
      </c>
      <c r="BL257" s="18" t="s">
        <v>417</v>
      </c>
      <c r="BM257" s="150" t="s">
        <v>5359</v>
      </c>
    </row>
    <row r="258" spans="2:65" s="1" customFormat="1" ht="19.5">
      <c r="B258" s="33"/>
      <c r="D258" s="152" t="s">
        <v>316</v>
      </c>
      <c r="F258" s="153" t="s">
        <v>4979</v>
      </c>
      <c r="I258" s="154"/>
      <c r="L258" s="33"/>
      <c r="M258" s="155"/>
      <c r="T258" s="57"/>
      <c r="AT258" s="18" t="s">
        <v>316</v>
      </c>
      <c r="AU258" s="18" t="s">
        <v>163</v>
      </c>
    </row>
    <row r="259" spans="2:65" s="11" customFormat="1" ht="20.85" customHeight="1">
      <c r="B259" s="127"/>
      <c r="D259" s="128" t="s">
        <v>74</v>
      </c>
      <c r="E259" s="137" t="s">
        <v>4916</v>
      </c>
      <c r="F259" s="137" t="s">
        <v>4917</v>
      </c>
      <c r="I259" s="130"/>
      <c r="J259" s="138">
        <f>BK259</f>
        <v>0</v>
      </c>
      <c r="L259" s="127"/>
      <c r="M259" s="132"/>
      <c r="P259" s="133">
        <f>P260</f>
        <v>0</v>
      </c>
      <c r="R259" s="133">
        <f>R260</f>
        <v>6.2319999999999993E-2</v>
      </c>
      <c r="T259" s="134">
        <f>T260</f>
        <v>0</v>
      </c>
      <c r="AR259" s="128" t="s">
        <v>84</v>
      </c>
      <c r="AT259" s="135" t="s">
        <v>74</v>
      </c>
      <c r="AU259" s="135" t="s">
        <v>84</v>
      </c>
      <c r="AY259" s="128" t="s">
        <v>307</v>
      </c>
      <c r="BK259" s="136">
        <f>BK260</f>
        <v>0</v>
      </c>
    </row>
    <row r="260" spans="2:65" s="16" customFormat="1" ht="20.85" customHeight="1">
      <c r="B260" s="207"/>
      <c r="D260" s="208" t="s">
        <v>74</v>
      </c>
      <c r="E260" s="208" t="s">
        <v>5360</v>
      </c>
      <c r="F260" s="208" t="s">
        <v>5361</v>
      </c>
      <c r="I260" s="209"/>
      <c r="J260" s="210">
        <f>BK260</f>
        <v>0</v>
      </c>
      <c r="L260" s="207"/>
      <c r="M260" s="211"/>
      <c r="P260" s="212">
        <f>SUM(P261:P312)</f>
        <v>0</v>
      </c>
      <c r="R260" s="212">
        <f>SUM(R261:R312)</f>
        <v>6.2319999999999993E-2</v>
      </c>
      <c r="T260" s="213">
        <f>SUM(T261:T312)</f>
        <v>0</v>
      </c>
      <c r="AR260" s="208" t="s">
        <v>82</v>
      </c>
      <c r="AT260" s="214" t="s">
        <v>74</v>
      </c>
      <c r="AU260" s="214" t="s">
        <v>163</v>
      </c>
      <c r="AY260" s="208" t="s">
        <v>307</v>
      </c>
      <c r="BK260" s="215">
        <f>SUM(BK261:BK312)</f>
        <v>0</v>
      </c>
    </row>
    <row r="261" spans="2:65" s="1" customFormat="1" ht="24.2" customHeight="1">
      <c r="B261" s="33"/>
      <c r="C261" s="139" t="s">
        <v>586</v>
      </c>
      <c r="D261" s="139" t="s">
        <v>309</v>
      </c>
      <c r="E261" s="140" t="s">
        <v>4908</v>
      </c>
      <c r="F261" s="141" t="s">
        <v>4909</v>
      </c>
      <c r="G261" s="142" t="s">
        <v>405</v>
      </c>
      <c r="H261" s="143">
        <v>4</v>
      </c>
      <c r="I261" s="144"/>
      <c r="J261" s="145">
        <f>ROUND(I261*H261,2)</f>
        <v>0</v>
      </c>
      <c r="K261" s="141" t="s">
        <v>313</v>
      </c>
      <c r="L261" s="33"/>
      <c r="M261" s="146" t="s">
        <v>1</v>
      </c>
      <c r="N261" s="147" t="s">
        <v>40</v>
      </c>
      <c r="P261" s="148">
        <f>O261*H261</f>
        <v>0</v>
      </c>
      <c r="Q261" s="148">
        <v>2.4000000000000001E-4</v>
      </c>
      <c r="R261" s="148">
        <f>Q261*H261</f>
        <v>9.6000000000000002E-4</v>
      </c>
      <c r="S261" s="148">
        <v>0</v>
      </c>
      <c r="T261" s="149">
        <f>S261*H261</f>
        <v>0</v>
      </c>
      <c r="AR261" s="150" t="s">
        <v>417</v>
      </c>
      <c r="AT261" s="150" t="s">
        <v>309</v>
      </c>
      <c r="AU261" s="150" t="s">
        <v>314</v>
      </c>
      <c r="AY261" s="18" t="s">
        <v>307</v>
      </c>
      <c r="BE261" s="151">
        <f>IF(N261="základní",J261,0)</f>
        <v>0</v>
      </c>
      <c r="BF261" s="151">
        <f>IF(N261="snížená",J261,0)</f>
        <v>0</v>
      </c>
      <c r="BG261" s="151">
        <f>IF(N261="zákl. přenesená",J261,0)</f>
        <v>0</v>
      </c>
      <c r="BH261" s="151">
        <f>IF(N261="sníž. přenesená",J261,0)</f>
        <v>0</v>
      </c>
      <c r="BI261" s="151">
        <f>IF(N261="nulová",J261,0)</f>
        <v>0</v>
      </c>
      <c r="BJ261" s="18" t="s">
        <v>82</v>
      </c>
      <c r="BK261" s="151">
        <f>ROUND(I261*H261,2)</f>
        <v>0</v>
      </c>
      <c r="BL261" s="18" t="s">
        <v>417</v>
      </c>
      <c r="BM261" s="150" t="s">
        <v>5362</v>
      </c>
    </row>
    <row r="262" spans="2:65" s="1" customFormat="1" ht="11.25">
      <c r="B262" s="33"/>
      <c r="D262" s="152" t="s">
        <v>316</v>
      </c>
      <c r="F262" s="153" t="s">
        <v>4911</v>
      </c>
      <c r="I262" s="154"/>
      <c r="L262" s="33"/>
      <c r="M262" s="155"/>
      <c r="T262" s="57"/>
      <c r="AT262" s="18" t="s">
        <v>316</v>
      </c>
      <c r="AU262" s="18" t="s">
        <v>314</v>
      </c>
    </row>
    <row r="263" spans="2:65" s="1" customFormat="1" ht="24.2" customHeight="1">
      <c r="B263" s="33"/>
      <c r="C263" s="139" t="s">
        <v>615</v>
      </c>
      <c r="D263" s="139" t="s">
        <v>309</v>
      </c>
      <c r="E263" s="140" t="s">
        <v>4920</v>
      </c>
      <c r="F263" s="141" t="s">
        <v>4921</v>
      </c>
      <c r="G263" s="142" t="s">
        <v>405</v>
      </c>
      <c r="H263" s="143">
        <v>16</v>
      </c>
      <c r="I263" s="144"/>
      <c r="J263" s="145">
        <f>ROUND(I263*H263,2)</f>
        <v>0</v>
      </c>
      <c r="K263" s="141" t="s">
        <v>313</v>
      </c>
      <c r="L263" s="33"/>
      <c r="M263" s="146" t="s">
        <v>1</v>
      </c>
      <c r="N263" s="147" t="s">
        <v>40</v>
      </c>
      <c r="P263" s="148">
        <f>O263*H263</f>
        <v>0</v>
      </c>
      <c r="Q263" s="148">
        <v>2.2000000000000001E-4</v>
      </c>
      <c r="R263" s="148">
        <f>Q263*H263</f>
        <v>3.5200000000000001E-3</v>
      </c>
      <c r="S263" s="148">
        <v>0</v>
      </c>
      <c r="T263" s="149">
        <f>S263*H263</f>
        <v>0</v>
      </c>
      <c r="AR263" s="150" t="s">
        <v>417</v>
      </c>
      <c r="AT263" s="150" t="s">
        <v>309</v>
      </c>
      <c r="AU263" s="150" t="s">
        <v>314</v>
      </c>
      <c r="AY263" s="18" t="s">
        <v>307</v>
      </c>
      <c r="BE263" s="151">
        <f>IF(N263="základní",J263,0)</f>
        <v>0</v>
      </c>
      <c r="BF263" s="151">
        <f>IF(N263="snížená",J263,0)</f>
        <v>0</v>
      </c>
      <c r="BG263" s="151">
        <f>IF(N263="zákl. přenesená",J263,0)</f>
        <v>0</v>
      </c>
      <c r="BH263" s="151">
        <f>IF(N263="sníž. přenesená",J263,0)</f>
        <v>0</v>
      </c>
      <c r="BI263" s="151">
        <f>IF(N263="nulová",J263,0)</f>
        <v>0</v>
      </c>
      <c r="BJ263" s="18" t="s">
        <v>82</v>
      </c>
      <c r="BK263" s="151">
        <f>ROUND(I263*H263,2)</f>
        <v>0</v>
      </c>
      <c r="BL263" s="18" t="s">
        <v>417</v>
      </c>
      <c r="BM263" s="150" t="s">
        <v>5363</v>
      </c>
    </row>
    <row r="264" spans="2:65" s="1" customFormat="1" ht="11.25">
      <c r="B264" s="33"/>
      <c r="D264" s="152" t="s">
        <v>316</v>
      </c>
      <c r="F264" s="153" t="s">
        <v>4923</v>
      </c>
      <c r="I264" s="154"/>
      <c r="L264" s="33"/>
      <c r="M264" s="155"/>
      <c r="T264" s="57"/>
      <c r="AT264" s="18" t="s">
        <v>316</v>
      </c>
      <c r="AU264" s="18" t="s">
        <v>314</v>
      </c>
    </row>
    <row r="265" spans="2:65" s="1" customFormat="1" ht="21.75" customHeight="1">
      <c r="B265" s="33"/>
      <c r="C265" s="139" t="s">
        <v>621</v>
      </c>
      <c r="D265" s="139" t="s">
        <v>309</v>
      </c>
      <c r="E265" s="140" t="s">
        <v>5025</v>
      </c>
      <c r="F265" s="141" t="s">
        <v>5026</v>
      </c>
      <c r="G265" s="142" t="s">
        <v>405</v>
      </c>
      <c r="H265" s="143">
        <v>5</v>
      </c>
      <c r="I265" s="144"/>
      <c r="J265" s="145">
        <f>ROUND(I265*H265,2)</f>
        <v>0</v>
      </c>
      <c r="K265" s="141" t="s">
        <v>313</v>
      </c>
      <c r="L265" s="33"/>
      <c r="M265" s="146" t="s">
        <v>1</v>
      </c>
      <c r="N265" s="147" t="s">
        <v>40</v>
      </c>
      <c r="P265" s="148">
        <f>O265*H265</f>
        <v>0</v>
      </c>
      <c r="Q265" s="148">
        <v>5.2999999999999998E-4</v>
      </c>
      <c r="R265" s="148">
        <f>Q265*H265</f>
        <v>2.65E-3</v>
      </c>
      <c r="S265" s="148">
        <v>0</v>
      </c>
      <c r="T265" s="149">
        <f>S265*H265</f>
        <v>0</v>
      </c>
      <c r="AR265" s="150" t="s">
        <v>417</v>
      </c>
      <c r="AT265" s="150" t="s">
        <v>309</v>
      </c>
      <c r="AU265" s="150" t="s">
        <v>314</v>
      </c>
      <c r="AY265" s="18" t="s">
        <v>307</v>
      </c>
      <c r="BE265" s="151">
        <f>IF(N265="základní",J265,0)</f>
        <v>0</v>
      </c>
      <c r="BF265" s="151">
        <f>IF(N265="snížená",J265,0)</f>
        <v>0</v>
      </c>
      <c r="BG265" s="151">
        <f>IF(N265="zákl. přenesená",J265,0)</f>
        <v>0</v>
      </c>
      <c r="BH265" s="151">
        <f>IF(N265="sníž. přenesená",J265,0)</f>
        <v>0</v>
      </c>
      <c r="BI265" s="151">
        <f>IF(N265="nulová",J265,0)</f>
        <v>0</v>
      </c>
      <c r="BJ265" s="18" t="s">
        <v>82</v>
      </c>
      <c r="BK265" s="151">
        <f>ROUND(I265*H265,2)</f>
        <v>0</v>
      </c>
      <c r="BL265" s="18" t="s">
        <v>417</v>
      </c>
      <c r="BM265" s="150" t="s">
        <v>5364</v>
      </c>
    </row>
    <row r="266" spans="2:65" s="1" customFormat="1" ht="11.25">
      <c r="B266" s="33"/>
      <c r="D266" s="152" t="s">
        <v>316</v>
      </c>
      <c r="F266" s="153" t="s">
        <v>5028</v>
      </c>
      <c r="I266" s="154"/>
      <c r="L266" s="33"/>
      <c r="M266" s="155"/>
      <c r="T266" s="57"/>
      <c r="AT266" s="18" t="s">
        <v>316</v>
      </c>
      <c r="AU266" s="18" t="s">
        <v>314</v>
      </c>
    </row>
    <row r="267" spans="2:65" s="1" customFormat="1" ht="21.75" customHeight="1">
      <c r="B267" s="33"/>
      <c r="C267" s="139" t="s">
        <v>627</v>
      </c>
      <c r="D267" s="139" t="s">
        <v>309</v>
      </c>
      <c r="E267" s="140" t="s">
        <v>4932</v>
      </c>
      <c r="F267" s="141" t="s">
        <v>4933</v>
      </c>
      <c r="G267" s="142" t="s">
        <v>405</v>
      </c>
      <c r="H267" s="143">
        <v>1</v>
      </c>
      <c r="I267" s="144"/>
      <c r="J267" s="145">
        <f>ROUND(I267*H267,2)</f>
        <v>0</v>
      </c>
      <c r="K267" s="141" t="s">
        <v>313</v>
      </c>
      <c r="L267" s="33"/>
      <c r="M267" s="146" t="s">
        <v>1</v>
      </c>
      <c r="N267" s="147" t="s">
        <v>40</v>
      </c>
      <c r="P267" s="148">
        <f>O267*H267</f>
        <v>0</v>
      </c>
      <c r="Q267" s="148">
        <v>6.9999999999999999E-4</v>
      </c>
      <c r="R267" s="148">
        <f>Q267*H267</f>
        <v>6.9999999999999999E-4</v>
      </c>
      <c r="S267" s="148">
        <v>0</v>
      </c>
      <c r="T267" s="149">
        <f>S267*H267</f>
        <v>0</v>
      </c>
      <c r="AR267" s="150" t="s">
        <v>417</v>
      </c>
      <c r="AT267" s="150" t="s">
        <v>309</v>
      </c>
      <c r="AU267" s="150" t="s">
        <v>314</v>
      </c>
      <c r="AY267" s="18" t="s">
        <v>307</v>
      </c>
      <c r="BE267" s="151">
        <f>IF(N267="základní",J267,0)</f>
        <v>0</v>
      </c>
      <c r="BF267" s="151">
        <f>IF(N267="snížená",J267,0)</f>
        <v>0</v>
      </c>
      <c r="BG267" s="151">
        <f>IF(N267="zákl. přenesená",J267,0)</f>
        <v>0</v>
      </c>
      <c r="BH267" s="151">
        <f>IF(N267="sníž. přenesená",J267,0)</f>
        <v>0</v>
      </c>
      <c r="BI267" s="151">
        <f>IF(N267="nulová",J267,0)</f>
        <v>0</v>
      </c>
      <c r="BJ267" s="18" t="s">
        <v>82</v>
      </c>
      <c r="BK267" s="151">
        <f>ROUND(I267*H267,2)</f>
        <v>0</v>
      </c>
      <c r="BL267" s="18" t="s">
        <v>417</v>
      </c>
      <c r="BM267" s="150" t="s">
        <v>5365</v>
      </c>
    </row>
    <row r="268" spans="2:65" s="1" customFormat="1" ht="11.25">
      <c r="B268" s="33"/>
      <c r="D268" s="152" t="s">
        <v>316</v>
      </c>
      <c r="F268" s="153" t="s">
        <v>4935</v>
      </c>
      <c r="I268" s="154"/>
      <c r="L268" s="33"/>
      <c r="M268" s="155"/>
      <c r="T268" s="57"/>
      <c r="AT268" s="18" t="s">
        <v>316</v>
      </c>
      <c r="AU268" s="18" t="s">
        <v>314</v>
      </c>
    </row>
    <row r="269" spans="2:65" s="1" customFormat="1" ht="21.75" customHeight="1">
      <c r="B269" s="33"/>
      <c r="C269" s="139" t="s">
        <v>632</v>
      </c>
      <c r="D269" s="139" t="s">
        <v>309</v>
      </c>
      <c r="E269" s="140" t="s">
        <v>5105</v>
      </c>
      <c r="F269" s="141" t="s">
        <v>5106</v>
      </c>
      <c r="G269" s="142" t="s">
        <v>405</v>
      </c>
      <c r="H269" s="143">
        <v>1</v>
      </c>
      <c r="I269" s="144"/>
      <c r="J269" s="145">
        <f>ROUND(I269*H269,2)</f>
        <v>0</v>
      </c>
      <c r="K269" s="141" t="s">
        <v>313</v>
      </c>
      <c r="L269" s="33"/>
      <c r="M269" s="146" t="s">
        <v>1</v>
      </c>
      <c r="N269" s="147" t="s">
        <v>40</v>
      </c>
      <c r="P269" s="148">
        <f>O269*H269</f>
        <v>0</v>
      </c>
      <c r="Q269" s="148">
        <v>7.7999999999999999E-4</v>
      </c>
      <c r="R269" s="148">
        <f>Q269*H269</f>
        <v>7.7999999999999999E-4</v>
      </c>
      <c r="S269" s="148">
        <v>0</v>
      </c>
      <c r="T269" s="149">
        <f>S269*H269</f>
        <v>0</v>
      </c>
      <c r="AR269" s="150" t="s">
        <v>417</v>
      </c>
      <c r="AT269" s="150" t="s">
        <v>309</v>
      </c>
      <c r="AU269" s="150" t="s">
        <v>314</v>
      </c>
      <c r="AY269" s="18" t="s">
        <v>307</v>
      </c>
      <c r="BE269" s="151">
        <f>IF(N269="základní",J269,0)</f>
        <v>0</v>
      </c>
      <c r="BF269" s="151">
        <f>IF(N269="snížená",J269,0)</f>
        <v>0</v>
      </c>
      <c r="BG269" s="151">
        <f>IF(N269="zákl. přenesená",J269,0)</f>
        <v>0</v>
      </c>
      <c r="BH269" s="151">
        <f>IF(N269="sníž. přenesená",J269,0)</f>
        <v>0</v>
      </c>
      <c r="BI269" s="151">
        <f>IF(N269="nulová",J269,0)</f>
        <v>0</v>
      </c>
      <c r="BJ269" s="18" t="s">
        <v>82</v>
      </c>
      <c r="BK269" s="151">
        <f>ROUND(I269*H269,2)</f>
        <v>0</v>
      </c>
      <c r="BL269" s="18" t="s">
        <v>417</v>
      </c>
      <c r="BM269" s="150" t="s">
        <v>5366</v>
      </c>
    </row>
    <row r="270" spans="2:65" s="1" customFormat="1" ht="11.25">
      <c r="B270" s="33"/>
      <c r="D270" s="152" t="s">
        <v>316</v>
      </c>
      <c r="F270" s="153" t="s">
        <v>5108</v>
      </c>
      <c r="I270" s="154"/>
      <c r="L270" s="33"/>
      <c r="M270" s="155"/>
      <c r="T270" s="57"/>
      <c r="AT270" s="18" t="s">
        <v>316</v>
      </c>
      <c r="AU270" s="18" t="s">
        <v>314</v>
      </c>
    </row>
    <row r="271" spans="2:65" s="1" customFormat="1" ht="24.2" customHeight="1">
      <c r="B271" s="33"/>
      <c r="C271" s="139" t="s">
        <v>637</v>
      </c>
      <c r="D271" s="139" t="s">
        <v>309</v>
      </c>
      <c r="E271" s="140" t="s">
        <v>4940</v>
      </c>
      <c r="F271" s="141" t="s">
        <v>4941</v>
      </c>
      <c r="G271" s="142" t="s">
        <v>405</v>
      </c>
      <c r="H271" s="143">
        <v>5</v>
      </c>
      <c r="I271" s="144"/>
      <c r="J271" s="145">
        <f>ROUND(I271*H271,2)</f>
        <v>0</v>
      </c>
      <c r="K271" s="141" t="s">
        <v>313</v>
      </c>
      <c r="L271" s="33"/>
      <c r="M271" s="146" t="s">
        <v>1</v>
      </c>
      <c r="N271" s="147" t="s">
        <v>40</v>
      </c>
      <c r="P271" s="148">
        <f>O271*H271</f>
        <v>0</v>
      </c>
      <c r="Q271" s="148">
        <v>5.6999999999999998E-4</v>
      </c>
      <c r="R271" s="148">
        <f>Q271*H271</f>
        <v>2.8500000000000001E-3</v>
      </c>
      <c r="S271" s="148">
        <v>0</v>
      </c>
      <c r="T271" s="149">
        <f>S271*H271</f>
        <v>0</v>
      </c>
      <c r="AR271" s="150" t="s">
        <v>417</v>
      </c>
      <c r="AT271" s="150" t="s">
        <v>309</v>
      </c>
      <c r="AU271" s="150" t="s">
        <v>314</v>
      </c>
      <c r="AY271" s="18" t="s">
        <v>307</v>
      </c>
      <c r="BE271" s="151">
        <f>IF(N271="základní",J271,0)</f>
        <v>0</v>
      </c>
      <c r="BF271" s="151">
        <f>IF(N271="snížená",J271,0)</f>
        <v>0</v>
      </c>
      <c r="BG271" s="151">
        <f>IF(N271="zákl. přenesená",J271,0)</f>
        <v>0</v>
      </c>
      <c r="BH271" s="151">
        <f>IF(N271="sníž. přenesená",J271,0)</f>
        <v>0</v>
      </c>
      <c r="BI271" s="151">
        <f>IF(N271="nulová",J271,0)</f>
        <v>0</v>
      </c>
      <c r="BJ271" s="18" t="s">
        <v>82</v>
      </c>
      <c r="BK271" s="151">
        <f>ROUND(I271*H271,2)</f>
        <v>0</v>
      </c>
      <c r="BL271" s="18" t="s">
        <v>417</v>
      </c>
      <c r="BM271" s="150" t="s">
        <v>5367</v>
      </c>
    </row>
    <row r="272" spans="2:65" s="1" customFormat="1" ht="19.5">
      <c r="B272" s="33"/>
      <c r="D272" s="152" t="s">
        <v>316</v>
      </c>
      <c r="F272" s="153" t="s">
        <v>4943</v>
      </c>
      <c r="I272" s="154"/>
      <c r="L272" s="33"/>
      <c r="M272" s="155"/>
      <c r="T272" s="57"/>
      <c r="AT272" s="18" t="s">
        <v>316</v>
      </c>
      <c r="AU272" s="18" t="s">
        <v>314</v>
      </c>
    </row>
    <row r="273" spans="2:65" s="1" customFormat="1" ht="24.2" customHeight="1">
      <c r="B273" s="33"/>
      <c r="C273" s="139" t="s">
        <v>653</v>
      </c>
      <c r="D273" s="139" t="s">
        <v>309</v>
      </c>
      <c r="E273" s="140" t="s">
        <v>4948</v>
      </c>
      <c r="F273" s="141" t="s">
        <v>4949</v>
      </c>
      <c r="G273" s="142" t="s">
        <v>405</v>
      </c>
      <c r="H273" s="143">
        <v>1</v>
      </c>
      <c r="I273" s="144"/>
      <c r="J273" s="145">
        <f>ROUND(I273*H273,2)</f>
        <v>0</v>
      </c>
      <c r="K273" s="141" t="s">
        <v>313</v>
      </c>
      <c r="L273" s="33"/>
      <c r="M273" s="146" t="s">
        <v>1</v>
      </c>
      <c r="N273" s="147" t="s">
        <v>40</v>
      </c>
      <c r="P273" s="148">
        <f>O273*H273</f>
        <v>0</v>
      </c>
      <c r="Q273" s="148">
        <v>1.24E-3</v>
      </c>
      <c r="R273" s="148">
        <f>Q273*H273</f>
        <v>1.24E-3</v>
      </c>
      <c r="S273" s="148">
        <v>0</v>
      </c>
      <c r="T273" s="149">
        <f>S273*H273</f>
        <v>0</v>
      </c>
      <c r="AR273" s="150" t="s">
        <v>417</v>
      </c>
      <c r="AT273" s="150" t="s">
        <v>309</v>
      </c>
      <c r="AU273" s="150" t="s">
        <v>314</v>
      </c>
      <c r="AY273" s="18" t="s">
        <v>307</v>
      </c>
      <c r="BE273" s="151">
        <f>IF(N273="základní",J273,0)</f>
        <v>0</v>
      </c>
      <c r="BF273" s="151">
        <f>IF(N273="snížená",J273,0)</f>
        <v>0</v>
      </c>
      <c r="BG273" s="151">
        <f>IF(N273="zákl. přenesená",J273,0)</f>
        <v>0</v>
      </c>
      <c r="BH273" s="151">
        <f>IF(N273="sníž. přenesená",J273,0)</f>
        <v>0</v>
      </c>
      <c r="BI273" s="151">
        <f>IF(N273="nulová",J273,0)</f>
        <v>0</v>
      </c>
      <c r="BJ273" s="18" t="s">
        <v>82</v>
      </c>
      <c r="BK273" s="151">
        <f>ROUND(I273*H273,2)</f>
        <v>0</v>
      </c>
      <c r="BL273" s="18" t="s">
        <v>417</v>
      </c>
      <c r="BM273" s="150" t="s">
        <v>5368</v>
      </c>
    </row>
    <row r="274" spans="2:65" s="1" customFormat="1" ht="19.5">
      <c r="B274" s="33"/>
      <c r="D274" s="152" t="s">
        <v>316</v>
      </c>
      <c r="F274" s="153" t="s">
        <v>4951</v>
      </c>
      <c r="I274" s="154"/>
      <c r="L274" s="33"/>
      <c r="M274" s="155"/>
      <c r="T274" s="57"/>
      <c r="AT274" s="18" t="s">
        <v>316</v>
      </c>
      <c r="AU274" s="18" t="s">
        <v>314</v>
      </c>
    </row>
    <row r="275" spans="2:65" s="1" customFormat="1" ht="24.2" customHeight="1">
      <c r="B275" s="33"/>
      <c r="C275" s="139" t="s">
        <v>659</v>
      </c>
      <c r="D275" s="139" t="s">
        <v>309</v>
      </c>
      <c r="E275" s="140" t="s">
        <v>5114</v>
      </c>
      <c r="F275" s="141" t="s">
        <v>5115</v>
      </c>
      <c r="G275" s="142" t="s">
        <v>405</v>
      </c>
      <c r="H275" s="143">
        <v>1</v>
      </c>
      <c r="I275" s="144"/>
      <c r="J275" s="145">
        <f>ROUND(I275*H275,2)</f>
        <v>0</v>
      </c>
      <c r="K275" s="141" t="s">
        <v>313</v>
      </c>
      <c r="L275" s="33"/>
      <c r="M275" s="146" t="s">
        <v>1</v>
      </c>
      <c r="N275" s="147" t="s">
        <v>40</v>
      </c>
      <c r="P275" s="148">
        <f>O275*H275</f>
        <v>0</v>
      </c>
      <c r="Q275" s="148">
        <v>1.73E-3</v>
      </c>
      <c r="R275" s="148">
        <f>Q275*H275</f>
        <v>1.73E-3</v>
      </c>
      <c r="S275" s="148">
        <v>0</v>
      </c>
      <c r="T275" s="149">
        <f>S275*H275</f>
        <v>0</v>
      </c>
      <c r="AR275" s="150" t="s">
        <v>417</v>
      </c>
      <c r="AT275" s="150" t="s">
        <v>309</v>
      </c>
      <c r="AU275" s="150" t="s">
        <v>314</v>
      </c>
      <c r="AY275" s="18" t="s">
        <v>307</v>
      </c>
      <c r="BE275" s="151">
        <f>IF(N275="základní",J275,0)</f>
        <v>0</v>
      </c>
      <c r="BF275" s="151">
        <f>IF(N275="snížená",J275,0)</f>
        <v>0</v>
      </c>
      <c r="BG275" s="151">
        <f>IF(N275="zákl. přenesená",J275,0)</f>
        <v>0</v>
      </c>
      <c r="BH275" s="151">
        <f>IF(N275="sníž. přenesená",J275,0)</f>
        <v>0</v>
      </c>
      <c r="BI275" s="151">
        <f>IF(N275="nulová",J275,0)</f>
        <v>0</v>
      </c>
      <c r="BJ275" s="18" t="s">
        <v>82</v>
      </c>
      <c r="BK275" s="151">
        <f>ROUND(I275*H275,2)</f>
        <v>0</v>
      </c>
      <c r="BL275" s="18" t="s">
        <v>417</v>
      </c>
      <c r="BM275" s="150" t="s">
        <v>5369</v>
      </c>
    </row>
    <row r="276" spans="2:65" s="1" customFormat="1" ht="19.5">
      <c r="B276" s="33"/>
      <c r="D276" s="152" t="s">
        <v>316</v>
      </c>
      <c r="F276" s="153" t="s">
        <v>5117</v>
      </c>
      <c r="I276" s="154"/>
      <c r="L276" s="33"/>
      <c r="M276" s="155"/>
      <c r="T276" s="57"/>
      <c r="AT276" s="18" t="s">
        <v>316</v>
      </c>
      <c r="AU276" s="18" t="s">
        <v>314</v>
      </c>
    </row>
    <row r="277" spans="2:65" s="1" customFormat="1" ht="24.2" customHeight="1">
      <c r="B277" s="33"/>
      <c r="C277" s="139" t="s">
        <v>664</v>
      </c>
      <c r="D277" s="139" t="s">
        <v>309</v>
      </c>
      <c r="E277" s="140" t="s">
        <v>4952</v>
      </c>
      <c r="F277" s="141" t="s">
        <v>4953</v>
      </c>
      <c r="G277" s="142" t="s">
        <v>405</v>
      </c>
      <c r="H277" s="143">
        <v>5</v>
      </c>
      <c r="I277" s="144"/>
      <c r="J277" s="145">
        <f>ROUND(I277*H277,2)</f>
        <v>0</v>
      </c>
      <c r="K277" s="141" t="s">
        <v>313</v>
      </c>
      <c r="L277" s="33"/>
      <c r="M277" s="146" t="s">
        <v>1</v>
      </c>
      <c r="N277" s="147" t="s">
        <v>40</v>
      </c>
      <c r="P277" s="148">
        <f>O277*H277</f>
        <v>0</v>
      </c>
      <c r="Q277" s="148">
        <v>7.6999999999999996E-4</v>
      </c>
      <c r="R277" s="148">
        <f>Q277*H277</f>
        <v>3.8499999999999997E-3</v>
      </c>
      <c r="S277" s="148">
        <v>0</v>
      </c>
      <c r="T277" s="149">
        <f>S277*H277</f>
        <v>0</v>
      </c>
      <c r="AR277" s="150" t="s">
        <v>417</v>
      </c>
      <c r="AT277" s="150" t="s">
        <v>309</v>
      </c>
      <c r="AU277" s="150" t="s">
        <v>314</v>
      </c>
      <c r="AY277" s="18" t="s">
        <v>307</v>
      </c>
      <c r="BE277" s="151">
        <f>IF(N277="základní",J277,0)</f>
        <v>0</v>
      </c>
      <c r="BF277" s="151">
        <f>IF(N277="snížená",J277,0)</f>
        <v>0</v>
      </c>
      <c r="BG277" s="151">
        <f>IF(N277="zákl. přenesená",J277,0)</f>
        <v>0</v>
      </c>
      <c r="BH277" s="151">
        <f>IF(N277="sníž. přenesená",J277,0)</f>
        <v>0</v>
      </c>
      <c r="BI277" s="151">
        <f>IF(N277="nulová",J277,0)</f>
        <v>0</v>
      </c>
      <c r="BJ277" s="18" t="s">
        <v>82</v>
      </c>
      <c r="BK277" s="151">
        <f>ROUND(I277*H277,2)</f>
        <v>0</v>
      </c>
      <c r="BL277" s="18" t="s">
        <v>417</v>
      </c>
      <c r="BM277" s="150" t="s">
        <v>5370</v>
      </c>
    </row>
    <row r="278" spans="2:65" s="1" customFormat="1" ht="19.5">
      <c r="B278" s="33"/>
      <c r="D278" s="152" t="s">
        <v>316</v>
      </c>
      <c r="F278" s="153" t="s">
        <v>4955</v>
      </c>
      <c r="I278" s="154"/>
      <c r="L278" s="33"/>
      <c r="M278" s="155"/>
      <c r="T278" s="57"/>
      <c r="AT278" s="18" t="s">
        <v>316</v>
      </c>
      <c r="AU278" s="18" t="s">
        <v>314</v>
      </c>
    </row>
    <row r="279" spans="2:65" s="1" customFormat="1" ht="24.2" customHeight="1">
      <c r="B279" s="33"/>
      <c r="C279" s="139" t="s">
        <v>675</v>
      </c>
      <c r="D279" s="139" t="s">
        <v>309</v>
      </c>
      <c r="E279" s="140" t="s">
        <v>4960</v>
      </c>
      <c r="F279" s="141" t="s">
        <v>4961</v>
      </c>
      <c r="G279" s="142" t="s">
        <v>405</v>
      </c>
      <c r="H279" s="143">
        <v>1</v>
      </c>
      <c r="I279" s="144"/>
      <c r="J279" s="145">
        <f>ROUND(I279*H279,2)</f>
        <v>0</v>
      </c>
      <c r="K279" s="141" t="s">
        <v>313</v>
      </c>
      <c r="L279" s="33"/>
      <c r="M279" s="146" t="s">
        <v>1</v>
      </c>
      <c r="N279" s="147" t="s">
        <v>40</v>
      </c>
      <c r="P279" s="148">
        <f>O279*H279</f>
        <v>0</v>
      </c>
      <c r="Q279" s="148">
        <v>9.3000000000000005E-4</v>
      </c>
      <c r="R279" s="148">
        <f>Q279*H279</f>
        <v>9.3000000000000005E-4</v>
      </c>
      <c r="S279" s="148">
        <v>0</v>
      </c>
      <c r="T279" s="149">
        <f>S279*H279</f>
        <v>0</v>
      </c>
      <c r="AR279" s="150" t="s">
        <v>417</v>
      </c>
      <c r="AT279" s="150" t="s">
        <v>309</v>
      </c>
      <c r="AU279" s="150" t="s">
        <v>314</v>
      </c>
      <c r="AY279" s="18" t="s">
        <v>307</v>
      </c>
      <c r="BE279" s="151">
        <f>IF(N279="základní",J279,0)</f>
        <v>0</v>
      </c>
      <c r="BF279" s="151">
        <f>IF(N279="snížená",J279,0)</f>
        <v>0</v>
      </c>
      <c r="BG279" s="151">
        <f>IF(N279="zákl. přenesená",J279,0)</f>
        <v>0</v>
      </c>
      <c r="BH279" s="151">
        <f>IF(N279="sníž. přenesená",J279,0)</f>
        <v>0</v>
      </c>
      <c r="BI279" s="151">
        <f>IF(N279="nulová",J279,0)</f>
        <v>0</v>
      </c>
      <c r="BJ279" s="18" t="s">
        <v>82</v>
      </c>
      <c r="BK279" s="151">
        <f>ROUND(I279*H279,2)</f>
        <v>0</v>
      </c>
      <c r="BL279" s="18" t="s">
        <v>417</v>
      </c>
      <c r="BM279" s="150" t="s">
        <v>5371</v>
      </c>
    </row>
    <row r="280" spans="2:65" s="1" customFormat="1" ht="19.5">
      <c r="B280" s="33"/>
      <c r="D280" s="152" t="s">
        <v>316</v>
      </c>
      <c r="F280" s="153" t="s">
        <v>4963</v>
      </c>
      <c r="I280" s="154"/>
      <c r="L280" s="33"/>
      <c r="M280" s="155"/>
      <c r="T280" s="57"/>
      <c r="AT280" s="18" t="s">
        <v>316</v>
      </c>
      <c r="AU280" s="18" t="s">
        <v>314</v>
      </c>
    </row>
    <row r="281" spans="2:65" s="1" customFormat="1" ht="24.2" customHeight="1">
      <c r="B281" s="33"/>
      <c r="C281" s="139" t="s">
        <v>680</v>
      </c>
      <c r="D281" s="139" t="s">
        <v>309</v>
      </c>
      <c r="E281" s="140" t="s">
        <v>5372</v>
      </c>
      <c r="F281" s="141" t="s">
        <v>5373</v>
      </c>
      <c r="G281" s="142" t="s">
        <v>405</v>
      </c>
      <c r="H281" s="143">
        <v>1</v>
      </c>
      <c r="I281" s="144"/>
      <c r="J281" s="145">
        <f>ROUND(I281*H281,2)</f>
        <v>0</v>
      </c>
      <c r="K281" s="141" t="s">
        <v>313</v>
      </c>
      <c r="L281" s="33"/>
      <c r="M281" s="146" t="s">
        <v>1</v>
      </c>
      <c r="N281" s="147" t="s">
        <v>40</v>
      </c>
      <c r="P281" s="148">
        <f>O281*H281</f>
        <v>0</v>
      </c>
      <c r="Q281" s="148">
        <v>1.2199999999999999E-3</v>
      </c>
      <c r="R281" s="148">
        <f>Q281*H281</f>
        <v>1.2199999999999999E-3</v>
      </c>
      <c r="S281" s="148">
        <v>0</v>
      </c>
      <c r="T281" s="149">
        <f>S281*H281</f>
        <v>0</v>
      </c>
      <c r="AR281" s="150" t="s">
        <v>417</v>
      </c>
      <c r="AT281" s="150" t="s">
        <v>309</v>
      </c>
      <c r="AU281" s="150" t="s">
        <v>314</v>
      </c>
      <c r="AY281" s="18" t="s">
        <v>307</v>
      </c>
      <c r="BE281" s="151">
        <f>IF(N281="základní",J281,0)</f>
        <v>0</v>
      </c>
      <c r="BF281" s="151">
        <f>IF(N281="snížená",J281,0)</f>
        <v>0</v>
      </c>
      <c r="BG281" s="151">
        <f>IF(N281="zákl. přenesená",J281,0)</f>
        <v>0</v>
      </c>
      <c r="BH281" s="151">
        <f>IF(N281="sníž. přenesená",J281,0)</f>
        <v>0</v>
      </c>
      <c r="BI281" s="151">
        <f>IF(N281="nulová",J281,0)</f>
        <v>0</v>
      </c>
      <c r="BJ281" s="18" t="s">
        <v>82</v>
      </c>
      <c r="BK281" s="151">
        <f>ROUND(I281*H281,2)</f>
        <v>0</v>
      </c>
      <c r="BL281" s="18" t="s">
        <v>417</v>
      </c>
      <c r="BM281" s="150" t="s">
        <v>5374</v>
      </c>
    </row>
    <row r="282" spans="2:65" s="1" customFormat="1" ht="19.5">
      <c r="B282" s="33"/>
      <c r="D282" s="152" t="s">
        <v>316</v>
      </c>
      <c r="F282" s="153" t="s">
        <v>5375</v>
      </c>
      <c r="I282" s="154"/>
      <c r="L282" s="33"/>
      <c r="M282" s="155"/>
      <c r="T282" s="57"/>
      <c r="AT282" s="18" t="s">
        <v>316</v>
      </c>
      <c r="AU282" s="18" t="s">
        <v>314</v>
      </c>
    </row>
    <row r="283" spans="2:65" s="1" customFormat="1" ht="24.2" customHeight="1">
      <c r="B283" s="33"/>
      <c r="C283" s="139" t="s">
        <v>687</v>
      </c>
      <c r="D283" s="139" t="s">
        <v>309</v>
      </c>
      <c r="E283" s="140" t="s">
        <v>5376</v>
      </c>
      <c r="F283" s="141" t="s">
        <v>5377</v>
      </c>
      <c r="G283" s="142" t="s">
        <v>405</v>
      </c>
      <c r="H283" s="143">
        <v>1</v>
      </c>
      <c r="I283" s="144"/>
      <c r="J283" s="145">
        <f>ROUND(I283*H283,2)</f>
        <v>0</v>
      </c>
      <c r="K283" s="141" t="s">
        <v>1</v>
      </c>
      <c r="L283" s="33"/>
      <c r="M283" s="146" t="s">
        <v>1</v>
      </c>
      <c r="N283" s="147" t="s">
        <v>40</v>
      </c>
      <c r="P283" s="148">
        <f>O283*H283</f>
        <v>0</v>
      </c>
      <c r="Q283" s="148">
        <v>2.33E-3</v>
      </c>
      <c r="R283" s="148">
        <f>Q283*H283</f>
        <v>2.33E-3</v>
      </c>
      <c r="S283" s="148">
        <v>0</v>
      </c>
      <c r="T283" s="149">
        <f>S283*H283</f>
        <v>0</v>
      </c>
      <c r="AR283" s="150" t="s">
        <v>417</v>
      </c>
      <c r="AT283" s="150" t="s">
        <v>309</v>
      </c>
      <c r="AU283" s="150" t="s">
        <v>314</v>
      </c>
      <c r="AY283" s="18" t="s">
        <v>307</v>
      </c>
      <c r="BE283" s="151">
        <f>IF(N283="základní",J283,0)</f>
        <v>0</v>
      </c>
      <c r="BF283" s="151">
        <f>IF(N283="snížená",J283,0)</f>
        <v>0</v>
      </c>
      <c r="BG283" s="151">
        <f>IF(N283="zákl. přenesená",J283,0)</f>
        <v>0</v>
      </c>
      <c r="BH283" s="151">
        <f>IF(N283="sníž. přenesená",J283,0)</f>
        <v>0</v>
      </c>
      <c r="BI283" s="151">
        <f>IF(N283="nulová",J283,0)</f>
        <v>0</v>
      </c>
      <c r="BJ283" s="18" t="s">
        <v>82</v>
      </c>
      <c r="BK283" s="151">
        <f>ROUND(I283*H283,2)</f>
        <v>0</v>
      </c>
      <c r="BL283" s="18" t="s">
        <v>417</v>
      </c>
      <c r="BM283" s="150" t="s">
        <v>5378</v>
      </c>
    </row>
    <row r="284" spans="2:65" s="1" customFormat="1" ht="19.5">
      <c r="B284" s="33"/>
      <c r="D284" s="152" t="s">
        <v>316</v>
      </c>
      <c r="F284" s="153" t="s">
        <v>5379</v>
      </c>
      <c r="I284" s="154"/>
      <c r="L284" s="33"/>
      <c r="M284" s="155"/>
      <c r="T284" s="57"/>
      <c r="AT284" s="18" t="s">
        <v>316</v>
      </c>
      <c r="AU284" s="18" t="s">
        <v>314</v>
      </c>
    </row>
    <row r="285" spans="2:65" s="1" customFormat="1" ht="21.75" customHeight="1">
      <c r="B285" s="33"/>
      <c r="C285" s="139" t="s">
        <v>692</v>
      </c>
      <c r="D285" s="139" t="s">
        <v>309</v>
      </c>
      <c r="E285" s="140" t="s">
        <v>4976</v>
      </c>
      <c r="F285" s="141" t="s">
        <v>4977</v>
      </c>
      <c r="G285" s="142" t="s">
        <v>405</v>
      </c>
      <c r="H285" s="143">
        <v>20</v>
      </c>
      <c r="I285" s="144"/>
      <c r="J285" s="145">
        <f>ROUND(I285*H285,2)</f>
        <v>0</v>
      </c>
      <c r="K285" s="141" t="s">
        <v>313</v>
      </c>
      <c r="L285" s="33"/>
      <c r="M285" s="146" t="s">
        <v>1</v>
      </c>
      <c r="N285" s="147" t="s">
        <v>40</v>
      </c>
      <c r="P285" s="148">
        <f>O285*H285</f>
        <v>0</v>
      </c>
      <c r="Q285" s="148">
        <v>5.0000000000000001E-4</v>
      </c>
      <c r="R285" s="148">
        <f>Q285*H285</f>
        <v>0.01</v>
      </c>
      <c r="S285" s="148">
        <v>0</v>
      </c>
      <c r="T285" s="149">
        <f>S285*H285</f>
        <v>0</v>
      </c>
      <c r="AR285" s="150" t="s">
        <v>417</v>
      </c>
      <c r="AT285" s="150" t="s">
        <v>309</v>
      </c>
      <c r="AU285" s="150" t="s">
        <v>314</v>
      </c>
      <c r="AY285" s="18" t="s">
        <v>307</v>
      </c>
      <c r="BE285" s="151">
        <f>IF(N285="základní",J285,0)</f>
        <v>0</v>
      </c>
      <c r="BF285" s="151">
        <f>IF(N285="snížená",J285,0)</f>
        <v>0</v>
      </c>
      <c r="BG285" s="151">
        <f>IF(N285="zákl. přenesená",J285,0)</f>
        <v>0</v>
      </c>
      <c r="BH285" s="151">
        <f>IF(N285="sníž. přenesená",J285,0)</f>
        <v>0</v>
      </c>
      <c r="BI285" s="151">
        <f>IF(N285="nulová",J285,0)</f>
        <v>0</v>
      </c>
      <c r="BJ285" s="18" t="s">
        <v>82</v>
      </c>
      <c r="BK285" s="151">
        <f>ROUND(I285*H285,2)</f>
        <v>0</v>
      </c>
      <c r="BL285" s="18" t="s">
        <v>417</v>
      </c>
      <c r="BM285" s="150" t="s">
        <v>5380</v>
      </c>
    </row>
    <row r="286" spans="2:65" s="1" customFormat="1" ht="19.5">
      <c r="B286" s="33"/>
      <c r="D286" s="152" t="s">
        <v>316</v>
      </c>
      <c r="F286" s="153" t="s">
        <v>4979</v>
      </c>
      <c r="I286" s="154"/>
      <c r="L286" s="33"/>
      <c r="M286" s="155"/>
      <c r="T286" s="57"/>
      <c r="AT286" s="18" t="s">
        <v>316</v>
      </c>
      <c r="AU286" s="18" t="s">
        <v>314</v>
      </c>
    </row>
    <row r="287" spans="2:65" s="1" customFormat="1" ht="24.2" customHeight="1">
      <c r="B287" s="33"/>
      <c r="C287" s="139" t="s">
        <v>697</v>
      </c>
      <c r="D287" s="139" t="s">
        <v>309</v>
      </c>
      <c r="E287" s="140" t="s">
        <v>4984</v>
      </c>
      <c r="F287" s="141" t="s">
        <v>4985</v>
      </c>
      <c r="G287" s="142" t="s">
        <v>405</v>
      </c>
      <c r="H287" s="143">
        <v>4</v>
      </c>
      <c r="I287" s="144"/>
      <c r="J287" s="145">
        <f>ROUND(I287*H287,2)</f>
        <v>0</v>
      </c>
      <c r="K287" s="141" t="s">
        <v>313</v>
      </c>
      <c r="L287" s="33"/>
      <c r="M287" s="146" t="s">
        <v>1</v>
      </c>
      <c r="N287" s="147" t="s">
        <v>40</v>
      </c>
      <c r="P287" s="148">
        <f>O287*H287</f>
        <v>0</v>
      </c>
      <c r="Q287" s="148">
        <v>1.07E-3</v>
      </c>
      <c r="R287" s="148">
        <f>Q287*H287</f>
        <v>4.28E-3</v>
      </c>
      <c r="S287" s="148">
        <v>0</v>
      </c>
      <c r="T287" s="149">
        <f>S287*H287</f>
        <v>0</v>
      </c>
      <c r="AR287" s="150" t="s">
        <v>417</v>
      </c>
      <c r="AT287" s="150" t="s">
        <v>309</v>
      </c>
      <c r="AU287" s="150" t="s">
        <v>314</v>
      </c>
      <c r="AY287" s="18" t="s">
        <v>307</v>
      </c>
      <c r="BE287" s="151">
        <f>IF(N287="základní",J287,0)</f>
        <v>0</v>
      </c>
      <c r="BF287" s="151">
        <f>IF(N287="snížená",J287,0)</f>
        <v>0</v>
      </c>
      <c r="BG287" s="151">
        <f>IF(N287="zákl. přenesená",J287,0)</f>
        <v>0</v>
      </c>
      <c r="BH287" s="151">
        <f>IF(N287="sníž. přenesená",J287,0)</f>
        <v>0</v>
      </c>
      <c r="BI287" s="151">
        <f>IF(N287="nulová",J287,0)</f>
        <v>0</v>
      </c>
      <c r="BJ287" s="18" t="s">
        <v>82</v>
      </c>
      <c r="BK287" s="151">
        <f>ROUND(I287*H287,2)</f>
        <v>0</v>
      </c>
      <c r="BL287" s="18" t="s">
        <v>417</v>
      </c>
      <c r="BM287" s="150" t="s">
        <v>5381</v>
      </c>
    </row>
    <row r="288" spans="2:65" s="1" customFormat="1" ht="19.5">
      <c r="B288" s="33"/>
      <c r="D288" s="152" t="s">
        <v>316</v>
      </c>
      <c r="F288" s="153" t="s">
        <v>4987</v>
      </c>
      <c r="I288" s="154"/>
      <c r="L288" s="33"/>
      <c r="M288" s="155"/>
      <c r="T288" s="57"/>
      <c r="AT288" s="18" t="s">
        <v>316</v>
      </c>
      <c r="AU288" s="18" t="s">
        <v>314</v>
      </c>
    </row>
    <row r="289" spans="2:65" s="1" customFormat="1" ht="21.75" customHeight="1">
      <c r="B289" s="33"/>
      <c r="C289" s="139" t="s">
        <v>702</v>
      </c>
      <c r="D289" s="139" t="s">
        <v>309</v>
      </c>
      <c r="E289" s="140" t="s">
        <v>4912</v>
      </c>
      <c r="F289" s="141" t="s">
        <v>4913</v>
      </c>
      <c r="G289" s="142" t="s">
        <v>405</v>
      </c>
      <c r="H289" s="143">
        <v>4</v>
      </c>
      <c r="I289" s="144"/>
      <c r="J289" s="145">
        <f>ROUND(I289*H289,2)</f>
        <v>0</v>
      </c>
      <c r="K289" s="141" t="s">
        <v>313</v>
      </c>
      <c r="L289" s="33"/>
      <c r="M289" s="146" t="s">
        <v>1</v>
      </c>
      <c r="N289" s="147" t="s">
        <v>40</v>
      </c>
      <c r="P289" s="148">
        <f>O289*H289</f>
        <v>0</v>
      </c>
      <c r="Q289" s="148">
        <v>1.6800000000000001E-3</v>
      </c>
      <c r="R289" s="148">
        <f>Q289*H289</f>
        <v>6.7200000000000003E-3</v>
      </c>
      <c r="S289" s="148">
        <v>0</v>
      </c>
      <c r="T289" s="149">
        <f>S289*H289</f>
        <v>0</v>
      </c>
      <c r="AR289" s="150" t="s">
        <v>417</v>
      </c>
      <c r="AT289" s="150" t="s">
        <v>309</v>
      </c>
      <c r="AU289" s="150" t="s">
        <v>314</v>
      </c>
      <c r="AY289" s="18" t="s">
        <v>307</v>
      </c>
      <c r="BE289" s="151">
        <f>IF(N289="základní",J289,0)</f>
        <v>0</v>
      </c>
      <c r="BF289" s="151">
        <f>IF(N289="snížená",J289,0)</f>
        <v>0</v>
      </c>
      <c r="BG289" s="151">
        <f>IF(N289="zákl. přenesená",J289,0)</f>
        <v>0</v>
      </c>
      <c r="BH289" s="151">
        <f>IF(N289="sníž. přenesená",J289,0)</f>
        <v>0</v>
      </c>
      <c r="BI289" s="151">
        <f>IF(N289="nulová",J289,0)</f>
        <v>0</v>
      </c>
      <c r="BJ289" s="18" t="s">
        <v>82</v>
      </c>
      <c r="BK289" s="151">
        <f>ROUND(I289*H289,2)</f>
        <v>0</v>
      </c>
      <c r="BL289" s="18" t="s">
        <v>417</v>
      </c>
      <c r="BM289" s="150" t="s">
        <v>5382</v>
      </c>
    </row>
    <row r="290" spans="2:65" s="1" customFormat="1" ht="19.5">
      <c r="B290" s="33"/>
      <c r="D290" s="152" t="s">
        <v>316</v>
      </c>
      <c r="F290" s="153" t="s">
        <v>4915</v>
      </c>
      <c r="I290" s="154"/>
      <c r="L290" s="33"/>
      <c r="M290" s="155"/>
      <c r="T290" s="57"/>
      <c r="AT290" s="18" t="s">
        <v>316</v>
      </c>
      <c r="AU290" s="18" t="s">
        <v>314</v>
      </c>
    </row>
    <row r="291" spans="2:65" s="1" customFormat="1" ht="24.2" customHeight="1">
      <c r="B291" s="33"/>
      <c r="C291" s="139" t="s">
        <v>707</v>
      </c>
      <c r="D291" s="139" t="s">
        <v>309</v>
      </c>
      <c r="E291" s="140" t="s">
        <v>5383</v>
      </c>
      <c r="F291" s="141" t="s">
        <v>5384</v>
      </c>
      <c r="G291" s="142" t="s">
        <v>405</v>
      </c>
      <c r="H291" s="143">
        <v>2</v>
      </c>
      <c r="I291" s="144"/>
      <c r="J291" s="145">
        <f>ROUND(I291*H291,2)</f>
        <v>0</v>
      </c>
      <c r="K291" s="141" t="s">
        <v>313</v>
      </c>
      <c r="L291" s="33"/>
      <c r="M291" s="146" t="s">
        <v>1</v>
      </c>
      <c r="N291" s="147" t="s">
        <v>40</v>
      </c>
      <c r="P291" s="148">
        <f>O291*H291</f>
        <v>0</v>
      </c>
      <c r="Q291" s="148">
        <v>3.15E-3</v>
      </c>
      <c r="R291" s="148">
        <f>Q291*H291</f>
        <v>6.3E-3</v>
      </c>
      <c r="S291" s="148">
        <v>0</v>
      </c>
      <c r="T291" s="149">
        <f>S291*H291</f>
        <v>0</v>
      </c>
      <c r="AR291" s="150" t="s">
        <v>417</v>
      </c>
      <c r="AT291" s="150" t="s">
        <v>309</v>
      </c>
      <c r="AU291" s="150" t="s">
        <v>314</v>
      </c>
      <c r="AY291" s="18" t="s">
        <v>307</v>
      </c>
      <c r="BE291" s="151">
        <f>IF(N291="základní",J291,0)</f>
        <v>0</v>
      </c>
      <c r="BF291" s="151">
        <f>IF(N291="snížená",J291,0)</f>
        <v>0</v>
      </c>
      <c r="BG291" s="151">
        <f>IF(N291="zákl. přenesená",J291,0)</f>
        <v>0</v>
      </c>
      <c r="BH291" s="151">
        <f>IF(N291="sníž. přenesená",J291,0)</f>
        <v>0</v>
      </c>
      <c r="BI291" s="151">
        <f>IF(N291="nulová",J291,0)</f>
        <v>0</v>
      </c>
      <c r="BJ291" s="18" t="s">
        <v>82</v>
      </c>
      <c r="BK291" s="151">
        <f>ROUND(I291*H291,2)</f>
        <v>0</v>
      </c>
      <c r="BL291" s="18" t="s">
        <v>417</v>
      </c>
      <c r="BM291" s="150" t="s">
        <v>5385</v>
      </c>
    </row>
    <row r="292" spans="2:65" s="1" customFormat="1" ht="19.5">
      <c r="B292" s="33"/>
      <c r="D292" s="152" t="s">
        <v>316</v>
      </c>
      <c r="F292" s="153" t="s">
        <v>5386</v>
      </c>
      <c r="I292" s="154"/>
      <c r="L292" s="33"/>
      <c r="M292" s="155"/>
      <c r="T292" s="57"/>
      <c r="AT292" s="18" t="s">
        <v>316</v>
      </c>
      <c r="AU292" s="18" t="s">
        <v>314</v>
      </c>
    </row>
    <row r="293" spans="2:65" s="1" customFormat="1" ht="44.25" customHeight="1">
      <c r="B293" s="33"/>
      <c r="C293" s="139" t="s">
        <v>712</v>
      </c>
      <c r="D293" s="139" t="s">
        <v>309</v>
      </c>
      <c r="E293" s="140" t="s">
        <v>4993</v>
      </c>
      <c r="F293" s="141" t="s">
        <v>4994</v>
      </c>
      <c r="G293" s="142" t="s">
        <v>405</v>
      </c>
      <c r="H293" s="143">
        <v>6</v>
      </c>
      <c r="I293" s="144"/>
      <c r="J293" s="145">
        <f>ROUND(I293*H293,2)</f>
        <v>0</v>
      </c>
      <c r="K293" s="141" t="s">
        <v>1</v>
      </c>
      <c r="L293" s="33"/>
      <c r="M293" s="146" t="s">
        <v>1</v>
      </c>
      <c r="N293" s="147" t="s">
        <v>40</v>
      </c>
      <c r="P293" s="148">
        <f>O293*H293</f>
        <v>0</v>
      </c>
      <c r="Q293" s="148">
        <v>0</v>
      </c>
      <c r="R293" s="148">
        <f>Q293*H293</f>
        <v>0</v>
      </c>
      <c r="S293" s="148">
        <v>0</v>
      </c>
      <c r="T293" s="149">
        <f>S293*H293</f>
        <v>0</v>
      </c>
      <c r="AR293" s="150" t="s">
        <v>417</v>
      </c>
      <c r="AT293" s="150" t="s">
        <v>309</v>
      </c>
      <c r="AU293" s="150" t="s">
        <v>314</v>
      </c>
      <c r="AY293" s="18" t="s">
        <v>307</v>
      </c>
      <c r="BE293" s="151">
        <f>IF(N293="základní",J293,0)</f>
        <v>0</v>
      </c>
      <c r="BF293" s="151">
        <f>IF(N293="snížená",J293,0)</f>
        <v>0</v>
      </c>
      <c r="BG293" s="151">
        <f>IF(N293="zákl. přenesená",J293,0)</f>
        <v>0</v>
      </c>
      <c r="BH293" s="151">
        <f>IF(N293="sníž. přenesená",J293,0)</f>
        <v>0</v>
      </c>
      <c r="BI293" s="151">
        <f>IF(N293="nulová",J293,0)</f>
        <v>0</v>
      </c>
      <c r="BJ293" s="18" t="s">
        <v>82</v>
      </c>
      <c r="BK293" s="151">
        <f>ROUND(I293*H293,2)</f>
        <v>0</v>
      </c>
      <c r="BL293" s="18" t="s">
        <v>417</v>
      </c>
      <c r="BM293" s="150" t="s">
        <v>5387</v>
      </c>
    </row>
    <row r="294" spans="2:65" s="1" customFormat="1" ht="29.25">
      <c r="B294" s="33"/>
      <c r="D294" s="152" t="s">
        <v>316</v>
      </c>
      <c r="F294" s="153" t="s">
        <v>4994</v>
      </c>
      <c r="I294" s="154"/>
      <c r="L294" s="33"/>
      <c r="M294" s="155"/>
      <c r="T294" s="57"/>
      <c r="AT294" s="18" t="s">
        <v>316</v>
      </c>
      <c r="AU294" s="18" t="s">
        <v>314</v>
      </c>
    </row>
    <row r="295" spans="2:65" s="1" customFormat="1" ht="16.5" customHeight="1">
      <c r="B295" s="33"/>
      <c r="C295" s="139" t="s">
        <v>717</v>
      </c>
      <c r="D295" s="139" t="s">
        <v>309</v>
      </c>
      <c r="E295" s="140" t="s">
        <v>4996</v>
      </c>
      <c r="F295" s="141" t="s">
        <v>4997</v>
      </c>
      <c r="G295" s="142" t="s">
        <v>405</v>
      </c>
      <c r="H295" s="143">
        <v>4</v>
      </c>
      <c r="I295" s="144"/>
      <c r="J295" s="145">
        <f>ROUND(I295*H295,2)</f>
        <v>0</v>
      </c>
      <c r="K295" s="141" t="s">
        <v>1</v>
      </c>
      <c r="L295" s="33"/>
      <c r="M295" s="146" t="s">
        <v>1</v>
      </c>
      <c r="N295" s="147" t="s">
        <v>40</v>
      </c>
      <c r="P295" s="148">
        <f>O295*H295</f>
        <v>0</v>
      </c>
      <c r="Q295" s="148">
        <v>0</v>
      </c>
      <c r="R295" s="148">
        <f>Q295*H295</f>
        <v>0</v>
      </c>
      <c r="S295" s="148">
        <v>0</v>
      </c>
      <c r="T295" s="149">
        <f>S295*H295</f>
        <v>0</v>
      </c>
      <c r="AR295" s="150" t="s">
        <v>417</v>
      </c>
      <c r="AT295" s="150" t="s">
        <v>309</v>
      </c>
      <c r="AU295" s="150" t="s">
        <v>314</v>
      </c>
      <c r="AY295" s="18" t="s">
        <v>307</v>
      </c>
      <c r="BE295" s="151">
        <f>IF(N295="základní",J295,0)</f>
        <v>0</v>
      </c>
      <c r="BF295" s="151">
        <f>IF(N295="snížená",J295,0)</f>
        <v>0</v>
      </c>
      <c r="BG295" s="151">
        <f>IF(N295="zákl. přenesená",J295,0)</f>
        <v>0</v>
      </c>
      <c r="BH295" s="151">
        <f>IF(N295="sníž. přenesená",J295,0)</f>
        <v>0</v>
      </c>
      <c r="BI295" s="151">
        <f>IF(N295="nulová",J295,0)</f>
        <v>0</v>
      </c>
      <c r="BJ295" s="18" t="s">
        <v>82</v>
      </c>
      <c r="BK295" s="151">
        <f>ROUND(I295*H295,2)</f>
        <v>0</v>
      </c>
      <c r="BL295" s="18" t="s">
        <v>417</v>
      </c>
      <c r="BM295" s="150" t="s">
        <v>5388</v>
      </c>
    </row>
    <row r="296" spans="2:65" s="1" customFormat="1" ht="11.25">
      <c r="B296" s="33"/>
      <c r="D296" s="152" t="s">
        <v>316</v>
      </c>
      <c r="F296" s="153" t="s">
        <v>4997</v>
      </c>
      <c r="I296" s="154"/>
      <c r="L296" s="33"/>
      <c r="M296" s="155"/>
      <c r="T296" s="57"/>
      <c r="AT296" s="18" t="s">
        <v>316</v>
      </c>
      <c r="AU296" s="18" t="s">
        <v>314</v>
      </c>
    </row>
    <row r="297" spans="2:65" s="1" customFormat="1" ht="16.5" customHeight="1">
      <c r="B297" s="33"/>
      <c r="C297" s="139" t="s">
        <v>722</v>
      </c>
      <c r="D297" s="139" t="s">
        <v>309</v>
      </c>
      <c r="E297" s="140" t="s">
        <v>5002</v>
      </c>
      <c r="F297" s="141" t="s">
        <v>5003</v>
      </c>
      <c r="G297" s="142" t="s">
        <v>405</v>
      </c>
      <c r="H297" s="143">
        <v>1</v>
      </c>
      <c r="I297" s="144"/>
      <c r="J297" s="145">
        <f>ROUND(I297*H297,2)</f>
        <v>0</v>
      </c>
      <c r="K297" s="141" t="s">
        <v>1</v>
      </c>
      <c r="L297" s="33"/>
      <c r="M297" s="146" t="s">
        <v>1</v>
      </c>
      <c r="N297" s="147" t="s">
        <v>40</v>
      </c>
      <c r="P297" s="148">
        <f>O297*H297</f>
        <v>0</v>
      </c>
      <c r="Q297" s="148">
        <v>0</v>
      </c>
      <c r="R297" s="148">
        <f>Q297*H297</f>
        <v>0</v>
      </c>
      <c r="S297" s="148">
        <v>0</v>
      </c>
      <c r="T297" s="149">
        <f>S297*H297</f>
        <v>0</v>
      </c>
      <c r="AR297" s="150" t="s">
        <v>417</v>
      </c>
      <c r="AT297" s="150" t="s">
        <v>309</v>
      </c>
      <c r="AU297" s="150" t="s">
        <v>314</v>
      </c>
      <c r="AY297" s="18" t="s">
        <v>307</v>
      </c>
      <c r="BE297" s="151">
        <f>IF(N297="základní",J297,0)</f>
        <v>0</v>
      </c>
      <c r="BF297" s="151">
        <f>IF(N297="snížená",J297,0)</f>
        <v>0</v>
      </c>
      <c r="BG297" s="151">
        <f>IF(N297="zákl. přenesená",J297,0)</f>
        <v>0</v>
      </c>
      <c r="BH297" s="151">
        <f>IF(N297="sníž. přenesená",J297,0)</f>
        <v>0</v>
      </c>
      <c r="BI297" s="151">
        <f>IF(N297="nulová",J297,0)</f>
        <v>0</v>
      </c>
      <c r="BJ297" s="18" t="s">
        <v>82</v>
      </c>
      <c r="BK297" s="151">
        <f>ROUND(I297*H297,2)</f>
        <v>0</v>
      </c>
      <c r="BL297" s="18" t="s">
        <v>417</v>
      </c>
      <c r="BM297" s="150" t="s">
        <v>5389</v>
      </c>
    </row>
    <row r="298" spans="2:65" s="1" customFormat="1" ht="11.25">
      <c r="B298" s="33"/>
      <c r="D298" s="152" t="s">
        <v>316</v>
      </c>
      <c r="F298" s="153" t="s">
        <v>5003</v>
      </c>
      <c r="I298" s="154"/>
      <c r="L298" s="33"/>
      <c r="M298" s="155"/>
      <c r="T298" s="57"/>
      <c r="AT298" s="18" t="s">
        <v>316</v>
      </c>
      <c r="AU298" s="18" t="s">
        <v>314</v>
      </c>
    </row>
    <row r="299" spans="2:65" s="1" customFormat="1" ht="16.5" customHeight="1">
      <c r="B299" s="33"/>
      <c r="C299" s="139" t="s">
        <v>736</v>
      </c>
      <c r="D299" s="139" t="s">
        <v>309</v>
      </c>
      <c r="E299" s="140" t="s">
        <v>5390</v>
      </c>
      <c r="F299" s="141" t="s">
        <v>5391</v>
      </c>
      <c r="G299" s="142" t="s">
        <v>405</v>
      </c>
      <c r="H299" s="143">
        <v>1</v>
      </c>
      <c r="I299" s="144"/>
      <c r="J299" s="145">
        <f>ROUND(I299*H299,2)</f>
        <v>0</v>
      </c>
      <c r="K299" s="141" t="s">
        <v>1</v>
      </c>
      <c r="L299" s="33"/>
      <c r="M299" s="146" t="s">
        <v>1</v>
      </c>
      <c r="N299" s="147" t="s">
        <v>40</v>
      </c>
      <c r="P299" s="148">
        <f>O299*H299</f>
        <v>0</v>
      </c>
      <c r="Q299" s="148">
        <v>0</v>
      </c>
      <c r="R299" s="148">
        <f>Q299*H299</f>
        <v>0</v>
      </c>
      <c r="S299" s="148">
        <v>0</v>
      </c>
      <c r="T299" s="149">
        <f>S299*H299</f>
        <v>0</v>
      </c>
      <c r="AR299" s="150" t="s">
        <v>417</v>
      </c>
      <c r="AT299" s="150" t="s">
        <v>309</v>
      </c>
      <c r="AU299" s="150" t="s">
        <v>314</v>
      </c>
      <c r="AY299" s="18" t="s">
        <v>307</v>
      </c>
      <c r="BE299" s="151">
        <f>IF(N299="základní",J299,0)</f>
        <v>0</v>
      </c>
      <c r="BF299" s="151">
        <f>IF(N299="snížená",J299,0)</f>
        <v>0</v>
      </c>
      <c r="BG299" s="151">
        <f>IF(N299="zákl. přenesená",J299,0)</f>
        <v>0</v>
      </c>
      <c r="BH299" s="151">
        <f>IF(N299="sníž. přenesená",J299,0)</f>
        <v>0</v>
      </c>
      <c r="BI299" s="151">
        <f>IF(N299="nulová",J299,0)</f>
        <v>0</v>
      </c>
      <c r="BJ299" s="18" t="s">
        <v>82</v>
      </c>
      <c r="BK299" s="151">
        <f>ROUND(I299*H299,2)</f>
        <v>0</v>
      </c>
      <c r="BL299" s="18" t="s">
        <v>417</v>
      </c>
      <c r="BM299" s="150" t="s">
        <v>5392</v>
      </c>
    </row>
    <row r="300" spans="2:65" s="1" customFormat="1" ht="11.25">
      <c r="B300" s="33"/>
      <c r="D300" s="152" t="s">
        <v>316</v>
      </c>
      <c r="F300" s="153" t="s">
        <v>5391</v>
      </c>
      <c r="I300" s="154"/>
      <c r="L300" s="33"/>
      <c r="M300" s="155"/>
      <c r="T300" s="57"/>
      <c r="AT300" s="18" t="s">
        <v>316</v>
      </c>
      <c r="AU300" s="18" t="s">
        <v>314</v>
      </c>
    </row>
    <row r="301" spans="2:65" s="1" customFormat="1" ht="37.9" customHeight="1">
      <c r="B301" s="33"/>
      <c r="C301" s="139" t="s">
        <v>741</v>
      </c>
      <c r="D301" s="139" t="s">
        <v>309</v>
      </c>
      <c r="E301" s="140" t="s">
        <v>5393</v>
      </c>
      <c r="F301" s="141" t="s">
        <v>5394</v>
      </c>
      <c r="G301" s="142" t="s">
        <v>405</v>
      </c>
      <c r="H301" s="143">
        <v>1</v>
      </c>
      <c r="I301" s="144"/>
      <c r="J301" s="145">
        <f>ROUND(I301*H301,2)</f>
        <v>0</v>
      </c>
      <c r="K301" s="141" t="s">
        <v>1</v>
      </c>
      <c r="L301" s="33"/>
      <c r="M301" s="146" t="s">
        <v>1</v>
      </c>
      <c r="N301" s="147" t="s">
        <v>40</v>
      </c>
      <c r="P301" s="148">
        <f>O301*H301</f>
        <v>0</v>
      </c>
      <c r="Q301" s="148">
        <v>0</v>
      </c>
      <c r="R301" s="148">
        <f>Q301*H301</f>
        <v>0</v>
      </c>
      <c r="S301" s="148">
        <v>0</v>
      </c>
      <c r="T301" s="149">
        <f>S301*H301</f>
        <v>0</v>
      </c>
      <c r="AR301" s="150" t="s">
        <v>417</v>
      </c>
      <c r="AT301" s="150" t="s">
        <v>309</v>
      </c>
      <c r="AU301" s="150" t="s">
        <v>314</v>
      </c>
      <c r="AY301" s="18" t="s">
        <v>307</v>
      </c>
      <c r="BE301" s="151">
        <f>IF(N301="základní",J301,0)</f>
        <v>0</v>
      </c>
      <c r="BF301" s="151">
        <f>IF(N301="snížená",J301,0)</f>
        <v>0</v>
      </c>
      <c r="BG301" s="151">
        <f>IF(N301="zákl. přenesená",J301,0)</f>
        <v>0</v>
      </c>
      <c r="BH301" s="151">
        <f>IF(N301="sníž. přenesená",J301,0)</f>
        <v>0</v>
      </c>
      <c r="BI301" s="151">
        <f>IF(N301="nulová",J301,0)</f>
        <v>0</v>
      </c>
      <c r="BJ301" s="18" t="s">
        <v>82</v>
      </c>
      <c r="BK301" s="151">
        <f>ROUND(I301*H301,2)</f>
        <v>0</v>
      </c>
      <c r="BL301" s="18" t="s">
        <v>417</v>
      </c>
      <c r="BM301" s="150" t="s">
        <v>5395</v>
      </c>
    </row>
    <row r="302" spans="2:65" s="1" customFormat="1" ht="19.5">
      <c r="B302" s="33"/>
      <c r="D302" s="152" t="s">
        <v>316</v>
      </c>
      <c r="F302" s="153" t="s">
        <v>5394</v>
      </c>
      <c r="I302" s="154"/>
      <c r="L302" s="33"/>
      <c r="M302" s="155"/>
      <c r="T302" s="57"/>
      <c r="AT302" s="18" t="s">
        <v>316</v>
      </c>
      <c r="AU302" s="18" t="s">
        <v>314</v>
      </c>
    </row>
    <row r="303" spans="2:65" s="1" customFormat="1" ht="33" customHeight="1">
      <c r="B303" s="33"/>
      <c r="C303" s="139" t="s">
        <v>752</v>
      </c>
      <c r="D303" s="139" t="s">
        <v>309</v>
      </c>
      <c r="E303" s="140" t="s">
        <v>5396</v>
      </c>
      <c r="F303" s="141" t="s">
        <v>5397</v>
      </c>
      <c r="G303" s="142" t="s">
        <v>405</v>
      </c>
      <c r="H303" s="143">
        <v>1</v>
      </c>
      <c r="I303" s="144"/>
      <c r="J303" s="145">
        <f>ROUND(I303*H303,2)</f>
        <v>0</v>
      </c>
      <c r="K303" s="141" t="s">
        <v>313</v>
      </c>
      <c r="L303" s="33"/>
      <c r="M303" s="146" t="s">
        <v>1</v>
      </c>
      <c r="N303" s="147" t="s">
        <v>40</v>
      </c>
      <c r="P303" s="148">
        <f>O303*H303</f>
        <v>0</v>
      </c>
      <c r="Q303" s="148">
        <v>8.4000000000000003E-4</v>
      </c>
      <c r="R303" s="148">
        <f>Q303*H303</f>
        <v>8.4000000000000003E-4</v>
      </c>
      <c r="S303" s="148">
        <v>0</v>
      </c>
      <c r="T303" s="149">
        <f>S303*H303</f>
        <v>0</v>
      </c>
      <c r="AR303" s="150" t="s">
        <v>417</v>
      </c>
      <c r="AT303" s="150" t="s">
        <v>309</v>
      </c>
      <c r="AU303" s="150" t="s">
        <v>314</v>
      </c>
      <c r="AY303" s="18" t="s">
        <v>307</v>
      </c>
      <c r="BE303" s="151">
        <f>IF(N303="základní",J303,0)</f>
        <v>0</v>
      </c>
      <c r="BF303" s="151">
        <f>IF(N303="snížená",J303,0)</f>
        <v>0</v>
      </c>
      <c r="BG303" s="151">
        <f>IF(N303="zákl. přenesená",J303,0)</f>
        <v>0</v>
      </c>
      <c r="BH303" s="151">
        <f>IF(N303="sníž. přenesená",J303,0)</f>
        <v>0</v>
      </c>
      <c r="BI303" s="151">
        <f>IF(N303="nulová",J303,0)</f>
        <v>0</v>
      </c>
      <c r="BJ303" s="18" t="s">
        <v>82</v>
      </c>
      <c r="BK303" s="151">
        <f>ROUND(I303*H303,2)</f>
        <v>0</v>
      </c>
      <c r="BL303" s="18" t="s">
        <v>417</v>
      </c>
      <c r="BM303" s="150" t="s">
        <v>5398</v>
      </c>
    </row>
    <row r="304" spans="2:65" s="1" customFormat="1" ht="29.25">
      <c r="B304" s="33"/>
      <c r="D304" s="152" t="s">
        <v>316</v>
      </c>
      <c r="F304" s="153" t="s">
        <v>5399</v>
      </c>
      <c r="I304" s="154"/>
      <c r="L304" s="33"/>
      <c r="M304" s="155"/>
      <c r="T304" s="57"/>
      <c r="AT304" s="18" t="s">
        <v>316</v>
      </c>
      <c r="AU304" s="18" t="s">
        <v>314</v>
      </c>
    </row>
    <row r="305" spans="2:65" s="1" customFormat="1" ht="16.5" customHeight="1">
      <c r="B305" s="33"/>
      <c r="C305" s="139" t="s">
        <v>759</v>
      </c>
      <c r="D305" s="139" t="s">
        <v>309</v>
      </c>
      <c r="E305" s="140" t="s">
        <v>5400</v>
      </c>
      <c r="F305" s="141" t="s">
        <v>5401</v>
      </c>
      <c r="G305" s="142" t="s">
        <v>405</v>
      </c>
      <c r="H305" s="143">
        <v>1</v>
      </c>
      <c r="I305" s="144"/>
      <c r="J305" s="145">
        <f>ROUND(I305*H305,2)</f>
        <v>0</v>
      </c>
      <c r="K305" s="141" t="s">
        <v>1</v>
      </c>
      <c r="L305" s="33"/>
      <c r="M305" s="146" t="s">
        <v>1</v>
      </c>
      <c r="N305" s="147" t="s">
        <v>40</v>
      </c>
      <c r="P305" s="148">
        <f>O305*H305</f>
        <v>0</v>
      </c>
      <c r="Q305" s="148">
        <v>0</v>
      </c>
      <c r="R305" s="148">
        <f>Q305*H305</f>
        <v>0</v>
      </c>
      <c r="S305" s="148">
        <v>0</v>
      </c>
      <c r="T305" s="149">
        <f>S305*H305</f>
        <v>0</v>
      </c>
      <c r="AR305" s="150" t="s">
        <v>417</v>
      </c>
      <c r="AT305" s="150" t="s">
        <v>309</v>
      </c>
      <c r="AU305" s="150" t="s">
        <v>314</v>
      </c>
      <c r="AY305" s="18" t="s">
        <v>307</v>
      </c>
      <c r="BE305" s="151">
        <f>IF(N305="základní",J305,0)</f>
        <v>0</v>
      </c>
      <c r="BF305" s="151">
        <f>IF(N305="snížená",J305,0)</f>
        <v>0</v>
      </c>
      <c r="BG305" s="151">
        <f>IF(N305="zákl. přenesená",J305,0)</f>
        <v>0</v>
      </c>
      <c r="BH305" s="151">
        <f>IF(N305="sníž. přenesená",J305,0)</f>
        <v>0</v>
      </c>
      <c r="BI305" s="151">
        <f>IF(N305="nulová",J305,0)</f>
        <v>0</v>
      </c>
      <c r="BJ305" s="18" t="s">
        <v>82</v>
      </c>
      <c r="BK305" s="151">
        <f>ROUND(I305*H305,2)</f>
        <v>0</v>
      </c>
      <c r="BL305" s="18" t="s">
        <v>417</v>
      </c>
      <c r="BM305" s="150" t="s">
        <v>5402</v>
      </c>
    </row>
    <row r="306" spans="2:65" s="1" customFormat="1" ht="11.25">
      <c r="B306" s="33"/>
      <c r="D306" s="152" t="s">
        <v>316</v>
      </c>
      <c r="F306" s="153" t="s">
        <v>5401</v>
      </c>
      <c r="I306" s="154"/>
      <c r="L306" s="33"/>
      <c r="M306" s="155"/>
      <c r="T306" s="57"/>
      <c r="AT306" s="18" t="s">
        <v>316</v>
      </c>
      <c r="AU306" s="18" t="s">
        <v>314</v>
      </c>
    </row>
    <row r="307" spans="2:65" s="1" customFormat="1" ht="16.5" customHeight="1">
      <c r="B307" s="33"/>
      <c r="C307" s="139" t="s">
        <v>766</v>
      </c>
      <c r="D307" s="139" t="s">
        <v>309</v>
      </c>
      <c r="E307" s="140" t="s">
        <v>5403</v>
      </c>
      <c r="F307" s="141" t="s">
        <v>5404</v>
      </c>
      <c r="G307" s="142" t="s">
        <v>405</v>
      </c>
      <c r="H307" s="143">
        <v>1</v>
      </c>
      <c r="I307" s="144"/>
      <c r="J307" s="145">
        <f>ROUND(I307*H307,2)</f>
        <v>0</v>
      </c>
      <c r="K307" s="141" t="s">
        <v>1</v>
      </c>
      <c r="L307" s="33"/>
      <c r="M307" s="146" t="s">
        <v>1</v>
      </c>
      <c r="N307" s="147" t="s">
        <v>40</v>
      </c>
      <c r="P307" s="148">
        <f>O307*H307</f>
        <v>0</v>
      </c>
      <c r="Q307" s="148">
        <v>0</v>
      </c>
      <c r="R307" s="148">
        <f>Q307*H307</f>
        <v>0</v>
      </c>
      <c r="S307" s="148">
        <v>0</v>
      </c>
      <c r="T307" s="149">
        <f>S307*H307</f>
        <v>0</v>
      </c>
      <c r="AR307" s="150" t="s">
        <v>417</v>
      </c>
      <c r="AT307" s="150" t="s">
        <v>309</v>
      </c>
      <c r="AU307" s="150" t="s">
        <v>314</v>
      </c>
      <c r="AY307" s="18" t="s">
        <v>307</v>
      </c>
      <c r="BE307" s="151">
        <f>IF(N307="základní",J307,0)</f>
        <v>0</v>
      </c>
      <c r="BF307" s="151">
        <f>IF(N307="snížená",J307,0)</f>
        <v>0</v>
      </c>
      <c r="BG307" s="151">
        <f>IF(N307="zákl. přenesená",J307,0)</f>
        <v>0</v>
      </c>
      <c r="BH307" s="151">
        <f>IF(N307="sníž. přenesená",J307,0)</f>
        <v>0</v>
      </c>
      <c r="BI307" s="151">
        <f>IF(N307="nulová",J307,0)</f>
        <v>0</v>
      </c>
      <c r="BJ307" s="18" t="s">
        <v>82</v>
      </c>
      <c r="BK307" s="151">
        <f>ROUND(I307*H307,2)</f>
        <v>0</v>
      </c>
      <c r="BL307" s="18" t="s">
        <v>417</v>
      </c>
      <c r="BM307" s="150" t="s">
        <v>5405</v>
      </c>
    </row>
    <row r="308" spans="2:65" s="1" customFormat="1" ht="11.25">
      <c r="B308" s="33"/>
      <c r="D308" s="152" t="s">
        <v>316</v>
      </c>
      <c r="F308" s="153" t="s">
        <v>5404</v>
      </c>
      <c r="I308" s="154"/>
      <c r="L308" s="33"/>
      <c r="M308" s="155"/>
      <c r="T308" s="57"/>
      <c r="AT308" s="18" t="s">
        <v>316</v>
      </c>
      <c r="AU308" s="18" t="s">
        <v>314</v>
      </c>
    </row>
    <row r="309" spans="2:65" s="1" customFormat="1" ht="24.2" customHeight="1">
      <c r="B309" s="33"/>
      <c r="C309" s="139" t="s">
        <v>772</v>
      </c>
      <c r="D309" s="139" t="s">
        <v>309</v>
      </c>
      <c r="E309" s="140" t="s">
        <v>5014</v>
      </c>
      <c r="F309" s="141" t="s">
        <v>5015</v>
      </c>
      <c r="G309" s="142" t="s">
        <v>405</v>
      </c>
      <c r="H309" s="143">
        <v>16</v>
      </c>
      <c r="I309" s="144"/>
      <c r="J309" s="145">
        <f>ROUND(I309*H309,2)</f>
        <v>0</v>
      </c>
      <c r="K309" s="141" t="s">
        <v>313</v>
      </c>
      <c r="L309" s="33"/>
      <c r="M309" s="146" t="s">
        <v>1</v>
      </c>
      <c r="N309" s="147" t="s">
        <v>40</v>
      </c>
      <c r="P309" s="148">
        <f>O309*H309</f>
        <v>0</v>
      </c>
      <c r="Q309" s="148">
        <v>5.2999999999999998E-4</v>
      </c>
      <c r="R309" s="148">
        <f>Q309*H309</f>
        <v>8.4799999999999997E-3</v>
      </c>
      <c r="S309" s="148">
        <v>0</v>
      </c>
      <c r="T309" s="149">
        <f>S309*H309</f>
        <v>0</v>
      </c>
      <c r="AR309" s="150" t="s">
        <v>417</v>
      </c>
      <c r="AT309" s="150" t="s">
        <v>309</v>
      </c>
      <c r="AU309" s="150" t="s">
        <v>314</v>
      </c>
      <c r="AY309" s="18" t="s">
        <v>307</v>
      </c>
      <c r="BE309" s="151">
        <f>IF(N309="základní",J309,0)</f>
        <v>0</v>
      </c>
      <c r="BF309" s="151">
        <f>IF(N309="snížená",J309,0)</f>
        <v>0</v>
      </c>
      <c r="BG309" s="151">
        <f>IF(N309="zákl. přenesená",J309,0)</f>
        <v>0</v>
      </c>
      <c r="BH309" s="151">
        <f>IF(N309="sníž. přenesená",J309,0)</f>
        <v>0</v>
      </c>
      <c r="BI309" s="151">
        <f>IF(N309="nulová",J309,0)</f>
        <v>0</v>
      </c>
      <c r="BJ309" s="18" t="s">
        <v>82</v>
      </c>
      <c r="BK309" s="151">
        <f>ROUND(I309*H309,2)</f>
        <v>0</v>
      </c>
      <c r="BL309" s="18" t="s">
        <v>417</v>
      </c>
      <c r="BM309" s="150" t="s">
        <v>5406</v>
      </c>
    </row>
    <row r="310" spans="2:65" s="1" customFormat="1" ht="19.5">
      <c r="B310" s="33"/>
      <c r="D310" s="152" t="s">
        <v>316</v>
      </c>
      <c r="F310" s="153" t="s">
        <v>5017</v>
      </c>
      <c r="I310" s="154"/>
      <c r="L310" s="33"/>
      <c r="M310" s="155"/>
      <c r="T310" s="57"/>
      <c r="AT310" s="18" t="s">
        <v>316</v>
      </c>
      <c r="AU310" s="18" t="s">
        <v>314</v>
      </c>
    </row>
    <row r="311" spans="2:65" s="1" customFormat="1" ht="24.2" customHeight="1">
      <c r="B311" s="33"/>
      <c r="C311" s="139" t="s">
        <v>783</v>
      </c>
      <c r="D311" s="139" t="s">
        <v>309</v>
      </c>
      <c r="E311" s="140" t="s">
        <v>5018</v>
      </c>
      <c r="F311" s="141" t="s">
        <v>5019</v>
      </c>
      <c r="G311" s="142" t="s">
        <v>405</v>
      </c>
      <c r="H311" s="143">
        <v>2</v>
      </c>
      <c r="I311" s="144"/>
      <c r="J311" s="145">
        <f>ROUND(I311*H311,2)</f>
        <v>0</v>
      </c>
      <c r="K311" s="141" t="s">
        <v>1</v>
      </c>
      <c r="L311" s="33"/>
      <c r="M311" s="146" t="s">
        <v>1</v>
      </c>
      <c r="N311" s="147" t="s">
        <v>40</v>
      </c>
      <c r="P311" s="148">
        <f>O311*H311</f>
        <v>0</v>
      </c>
      <c r="Q311" s="148">
        <v>1.47E-3</v>
      </c>
      <c r="R311" s="148">
        <f>Q311*H311</f>
        <v>2.9399999999999999E-3</v>
      </c>
      <c r="S311" s="148">
        <v>0</v>
      </c>
      <c r="T311" s="149">
        <f>S311*H311</f>
        <v>0</v>
      </c>
      <c r="AR311" s="150" t="s">
        <v>417</v>
      </c>
      <c r="AT311" s="150" t="s">
        <v>309</v>
      </c>
      <c r="AU311" s="150" t="s">
        <v>314</v>
      </c>
      <c r="AY311" s="18" t="s">
        <v>307</v>
      </c>
      <c r="BE311" s="151">
        <f>IF(N311="základní",J311,0)</f>
        <v>0</v>
      </c>
      <c r="BF311" s="151">
        <f>IF(N311="snížená",J311,0)</f>
        <v>0</v>
      </c>
      <c r="BG311" s="151">
        <f>IF(N311="zákl. přenesená",J311,0)</f>
        <v>0</v>
      </c>
      <c r="BH311" s="151">
        <f>IF(N311="sníž. přenesená",J311,0)</f>
        <v>0</v>
      </c>
      <c r="BI311" s="151">
        <f>IF(N311="nulová",J311,0)</f>
        <v>0</v>
      </c>
      <c r="BJ311" s="18" t="s">
        <v>82</v>
      </c>
      <c r="BK311" s="151">
        <f>ROUND(I311*H311,2)</f>
        <v>0</v>
      </c>
      <c r="BL311" s="18" t="s">
        <v>417</v>
      </c>
      <c r="BM311" s="150" t="s">
        <v>5407</v>
      </c>
    </row>
    <row r="312" spans="2:65" s="1" customFormat="1" ht="19.5">
      <c r="B312" s="33"/>
      <c r="D312" s="152" t="s">
        <v>316</v>
      </c>
      <c r="F312" s="153" t="s">
        <v>5021</v>
      </c>
      <c r="I312" s="154"/>
      <c r="L312" s="33"/>
      <c r="M312" s="155"/>
      <c r="T312" s="57"/>
      <c r="AT312" s="18" t="s">
        <v>316</v>
      </c>
      <c r="AU312" s="18" t="s">
        <v>314</v>
      </c>
    </row>
    <row r="313" spans="2:65" s="11" customFormat="1" ht="20.85" customHeight="1">
      <c r="B313" s="127"/>
      <c r="D313" s="128" t="s">
        <v>74</v>
      </c>
      <c r="E313" s="137" t="s">
        <v>5066</v>
      </c>
      <c r="F313" s="137" t="s">
        <v>5067</v>
      </c>
      <c r="I313" s="130"/>
      <c r="J313" s="138">
        <f>BK313</f>
        <v>0</v>
      </c>
      <c r="L313" s="127"/>
      <c r="M313" s="132"/>
      <c r="P313" s="133">
        <f>SUM(P314:P325)</f>
        <v>0</v>
      </c>
      <c r="R313" s="133">
        <f>SUM(R314:R325)</f>
        <v>1.8759999999999999E-2</v>
      </c>
      <c r="T313" s="134">
        <f>SUM(T314:T325)</f>
        <v>0</v>
      </c>
      <c r="AR313" s="128" t="s">
        <v>84</v>
      </c>
      <c r="AT313" s="135" t="s">
        <v>74</v>
      </c>
      <c r="AU313" s="135" t="s">
        <v>84</v>
      </c>
      <c r="AY313" s="128" t="s">
        <v>307</v>
      </c>
      <c r="BK313" s="136">
        <f>SUM(BK314:BK325)</f>
        <v>0</v>
      </c>
    </row>
    <row r="314" spans="2:65" s="1" customFormat="1" ht="16.5" customHeight="1">
      <c r="B314" s="33"/>
      <c r="C314" s="139" t="s">
        <v>791</v>
      </c>
      <c r="D314" s="139" t="s">
        <v>309</v>
      </c>
      <c r="E314" s="140" t="s">
        <v>5068</v>
      </c>
      <c r="F314" s="141" t="s">
        <v>5069</v>
      </c>
      <c r="G314" s="142" t="s">
        <v>405</v>
      </c>
      <c r="H314" s="143">
        <v>66</v>
      </c>
      <c r="I314" s="144"/>
      <c r="J314" s="145">
        <f>ROUND(I314*H314,2)</f>
        <v>0</v>
      </c>
      <c r="K314" s="141" t="s">
        <v>1</v>
      </c>
      <c r="L314" s="33"/>
      <c r="M314" s="146" t="s">
        <v>1</v>
      </c>
      <c r="N314" s="147" t="s">
        <v>40</v>
      </c>
      <c r="P314" s="148">
        <f>O314*H314</f>
        <v>0</v>
      </c>
      <c r="Q314" s="148">
        <v>0</v>
      </c>
      <c r="R314" s="148">
        <f>Q314*H314</f>
        <v>0</v>
      </c>
      <c r="S314" s="148">
        <v>0</v>
      </c>
      <c r="T314" s="149">
        <f>S314*H314</f>
        <v>0</v>
      </c>
      <c r="AR314" s="150" t="s">
        <v>417</v>
      </c>
      <c r="AT314" s="150" t="s">
        <v>309</v>
      </c>
      <c r="AU314" s="150" t="s">
        <v>163</v>
      </c>
      <c r="AY314" s="18" t="s">
        <v>307</v>
      </c>
      <c r="BE314" s="151">
        <f>IF(N314="základní",J314,0)</f>
        <v>0</v>
      </c>
      <c r="BF314" s="151">
        <f>IF(N314="snížená",J314,0)</f>
        <v>0</v>
      </c>
      <c r="BG314" s="151">
        <f>IF(N314="zákl. přenesená",J314,0)</f>
        <v>0</v>
      </c>
      <c r="BH314" s="151">
        <f>IF(N314="sníž. přenesená",J314,0)</f>
        <v>0</v>
      </c>
      <c r="BI314" s="151">
        <f>IF(N314="nulová",J314,0)</f>
        <v>0</v>
      </c>
      <c r="BJ314" s="18" t="s">
        <v>82</v>
      </c>
      <c r="BK314" s="151">
        <f>ROUND(I314*H314,2)</f>
        <v>0</v>
      </c>
      <c r="BL314" s="18" t="s">
        <v>417</v>
      </c>
      <c r="BM314" s="150" t="s">
        <v>5408</v>
      </c>
    </row>
    <row r="315" spans="2:65" s="1" customFormat="1" ht="11.25">
      <c r="B315" s="33"/>
      <c r="D315" s="152" t="s">
        <v>316</v>
      </c>
      <c r="F315" s="153" t="s">
        <v>5071</v>
      </c>
      <c r="I315" s="154"/>
      <c r="L315" s="33"/>
      <c r="M315" s="155"/>
      <c r="T315" s="57"/>
      <c r="AT315" s="18" t="s">
        <v>316</v>
      </c>
      <c r="AU315" s="18" t="s">
        <v>163</v>
      </c>
    </row>
    <row r="316" spans="2:65" s="1" customFormat="1" ht="24.2" customHeight="1">
      <c r="B316" s="33"/>
      <c r="C316" s="139" t="s">
        <v>797</v>
      </c>
      <c r="D316" s="139" t="s">
        <v>309</v>
      </c>
      <c r="E316" s="140" t="s">
        <v>5080</v>
      </c>
      <c r="F316" s="141" t="s">
        <v>5081</v>
      </c>
      <c r="G316" s="142" t="s">
        <v>405</v>
      </c>
      <c r="H316" s="143">
        <v>4</v>
      </c>
      <c r="I316" s="144"/>
      <c r="J316" s="145">
        <f>ROUND(I316*H316,2)</f>
        <v>0</v>
      </c>
      <c r="K316" s="141" t="s">
        <v>1</v>
      </c>
      <c r="L316" s="33"/>
      <c r="M316" s="146" t="s">
        <v>1</v>
      </c>
      <c r="N316" s="147" t="s">
        <v>40</v>
      </c>
      <c r="P316" s="148">
        <f>O316*H316</f>
        <v>0</v>
      </c>
      <c r="Q316" s="148">
        <v>0</v>
      </c>
      <c r="R316" s="148">
        <f>Q316*H316</f>
        <v>0</v>
      </c>
      <c r="S316" s="148">
        <v>0</v>
      </c>
      <c r="T316" s="149">
        <f>S316*H316</f>
        <v>0</v>
      </c>
      <c r="AR316" s="150" t="s">
        <v>417</v>
      </c>
      <c r="AT316" s="150" t="s">
        <v>309</v>
      </c>
      <c r="AU316" s="150" t="s">
        <v>163</v>
      </c>
      <c r="AY316" s="18" t="s">
        <v>307</v>
      </c>
      <c r="BE316" s="151">
        <f>IF(N316="základní",J316,0)</f>
        <v>0</v>
      </c>
      <c r="BF316" s="151">
        <f>IF(N316="snížená",J316,0)</f>
        <v>0</v>
      </c>
      <c r="BG316" s="151">
        <f>IF(N316="zákl. přenesená",J316,0)</f>
        <v>0</v>
      </c>
      <c r="BH316" s="151">
        <f>IF(N316="sníž. přenesená",J316,0)</f>
        <v>0</v>
      </c>
      <c r="BI316" s="151">
        <f>IF(N316="nulová",J316,0)</f>
        <v>0</v>
      </c>
      <c r="BJ316" s="18" t="s">
        <v>82</v>
      </c>
      <c r="BK316" s="151">
        <f>ROUND(I316*H316,2)</f>
        <v>0</v>
      </c>
      <c r="BL316" s="18" t="s">
        <v>417</v>
      </c>
      <c r="BM316" s="150" t="s">
        <v>5409</v>
      </c>
    </row>
    <row r="317" spans="2:65" s="1" customFormat="1" ht="11.25">
      <c r="B317" s="33"/>
      <c r="D317" s="152" t="s">
        <v>316</v>
      </c>
      <c r="F317" s="153" t="s">
        <v>5081</v>
      </c>
      <c r="I317" s="154"/>
      <c r="L317" s="33"/>
      <c r="M317" s="155"/>
      <c r="T317" s="57"/>
      <c r="AT317" s="18" t="s">
        <v>316</v>
      </c>
      <c r="AU317" s="18" t="s">
        <v>163</v>
      </c>
    </row>
    <row r="318" spans="2:65" s="1" customFormat="1" ht="24.2" customHeight="1">
      <c r="B318" s="33"/>
      <c r="C318" s="139" t="s">
        <v>806</v>
      </c>
      <c r="D318" s="139" t="s">
        <v>309</v>
      </c>
      <c r="E318" s="140" t="s">
        <v>5072</v>
      </c>
      <c r="F318" s="141" t="s">
        <v>5073</v>
      </c>
      <c r="G318" s="142" t="s">
        <v>405</v>
      </c>
      <c r="H318" s="143">
        <v>29</v>
      </c>
      <c r="I318" s="144"/>
      <c r="J318" s="145">
        <f>ROUND(I318*H318,2)</f>
        <v>0</v>
      </c>
      <c r="K318" s="141" t="s">
        <v>313</v>
      </c>
      <c r="L318" s="33"/>
      <c r="M318" s="146" t="s">
        <v>1</v>
      </c>
      <c r="N318" s="147" t="s">
        <v>40</v>
      </c>
      <c r="P318" s="148">
        <f>O318*H318</f>
        <v>0</v>
      </c>
      <c r="Q318" s="148">
        <v>1.3999999999999999E-4</v>
      </c>
      <c r="R318" s="148">
        <f>Q318*H318</f>
        <v>4.0599999999999994E-3</v>
      </c>
      <c r="S318" s="148">
        <v>0</v>
      </c>
      <c r="T318" s="149">
        <f>S318*H318</f>
        <v>0</v>
      </c>
      <c r="AR318" s="150" t="s">
        <v>417</v>
      </c>
      <c r="AT318" s="150" t="s">
        <v>309</v>
      </c>
      <c r="AU318" s="150" t="s">
        <v>163</v>
      </c>
      <c r="AY318" s="18" t="s">
        <v>307</v>
      </c>
      <c r="BE318" s="151">
        <f>IF(N318="základní",J318,0)</f>
        <v>0</v>
      </c>
      <c r="BF318" s="151">
        <f>IF(N318="snížená",J318,0)</f>
        <v>0</v>
      </c>
      <c r="BG318" s="151">
        <f>IF(N318="zákl. přenesená",J318,0)</f>
        <v>0</v>
      </c>
      <c r="BH318" s="151">
        <f>IF(N318="sníž. přenesená",J318,0)</f>
        <v>0</v>
      </c>
      <c r="BI318" s="151">
        <f>IF(N318="nulová",J318,0)</f>
        <v>0</v>
      </c>
      <c r="BJ318" s="18" t="s">
        <v>82</v>
      </c>
      <c r="BK318" s="151">
        <f>ROUND(I318*H318,2)</f>
        <v>0</v>
      </c>
      <c r="BL318" s="18" t="s">
        <v>417</v>
      </c>
      <c r="BM318" s="150" t="s">
        <v>5410</v>
      </c>
    </row>
    <row r="319" spans="2:65" s="1" customFormat="1" ht="19.5">
      <c r="B319" s="33"/>
      <c r="D319" s="152" t="s">
        <v>316</v>
      </c>
      <c r="F319" s="153" t="s">
        <v>5075</v>
      </c>
      <c r="I319" s="154"/>
      <c r="L319" s="33"/>
      <c r="M319" s="155"/>
      <c r="T319" s="57"/>
      <c r="AT319" s="18" t="s">
        <v>316</v>
      </c>
      <c r="AU319" s="18" t="s">
        <v>163</v>
      </c>
    </row>
    <row r="320" spans="2:65" s="1" customFormat="1" ht="24.2" customHeight="1">
      <c r="B320" s="33"/>
      <c r="C320" s="139" t="s">
        <v>813</v>
      </c>
      <c r="D320" s="139" t="s">
        <v>309</v>
      </c>
      <c r="E320" s="140" t="s">
        <v>5076</v>
      </c>
      <c r="F320" s="141" t="s">
        <v>5077</v>
      </c>
      <c r="G320" s="142" t="s">
        <v>405</v>
      </c>
      <c r="H320" s="143">
        <v>21</v>
      </c>
      <c r="I320" s="144"/>
      <c r="J320" s="145">
        <f>ROUND(I320*H320,2)</f>
        <v>0</v>
      </c>
      <c r="K320" s="141" t="s">
        <v>313</v>
      </c>
      <c r="L320" s="33"/>
      <c r="M320" s="146" t="s">
        <v>1</v>
      </c>
      <c r="N320" s="147" t="s">
        <v>40</v>
      </c>
      <c r="P320" s="148">
        <f>O320*H320</f>
        <v>0</v>
      </c>
      <c r="Q320" s="148">
        <v>6.9999999999999999E-4</v>
      </c>
      <c r="R320" s="148">
        <f>Q320*H320</f>
        <v>1.47E-2</v>
      </c>
      <c r="S320" s="148">
        <v>0</v>
      </c>
      <c r="T320" s="149">
        <f>S320*H320</f>
        <v>0</v>
      </c>
      <c r="AR320" s="150" t="s">
        <v>417</v>
      </c>
      <c r="AT320" s="150" t="s">
        <v>309</v>
      </c>
      <c r="AU320" s="150" t="s">
        <v>163</v>
      </c>
      <c r="AY320" s="18" t="s">
        <v>307</v>
      </c>
      <c r="BE320" s="151">
        <f>IF(N320="základní",J320,0)</f>
        <v>0</v>
      </c>
      <c r="BF320" s="151">
        <f>IF(N320="snížená",J320,0)</f>
        <v>0</v>
      </c>
      <c r="BG320" s="151">
        <f>IF(N320="zákl. přenesená",J320,0)</f>
        <v>0</v>
      </c>
      <c r="BH320" s="151">
        <f>IF(N320="sníž. přenesená",J320,0)</f>
        <v>0</v>
      </c>
      <c r="BI320" s="151">
        <f>IF(N320="nulová",J320,0)</f>
        <v>0</v>
      </c>
      <c r="BJ320" s="18" t="s">
        <v>82</v>
      </c>
      <c r="BK320" s="151">
        <f>ROUND(I320*H320,2)</f>
        <v>0</v>
      </c>
      <c r="BL320" s="18" t="s">
        <v>417</v>
      </c>
      <c r="BM320" s="150" t="s">
        <v>5411</v>
      </c>
    </row>
    <row r="321" spans="2:65" s="1" customFormat="1" ht="19.5">
      <c r="B321" s="33"/>
      <c r="D321" s="152" t="s">
        <v>316</v>
      </c>
      <c r="F321" s="153" t="s">
        <v>5079</v>
      </c>
      <c r="I321" s="154"/>
      <c r="L321" s="33"/>
      <c r="M321" s="155"/>
      <c r="T321" s="57"/>
      <c r="AT321" s="18" t="s">
        <v>316</v>
      </c>
      <c r="AU321" s="18" t="s">
        <v>163</v>
      </c>
    </row>
    <row r="322" spans="2:65" s="1" customFormat="1" ht="24.2" customHeight="1">
      <c r="B322" s="33"/>
      <c r="C322" s="139" t="s">
        <v>819</v>
      </c>
      <c r="D322" s="139" t="s">
        <v>309</v>
      </c>
      <c r="E322" s="140" t="s">
        <v>5412</v>
      </c>
      <c r="F322" s="141" t="s">
        <v>5413</v>
      </c>
      <c r="G322" s="142" t="s">
        <v>405</v>
      </c>
      <c r="H322" s="143">
        <v>4</v>
      </c>
      <c r="I322" s="144"/>
      <c r="J322" s="145">
        <f>ROUND(I322*H322,2)</f>
        <v>0</v>
      </c>
      <c r="K322" s="141" t="s">
        <v>1</v>
      </c>
      <c r="L322" s="33"/>
      <c r="M322" s="146" t="s">
        <v>1</v>
      </c>
      <c r="N322" s="147" t="s">
        <v>40</v>
      </c>
      <c r="P322" s="148">
        <f>O322*H322</f>
        <v>0</v>
      </c>
      <c r="Q322" s="148">
        <v>0</v>
      </c>
      <c r="R322" s="148">
        <f>Q322*H322</f>
        <v>0</v>
      </c>
      <c r="S322" s="148">
        <v>0</v>
      </c>
      <c r="T322" s="149">
        <f>S322*H322</f>
        <v>0</v>
      </c>
      <c r="AR322" s="150" t="s">
        <v>417</v>
      </c>
      <c r="AT322" s="150" t="s">
        <v>309</v>
      </c>
      <c r="AU322" s="150" t="s">
        <v>163</v>
      </c>
      <c r="AY322" s="18" t="s">
        <v>307</v>
      </c>
      <c r="BE322" s="151">
        <f>IF(N322="základní",J322,0)</f>
        <v>0</v>
      </c>
      <c r="BF322" s="151">
        <f>IF(N322="snížená",J322,0)</f>
        <v>0</v>
      </c>
      <c r="BG322" s="151">
        <f>IF(N322="zákl. přenesená",J322,0)</f>
        <v>0</v>
      </c>
      <c r="BH322" s="151">
        <f>IF(N322="sníž. přenesená",J322,0)</f>
        <v>0</v>
      </c>
      <c r="BI322" s="151">
        <f>IF(N322="nulová",J322,0)</f>
        <v>0</v>
      </c>
      <c r="BJ322" s="18" t="s">
        <v>82</v>
      </c>
      <c r="BK322" s="151">
        <f>ROUND(I322*H322,2)</f>
        <v>0</v>
      </c>
      <c r="BL322" s="18" t="s">
        <v>417</v>
      </c>
      <c r="BM322" s="150" t="s">
        <v>5414</v>
      </c>
    </row>
    <row r="323" spans="2:65" s="1" customFormat="1" ht="11.25">
      <c r="B323" s="33"/>
      <c r="D323" s="152" t="s">
        <v>316</v>
      </c>
      <c r="F323" s="153" t="s">
        <v>5415</v>
      </c>
      <c r="I323" s="154"/>
      <c r="L323" s="33"/>
      <c r="M323" s="155"/>
      <c r="T323" s="57"/>
      <c r="AT323" s="18" t="s">
        <v>316</v>
      </c>
      <c r="AU323" s="18" t="s">
        <v>163</v>
      </c>
    </row>
    <row r="324" spans="2:65" s="1" customFormat="1" ht="24.2" customHeight="1">
      <c r="B324" s="33"/>
      <c r="C324" s="139" t="s">
        <v>824</v>
      </c>
      <c r="D324" s="139" t="s">
        <v>309</v>
      </c>
      <c r="E324" s="140" t="s">
        <v>5416</v>
      </c>
      <c r="F324" s="141" t="s">
        <v>5417</v>
      </c>
      <c r="G324" s="142" t="s">
        <v>405</v>
      </c>
      <c r="H324" s="143">
        <v>4</v>
      </c>
      <c r="I324" s="144"/>
      <c r="J324" s="145">
        <f>ROUND(I324*H324,2)</f>
        <v>0</v>
      </c>
      <c r="K324" s="141" t="s">
        <v>1</v>
      </c>
      <c r="L324" s="33"/>
      <c r="M324" s="146" t="s">
        <v>1</v>
      </c>
      <c r="N324" s="147" t="s">
        <v>40</v>
      </c>
      <c r="P324" s="148">
        <f>O324*H324</f>
        <v>0</v>
      </c>
      <c r="Q324" s="148">
        <v>0</v>
      </c>
      <c r="R324" s="148">
        <f>Q324*H324</f>
        <v>0</v>
      </c>
      <c r="S324" s="148">
        <v>0</v>
      </c>
      <c r="T324" s="149">
        <f>S324*H324</f>
        <v>0</v>
      </c>
      <c r="AR324" s="150" t="s">
        <v>417</v>
      </c>
      <c r="AT324" s="150" t="s">
        <v>309</v>
      </c>
      <c r="AU324" s="150" t="s">
        <v>163</v>
      </c>
      <c r="AY324" s="18" t="s">
        <v>307</v>
      </c>
      <c r="BE324" s="151">
        <f>IF(N324="základní",J324,0)</f>
        <v>0</v>
      </c>
      <c r="BF324" s="151">
        <f>IF(N324="snížená",J324,0)</f>
        <v>0</v>
      </c>
      <c r="BG324" s="151">
        <f>IF(N324="zákl. přenesená",J324,0)</f>
        <v>0</v>
      </c>
      <c r="BH324" s="151">
        <f>IF(N324="sníž. přenesená",J324,0)</f>
        <v>0</v>
      </c>
      <c r="BI324" s="151">
        <f>IF(N324="nulová",J324,0)</f>
        <v>0</v>
      </c>
      <c r="BJ324" s="18" t="s">
        <v>82</v>
      </c>
      <c r="BK324" s="151">
        <f>ROUND(I324*H324,2)</f>
        <v>0</v>
      </c>
      <c r="BL324" s="18" t="s">
        <v>417</v>
      </c>
      <c r="BM324" s="150" t="s">
        <v>5418</v>
      </c>
    </row>
    <row r="325" spans="2:65" s="1" customFormat="1" ht="19.5">
      <c r="B325" s="33"/>
      <c r="D325" s="152" t="s">
        <v>316</v>
      </c>
      <c r="F325" s="153" t="s">
        <v>5417</v>
      </c>
      <c r="I325" s="154"/>
      <c r="L325" s="33"/>
      <c r="M325" s="155"/>
      <c r="T325" s="57"/>
      <c r="AT325" s="18" t="s">
        <v>316</v>
      </c>
      <c r="AU325" s="18" t="s">
        <v>163</v>
      </c>
    </row>
    <row r="326" spans="2:65" s="11" customFormat="1" ht="22.9" customHeight="1">
      <c r="B326" s="127"/>
      <c r="D326" s="128" t="s">
        <v>74</v>
      </c>
      <c r="E326" s="137" t="s">
        <v>5122</v>
      </c>
      <c r="F326" s="137" t="s">
        <v>5123</v>
      </c>
      <c r="I326" s="130"/>
      <c r="J326" s="138">
        <f>BK326</f>
        <v>0</v>
      </c>
      <c r="L326" s="127"/>
      <c r="M326" s="132"/>
      <c r="P326" s="133">
        <f>SUM(P327:P344)</f>
        <v>0</v>
      </c>
      <c r="R326" s="133">
        <f>SUM(R327:R344)</f>
        <v>0.69567999999999997</v>
      </c>
      <c r="T326" s="134">
        <f>SUM(T327:T344)</f>
        <v>0</v>
      </c>
      <c r="AR326" s="128" t="s">
        <v>84</v>
      </c>
      <c r="AT326" s="135" t="s">
        <v>74</v>
      </c>
      <c r="AU326" s="135" t="s">
        <v>82</v>
      </c>
      <c r="AY326" s="128" t="s">
        <v>307</v>
      </c>
      <c r="BK326" s="136">
        <f>SUM(BK327:BK344)</f>
        <v>0</v>
      </c>
    </row>
    <row r="327" spans="2:65" s="1" customFormat="1" ht="37.9" customHeight="1">
      <c r="B327" s="33"/>
      <c r="C327" s="139" t="s">
        <v>831</v>
      </c>
      <c r="D327" s="139" t="s">
        <v>309</v>
      </c>
      <c r="E327" s="140" t="s">
        <v>5419</v>
      </c>
      <c r="F327" s="141" t="s">
        <v>5420</v>
      </c>
      <c r="G327" s="142" t="s">
        <v>405</v>
      </c>
      <c r="H327" s="143">
        <v>1</v>
      </c>
      <c r="I327" s="144"/>
      <c r="J327" s="145">
        <f>ROUND(I327*H327,2)</f>
        <v>0</v>
      </c>
      <c r="K327" s="141" t="s">
        <v>313</v>
      </c>
      <c r="L327" s="33"/>
      <c r="M327" s="146" t="s">
        <v>1</v>
      </c>
      <c r="N327" s="147" t="s">
        <v>40</v>
      </c>
      <c r="P327" s="148">
        <f>O327*H327</f>
        <v>0</v>
      </c>
      <c r="Q327" s="148">
        <v>1.4500000000000001E-2</v>
      </c>
      <c r="R327" s="148">
        <f>Q327*H327</f>
        <v>1.4500000000000001E-2</v>
      </c>
      <c r="S327" s="148">
        <v>0</v>
      </c>
      <c r="T327" s="149">
        <f>S327*H327</f>
        <v>0</v>
      </c>
      <c r="AR327" s="150" t="s">
        <v>417</v>
      </c>
      <c r="AT327" s="150" t="s">
        <v>309</v>
      </c>
      <c r="AU327" s="150" t="s">
        <v>84</v>
      </c>
      <c r="AY327" s="18" t="s">
        <v>307</v>
      </c>
      <c r="BE327" s="151">
        <f>IF(N327="základní",J327,0)</f>
        <v>0</v>
      </c>
      <c r="BF327" s="151">
        <f>IF(N327="snížená",J327,0)</f>
        <v>0</v>
      </c>
      <c r="BG327" s="151">
        <f>IF(N327="zákl. přenesená",J327,0)</f>
        <v>0</v>
      </c>
      <c r="BH327" s="151">
        <f>IF(N327="sníž. přenesená",J327,0)</f>
        <v>0</v>
      </c>
      <c r="BI327" s="151">
        <f>IF(N327="nulová",J327,0)</f>
        <v>0</v>
      </c>
      <c r="BJ327" s="18" t="s">
        <v>82</v>
      </c>
      <c r="BK327" s="151">
        <f>ROUND(I327*H327,2)</f>
        <v>0</v>
      </c>
      <c r="BL327" s="18" t="s">
        <v>417</v>
      </c>
      <c r="BM327" s="150" t="s">
        <v>5421</v>
      </c>
    </row>
    <row r="328" spans="2:65" s="1" customFormat="1" ht="29.25">
      <c r="B328" s="33"/>
      <c r="D328" s="152" t="s">
        <v>316</v>
      </c>
      <c r="F328" s="153" t="s">
        <v>5422</v>
      </c>
      <c r="I328" s="154"/>
      <c r="L328" s="33"/>
      <c r="M328" s="155"/>
      <c r="T328" s="57"/>
      <c r="AT328" s="18" t="s">
        <v>316</v>
      </c>
      <c r="AU328" s="18" t="s">
        <v>84</v>
      </c>
    </row>
    <row r="329" spans="2:65" s="1" customFormat="1" ht="37.9" customHeight="1">
      <c r="B329" s="33"/>
      <c r="C329" s="139" t="s">
        <v>837</v>
      </c>
      <c r="D329" s="139" t="s">
        <v>309</v>
      </c>
      <c r="E329" s="140" t="s">
        <v>5124</v>
      </c>
      <c r="F329" s="141" t="s">
        <v>5125</v>
      </c>
      <c r="G329" s="142" t="s">
        <v>405</v>
      </c>
      <c r="H329" s="143">
        <v>4</v>
      </c>
      <c r="I329" s="144"/>
      <c r="J329" s="145">
        <f>ROUND(I329*H329,2)</f>
        <v>0</v>
      </c>
      <c r="K329" s="141" t="s">
        <v>313</v>
      </c>
      <c r="L329" s="33"/>
      <c r="M329" s="146" t="s">
        <v>1</v>
      </c>
      <c r="N329" s="147" t="s">
        <v>40</v>
      </c>
      <c r="P329" s="148">
        <f>O329*H329</f>
        <v>0</v>
      </c>
      <c r="Q329" s="148">
        <v>1.8599999999999998E-2</v>
      </c>
      <c r="R329" s="148">
        <f>Q329*H329</f>
        <v>7.4399999999999994E-2</v>
      </c>
      <c r="S329" s="148">
        <v>0</v>
      </c>
      <c r="T329" s="149">
        <f>S329*H329</f>
        <v>0</v>
      </c>
      <c r="AR329" s="150" t="s">
        <v>417</v>
      </c>
      <c r="AT329" s="150" t="s">
        <v>309</v>
      </c>
      <c r="AU329" s="150" t="s">
        <v>84</v>
      </c>
      <c r="AY329" s="18" t="s">
        <v>307</v>
      </c>
      <c r="BE329" s="151">
        <f>IF(N329="základní",J329,0)</f>
        <v>0</v>
      </c>
      <c r="BF329" s="151">
        <f>IF(N329="snížená",J329,0)</f>
        <v>0</v>
      </c>
      <c r="BG329" s="151">
        <f>IF(N329="zákl. přenesená",J329,0)</f>
        <v>0</v>
      </c>
      <c r="BH329" s="151">
        <f>IF(N329="sníž. přenesená",J329,0)</f>
        <v>0</v>
      </c>
      <c r="BI329" s="151">
        <f>IF(N329="nulová",J329,0)</f>
        <v>0</v>
      </c>
      <c r="BJ329" s="18" t="s">
        <v>82</v>
      </c>
      <c r="BK329" s="151">
        <f>ROUND(I329*H329,2)</f>
        <v>0</v>
      </c>
      <c r="BL329" s="18" t="s">
        <v>417</v>
      </c>
      <c r="BM329" s="150" t="s">
        <v>5423</v>
      </c>
    </row>
    <row r="330" spans="2:65" s="1" customFormat="1" ht="29.25">
      <c r="B330" s="33"/>
      <c r="D330" s="152" t="s">
        <v>316</v>
      </c>
      <c r="F330" s="153" t="s">
        <v>5127</v>
      </c>
      <c r="I330" s="154"/>
      <c r="L330" s="33"/>
      <c r="M330" s="155"/>
      <c r="T330" s="57"/>
      <c r="AT330" s="18" t="s">
        <v>316</v>
      </c>
      <c r="AU330" s="18" t="s">
        <v>84</v>
      </c>
    </row>
    <row r="331" spans="2:65" s="1" customFormat="1" ht="37.9" customHeight="1">
      <c r="B331" s="33"/>
      <c r="C331" s="139" t="s">
        <v>845</v>
      </c>
      <c r="D331" s="139" t="s">
        <v>309</v>
      </c>
      <c r="E331" s="140" t="s">
        <v>5424</v>
      </c>
      <c r="F331" s="141" t="s">
        <v>5425</v>
      </c>
      <c r="G331" s="142" t="s">
        <v>405</v>
      </c>
      <c r="H331" s="143">
        <v>1</v>
      </c>
      <c r="I331" s="144"/>
      <c r="J331" s="145">
        <f>ROUND(I331*H331,2)</f>
        <v>0</v>
      </c>
      <c r="K331" s="141" t="s">
        <v>313</v>
      </c>
      <c r="L331" s="33"/>
      <c r="M331" s="146" t="s">
        <v>1</v>
      </c>
      <c r="N331" s="147" t="s">
        <v>40</v>
      </c>
      <c r="P331" s="148">
        <f>O331*H331</f>
        <v>0</v>
      </c>
      <c r="Q331" s="148">
        <v>2.2700000000000001E-2</v>
      </c>
      <c r="R331" s="148">
        <f>Q331*H331</f>
        <v>2.2700000000000001E-2</v>
      </c>
      <c r="S331" s="148">
        <v>0</v>
      </c>
      <c r="T331" s="149">
        <f>S331*H331</f>
        <v>0</v>
      </c>
      <c r="AR331" s="150" t="s">
        <v>417</v>
      </c>
      <c r="AT331" s="150" t="s">
        <v>309</v>
      </c>
      <c r="AU331" s="150" t="s">
        <v>84</v>
      </c>
      <c r="AY331" s="18" t="s">
        <v>307</v>
      </c>
      <c r="BE331" s="151">
        <f>IF(N331="základní",J331,0)</f>
        <v>0</v>
      </c>
      <c r="BF331" s="151">
        <f>IF(N331="snížená",J331,0)</f>
        <v>0</v>
      </c>
      <c r="BG331" s="151">
        <f>IF(N331="zákl. přenesená",J331,0)</f>
        <v>0</v>
      </c>
      <c r="BH331" s="151">
        <f>IF(N331="sníž. přenesená",J331,0)</f>
        <v>0</v>
      </c>
      <c r="BI331" s="151">
        <f>IF(N331="nulová",J331,0)</f>
        <v>0</v>
      </c>
      <c r="BJ331" s="18" t="s">
        <v>82</v>
      </c>
      <c r="BK331" s="151">
        <f>ROUND(I331*H331,2)</f>
        <v>0</v>
      </c>
      <c r="BL331" s="18" t="s">
        <v>417</v>
      </c>
      <c r="BM331" s="150" t="s">
        <v>5426</v>
      </c>
    </row>
    <row r="332" spans="2:65" s="1" customFormat="1" ht="29.25">
      <c r="B332" s="33"/>
      <c r="D332" s="152" t="s">
        <v>316</v>
      </c>
      <c r="F332" s="153" t="s">
        <v>5427</v>
      </c>
      <c r="I332" s="154"/>
      <c r="L332" s="33"/>
      <c r="M332" s="155"/>
      <c r="T332" s="57"/>
      <c r="AT332" s="18" t="s">
        <v>316</v>
      </c>
      <c r="AU332" s="18" t="s">
        <v>84</v>
      </c>
    </row>
    <row r="333" spans="2:65" s="1" customFormat="1" ht="37.9" customHeight="1">
      <c r="B333" s="33"/>
      <c r="C333" s="139" t="s">
        <v>852</v>
      </c>
      <c r="D333" s="139" t="s">
        <v>309</v>
      </c>
      <c r="E333" s="140" t="s">
        <v>5428</v>
      </c>
      <c r="F333" s="141" t="s">
        <v>5429</v>
      </c>
      <c r="G333" s="142" t="s">
        <v>405</v>
      </c>
      <c r="H333" s="143">
        <v>14</v>
      </c>
      <c r="I333" s="144"/>
      <c r="J333" s="145">
        <f>ROUND(I333*H333,2)</f>
        <v>0</v>
      </c>
      <c r="K333" s="141" t="s">
        <v>313</v>
      </c>
      <c r="L333" s="33"/>
      <c r="M333" s="146" t="s">
        <v>1</v>
      </c>
      <c r="N333" s="147" t="s">
        <v>40</v>
      </c>
      <c r="P333" s="148">
        <f>O333*H333</f>
        <v>0</v>
      </c>
      <c r="Q333" s="148">
        <v>3.09E-2</v>
      </c>
      <c r="R333" s="148">
        <f>Q333*H333</f>
        <v>0.43259999999999998</v>
      </c>
      <c r="S333" s="148">
        <v>0</v>
      </c>
      <c r="T333" s="149">
        <f>S333*H333</f>
        <v>0</v>
      </c>
      <c r="AR333" s="150" t="s">
        <v>417</v>
      </c>
      <c r="AT333" s="150" t="s">
        <v>309</v>
      </c>
      <c r="AU333" s="150" t="s">
        <v>84</v>
      </c>
      <c r="AY333" s="18" t="s">
        <v>307</v>
      </c>
      <c r="BE333" s="151">
        <f>IF(N333="základní",J333,0)</f>
        <v>0</v>
      </c>
      <c r="BF333" s="151">
        <f>IF(N333="snížená",J333,0)</f>
        <v>0</v>
      </c>
      <c r="BG333" s="151">
        <f>IF(N333="zákl. přenesená",J333,0)</f>
        <v>0</v>
      </c>
      <c r="BH333" s="151">
        <f>IF(N333="sníž. přenesená",J333,0)</f>
        <v>0</v>
      </c>
      <c r="BI333" s="151">
        <f>IF(N333="nulová",J333,0)</f>
        <v>0</v>
      </c>
      <c r="BJ333" s="18" t="s">
        <v>82</v>
      </c>
      <c r="BK333" s="151">
        <f>ROUND(I333*H333,2)</f>
        <v>0</v>
      </c>
      <c r="BL333" s="18" t="s">
        <v>417</v>
      </c>
      <c r="BM333" s="150" t="s">
        <v>5430</v>
      </c>
    </row>
    <row r="334" spans="2:65" s="1" customFormat="1" ht="29.25">
      <c r="B334" s="33"/>
      <c r="D334" s="152" t="s">
        <v>316</v>
      </c>
      <c r="F334" s="153" t="s">
        <v>5431</v>
      </c>
      <c r="I334" s="154"/>
      <c r="L334" s="33"/>
      <c r="M334" s="155"/>
      <c r="T334" s="57"/>
      <c r="AT334" s="18" t="s">
        <v>316</v>
      </c>
      <c r="AU334" s="18" t="s">
        <v>84</v>
      </c>
    </row>
    <row r="335" spans="2:65" s="1" customFormat="1" ht="37.9" customHeight="1">
      <c r="B335" s="33"/>
      <c r="C335" s="139" t="s">
        <v>860</v>
      </c>
      <c r="D335" s="139" t="s">
        <v>309</v>
      </c>
      <c r="E335" s="140" t="s">
        <v>5432</v>
      </c>
      <c r="F335" s="141" t="s">
        <v>5433</v>
      </c>
      <c r="G335" s="142" t="s">
        <v>405</v>
      </c>
      <c r="H335" s="143">
        <v>1</v>
      </c>
      <c r="I335" s="144"/>
      <c r="J335" s="145">
        <f>ROUND(I335*H335,2)</f>
        <v>0</v>
      </c>
      <c r="K335" s="141" t="s">
        <v>313</v>
      </c>
      <c r="L335" s="33"/>
      <c r="M335" s="146" t="s">
        <v>1</v>
      </c>
      <c r="N335" s="147" t="s">
        <v>40</v>
      </c>
      <c r="P335" s="148">
        <f>O335*H335</f>
        <v>0</v>
      </c>
      <c r="Q335" s="148">
        <v>3.7199999999999997E-2</v>
      </c>
      <c r="R335" s="148">
        <f>Q335*H335</f>
        <v>3.7199999999999997E-2</v>
      </c>
      <c r="S335" s="148">
        <v>0</v>
      </c>
      <c r="T335" s="149">
        <f>S335*H335</f>
        <v>0</v>
      </c>
      <c r="AR335" s="150" t="s">
        <v>417</v>
      </c>
      <c r="AT335" s="150" t="s">
        <v>309</v>
      </c>
      <c r="AU335" s="150" t="s">
        <v>84</v>
      </c>
      <c r="AY335" s="18" t="s">
        <v>307</v>
      </c>
      <c r="BE335" s="151">
        <f>IF(N335="základní",J335,0)</f>
        <v>0</v>
      </c>
      <c r="BF335" s="151">
        <f>IF(N335="snížená",J335,0)</f>
        <v>0</v>
      </c>
      <c r="BG335" s="151">
        <f>IF(N335="zákl. přenesená",J335,0)</f>
        <v>0</v>
      </c>
      <c r="BH335" s="151">
        <f>IF(N335="sníž. přenesená",J335,0)</f>
        <v>0</v>
      </c>
      <c r="BI335" s="151">
        <f>IF(N335="nulová",J335,0)</f>
        <v>0</v>
      </c>
      <c r="BJ335" s="18" t="s">
        <v>82</v>
      </c>
      <c r="BK335" s="151">
        <f>ROUND(I335*H335,2)</f>
        <v>0</v>
      </c>
      <c r="BL335" s="18" t="s">
        <v>417</v>
      </c>
      <c r="BM335" s="150" t="s">
        <v>5434</v>
      </c>
    </row>
    <row r="336" spans="2:65" s="1" customFormat="1" ht="29.25">
      <c r="B336" s="33"/>
      <c r="D336" s="152" t="s">
        <v>316</v>
      </c>
      <c r="F336" s="153" t="s">
        <v>5435</v>
      </c>
      <c r="I336" s="154"/>
      <c r="L336" s="33"/>
      <c r="M336" s="155"/>
      <c r="T336" s="57"/>
      <c r="AT336" s="18" t="s">
        <v>316</v>
      </c>
      <c r="AU336" s="18" t="s">
        <v>84</v>
      </c>
    </row>
    <row r="337" spans="2:65" s="1" customFormat="1" ht="24.2" customHeight="1">
      <c r="B337" s="33"/>
      <c r="C337" s="139" t="s">
        <v>867</v>
      </c>
      <c r="D337" s="139" t="s">
        <v>309</v>
      </c>
      <c r="E337" s="140" t="s">
        <v>5136</v>
      </c>
      <c r="F337" s="141" t="s">
        <v>5137</v>
      </c>
      <c r="G337" s="142" t="s">
        <v>405</v>
      </c>
      <c r="H337" s="143">
        <v>3</v>
      </c>
      <c r="I337" s="144"/>
      <c r="J337" s="145">
        <f>ROUND(I337*H337,2)</f>
        <v>0</v>
      </c>
      <c r="K337" s="141" t="s">
        <v>313</v>
      </c>
      <c r="L337" s="33"/>
      <c r="M337" s="146" t="s">
        <v>1</v>
      </c>
      <c r="N337" s="147" t="s">
        <v>40</v>
      </c>
      <c r="P337" s="148">
        <f>O337*H337</f>
        <v>0</v>
      </c>
      <c r="Q337" s="148">
        <v>4.7999999999999996E-3</v>
      </c>
      <c r="R337" s="148">
        <f>Q337*H337</f>
        <v>1.44E-2</v>
      </c>
      <c r="S337" s="148">
        <v>0</v>
      </c>
      <c r="T337" s="149">
        <f>S337*H337</f>
        <v>0</v>
      </c>
      <c r="AR337" s="150" t="s">
        <v>417</v>
      </c>
      <c r="AT337" s="150" t="s">
        <v>309</v>
      </c>
      <c r="AU337" s="150" t="s">
        <v>84</v>
      </c>
      <c r="AY337" s="18" t="s">
        <v>307</v>
      </c>
      <c r="BE337" s="151">
        <f>IF(N337="základní",J337,0)</f>
        <v>0</v>
      </c>
      <c r="BF337" s="151">
        <f>IF(N337="snížená",J337,0)</f>
        <v>0</v>
      </c>
      <c r="BG337" s="151">
        <f>IF(N337="zákl. přenesená",J337,0)</f>
        <v>0</v>
      </c>
      <c r="BH337" s="151">
        <f>IF(N337="sníž. přenesená",J337,0)</f>
        <v>0</v>
      </c>
      <c r="BI337" s="151">
        <f>IF(N337="nulová",J337,0)</f>
        <v>0</v>
      </c>
      <c r="BJ337" s="18" t="s">
        <v>82</v>
      </c>
      <c r="BK337" s="151">
        <f>ROUND(I337*H337,2)</f>
        <v>0</v>
      </c>
      <c r="BL337" s="18" t="s">
        <v>417</v>
      </c>
      <c r="BM337" s="150" t="s">
        <v>5436</v>
      </c>
    </row>
    <row r="338" spans="2:65" s="1" customFormat="1" ht="19.5">
      <c r="B338" s="33"/>
      <c r="D338" s="152" t="s">
        <v>316</v>
      </c>
      <c r="F338" s="153" t="s">
        <v>5139</v>
      </c>
      <c r="I338" s="154"/>
      <c r="L338" s="33"/>
      <c r="M338" s="155"/>
      <c r="T338" s="57"/>
      <c r="AT338" s="18" t="s">
        <v>316</v>
      </c>
      <c r="AU338" s="18" t="s">
        <v>84</v>
      </c>
    </row>
    <row r="339" spans="2:65" s="1" customFormat="1" ht="24.2" customHeight="1">
      <c r="B339" s="33"/>
      <c r="C339" s="139" t="s">
        <v>875</v>
      </c>
      <c r="D339" s="139" t="s">
        <v>309</v>
      </c>
      <c r="E339" s="140" t="s">
        <v>5437</v>
      </c>
      <c r="F339" s="141" t="s">
        <v>5438</v>
      </c>
      <c r="G339" s="142" t="s">
        <v>405</v>
      </c>
      <c r="H339" s="143">
        <v>1</v>
      </c>
      <c r="I339" s="144"/>
      <c r="J339" s="145">
        <f>ROUND(I339*H339,2)</f>
        <v>0</v>
      </c>
      <c r="K339" s="141" t="s">
        <v>313</v>
      </c>
      <c r="L339" s="33"/>
      <c r="M339" s="146" t="s">
        <v>1</v>
      </c>
      <c r="N339" s="147" t="s">
        <v>40</v>
      </c>
      <c r="P339" s="148">
        <f>O339*H339</f>
        <v>0</v>
      </c>
      <c r="Q339" s="148">
        <v>7.6E-3</v>
      </c>
      <c r="R339" s="148">
        <f>Q339*H339</f>
        <v>7.6E-3</v>
      </c>
      <c r="S339" s="148">
        <v>0</v>
      </c>
      <c r="T339" s="149">
        <f>S339*H339</f>
        <v>0</v>
      </c>
      <c r="AR339" s="150" t="s">
        <v>417</v>
      </c>
      <c r="AT339" s="150" t="s">
        <v>309</v>
      </c>
      <c r="AU339" s="150" t="s">
        <v>84</v>
      </c>
      <c r="AY339" s="18" t="s">
        <v>307</v>
      </c>
      <c r="BE339" s="151">
        <f>IF(N339="základní",J339,0)</f>
        <v>0</v>
      </c>
      <c r="BF339" s="151">
        <f>IF(N339="snížená",J339,0)</f>
        <v>0</v>
      </c>
      <c r="BG339" s="151">
        <f>IF(N339="zákl. přenesená",J339,0)</f>
        <v>0</v>
      </c>
      <c r="BH339" s="151">
        <f>IF(N339="sníž. přenesená",J339,0)</f>
        <v>0</v>
      </c>
      <c r="BI339" s="151">
        <f>IF(N339="nulová",J339,0)</f>
        <v>0</v>
      </c>
      <c r="BJ339" s="18" t="s">
        <v>82</v>
      </c>
      <c r="BK339" s="151">
        <f>ROUND(I339*H339,2)</f>
        <v>0</v>
      </c>
      <c r="BL339" s="18" t="s">
        <v>417</v>
      </c>
      <c r="BM339" s="150" t="s">
        <v>5439</v>
      </c>
    </row>
    <row r="340" spans="2:65" s="1" customFormat="1" ht="19.5">
      <c r="B340" s="33"/>
      <c r="D340" s="152" t="s">
        <v>316</v>
      </c>
      <c r="F340" s="153" t="s">
        <v>5440</v>
      </c>
      <c r="I340" s="154"/>
      <c r="L340" s="33"/>
      <c r="M340" s="155"/>
      <c r="T340" s="57"/>
      <c r="AT340" s="18" t="s">
        <v>316</v>
      </c>
      <c r="AU340" s="18" t="s">
        <v>84</v>
      </c>
    </row>
    <row r="341" spans="2:65" s="1" customFormat="1" ht="24.2" customHeight="1">
      <c r="B341" s="33"/>
      <c r="C341" s="139" t="s">
        <v>881</v>
      </c>
      <c r="D341" s="139" t="s">
        <v>309</v>
      </c>
      <c r="E341" s="140" t="s">
        <v>5441</v>
      </c>
      <c r="F341" s="141" t="s">
        <v>5442</v>
      </c>
      <c r="G341" s="142" t="s">
        <v>4786</v>
      </c>
      <c r="H341" s="143">
        <v>4</v>
      </c>
      <c r="I341" s="144"/>
      <c r="J341" s="145">
        <f>ROUND(I341*H341,2)</f>
        <v>0</v>
      </c>
      <c r="K341" s="141" t="s">
        <v>313</v>
      </c>
      <c r="L341" s="33"/>
      <c r="M341" s="146" t="s">
        <v>1</v>
      </c>
      <c r="N341" s="147" t="s">
        <v>40</v>
      </c>
      <c r="P341" s="148">
        <f>O341*H341</f>
        <v>0</v>
      </c>
      <c r="Q341" s="148">
        <v>8.8999999999999999E-3</v>
      </c>
      <c r="R341" s="148">
        <f>Q341*H341</f>
        <v>3.56E-2</v>
      </c>
      <c r="S341" s="148">
        <v>0</v>
      </c>
      <c r="T341" s="149">
        <f>S341*H341</f>
        <v>0</v>
      </c>
      <c r="AR341" s="150" t="s">
        <v>417</v>
      </c>
      <c r="AT341" s="150" t="s">
        <v>309</v>
      </c>
      <c r="AU341" s="150" t="s">
        <v>84</v>
      </c>
      <c r="AY341" s="18" t="s">
        <v>307</v>
      </c>
      <c r="BE341" s="151">
        <f>IF(N341="základní",J341,0)</f>
        <v>0</v>
      </c>
      <c r="BF341" s="151">
        <f>IF(N341="snížená",J341,0)</f>
        <v>0</v>
      </c>
      <c r="BG341" s="151">
        <f>IF(N341="zákl. přenesená",J341,0)</f>
        <v>0</v>
      </c>
      <c r="BH341" s="151">
        <f>IF(N341="sníž. přenesená",J341,0)</f>
        <v>0</v>
      </c>
      <c r="BI341" s="151">
        <f>IF(N341="nulová",J341,0)</f>
        <v>0</v>
      </c>
      <c r="BJ341" s="18" t="s">
        <v>82</v>
      </c>
      <c r="BK341" s="151">
        <f>ROUND(I341*H341,2)</f>
        <v>0</v>
      </c>
      <c r="BL341" s="18" t="s">
        <v>417</v>
      </c>
      <c r="BM341" s="150" t="s">
        <v>5443</v>
      </c>
    </row>
    <row r="342" spans="2:65" s="1" customFormat="1" ht="29.25">
      <c r="B342" s="33"/>
      <c r="D342" s="152" t="s">
        <v>316</v>
      </c>
      <c r="F342" s="153" t="s">
        <v>5444</v>
      </c>
      <c r="I342" s="154"/>
      <c r="L342" s="33"/>
      <c r="M342" s="155"/>
      <c r="T342" s="57"/>
      <c r="AT342" s="18" t="s">
        <v>316</v>
      </c>
      <c r="AU342" s="18" t="s">
        <v>84</v>
      </c>
    </row>
    <row r="343" spans="2:65" s="1" customFormat="1" ht="24.2" customHeight="1">
      <c r="B343" s="33"/>
      <c r="C343" s="139" t="s">
        <v>887</v>
      </c>
      <c r="D343" s="139" t="s">
        <v>309</v>
      </c>
      <c r="E343" s="140" t="s">
        <v>5445</v>
      </c>
      <c r="F343" s="141" t="s">
        <v>5446</v>
      </c>
      <c r="G343" s="142" t="s">
        <v>4786</v>
      </c>
      <c r="H343" s="143">
        <v>4</v>
      </c>
      <c r="I343" s="144"/>
      <c r="J343" s="145">
        <f>ROUND(I343*H343,2)</f>
        <v>0</v>
      </c>
      <c r="K343" s="141" t="s">
        <v>313</v>
      </c>
      <c r="L343" s="33"/>
      <c r="M343" s="146" t="s">
        <v>1</v>
      </c>
      <c r="N343" s="147" t="s">
        <v>40</v>
      </c>
      <c r="P343" s="148">
        <f>O343*H343</f>
        <v>0</v>
      </c>
      <c r="Q343" s="148">
        <v>1.417E-2</v>
      </c>
      <c r="R343" s="148">
        <f>Q343*H343</f>
        <v>5.6680000000000001E-2</v>
      </c>
      <c r="S343" s="148">
        <v>0</v>
      </c>
      <c r="T343" s="149">
        <f>S343*H343</f>
        <v>0</v>
      </c>
      <c r="AR343" s="150" t="s">
        <v>417</v>
      </c>
      <c r="AT343" s="150" t="s">
        <v>309</v>
      </c>
      <c r="AU343" s="150" t="s">
        <v>84</v>
      </c>
      <c r="AY343" s="18" t="s">
        <v>307</v>
      </c>
      <c r="BE343" s="151">
        <f>IF(N343="základní",J343,0)</f>
        <v>0</v>
      </c>
      <c r="BF343" s="151">
        <f>IF(N343="snížená",J343,0)</f>
        <v>0</v>
      </c>
      <c r="BG343" s="151">
        <f>IF(N343="zákl. přenesená",J343,0)</f>
        <v>0</v>
      </c>
      <c r="BH343" s="151">
        <f>IF(N343="sníž. přenesená",J343,0)</f>
        <v>0</v>
      </c>
      <c r="BI343" s="151">
        <f>IF(N343="nulová",J343,0)</f>
        <v>0</v>
      </c>
      <c r="BJ343" s="18" t="s">
        <v>82</v>
      </c>
      <c r="BK343" s="151">
        <f>ROUND(I343*H343,2)</f>
        <v>0</v>
      </c>
      <c r="BL343" s="18" t="s">
        <v>417</v>
      </c>
      <c r="BM343" s="150" t="s">
        <v>5447</v>
      </c>
    </row>
    <row r="344" spans="2:65" s="1" customFormat="1" ht="29.25">
      <c r="B344" s="33"/>
      <c r="D344" s="152" t="s">
        <v>316</v>
      </c>
      <c r="F344" s="153" t="s">
        <v>5448</v>
      </c>
      <c r="I344" s="154"/>
      <c r="L344" s="33"/>
      <c r="M344" s="155"/>
      <c r="T344" s="57"/>
      <c r="AT344" s="18" t="s">
        <v>316</v>
      </c>
      <c r="AU344" s="18" t="s">
        <v>84</v>
      </c>
    </row>
    <row r="345" spans="2:65" s="11" customFormat="1" ht="22.9" customHeight="1">
      <c r="B345" s="127"/>
      <c r="D345" s="128" t="s">
        <v>74</v>
      </c>
      <c r="E345" s="137" t="s">
        <v>5449</v>
      </c>
      <c r="F345" s="137" t="s">
        <v>5450</v>
      </c>
      <c r="I345" s="130"/>
      <c r="J345" s="138">
        <f>BK345</f>
        <v>0</v>
      </c>
      <c r="L345" s="127"/>
      <c r="M345" s="132"/>
      <c r="P345" s="133">
        <f>P346+P355+P369</f>
        <v>0</v>
      </c>
      <c r="R345" s="133">
        <f>R346+R355+R369</f>
        <v>0.18386</v>
      </c>
      <c r="T345" s="134">
        <f>T346+T355+T369</f>
        <v>0</v>
      </c>
      <c r="AR345" s="128" t="s">
        <v>84</v>
      </c>
      <c r="AT345" s="135" t="s">
        <v>74</v>
      </c>
      <c r="AU345" s="135" t="s">
        <v>82</v>
      </c>
      <c r="AY345" s="128" t="s">
        <v>307</v>
      </c>
      <c r="BK345" s="136">
        <f>BK346+BK355+BK369</f>
        <v>0</v>
      </c>
    </row>
    <row r="346" spans="2:65" s="11" customFormat="1" ht="20.85" customHeight="1">
      <c r="B346" s="127"/>
      <c r="D346" s="128" t="s">
        <v>74</v>
      </c>
      <c r="E346" s="137" t="s">
        <v>5451</v>
      </c>
      <c r="F346" s="137" t="s">
        <v>5452</v>
      </c>
      <c r="I346" s="130"/>
      <c r="J346" s="138">
        <f>BK346</f>
        <v>0</v>
      </c>
      <c r="L346" s="127"/>
      <c r="M346" s="132"/>
      <c r="P346" s="133">
        <f>SUM(P347:P354)</f>
        <v>0</v>
      </c>
      <c r="R346" s="133">
        <f>SUM(R347:R354)</f>
        <v>1.4959999999999999E-2</v>
      </c>
      <c r="T346" s="134">
        <f>SUM(T347:T354)</f>
        <v>0</v>
      </c>
      <c r="AR346" s="128" t="s">
        <v>84</v>
      </c>
      <c r="AT346" s="135" t="s">
        <v>74</v>
      </c>
      <c r="AU346" s="135" t="s">
        <v>84</v>
      </c>
      <c r="AY346" s="128" t="s">
        <v>307</v>
      </c>
      <c r="BK346" s="136">
        <f>SUM(BK347:BK354)</f>
        <v>0</v>
      </c>
    </row>
    <row r="347" spans="2:65" s="1" customFormat="1" ht="24.2" customHeight="1">
      <c r="B347" s="33"/>
      <c r="C347" s="139" t="s">
        <v>893</v>
      </c>
      <c r="D347" s="139" t="s">
        <v>309</v>
      </c>
      <c r="E347" s="140" t="s">
        <v>5453</v>
      </c>
      <c r="F347" s="141" t="s">
        <v>5454</v>
      </c>
      <c r="G347" s="142" t="s">
        <v>405</v>
      </c>
      <c r="H347" s="143">
        <v>1</v>
      </c>
      <c r="I347" s="144"/>
      <c r="J347" s="145">
        <f>ROUND(I347*H347,2)</f>
        <v>0</v>
      </c>
      <c r="K347" s="141" t="s">
        <v>313</v>
      </c>
      <c r="L347" s="33"/>
      <c r="M347" s="146" t="s">
        <v>1</v>
      </c>
      <c r="N347" s="147" t="s">
        <v>40</v>
      </c>
      <c r="P347" s="148">
        <f>O347*H347</f>
        <v>0</v>
      </c>
      <c r="Q347" s="148">
        <v>3.2000000000000002E-3</v>
      </c>
      <c r="R347" s="148">
        <f>Q347*H347</f>
        <v>3.2000000000000002E-3</v>
      </c>
      <c r="S347" s="148">
        <v>0</v>
      </c>
      <c r="T347" s="149">
        <f>S347*H347</f>
        <v>0</v>
      </c>
      <c r="AR347" s="150" t="s">
        <v>417</v>
      </c>
      <c r="AT347" s="150" t="s">
        <v>309</v>
      </c>
      <c r="AU347" s="150" t="s">
        <v>163</v>
      </c>
      <c r="AY347" s="18" t="s">
        <v>307</v>
      </c>
      <c r="BE347" s="151">
        <f>IF(N347="základní",J347,0)</f>
        <v>0</v>
      </c>
      <c r="BF347" s="151">
        <f>IF(N347="snížená",J347,0)</f>
        <v>0</v>
      </c>
      <c r="BG347" s="151">
        <f>IF(N347="zákl. přenesená",J347,0)</f>
        <v>0</v>
      </c>
      <c r="BH347" s="151">
        <f>IF(N347="sníž. přenesená",J347,0)</f>
        <v>0</v>
      </c>
      <c r="BI347" s="151">
        <f>IF(N347="nulová",J347,0)</f>
        <v>0</v>
      </c>
      <c r="BJ347" s="18" t="s">
        <v>82</v>
      </c>
      <c r="BK347" s="151">
        <f>ROUND(I347*H347,2)</f>
        <v>0</v>
      </c>
      <c r="BL347" s="18" t="s">
        <v>417</v>
      </c>
      <c r="BM347" s="150" t="s">
        <v>5455</v>
      </c>
    </row>
    <row r="348" spans="2:65" s="1" customFormat="1" ht="19.5">
      <c r="B348" s="33"/>
      <c r="D348" s="152" t="s">
        <v>316</v>
      </c>
      <c r="F348" s="153" t="s">
        <v>5456</v>
      </c>
      <c r="I348" s="154"/>
      <c r="L348" s="33"/>
      <c r="M348" s="155"/>
      <c r="T348" s="57"/>
      <c r="AT348" s="18" t="s">
        <v>316</v>
      </c>
      <c r="AU348" s="18" t="s">
        <v>163</v>
      </c>
    </row>
    <row r="349" spans="2:65" s="1" customFormat="1" ht="24.2" customHeight="1">
      <c r="B349" s="33"/>
      <c r="C349" s="139" t="s">
        <v>899</v>
      </c>
      <c r="D349" s="139" t="s">
        <v>309</v>
      </c>
      <c r="E349" s="140" t="s">
        <v>5457</v>
      </c>
      <c r="F349" s="141" t="s">
        <v>5458</v>
      </c>
      <c r="G349" s="142" t="s">
        <v>405</v>
      </c>
      <c r="H349" s="143">
        <v>1</v>
      </c>
      <c r="I349" s="144"/>
      <c r="J349" s="145">
        <f>ROUND(I349*H349,2)</f>
        <v>0</v>
      </c>
      <c r="K349" s="141" t="s">
        <v>313</v>
      </c>
      <c r="L349" s="33"/>
      <c r="M349" s="146" t="s">
        <v>1</v>
      </c>
      <c r="N349" s="147" t="s">
        <v>40</v>
      </c>
      <c r="P349" s="148">
        <f>O349*H349</f>
        <v>0</v>
      </c>
      <c r="Q349" s="148">
        <v>9.1000000000000004E-3</v>
      </c>
      <c r="R349" s="148">
        <f>Q349*H349</f>
        <v>9.1000000000000004E-3</v>
      </c>
      <c r="S349" s="148">
        <v>0</v>
      </c>
      <c r="T349" s="149">
        <f>S349*H349</f>
        <v>0</v>
      </c>
      <c r="AR349" s="150" t="s">
        <v>417</v>
      </c>
      <c r="AT349" s="150" t="s">
        <v>309</v>
      </c>
      <c r="AU349" s="150" t="s">
        <v>163</v>
      </c>
      <c r="AY349" s="18" t="s">
        <v>307</v>
      </c>
      <c r="BE349" s="151">
        <f>IF(N349="základní",J349,0)</f>
        <v>0</v>
      </c>
      <c r="BF349" s="151">
        <f>IF(N349="snížená",J349,0)</f>
        <v>0</v>
      </c>
      <c r="BG349" s="151">
        <f>IF(N349="zákl. přenesená",J349,0)</f>
        <v>0</v>
      </c>
      <c r="BH349" s="151">
        <f>IF(N349="sníž. přenesená",J349,0)</f>
        <v>0</v>
      </c>
      <c r="BI349" s="151">
        <f>IF(N349="nulová",J349,0)</f>
        <v>0</v>
      </c>
      <c r="BJ349" s="18" t="s">
        <v>82</v>
      </c>
      <c r="BK349" s="151">
        <f>ROUND(I349*H349,2)</f>
        <v>0</v>
      </c>
      <c r="BL349" s="18" t="s">
        <v>417</v>
      </c>
      <c r="BM349" s="150" t="s">
        <v>5459</v>
      </c>
    </row>
    <row r="350" spans="2:65" s="1" customFormat="1" ht="19.5">
      <c r="B350" s="33"/>
      <c r="D350" s="152" t="s">
        <v>316</v>
      </c>
      <c r="F350" s="153" t="s">
        <v>5460</v>
      </c>
      <c r="I350" s="154"/>
      <c r="L350" s="33"/>
      <c r="M350" s="155"/>
      <c r="T350" s="57"/>
      <c r="AT350" s="18" t="s">
        <v>316</v>
      </c>
      <c r="AU350" s="18" t="s">
        <v>163</v>
      </c>
    </row>
    <row r="351" spans="2:65" s="1" customFormat="1" ht="33" customHeight="1">
      <c r="B351" s="33"/>
      <c r="C351" s="139" t="s">
        <v>903</v>
      </c>
      <c r="D351" s="139" t="s">
        <v>309</v>
      </c>
      <c r="E351" s="140" t="s">
        <v>5461</v>
      </c>
      <c r="F351" s="141" t="s">
        <v>5462</v>
      </c>
      <c r="G351" s="142" t="s">
        <v>405</v>
      </c>
      <c r="H351" s="143">
        <v>8</v>
      </c>
      <c r="I351" s="144"/>
      <c r="J351" s="145">
        <f>ROUND(I351*H351,2)</f>
        <v>0</v>
      </c>
      <c r="K351" s="141" t="s">
        <v>313</v>
      </c>
      <c r="L351" s="33"/>
      <c r="M351" s="146" t="s">
        <v>1</v>
      </c>
      <c r="N351" s="147" t="s">
        <v>40</v>
      </c>
      <c r="P351" s="148">
        <f>O351*H351</f>
        <v>0</v>
      </c>
      <c r="Q351" s="148">
        <v>6.9999999999999994E-5</v>
      </c>
      <c r="R351" s="148">
        <f>Q351*H351</f>
        <v>5.5999999999999995E-4</v>
      </c>
      <c r="S351" s="148">
        <v>0</v>
      </c>
      <c r="T351" s="149">
        <f>S351*H351</f>
        <v>0</v>
      </c>
      <c r="AR351" s="150" t="s">
        <v>417</v>
      </c>
      <c r="AT351" s="150" t="s">
        <v>309</v>
      </c>
      <c r="AU351" s="150" t="s">
        <v>163</v>
      </c>
      <c r="AY351" s="18" t="s">
        <v>307</v>
      </c>
      <c r="BE351" s="151">
        <f>IF(N351="základní",J351,0)</f>
        <v>0</v>
      </c>
      <c r="BF351" s="151">
        <f>IF(N351="snížená",J351,0)</f>
        <v>0</v>
      </c>
      <c r="BG351" s="151">
        <f>IF(N351="zákl. přenesená",J351,0)</f>
        <v>0</v>
      </c>
      <c r="BH351" s="151">
        <f>IF(N351="sníž. přenesená",J351,0)</f>
        <v>0</v>
      </c>
      <c r="BI351" s="151">
        <f>IF(N351="nulová",J351,0)</f>
        <v>0</v>
      </c>
      <c r="BJ351" s="18" t="s">
        <v>82</v>
      </c>
      <c r="BK351" s="151">
        <f>ROUND(I351*H351,2)</f>
        <v>0</v>
      </c>
      <c r="BL351" s="18" t="s">
        <v>417</v>
      </c>
      <c r="BM351" s="150" t="s">
        <v>5463</v>
      </c>
    </row>
    <row r="352" spans="2:65" s="1" customFormat="1" ht="19.5">
      <c r="B352" s="33"/>
      <c r="D352" s="152" t="s">
        <v>316</v>
      </c>
      <c r="F352" s="153" t="s">
        <v>5464</v>
      </c>
      <c r="I352" s="154"/>
      <c r="L352" s="33"/>
      <c r="M352" s="155"/>
      <c r="T352" s="57"/>
      <c r="AT352" s="18" t="s">
        <v>316</v>
      </c>
      <c r="AU352" s="18" t="s">
        <v>163</v>
      </c>
    </row>
    <row r="353" spans="2:65" s="1" customFormat="1" ht="16.5" customHeight="1">
      <c r="B353" s="33"/>
      <c r="C353" s="139" t="s">
        <v>918</v>
      </c>
      <c r="D353" s="139" t="s">
        <v>309</v>
      </c>
      <c r="E353" s="140" t="s">
        <v>5465</v>
      </c>
      <c r="F353" s="141" t="s">
        <v>5466</v>
      </c>
      <c r="G353" s="142" t="s">
        <v>405</v>
      </c>
      <c r="H353" s="143">
        <v>1</v>
      </c>
      <c r="I353" s="144"/>
      <c r="J353" s="145">
        <f>ROUND(I353*H353,2)</f>
        <v>0</v>
      </c>
      <c r="K353" s="141" t="s">
        <v>1</v>
      </c>
      <c r="L353" s="33"/>
      <c r="M353" s="146" t="s">
        <v>1</v>
      </c>
      <c r="N353" s="147" t="s">
        <v>40</v>
      </c>
      <c r="P353" s="148">
        <f>O353*H353</f>
        <v>0</v>
      </c>
      <c r="Q353" s="148">
        <v>2.0999999999999999E-3</v>
      </c>
      <c r="R353" s="148">
        <f>Q353*H353</f>
        <v>2.0999999999999999E-3</v>
      </c>
      <c r="S353" s="148">
        <v>0</v>
      </c>
      <c r="T353" s="149">
        <f>S353*H353</f>
        <v>0</v>
      </c>
      <c r="AR353" s="150" t="s">
        <v>417</v>
      </c>
      <c r="AT353" s="150" t="s">
        <v>309</v>
      </c>
      <c r="AU353" s="150" t="s">
        <v>163</v>
      </c>
      <c r="AY353" s="18" t="s">
        <v>307</v>
      </c>
      <c r="BE353" s="151">
        <f>IF(N353="základní",J353,0)</f>
        <v>0</v>
      </c>
      <c r="BF353" s="151">
        <f>IF(N353="snížená",J353,0)</f>
        <v>0</v>
      </c>
      <c r="BG353" s="151">
        <f>IF(N353="zákl. přenesená",J353,0)</f>
        <v>0</v>
      </c>
      <c r="BH353" s="151">
        <f>IF(N353="sníž. přenesená",J353,0)</f>
        <v>0</v>
      </c>
      <c r="BI353" s="151">
        <f>IF(N353="nulová",J353,0)</f>
        <v>0</v>
      </c>
      <c r="BJ353" s="18" t="s">
        <v>82</v>
      </c>
      <c r="BK353" s="151">
        <f>ROUND(I353*H353,2)</f>
        <v>0</v>
      </c>
      <c r="BL353" s="18" t="s">
        <v>417</v>
      </c>
      <c r="BM353" s="150" t="s">
        <v>5467</v>
      </c>
    </row>
    <row r="354" spans="2:65" s="1" customFormat="1" ht="11.25">
      <c r="B354" s="33"/>
      <c r="D354" s="152" t="s">
        <v>316</v>
      </c>
      <c r="F354" s="153" t="s">
        <v>5466</v>
      </c>
      <c r="I354" s="154"/>
      <c r="L354" s="33"/>
      <c r="M354" s="155"/>
      <c r="T354" s="57"/>
      <c r="AT354" s="18" t="s">
        <v>316</v>
      </c>
      <c r="AU354" s="18" t="s">
        <v>163</v>
      </c>
    </row>
    <row r="355" spans="2:65" s="11" customFormat="1" ht="20.85" customHeight="1">
      <c r="B355" s="127"/>
      <c r="D355" s="128" t="s">
        <v>74</v>
      </c>
      <c r="E355" s="137" t="s">
        <v>5468</v>
      </c>
      <c r="F355" s="137" t="s">
        <v>5469</v>
      </c>
      <c r="I355" s="130"/>
      <c r="J355" s="138">
        <f>BK355</f>
        <v>0</v>
      </c>
      <c r="L355" s="127"/>
      <c r="M355" s="132"/>
      <c r="P355" s="133">
        <f>SUM(P356:P368)</f>
        <v>0</v>
      </c>
      <c r="R355" s="133">
        <f>SUM(R356:R368)</f>
        <v>0.16300000000000001</v>
      </c>
      <c r="T355" s="134">
        <f>SUM(T356:T368)</f>
        <v>0</v>
      </c>
      <c r="AR355" s="128" t="s">
        <v>84</v>
      </c>
      <c r="AT355" s="135" t="s">
        <v>74</v>
      </c>
      <c r="AU355" s="135" t="s">
        <v>84</v>
      </c>
      <c r="AY355" s="128" t="s">
        <v>307</v>
      </c>
      <c r="BK355" s="136">
        <f>SUM(BK356:BK368)</f>
        <v>0</v>
      </c>
    </row>
    <row r="356" spans="2:65" s="1" customFormat="1" ht="24.2" customHeight="1">
      <c r="B356" s="33"/>
      <c r="C356" s="139" t="s">
        <v>930</v>
      </c>
      <c r="D356" s="139" t="s">
        <v>309</v>
      </c>
      <c r="E356" s="140" t="s">
        <v>5470</v>
      </c>
      <c r="F356" s="141" t="s">
        <v>5471</v>
      </c>
      <c r="G356" s="142" t="s">
        <v>312</v>
      </c>
      <c r="H356" s="143">
        <v>95</v>
      </c>
      <c r="I356" s="144"/>
      <c r="J356" s="145">
        <f>ROUND(I356*H356,2)</f>
        <v>0</v>
      </c>
      <c r="K356" s="141" t="s">
        <v>313</v>
      </c>
      <c r="L356" s="33"/>
      <c r="M356" s="146" t="s">
        <v>1</v>
      </c>
      <c r="N356" s="147" t="s">
        <v>40</v>
      </c>
      <c r="P356" s="148">
        <f>O356*H356</f>
        <v>0</v>
      </c>
      <c r="Q356" s="148">
        <v>7.9000000000000001E-4</v>
      </c>
      <c r="R356" s="148">
        <f>Q356*H356</f>
        <v>7.5050000000000006E-2</v>
      </c>
      <c r="S356" s="148">
        <v>0</v>
      </c>
      <c r="T356" s="149">
        <f>S356*H356</f>
        <v>0</v>
      </c>
      <c r="AR356" s="150" t="s">
        <v>417</v>
      </c>
      <c r="AT356" s="150" t="s">
        <v>309</v>
      </c>
      <c r="AU356" s="150" t="s">
        <v>163</v>
      </c>
      <c r="AY356" s="18" t="s">
        <v>307</v>
      </c>
      <c r="BE356" s="151">
        <f>IF(N356="základní",J356,0)</f>
        <v>0</v>
      </c>
      <c r="BF356" s="151">
        <f>IF(N356="snížená",J356,0)</f>
        <v>0</v>
      </c>
      <c r="BG356" s="151">
        <f>IF(N356="zákl. přenesená",J356,0)</f>
        <v>0</v>
      </c>
      <c r="BH356" s="151">
        <f>IF(N356="sníž. přenesená",J356,0)</f>
        <v>0</v>
      </c>
      <c r="BI356" s="151">
        <f>IF(N356="nulová",J356,0)</f>
        <v>0</v>
      </c>
      <c r="BJ356" s="18" t="s">
        <v>82</v>
      </c>
      <c r="BK356" s="151">
        <f>ROUND(I356*H356,2)</f>
        <v>0</v>
      </c>
      <c r="BL356" s="18" t="s">
        <v>417</v>
      </c>
      <c r="BM356" s="150" t="s">
        <v>5472</v>
      </c>
    </row>
    <row r="357" spans="2:65" s="1" customFormat="1" ht="19.5">
      <c r="B357" s="33"/>
      <c r="D357" s="152" t="s">
        <v>316</v>
      </c>
      <c r="F357" s="153" t="s">
        <v>5473</v>
      </c>
      <c r="I357" s="154"/>
      <c r="L357" s="33"/>
      <c r="M357" s="155"/>
      <c r="T357" s="57"/>
      <c r="AT357" s="18" t="s">
        <v>316</v>
      </c>
      <c r="AU357" s="18" t="s">
        <v>163</v>
      </c>
    </row>
    <row r="358" spans="2:65" s="13" customFormat="1" ht="11.25">
      <c r="B358" s="162"/>
      <c r="D358" s="152" t="s">
        <v>318</v>
      </c>
      <c r="E358" s="163" t="s">
        <v>1</v>
      </c>
      <c r="F358" s="164" t="s">
        <v>5474</v>
      </c>
      <c r="H358" s="165">
        <v>71</v>
      </c>
      <c r="I358" s="166"/>
      <c r="L358" s="162"/>
      <c r="M358" s="167"/>
      <c r="T358" s="168"/>
      <c r="AT358" s="163" t="s">
        <v>318</v>
      </c>
      <c r="AU358" s="163" t="s">
        <v>163</v>
      </c>
      <c r="AV358" s="13" t="s">
        <v>84</v>
      </c>
      <c r="AW358" s="13" t="s">
        <v>32</v>
      </c>
      <c r="AX358" s="13" t="s">
        <v>75</v>
      </c>
      <c r="AY358" s="163" t="s">
        <v>307</v>
      </c>
    </row>
    <row r="359" spans="2:65" s="13" customFormat="1" ht="11.25">
      <c r="B359" s="162"/>
      <c r="D359" s="152" t="s">
        <v>318</v>
      </c>
      <c r="E359" s="163" t="s">
        <v>1</v>
      </c>
      <c r="F359" s="164" t="s">
        <v>5475</v>
      </c>
      <c r="H359" s="165">
        <v>24</v>
      </c>
      <c r="I359" s="166"/>
      <c r="L359" s="162"/>
      <c r="M359" s="167"/>
      <c r="T359" s="168"/>
      <c r="AT359" s="163" t="s">
        <v>318</v>
      </c>
      <c r="AU359" s="163" t="s">
        <v>163</v>
      </c>
      <c r="AV359" s="13" t="s">
        <v>84</v>
      </c>
      <c r="AW359" s="13" t="s">
        <v>32</v>
      </c>
      <c r="AX359" s="13" t="s">
        <v>75</v>
      </c>
      <c r="AY359" s="163" t="s">
        <v>307</v>
      </c>
    </row>
    <row r="360" spans="2:65" s="14" customFormat="1" ht="11.25">
      <c r="B360" s="169"/>
      <c r="D360" s="152" t="s">
        <v>318</v>
      </c>
      <c r="E360" s="170" t="s">
        <v>1</v>
      </c>
      <c r="F360" s="171" t="s">
        <v>325</v>
      </c>
      <c r="H360" s="172">
        <v>95</v>
      </c>
      <c r="I360" s="173"/>
      <c r="L360" s="169"/>
      <c r="M360" s="174"/>
      <c r="T360" s="175"/>
      <c r="AT360" s="170" t="s">
        <v>318</v>
      </c>
      <c r="AU360" s="170" t="s">
        <v>163</v>
      </c>
      <c r="AV360" s="14" t="s">
        <v>314</v>
      </c>
      <c r="AW360" s="14" t="s">
        <v>32</v>
      </c>
      <c r="AX360" s="14" t="s">
        <v>82</v>
      </c>
      <c r="AY360" s="170" t="s">
        <v>307</v>
      </c>
    </row>
    <row r="361" spans="2:65" s="1" customFormat="1" ht="37.9" customHeight="1">
      <c r="B361" s="33"/>
      <c r="C361" s="139" t="s">
        <v>939</v>
      </c>
      <c r="D361" s="139" t="s">
        <v>309</v>
      </c>
      <c r="E361" s="140" t="s">
        <v>5476</v>
      </c>
      <c r="F361" s="141" t="s">
        <v>5477</v>
      </c>
      <c r="G361" s="142" t="s">
        <v>398</v>
      </c>
      <c r="H361" s="143">
        <v>535</v>
      </c>
      <c r="I361" s="144"/>
      <c r="J361" s="145">
        <f>ROUND(I361*H361,2)</f>
        <v>0</v>
      </c>
      <c r="K361" s="141" t="s">
        <v>1</v>
      </c>
      <c r="L361" s="33"/>
      <c r="M361" s="146" t="s">
        <v>1</v>
      </c>
      <c r="N361" s="147" t="s">
        <v>40</v>
      </c>
      <c r="P361" s="148">
        <f>O361*H361</f>
        <v>0</v>
      </c>
      <c r="Q361" s="148">
        <v>1.2E-4</v>
      </c>
      <c r="R361" s="148">
        <f>Q361*H361</f>
        <v>6.4200000000000007E-2</v>
      </c>
      <c r="S361" s="148">
        <v>0</v>
      </c>
      <c r="T361" s="149">
        <f>S361*H361</f>
        <v>0</v>
      </c>
      <c r="AR361" s="150" t="s">
        <v>417</v>
      </c>
      <c r="AT361" s="150" t="s">
        <v>309</v>
      </c>
      <c r="AU361" s="150" t="s">
        <v>163</v>
      </c>
      <c r="AY361" s="18" t="s">
        <v>307</v>
      </c>
      <c r="BE361" s="151">
        <f>IF(N361="základní",J361,0)</f>
        <v>0</v>
      </c>
      <c r="BF361" s="151">
        <f>IF(N361="snížená",J361,0)</f>
        <v>0</v>
      </c>
      <c r="BG361" s="151">
        <f>IF(N361="zákl. přenesená",J361,0)</f>
        <v>0</v>
      </c>
      <c r="BH361" s="151">
        <f>IF(N361="sníž. přenesená",J361,0)</f>
        <v>0</v>
      </c>
      <c r="BI361" s="151">
        <f>IF(N361="nulová",J361,0)</f>
        <v>0</v>
      </c>
      <c r="BJ361" s="18" t="s">
        <v>82</v>
      </c>
      <c r="BK361" s="151">
        <f>ROUND(I361*H361,2)</f>
        <v>0</v>
      </c>
      <c r="BL361" s="18" t="s">
        <v>417</v>
      </c>
      <c r="BM361" s="150" t="s">
        <v>5478</v>
      </c>
    </row>
    <row r="362" spans="2:65" s="1" customFormat="1" ht="29.25">
      <c r="B362" s="33"/>
      <c r="D362" s="152" t="s">
        <v>316</v>
      </c>
      <c r="F362" s="153" t="s">
        <v>5479</v>
      </c>
      <c r="I362" s="154"/>
      <c r="L362" s="33"/>
      <c r="M362" s="155"/>
      <c r="T362" s="57"/>
      <c r="AT362" s="18" t="s">
        <v>316</v>
      </c>
      <c r="AU362" s="18" t="s">
        <v>163</v>
      </c>
    </row>
    <row r="363" spans="2:65" s="13" customFormat="1" ht="11.25">
      <c r="B363" s="162"/>
      <c r="D363" s="152" t="s">
        <v>318</v>
      </c>
      <c r="E363" s="163" t="s">
        <v>1</v>
      </c>
      <c r="F363" s="164" t="s">
        <v>5480</v>
      </c>
      <c r="H363" s="165">
        <v>355</v>
      </c>
      <c r="I363" s="166"/>
      <c r="L363" s="162"/>
      <c r="M363" s="167"/>
      <c r="T363" s="168"/>
      <c r="AT363" s="163" t="s">
        <v>318</v>
      </c>
      <c r="AU363" s="163" t="s">
        <v>163</v>
      </c>
      <c r="AV363" s="13" t="s">
        <v>84</v>
      </c>
      <c r="AW363" s="13" t="s">
        <v>32</v>
      </c>
      <c r="AX363" s="13" t="s">
        <v>75</v>
      </c>
      <c r="AY363" s="163" t="s">
        <v>307</v>
      </c>
    </row>
    <row r="364" spans="2:65" s="13" customFormat="1" ht="11.25">
      <c r="B364" s="162"/>
      <c r="D364" s="152" t="s">
        <v>318</v>
      </c>
      <c r="E364" s="163" t="s">
        <v>1</v>
      </c>
      <c r="F364" s="164" t="s">
        <v>5481</v>
      </c>
      <c r="H364" s="165">
        <v>120</v>
      </c>
      <c r="I364" s="166"/>
      <c r="L364" s="162"/>
      <c r="M364" s="167"/>
      <c r="T364" s="168"/>
      <c r="AT364" s="163" t="s">
        <v>318</v>
      </c>
      <c r="AU364" s="163" t="s">
        <v>163</v>
      </c>
      <c r="AV364" s="13" t="s">
        <v>84</v>
      </c>
      <c r="AW364" s="13" t="s">
        <v>32</v>
      </c>
      <c r="AX364" s="13" t="s">
        <v>75</v>
      </c>
      <c r="AY364" s="163" t="s">
        <v>307</v>
      </c>
    </row>
    <row r="365" spans="2:65" s="13" customFormat="1" ht="11.25">
      <c r="B365" s="162"/>
      <c r="D365" s="152" t="s">
        <v>318</v>
      </c>
      <c r="E365" s="163" t="s">
        <v>1</v>
      </c>
      <c r="F365" s="164" t="s">
        <v>5482</v>
      </c>
      <c r="H365" s="165">
        <v>60</v>
      </c>
      <c r="I365" s="166"/>
      <c r="L365" s="162"/>
      <c r="M365" s="167"/>
      <c r="T365" s="168"/>
      <c r="AT365" s="163" t="s">
        <v>318</v>
      </c>
      <c r="AU365" s="163" t="s">
        <v>163</v>
      </c>
      <c r="AV365" s="13" t="s">
        <v>84</v>
      </c>
      <c r="AW365" s="13" t="s">
        <v>32</v>
      </c>
      <c r="AX365" s="13" t="s">
        <v>75</v>
      </c>
      <c r="AY365" s="163" t="s">
        <v>307</v>
      </c>
    </row>
    <row r="366" spans="2:65" s="14" customFormat="1" ht="11.25">
      <c r="B366" s="169"/>
      <c r="D366" s="152" t="s">
        <v>318</v>
      </c>
      <c r="E366" s="170" t="s">
        <v>1</v>
      </c>
      <c r="F366" s="171" t="s">
        <v>325</v>
      </c>
      <c r="H366" s="172">
        <v>535</v>
      </c>
      <c r="I366" s="173"/>
      <c r="L366" s="169"/>
      <c r="M366" s="174"/>
      <c r="T366" s="175"/>
      <c r="AT366" s="170" t="s">
        <v>318</v>
      </c>
      <c r="AU366" s="170" t="s">
        <v>163</v>
      </c>
      <c r="AV366" s="14" t="s">
        <v>314</v>
      </c>
      <c r="AW366" s="14" t="s">
        <v>32</v>
      </c>
      <c r="AX366" s="14" t="s">
        <v>82</v>
      </c>
      <c r="AY366" s="170" t="s">
        <v>307</v>
      </c>
    </row>
    <row r="367" spans="2:65" s="1" customFormat="1" ht="16.5" customHeight="1">
      <c r="B367" s="33"/>
      <c r="C367" s="139" t="s">
        <v>946</v>
      </c>
      <c r="D367" s="139" t="s">
        <v>309</v>
      </c>
      <c r="E367" s="140" t="s">
        <v>5483</v>
      </c>
      <c r="F367" s="141" t="s">
        <v>5484</v>
      </c>
      <c r="G367" s="142" t="s">
        <v>312</v>
      </c>
      <c r="H367" s="143">
        <v>95</v>
      </c>
      <c r="I367" s="144"/>
      <c r="J367" s="145">
        <f>ROUND(I367*H367,2)</f>
        <v>0</v>
      </c>
      <c r="K367" s="141" t="s">
        <v>313</v>
      </c>
      <c r="L367" s="33"/>
      <c r="M367" s="146" t="s">
        <v>1</v>
      </c>
      <c r="N367" s="147" t="s">
        <v>40</v>
      </c>
      <c r="P367" s="148">
        <f>O367*H367</f>
        <v>0</v>
      </c>
      <c r="Q367" s="148">
        <v>2.5000000000000001E-4</v>
      </c>
      <c r="R367" s="148">
        <f>Q367*H367</f>
        <v>2.375E-2</v>
      </c>
      <c r="S367" s="148">
        <v>0</v>
      </c>
      <c r="T367" s="149">
        <f>S367*H367</f>
        <v>0</v>
      </c>
      <c r="AR367" s="150" t="s">
        <v>417</v>
      </c>
      <c r="AT367" s="150" t="s">
        <v>309</v>
      </c>
      <c r="AU367" s="150" t="s">
        <v>163</v>
      </c>
      <c r="AY367" s="18" t="s">
        <v>307</v>
      </c>
      <c r="BE367" s="151">
        <f>IF(N367="základní",J367,0)</f>
        <v>0</v>
      </c>
      <c r="BF367" s="151">
        <f>IF(N367="snížená",J367,0)</f>
        <v>0</v>
      </c>
      <c r="BG367" s="151">
        <f>IF(N367="zákl. přenesená",J367,0)</f>
        <v>0</v>
      </c>
      <c r="BH367" s="151">
        <f>IF(N367="sníž. přenesená",J367,0)</f>
        <v>0</v>
      </c>
      <c r="BI367" s="151">
        <f>IF(N367="nulová",J367,0)</f>
        <v>0</v>
      </c>
      <c r="BJ367" s="18" t="s">
        <v>82</v>
      </c>
      <c r="BK367" s="151">
        <f>ROUND(I367*H367,2)</f>
        <v>0</v>
      </c>
      <c r="BL367" s="18" t="s">
        <v>417</v>
      </c>
      <c r="BM367" s="150" t="s">
        <v>5485</v>
      </c>
    </row>
    <row r="368" spans="2:65" s="1" customFormat="1" ht="19.5">
      <c r="B368" s="33"/>
      <c r="D368" s="152" t="s">
        <v>316</v>
      </c>
      <c r="F368" s="153" t="s">
        <v>5486</v>
      </c>
      <c r="I368" s="154"/>
      <c r="L368" s="33"/>
      <c r="M368" s="155"/>
      <c r="T368" s="57"/>
      <c r="AT368" s="18" t="s">
        <v>316</v>
      </c>
      <c r="AU368" s="18" t="s">
        <v>163</v>
      </c>
    </row>
    <row r="369" spans="2:65" s="11" customFormat="1" ht="20.85" customHeight="1">
      <c r="B369" s="127"/>
      <c r="D369" s="128" t="s">
        <v>74</v>
      </c>
      <c r="E369" s="137" t="s">
        <v>5487</v>
      </c>
      <c r="F369" s="137" t="s">
        <v>5488</v>
      </c>
      <c r="I369" s="130"/>
      <c r="J369" s="138">
        <f>BK369</f>
        <v>0</v>
      </c>
      <c r="L369" s="127"/>
      <c r="M369" s="132"/>
      <c r="P369" s="133">
        <f>SUM(P370:P382)</f>
        <v>0</v>
      </c>
      <c r="R369" s="133">
        <f>SUM(R370:R382)</f>
        <v>5.899999999999999E-3</v>
      </c>
      <c r="T369" s="134">
        <f>SUM(T370:T382)</f>
        <v>0</v>
      </c>
      <c r="AR369" s="128" t="s">
        <v>84</v>
      </c>
      <c r="AT369" s="135" t="s">
        <v>74</v>
      </c>
      <c r="AU369" s="135" t="s">
        <v>84</v>
      </c>
      <c r="AY369" s="128" t="s">
        <v>307</v>
      </c>
      <c r="BK369" s="136">
        <f>SUM(BK370:BK382)</f>
        <v>0</v>
      </c>
    </row>
    <row r="370" spans="2:65" s="1" customFormat="1" ht="24.2" customHeight="1">
      <c r="B370" s="33"/>
      <c r="C370" s="139" t="s">
        <v>951</v>
      </c>
      <c r="D370" s="139" t="s">
        <v>309</v>
      </c>
      <c r="E370" s="140" t="s">
        <v>5489</v>
      </c>
      <c r="F370" s="141" t="s">
        <v>5490</v>
      </c>
      <c r="G370" s="142" t="s">
        <v>5491</v>
      </c>
      <c r="H370" s="143">
        <v>2</v>
      </c>
      <c r="I370" s="144"/>
      <c r="J370" s="145">
        <f>ROUND(I370*H370,2)</f>
        <v>0</v>
      </c>
      <c r="K370" s="141" t="s">
        <v>1</v>
      </c>
      <c r="L370" s="33"/>
      <c r="M370" s="146" t="s">
        <v>1</v>
      </c>
      <c r="N370" s="147" t="s">
        <v>40</v>
      </c>
      <c r="P370" s="148">
        <f>O370*H370</f>
        <v>0</v>
      </c>
      <c r="Q370" s="148">
        <v>0</v>
      </c>
      <c r="R370" s="148">
        <f>Q370*H370</f>
        <v>0</v>
      </c>
      <c r="S370" s="148">
        <v>0</v>
      </c>
      <c r="T370" s="149">
        <f>S370*H370</f>
        <v>0</v>
      </c>
      <c r="AR370" s="150" t="s">
        <v>417</v>
      </c>
      <c r="AT370" s="150" t="s">
        <v>309</v>
      </c>
      <c r="AU370" s="150" t="s">
        <v>163</v>
      </c>
      <c r="AY370" s="18" t="s">
        <v>307</v>
      </c>
      <c r="BE370" s="151">
        <f>IF(N370="základní",J370,0)</f>
        <v>0</v>
      </c>
      <c r="BF370" s="151">
        <f>IF(N370="snížená",J370,0)</f>
        <v>0</v>
      </c>
      <c r="BG370" s="151">
        <f>IF(N370="zákl. přenesená",J370,0)</f>
        <v>0</v>
      </c>
      <c r="BH370" s="151">
        <f>IF(N370="sníž. přenesená",J370,0)</f>
        <v>0</v>
      </c>
      <c r="BI370" s="151">
        <f>IF(N370="nulová",J370,0)</f>
        <v>0</v>
      </c>
      <c r="BJ370" s="18" t="s">
        <v>82</v>
      </c>
      <c r="BK370" s="151">
        <f>ROUND(I370*H370,2)</f>
        <v>0</v>
      </c>
      <c r="BL370" s="18" t="s">
        <v>417</v>
      </c>
      <c r="BM370" s="150" t="s">
        <v>5492</v>
      </c>
    </row>
    <row r="371" spans="2:65" s="1" customFormat="1" ht="11.25">
      <c r="B371" s="33"/>
      <c r="D371" s="152" t="s">
        <v>316</v>
      </c>
      <c r="F371" s="153" t="s">
        <v>5490</v>
      </c>
      <c r="I371" s="154"/>
      <c r="L371" s="33"/>
      <c r="M371" s="155"/>
      <c r="T371" s="57"/>
      <c r="AT371" s="18" t="s">
        <v>316</v>
      </c>
      <c r="AU371" s="18" t="s">
        <v>163</v>
      </c>
    </row>
    <row r="372" spans="2:65" s="1" customFormat="1" ht="16.5" customHeight="1">
      <c r="B372" s="33"/>
      <c r="C372" s="139" t="s">
        <v>1169</v>
      </c>
      <c r="D372" s="139" t="s">
        <v>309</v>
      </c>
      <c r="E372" s="140" t="s">
        <v>5493</v>
      </c>
      <c r="F372" s="141" t="s">
        <v>5494</v>
      </c>
      <c r="G372" s="142" t="s">
        <v>405</v>
      </c>
      <c r="H372" s="143">
        <v>1070</v>
      </c>
      <c r="I372" s="144"/>
      <c r="J372" s="145">
        <f>ROUND(I372*H372,2)</f>
        <v>0</v>
      </c>
      <c r="K372" s="141" t="s">
        <v>1</v>
      </c>
      <c r="L372" s="33"/>
      <c r="M372" s="146" t="s">
        <v>1</v>
      </c>
      <c r="N372" s="147" t="s">
        <v>40</v>
      </c>
      <c r="P372" s="148">
        <f>O372*H372</f>
        <v>0</v>
      </c>
      <c r="Q372" s="148">
        <v>0</v>
      </c>
      <c r="R372" s="148">
        <f>Q372*H372</f>
        <v>0</v>
      </c>
      <c r="S372" s="148">
        <v>0</v>
      </c>
      <c r="T372" s="149">
        <f>S372*H372</f>
        <v>0</v>
      </c>
      <c r="AR372" s="150" t="s">
        <v>417</v>
      </c>
      <c r="AT372" s="150" t="s">
        <v>309</v>
      </c>
      <c r="AU372" s="150" t="s">
        <v>163</v>
      </c>
      <c r="AY372" s="18" t="s">
        <v>307</v>
      </c>
      <c r="BE372" s="151">
        <f>IF(N372="základní",J372,0)</f>
        <v>0</v>
      </c>
      <c r="BF372" s="151">
        <f>IF(N372="snížená",J372,0)</f>
        <v>0</v>
      </c>
      <c r="BG372" s="151">
        <f>IF(N372="zákl. přenesená",J372,0)</f>
        <v>0</v>
      </c>
      <c r="BH372" s="151">
        <f>IF(N372="sníž. přenesená",J372,0)</f>
        <v>0</v>
      </c>
      <c r="BI372" s="151">
        <f>IF(N372="nulová",J372,0)</f>
        <v>0</v>
      </c>
      <c r="BJ372" s="18" t="s">
        <v>82</v>
      </c>
      <c r="BK372" s="151">
        <f>ROUND(I372*H372,2)</f>
        <v>0</v>
      </c>
      <c r="BL372" s="18" t="s">
        <v>417</v>
      </c>
      <c r="BM372" s="150" t="s">
        <v>5495</v>
      </c>
    </row>
    <row r="373" spans="2:65" s="1" customFormat="1" ht="11.25">
      <c r="B373" s="33"/>
      <c r="D373" s="152" t="s">
        <v>316</v>
      </c>
      <c r="F373" s="153" t="s">
        <v>5494</v>
      </c>
      <c r="I373" s="154"/>
      <c r="L373" s="33"/>
      <c r="M373" s="155"/>
      <c r="T373" s="57"/>
      <c r="AT373" s="18" t="s">
        <v>316</v>
      </c>
      <c r="AU373" s="18" t="s">
        <v>163</v>
      </c>
    </row>
    <row r="374" spans="2:65" s="13" customFormat="1" ht="11.25">
      <c r="B374" s="162"/>
      <c r="D374" s="152" t="s">
        <v>318</v>
      </c>
      <c r="E374" s="163" t="s">
        <v>1</v>
      </c>
      <c r="F374" s="164" t="s">
        <v>5496</v>
      </c>
      <c r="H374" s="165">
        <v>1070</v>
      </c>
      <c r="I374" s="166"/>
      <c r="L374" s="162"/>
      <c r="M374" s="167"/>
      <c r="T374" s="168"/>
      <c r="AT374" s="163" t="s">
        <v>318</v>
      </c>
      <c r="AU374" s="163" t="s">
        <v>163</v>
      </c>
      <c r="AV374" s="13" t="s">
        <v>84</v>
      </c>
      <c r="AW374" s="13" t="s">
        <v>32</v>
      </c>
      <c r="AX374" s="13" t="s">
        <v>82</v>
      </c>
      <c r="AY374" s="163" t="s">
        <v>307</v>
      </c>
    </row>
    <row r="375" spans="2:65" s="1" customFormat="1" ht="24.2" customHeight="1">
      <c r="B375" s="33"/>
      <c r="C375" s="139" t="s">
        <v>956</v>
      </c>
      <c r="D375" s="139" t="s">
        <v>309</v>
      </c>
      <c r="E375" s="140" t="s">
        <v>5497</v>
      </c>
      <c r="F375" s="141" t="s">
        <v>5498</v>
      </c>
      <c r="G375" s="142" t="s">
        <v>398</v>
      </c>
      <c r="H375" s="143">
        <v>60</v>
      </c>
      <c r="I375" s="144"/>
      <c r="J375" s="145">
        <f>ROUND(I375*H375,2)</f>
        <v>0</v>
      </c>
      <c r="K375" s="141" t="s">
        <v>313</v>
      </c>
      <c r="L375" s="33"/>
      <c r="M375" s="146" t="s">
        <v>1</v>
      </c>
      <c r="N375" s="147" t="s">
        <v>40</v>
      </c>
      <c r="P375" s="148">
        <f>O375*H375</f>
        <v>0</v>
      </c>
      <c r="Q375" s="148">
        <v>6.0000000000000002E-5</v>
      </c>
      <c r="R375" s="148">
        <f>Q375*H375</f>
        <v>3.5999999999999999E-3</v>
      </c>
      <c r="S375" s="148">
        <v>0</v>
      </c>
      <c r="T375" s="149">
        <f>S375*H375</f>
        <v>0</v>
      </c>
      <c r="AR375" s="150" t="s">
        <v>417</v>
      </c>
      <c r="AT375" s="150" t="s">
        <v>309</v>
      </c>
      <c r="AU375" s="150" t="s">
        <v>163</v>
      </c>
      <c r="AY375" s="18" t="s">
        <v>307</v>
      </c>
      <c r="BE375" s="151">
        <f>IF(N375="základní",J375,0)</f>
        <v>0</v>
      </c>
      <c r="BF375" s="151">
        <f>IF(N375="snížená",J375,0)</f>
        <v>0</v>
      </c>
      <c r="BG375" s="151">
        <f>IF(N375="zákl. přenesená",J375,0)</f>
        <v>0</v>
      </c>
      <c r="BH375" s="151">
        <f>IF(N375="sníž. přenesená",J375,0)</f>
        <v>0</v>
      </c>
      <c r="BI375" s="151">
        <f>IF(N375="nulová",J375,0)</f>
        <v>0</v>
      </c>
      <c r="BJ375" s="18" t="s">
        <v>82</v>
      </c>
      <c r="BK375" s="151">
        <f>ROUND(I375*H375,2)</f>
        <v>0</v>
      </c>
      <c r="BL375" s="18" t="s">
        <v>417</v>
      </c>
      <c r="BM375" s="150" t="s">
        <v>5499</v>
      </c>
    </row>
    <row r="376" spans="2:65" s="1" customFormat="1" ht="19.5">
      <c r="B376" s="33"/>
      <c r="D376" s="152" t="s">
        <v>316</v>
      </c>
      <c r="F376" s="153" t="s">
        <v>5500</v>
      </c>
      <c r="I376" s="154"/>
      <c r="L376" s="33"/>
      <c r="M376" s="155"/>
      <c r="T376" s="57"/>
      <c r="AT376" s="18" t="s">
        <v>316</v>
      </c>
      <c r="AU376" s="18" t="s">
        <v>163</v>
      </c>
    </row>
    <row r="377" spans="2:65" s="1" customFormat="1" ht="24.2" customHeight="1">
      <c r="B377" s="33"/>
      <c r="C377" s="139" t="s">
        <v>961</v>
      </c>
      <c r="D377" s="139" t="s">
        <v>309</v>
      </c>
      <c r="E377" s="140" t="s">
        <v>5501</v>
      </c>
      <c r="F377" s="141" t="s">
        <v>5502</v>
      </c>
      <c r="G377" s="142" t="s">
        <v>398</v>
      </c>
      <c r="H377" s="143">
        <v>5</v>
      </c>
      <c r="I377" s="144"/>
      <c r="J377" s="145">
        <f>ROUND(I377*H377,2)</f>
        <v>0</v>
      </c>
      <c r="K377" s="141" t="s">
        <v>313</v>
      </c>
      <c r="L377" s="33"/>
      <c r="M377" s="146" t="s">
        <v>1</v>
      </c>
      <c r="N377" s="147" t="s">
        <v>40</v>
      </c>
      <c r="P377" s="148">
        <f>O377*H377</f>
        <v>0</v>
      </c>
      <c r="Q377" s="148">
        <v>1E-4</v>
      </c>
      <c r="R377" s="148">
        <f>Q377*H377</f>
        <v>5.0000000000000001E-4</v>
      </c>
      <c r="S377" s="148">
        <v>0</v>
      </c>
      <c r="T377" s="149">
        <f>S377*H377</f>
        <v>0</v>
      </c>
      <c r="AR377" s="150" t="s">
        <v>417</v>
      </c>
      <c r="AT377" s="150" t="s">
        <v>309</v>
      </c>
      <c r="AU377" s="150" t="s">
        <v>163</v>
      </c>
      <c r="AY377" s="18" t="s">
        <v>307</v>
      </c>
      <c r="BE377" s="151">
        <f>IF(N377="základní",J377,0)</f>
        <v>0</v>
      </c>
      <c r="BF377" s="151">
        <f>IF(N377="snížená",J377,0)</f>
        <v>0</v>
      </c>
      <c r="BG377" s="151">
        <f>IF(N377="zákl. přenesená",J377,0)</f>
        <v>0</v>
      </c>
      <c r="BH377" s="151">
        <f>IF(N377="sníž. přenesená",J377,0)</f>
        <v>0</v>
      </c>
      <c r="BI377" s="151">
        <f>IF(N377="nulová",J377,0)</f>
        <v>0</v>
      </c>
      <c r="BJ377" s="18" t="s">
        <v>82</v>
      </c>
      <c r="BK377" s="151">
        <f>ROUND(I377*H377,2)</f>
        <v>0</v>
      </c>
      <c r="BL377" s="18" t="s">
        <v>417</v>
      </c>
      <c r="BM377" s="150" t="s">
        <v>5503</v>
      </c>
    </row>
    <row r="378" spans="2:65" s="1" customFormat="1" ht="19.5">
      <c r="B378" s="33"/>
      <c r="D378" s="152" t="s">
        <v>316</v>
      </c>
      <c r="F378" s="153" t="s">
        <v>5504</v>
      </c>
      <c r="I378" s="154"/>
      <c r="L378" s="33"/>
      <c r="M378" s="155"/>
      <c r="T378" s="57"/>
      <c r="AT378" s="18" t="s">
        <v>316</v>
      </c>
      <c r="AU378" s="18" t="s">
        <v>163</v>
      </c>
    </row>
    <row r="379" spans="2:65" s="1" customFormat="1" ht="21.75" customHeight="1">
      <c r="B379" s="33"/>
      <c r="C379" s="139" t="s">
        <v>966</v>
      </c>
      <c r="D379" s="139" t="s">
        <v>309</v>
      </c>
      <c r="E379" s="140" t="s">
        <v>5505</v>
      </c>
      <c r="F379" s="141" t="s">
        <v>5506</v>
      </c>
      <c r="G379" s="142" t="s">
        <v>398</v>
      </c>
      <c r="H379" s="143">
        <v>25</v>
      </c>
      <c r="I379" s="144"/>
      <c r="J379" s="145">
        <f>ROUND(I379*H379,2)</f>
        <v>0</v>
      </c>
      <c r="K379" s="141" t="s">
        <v>313</v>
      </c>
      <c r="L379" s="33"/>
      <c r="M379" s="146" t="s">
        <v>1</v>
      </c>
      <c r="N379" s="147" t="s">
        <v>40</v>
      </c>
      <c r="P379" s="148">
        <f>O379*H379</f>
        <v>0</v>
      </c>
      <c r="Q379" s="148">
        <v>6.0000000000000002E-5</v>
      </c>
      <c r="R379" s="148">
        <f>Q379*H379</f>
        <v>1.5E-3</v>
      </c>
      <c r="S379" s="148">
        <v>0</v>
      </c>
      <c r="T379" s="149">
        <f>S379*H379</f>
        <v>0</v>
      </c>
      <c r="AR379" s="150" t="s">
        <v>417</v>
      </c>
      <c r="AT379" s="150" t="s">
        <v>309</v>
      </c>
      <c r="AU379" s="150" t="s">
        <v>163</v>
      </c>
      <c r="AY379" s="18" t="s">
        <v>307</v>
      </c>
      <c r="BE379" s="151">
        <f>IF(N379="základní",J379,0)</f>
        <v>0</v>
      </c>
      <c r="BF379" s="151">
        <f>IF(N379="snížená",J379,0)</f>
        <v>0</v>
      </c>
      <c r="BG379" s="151">
        <f>IF(N379="zákl. přenesená",J379,0)</f>
        <v>0</v>
      </c>
      <c r="BH379" s="151">
        <f>IF(N379="sníž. přenesená",J379,0)</f>
        <v>0</v>
      </c>
      <c r="BI379" s="151">
        <f>IF(N379="nulová",J379,0)</f>
        <v>0</v>
      </c>
      <c r="BJ379" s="18" t="s">
        <v>82</v>
      </c>
      <c r="BK379" s="151">
        <f>ROUND(I379*H379,2)</f>
        <v>0</v>
      </c>
      <c r="BL379" s="18" t="s">
        <v>417</v>
      </c>
      <c r="BM379" s="150" t="s">
        <v>5507</v>
      </c>
    </row>
    <row r="380" spans="2:65" s="1" customFormat="1" ht="19.5">
      <c r="B380" s="33"/>
      <c r="D380" s="152" t="s">
        <v>316</v>
      </c>
      <c r="F380" s="153" t="s">
        <v>5508</v>
      </c>
      <c r="I380" s="154"/>
      <c r="L380" s="33"/>
      <c r="M380" s="155"/>
      <c r="T380" s="57"/>
      <c r="AT380" s="18" t="s">
        <v>316</v>
      </c>
      <c r="AU380" s="18" t="s">
        <v>163</v>
      </c>
    </row>
    <row r="381" spans="2:65" s="1" customFormat="1" ht="24.2" customHeight="1">
      <c r="B381" s="33"/>
      <c r="C381" s="139" t="s">
        <v>971</v>
      </c>
      <c r="D381" s="139" t="s">
        <v>309</v>
      </c>
      <c r="E381" s="140" t="s">
        <v>5509</v>
      </c>
      <c r="F381" s="141" t="s">
        <v>5510</v>
      </c>
      <c r="G381" s="142" t="s">
        <v>405</v>
      </c>
      <c r="H381" s="143">
        <v>2</v>
      </c>
      <c r="I381" s="144"/>
      <c r="J381" s="145">
        <f>ROUND(I381*H381,2)</f>
        <v>0</v>
      </c>
      <c r="K381" s="141" t="s">
        <v>313</v>
      </c>
      <c r="L381" s="33"/>
      <c r="M381" s="146" t="s">
        <v>1</v>
      </c>
      <c r="N381" s="147" t="s">
        <v>40</v>
      </c>
      <c r="P381" s="148">
        <f>O381*H381</f>
        <v>0</v>
      </c>
      <c r="Q381" s="148">
        <v>1.4999999999999999E-4</v>
      </c>
      <c r="R381" s="148">
        <f>Q381*H381</f>
        <v>2.9999999999999997E-4</v>
      </c>
      <c r="S381" s="148">
        <v>0</v>
      </c>
      <c r="T381" s="149">
        <f>S381*H381</f>
        <v>0</v>
      </c>
      <c r="AR381" s="150" t="s">
        <v>417</v>
      </c>
      <c r="AT381" s="150" t="s">
        <v>309</v>
      </c>
      <c r="AU381" s="150" t="s">
        <v>163</v>
      </c>
      <c r="AY381" s="18" t="s">
        <v>307</v>
      </c>
      <c r="BE381" s="151">
        <f>IF(N381="základní",J381,0)</f>
        <v>0</v>
      </c>
      <c r="BF381" s="151">
        <f>IF(N381="snížená",J381,0)</f>
        <v>0</v>
      </c>
      <c r="BG381" s="151">
        <f>IF(N381="zákl. přenesená",J381,0)</f>
        <v>0</v>
      </c>
      <c r="BH381" s="151">
        <f>IF(N381="sníž. přenesená",J381,0)</f>
        <v>0</v>
      </c>
      <c r="BI381" s="151">
        <f>IF(N381="nulová",J381,0)</f>
        <v>0</v>
      </c>
      <c r="BJ381" s="18" t="s">
        <v>82</v>
      </c>
      <c r="BK381" s="151">
        <f>ROUND(I381*H381,2)</f>
        <v>0</v>
      </c>
      <c r="BL381" s="18" t="s">
        <v>417</v>
      </c>
      <c r="BM381" s="150" t="s">
        <v>5511</v>
      </c>
    </row>
    <row r="382" spans="2:65" s="1" customFormat="1" ht="19.5">
      <c r="B382" s="33"/>
      <c r="D382" s="152" t="s">
        <v>316</v>
      </c>
      <c r="F382" s="153" t="s">
        <v>5512</v>
      </c>
      <c r="I382" s="154"/>
      <c r="L382" s="33"/>
      <c r="M382" s="155"/>
      <c r="T382" s="57"/>
      <c r="AT382" s="18" t="s">
        <v>316</v>
      </c>
      <c r="AU382" s="18" t="s">
        <v>163</v>
      </c>
    </row>
    <row r="383" spans="2:65" s="11" customFormat="1" ht="22.9" customHeight="1">
      <c r="B383" s="127"/>
      <c r="D383" s="128" t="s">
        <v>74</v>
      </c>
      <c r="E383" s="137" t="s">
        <v>5140</v>
      </c>
      <c r="F383" s="137" t="s">
        <v>5141</v>
      </c>
      <c r="I383" s="130"/>
      <c r="J383" s="138">
        <f>BK383</f>
        <v>0</v>
      </c>
      <c r="L383" s="127"/>
      <c r="M383" s="132"/>
      <c r="P383" s="133">
        <f>SUM(P384:P402)</f>
        <v>0</v>
      </c>
      <c r="R383" s="133">
        <f>SUM(R384:R402)</f>
        <v>6.9499999999999996E-3</v>
      </c>
      <c r="T383" s="134">
        <f>SUM(T384:T402)</f>
        <v>2.3256600000000001</v>
      </c>
      <c r="AR383" s="128" t="s">
        <v>84</v>
      </c>
      <c r="AT383" s="135" t="s">
        <v>74</v>
      </c>
      <c r="AU383" s="135" t="s">
        <v>82</v>
      </c>
      <c r="AY383" s="128" t="s">
        <v>307</v>
      </c>
      <c r="BK383" s="136">
        <f>SUM(BK384:BK402)</f>
        <v>0</v>
      </c>
    </row>
    <row r="384" spans="2:65" s="1" customFormat="1" ht="33" customHeight="1">
      <c r="B384" s="33"/>
      <c r="C384" s="139" t="s">
        <v>928</v>
      </c>
      <c r="D384" s="139" t="s">
        <v>309</v>
      </c>
      <c r="E384" s="140" t="s">
        <v>5142</v>
      </c>
      <c r="F384" s="141" t="s">
        <v>5143</v>
      </c>
      <c r="G384" s="142" t="s">
        <v>398</v>
      </c>
      <c r="H384" s="143">
        <v>100</v>
      </c>
      <c r="I384" s="144"/>
      <c r="J384" s="145">
        <f>ROUND(I384*H384,2)</f>
        <v>0</v>
      </c>
      <c r="K384" s="141" t="s">
        <v>313</v>
      </c>
      <c r="L384" s="33"/>
      <c r="M384" s="146" t="s">
        <v>1</v>
      </c>
      <c r="N384" s="147" t="s">
        <v>40</v>
      </c>
      <c r="P384" s="148">
        <f>O384*H384</f>
        <v>0</v>
      </c>
      <c r="Q384" s="148">
        <v>0</v>
      </c>
      <c r="R384" s="148">
        <f>Q384*H384</f>
        <v>0</v>
      </c>
      <c r="S384" s="148">
        <v>5.4200000000000003E-3</v>
      </c>
      <c r="T384" s="149">
        <f>S384*H384</f>
        <v>0.54200000000000004</v>
      </c>
      <c r="AR384" s="150" t="s">
        <v>417</v>
      </c>
      <c r="AT384" s="150" t="s">
        <v>309</v>
      </c>
      <c r="AU384" s="150" t="s">
        <v>84</v>
      </c>
      <c r="AY384" s="18" t="s">
        <v>307</v>
      </c>
      <c r="BE384" s="151">
        <f>IF(N384="základní",J384,0)</f>
        <v>0</v>
      </c>
      <c r="BF384" s="151">
        <f>IF(N384="snížená",J384,0)</f>
        <v>0</v>
      </c>
      <c r="BG384" s="151">
        <f>IF(N384="zákl. přenesená",J384,0)</f>
        <v>0</v>
      </c>
      <c r="BH384" s="151">
        <f>IF(N384="sníž. přenesená",J384,0)</f>
        <v>0</v>
      </c>
      <c r="BI384" s="151">
        <f>IF(N384="nulová",J384,0)</f>
        <v>0</v>
      </c>
      <c r="BJ384" s="18" t="s">
        <v>82</v>
      </c>
      <c r="BK384" s="151">
        <f>ROUND(I384*H384,2)</f>
        <v>0</v>
      </c>
      <c r="BL384" s="18" t="s">
        <v>417</v>
      </c>
      <c r="BM384" s="150" t="s">
        <v>5513</v>
      </c>
    </row>
    <row r="385" spans="2:65" s="1" customFormat="1" ht="19.5">
      <c r="B385" s="33"/>
      <c r="D385" s="152" t="s">
        <v>316</v>
      </c>
      <c r="F385" s="153" t="s">
        <v>5145</v>
      </c>
      <c r="I385" s="154"/>
      <c r="L385" s="33"/>
      <c r="M385" s="155"/>
      <c r="T385" s="57"/>
      <c r="AT385" s="18" t="s">
        <v>316</v>
      </c>
      <c r="AU385" s="18" t="s">
        <v>84</v>
      </c>
    </row>
    <row r="386" spans="2:65" s="1" customFormat="1" ht="33" customHeight="1">
      <c r="B386" s="33"/>
      <c r="C386" s="139" t="s">
        <v>982</v>
      </c>
      <c r="D386" s="139" t="s">
        <v>309</v>
      </c>
      <c r="E386" s="140" t="s">
        <v>5146</v>
      </c>
      <c r="F386" s="141" t="s">
        <v>5147</v>
      </c>
      <c r="G386" s="142" t="s">
        <v>398</v>
      </c>
      <c r="H386" s="143">
        <v>30</v>
      </c>
      <c r="I386" s="144"/>
      <c r="J386" s="145">
        <f>ROUND(I386*H386,2)</f>
        <v>0</v>
      </c>
      <c r="K386" s="141" t="s">
        <v>313</v>
      </c>
      <c r="L386" s="33"/>
      <c r="M386" s="146" t="s">
        <v>1</v>
      </c>
      <c r="N386" s="147" t="s">
        <v>40</v>
      </c>
      <c r="P386" s="148">
        <f>O386*H386</f>
        <v>0</v>
      </c>
      <c r="Q386" s="148">
        <v>0</v>
      </c>
      <c r="R386" s="148">
        <f>Q386*H386</f>
        <v>0</v>
      </c>
      <c r="S386" s="148">
        <v>7.1799999999999998E-3</v>
      </c>
      <c r="T386" s="149">
        <f>S386*H386</f>
        <v>0.21539999999999998</v>
      </c>
      <c r="AR386" s="150" t="s">
        <v>417</v>
      </c>
      <c r="AT386" s="150" t="s">
        <v>309</v>
      </c>
      <c r="AU386" s="150" t="s">
        <v>84</v>
      </c>
      <c r="AY386" s="18" t="s">
        <v>307</v>
      </c>
      <c r="BE386" s="151">
        <f>IF(N386="základní",J386,0)</f>
        <v>0</v>
      </c>
      <c r="BF386" s="151">
        <f>IF(N386="snížená",J386,0)</f>
        <v>0</v>
      </c>
      <c r="BG386" s="151">
        <f>IF(N386="zákl. přenesená",J386,0)</f>
        <v>0</v>
      </c>
      <c r="BH386" s="151">
        <f>IF(N386="sníž. přenesená",J386,0)</f>
        <v>0</v>
      </c>
      <c r="BI386" s="151">
        <f>IF(N386="nulová",J386,0)</f>
        <v>0</v>
      </c>
      <c r="BJ386" s="18" t="s">
        <v>82</v>
      </c>
      <c r="BK386" s="151">
        <f>ROUND(I386*H386,2)</f>
        <v>0</v>
      </c>
      <c r="BL386" s="18" t="s">
        <v>417</v>
      </c>
      <c r="BM386" s="150" t="s">
        <v>5514</v>
      </c>
    </row>
    <row r="387" spans="2:65" s="1" customFormat="1" ht="19.5">
      <c r="B387" s="33"/>
      <c r="D387" s="152" t="s">
        <v>316</v>
      </c>
      <c r="F387" s="153" t="s">
        <v>5149</v>
      </c>
      <c r="I387" s="154"/>
      <c r="L387" s="33"/>
      <c r="M387" s="155"/>
      <c r="T387" s="57"/>
      <c r="AT387" s="18" t="s">
        <v>316</v>
      </c>
      <c r="AU387" s="18" t="s">
        <v>84</v>
      </c>
    </row>
    <row r="388" spans="2:65" s="1" customFormat="1" ht="24.2" customHeight="1">
      <c r="B388" s="33"/>
      <c r="C388" s="139" t="s">
        <v>988</v>
      </c>
      <c r="D388" s="139" t="s">
        <v>309</v>
      </c>
      <c r="E388" s="140" t="s">
        <v>5150</v>
      </c>
      <c r="F388" s="141" t="s">
        <v>5151</v>
      </c>
      <c r="G388" s="142" t="s">
        <v>398</v>
      </c>
      <c r="H388" s="143">
        <v>2</v>
      </c>
      <c r="I388" s="144"/>
      <c r="J388" s="145">
        <f>ROUND(I388*H388,2)</f>
        <v>0</v>
      </c>
      <c r="K388" s="141" t="s">
        <v>313</v>
      </c>
      <c r="L388" s="33"/>
      <c r="M388" s="146" t="s">
        <v>1</v>
      </c>
      <c r="N388" s="147" t="s">
        <v>40</v>
      </c>
      <c r="P388" s="148">
        <f>O388*H388</f>
        <v>0</v>
      </c>
      <c r="Q388" s="148">
        <v>0</v>
      </c>
      <c r="R388" s="148">
        <f>Q388*H388</f>
        <v>0</v>
      </c>
      <c r="S388" s="148">
        <v>9.3579999999999997E-2</v>
      </c>
      <c r="T388" s="149">
        <f>S388*H388</f>
        <v>0.18715999999999999</v>
      </c>
      <c r="AR388" s="150" t="s">
        <v>417</v>
      </c>
      <c r="AT388" s="150" t="s">
        <v>309</v>
      </c>
      <c r="AU388" s="150" t="s">
        <v>84</v>
      </c>
      <c r="AY388" s="18" t="s">
        <v>307</v>
      </c>
      <c r="BE388" s="151">
        <f>IF(N388="základní",J388,0)</f>
        <v>0</v>
      </c>
      <c r="BF388" s="151">
        <f>IF(N388="snížená",J388,0)</f>
        <v>0</v>
      </c>
      <c r="BG388" s="151">
        <f>IF(N388="zákl. přenesená",J388,0)</f>
        <v>0</v>
      </c>
      <c r="BH388" s="151">
        <f>IF(N388="sníž. přenesená",J388,0)</f>
        <v>0</v>
      </c>
      <c r="BI388" s="151">
        <f>IF(N388="nulová",J388,0)</f>
        <v>0</v>
      </c>
      <c r="BJ388" s="18" t="s">
        <v>82</v>
      </c>
      <c r="BK388" s="151">
        <f>ROUND(I388*H388,2)</f>
        <v>0</v>
      </c>
      <c r="BL388" s="18" t="s">
        <v>417</v>
      </c>
      <c r="BM388" s="150" t="s">
        <v>5515</v>
      </c>
    </row>
    <row r="389" spans="2:65" s="1" customFormat="1" ht="11.25">
      <c r="B389" s="33"/>
      <c r="D389" s="152" t="s">
        <v>316</v>
      </c>
      <c r="F389" s="153" t="s">
        <v>5153</v>
      </c>
      <c r="I389" s="154"/>
      <c r="L389" s="33"/>
      <c r="M389" s="155"/>
      <c r="T389" s="57"/>
      <c r="AT389" s="18" t="s">
        <v>316</v>
      </c>
      <c r="AU389" s="18" t="s">
        <v>84</v>
      </c>
    </row>
    <row r="390" spans="2:65" s="1" customFormat="1" ht="16.5" customHeight="1">
      <c r="B390" s="33"/>
      <c r="C390" s="139" t="s">
        <v>993</v>
      </c>
      <c r="D390" s="139" t="s">
        <v>309</v>
      </c>
      <c r="E390" s="140" t="s">
        <v>5157</v>
      </c>
      <c r="F390" s="141" t="s">
        <v>5158</v>
      </c>
      <c r="G390" s="142" t="s">
        <v>398</v>
      </c>
      <c r="H390" s="143">
        <v>100</v>
      </c>
      <c r="I390" s="144"/>
      <c r="J390" s="145">
        <f>ROUND(I390*H390,2)</f>
        <v>0</v>
      </c>
      <c r="K390" s="141" t="s">
        <v>313</v>
      </c>
      <c r="L390" s="33"/>
      <c r="M390" s="146" t="s">
        <v>1</v>
      </c>
      <c r="N390" s="147" t="s">
        <v>40</v>
      </c>
      <c r="P390" s="148">
        <f>O390*H390</f>
        <v>0</v>
      </c>
      <c r="Q390" s="148">
        <v>4.0000000000000003E-5</v>
      </c>
      <c r="R390" s="148">
        <f>Q390*H390</f>
        <v>4.0000000000000001E-3</v>
      </c>
      <c r="S390" s="148">
        <v>2.5400000000000002E-3</v>
      </c>
      <c r="T390" s="149">
        <f>S390*H390</f>
        <v>0.254</v>
      </c>
      <c r="AR390" s="150" t="s">
        <v>417</v>
      </c>
      <c r="AT390" s="150" t="s">
        <v>309</v>
      </c>
      <c r="AU390" s="150" t="s">
        <v>84</v>
      </c>
      <c r="AY390" s="18" t="s">
        <v>307</v>
      </c>
      <c r="BE390" s="151">
        <f>IF(N390="základní",J390,0)</f>
        <v>0</v>
      </c>
      <c r="BF390" s="151">
        <f>IF(N390="snížená",J390,0)</f>
        <v>0</v>
      </c>
      <c r="BG390" s="151">
        <f>IF(N390="zákl. přenesená",J390,0)</f>
        <v>0</v>
      </c>
      <c r="BH390" s="151">
        <f>IF(N390="sníž. přenesená",J390,0)</f>
        <v>0</v>
      </c>
      <c r="BI390" s="151">
        <f>IF(N390="nulová",J390,0)</f>
        <v>0</v>
      </c>
      <c r="BJ390" s="18" t="s">
        <v>82</v>
      </c>
      <c r="BK390" s="151">
        <f>ROUND(I390*H390,2)</f>
        <v>0</v>
      </c>
      <c r="BL390" s="18" t="s">
        <v>417</v>
      </c>
      <c r="BM390" s="150" t="s">
        <v>5516</v>
      </c>
    </row>
    <row r="391" spans="2:65" s="1" customFormat="1" ht="11.25">
      <c r="B391" s="33"/>
      <c r="D391" s="152" t="s">
        <v>316</v>
      </c>
      <c r="F391" s="153" t="s">
        <v>5160</v>
      </c>
      <c r="I391" s="154"/>
      <c r="L391" s="33"/>
      <c r="M391" s="155"/>
      <c r="T391" s="57"/>
      <c r="AT391" s="18" t="s">
        <v>316</v>
      </c>
      <c r="AU391" s="18" t="s">
        <v>84</v>
      </c>
    </row>
    <row r="392" spans="2:65" s="1" customFormat="1" ht="24.2" customHeight="1">
      <c r="B392" s="33"/>
      <c r="C392" s="139" t="s">
        <v>999</v>
      </c>
      <c r="D392" s="139" t="s">
        <v>309</v>
      </c>
      <c r="E392" s="140" t="s">
        <v>5161</v>
      </c>
      <c r="F392" s="141" t="s">
        <v>5162</v>
      </c>
      <c r="G392" s="142" t="s">
        <v>398</v>
      </c>
      <c r="H392" s="143">
        <v>30</v>
      </c>
      <c r="I392" s="144"/>
      <c r="J392" s="145">
        <f>ROUND(I392*H392,2)</f>
        <v>0</v>
      </c>
      <c r="K392" s="141" t="s">
        <v>313</v>
      </c>
      <c r="L392" s="33"/>
      <c r="M392" s="146" t="s">
        <v>1</v>
      </c>
      <c r="N392" s="147" t="s">
        <v>40</v>
      </c>
      <c r="P392" s="148">
        <f>O392*H392</f>
        <v>0</v>
      </c>
      <c r="Q392" s="148">
        <v>5.0000000000000002E-5</v>
      </c>
      <c r="R392" s="148">
        <f>Q392*H392</f>
        <v>1.5E-3</v>
      </c>
      <c r="S392" s="148">
        <v>4.7299999999999998E-3</v>
      </c>
      <c r="T392" s="149">
        <f>S392*H392</f>
        <v>0.1419</v>
      </c>
      <c r="AR392" s="150" t="s">
        <v>417</v>
      </c>
      <c r="AT392" s="150" t="s">
        <v>309</v>
      </c>
      <c r="AU392" s="150" t="s">
        <v>84</v>
      </c>
      <c r="AY392" s="18" t="s">
        <v>307</v>
      </c>
      <c r="BE392" s="151">
        <f>IF(N392="základní",J392,0)</f>
        <v>0</v>
      </c>
      <c r="BF392" s="151">
        <f>IF(N392="snížená",J392,0)</f>
        <v>0</v>
      </c>
      <c r="BG392" s="151">
        <f>IF(N392="zákl. přenesená",J392,0)</f>
        <v>0</v>
      </c>
      <c r="BH392" s="151">
        <f>IF(N392="sníž. přenesená",J392,0)</f>
        <v>0</v>
      </c>
      <c r="BI392" s="151">
        <f>IF(N392="nulová",J392,0)</f>
        <v>0</v>
      </c>
      <c r="BJ392" s="18" t="s">
        <v>82</v>
      </c>
      <c r="BK392" s="151">
        <f>ROUND(I392*H392,2)</f>
        <v>0</v>
      </c>
      <c r="BL392" s="18" t="s">
        <v>417</v>
      </c>
      <c r="BM392" s="150" t="s">
        <v>5517</v>
      </c>
    </row>
    <row r="393" spans="2:65" s="1" customFormat="1" ht="11.25">
      <c r="B393" s="33"/>
      <c r="D393" s="152" t="s">
        <v>316</v>
      </c>
      <c r="F393" s="153" t="s">
        <v>5164</v>
      </c>
      <c r="I393" s="154"/>
      <c r="L393" s="33"/>
      <c r="M393" s="155"/>
      <c r="T393" s="57"/>
      <c r="AT393" s="18" t="s">
        <v>316</v>
      </c>
      <c r="AU393" s="18" t="s">
        <v>84</v>
      </c>
    </row>
    <row r="394" spans="2:65" s="1" customFormat="1" ht="16.5" customHeight="1">
      <c r="B394" s="33"/>
      <c r="C394" s="139" t="s">
        <v>1004</v>
      </c>
      <c r="D394" s="139" t="s">
        <v>309</v>
      </c>
      <c r="E394" s="140" t="s">
        <v>5165</v>
      </c>
      <c r="F394" s="141" t="s">
        <v>5166</v>
      </c>
      <c r="G394" s="142" t="s">
        <v>405</v>
      </c>
      <c r="H394" s="143">
        <v>55</v>
      </c>
      <c r="I394" s="144"/>
      <c r="J394" s="145">
        <f>ROUND(I394*H394,2)</f>
        <v>0</v>
      </c>
      <c r="K394" s="141" t="s">
        <v>1</v>
      </c>
      <c r="L394" s="33"/>
      <c r="M394" s="146" t="s">
        <v>1</v>
      </c>
      <c r="N394" s="147" t="s">
        <v>40</v>
      </c>
      <c r="P394" s="148">
        <f>O394*H394</f>
        <v>0</v>
      </c>
      <c r="Q394" s="148">
        <v>2.0000000000000002E-5</v>
      </c>
      <c r="R394" s="148">
        <f>Q394*H394</f>
        <v>1.1000000000000001E-3</v>
      </c>
      <c r="S394" s="148">
        <v>1.4E-2</v>
      </c>
      <c r="T394" s="149">
        <f>S394*H394</f>
        <v>0.77</v>
      </c>
      <c r="AR394" s="150" t="s">
        <v>417</v>
      </c>
      <c r="AT394" s="150" t="s">
        <v>309</v>
      </c>
      <c r="AU394" s="150" t="s">
        <v>84</v>
      </c>
      <c r="AY394" s="18" t="s">
        <v>307</v>
      </c>
      <c r="BE394" s="151">
        <f>IF(N394="základní",J394,0)</f>
        <v>0</v>
      </c>
      <c r="BF394" s="151">
        <f>IF(N394="snížená",J394,0)</f>
        <v>0</v>
      </c>
      <c r="BG394" s="151">
        <f>IF(N394="zákl. přenesená",J394,0)</f>
        <v>0</v>
      </c>
      <c r="BH394" s="151">
        <f>IF(N394="sníž. přenesená",J394,0)</f>
        <v>0</v>
      </c>
      <c r="BI394" s="151">
        <f>IF(N394="nulová",J394,0)</f>
        <v>0</v>
      </c>
      <c r="BJ394" s="18" t="s">
        <v>82</v>
      </c>
      <c r="BK394" s="151">
        <f>ROUND(I394*H394,2)</f>
        <v>0</v>
      </c>
      <c r="BL394" s="18" t="s">
        <v>417</v>
      </c>
      <c r="BM394" s="150" t="s">
        <v>5518</v>
      </c>
    </row>
    <row r="395" spans="2:65" s="1" customFormat="1" ht="29.25">
      <c r="B395" s="33"/>
      <c r="D395" s="152" t="s">
        <v>316</v>
      </c>
      <c r="F395" s="153" t="s">
        <v>5168</v>
      </c>
      <c r="I395" s="154"/>
      <c r="L395" s="33"/>
      <c r="M395" s="155"/>
      <c r="T395" s="57"/>
      <c r="AT395" s="18" t="s">
        <v>316</v>
      </c>
      <c r="AU395" s="18" t="s">
        <v>84</v>
      </c>
    </row>
    <row r="396" spans="2:65" s="1" customFormat="1" ht="29.25">
      <c r="B396" s="33"/>
      <c r="D396" s="152" t="s">
        <v>357</v>
      </c>
      <c r="F396" s="176" t="s">
        <v>5169</v>
      </c>
      <c r="I396" s="154"/>
      <c r="L396" s="33"/>
      <c r="M396" s="155"/>
      <c r="T396" s="57"/>
      <c r="AT396" s="18" t="s">
        <v>357</v>
      </c>
      <c r="AU396" s="18" t="s">
        <v>84</v>
      </c>
    </row>
    <row r="397" spans="2:65" s="1" customFormat="1" ht="16.5" customHeight="1">
      <c r="B397" s="33"/>
      <c r="C397" s="139" t="s">
        <v>1009</v>
      </c>
      <c r="D397" s="139" t="s">
        <v>309</v>
      </c>
      <c r="E397" s="140" t="s">
        <v>5519</v>
      </c>
      <c r="F397" s="141" t="s">
        <v>5520</v>
      </c>
      <c r="G397" s="142" t="s">
        <v>405</v>
      </c>
      <c r="H397" s="143">
        <v>5</v>
      </c>
      <c r="I397" s="144"/>
      <c r="J397" s="145">
        <f>ROUND(I397*H397,2)</f>
        <v>0</v>
      </c>
      <c r="K397" s="141" t="s">
        <v>1</v>
      </c>
      <c r="L397" s="33"/>
      <c r="M397" s="146" t="s">
        <v>1</v>
      </c>
      <c r="N397" s="147" t="s">
        <v>40</v>
      </c>
      <c r="P397" s="148">
        <f>O397*H397</f>
        <v>0</v>
      </c>
      <c r="Q397" s="148">
        <v>6.9999999999999994E-5</v>
      </c>
      <c r="R397" s="148">
        <f>Q397*H397</f>
        <v>3.4999999999999994E-4</v>
      </c>
      <c r="S397" s="148">
        <v>2.4E-2</v>
      </c>
      <c r="T397" s="149">
        <f>S397*H397</f>
        <v>0.12</v>
      </c>
      <c r="AR397" s="150" t="s">
        <v>417</v>
      </c>
      <c r="AT397" s="150" t="s">
        <v>309</v>
      </c>
      <c r="AU397" s="150" t="s">
        <v>84</v>
      </c>
      <c r="AY397" s="18" t="s">
        <v>307</v>
      </c>
      <c r="BE397" s="151">
        <f>IF(N397="základní",J397,0)</f>
        <v>0</v>
      </c>
      <c r="BF397" s="151">
        <f>IF(N397="snížená",J397,0)</f>
        <v>0</v>
      </c>
      <c r="BG397" s="151">
        <f>IF(N397="zákl. přenesená",J397,0)</f>
        <v>0</v>
      </c>
      <c r="BH397" s="151">
        <f>IF(N397="sníž. přenesená",J397,0)</f>
        <v>0</v>
      </c>
      <c r="BI397" s="151">
        <f>IF(N397="nulová",J397,0)</f>
        <v>0</v>
      </c>
      <c r="BJ397" s="18" t="s">
        <v>82</v>
      </c>
      <c r="BK397" s="151">
        <f>ROUND(I397*H397,2)</f>
        <v>0</v>
      </c>
      <c r="BL397" s="18" t="s">
        <v>417</v>
      </c>
      <c r="BM397" s="150" t="s">
        <v>5521</v>
      </c>
    </row>
    <row r="398" spans="2:65" s="1" customFormat="1" ht="11.25">
      <c r="B398" s="33"/>
      <c r="D398" s="152" t="s">
        <v>316</v>
      </c>
      <c r="F398" s="153" t="s">
        <v>5520</v>
      </c>
      <c r="I398" s="154"/>
      <c r="L398" s="33"/>
      <c r="M398" s="155"/>
      <c r="T398" s="57"/>
      <c r="AT398" s="18" t="s">
        <v>316</v>
      </c>
      <c r="AU398" s="18" t="s">
        <v>84</v>
      </c>
    </row>
    <row r="399" spans="2:65" s="1" customFormat="1" ht="16.5" customHeight="1">
      <c r="B399" s="33"/>
      <c r="C399" s="139" t="s">
        <v>1014</v>
      </c>
      <c r="D399" s="139" t="s">
        <v>309</v>
      </c>
      <c r="E399" s="140" t="s">
        <v>5170</v>
      </c>
      <c r="F399" s="141" t="s">
        <v>5171</v>
      </c>
      <c r="G399" s="142" t="s">
        <v>405</v>
      </c>
      <c r="H399" s="143">
        <v>4</v>
      </c>
      <c r="I399" s="144"/>
      <c r="J399" s="145">
        <f>ROUND(I399*H399,2)</f>
        <v>0</v>
      </c>
      <c r="K399" s="141" t="s">
        <v>1</v>
      </c>
      <c r="L399" s="33"/>
      <c r="M399" s="146" t="s">
        <v>1</v>
      </c>
      <c r="N399" s="147" t="s">
        <v>40</v>
      </c>
      <c r="P399" s="148">
        <f>O399*H399</f>
        <v>0</v>
      </c>
      <c r="Q399" s="148">
        <v>0</v>
      </c>
      <c r="R399" s="148">
        <f>Q399*H399</f>
        <v>0</v>
      </c>
      <c r="S399" s="148">
        <v>2.3800000000000002E-2</v>
      </c>
      <c r="T399" s="149">
        <f>S399*H399</f>
        <v>9.5200000000000007E-2</v>
      </c>
      <c r="AR399" s="150" t="s">
        <v>417</v>
      </c>
      <c r="AT399" s="150" t="s">
        <v>309</v>
      </c>
      <c r="AU399" s="150" t="s">
        <v>84</v>
      </c>
      <c r="AY399" s="18" t="s">
        <v>307</v>
      </c>
      <c r="BE399" s="151">
        <f>IF(N399="základní",J399,0)</f>
        <v>0</v>
      </c>
      <c r="BF399" s="151">
        <f>IF(N399="snížená",J399,0)</f>
        <v>0</v>
      </c>
      <c r="BG399" s="151">
        <f>IF(N399="zákl. přenesená",J399,0)</f>
        <v>0</v>
      </c>
      <c r="BH399" s="151">
        <f>IF(N399="sníž. přenesená",J399,0)</f>
        <v>0</v>
      </c>
      <c r="BI399" s="151">
        <f>IF(N399="nulová",J399,0)</f>
        <v>0</v>
      </c>
      <c r="BJ399" s="18" t="s">
        <v>82</v>
      </c>
      <c r="BK399" s="151">
        <f>ROUND(I399*H399,2)</f>
        <v>0</v>
      </c>
      <c r="BL399" s="18" t="s">
        <v>417</v>
      </c>
      <c r="BM399" s="150" t="s">
        <v>5522</v>
      </c>
    </row>
    <row r="400" spans="2:65" s="1" customFormat="1" ht="11.25">
      <c r="B400" s="33"/>
      <c r="D400" s="152" t="s">
        <v>316</v>
      </c>
      <c r="F400" s="153" t="s">
        <v>5173</v>
      </c>
      <c r="I400" s="154"/>
      <c r="L400" s="33"/>
      <c r="M400" s="155"/>
      <c r="T400" s="57"/>
      <c r="AT400" s="18" t="s">
        <v>316</v>
      </c>
      <c r="AU400" s="18" t="s">
        <v>84</v>
      </c>
    </row>
    <row r="401" spans="2:65" s="1" customFormat="1" ht="24.2" customHeight="1">
      <c r="B401" s="33"/>
      <c r="C401" s="139" t="s">
        <v>1019</v>
      </c>
      <c r="D401" s="139" t="s">
        <v>309</v>
      </c>
      <c r="E401" s="140" t="s">
        <v>5523</v>
      </c>
      <c r="F401" s="141" t="s">
        <v>5524</v>
      </c>
      <c r="G401" s="142" t="s">
        <v>4747</v>
      </c>
      <c r="H401" s="143">
        <v>1</v>
      </c>
      <c r="I401" s="144"/>
      <c r="J401" s="145">
        <f>ROUND(I401*H401,2)</f>
        <v>0</v>
      </c>
      <c r="K401" s="141" t="s">
        <v>1</v>
      </c>
      <c r="L401" s="33"/>
      <c r="M401" s="146" t="s">
        <v>1</v>
      </c>
      <c r="N401" s="147" t="s">
        <v>40</v>
      </c>
      <c r="P401" s="148">
        <f>O401*H401</f>
        <v>0</v>
      </c>
      <c r="Q401" s="148">
        <v>0</v>
      </c>
      <c r="R401" s="148">
        <f>Q401*H401</f>
        <v>0</v>
      </c>
      <c r="S401" s="148">
        <v>0</v>
      </c>
      <c r="T401" s="149">
        <f>S401*H401</f>
        <v>0</v>
      </c>
      <c r="AR401" s="150" t="s">
        <v>417</v>
      </c>
      <c r="AT401" s="150" t="s">
        <v>309</v>
      </c>
      <c r="AU401" s="150" t="s">
        <v>84</v>
      </c>
      <c r="AY401" s="18" t="s">
        <v>307</v>
      </c>
      <c r="BE401" s="151">
        <f>IF(N401="základní",J401,0)</f>
        <v>0</v>
      </c>
      <c r="BF401" s="151">
        <f>IF(N401="snížená",J401,0)</f>
        <v>0</v>
      </c>
      <c r="BG401" s="151">
        <f>IF(N401="zákl. přenesená",J401,0)</f>
        <v>0</v>
      </c>
      <c r="BH401" s="151">
        <f>IF(N401="sníž. přenesená",J401,0)</f>
        <v>0</v>
      </c>
      <c r="BI401" s="151">
        <f>IF(N401="nulová",J401,0)</f>
        <v>0</v>
      </c>
      <c r="BJ401" s="18" t="s">
        <v>82</v>
      </c>
      <c r="BK401" s="151">
        <f>ROUND(I401*H401,2)</f>
        <v>0</v>
      </c>
      <c r="BL401" s="18" t="s">
        <v>417</v>
      </c>
      <c r="BM401" s="150" t="s">
        <v>5525</v>
      </c>
    </row>
    <row r="402" spans="2:65" s="1" customFormat="1" ht="19.5">
      <c r="B402" s="33"/>
      <c r="D402" s="152" t="s">
        <v>316</v>
      </c>
      <c r="F402" s="153" t="s">
        <v>5524</v>
      </c>
      <c r="I402" s="154"/>
      <c r="L402" s="33"/>
      <c r="M402" s="155"/>
      <c r="T402" s="57"/>
      <c r="AT402" s="18" t="s">
        <v>316</v>
      </c>
      <c r="AU402" s="18" t="s">
        <v>84</v>
      </c>
    </row>
    <row r="403" spans="2:65" s="11" customFormat="1" ht="25.9" customHeight="1">
      <c r="B403" s="127"/>
      <c r="D403" s="128" t="s">
        <v>74</v>
      </c>
      <c r="E403" s="129" t="s">
        <v>5177</v>
      </c>
      <c r="F403" s="129" t="s">
        <v>5178</v>
      </c>
      <c r="I403" s="130"/>
      <c r="J403" s="131">
        <f>BK403</f>
        <v>0</v>
      </c>
      <c r="L403" s="127"/>
      <c r="M403" s="132"/>
      <c r="P403" s="133">
        <f>SUM(P404:P453)</f>
        <v>0</v>
      </c>
      <c r="R403" s="133">
        <f>SUM(R404:R453)</f>
        <v>1.2600000000000001E-3</v>
      </c>
      <c r="T403" s="134">
        <f>SUM(T404:T453)</f>
        <v>0</v>
      </c>
      <c r="AR403" s="128" t="s">
        <v>314</v>
      </c>
      <c r="AT403" s="135" t="s">
        <v>74</v>
      </c>
      <c r="AU403" s="135" t="s">
        <v>75</v>
      </c>
      <c r="AY403" s="128" t="s">
        <v>307</v>
      </c>
      <c r="BK403" s="136">
        <f>SUM(BK404:BK453)</f>
        <v>0</v>
      </c>
    </row>
    <row r="404" spans="2:65" s="1" customFormat="1" ht="24.2" customHeight="1">
      <c r="B404" s="33"/>
      <c r="C404" s="139" t="s">
        <v>1024</v>
      </c>
      <c r="D404" s="139" t="s">
        <v>309</v>
      </c>
      <c r="E404" s="140" t="s">
        <v>5179</v>
      </c>
      <c r="F404" s="141" t="s">
        <v>5180</v>
      </c>
      <c r="G404" s="142" t="s">
        <v>398</v>
      </c>
      <c r="H404" s="143">
        <v>230</v>
      </c>
      <c r="I404" s="144"/>
      <c r="J404" s="145">
        <f>ROUND(I404*H404,2)</f>
        <v>0</v>
      </c>
      <c r="K404" s="141" t="s">
        <v>1</v>
      </c>
      <c r="L404" s="33"/>
      <c r="M404" s="146" t="s">
        <v>1</v>
      </c>
      <c r="N404" s="147" t="s">
        <v>40</v>
      </c>
      <c r="P404" s="148">
        <f>O404*H404</f>
        <v>0</v>
      </c>
      <c r="Q404" s="148">
        <v>0</v>
      </c>
      <c r="R404" s="148">
        <f>Q404*H404</f>
        <v>0</v>
      </c>
      <c r="S404" s="148">
        <v>0</v>
      </c>
      <c r="T404" s="149">
        <f>S404*H404</f>
        <v>0</v>
      </c>
      <c r="AR404" s="150" t="s">
        <v>417</v>
      </c>
      <c r="AT404" s="150" t="s">
        <v>309</v>
      </c>
      <c r="AU404" s="150" t="s">
        <v>82</v>
      </c>
      <c r="AY404" s="18" t="s">
        <v>307</v>
      </c>
      <c r="BE404" s="151">
        <f>IF(N404="základní",J404,0)</f>
        <v>0</v>
      </c>
      <c r="BF404" s="151">
        <f>IF(N404="snížená",J404,0)</f>
        <v>0</v>
      </c>
      <c r="BG404" s="151">
        <f>IF(N404="zákl. přenesená",J404,0)</f>
        <v>0</v>
      </c>
      <c r="BH404" s="151">
        <f>IF(N404="sníž. přenesená",J404,0)</f>
        <v>0</v>
      </c>
      <c r="BI404" s="151">
        <f>IF(N404="nulová",J404,0)</f>
        <v>0</v>
      </c>
      <c r="BJ404" s="18" t="s">
        <v>82</v>
      </c>
      <c r="BK404" s="151">
        <f>ROUND(I404*H404,2)</f>
        <v>0</v>
      </c>
      <c r="BL404" s="18" t="s">
        <v>417</v>
      </c>
      <c r="BM404" s="150" t="s">
        <v>5526</v>
      </c>
    </row>
    <row r="405" spans="2:65" s="1" customFormat="1" ht="11.25">
      <c r="B405" s="33"/>
      <c r="D405" s="152" t="s">
        <v>316</v>
      </c>
      <c r="F405" s="153" t="s">
        <v>5182</v>
      </c>
      <c r="I405" s="154"/>
      <c r="L405" s="33"/>
      <c r="M405" s="155"/>
      <c r="T405" s="57"/>
      <c r="AT405" s="18" t="s">
        <v>316</v>
      </c>
      <c r="AU405" s="18" t="s">
        <v>82</v>
      </c>
    </row>
    <row r="406" spans="2:65" s="1" customFormat="1" ht="24.2" customHeight="1">
      <c r="B406" s="33"/>
      <c r="C406" s="139" t="s">
        <v>1029</v>
      </c>
      <c r="D406" s="139" t="s">
        <v>309</v>
      </c>
      <c r="E406" s="140" t="s">
        <v>5183</v>
      </c>
      <c r="F406" s="141" t="s">
        <v>5184</v>
      </c>
      <c r="G406" s="142" t="s">
        <v>398</v>
      </c>
      <c r="H406" s="143">
        <v>15</v>
      </c>
      <c r="I406" s="144"/>
      <c r="J406" s="145">
        <f>ROUND(I406*H406,2)</f>
        <v>0</v>
      </c>
      <c r="K406" s="141" t="s">
        <v>1</v>
      </c>
      <c r="L406" s="33"/>
      <c r="M406" s="146" t="s">
        <v>1</v>
      </c>
      <c r="N406" s="147" t="s">
        <v>40</v>
      </c>
      <c r="P406" s="148">
        <f>O406*H406</f>
        <v>0</v>
      </c>
      <c r="Q406" s="148">
        <v>0</v>
      </c>
      <c r="R406" s="148">
        <f>Q406*H406</f>
        <v>0</v>
      </c>
      <c r="S406" s="148">
        <v>0</v>
      </c>
      <c r="T406" s="149">
        <f>S406*H406</f>
        <v>0</v>
      </c>
      <c r="AR406" s="150" t="s">
        <v>417</v>
      </c>
      <c r="AT406" s="150" t="s">
        <v>309</v>
      </c>
      <c r="AU406" s="150" t="s">
        <v>82</v>
      </c>
      <c r="AY406" s="18" t="s">
        <v>307</v>
      </c>
      <c r="BE406" s="151">
        <f>IF(N406="základní",J406,0)</f>
        <v>0</v>
      </c>
      <c r="BF406" s="151">
        <f>IF(N406="snížená",J406,0)</f>
        <v>0</v>
      </c>
      <c r="BG406" s="151">
        <f>IF(N406="zákl. přenesená",J406,0)</f>
        <v>0</v>
      </c>
      <c r="BH406" s="151">
        <f>IF(N406="sníž. přenesená",J406,0)</f>
        <v>0</v>
      </c>
      <c r="BI406" s="151">
        <f>IF(N406="nulová",J406,0)</f>
        <v>0</v>
      </c>
      <c r="BJ406" s="18" t="s">
        <v>82</v>
      </c>
      <c r="BK406" s="151">
        <f>ROUND(I406*H406,2)</f>
        <v>0</v>
      </c>
      <c r="BL406" s="18" t="s">
        <v>417</v>
      </c>
      <c r="BM406" s="150" t="s">
        <v>5527</v>
      </c>
    </row>
    <row r="407" spans="2:65" s="1" customFormat="1" ht="11.25">
      <c r="B407" s="33"/>
      <c r="D407" s="152" t="s">
        <v>316</v>
      </c>
      <c r="F407" s="153" t="s">
        <v>5186</v>
      </c>
      <c r="I407" s="154"/>
      <c r="L407" s="33"/>
      <c r="M407" s="155"/>
      <c r="T407" s="57"/>
      <c r="AT407" s="18" t="s">
        <v>316</v>
      </c>
      <c r="AU407" s="18" t="s">
        <v>82</v>
      </c>
    </row>
    <row r="408" spans="2:65" s="1" customFormat="1" ht="21.75" customHeight="1">
      <c r="B408" s="33"/>
      <c r="C408" s="139" t="s">
        <v>1034</v>
      </c>
      <c r="D408" s="139" t="s">
        <v>309</v>
      </c>
      <c r="E408" s="140" t="s">
        <v>5190</v>
      </c>
      <c r="F408" s="141" t="s">
        <v>5191</v>
      </c>
      <c r="G408" s="142" t="s">
        <v>398</v>
      </c>
      <c r="H408" s="143">
        <v>230</v>
      </c>
      <c r="I408" s="144"/>
      <c r="J408" s="145">
        <f>ROUND(I408*H408,2)</f>
        <v>0</v>
      </c>
      <c r="K408" s="141" t="s">
        <v>313</v>
      </c>
      <c r="L408" s="33"/>
      <c r="M408" s="146" t="s">
        <v>1</v>
      </c>
      <c r="N408" s="147" t="s">
        <v>40</v>
      </c>
      <c r="P408" s="148">
        <f>O408*H408</f>
        <v>0</v>
      </c>
      <c r="Q408" s="148">
        <v>0</v>
      </c>
      <c r="R408" s="148">
        <f>Q408*H408</f>
        <v>0</v>
      </c>
      <c r="S408" s="148">
        <v>0</v>
      </c>
      <c r="T408" s="149">
        <f>S408*H408</f>
        <v>0</v>
      </c>
      <c r="AR408" s="150" t="s">
        <v>417</v>
      </c>
      <c r="AT408" s="150" t="s">
        <v>309</v>
      </c>
      <c r="AU408" s="150" t="s">
        <v>82</v>
      </c>
      <c r="AY408" s="18" t="s">
        <v>307</v>
      </c>
      <c r="BE408" s="151">
        <f>IF(N408="základní",J408,0)</f>
        <v>0</v>
      </c>
      <c r="BF408" s="151">
        <f>IF(N408="snížená",J408,0)</f>
        <v>0</v>
      </c>
      <c r="BG408" s="151">
        <f>IF(N408="zákl. přenesená",J408,0)</f>
        <v>0</v>
      </c>
      <c r="BH408" s="151">
        <f>IF(N408="sníž. přenesená",J408,0)</f>
        <v>0</v>
      </c>
      <c r="BI408" s="151">
        <f>IF(N408="nulová",J408,0)</f>
        <v>0</v>
      </c>
      <c r="BJ408" s="18" t="s">
        <v>82</v>
      </c>
      <c r="BK408" s="151">
        <f>ROUND(I408*H408,2)</f>
        <v>0</v>
      </c>
      <c r="BL408" s="18" t="s">
        <v>417</v>
      </c>
      <c r="BM408" s="150" t="s">
        <v>5528</v>
      </c>
    </row>
    <row r="409" spans="2:65" s="1" customFormat="1" ht="29.25">
      <c r="B409" s="33"/>
      <c r="D409" s="152" t="s">
        <v>316</v>
      </c>
      <c r="F409" s="153" t="s">
        <v>5193</v>
      </c>
      <c r="I409" s="154"/>
      <c r="L409" s="33"/>
      <c r="M409" s="155"/>
      <c r="T409" s="57"/>
      <c r="AT409" s="18" t="s">
        <v>316</v>
      </c>
      <c r="AU409" s="18" t="s">
        <v>82</v>
      </c>
    </row>
    <row r="410" spans="2:65" s="1" customFormat="1" ht="24.2" customHeight="1">
      <c r="B410" s="33"/>
      <c r="C410" s="139" t="s">
        <v>1039</v>
      </c>
      <c r="D410" s="139" t="s">
        <v>309</v>
      </c>
      <c r="E410" s="140" t="s">
        <v>5194</v>
      </c>
      <c r="F410" s="141" t="s">
        <v>5195</v>
      </c>
      <c r="G410" s="142" t="s">
        <v>398</v>
      </c>
      <c r="H410" s="143">
        <v>15</v>
      </c>
      <c r="I410" s="144"/>
      <c r="J410" s="145">
        <f>ROUND(I410*H410,2)</f>
        <v>0</v>
      </c>
      <c r="K410" s="141" t="s">
        <v>313</v>
      </c>
      <c r="L410" s="33"/>
      <c r="M410" s="146" t="s">
        <v>1</v>
      </c>
      <c r="N410" s="147" t="s">
        <v>40</v>
      </c>
      <c r="P410" s="148">
        <f>O410*H410</f>
        <v>0</v>
      </c>
      <c r="Q410" s="148">
        <v>0</v>
      </c>
      <c r="R410" s="148">
        <f>Q410*H410</f>
        <v>0</v>
      </c>
      <c r="S410" s="148">
        <v>0</v>
      </c>
      <c r="T410" s="149">
        <f>S410*H410</f>
        <v>0</v>
      </c>
      <c r="AR410" s="150" t="s">
        <v>417</v>
      </c>
      <c r="AT410" s="150" t="s">
        <v>309</v>
      </c>
      <c r="AU410" s="150" t="s">
        <v>82</v>
      </c>
      <c r="AY410" s="18" t="s">
        <v>307</v>
      </c>
      <c r="BE410" s="151">
        <f>IF(N410="základní",J410,0)</f>
        <v>0</v>
      </c>
      <c r="BF410" s="151">
        <f>IF(N410="snížená",J410,0)</f>
        <v>0</v>
      </c>
      <c r="BG410" s="151">
        <f>IF(N410="zákl. přenesená",J410,0)</f>
        <v>0</v>
      </c>
      <c r="BH410" s="151">
        <f>IF(N410="sníž. přenesená",J410,0)</f>
        <v>0</v>
      </c>
      <c r="BI410" s="151">
        <f>IF(N410="nulová",J410,0)</f>
        <v>0</v>
      </c>
      <c r="BJ410" s="18" t="s">
        <v>82</v>
      </c>
      <c r="BK410" s="151">
        <f>ROUND(I410*H410,2)</f>
        <v>0</v>
      </c>
      <c r="BL410" s="18" t="s">
        <v>417</v>
      </c>
      <c r="BM410" s="150" t="s">
        <v>5529</v>
      </c>
    </row>
    <row r="411" spans="2:65" s="1" customFormat="1" ht="29.25">
      <c r="B411" s="33"/>
      <c r="D411" s="152" t="s">
        <v>316</v>
      </c>
      <c r="F411" s="153" t="s">
        <v>5197</v>
      </c>
      <c r="I411" s="154"/>
      <c r="L411" s="33"/>
      <c r="M411" s="155"/>
      <c r="T411" s="57"/>
      <c r="AT411" s="18" t="s">
        <v>316</v>
      </c>
      <c r="AU411" s="18" t="s">
        <v>82</v>
      </c>
    </row>
    <row r="412" spans="2:65" s="1" customFormat="1" ht="16.5" customHeight="1">
      <c r="B412" s="33"/>
      <c r="C412" s="139" t="s">
        <v>1044</v>
      </c>
      <c r="D412" s="139" t="s">
        <v>309</v>
      </c>
      <c r="E412" s="140" t="s">
        <v>5198</v>
      </c>
      <c r="F412" s="141" t="s">
        <v>5199</v>
      </c>
      <c r="G412" s="142" t="s">
        <v>398</v>
      </c>
      <c r="H412" s="143">
        <v>535</v>
      </c>
      <c r="I412" s="144"/>
      <c r="J412" s="145">
        <f>ROUND(I412*H412,2)</f>
        <v>0</v>
      </c>
      <c r="K412" s="141" t="s">
        <v>313</v>
      </c>
      <c r="L412" s="33"/>
      <c r="M412" s="146" t="s">
        <v>1</v>
      </c>
      <c r="N412" s="147" t="s">
        <v>40</v>
      </c>
      <c r="P412" s="148">
        <f>O412*H412</f>
        <v>0</v>
      </c>
      <c r="Q412" s="148">
        <v>0</v>
      </c>
      <c r="R412" s="148">
        <f>Q412*H412</f>
        <v>0</v>
      </c>
      <c r="S412" s="148">
        <v>0</v>
      </c>
      <c r="T412" s="149">
        <f>S412*H412</f>
        <v>0</v>
      </c>
      <c r="AR412" s="150" t="s">
        <v>417</v>
      </c>
      <c r="AT412" s="150" t="s">
        <v>309</v>
      </c>
      <c r="AU412" s="150" t="s">
        <v>82</v>
      </c>
      <c r="AY412" s="18" t="s">
        <v>307</v>
      </c>
      <c r="BE412" s="151">
        <f>IF(N412="základní",J412,0)</f>
        <v>0</v>
      </c>
      <c r="BF412" s="151">
        <f>IF(N412="snížená",J412,0)</f>
        <v>0</v>
      </c>
      <c r="BG412" s="151">
        <f>IF(N412="zákl. přenesená",J412,0)</f>
        <v>0</v>
      </c>
      <c r="BH412" s="151">
        <f>IF(N412="sníž. přenesená",J412,0)</f>
        <v>0</v>
      </c>
      <c r="BI412" s="151">
        <f>IF(N412="nulová",J412,0)</f>
        <v>0</v>
      </c>
      <c r="BJ412" s="18" t="s">
        <v>82</v>
      </c>
      <c r="BK412" s="151">
        <f>ROUND(I412*H412,2)</f>
        <v>0</v>
      </c>
      <c r="BL412" s="18" t="s">
        <v>417</v>
      </c>
      <c r="BM412" s="150" t="s">
        <v>5530</v>
      </c>
    </row>
    <row r="413" spans="2:65" s="1" customFormat="1" ht="11.25">
      <c r="B413" s="33"/>
      <c r="D413" s="152" t="s">
        <v>316</v>
      </c>
      <c r="F413" s="153" t="s">
        <v>5201</v>
      </c>
      <c r="I413" s="154"/>
      <c r="L413" s="33"/>
      <c r="M413" s="155"/>
      <c r="T413" s="57"/>
      <c r="AT413" s="18" t="s">
        <v>316</v>
      </c>
      <c r="AU413" s="18" t="s">
        <v>82</v>
      </c>
    </row>
    <row r="414" spans="2:65" s="13" customFormat="1" ht="11.25">
      <c r="B414" s="162"/>
      <c r="D414" s="152" t="s">
        <v>318</v>
      </c>
      <c r="E414" s="163" t="s">
        <v>1</v>
      </c>
      <c r="F414" s="164" t="s">
        <v>5531</v>
      </c>
      <c r="H414" s="165">
        <v>535</v>
      </c>
      <c r="I414" s="166"/>
      <c r="L414" s="162"/>
      <c r="M414" s="167"/>
      <c r="T414" s="168"/>
      <c r="AT414" s="163" t="s">
        <v>318</v>
      </c>
      <c r="AU414" s="163" t="s">
        <v>82</v>
      </c>
      <c r="AV414" s="13" t="s">
        <v>84</v>
      </c>
      <c r="AW414" s="13" t="s">
        <v>32</v>
      </c>
      <c r="AX414" s="13" t="s">
        <v>75</v>
      </c>
      <c r="AY414" s="163" t="s">
        <v>307</v>
      </c>
    </row>
    <row r="415" spans="2:65" s="12" customFormat="1" ht="11.25">
      <c r="B415" s="156"/>
      <c r="D415" s="152" t="s">
        <v>318</v>
      </c>
      <c r="E415" s="157" t="s">
        <v>1</v>
      </c>
      <c r="F415" s="158" t="s">
        <v>5532</v>
      </c>
      <c r="H415" s="157" t="s">
        <v>1</v>
      </c>
      <c r="I415" s="159"/>
      <c r="L415" s="156"/>
      <c r="M415" s="160"/>
      <c r="T415" s="161"/>
      <c r="AT415" s="157" t="s">
        <v>318</v>
      </c>
      <c r="AU415" s="157" t="s">
        <v>82</v>
      </c>
      <c r="AV415" s="12" t="s">
        <v>82</v>
      </c>
      <c r="AW415" s="12" t="s">
        <v>32</v>
      </c>
      <c r="AX415" s="12" t="s">
        <v>75</v>
      </c>
      <c r="AY415" s="157" t="s">
        <v>307</v>
      </c>
    </row>
    <row r="416" spans="2:65" s="14" customFormat="1" ht="11.25">
      <c r="B416" s="169"/>
      <c r="D416" s="152" t="s">
        <v>318</v>
      </c>
      <c r="E416" s="170" t="s">
        <v>1</v>
      </c>
      <c r="F416" s="171" t="s">
        <v>325</v>
      </c>
      <c r="H416" s="172">
        <v>535</v>
      </c>
      <c r="I416" s="173"/>
      <c r="L416" s="169"/>
      <c r="M416" s="174"/>
      <c r="T416" s="175"/>
      <c r="AT416" s="170" t="s">
        <v>318</v>
      </c>
      <c r="AU416" s="170" t="s">
        <v>82</v>
      </c>
      <c r="AV416" s="14" t="s">
        <v>314</v>
      </c>
      <c r="AW416" s="14" t="s">
        <v>32</v>
      </c>
      <c r="AX416" s="14" t="s">
        <v>82</v>
      </c>
      <c r="AY416" s="170" t="s">
        <v>307</v>
      </c>
    </row>
    <row r="417" spans="2:65" s="1" customFormat="1" ht="24.2" customHeight="1">
      <c r="B417" s="33"/>
      <c r="C417" s="139" t="s">
        <v>1050</v>
      </c>
      <c r="D417" s="139" t="s">
        <v>309</v>
      </c>
      <c r="E417" s="140" t="s">
        <v>5187</v>
      </c>
      <c r="F417" s="141" t="s">
        <v>5188</v>
      </c>
      <c r="G417" s="142" t="s">
        <v>4747</v>
      </c>
      <c r="H417" s="143">
        <v>1</v>
      </c>
      <c r="I417" s="144"/>
      <c r="J417" s="145">
        <f>ROUND(I417*H417,2)</f>
        <v>0</v>
      </c>
      <c r="K417" s="141" t="s">
        <v>1</v>
      </c>
      <c r="L417" s="33"/>
      <c r="M417" s="146" t="s">
        <v>1</v>
      </c>
      <c r="N417" s="147" t="s">
        <v>40</v>
      </c>
      <c r="P417" s="148">
        <f>O417*H417</f>
        <v>0</v>
      </c>
      <c r="Q417" s="148">
        <v>1.2600000000000001E-3</v>
      </c>
      <c r="R417" s="148">
        <f>Q417*H417</f>
        <v>1.2600000000000001E-3</v>
      </c>
      <c r="S417" s="148">
        <v>0</v>
      </c>
      <c r="T417" s="149">
        <f>S417*H417</f>
        <v>0</v>
      </c>
      <c r="AR417" s="150" t="s">
        <v>417</v>
      </c>
      <c r="AT417" s="150" t="s">
        <v>309</v>
      </c>
      <c r="AU417" s="150" t="s">
        <v>82</v>
      </c>
      <c r="AY417" s="18" t="s">
        <v>307</v>
      </c>
      <c r="BE417" s="151">
        <f>IF(N417="základní",J417,0)</f>
        <v>0</v>
      </c>
      <c r="BF417" s="151">
        <f>IF(N417="snížená",J417,0)</f>
        <v>0</v>
      </c>
      <c r="BG417" s="151">
        <f>IF(N417="zákl. přenesená",J417,0)</f>
        <v>0</v>
      </c>
      <c r="BH417" s="151">
        <f>IF(N417="sníž. přenesená",J417,0)</f>
        <v>0</v>
      </c>
      <c r="BI417" s="151">
        <f>IF(N417="nulová",J417,0)</f>
        <v>0</v>
      </c>
      <c r="BJ417" s="18" t="s">
        <v>82</v>
      </c>
      <c r="BK417" s="151">
        <f>ROUND(I417*H417,2)</f>
        <v>0</v>
      </c>
      <c r="BL417" s="18" t="s">
        <v>417</v>
      </c>
      <c r="BM417" s="150" t="s">
        <v>5533</v>
      </c>
    </row>
    <row r="418" spans="2:65" s="1" customFormat="1" ht="19.5">
      <c r="B418" s="33"/>
      <c r="D418" s="152" t="s">
        <v>316</v>
      </c>
      <c r="F418" s="153" t="s">
        <v>5188</v>
      </c>
      <c r="I418" s="154"/>
      <c r="L418" s="33"/>
      <c r="M418" s="155"/>
      <c r="T418" s="57"/>
      <c r="AT418" s="18" t="s">
        <v>316</v>
      </c>
      <c r="AU418" s="18" t="s">
        <v>82</v>
      </c>
    </row>
    <row r="419" spans="2:65" s="1" customFormat="1" ht="24.2" customHeight="1">
      <c r="B419" s="33"/>
      <c r="C419" s="139" t="s">
        <v>1053</v>
      </c>
      <c r="D419" s="139" t="s">
        <v>309</v>
      </c>
      <c r="E419" s="140" t="s">
        <v>5202</v>
      </c>
      <c r="F419" s="141" t="s">
        <v>5203</v>
      </c>
      <c r="G419" s="142" t="s">
        <v>5204</v>
      </c>
      <c r="H419" s="216"/>
      <c r="I419" s="144"/>
      <c r="J419" s="145">
        <f>ROUND(I419*H419,2)</f>
        <v>0</v>
      </c>
      <c r="K419" s="141" t="s">
        <v>313</v>
      </c>
      <c r="L419" s="33"/>
      <c r="M419" s="146" t="s">
        <v>1</v>
      </c>
      <c r="N419" s="147" t="s">
        <v>40</v>
      </c>
      <c r="P419" s="148">
        <f>O419*H419</f>
        <v>0</v>
      </c>
      <c r="Q419" s="148">
        <v>0</v>
      </c>
      <c r="R419" s="148">
        <f>Q419*H419</f>
        <v>0</v>
      </c>
      <c r="S419" s="148">
        <v>0</v>
      </c>
      <c r="T419" s="149">
        <f>S419*H419</f>
        <v>0</v>
      </c>
      <c r="AR419" s="150" t="s">
        <v>417</v>
      </c>
      <c r="AT419" s="150" t="s">
        <v>309</v>
      </c>
      <c r="AU419" s="150" t="s">
        <v>82</v>
      </c>
      <c r="AY419" s="18" t="s">
        <v>307</v>
      </c>
      <c r="BE419" s="151">
        <f>IF(N419="základní",J419,0)</f>
        <v>0</v>
      </c>
      <c r="BF419" s="151">
        <f>IF(N419="snížená",J419,0)</f>
        <v>0</v>
      </c>
      <c r="BG419" s="151">
        <f>IF(N419="zákl. přenesená",J419,0)</f>
        <v>0</v>
      </c>
      <c r="BH419" s="151">
        <f>IF(N419="sníž. přenesená",J419,0)</f>
        <v>0</v>
      </c>
      <c r="BI419" s="151">
        <f>IF(N419="nulová",J419,0)</f>
        <v>0</v>
      </c>
      <c r="BJ419" s="18" t="s">
        <v>82</v>
      </c>
      <c r="BK419" s="151">
        <f>ROUND(I419*H419,2)</f>
        <v>0</v>
      </c>
      <c r="BL419" s="18" t="s">
        <v>417</v>
      </c>
      <c r="BM419" s="150" t="s">
        <v>5534</v>
      </c>
    </row>
    <row r="420" spans="2:65" s="1" customFormat="1" ht="29.25">
      <c r="B420" s="33"/>
      <c r="D420" s="152" t="s">
        <v>316</v>
      </c>
      <c r="F420" s="153" t="s">
        <v>5206</v>
      </c>
      <c r="I420" s="154"/>
      <c r="L420" s="33"/>
      <c r="M420" s="155"/>
      <c r="T420" s="57"/>
      <c r="AT420" s="18" t="s">
        <v>316</v>
      </c>
      <c r="AU420" s="18" t="s">
        <v>82</v>
      </c>
    </row>
    <row r="421" spans="2:65" s="1" customFormat="1" ht="24.2" customHeight="1">
      <c r="B421" s="33"/>
      <c r="C421" s="139" t="s">
        <v>1162</v>
      </c>
      <c r="D421" s="139" t="s">
        <v>309</v>
      </c>
      <c r="E421" s="140" t="s">
        <v>5207</v>
      </c>
      <c r="F421" s="141" t="s">
        <v>5208</v>
      </c>
      <c r="G421" s="142" t="s">
        <v>5204</v>
      </c>
      <c r="H421" s="216"/>
      <c r="I421" s="144"/>
      <c r="J421" s="145">
        <f>ROUND(I421*H421,2)</f>
        <v>0</v>
      </c>
      <c r="K421" s="141" t="s">
        <v>313</v>
      </c>
      <c r="L421" s="33"/>
      <c r="M421" s="146" t="s">
        <v>1</v>
      </c>
      <c r="N421" s="147" t="s">
        <v>40</v>
      </c>
      <c r="P421" s="148">
        <f>O421*H421</f>
        <v>0</v>
      </c>
      <c r="Q421" s="148">
        <v>0</v>
      </c>
      <c r="R421" s="148">
        <f>Q421*H421</f>
        <v>0</v>
      </c>
      <c r="S421" s="148">
        <v>0</v>
      </c>
      <c r="T421" s="149">
        <f>S421*H421</f>
        <v>0</v>
      </c>
      <c r="AR421" s="150" t="s">
        <v>417</v>
      </c>
      <c r="AT421" s="150" t="s">
        <v>309</v>
      </c>
      <c r="AU421" s="150" t="s">
        <v>82</v>
      </c>
      <c r="AY421" s="18" t="s">
        <v>307</v>
      </c>
      <c r="BE421" s="151">
        <f>IF(N421="základní",J421,0)</f>
        <v>0</v>
      </c>
      <c r="BF421" s="151">
        <f>IF(N421="snížená",J421,0)</f>
        <v>0</v>
      </c>
      <c r="BG421" s="151">
        <f>IF(N421="zákl. přenesená",J421,0)</f>
        <v>0</v>
      </c>
      <c r="BH421" s="151">
        <f>IF(N421="sníž. přenesená",J421,0)</f>
        <v>0</v>
      </c>
      <c r="BI421" s="151">
        <f>IF(N421="nulová",J421,0)</f>
        <v>0</v>
      </c>
      <c r="BJ421" s="18" t="s">
        <v>82</v>
      </c>
      <c r="BK421" s="151">
        <f>ROUND(I421*H421,2)</f>
        <v>0</v>
      </c>
      <c r="BL421" s="18" t="s">
        <v>417</v>
      </c>
      <c r="BM421" s="150" t="s">
        <v>5535</v>
      </c>
    </row>
    <row r="422" spans="2:65" s="1" customFormat="1" ht="29.25">
      <c r="B422" s="33"/>
      <c r="D422" s="152" t="s">
        <v>316</v>
      </c>
      <c r="F422" s="153" t="s">
        <v>5210</v>
      </c>
      <c r="I422" s="154"/>
      <c r="L422" s="33"/>
      <c r="M422" s="155"/>
      <c r="T422" s="57"/>
      <c r="AT422" s="18" t="s">
        <v>316</v>
      </c>
      <c r="AU422" s="18" t="s">
        <v>82</v>
      </c>
    </row>
    <row r="423" spans="2:65" s="1" customFormat="1" ht="24.2" customHeight="1">
      <c r="B423" s="33"/>
      <c r="C423" s="139" t="s">
        <v>1059</v>
      </c>
      <c r="D423" s="139" t="s">
        <v>309</v>
      </c>
      <c r="E423" s="140" t="s">
        <v>5211</v>
      </c>
      <c r="F423" s="141" t="s">
        <v>5212</v>
      </c>
      <c r="G423" s="142" t="s">
        <v>5204</v>
      </c>
      <c r="H423" s="216"/>
      <c r="I423" s="144"/>
      <c r="J423" s="145">
        <f>ROUND(I423*H423,2)</f>
        <v>0</v>
      </c>
      <c r="K423" s="141" t="s">
        <v>313</v>
      </c>
      <c r="L423" s="33"/>
      <c r="M423" s="146" t="s">
        <v>1</v>
      </c>
      <c r="N423" s="147" t="s">
        <v>40</v>
      </c>
      <c r="P423" s="148">
        <f>O423*H423</f>
        <v>0</v>
      </c>
      <c r="Q423" s="148">
        <v>0</v>
      </c>
      <c r="R423" s="148">
        <f>Q423*H423</f>
        <v>0</v>
      </c>
      <c r="S423" s="148">
        <v>0</v>
      </c>
      <c r="T423" s="149">
        <f>S423*H423</f>
        <v>0</v>
      </c>
      <c r="AR423" s="150" t="s">
        <v>417</v>
      </c>
      <c r="AT423" s="150" t="s">
        <v>309</v>
      </c>
      <c r="AU423" s="150" t="s">
        <v>82</v>
      </c>
      <c r="AY423" s="18" t="s">
        <v>307</v>
      </c>
      <c r="BE423" s="151">
        <f>IF(N423="základní",J423,0)</f>
        <v>0</v>
      </c>
      <c r="BF423" s="151">
        <f>IF(N423="snížená",J423,0)</f>
        <v>0</v>
      </c>
      <c r="BG423" s="151">
        <f>IF(N423="zákl. přenesená",J423,0)</f>
        <v>0</v>
      </c>
      <c r="BH423" s="151">
        <f>IF(N423="sníž. přenesená",J423,0)</f>
        <v>0</v>
      </c>
      <c r="BI423" s="151">
        <f>IF(N423="nulová",J423,0)</f>
        <v>0</v>
      </c>
      <c r="BJ423" s="18" t="s">
        <v>82</v>
      </c>
      <c r="BK423" s="151">
        <f>ROUND(I423*H423,2)</f>
        <v>0</v>
      </c>
      <c r="BL423" s="18" t="s">
        <v>417</v>
      </c>
      <c r="BM423" s="150" t="s">
        <v>5536</v>
      </c>
    </row>
    <row r="424" spans="2:65" s="1" customFormat="1" ht="29.25">
      <c r="B424" s="33"/>
      <c r="D424" s="152" t="s">
        <v>316</v>
      </c>
      <c r="F424" s="153" t="s">
        <v>5214</v>
      </c>
      <c r="I424" s="154"/>
      <c r="L424" s="33"/>
      <c r="M424" s="155"/>
      <c r="T424" s="57"/>
      <c r="AT424" s="18" t="s">
        <v>316</v>
      </c>
      <c r="AU424" s="18" t="s">
        <v>82</v>
      </c>
    </row>
    <row r="425" spans="2:65" s="1" customFormat="1" ht="24.2" customHeight="1">
      <c r="B425" s="33"/>
      <c r="C425" s="139" t="s">
        <v>1068</v>
      </c>
      <c r="D425" s="139" t="s">
        <v>309</v>
      </c>
      <c r="E425" s="140" t="s">
        <v>5215</v>
      </c>
      <c r="F425" s="141" t="s">
        <v>5216</v>
      </c>
      <c r="G425" s="142" t="s">
        <v>5204</v>
      </c>
      <c r="H425" s="216"/>
      <c r="I425" s="144"/>
      <c r="J425" s="145">
        <f>ROUND(I425*H425,2)</f>
        <v>0</v>
      </c>
      <c r="K425" s="141" t="s">
        <v>313</v>
      </c>
      <c r="L425" s="33"/>
      <c r="M425" s="146" t="s">
        <v>1</v>
      </c>
      <c r="N425" s="147" t="s">
        <v>40</v>
      </c>
      <c r="P425" s="148">
        <f>O425*H425</f>
        <v>0</v>
      </c>
      <c r="Q425" s="148">
        <v>0</v>
      </c>
      <c r="R425" s="148">
        <f>Q425*H425</f>
        <v>0</v>
      </c>
      <c r="S425" s="148">
        <v>0</v>
      </c>
      <c r="T425" s="149">
        <f>S425*H425</f>
        <v>0</v>
      </c>
      <c r="AR425" s="150" t="s">
        <v>417</v>
      </c>
      <c r="AT425" s="150" t="s">
        <v>309</v>
      </c>
      <c r="AU425" s="150" t="s">
        <v>82</v>
      </c>
      <c r="AY425" s="18" t="s">
        <v>307</v>
      </c>
      <c r="BE425" s="151">
        <f>IF(N425="základní",J425,0)</f>
        <v>0</v>
      </c>
      <c r="BF425" s="151">
        <f>IF(N425="snížená",J425,0)</f>
        <v>0</v>
      </c>
      <c r="BG425" s="151">
        <f>IF(N425="zákl. přenesená",J425,0)</f>
        <v>0</v>
      </c>
      <c r="BH425" s="151">
        <f>IF(N425="sníž. přenesená",J425,0)</f>
        <v>0</v>
      </c>
      <c r="BI425" s="151">
        <f>IF(N425="nulová",J425,0)</f>
        <v>0</v>
      </c>
      <c r="BJ425" s="18" t="s">
        <v>82</v>
      </c>
      <c r="BK425" s="151">
        <f>ROUND(I425*H425,2)</f>
        <v>0</v>
      </c>
      <c r="BL425" s="18" t="s">
        <v>417</v>
      </c>
      <c r="BM425" s="150" t="s">
        <v>5537</v>
      </c>
    </row>
    <row r="426" spans="2:65" s="1" customFormat="1" ht="29.25">
      <c r="B426" s="33"/>
      <c r="D426" s="152" t="s">
        <v>316</v>
      </c>
      <c r="F426" s="153" t="s">
        <v>5218</v>
      </c>
      <c r="I426" s="154"/>
      <c r="L426" s="33"/>
      <c r="M426" s="155"/>
      <c r="T426" s="57"/>
      <c r="AT426" s="18" t="s">
        <v>316</v>
      </c>
      <c r="AU426" s="18" t="s">
        <v>82</v>
      </c>
    </row>
    <row r="427" spans="2:65" s="1" customFormat="1" ht="24.2" customHeight="1">
      <c r="B427" s="33"/>
      <c r="C427" s="139" t="s">
        <v>1074</v>
      </c>
      <c r="D427" s="139" t="s">
        <v>309</v>
      </c>
      <c r="E427" s="140" t="s">
        <v>5219</v>
      </c>
      <c r="F427" s="141" t="s">
        <v>5220</v>
      </c>
      <c r="G427" s="142" t="s">
        <v>5204</v>
      </c>
      <c r="H427" s="216"/>
      <c r="I427" s="144"/>
      <c r="J427" s="145">
        <f>ROUND(I427*H427,2)</f>
        <v>0</v>
      </c>
      <c r="K427" s="141" t="s">
        <v>313</v>
      </c>
      <c r="L427" s="33"/>
      <c r="M427" s="146" t="s">
        <v>1</v>
      </c>
      <c r="N427" s="147" t="s">
        <v>40</v>
      </c>
      <c r="P427" s="148">
        <f>O427*H427</f>
        <v>0</v>
      </c>
      <c r="Q427" s="148">
        <v>0</v>
      </c>
      <c r="R427" s="148">
        <f>Q427*H427</f>
        <v>0</v>
      </c>
      <c r="S427" s="148">
        <v>0</v>
      </c>
      <c r="T427" s="149">
        <f>S427*H427</f>
        <v>0</v>
      </c>
      <c r="AR427" s="150" t="s">
        <v>417</v>
      </c>
      <c r="AT427" s="150" t="s">
        <v>309</v>
      </c>
      <c r="AU427" s="150" t="s">
        <v>82</v>
      </c>
      <c r="AY427" s="18" t="s">
        <v>307</v>
      </c>
      <c r="BE427" s="151">
        <f>IF(N427="základní",J427,0)</f>
        <v>0</v>
      </c>
      <c r="BF427" s="151">
        <f>IF(N427="snížená",J427,0)</f>
        <v>0</v>
      </c>
      <c r="BG427" s="151">
        <f>IF(N427="zákl. přenesená",J427,0)</f>
        <v>0</v>
      </c>
      <c r="BH427" s="151">
        <f>IF(N427="sníž. přenesená",J427,0)</f>
        <v>0</v>
      </c>
      <c r="BI427" s="151">
        <f>IF(N427="nulová",J427,0)</f>
        <v>0</v>
      </c>
      <c r="BJ427" s="18" t="s">
        <v>82</v>
      </c>
      <c r="BK427" s="151">
        <f>ROUND(I427*H427,2)</f>
        <v>0</v>
      </c>
      <c r="BL427" s="18" t="s">
        <v>417</v>
      </c>
      <c r="BM427" s="150" t="s">
        <v>5538</v>
      </c>
    </row>
    <row r="428" spans="2:65" s="1" customFormat="1" ht="29.25">
      <c r="B428" s="33"/>
      <c r="D428" s="152" t="s">
        <v>316</v>
      </c>
      <c r="F428" s="153" t="s">
        <v>5222</v>
      </c>
      <c r="I428" s="154"/>
      <c r="L428" s="33"/>
      <c r="M428" s="155"/>
      <c r="T428" s="57"/>
      <c r="AT428" s="18" t="s">
        <v>316</v>
      </c>
      <c r="AU428" s="18" t="s">
        <v>82</v>
      </c>
    </row>
    <row r="429" spans="2:65" s="1" customFormat="1" ht="16.5" customHeight="1">
      <c r="B429" s="33"/>
      <c r="C429" s="139" t="s">
        <v>1079</v>
      </c>
      <c r="D429" s="139" t="s">
        <v>309</v>
      </c>
      <c r="E429" s="140" t="s">
        <v>5223</v>
      </c>
      <c r="F429" s="141" t="s">
        <v>5224</v>
      </c>
      <c r="G429" s="142" t="s">
        <v>405</v>
      </c>
      <c r="H429" s="143">
        <v>1</v>
      </c>
      <c r="I429" s="144"/>
      <c r="J429" s="145">
        <f>ROUND(I429*H429,2)</f>
        <v>0</v>
      </c>
      <c r="K429" s="141" t="s">
        <v>1</v>
      </c>
      <c r="L429" s="33"/>
      <c r="M429" s="146" t="s">
        <v>1</v>
      </c>
      <c r="N429" s="147" t="s">
        <v>40</v>
      </c>
      <c r="P429" s="148">
        <f>O429*H429</f>
        <v>0</v>
      </c>
      <c r="Q429" s="148">
        <v>0</v>
      </c>
      <c r="R429" s="148">
        <f>Q429*H429</f>
        <v>0</v>
      </c>
      <c r="S429" s="148">
        <v>0</v>
      </c>
      <c r="T429" s="149">
        <f>S429*H429</f>
        <v>0</v>
      </c>
      <c r="AR429" s="150" t="s">
        <v>417</v>
      </c>
      <c r="AT429" s="150" t="s">
        <v>309</v>
      </c>
      <c r="AU429" s="150" t="s">
        <v>82</v>
      </c>
      <c r="AY429" s="18" t="s">
        <v>307</v>
      </c>
      <c r="BE429" s="151">
        <f>IF(N429="základní",J429,0)</f>
        <v>0</v>
      </c>
      <c r="BF429" s="151">
        <f>IF(N429="snížená",J429,0)</f>
        <v>0</v>
      </c>
      <c r="BG429" s="151">
        <f>IF(N429="zákl. přenesená",J429,0)</f>
        <v>0</v>
      </c>
      <c r="BH429" s="151">
        <f>IF(N429="sníž. přenesená",J429,0)</f>
        <v>0</v>
      </c>
      <c r="BI429" s="151">
        <f>IF(N429="nulová",J429,0)</f>
        <v>0</v>
      </c>
      <c r="BJ429" s="18" t="s">
        <v>82</v>
      </c>
      <c r="BK429" s="151">
        <f>ROUND(I429*H429,2)</f>
        <v>0</v>
      </c>
      <c r="BL429" s="18" t="s">
        <v>417</v>
      </c>
      <c r="BM429" s="150" t="s">
        <v>5539</v>
      </c>
    </row>
    <row r="430" spans="2:65" s="1" customFormat="1" ht="16.5" customHeight="1">
      <c r="B430" s="33"/>
      <c r="C430" s="139" t="s">
        <v>1084</v>
      </c>
      <c r="D430" s="139" t="s">
        <v>309</v>
      </c>
      <c r="E430" s="140" t="s">
        <v>5226</v>
      </c>
      <c r="F430" s="141" t="s">
        <v>5227</v>
      </c>
      <c r="G430" s="142" t="s">
        <v>5228</v>
      </c>
      <c r="H430" s="143">
        <v>1</v>
      </c>
      <c r="I430" s="144"/>
      <c r="J430" s="145">
        <f>ROUND(I430*H430,2)</f>
        <v>0</v>
      </c>
      <c r="K430" s="141" t="s">
        <v>1</v>
      </c>
      <c r="L430" s="33"/>
      <c r="M430" s="146" t="s">
        <v>1</v>
      </c>
      <c r="N430" s="147" t="s">
        <v>40</v>
      </c>
      <c r="P430" s="148">
        <f>O430*H430</f>
        <v>0</v>
      </c>
      <c r="Q430" s="148">
        <v>0</v>
      </c>
      <c r="R430" s="148">
        <f>Q430*H430</f>
        <v>0</v>
      </c>
      <c r="S430" s="148">
        <v>0</v>
      </c>
      <c r="T430" s="149">
        <f>S430*H430</f>
        <v>0</v>
      </c>
      <c r="AR430" s="150" t="s">
        <v>417</v>
      </c>
      <c r="AT430" s="150" t="s">
        <v>309</v>
      </c>
      <c r="AU430" s="150" t="s">
        <v>82</v>
      </c>
      <c r="AY430" s="18" t="s">
        <v>307</v>
      </c>
      <c r="BE430" s="151">
        <f>IF(N430="základní",J430,0)</f>
        <v>0</v>
      </c>
      <c r="BF430" s="151">
        <f>IF(N430="snížená",J430,0)</f>
        <v>0</v>
      </c>
      <c r="BG430" s="151">
        <f>IF(N430="zákl. přenesená",J430,0)</f>
        <v>0</v>
      </c>
      <c r="BH430" s="151">
        <f>IF(N430="sníž. přenesená",J430,0)</f>
        <v>0</v>
      </c>
      <c r="BI430" s="151">
        <f>IF(N430="nulová",J430,0)</f>
        <v>0</v>
      </c>
      <c r="BJ430" s="18" t="s">
        <v>82</v>
      </c>
      <c r="BK430" s="151">
        <f>ROUND(I430*H430,2)</f>
        <v>0</v>
      </c>
      <c r="BL430" s="18" t="s">
        <v>417</v>
      </c>
      <c r="BM430" s="150" t="s">
        <v>5540</v>
      </c>
    </row>
    <row r="431" spans="2:65" s="1" customFormat="1" ht="11.25">
      <c r="B431" s="33"/>
      <c r="D431" s="152" t="s">
        <v>316</v>
      </c>
      <c r="F431" s="153" t="s">
        <v>5227</v>
      </c>
      <c r="I431" s="154"/>
      <c r="L431" s="33"/>
      <c r="M431" s="155"/>
      <c r="T431" s="57"/>
      <c r="AT431" s="18" t="s">
        <v>316</v>
      </c>
      <c r="AU431" s="18" t="s">
        <v>82</v>
      </c>
    </row>
    <row r="432" spans="2:65" s="1" customFormat="1" ht="16.5" customHeight="1">
      <c r="B432" s="33"/>
      <c r="C432" s="139" t="s">
        <v>1089</v>
      </c>
      <c r="D432" s="139" t="s">
        <v>309</v>
      </c>
      <c r="E432" s="140" t="s">
        <v>5230</v>
      </c>
      <c r="F432" s="141" t="s">
        <v>5231</v>
      </c>
      <c r="G432" s="142" t="s">
        <v>5228</v>
      </c>
      <c r="H432" s="143">
        <v>1</v>
      </c>
      <c r="I432" s="144"/>
      <c r="J432" s="145">
        <f>ROUND(I432*H432,2)</f>
        <v>0</v>
      </c>
      <c r="K432" s="141" t="s">
        <v>1</v>
      </c>
      <c r="L432" s="33"/>
      <c r="M432" s="146" t="s">
        <v>1</v>
      </c>
      <c r="N432" s="147" t="s">
        <v>40</v>
      </c>
      <c r="P432" s="148">
        <f>O432*H432</f>
        <v>0</v>
      </c>
      <c r="Q432" s="148">
        <v>0</v>
      </c>
      <c r="R432" s="148">
        <f>Q432*H432</f>
        <v>0</v>
      </c>
      <c r="S432" s="148">
        <v>0</v>
      </c>
      <c r="T432" s="149">
        <f>S432*H432</f>
        <v>0</v>
      </c>
      <c r="AR432" s="150" t="s">
        <v>417</v>
      </c>
      <c r="AT432" s="150" t="s">
        <v>309</v>
      </c>
      <c r="AU432" s="150" t="s">
        <v>82</v>
      </c>
      <c r="AY432" s="18" t="s">
        <v>307</v>
      </c>
      <c r="BE432" s="151">
        <f>IF(N432="základní",J432,0)</f>
        <v>0</v>
      </c>
      <c r="BF432" s="151">
        <f>IF(N432="snížená",J432,0)</f>
        <v>0</v>
      </c>
      <c r="BG432" s="151">
        <f>IF(N432="zákl. přenesená",J432,0)</f>
        <v>0</v>
      </c>
      <c r="BH432" s="151">
        <f>IF(N432="sníž. přenesená",J432,0)</f>
        <v>0</v>
      </c>
      <c r="BI432" s="151">
        <f>IF(N432="nulová",J432,0)</f>
        <v>0</v>
      </c>
      <c r="BJ432" s="18" t="s">
        <v>82</v>
      </c>
      <c r="BK432" s="151">
        <f>ROUND(I432*H432,2)</f>
        <v>0</v>
      </c>
      <c r="BL432" s="18" t="s">
        <v>417</v>
      </c>
      <c r="BM432" s="150" t="s">
        <v>5541</v>
      </c>
    </row>
    <row r="433" spans="2:65" s="1" customFormat="1" ht="11.25">
      <c r="B433" s="33"/>
      <c r="D433" s="152" t="s">
        <v>316</v>
      </c>
      <c r="F433" s="153" t="s">
        <v>5231</v>
      </c>
      <c r="I433" s="154"/>
      <c r="L433" s="33"/>
      <c r="M433" s="155"/>
      <c r="T433" s="57"/>
      <c r="AT433" s="18" t="s">
        <v>316</v>
      </c>
      <c r="AU433" s="18" t="s">
        <v>82</v>
      </c>
    </row>
    <row r="434" spans="2:65" s="1" customFormat="1" ht="16.5" customHeight="1">
      <c r="B434" s="33"/>
      <c r="C434" s="139" t="s">
        <v>1097</v>
      </c>
      <c r="D434" s="139" t="s">
        <v>309</v>
      </c>
      <c r="E434" s="140" t="s">
        <v>5233</v>
      </c>
      <c r="F434" s="141" t="s">
        <v>5234</v>
      </c>
      <c r="G434" s="142" t="s">
        <v>5228</v>
      </c>
      <c r="H434" s="143">
        <v>1</v>
      </c>
      <c r="I434" s="144"/>
      <c r="J434" s="145">
        <f>ROUND(I434*H434,2)</f>
        <v>0</v>
      </c>
      <c r="K434" s="141" t="s">
        <v>1</v>
      </c>
      <c r="L434" s="33"/>
      <c r="M434" s="146" t="s">
        <v>1</v>
      </c>
      <c r="N434" s="147" t="s">
        <v>40</v>
      </c>
      <c r="P434" s="148">
        <f>O434*H434</f>
        <v>0</v>
      </c>
      <c r="Q434" s="148">
        <v>0</v>
      </c>
      <c r="R434" s="148">
        <f>Q434*H434</f>
        <v>0</v>
      </c>
      <c r="S434" s="148">
        <v>0</v>
      </c>
      <c r="T434" s="149">
        <f>S434*H434</f>
        <v>0</v>
      </c>
      <c r="AR434" s="150" t="s">
        <v>417</v>
      </c>
      <c r="AT434" s="150" t="s">
        <v>309</v>
      </c>
      <c r="AU434" s="150" t="s">
        <v>82</v>
      </c>
      <c r="AY434" s="18" t="s">
        <v>307</v>
      </c>
      <c r="BE434" s="151">
        <f>IF(N434="základní",J434,0)</f>
        <v>0</v>
      </c>
      <c r="BF434" s="151">
        <f>IF(N434="snížená",J434,0)</f>
        <v>0</v>
      </c>
      <c r="BG434" s="151">
        <f>IF(N434="zákl. přenesená",J434,0)</f>
        <v>0</v>
      </c>
      <c r="BH434" s="151">
        <f>IF(N434="sníž. přenesená",J434,0)</f>
        <v>0</v>
      </c>
      <c r="BI434" s="151">
        <f>IF(N434="nulová",J434,0)</f>
        <v>0</v>
      </c>
      <c r="BJ434" s="18" t="s">
        <v>82</v>
      </c>
      <c r="BK434" s="151">
        <f>ROUND(I434*H434,2)</f>
        <v>0</v>
      </c>
      <c r="BL434" s="18" t="s">
        <v>417</v>
      </c>
      <c r="BM434" s="150" t="s">
        <v>5542</v>
      </c>
    </row>
    <row r="435" spans="2:65" s="1" customFormat="1" ht="107.25">
      <c r="B435" s="33"/>
      <c r="D435" s="152" t="s">
        <v>316</v>
      </c>
      <c r="F435" s="153" t="s">
        <v>5236</v>
      </c>
      <c r="I435" s="154"/>
      <c r="L435" s="33"/>
      <c r="M435" s="155"/>
      <c r="T435" s="57"/>
      <c r="AT435" s="18" t="s">
        <v>316</v>
      </c>
      <c r="AU435" s="18" t="s">
        <v>82</v>
      </c>
    </row>
    <row r="436" spans="2:65" s="1" customFormat="1" ht="16.5" customHeight="1">
      <c r="B436" s="33"/>
      <c r="C436" s="139" t="s">
        <v>1100</v>
      </c>
      <c r="D436" s="139" t="s">
        <v>309</v>
      </c>
      <c r="E436" s="140" t="s">
        <v>5237</v>
      </c>
      <c r="F436" s="141" t="s">
        <v>5238</v>
      </c>
      <c r="G436" s="142" t="s">
        <v>5204</v>
      </c>
      <c r="H436" s="216"/>
      <c r="I436" s="144"/>
      <c r="J436" s="145">
        <f>ROUND(I436*H436,2)</f>
        <v>0</v>
      </c>
      <c r="K436" s="141" t="s">
        <v>1</v>
      </c>
      <c r="L436" s="33"/>
      <c r="M436" s="146" t="s">
        <v>1</v>
      </c>
      <c r="N436" s="147" t="s">
        <v>40</v>
      </c>
      <c r="P436" s="148">
        <f>O436*H436</f>
        <v>0</v>
      </c>
      <c r="Q436" s="148">
        <v>0</v>
      </c>
      <c r="R436" s="148">
        <f>Q436*H436</f>
        <v>0</v>
      </c>
      <c r="S436" s="148">
        <v>0</v>
      </c>
      <c r="T436" s="149">
        <f>S436*H436</f>
        <v>0</v>
      </c>
      <c r="AR436" s="150" t="s">
        <v>417</v>
      </c>
      <c r="AT436" s="150" t="s">
        <v>309</v>
      </c>
      <c r="AU436" s="150" t="s">
        <v>82</v>
      </c>
      <c r="AY436" s="18" t="s">
        <v>307</v>
      </c>
      <c r="BE436" s="151">
        <f>IF(N436="základní",J436,0)</f>
        <v>0</v>
      </c>
      <c r="BF436" s="151">
        <f>IF(N436="snížená",J436,0)</f>
        <v>0</v>
      </c>
      <c r="BG436" s="151">
        <f>IF(N436="zákl. přenesená",J436,0)</f>
        <v>0</v>
      </c>
      <c r="BH436" s="151">
        <f>IF(N436="sníž. přenesená",J436,0)</f>
        <v>0</v>
      </c>
      <c r="BI436" s="151">
        <f>IF(N436="nulová",J436,0)</f>
        <v>0</v>
      </c>
      <c r="BJ436" s="18" t="s">
        <v>82</v>
      </c>
      <c r="BK436" s="151">
        <f>ROUND(I436*H436,2)</f>
        <v>0</v>
      </c>
      <c r="BL436" s="18" t="s">
        <v>417</v>
      </c>
      <c r="BM436" s="150" t="s">
        <v>5543</v>
      </c>
    </row>
    <row r="437" spans="2:65" s="1" customFormat="1" ht="11.25">
      <c r="B437" s="33"/>
      <c r="D437" s="152" t="s">
        <v>316</v>
      </c>
      <c r="F437" s="153" t="s">
        <v>5238</v>
      </c>
      <c r="I437" s="154"/>
      <c r="L437" s="33"/>
      <c r="M437" s="155"/>
      <c r="T437" s="57"/>
      <c r="AT437" s="18" t="s">
        <v>316</v>
      </c>
      <c r="AU437" s="18" t="s">
        <v>82</v>
      </c>
    </row>
    <row r="438" spans="2:65" s="1" customFormat="1" ht="21.75" customHeight="1">
      <c r="B438" s="33"/>
      <c r="C438" s="139" t="s">
        <v>198</v>
      </c>
      <c r="D438" s="139" t="s">
        <v>309</v>
      </c>
      <c r="E438" s="140" t="s">
        <v>5240</v>
      </c>
      <c r="F438" s="141" t="s">
        <v>5241</v>
      </c>
      <c r="G438" s="142" t="s">
        <v>5242</v>
      </c>
      <c r="H438" s="143">
        <v>72</v>
      </c>
      <c r="I438" s="144"/>
      <c r="J438" s="145">
        <f>ROUND(I438*H438,2)</f>
        <v>0</v>
      </c>
      <c r="K438" s="141" t="s">
        <v>1</v>
      </c>
      <c r="L438" s="33"/>
      <c r="M438" s="146" t="s">
        <v>1</v>
      </c>
      <c r="N438" s="147" t="s">
        <v>40</v>
      </c>
      <c r="P438" s="148">
        <f>O438*H438</f>
        <v>0</v>
      </c>
      <c r="Q438" s="148">
        <v>0</v>
      </c>
      <c r="R438" s="148">
        <f>Q438*H438</f>
        <v>0</v>
      </c>
      <c r="S438" s="148">
        <v>0</v>
      </c>
      <c r="T438" s="149">
        <f>S438*H438</f>
        <v>0</v>
      </c>
      <c r="AR438" s="150" t="s">
        <v>417</v>
      </c>
      <c r="AT438" s="150" t="s">
        <v>309</v>
      </c>
      <c r="AU438" s="150" t="s">
        <v>82</v>
      </c>
      <c r="AY438" s="18" t="s">
        <v>307</v>
      </c>
      <c r="BE438" s="151">
        <f>IF(N438="základní",J438,0)</f>
        <v>0</v>
      </c>
      <c r="BF438" s="151">
        <f>IF(N438="snížená",J438,0)</f>
        <v>0</v>
      </c>
      <c r="BG438" s="151">
        <f>IF(N438="zákl. přenesená",J438,0)</f>
        <v>0</v>
      </c>
      <c r="BH438" s="151">
        <f>IF(N438="sníž. přenesená",J438,0)</f>
        <v>0</v>
      </c>
      <c r="BI438" s="151">
        <f>IF(N438="nulová",J438,0)</f>
        <v>0</v>
      </c>
      <c r="BJ438" s="18" t="s">
        <v>82</v>
      </c>
      <c r="BK438" s="151">
        <f>ROUND(I438*H438,2)</f>
        <v>0</v>
      </c>
      <c r="BL438" s="18" t="s">
        <v>417</v>
      </c>
      <c r="BM438" s="150" t="s">
        <v>5544</v>
      </c>
    </row>
    <row r="439" spans="2:65" s="1" customFormat="1" ht="11.25">
      <c r="B439" s="33"/>
      <c r="D439" s="152" t="s">
        <v>316</v>
      </c>
      <c r="F439" s="153" t="s">
        <v>5241</v>
      </c>
      <c r="I439" s="154"/>
      <c r="L439" s="33"/>
      <c r="M439" s="155"/>
      <c r="T439" s="57"/>
      <c r="AT439" s="18" t="s">
        <v>316</v>
      </c>
      <c r="AU439" s="18" t="s">
        <v>82</v>
      </c>
    </row>
    <row r="440" spans="2:65" s="1" customFormat="1" ht="44.25" customHeight="1">
      <c r="B440" s="33"/>
      <c r="C440" s="139" t="s">
        <v>1107</v>
      </c>
      <c r="D440" s="139" t="s">
        <v>309</v>
      </c>
      <c r="E440" s="140" t="s">
        <v>5244</v>
      </c>
      <c r="F440" s="141" t="s">
        <v>5245</v>
      </c>
      <c r="G440" s="142" t="s">
        <v>5204</v>
      </c>
      <c r="H440" s="216"/>
      <c r="I440" s="144"/>
      <c r="J440" s="145">
        <f>ROUND(I440*H440,2)</f>
        <v>0</v>
      </c>
      <c r="K440" s="141" t="s">
        <v>1</v>
      </c>
      <c r="L440" s="33"/>
      <c r="M440" s="146" t="s">
        <v>1</v>
      </c>
      <c r="N440" s="147" t="s">
        <v>40</v>
      </c>
      <c r="P440" s="148">
        <f>O440*H440</f>
        <v>0</v>
      </c>
      <c r="Q440" s="148">
        <v>0</v>
      </c>
      <c r="R440" s="148">
        <f>Q440*H440</f>
        <v>0</v>
      </c>
      <c r="S440" s="148">
        <v>0</v>
      </c>
      <c r="T440" s="149">
        <f>S440*H440</f>
        <v>0</v>
      </c>
      <c r="AR440" s="150" t="s">
        <v>417</v>
      </c>
      <c r="AT440" s="150" t="s">
        <v>309</v>
      </c>
      <c r="AU440" s="150" t="s">
        <v>82</v>
      </c>
      <c r="AY440" s="18" t="s">
        <v>307</v>
      </c>
      <c r="BE440" s="151">
        <f>IF(N440="základní",J440,0)</f>
        <v>0</v>
      </c>
      <c r="BF440" s="151">
        <f>IF(N440="snížená",J440,0)</f>
        <v>0</v>
      </c>
      <c r="BG440" s="151">
        <f>IF(N440="zákl. přenesená",J440,0)</f>
        <v>0</v>
      </c>
      <c r="BH440" s="151">
        <f>IF(N440="sníž. přenesená",J440,0)</f>
        <v>0</v>
      </c>
      <c r="BI440" s="151">
        <f>IF(N440="nulová",J440,0)</f>
        <v>0</v>
      </c>
      <c r="BJ440" s="18" t="s">
        <v>82</v>
      </c>
      <c r="BK440" s="151">
        <f>ROUND(I440*H440,2)</f>
        <v>0</v>
      </c>
      <c r="BL440" s="18" t="s">
        <v>417</v>
      </c>
      <c r="BM440" s="150" t="s">
        <v>5545</v>
      </c>
    </row>
    <row r="441" spans="2:65" s="1" customFormat="1" ht="29.25">
      <c r="B441" s="33"/>
      <c r="D441" s="152" t="s">
        <v>316</v>
      </c>
      <c r="F441" s="153" t="s">
        <v>5245</v>
      </c>
      <c r="I441" s="154"/>
      <c r="L441" s="33"/>
      <c r="M441" s="155"/>
      <c r="T441" s="57"/>
      <c r="AT441" s="18" t="s">
        <v>316</v>
      </c>
      <c r="AU441" s="18" t="s">
        <v>82</v>
      </c>
    </row>
    <row r="442" spans="2:65" s="1" customFormat="1" ht="16.5" customHeight="1">
      <c r="B442" s="33"/>
      <c r="C442" s="139" t="s">
        <v>1129</v>
      </c>
      <c r="D442" s="139" t="s">
        <v>309</v>
      </c>
      <c r="E442" s="140" t="s">
        <v>5546</v>
      </c>
      <c r="F442" s="141" t="s">
        <v>5547</v>
      </c>
      <c r="G442" s="142" t="s">
        <v>4747</v>
      </c>
      <c r="H442" s="143">
        <v>1</v>
      </c>
      <c r="I442" s="144"/>
      <c r="J442" s="145">
        <f>ROUND(I442*H442,2)</f>
        <v>0</v>
      </c>
      <c r="K442" s="141" t="s">
        <v>1</v>
      </c>
      <c r="L442" s="33"/>
      <c r="M442" s="146" t="s">
        <v>1</v>
      </c>
      <c r="N442" s="147" t="s">
        <v>40</v>
      </c>
      <c r="P442" s="148">
        <f>O442*H442</f>
        <v>0</v>
      </c>
      <c r="Q442" s="148">
        <v>0</v>
      </c>
      <c r="R442" s="148">
        <f>Q442*H442</f>
        <v>0</v>
      </c>
      <c r="S442" s="148">
        <v>0</v>
      </c>
      <c r="T442" s="149">
        <f>S442*H442</f>
        <v>0</v>
      </c>
      <c r="AR442" s="150" t="s">
        <v>417</v>
      </c>
      <c r="AT442" s="150" t="s">
        <v>309</v>
      </c>
      <c r="AU442" s="150" t="s">
        <v>82</v>
      </c>
      <c r="AY442" s="18" t="s">
        <v>307</v>
      </c>
      <c r="BE442" s="151">
        <f>IF(N442="základní",J442,0)</f>
        <v>0</v>
      </c>
      <c r="BF442" s="151">
        <f>IF(N442="snížená",J442,0)</f>
        <v>0</v>
      </c>
      <c r="BG442" s="151">
        <f>IF(N442="zákl. přenesená",J442,0)</f>
        <v>0</v>
      </c>
      <c r="BH442" s="151">
        <f>IF(N442="sníž. přenesená",J442,0)</f>
        <v>0</v>
      </c>
      <c r="BI442" s="151">
        <f>IF(N442="nulová",J442,0)</f>
        <v>0</v>
      </c>
      <c r="BJ442" s="18" t="s">
        <v>82</v>
      </c>
      <c r="BK442" s="151">
        <f>ROUND(I442*H442,2)</f>
        <v>0</v>
      </c>
      <c r="BL442" s="18" t="s">
        <v>417</v>
      </c>
      <c r="BM442" s="150" t="s">
        <v>5548</v>
      </c>
    </row>
    <row r="443" spans="2:65" s="1" customFormat="1" ht="11.25">
      <c r="B443" s="33"/>
      <c r="D443" s="152" t="s">
        <v>316</v>
      </c>
      <c r="F443" s="153" t="s">
        <v>5547</v>
      </c>
      <c r="I443" s="154"/>
      <c r="L443" s="33"/>
      <c r="M443" s="155"/>
      <c r="T443" s="57"/>
      <c r="AT443" s="18" t="s">
        <v>316</v>
      </c>
      <c r="AU443" s="18" t="s">
        <v>82</v>
      </c>
    </row>
    <row r="444" spans="2:65" s="1" customFormat="1" ht="21.75" customHeight="1">
      <c r="B444" s="33"/>
      <c r="C444" s="139" t="s">
        <v>1136</v>
      </c>
      <c r="D444" s="139" t="s">
        <v>309</v>
      </c>
      <c r="E444" s="140" t="s">
        <v>5247</v>
      </c>
      <c r="F444" s="141" t="s">
        <v>5248</v>
      </c>
      <c r="G444" s="142" t="s">
        <v>4747</v>
      </c>
      <c r="H444" s="143">
        <v>1</v>
      </c>
      <c r="I444" s="144"/>
      <c r="J444" s="145">
        <f>ROUND(I444*H444,2)</f>
        <v>0</v>
      </c>
      <c r="K444" s="141" t="s">
        <v>1</v>
      </c>
      <c r="L444" s="33"/>
      <c r="M444" s="146" t="s">
        <v>1</v>
      </c>
      <c r="N444" s="147" t="s">
        <v>40</v>
      </c>
      <c r="P444" s="148">
        <f>O444*H444</f>
        <v>0</v>
      </c>
      <c r="Q444" s="148">
        <v>0</v>
      </c>
      <c r="R444" s="148">
        <f>Q444*H444</f>
        <v>0</v>
      </c>
      <c r="S444" s="148">
        <v>0</v>
      </c>
      <c r="T444" s="149">
        <f>S444*H444</f>
        <v>0</v>
      </c>
      <c r="AR444" s="150" t="s">
        <v>417</v>
      </c>
      <c r="AT444" s="150" t="s">
        <v>309</v>
      </c>
      <c r="AU444" s="150" t="s">
        <v>82</v>
      </c>
      <c r="AY444" s="18" t="s">
        <v>307</v>
      </c>
      <c r="BE444" s="151">
        <f>IF(N444="základní",J444,0)</f>
        <v>0</v>
      </c>
      <c r="BF444" s="151">
        <f>IF(N444="snížená",J444,0)</f>
        <v>0</v>
      </c>
      <c r="BG444" s="151">
        <f>IF(N444="zákl. přenesená",J444,0)</f>
        <v>0</v>
      </c>
      <c r="BH444" s="151">
        <f>IF(N444="sníž. přenesená",J444,0)</f>
        <v>0</v>
      </c>
      <c r="BI444" s="151">
        <f>IF(N444="nulová",J444,0)</f>
        <v>0</v>
      </c>
      <c r="BJ444" s="18" t="s">
        <v>82</v>
      </c>
      <c r="BK444" s="151">
        <f>ROUND(I444*H444,2)</f>
        <v>0</v>
      </c>
      <c r="BL444" s="18" t="s">
        <v>417</v>
      </c>
      <c r="BM444" s="150" t="s">
        <v>5549</v>
      </c>
    </row>
    <row r="445" spans="2:65" s="1" customFormat="1" ht="11.25">
      <c r="B445" s="33"/>
      <c r="D445" s="152" t="s">
        <v>316</v>
      </c>
      <c r="F445" s="153" t="s">
        <v>5248</v>
      </c>
      <c r="I445" s="154"/>
      <c r="L445" s="33"/>
      <c r="M445" s="155"/>
      <c r="T445" s="57"/>
      <c r="AT445" s="18" t="s">
        <v>316</v>
      </c>
      <c r="AU445" s="18" t="s">
        <v>82</v>
      </c>
    </row>
    <row r="446" spans="2:65" s="1" customFormat="1" ht="19.5">
      <c r="B446" s="33"/>
      <c r="D446" s="152" t="s">
        <v>357</v>
      </c>
      <c r="F446" s="176" t="s">
        <v>5550</v>
      </c>
      <c r="I446" s="154"/>
      <c r="L446" s="33"/>
      <c r="M446" s="155"/>
      <c r="T446" s="57"/>
      <c r="AT446" s="18" t="s">
        <v>357</v>
      </c>
      <c r="AU446" s="18" t="s">
        <v>82</v>
      </c>
    </row>
    <row r="447" spans="2:65" s="1" customFormat="1" ht="16.5" customHeight="1">
      <c r="B447" s="33"/>
      <c r="C447" s="139" t="s">
        <v>1142</v>
      </c>
      <c r="D447" s="139" t="s">
        <v>309</v>
      </c>
      <c r="E447" s="140" t="s">
        <v>5251</v>
      </c>
      <c r="F447" s="141" t="s">
        <v>5252</v>
      </c>
      <c r="G447" s="142" t="s">
        <v>4747</v>
      </c>
      <c r="H447" s="143">
        <v>1</v>
      </c>
      <c r="I447" s="144"/>
      <c r="J447" s="145">
        <f>ROUND(I447*H447,2)</f>
        <v>0</v>
      </c>
      <c r="K447" s="141" t="s">
        <v>1</v>
      </c>
      <c r="L447" s="33"/>
      <c r="M447" s="146" t="s">
        <v>1</v>
      </c>
      <c r="N447" s="147" t="s">
        <v>40</v>
      </c>
      <c r="P447" s="148">
        <f>O447*H447</f>
        <v>0</v>
      </c>
      <c r="Q447" s="148">
        <v>0</v>
      </c>
      <c r="R447" s="148">
        <f>Q447*H447</f>
        <v>0</v>
      </c>
      <c r="S447" s="148">
        <v>0</v>
      </c>
      <c r="T447" s="149">
        <f>S447*H447</f>
        <v>0</v>
      </c>
      <c r="AR447" s="150" t="s">
        <v>417</v>
      </c>
      <c r="AT447" s="150" t="s">
        <v>309</v>
      </c>
      <c r="AU447" s="150" t="s">
        <v>82</v>
      </c>
      <c r="AY447" s="18" t="s">
        <v>307</v>
      </c>
      <c r="BE447" s="151">
        <f>IF(N447="základní",J447,0)</f>
        <v>0</v>
      </c>
      <c r="BF447" s="151">
        <f>IF(N447="snížená",J447,0)</f>
        <v>0</v>
      </c>
      <c r="BG447" s="151">
        <f>IF(N447="zákl. přenesená",J447,0)</f>
        <v>0</v>
      </c>
      <c r="BH447" s="151">
        <f>IF(N447="sníž. přenesená",J447,0)</f>
        <v>0</v>
      </c>
      <c r="BI447" s="151">
        <f>IF(N447="nulová",J447,0)</f>
        <v>0</v>
      </c>
      <c r="BJ447" s="18" t="s">
        <v>82</v>
      </c>
      <c r="BK447" s="151">
        <f>ROUND(I447*H447,2)</f>
        <v>0</v>
      </c>
      <c r="BL447" s="18" t="s">
        <v>417</v>
      </c>
      <c r="BM447" s="150" t="s">
        <v>5551</v>
      </c>
    </row>
    <row r="448" spans="2:65" s="1" customFormat="1" ht="11.25">
      <c r="B448" s="33"/>
      <c r="D448" s="152" t="s">
        <v>316</v>
      </c>
      <c r="F448" s="153" t="s">
        <v>5252</v>
      </c>
      <c r="I448" s="154"/>
      <c r="L448" s="33"/>
      <c r="M448" s="155"/>
      <c r="T448" s="57"/>
      <c r="AT448" s="18" t="s">
        <v>316</v>
      </c>
      <c r="AU448" s="18" t="s">
        <v>82</v>
      </c>
    </row>
    <row r="449" spans="2:65" s="1" customFormat="1" ht="16.5" customHeight="1">
      <c r="B449" s="33"/>
      <c r="C449" s="139" t="s">
        <v>1149</v>
      </c>
      <c r="D449" s="139" t="s">
        <v>309</v>
      </c>
      <c r="E449" s="140" t="s">
        <v>5254</v>
      </c>
      <c r="F449" s="141" t="s">
        <v>5255</v>
      </c>
      <c r="G449" s="142" t="s">
        <v>4747</v>
      </c>
      <c r="H449" s="143">
        <v>1</v>
      </c>
      <c r="I449" s="144"/>
      <c r="J449" s="145">
        <f>ROUND(I449*H449,2)</f>
        <v>0</v>
      </c>
      <c r="K449" s="141" t="s">
        <v>1</v>
      </c>
      <c r="L449" s="33"/>
      <c r="M449" s="146" t="s">
        <v>1</v>
      </c>
      <c r="N449" s="147" t="s">
        <v>40</v>
      </c>
      <c r="P449" s="148">
        <f>O449*H449</f>
        <v>0</v>
      </c>
      <c r="Q449" s="148">
        <v>0</v>
      </c>
      <c r="R449" s="148">
        <f>Q449*H449</f>
        <v>0</v>
      </c>
      <c r="S449" s="148">
        <v>0</v>
      </c>
      <c r="T449" s="149">
        <f>S449*H449</f>
        <v>0</v>
      </c>
      <c r="AR449" s="150" t="s">
        <v>417</v>
      </c>
      <c r="AT449" s="150" t="s">
        <v>309</v>
      </c>
      <c r="AU449" s="150" t="s">
        <v>82</v>
      </c>
      <c r="AY449" s="18" t="s">
        <v>307</v>
      </c>
      <c r="BE449" s="151">
        <f>IF(N449="základní",J449,0)</f>
        <v>0</v>
      </c>
      <c r="BF449" s="151">
        <f>IF(N449="snížená",J449,0)</f>
        <v>0</v>
      </c>
      <c r="BG449" s="151">
        <f>IF(N449="zákl. přenesená",J449,0)</f>
        <v>0</v>
      </c>
      <c r="BH449" s="151">
        <f>IF(N449="sníž. přenesená",J449,0)</f>
        <v>0</v>
      </c>
      <c r="BI449" s="151">
        <f>IF(N449="nulová",J449,0)</f>
        <v>0</v>
      </c>
      <c r="BJ449" s="18" t="s">
        <v>82</v>
      </c>
      <c r="BK449" s="151">
        <f>ROUND(I449*H449,2)</f>
        <v>0</v>
      </c>
      <c r="BL449" s="18" t="s">
        <v>417</v>
      </c>
      <c r="BM449" s="150" t="s">
        <v>5552</v>
      </c>
    </row>
    <row r="450" spans="2:65" s="1" customFormat="1" ht="11.25">
      <c r="B450" s="33"/>
      <c r="D450" s="152" t="s">
        <v>316</v>
      </c>
      <c r="F450" s="153" t="s">
        <v>5255</v>
      </c>
      <c r="I450" s="154"/>
      <c r="L450" s="33"/>
      <c r="M450" s="155"/>
      <c r="T450" s="57"/>
      <c r="AT450" s="18" t="s">
        <v>316</v>
      </c>
      <c r="AU450" s="18" t="s">
        <v>82</v>
      </c>
    </row>
    <row r="451" spans="2:65" s="1" customFormat="1" ht="19.5">
      <c r="B451" s="33"/>
      <c r="D451" s="152" t="s">
        <v>357</v>
      </c>
      <c r="F451" s="176" t="s">
        <v>5553</v>
      </c>
      <c r="I451" s="154"/>
      <c r="L451" s="33"/>
      <c r="M451" s="155"/>
      <c r="T451" s="57"/>
      <c r="AT451" s="18" t="s">
        <v>357</v>
      </c>
      <c r="AU451" s="18" t="s">
        <v>82</v>
      </c>
    </row>
    <row r="452" spans="2:65" s="1" customFormat="1" ht="16.5" customHeight="1">
      <c r="B452" s="33"/>
      <c r="C452" s="139" t="s">
        <v>1155</v>
      </c>
      <c r="D452" s="139" t="s">
        <v>309</v>
      </c>
      <c r="E452" s="140" t="s">
        <v>5554</v>
      </c>
      <c r="F452" s="141" t="s">
        <v>5555</v>
      </c>
      <c r="G452" s="142" t="s">
        <v>4747</v>
      </c>
      <c r="H452" s="143">
        <v>1</v>
      </c>
      <c r="I452" s="144"/>
      <c r="J452" s="145">
        <f>ROUND(I452*H452,2)</f>
        <v>0</v>
      </c>
      <c r="K452" s="141" t="s">
        <v>1</v>
      </c>
      <c r="L452" s="33"/>
      <c r="M452" s="146" t="s">
        <v>1</v>
      </c>
      <c r="N452" s="147" t="s">
        <v>40</v>
      </c>
      <c r="P452" s="148">
        <f>O452*H452</f>
        <v>0</v>
      </c>
      <c r="Q452" s="148">
        <v>0</v>
      </c>
      <c r="R452" s="148">
        <f>Q452*H452</f>
        <v>0</v>
      </c>
      <c r="S452" s="148">
        <v>0</v>
      </c>
      <c r="T452" s="149">
        <f>S452*H452</f>
        <v>0</v>
      </c>
      <c r="AR452" s="150" t="s">
        <v>417</v>
      </c>
      <c r="AT452" s="150" t="s">
        <v>309</v>
      </c>
      <c r="AU452" s="150" t="s">
        <v>82</v>
      </c>
      <c r="AY452" s="18" t="s">
        <v>307</v>
      </c>
      <c r="BE452" s="151">
        <f>IF(N452="základní",J452,0)</f>
        <v>0</v>
      </c>
      <c r="BF452" s="151">
        <f>IF(N452="snížená",J452,0)</f>
        <v>0</v>
      </c>
      <c r="BG452" s="151">
        <f>IF(N452="zákl. přenesená",J452,0)</f>
        <v>0</v>
      </c>
      <c r="BH452" s="151">
        <f>IF(N452="sníž. přenesená",J452,0)</f>
        <v>0</v>
      </c>
      <c r="BI452" s="151">
        <f>IF(N452="nulová",J452,0)</f>
        <v>0</v>
      </c>
      <c r="BJ452" s="18" t="s">
        <v>82</v>
      </c>
      <c r="BK452" s="151">
        <f>ROUND(I452*H452,2)</f>
        <v>0</v>
      </c>
      <c r="BL452" s="18" t="s">
        <v>417</v>
      </c>
      <c r="BM452" s="150" t="s">
        <v>5556</v>
      </c>
    </row>
    <row r="453" spans="2:65" s="1" customFormat="1" ht="11.25">
      <c r="B453" s="33"/>
      <c r="D453" s="152" t="s">
        <v>316</v>
      </c>
      <c r="F453" s="153" t="s">
        <v>5555</v>
      </c>
      <c r="I453" s="154"/>
      <c r="L453" s="33"/>
      <c r="M453" s="204"/>
      <c r="N453" s="205"/>
      <c r="O453" s="205"/>
      <c r="P453" s="205"/>
      <c r="Q453" s="205"/>
      <c r="R453" s="205"/>
      <c r="S453" s="205"/>
      <c r="T453" s="206"/>
      <c r="AT453" s="18" t="s">
        <v>316</v>
      </c>
      <c r="AU453" s="18" t="s">
        <v>82</v>
      </c>
    </row>
    <row r="454" spans="2:65" s="1" customFormat="1" ht="6.95" customHeight="1">
      <c r="B454" s="45"/>
      <c r="C454" s="46"/>
      <c r="D454" s="46"/>
      <c r="E454" s="46"/>
      <c r="F454" s="46"/>
      <c r="G454" s="46"/>
      <c r="H454" s="46"/>
      <c r="I454" s="46"/>
      <c r="J454" s="46"/>
      <c r="K454" s="46"/>
      <c r="L454" s="33"/>
    </row>
  </sheetData>
  <sheetProtection algorithmName="SHA-512" hashValue="vfZcx+DS6IBrA2PzhzrTeMiaRVJUFVpBbVnkapzsIxog4lumFQE92+xGGeBedT8uXju8I2eaHBvXJr0kL6tM4A==" saltValue="UPQZmgLdIitHydFZMqGz4p66080vnWPypovDPMvgTYqFf1vwT9fXqKY86WtS81ifYhqP2EJLlEX+1yeD/pM7HA==" spinCount="100000" sheet="1" objects="1" scenarios="1" formatColumns="0" formatRows="0" autoFilter="0"/>
  <autoFilter ref="C139:K453" xr:uid="{00000000-0009-0000-0000-000005000000}"/>
  <mergeCells count="12">
    <mergeCell ref="E132:H132"/>
    <mergeCell ref="L2:V2"/>
    <mergeCell ref="E85:H85"/>
    <mergeCell ref="E87:H87"/>
    <mergeCell ref="E89:H89"/>
    <mergeCell ref="E128:H128"/>
    <mergeCell ref="E130:H130"/>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2:BM186"/>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56"/>
      <c r="M2" s="256"/>
      <c r="N2" s="256"/>
      <c r="O2" s="256"/>
      <c r="P2" s="256"/>
      <c r="Q2" s="256"/>
      <c r="R2" s="256"/>
      <c r="S2" s="256"/>
      <c r="T2" s="256"/>
      <c r="U2" s="256"/>
      <c r="V2" s="256"/>
      <c r="AT2" s="18" t="s">
        <v>110</v>
      </c>
    </row>
    <row r="3" spans="2:46" ht="6.95" customHeight="1">
      <c r="B3" s="19"/>
      <c r="C3" s="20"/>
      <c r="D3" s="20"/>
      <c r="E3" s="20"/>
      <c r="F3" s="20"/>
      <c r="G3" s="20"/>
      <c r="H3" s="20"/>
      <c r="I3" s="20"/>
      <c r="J3" s="20"/>
      <c r="K3" s="20"/>
      <c r="L3" s="21"/>
      <c r="AT3" s="18" t="s">
        <v>84</v>
      </c>
    </row>
    <row r="4" spans="2:46" ht="24.95" customHeight="1">
      <c r="B4" s="21"/>
      <c r="D4" s="22" t="s">
        <v>164</v>
      </c>
      <c r="L4" s="21"/>
      <c r="M4" s="95" t="s">
        <v>10</v>
      </c>
      <c r="AT4" s="18" t="s">
        <v>4</v>
      </c>
    </row>
    <row r="5" spans="2:46" ht="6.95" customHeight="1">
      <c r="B5" s="21"/>
      <c r="L5" s="21"/>
    </row>
    <row r="6" spans="2:46" ht="12" customHeight="1">
      <c r="B6" s="21"/>
      <c r="D6" s="28" t="s">
        <v>16</v>
      </c>
      <c r="L6" s="21"/>
    </row>
    <row r="7" spans="2:46" ht="16.5" customHeight="1">
      <c r="B7" s="21"/>
      <c r="E7" s="271" t="str">
        <f>'Rekapitulace stavby'!K6</f>
        <v>ZŠ Dědina - nástavba - REVIZE č. 2</v>
      </c>
      <c r="F7" s="272"/>
      <c r="G7" s="272"/>
      <c r="H7" s="272"/>
      <c r="L7" s="21"/>
    </row>
    <row r="8" spans="2:46" ht="12" customHeight="1">
      <c r="B8" s="21"/>
      <c r="D8" s="28" t="s">
        <v>173</v>
      </c>
      <c r="L8" s="21"/>
    </row>
    <row r="9" spans="2:46" s="1" customFormat="1" ht="16.5" customHeight="1">
      <c r="B9" s="33"/>
      <c r="E9" s="271" t="s">
        <v>5557</v>
      </c>
      <c r="F9" s="273"/>
      <c r="G9" s="273"/>
      <c r="H9" s="273"/>
      <c r="L9" s="33"/>
    </row>
    <row r="10" spans="2:46" s="1" customFormat="1" ht="12" customHeight="1">
      <c r="B10" s="33"/>
      <c r="D10" s="28" t="s">
        <v>179</v>
      </c>
      <c r="L10" s="33"/>
    </row>
    <row r="11" spans="2:46" s="1" customFormat="1" ht="16.5" customHeight="1">
      <c r="B11" s="33"/>
      <c r="E11" s="236" t="s">
        <v>5558</v>
      </c>
      <c r="F11" s="273"/>
      <c r="G11" s="273"/>
      <c r="H11" s="273"/>
      <c r="L11" s="33"/>
    </row>
    <row r="12" spans="2:46" s="1" customFormat="1" ht="11.25">
      <c r="B12" s="33"/>
      <c r="L12" s="33"/>
    </row>
    <row r="13" spans="2:46" s="1" customFormat="1" ht="12" customHeight="1">
      <c r="B13" s="33"/>
      <c r="D13" s="28" t="s">
        <v>18</v>
      </c>
      <c r="F13" s="26" t="s">
        <v>1</v>
      </c>
      <c r="I13" s="28" t="s">
        <v>19</v>
      </c>
      <c r="J13" s="26" t="s">
        <v>1</v>
      </c>
      <c r="L13" s="33"/>
    </row>
    <row r="14" spans="2:46" s="1" customFormat="1" ht="12" customHeight="1">
      <c r="B14" s="33"/>
      <c r="D14" s="28" t="s">
        <v>20</v>
      </c>
      <c r="F14" s="26" t="s">
        <v>21</v>
      </c>
      <c r="I14" s="28" t="s">
        <v>22</v>
      </c>
      <c r="J14" s="53" t="str">
        <f>'Rekapitulace stavby'!AN8</f>
        <v>15. 9. 2025</v>
      </c>
      <c r="L14" s="33"/>
    </row>
    <row r="15" spans="2:46" s="1" customFormat="1" ht="10.9" customHeight="1">
      <c r="B15" s="33"/>
      <c r="L15" s="33"/>
    </row>
    <row r="16" spans="2:46" s="1" customFormat="1" ht="12" customHeight="1">
      <c r="B16" s="33"/>
      <c r="D16" s="28" t="s">
        <v>24</v>
      </c>
      <c r="I16" s="28" t="s">
        <v>25</v>
      </c>
      <c r="J16" s="26" t="str">
        <f>IF('Rekapitulace stavby'!AN10="","",'Rekapitulace stavby'!AN10)</f>
        <v/>
      </c>
      <c r="L16" s="33"/>
    </row>
    <row r="17" spans="2:12" s="1" customFormat="1" ht="18" customHeight="1">
      <c r="B17" s="33"/>
      <c r="E17" s="26" t="str">
        <f>IF('Rekapitulace stavby'!E11="","",'Rekapitulace stavby'!E11)</f>
        <v xml:space="preserve"> </v>
      </c>
      <c r="I17" s="28" t="s">
        <v>27</v>
      </c>
      <c r="J17" s="26" t="str">
        <f>IF('Rekapitulace stavby'!AN11="","",'Rekapitulace stavby'!AN11)</f>
        <v/>
      </c>
      <c r="L17" s="33"/>
    </row>
    <row r="18" spans="2:12" s="1" customFormat="1" ht="6.95" customHeight="1">
      <c r="B18" s="33"/>
      <c r="L18" s="33"/>
    </row>
    <row r="19" spans="2:12" s="1" customFormat="1" ht="12" customHeight="1">
      <c r="B19" s="33"/>
      <c r="D19" s="28" t="s">
        <v>28</v>
      </c>
      <c r="I19" s="28" t="s">
        <v>25</v>
      </c>
      <c r="J19" s="29" t="str">
        <f>'Rekapitulace stavby'!AN13</f>
        <v>Vyplň údaj</v>
      </c>
      <c r="L19" s="33"/>
    </row>
    <row r="20" spans="2:12" s="1" customFormat="1" ht="18" customHeight="1">
      <c r="B20" s="33"/>
      <c r="E20" s="274" t="str">
        <f>'Rekapitulace stavby'!E14</f>
        <v>Vyplň údaj</v>
      </c>
      <c r="F20" s="255"/>
      <c r="G20" s="255"/>
      <c r="H20" s="255"/>
      <c r="I20" s="28" t="s">
        <v>27</v>
      </c>
      <c r="J20" s="29" t="str">
        <f>'Rekapitulace stavby'!AN14</f>
        <v>Vyplň údaj</v>
      </c>
      <c r="L20" s="33"/>
    </row>
    <row r="21" spans="2:12" s="1" customFormat="1" ht="6.95" customHeight="1">
      <c r="B21" s="33"/>
      <c r="L21" s="33"/>
    </row>
    <row r="22" spans="2:12" s="1" customFormat="1" ht="12" customHeight="1">
      <c r="B22" s="33"/>
      <c r="D22" s="28" t="s">
        <v>30</v>
      </c>
      <c r="I22" s="28" t="s">
        <v>25</v>
      </c>
      <c r="J22" s="26" t="s">
        <v>1</v>
      </c>
      <c r="L22" s="33"/>
    </row>
    <row r="23" spans="2:12" s="1" customFormat="1" ht="18" customHeight="1">
      <c r="B23" s="33"/>
      <c r="E23" s="26" t="s">
        <v>31</v>
      </c>
      <c r="I23" s="28" t="s">
        <v>27</v>
      </c>
      <c r="J23" s="26" t="s">
        <v>1</v>
      </c>
      <c r="L23" s="33"/>
    </row>
    <row r="24" spans="2:12" s="1" customFormat="1" ht="6.95" customHeight="1">
      <c r="B24" s="33"/>
      <c r="L24" s="33"/>
    </row>
    <row r="25" spans="2:12" s="1" customFormat="1" ht="12" customHeight="1">
      <c r="B25" s="33"/>
      <c r="D25" s="28" t="s">
        <v>33</v>
      </c>
      <c r="I25" s="28" t="s">
        <v>25</v>
      </c>
      <c r="J25" s="26" t="str">
        <f>IF('Rekapitulace stavby'!AN19="","",'Rekapitulace stavby'!AN19)</f>
        <v/>
      </c>
      <c r="L25" s="33"/>
    </row>
    <row r="26" spans="2:12" s="1" customFormat="1" ht="18" customHeight="1">
      <c r="B26" s="33"/>
      <c r="E26" s="26" t="str">
        <f>IF('Rekapitulace stavby'!E20="","",'Rekapitulace stavby'!E20)</f>
        <v xml:space="preserve"> </v>
      </c>
      <c r="I26" s="28" t="s">
        <v>27</v>
      </c>
      <c r="J26" s="26" t="str">
        <f>IF('Rekapitulace stavby'!AN20="","",'Rekapitulace stavby'!AN20)</f>
        <v/>
      </c>
      <c r="L26" s="33"/>
    </row>
    <row r="27" spans="2:12" s="1" customFormat="1" ht="6.95" customHeight="1">
      <c r="B27" s="33"/>
      <c r="L27" s="33"/>
    </row>
    <row r="28" spans="2:12" s="1" customFormat="1" ht="12" customHeight="1">
      <c r="B28" s="33"/>
      <c r="D28" s="28" t="s">
        <v>34</v>
      </c>
      <c r="L28" s="33"/>
    </row>
    <row r="29" spans="2:12" s="7" customFormat="1" ht="16.5" customHeight="1">
      <c r="B29" s="96"/>
      <c r="E29" s="260" t="s">
        <v>1</v>
      </c>
      <c r="F29" s="260"/>
      <c r="G29" s="260"/>
      <c r="H29" s="260"/>
      <c r="L29" s="96"/>
    </row>
    <row r="30" spans="2:12" s="1" customFormat="1" ht="6.95" customHeight="1">
      <c r="B30" s="33"/>
      <c r="L30" s="33"/>
    </row>
    <row r="31" spans="2:12" s="1" customFormat="1" ht="6.95" customHeight="1">
      <c r="B31" s="33"/>
      <c r="D31" s="54"/>
      <c r="E31" s="54"/>
      <c r="F31" s="54"/>
      <c r="G31" s="54"/>
      <c r="H31" s="54"/>
      <c r="I31" s="54"/>
      <c r="J31" s="54"/>
      <c r="K31" s="54"/>
      <c r="L31" s="33"/>
    </row>
    <row r="32" spans="2:12" s="1" customFormat="1" ht="25.35" customHeight="1">
      <c r="B32" s="33"/>
      <c r="D32" s="98" t="s">
        <v>35</v>
      </c>
      <c r="J32" s="67">
        <f>ROUND(J126, 2)</f>
        <v>0</v>
      </c>
      <c r="L32" s="33"/>
    </row>
    <row r="33" spans="2:12" s="1" customFormat="1" ht="6.95" customHeight="1">
      <c r="B33" s="33"/>
      <c r="D33" s="54"/>
      <c r="E33" s="54"/>
      <c r="F33" s="54"/>
      <c r="G33" s="54"/>
      <c r="H33" s="54"/>
      <c r="I33" s="54"/>
      <c r="J33" s="54"/>
      <c r="K33" s="54"/>
      <c r="L33" s="33"/>
    </row>
    <row r="34" spans="2:12" s="1" customFormat="1" ht="14.45" customHeight="1">
      <c r="B34" s="33"/>
      <c r="F34" s="36" t="s">
        <v>37</v>
      </c>
      <c r="I34" s="36" t="s">
        <v>36</v>
      </c>
      <c r="J34" s="36" t="s">
        <v>38</v>
      </c>
      <c r="L34" s="33"/>
    </row>
    <row r="35" spans="2:12" s="1" customFormat="1" ht="14.45" customHeight="1">
      <c r="B35" s="33"/>
      <c r="D35" s="56" t="s">
        <v>39</v>
      </c>
      <c r="E35" s="28" t="s">
        <v>40</v>
      </c>
      <c r="F35" s="87">
        <f>ROUND((SUM(BE126:BE185)),  2)</f>
        <v>0</v>
      </c>
      <c r="I35" s="99">
        <v>0.21</v>
      </c>
      <c r="J35" s="87">
        <f>ROUND(((SUM(BE126:BE185))*I35),  2)</f>
        <v>0</v>
      </c>
      <c r="L35" s="33"/>
    </row>
    <row r="36" spans="2:12" s="1" customFormat="1" ht="14.45" customHeight="1">
      <c r="B36" s="33"/>
      <c r="E36" s="28" t="s">
        <v>41</v>
      </c>
      <c r="F36" s="87">
        <f>ROUND((SUM(BF126:BF185)),  2)</f>
        <v>0</v>
      </c>
      <c r="I36" s="99">
        <v>0.12</v>
      </c>
      <c r="J36" s="87">
        <f>ROUND(((SUM(BF126:BF185))*I36),  2)</f>
        <v>0</v>
      </c>
      <c r="L36" s="33"/>
    </row>
    <row r="37" spans="2:12" s="1" customFormat="1" ht="14.45" hidden="1" customHeight="1">
      <c r="B37" s="33"/>
      <c r="E37" s="28" t="s">
        <v>42</v>
      </c>
      <c r="F37" s="87">
        <f>ROUND((SUM(BG126:BG185)),  2)</f>
        <v>0</v>
      </c>
      <c r="I37" s="99">
        <v>0.21</v>
      </c>
      <c r="J37" s="87">
        <f>0</f>
        <v>0</v>
      </c>
      <c r="L37" s="33"/>
    </row>
    <row r="38" spans="2:12" s="1" customFormat="1" ht="14.45" hidden="1" customHeight="1">
      <c r="B38" s="33"/>
      <c r="E38" s="28" t="s">
        <v>43</v>
      </c>
      <c r="F38" s="87">
        <f>ROUND((SUM(BH126:BH185)),  2)</f>
        <v>0</v>
      </c>
      <c r="I38" s="99">
        <v>0.12</v>
      </c>
      <c r="J38" s="87">
        <f>0</f>
        <v>0</v>
      </c>
      <c r="L38" s="33"/>
    </row>
    <row r="39" spans="2:12" s="1" customFormat="1" ht="14.45" hidden="1" customHeight="1">
      <c r="B39" s="33"/>
      <c r="E39" s="28" t="s">
        <v>44</v>
      </c>
      <c r="F39" s="87">
        <f>ROUND((SUM(BI126:BI185)),  2)</f>
        <v>0</v>
      </c>
      <c r="I39" s="99">
        <v>0</v>
      </c>
      <c r="J39" s="87">
        <f>0</f>
        <v>0</v>
      </c>
      <c r="L39" s="33"/>
    </row>
    <row r="40" spans="2:12" s="1" customFormat="1" ht="6.95" customHeight="1">
      <c r="B40" s="33"/>
      <c r="L40" s="33"/>
    </row>
    <row r="41" spans="2:12" s="1" customFormat="1" ht="25.35" customHeight="1">
      <c r="B41" s="33"/>
      <c r="C41" s="100"/>
      <c r="D41" s="101" t="s">
        <v>45</v>
      </c>
      <c r="E41" s="58"/>
      <c r="F41" s="58"/>
      <c r="G41" s="102" t="s">
        <v>46</v>
      </c>
      <c r="H41" s="103" t="s">
        <v>47</v>
      </c>
      <c r="I41" s="58"/>
      <c r="J41" s="104">
        <f>SUM(J32:J39)</f>
        <v>0</v>
      </c>
      <c r="K41" s="105"/>
      <c r="L41" s="33"/>
    </row>
    <row r="42" spans="2:12" s="1" customFormat="1" ht="14.45" customHeight="1">
      <c r="B42" s="33"/>
      <c r="L42" s="33"/>
    </row>
    <row r="43" spans="2:12" ht="14.45" customHeight="1">
      <c r="B43" s="21"/>
      <c r="L43" s="21"/>
    </row>
    <row r="44" spans="2:12" ht="14.45" customHeight="1">
      <c r="B44" s="21"/>
      <c r="L44" s="21"/>
    </row>
    <row r="45" spans="2:12" ht="14.45" customHeight="1">
      <c r="B45" s="21"/>
      <c r="L45" s="21"/>
    </row>
    <row r="46" spans="2:12" ht="14.45" customHeight="1">
      <c r="B46" s="21"/>
      <c r="L46" s="21"/>
    </row>
    <row r="47" spans="2:12" ht="14.45" customHeight="1">
      <c r="B47" s="21"/>
      <c r="L47" s="21"/>
    </row>
    <row r="48" spans="2:12" ht="14.45" customHeight="1">
      <c r="B48" s="21"/>
      <c r="L48" s="21"/>
    </row>
    <row r="49" spans="2:12" ht="14.45" customHeight="1">
      <c r="B49" s="21"/>
      <c r="L49" s="21"/>
    </row>
    <row r="50" spans="2:12" s="1" customFormat="1" ht="14.45" customHeight="1">
      <c r="B50" s="33"/>
      <c r="D50" s="42" t="s">
        <v>48</v>
      </c>
      <c r="E50" s="43"/>
      <c r="F50" s="43"/>
      <c r="G50" s="42" t="s">
        <v>49</v>
      </c>
      <c r="H50" s="43"/>
      <c r="I50" s="43"/>
      <c r="J50" s="43"/>
      <c r="K50" s="43"/>
      <c r="L50" s="33"/>
    </row>
    <row r="51" spans="2:12" ht="11.25">
      <c r="B51" s="21"/>
      <c r="L51" s="21"/>
    </row>
    <row r="52" spans="2:12" ht="11.25">
      <c r="B52" s="21"/>
      <c r="L52" s="21"/>
    </row>
    <row r="53" spans="2:12" ht="11.25">
      <c r="B53" s="21"/>
      <c r="L53" s="21"/>
    </row>
    <row r="54" spans="2:12" ht="11.25">
      <c r="B54" s="21"/>
      <c r="L54" s="21"/>
    </row>
    <row r="55" spans="2:12" ht="11.25">
      <c r="B55" s="21"/>
      <c r="L55" s="21"/>
    </row>
    <row r="56" spans="2:12" ht="11.25">
      <c r="B56" s="21"/>
      <c r="L56" s="21"/>
    </row>
    <row r="57" spans="2:12" ht="11.25">
      <c r="B57" s="21"/>
      <c r="L57" s="21"/>
    </row>
    <row r="58" spans="2:12" ht="11.25">
      <c r="B58" s="21"/>
      <c r="L58" s="21"/>
    </row>
    <row r="59" spans="2:12" ht="11.25">
      <c r="B59" s="21"/>
      <c r="L59" s="21"/>
    </row>
    <row r="60" spans="2:12" ht="11.25">
      <c r="B60" s="21"/>
      <c r="L60" s="21"/>
    </row>
    <row r="61" spans="2:12" s="1" customFormat="1" ht="12.75">
      <c r="B61" s="33"/>
      <c r="D61" s="44" t="s">
        <v>50</v>
      </c>
      <c r="E61" s="35"/>
      <c r="F61" s="106" t="s">
        <v>51</v>
      </c>
      <c r="G61" s="44" t="s">
        <v>50</v>
      </c>
      <c r="H61" s="35"/>
      <c r="I61" s="35"/>
      <c r="J61" s="107" t="s">
        <v>51</v>
      </c>
      <c r="K61" s="35"/>
      <c r="L61" s="33"/>
    </row>
    <row r="62" spans="2:12" ht="11.25">
      <c r="B62" s="21"/>
      <c r="L62" s="21"/>
    </row>
    <row r="63" spans="2:12" ht="11.25">
      <c r="B63" s="21"/>
      <c r="L63" s="21"/>
    </row>
    <row r="64" spans="2:12" ht="11.25">
      <c r="B64" s="21"/>
      <c r="L64" s="21"/>
    </row>
    <row r="65" spans="2:12" s="1" customFormat="1" ht="12.75">
      <c r="B65" s="33"/>
      <c r="D65" s="42" t="s">
        <v>52</v>
      </c>
      <c r="E65" s="43"/>
      <c r="F65" s="43"/>
      <c r="G65" s="42" t="s">
        <v>53</v>
      </c>
      <c r="H65" s="43"/>
      <c r="I65" s="43"/>
      <c r="J65" s="43"/>
      <c r="K65" s="43"/>
      <c r="L65" s="33"/>
    </row>
    <row r="66" spans="2:12" ht="11.25">
      <c r="B66" s="21"/>
      <c r="L66" s="21"/>
    </row>
    <row r="67" spans="2:12" ht="11.25">
      <c r="B67" s="21"/>
      <c r="L67" s="21"/>
    </row>
    <row r="68" spans="2:12" ht="11.25">
      <c r="B68" s="21"/>
      <c r="L68" s="21"/>
    </row>
    <row r="69" spans="2:12" ht="11.25">
      <c r="B69" s="21"/>
      <c r="L69" s="21"/>
    </row>
    <row r="70" spans="2:12" ht="11.25">
      <c r="B70" s="21"/>
      <c r="L70" s="21"/>
    </row>
    <row r="71" spans="2:12" ht="11.25">
      <c r="B71" s="21"/>
      <c r="L71" s="21"/>
    </row>
    <row r="72" spans="2:12" ht="11.25">
      <c r="B72" s="21"/>
      <c r="L72" s="21"/>
    </row>
    <row r="73" spans="2:12" ht="11.25">
      <c r="B73" s="21"/>
      <c r="L73" s="21"/>
    </row>
    <row r="74" spans="2:12" ht="11.25">
      <c r="B74" s="21"/>
      <c r="L74" s="21"/>
    </row>
    <row r="75" spans="2:12" ht="11.25">
      <c r="B75" s="21"/>
      <c r="L75" s="21"/>
    </row>
    <row r="76" spans="2:12" s="1" customFormat="1" ht="12.75">
      <c r="B76" s="33"/>
      <c r="D76" s="44" t="s">
        <v>50</v>
      </c>
      <c r="E76" s="35"/>
      <c r="F76" s="106" t="s">
        <v>51</v>
      </c>
      <c r="G76" s="44" t="s">
        <v>50</v>
      </c>
      <c r="H76" s="35"/>
      <c r="I76" s="35"/>
      <c r="J76" s="107" t="s">
        <v>51</v>
      </c>
      <c r="K76" s="35"/>
      <c r="L76" s="33"/>
    </row>
    <row r="77" spans="2:12" s="1" customFormat="1" ht="14.45" customHeight="1">
      <c r="B77" s="45"/>
      <c r="C77" s="46"/>
      <c r="D77" s="46"/>
      <c r="E77" s="46"/>
      <c r="F77" s="46"/>
      <c r="G77" s="46"/>
      <c r="H77" s="46"/>
      <c r="I77" s="46"/>
      <c r="J77" s="46"/>
      <c r="K77" s="46"/>
      <c r="L77" s="33"/>
    </row>
    <row r="81" spans="2:12" s="1" customFormat="1" ht="6.95" customHeight="1">
      <c r="B81" s="47"/>
      <c r="C81" s="48"/>
      <c r="D81" s="48"/>
      <c r="E81" s="48"/>
      <c r="F81" s="48"/>
      <c r="G81" s="48"/>
      <c r="H81" s="48"/>
      <c r="I81" s="48"/>
      <c r="J81" s="48"/>
      <c r="K81" s="48"/>
      <c r="L81" s="33"/>
    </row>
    <row r="82" spans="2:12" s="1" customFormat="1" ht="24.95" customHeight="1">
      <c r="B82" s="33"/>
      <c r="C82" s="22" t="s">
        <v>260</v>
      </c>
      <c r="L82" s="33"/>
    </row>
    <row r="83" spans="2:12" s="1" customFormat="1" ht="6.95" customHeight="1">
      <c r="B83" s="33"/>
      <c r="L83" s="33"/>
    </row>
    <row r="84" spans="2:12" s="1" customFormat="1" ht="12" customHeight="1">
      <c r="B84" s="33"/>
      <c r="C84" s="28" t="s">
        <v>16</v>
      </c>
      <c r="L84" s="33"/>
    </row>
    <row r="85" spans="2:12" s="1" customFormat="1" ht="16.5" customHeight="1">
      <c r="B85" s="33"/>
      <c r="E85" s="271" t="str">
        <f>E7</f>
        <v>ZŠ Dědina - nástavba - REVIZE č. 2</v>
      </c>
      <c r="F85" s="272"/>
      <c r="G85" s="272"/>
      <c r="H85" s="272"/>
      <c r="L85" s="33"/>
    </row>
    <row r="86" spans="2:12" ht="12" customHeight="1">
      <c r="B86" s="21"/>
      <c r="C86" s="28" t="s">
        <v>173</v>
      </c>
      <c r="L86" s="21"/>
    </row>
    <row r="87" spans="2:12" s="1" customFormat="1" ht="16.5" customHeight="1">
      <c r="B87" s="33"/>
      <c r="E87" s="271" t="s">
        <v>5557</v>
      </c>
      <c r="F87" s="273"/>
      <c r="G87" s="273"/>
      <c r="H87" s="273"/>
      <c r="L87" s="33"/>
    </row>
    <row r="88" spans="2:12" s="1" customFormat="1" ht="12" customHeight="1">
      <c r="B88" s="33"/>
      <c r="C88" s="28" t="s">
        <v>179</v>
      </c>
      <c r="L88" s="33"/>
    </row>
    <row r="89" spans="2:12" s="1" customFormat="1" ht="16.5" customHeight="1">
      <c r="B89" s="33"/>
      <c r="E89" s="236" t="str">
        <f>E11</f>
        <v>D.1.4.Ba - Chlazení - Pavilon A</v>
      </c>
      <c r="F89" s="273"/>
      <c r="G89" s="273"/>
      <c r="H89" s="273"/>
      <c r="L89" s="33"/>
    </row>
    <row r="90" spans="2:12" s="1" customFormat="1" ht="6.95" customHeight="1">
      <c r="B90" s="33"/>
      <c r="L90" s="33"/>
    </row>
    <row r="91" spans="2:12" s="1" customFormat="1" ht="12" customHeight="1">
      <c r="B91" s="33"/>
      <c r="C91" s="28" t="s">
        <v>20</v>
      </c>
      <c r="F91" s="26" t="str">
        <f>F14</f>
        <v>Žukovského 580, Praha 6</v>
      </c>
      <c r="I91" s="28" t="s">
        <v>22</v>
      </c>
      <c r="J91" s="53" t="str">
        <f>IF(J14="","",J14)</f>
        <v>15. 9. 2025</v>
      </c>
      <c r="L91" s="33"/>
    </row>
    <row r="92" spans="2:12" s="1" customFormat="1" ht="6.95" customHeight="1">
      <c r="B92" s="33"/>
      <c r="L92" s="33"/>
    </row>
    <row r="93" spans="2:12" s="1" customFormat="1" ht="15.2" customHeight="1">
      <c r="B93" s="33"/>
      <c r="C93" s="28" t="s">
        <v>24</v>
      </c>
      <c r="F93" s="26" t="str">
        <f>E17</f>
        <v xml:space="preserve"> </v>
      </c>
      <c r="I93" s="28" t="s">
        <v>30</v>
      </c>
      <c r="J93" s="31" t="str">
        <f>E23</f>
        <v>Digitronic CZ s.r.o.</v>
      </c>
      <c r="L93" s="33"/>
    </row>
    <row r="94" spans="2:12" s="1" customFormat="1" ht="15.2" customHeight="1">
      <c r="B94" s="33"/>
      <c r="C94" s="28" t="s">
        <v>28</v>
      </c>
      <c r="F94" s="26" t="str">
        <f>IF(E20="","",E20)</f>
        <v>Vyplň údaj</v>
      </c>
      <c r="I94" s="28" t="s">
        <v>33</v>
      </c>
      <c r="J94" s="31" t="str">
        <f>E26</f>
        <v xml:space="preserve"> </v>
      </c>
      <c r="L94" s="33"/>
    </row>
    <row r="95" spans="2:12" s="1" customFormat="1" ht="10.35" customHeight="1">
      <c r="B95" s="33"/>
      <c r="L95" s="33"/>
    </row>
    <row r="96" spans="2:12" s="1" customFormat="1" ht="29.25" customHeight="1">
      <c r="B96" s="33"/>
      <c r="C96" s="108" t="s">
        <v>261</v>
      </c>
      <c r="D96" s="100"/>
      <c r="E96" s="100"/>
      <c r="F96" s="100"/>
      <c r="G96" s="100"/>
      <c r="H96" s="100"/>
      <c r="I96" s="100"/>
      <c r="J96" s="109" t="s">
        <v>262</v>
      </c>
      <c r="K96" s="100"/>
      <c r="L96" s="33"/>
    </row>
    <row r="97" spans="2:47" s="1" customFormat="1" ht="10.35" customHeight="1">
      <c r="B97" s="33"/>
      <c r="L97" s="33"/>
    </row>
    <row r="98" spans="2:47" s="1" customFormat="1" ht="22.9" customHeight="1">
      <c r="B98" s="33"/>
      <c r="C98" s="110" t="s">
        <v>263</v>
      </c>
      <c r="J98" s="67">
        <f>J126</f>
        <v>0</v>
      </c>
      <c r="L98" s="33"/>
      <c r="AU98" s="18" t="s">
        <v>264</v>
      </c>
    </row>
    <row r="99" spans="2:47" s="8" customFormat="1" ht="24.95" customHeight="1">
      <c r="B99" s="111"/>
      <c r="D99" s="112" t="s">
        <v>5559</v>
      </c>
      <c r="E99" s="113"/>
      <c r="F99" s="113"/>
      <c r="G99" s="113"/>
      <c r="H99" s="113"/>
      <c r="I99" s="113"/>
      <c r="J99" s="114">
        <f>J127</f>
        <v>0</v>
      </c>
      <c r="L99" s="111"/>
    </row>
    <row r="100" spans="2:47" s="9" customFormat="1" ht="19.899999999999999" customHeight="1">
      <c r="B100" s="115"/>
      <c r="D100" s="116" t="s">
        <v>5560</v>
      </c>
      <c r="E100" s="117"/>
      <c r="F100" s="117"/>
      <c r="G100" s="117"/>
      <c r="H100" s="117"/>
      <c r="I100" s="117"/>
      <c r="J100" s="118">
        <f>J128</f>
        <v>0</v>
      </c>
      <c r="L100" s="115"/>
    </row>
    <row r="101" spans="2:47" s="9" customFormat="1" ht="19.899999999999999" customHeight="1">
      <c r="B101" s="115"/>
      <c r="D101" s="116" t="s">
        <v>5561</v>
      </c>
      <c r="E101" s="117"/>
      <c r="F101" s="117"/>
      <c r="G101" s="117"/>
      <c r="H101" s="117"/>
      <c r="I101" s="117"/>
      <c r="J101" s="118">
        <f>J129</f>
        <v>0</v>
      </c>
      <c r="L101" s="115"/>
    </row>
    <row r="102" spans="2:47" s="9" customFormat="1" ht="14.85" customHeight="1">
      <c r="B102" s="115"/>
      <c r="D102" s="116" t="s">
        <v>5562</v>
      </c>
      <c r="E102" s="117"/>
      <c r="F102" s="117"/>
      <c r="G102" s="117"/>
      <c r="H102" s="117"/>
      <c r="I102" s="117"/>
      <c r="J102" s="118">
        <f>J130</f>
        <v>0</v>
      </c>
      <c r="L102" s="115"/>
    </row>
    <row r="103" spans="2:47" s="9" customFormat="1" ht="14.85" customHeight="1">
      <c r="B103" s="115"/>
      <c r="D103" s="116" t="s">
        <v>5563</v>
      </c>
      <c r="E103" s="117"/>
      <c r="F103" s="117"/>
      <c r="G103" s="117"/>
      <c r="H103" s="117"/>
      <c r="I103" s="117"/>
      <c r="J103" s="118">
        <f>J158</f>
        <v>0</v>
      </c>
      <c r="L103" s="115"/>
    </row>
    <row r="104" spans="2:47" s="9" customFormat="1" ht="19.899999999999999" customHeight="1">
      <c r="B104" s="115"/>
      <c r="D104" s="116" t="s">
        <v>5564</v>
      </c>
      <c r="E104" s="117"/>
      <c r="F104" s="117"/>
      <c r="G104" s="117"/>
      <c r="H104" s="117"/>
      <c r="I104" s="117"/>
      <c r="J104" s="118">
        <f>J174</f>
        <v>0</v>
      </c>
      <c r="L104" s="115"/>
    </row>
    <row r="105" spans="2:47" s="1" customFormat="1" ht="21.75" customHeight="1">
      <c r="B105" s="33"/>
      <c r="L105" s="33"/>
    </row>
    <row r="106" spans="2:47" s="1" customFormat="1" ht="6.95" customHeight="1">
      <c r="B106" s="45"/>
      <c r="C106" s="46"/>
      <c r="D106" s="46"/>
      <c r="E106" s="46"/>
      <c r="F106" s="46"/>
      <c r="G106" s="46"/>
      <c r="H106" s="46"/>
      <c r="I106" s="46"/>
      <c r="J106" s="46"/>
      <c r="K106" s="46"/>
      <c r="L106" s="33"/>
    </row>
    <row r="110" spans="2:47" s="1" customFormat="1" ht="6.95" customHeight="1">
      <c r="B110" s="47"/>
      <c r="C110" s="48"/>
      <c r="D110" s="48"/>
      <c r="E110" s="48"/>
      <c r="F110" s="48"/>
      <c r="G110" s="48"/>
      <c r="H110" s="48"/>
      <c r="I110" s="48"/>
      <c r="J110" s="48"/>
      <c r="K110" s="48"/>
      <c r="L110" s="33"/>
    </row>
    <row r="111" spans="2:47" s="1" customFormat="1" ht="24.95" customHeight="1">
      <c r="B111" s="33"/>
      <c r="C111" s="22" t="s">
        <v>292</v>
      </c>
      <c r="L111" s="33"/>
    </row>
    <row r="112" spans="2:47" s="1" customFormat="1" ht="6.95" customHeight="1">
      <c r="B112" s="33"/>
      <c r="L112" s="33"/>
    </row>
    <row r="113" spans="2:63" s="1" customFormat="1" ht="12" customHeight="1">
      <c r="B113" s="33"/>
      <c r="C113" s="28" t="s">
        <v>16</v>
      </c>
      <c r="L113" s="33"/>
    </row>
    <row r="114" spans="2:63" s="1" customFormat="1" ht="16.5" customHeight="1">
      <c r="B114" s="33"/>
      <c r="E114" s="271" t="str">
        <f>E7</f>
        <v>ZŠ Dědina - nástavba - REVIZE č. 2</v>
      </c>
      <c r="F114" s="272"/>
      <c r="G114" s="272"/>
      <c r="H114" s="272"/>
      <c r="L114" s="33"/>
    </row>
    <row r="115" spans="2:63" ht="12" customHeight="1">
      <c r="B115" s="21"/>
      <c r="C115" s="28" t="s">
        <v>173</v>
      </c>
      <c r="L115" s="21"/>
    </row>
    <row r="116" spans="2:63" s="1" customFormat="1" ht="16.5" customHeight="1">
      <c r="B116" s="33"/>
      <c r="E116" s="271" t="s">
        <v>5557</v>
      </c>
      <c r="F116" s="273"/>
      <c r="G116" s="273"/>
      <c r="H116" s="273"/>
      <c r="L116" s="33"/>
    </row>
    <row r="117" spans="2:63" s="1" customFormat="1" ht="12" customHeight="1">
      <c r="B117" s="33"/>
      <c r="C117" s="28" t="s">
        <v>179</v>
      </c>
      <c r="L117" s="33"/>
    </row>
    <row r="118" spans="2:63" s="1" customFormat="1" ht="16.5" customHeight="1">
      <c r="B118" s="33"/>
      <c r="E118" s="236" t="str">
        <f>E11</f>
        <v>D.1.4.Ba - Chlazení - Pavilon A</v>
      </c>
      <c r="F118" s="273"/>
      <c r="G118" s="273"/>
      <c r="H118" s="273"/>
      <c r="L118" s="33"/>
    </row>
    <row r="119" spans="2:63" s="1" customFormat="1" ht="6.95" customHeight="1">
      <c r="B119" s="33"/>
      <c r="L119" s="33"/>
    </row>
    <row r="120" spans="2:63" s="1" customFormat="1" ht="12" customHeight="1">
      <c r="B120" s="33"/>
      <c r="C120" s="28" t="s">
        <v>20</v>
      </c>
      <c r="F120" s="26" t="str">
        <f>F14</f>
        <v>Žukovského 580, Praha 6</v>
      </c>
      <c r="I120" s="28" t="s">
        <v>22</v>
      </c>
      <c r="J120" s="53" t="str">
        <f>IF(J14="","",J14)</f>
        <v>15. 9. 2025</v>
      </c>
      <c r="L120" s="33"/>
    </row>
    <row r="121" spans="2:63" s="1" customFormat="1" ht="6.95" customHeight="1">
      <c r="B121" s="33"/>
      <c r="L121" s="33"/>
    </row>
    <row r="122" spans="2:63" s="1" customFormat="1" ht="15.2" customHeight="1">
      <c r="B122" s="33"/>
      <c r="C122" s="28" t="s">
        <v>24</v>
      </c>
      <c r="F122" s="26" t="str">
        <f>E17</f>
        <v xml:space="preserve"> </v>
      </c>
      <c r="I122" s="28" t="s">
        <v>30</v>
      </c>
      <c r="J122" s="31" t="str">
        <f>E23</f>
        <v>Digitronic CZ s.r.o.</v>
      </c>
      <c r="L122" s="33"/>
    </row>
    <row r="123" spans="2:63" s="1" customFormat="1" ht="15.2" customHeight="1">
      <c r="B123" s="33"/>
      <c r="C123" s="28" t="s">
        <v>28</v>
      </c>
      <c r="F123" s="26" t="str">
        <f>IF(E20="","",E20)</f>
        <v>Vyplň údaj</v>
      </c>
      <c r="I123" s="28" t="s">
        <v>33</v>
      </c>
      <c r="J123" s="31" t="str">
        <f>E26</f>
        <v xml:space="preserve"> </v>
      </c>
      <c r="L123" s="33"/>
    </row>
    <row r="124" spans="2:63" s="1" customFormat="1" ht="10.35" customHeight="1">
      <c r="B124" s="33"/>
      <c r="L124" s="33"/>
    </row>
    <row r="125" spans="2:63" s="10" customFormat="1" ht="29.25" customHeight="1">
      <c r="B125" s="119"/>
      <c r="C125" s="120" t="s">
        <v>293</v>
      </c>
      <c r="D125" s="121" t="s">
        <v>60</v>
      </c>
      <c r="E125" s="121" t="s">
        <v>56</v>
      </c>
      <c r="F125" s="121" t="s">
        <v>57</v>
      </c>
      <c r="G125" s="121" t="s">
        <v>294</v>
      </c>
      <c r="H125" s="121" t="s">
        <v>295</v>
      </c>
      <c r="I125" s="121" t="s">
        <v>296</v>
      </c>
      <c r="J125" s="121" t="s">
        <v>262</v>
      </c>
      <c r="K125" s="122" t="s">
        <v>297</v>
      </c>
      <c r="L125" s="119"/>
      <c r="M125" s="60" t="s">
        <v>1</v>
      </c>
      <c r="N125" s="61" t="s">
        <v>39</v>
      </c>
      <c r="O125" s="61" t="s">
        <v>298</v>
      </c>
      <c r="P125" s="61" t="s">
        <v>299</v>
      </c>
      <c r="Q125" s="61" t="s">
        <v>300</v>
      </c>
      <c r="R125" s="61" t="s">
        <v>301</v>
      </c>
      <c r="S125" s="61" t="s">
        <v>302</v>
      </c>
      <c r="T125" s="62" t="s">
        <v>303</v>
      </c>
    </row>
    <row r="126" spans="2:63" s="1" customFormat="1" ht="22.9" customHeight="1">
      <c r="B126" s="33"/>
      <c r="C126" s="65" t="s">
        <v>304</v>
      </c>
      <c r="J126" s="123">
        <f>BK126</f>
        <v>0</v>
      </c>
      <c r="L126" s="33"/>
      <c r="M126" s="63"/>
      <c r="N126" s="54"/>
      <c r="O126" s="54"/>
      <c r="P126" s="124">
        <f>P127</f>
        <v>0</v>
      </c>
      <c r="Q126" s="54"/>
      <c r="R126" s="124">
        <f>R127</f>
        <v>0.62750000000000006</v>
      </c>
      <c r="S126" s="54"/>
      <c r="T126" s="125">
        <f>T127</f>
        <v>0</v>
      </c>
      <c r="AT126" s="18" t="s">
        <v>74</v>
      </c>
      <c r="AU126" s="18" t="s">
        <v>264</v>
      </c>
      <c r="BK126" s="126">
        <f>BK127</f>
        <v>0</v>
      </c>
    </row>
    <row r="127" spans="2:63" s="11" customFormat="1" ht="25.9" customHeight="1">
      <c r="B127" s="127"/>
      <c r="D127" s="128" t="s">
        <v>74</v>
      </c>
      <c r="E127" s="129" t="s">
        <v>1064</v>
      </c>
      <c r="F127" s="129" t="s">
        <v>1064</v>
      </c>
      <c r="I127" s="130"/>
      <c r="J127" s="131">
        <f>BK127</f>
        <v>0</v>
      </c>
      <c r="L127" s="127"/>
      <c r="M127" s="132"/>
      <c r="P127" s="133">
        <f>P128+P129+P174</f>
        <v>0</v>
      </c>
      <c r="R127" s="133">
        <f>R128+R129+R174</f>
        <v>0.62750000000000006</v>
      </c>
      <c r="T127" s="134">
        <f>T128+T129+T174</f>
        <v>0</v>
      </c>
      <c r="AR127" s="128" t="s">
        <v>84</v>
      </c>
      <c r="AT127" s="135" t="s">
        <v>74</v>
      </c>
      <c r="AU127" s="135" t="s">
        <v>75</v>
      </c>
      <c r="AY127" s="128" t="s">
        <v>307</v>
      </c>
      <c r="BK127" s="136">
        <f>BK128+BK129+BK174</f>
        <v>0</v>
      </c>
    </row>
    <row r="128" spans="2:63" s="11" customFormat="1" ht="22.9" customHeight="1">
      <c r="B128" s="127"/>
      <c r="D128" s="128" t="s">
        <v>74</v>
      </c>
      <c r="E128" s="137" t="s">
        <v>5565</v>
      </c>
      <c r="F128" s="137" t="s">
        <v>115</v>
      </c>
      <c r="I128" s="130"/>
      <c r="J128" s="138">
        <f>BK128</f>
        <v>0</v>
      </c>
      <c r="L128" s="127"/>
      <c r="M128" s="132"/>
      <c r="P128" s="133">
        <v>0</v>
      </c>
      <c r="R128" s="133">
        <v>0</v>
      </c>
      <c r="T128" s="134">
        <v>0</v>
      </c>
      <c r="AR128" s="128" t="s">
        <v>84</v>
      </c>
      <c r="AT128" s="135" t="s">
        <v>74</v>
      </c>
      <c r="AU128" s="135" t="s">
        <v>82</v>
      </c>
      <c r="AY128" s="128" t="s">
        <v>307</v>
      </c>
      <c r="BK128" s="136">
        <v>0</v>
      </c>
    </row>
    <row r="129" spans="2:65" s="11" customFormat="1" ht="22.9" customHeight="1">
      <c r="B129" s="127"/>
      <c r="D129" s="128" t="s">
        <v>74</v>
      </c>
      <c r="E129" s="137" t="s">
        <v>5566</v>
      </c>
      <c r="F129" s="137" t="s">
        <v>106</v>
      </c>
      <c r="I129" s="130"/>
      <c r="J129" s="138">
        <f>BK129</f>
        <v>0</v>
      </c>
      <c r="L129" s="127"/>
      <c r="M129" s="132"/>
      <c r="P129" s="133">
        <f>P130+P158</f>
        <v>0</v>
      </c>
      <c r="R129" s="133">
        <f>R130+R158</f>
        <v>0.62750000000000006</v>
      </c>
      <c r="T129" s="134">
        <f>T130+T158</f>
        <v>0</v>
      </c>
      <c r="AR129" s="128" t="s">
        <v>84</v>
      </c>
      <c r="AT129" s="135" t="s">
        <v>74</v>
      </c>
      <c r="AU129" s="135" t="s">
        <v>82</v>
      </c>
      <c r="AY129" s="128" t="s">
        <v>307</v>
      </c>
      <c r="BK129" s="136">
        <f>BK130+BK158</f>
        <v>0</v>
      </c>
    </row>
    <row r="130" spans="2:65" s="11" customFormat="1" ht="20.85" customHeight="1">
      <c r="B130" s="127"/>
      <c r="D130" s="128" t="s">
        <v>74</v>
      </c>
      <c r="E130" s="137" t="s">
        <v>5567</v>
      </c>
      <c r="F130" s="137" t="s">
        <v>5568</v>
      </c>
      <c r="I130" s="130"/>
      <c r="J130" s="138">
        <f>BK130</f>
        <v>0</v>
      </c>
      <c r="L130" s="127"/>
      <c r="M130" s="132"/>
      <c r="P130" s="133">
        <f>SUM(P131:P157)</f>
        <v>0</v>
      </c>
      <c r="R130" s="133">
        <f>SUM(R131:R157)</f>
        <v>0.46550000000000002</v>
      </c>
      <c r="T130" s="134">
        <f>SUM(T131:T157)</f>
        <v>0</v>
      </c>
      <c r="AR130" s="128" t="s">
        <v>84</v>
      </c>
      <c r="AT130" s="135" t="s">
        <v>74</v>
      </c>
      <c r="AU130" s="135" t="s">
        <v>84</v>
      </c>
      <c r="AY130" s="128" t="s">
        <v>307</v>
      </c>
      <c r="BK130" s="136">
        <f>SUM(BK131:BK157)</f>
        <v>0</v>
      </c>
    </row>
    <row r="131" spans="2:65" s="1" customFormat="1" ht="24.2" customHeight="1">
      <c r="B131" s="33"/>
      <c r="C131" s="139" t="s">
        <v>82</v>
      </c>
      <c r="D131" s="139" t="s">
        <v>309</v>
      </c>
      <c r="E131" s="140" t="s">
        <v>5569</v>
      </c>
      <c r="F131" s="141" t="s">
        <v>5570</v>
      </c>
      <c r="G131" s="142" t="s">
        <v>405</v>
      </c>
      <c r="H131" s="143">
        <v>2</v>
      </c>
      <c r="I131" s="144"/>
      <c r="J131" s="145">
        <f>ROUND(I131*H131,2)</f>
        <v>0</v>
      </c>
      <c r="K131" s="141" t="s">
        <v>1</v>
      </c>
      <c r="L131" s="33"/>
      <c r="M131" s="146" t="s">
        <v>1</v>
      </c>
      <c r="N131" s="147" t="s">
        <v>40</v>
      </c>
      <c r="P131" s="148">
        <f>O131*H131</f>
        <v>0</v>
      </c>
      <c r="Q131" s="148">
        <v>0</v>
      </c>
      <c r="R131" s="148">
        <f>Q131*H131</f>
        <v>0</v>
      </c>
      <c r="S131" s="148">
        <v>0</v>
      </c>
      <c r="T131" s="149">
        <f>S131*H131</f>
        <v>0</v>
      </c>
      <c r="AR131" s="150" t="s">
        <v>417</v>
      </c>
      <c r="AT131" s="150" t="s">
        <v>309</v>
      </c>
      <c r="AU131" s="150" t="s">
        <v>163</v>
      </c>
      <c r="AY131" s="18" t="s">
        <v>307</v>
      </c>
      <c r="BE131" s="151">
        <f>IF(N131="základní",J131,0)</f>
        <v>0</v>
      </c>
      <c r="BF131" s="151">
        <f>IF(N131="snížená",J131,0)</f>
        <v>0</v>
      </c>
      <c r="BG131" s="151">
        <f>IF(N131="zákl. přenesená",J131,0)</f>
        <v>0</v>
      </c>
      <c r="BH131" s="151">
        <f>IF(N131="sníž. přenesená",J131,0)</f>
        <v>0</v>
      </c>
      <c r="BI131" s="151">
        <f>IF(N131="nulová",J131,0)</f>
        <v>0</v>
      </c>
      <c r="BJ131" s="18" t="s">
        <v>82</v>
      </c>
      <c r="BK131" s="151">
        <f>ROUND(I131*H131,2)</f>
        <v>0</v>
      </c>
      <c r="BL131" s="18" t="s">
        <v>417</v>
      </c>
      <c r="BM131" s="150" t="s">
        <v>5571</v>
      </c>
    </row>
    <row r="132" spans="2:65" s="1" customFormat="1" ht="11.25">
      <c r="B132" s="33"/>
      <c r="D132" s="152" t="s">
        <v>316</v>
      </c>
      <c r="F132" s="153" t="s">
        <v>5572</v>
      </c>
      <c r="I132" s="154"/>
      <c r="L132" s="33"/>
      <c r="M132" s="155"/>
      <c r="T132" s="57"/>
      <c r="AT132" s="18" t="s">
        <v>316</v>
      </c>
      <c r="AU132" s="18" t="s">
        <v>163</v>
      </c>
    </row>
    <row r="133" spans="2:65" s="1" customFormat="1" ht="24.2" customHeight="1">
      <c r="B133" s="33"/>
      <c r="C133" s="177" t="s">
        <v>84</v>
      </c>
      <c r="D133" s="177" t="s">
        <v>390</v>
      </c>
      <c r="E133" s="178" t="s">
        <v>5573</v>
      </c>
      <c r="F133" s="179" t="s">
        <v>5574</v>
      </c>
      <c r="G133" s="180" t="s">
        <v>405</v>
      </c>
      <c r="H133" s="181">
        <v>2</v>
      </c>
      <c r="I133" s="182"/>
      <c r="J133" s="183">
        <f>ROUND(I133*H133,2)</f>
        <v>0</v>
      </c>
      <c r="K133" s="179" t="s">
        <v>1</v>
      </c>
      <c r="L133" s="184"/>
      <c r="M133" s="185" t="s">
        <v>1</v>
      </c>
      <c r="N133" s="186" t="s">
        <v>40</v>
      </c>
      <c r="P133" s="148">
        <f>O133*H133</f>
        <v>0</v>
      </c>
      <c r="Q133" s="148">
        <v>9.6000000000000002E-2</v>
      </c>
      <c r="R133" s="148">
        <f>Q133*H133</f>
        <v>0.192</v>
      </c>
      <c r="S133" s="148">
        <v>0</v>
      </c>
      <c r="T133" s="149">
        <f>S133*H133</f>
        <v>0</v>
      </c>
      <c r="AR133" s="150" t="s">
        <v>524</v>
      </c>
      <c r="AT133" s="150" t="s">
        <v>390</v>
      </c>
      <c r="AU133" s="150" t="s">
        <v>163</v>
      </c>
      <c r="AY133" s="18" t="s">
        <v>307</v>
      </c>
      <c r="BE133" s="151">
        <f>IF(N133="základní",J133,0)</f>
        <v>0</v>
      </c>
      <c r="BF133" s="151">
        <f>IF(N133="snížená",J133,0)</f>
        <v>0</v>
      </c>
      <c r="BG133" s="151">
        <f>IF(N133="zákl. přenesená",J133,0)</f>
        <v>0</v>
      </c>
      <c r="BH133" s="151">
        <f>IF(N133="sníž. přenesená",J133,0)</f>
        <v>0</v>
      </c>
      <c r="BI133" s="151">
        <f>IF(N133="nulová",J133,0)</f>
        <v>0</v>
      </c>
      <c r="BJ133" s="18" t="s">
        <v>82</v>
      </c>
      <c r="BK133" s="151">
        <f>ROUND(I133*H133,2)</f>
        <v>0</v>
      </c>
      <c r="BL133" s="18" t="s">
        <v>417</v>
      </c>
      <c r="BM133" s="150" t="s">
        <v>5575</v>
      </c>
    </row>
    <row r="134" spans="2:65" s="1" customFormat="1" ht="117">
      <c r="B134" s="33"/>
      <c r="D134" s="152" t="s">
        <v>316</v>
      </c>
      <c r="F134" s="153" t="s">
        <v>5576</v>
      </c>
      <c r="I134" s="154"/>
      <c r="L134" s="33"/>
      <c r="M134" s="155"/>
      <c r="T134" s="57"/>
      <c r="AT134" s="18" t="s">
        <v>316</v>
      </c>
      <c r="AU134" s="18" t="s">
        <v>163</v>
      </c>
    </row>
    <row r="135" spans="2:65" s="1" customFormat="1" ht="29.25">
      <c r="B135" s="33"/>
      <c r="D135" s="152" t="s">
        <v>357</v>
      </c>
      <c r="F135" s="176" t="s">
        <v>5577</v>
      </c>
      <c r="I135" s="154"/>
      <c r="L135" s="33"/>
      <c r="M135" s="155"/>
      <c r="T135" s="57"/>
      <c r="AT135" s="18" t="s">
        <v>357</v>
      </c>
      <c r="AU135" s="18" t="s">
        <v>163</v>
      </c>
    </row>
    <row r="136" spans="2:65" s="1" customFormat="1" ht="24.2" customHeight="1">
      <c r="B136" s="33"/>
      <c r="C136" s="139" t="s">
        <v>163</v>
      </c>
      <c r="D136" s="139" t="s">
        <v>309</v>
      </c>
      <c r="E136" s="140" t="s">
        <v>5578</v>
      </c>
      <c r="F136" s="141" t="s">
        <v>5579</v>
      </c>
      <c r="G136" s="142" t="s">
        <v>398</v>
      </c>
      <c r="H136" s="143">
        <v>5</v>
      </c>
      <c r="I136" s="144"/>
      <c r="J136" s="145">
        <f>ROUND(I136*H136,2)</f>
        <v>0</v>
      </c>
      <c r="K136" s="141" t="s">
        <v>5580</v>
      </c>
      <c r="L136" s="33"/>
      <c r="M136" s="146" t="s">
        <v>1</v>
      </c>
      <c r="N136" s="147" t="s">
        <v>40</v>
      </c>
      <c r="P136" s="148">
        <f>O136*H136</f>
        <v>0</v>
      </c>
      <c r="Q136" s="148">
        <v>0</v>
      </c>
      <c r="R136" s="148">
        <f>Q136*H136</f>
        <v>0</v>
      </c>
      <c r="S136" s="148">
        <v>0</v>
      </c>
      <c r="T136" s="149">
        <f>S136*H136</f>
        <v>0</v>
      </c>
      <c r="AR136" s="150" t="s">
        <v>417</v>
      </c>
      <c r="AT136" s="150" t="s">
        <v>309</v>
      </c>
      <c r="AU136" s="150" t="s">
        <v>163</v>
      </c>
      <c r="AY136" s="18" t="s">
        <v>307</v>
      </c>
      <c r="BE136" s="151">
        <f>IF(N136="základní",J136,0)</f>
        <v>0</v>
      </c>
      <c r="BF136" s="151">
        <f>IF(N136="snížená",J136,0)</f>
        <v>0</v>
      </c>
      <c r="BG136" s="151">
        <f>IF(N136="zákl. přenesená",J136,0)</f>
        <v>0</v>
      </c>
      <c r="BH136" s="151">
        <f>IF(N136="sníž. přenesená",J136,0)</f>
        <v>0</v>
      </c>
      <c r="BI136" s="151">
        <f>IF(N136="nulová",J136,0)</f>
        <v>0</v>
      </c>
      <c r="BJ136" s="18" t="s">
        <v>82</v>
      </c>
      <c r="BK136" s="151">
        <f>ROUND(I136*H136,2)</f>
        <v>0</v>
      </c>
      <c r="BL136" s="18" t="s">
        <v>417</v>
      </c>
      <c r="BM136" s="150" t="s">
        <v>5581</v>
      </c>
    </row>
    <row r="137" spans="2:65" s="1" customFormat="1" ht="19.5">
      <c r="B137" s="33"/>
      <c r="D137" s="152" t="s">
        <v>316</v>
      </c>
      <c r="F137" s="153" t="s">
        <v>5582</v>
      </c>
      <c r="I137" s="154"/>
      <c r="L137" s="33"/>
      <c r="M137" s="155"/>
      <c r="T137" s="57"/>
      <c r="AT137" s="18" t="s">
        <v>316</v>
      </c>
      <c r="AU137" s="18" t="s">
        <v>163</v>
      </c>
    </row>
    <row r="138" spans="2:65" s="1" customFormat="1" ht="24.2" customHeight="1">
      <c r="B138" s="33"/>
      <c r="C138" s="177" t="s">
        <v>314</v>
      </c>
      <c r="D138" s="177" t="s">
        <v>390</v>
      </c>
      <c r="E138" s="178" t="s">
        <v>5583</v>
      </c>
      <c r="F138" s="179" t="s">
        <v>5584</v>
      </c>
      <c r="G138" s="180" t="s">
        <v>398</v>
      </c>
      <c r="H138" s="181">
        <v>5</v>
      </c>
      <c r="I138" s="182"/>
      <c r="J138" s="183">
        <f>ROUND(I138*H138,2)</f>
        <v>0</v>
      </c>
      <c r="K138" s="179" t="s">
        <v>5580</v>
      </c>
      <c r="L138" s="184"/>
      <c r="M138" s="185" t="s">
        <v>1</v>
      </c>
      <c r="N138" s="186" t="s">
        <v>40</v>
      </c>
      <c r="P138" s="148">
        <f>O138*H138</f>
        <v>0</v>
      </c>
      <c r="Q138" s="148">
        <v>1E-3</v>
      </c>
      <c r="R138" s="148">
        <f>Q138*H138</f>
        <v>5.0000000000000001E-3</v>
      </c>
      <c r="S138" s="148">
        <v>0</v>
      </c>
      <c r="T138" s="149">
        <f>S138*H138</f>
        <v>0</v>
      </c>
      <c r="AR138" s="150" t="s">
        <v>1169</v>
      </c>
      <c r="AT138" s="150" t="s">
        <v>390</v>
      </c>
      <c r="AU138" s="150" t="s">
        <v>163</v>
      </c>
      <c r="AY138" s="18" t="s">
        <v>307</v>
      </c>
      <c r="BE138" s="151">
        <f>IF(N138="základní",J138,0)</f>
        <v>0</v>
      </c>
      <c r="BF138" s="151">
        <f>IF(N138="snížená",J138,0)</f>
        <v>0</v>
      </c>
      <c r="BG138" s="151">
        <f>IF(N138="zákl. přenesená",J138,0)</f>
        <v>0</v>
      </c>
      <c r="BH138" s="151">
        <f>IF(N138="sníž. přenesená",J138,0)</f>
        <v>0</v>
      </c>
      <c r="BI138" s="151">
        <f>IF(N138="nulová",J138,0)</f>
        <v>0</v>
      </c>
      <c r="BJ138" s="18" t="s">
        <v>82</v>
      </c>
      <c r="BK138" s="151">
        <f>ROUND(I138*H138,2)</f>
        <v>0</v>
      </c>
      <c r="BL138" s="18" t="s">
        <v>1169</v>
      </c>
      <c r="BM138" s="150" t="s">
        <v>5585</v>
      </c>
    </row>
    <row r="139" spans="2:65" s="1" customFormat="1" ht="11.25">
      <c r="B139" s="33"/>
      <c r="D139" s="152" t="s">
        <v>316</v>
      </c>
      <c r="F139" s="153" t="s">
        <v>5584</v>
      </c>
      <c r="I139" s="154"/>
      <c r="L139" s="33"/>
      <c r="M139" s="155"/>
      <c r="T139" s="57"/>
      <c r="AT139" s="18" t="s">
        <v>316</v>
      </c>
      <c r="AU139" s="18" t="s">
        <v>163</v>
      </c>
    </row>
    <row r="140" spans="2:65" s="1" customFormat="1" ht="24.2" customHeight="1">
      <c r="B140" s="33"/>
      <c r="C140" s="139" t="s">
        <v>345</v>
      </c>
      <c r="D140" s="139" t="s">
        <v>309</v>
      </c>
      <c r="E140" s="140" t="s">
        <v>5586</v>
      </c>
      <c r="F140" s="141" t="s">
        <v>5587</v>
      </c>
      <c r="G140" s="142" t="s">
        <v>398</v>
      </c>
      <c r="H140" s="143">
        <v>5</v>
      </c>
      <c r="I140" s="144"/>
      <c r="J140" s="145">
        <f>ROUND(I140*H140,2)</f>
        <v>0</v>
      </c>
      <c r="K140" s="141" t="s">
        <v>1</v>
      </c>
      <c r="L140" s="33"/>
      <c r="M140" s="146" t="s">
        <v>1</v>
      </c>
      <c r="N140" s="147" t="s">
        <v>40</v>
      </c>
      <c r="P140" s="148">
        <f>O140*H140</f>
        <v>0</v>
      </c>
      <c r="Q140" s="148">
        <v>0</v>
      </c>
      <c r="R140" s="148">
        <f>Q140*H140</f>
        <v>0</v>
      </c>
      <c r="S140" s="148">
        <v>0</v>
      </c>
      <c r="T140" s="149">
        <f>S140*H140</f>
        <v>0</v>
      </c>
      <c r="AR140" s="150" t="s">
        <v>417</v>
      </c>
      <c r="AT140" s="150" t="s">
        <v>309</v>
      </c>
      <c r="AU140" s="150" t="s">
        <v>163</v>
      </c>
      <c r="AY140" s="18" t="s">
        <v>307</v>
      </c>
      <c r="BE140" s="151">
        <f>IF(N140="základní",J140,0)</f>
        <v>0</v>
      </c>
      <c r="BF140" s="151">
        <f>IF(N140="snížená",J140,0)</f>
        <v>0</v>
      </c>
      <c r="BG140" s="151">
        <f>IF(N140="zákl. přenesená",J140,0)</f>
        <v>0</v>
      </c>
      <c r="BH140" s="151">
        <f>IF(N140="sníž. přenesená",J140,0)</f>
        <v>0</v>
      </c>
      <c r="BI140" s="151">
        <f>IF(N140="nulová",J140,0)</f>
        <v>0</v>
      </c>
      <c r="BJ140" s="18" t="s">
        <v>82</v>
      </c>
      <c r="BK140" s="151">
        <f>ROUND(I140*H140,2)</f>
        <v>0</v>
      </c>
      <c r="BL140" s="18" t="s">
        <v>417</v>
      </c>
      <c r="BM140" s="150" t="s">
        <v>5588</v>
      </c>
    </row>
    <row r="141" spans="2:65" s="1" customFormat="1" ht="19.5">
      <c r="B141" s="33"/>
      <c r="D141" s="152" t="s">
        <v>316</v>
      </c>
      <c r="F141" s="153" t="s">
        <v>5589</v>
      </c>
      <c r="I141" s="154"/>
      <c r="L141" s="33"/>
      <c r="M141" s="155"/>
      <c r="T141" s="57"/>
      <c r="AT141" s="18" t="s">
        <v>316</v>
      </c>
      <c r="AU141" s="18" t="s">
        <v>163</v>
      </c>
    </row>
    <row r="142" spans="2:65" s="1" customFormat="1" ht="24.2" customHeight="1">
      <c r="B142" s="33"/>
      <c r="C142" s="177" t="s">
        <v>352</v>
      </c>
      <c r="D142" s="177" t="s">
        <v>390</v>
      </c>
      <c r="E142" s="178" t="s">
        <v>5590</v>
      </c>
      <c r="F142" s="179" t="s">
        <v>5591</v>
      </c>
      <c r="G142" s="180" t="s">
        <v>398</v>
      </c>
      <c r="H142" s="181">
        <v>5</v>
      </c>
      <c r="I142" s="182"/>
      <c r="J142" s="183">
        <f>ROUND(I142*H142,2)</f>
        <v>0</v>
      </c>
      <c r="K142" s="179" t="s">
        <v>1</v>
      </c>
      <c r="L142" s="184"/>
      <c r="M142" s="185" t="s">
        <v>1</v>
      </c>
      <c r="N142" s="186" t="s">
        <v>40</v>
      </c>
      <c r="P142" s="148">
        <f>O142*H142</f>
        <v>0</v>
      </c>
      <c r="Q142" s="148">
        <v>2.0999999999999999E-3</v>
      </c>
      <c r="R142" s="148">
        <f>Q142*H142</f>
        <v>1.0499999999999999E-2</v>
      </c>
      <c r="S142" s="148">
        <v>0</v>
      </c>
      <c r="T142" s="149">
        <f>S142*H142</f>
        <v>0</v>
      </c>
      <c r="AR142" s="150" t="s">
        <v>1169</v>
      </c>
      <c r="AT142" s="150" t="s">
        <v>390</v>
      </c>
      <c r="AU142" s="150" t="s">
        <v>163</v>
      </c>
      <c r="AY142" s="18" t="s">
        <v>307</v>
      </c>
      <c r="BE142" s="151">
        <f>IF(N142="základní",J142,0)</f>
        <v>0</v>
      </c>
      <c r="BF142" s="151">
        <f>IF(N142="snížená",J142,0)</f>
        <v>0</v>
      </c>
      <c r="BG142" s="151">
        <f>IF(N142="zákl. přenesená",J142,0)</f>
        <v>0</v>
      </c>
      <c r="BH142" s="151">
        <f>IF(N142="sníž. přenesená",J142,0)</f>
        <v>0</v>
      </c>
      <c r="BI142" s="151">
        <f>IF(N142="nulová",J142,0)</f>
        <v>0</v>
      </c>
      <c r="BJ142" s="18" t="s">
        <v>82</v>
      </c>
      <c r="BK142" s="151">
        <f>ROUND(I142*H142,2)</f>
        <v>0</v>
      </c>
      <c r="BL142" s="18" t="s">
        <v>1169</v>
      </c>
      <c r="BM142" s="150" t="s">
        <v>5592</v>
      </c>
    </row>
    <row r="143" spans="2:65" s="1" customFormat="1" ht="19.5">
      <c r="B143" s="33"/>
      <c r="D143" s="152" t="s">
        <v>316</v>
      </c>
      <c r="F143" s="153" t="s">
        <v>5593</v>
      </c>
      <c r="I143" s="154"/>
      <c r="L143" s="33"/>
      <c r="M143" s="155"/>
      <c r="T143" s="57"/>
      <c r="AT143" s="18" t="s">
        <v>316</v>
      </c>
      <c r="AU143" s="18" t="s">
        <v>163</v>
      </c>
    </row>
    <row r="144" spans="2:65" s="1" customFormat="1" ht="24.2" customHeight="1">
      <c r="B144" s="33"/>
      <c r="C144" s="139" t="s">
        <v>361</v>
      </c>
      <c r="D144" s="139" t="s">
        <v>309</v>
      </c>
      <c r="E144" s="140" t="s">
        <v>5594</v>
      </c>
      <c r="F144" s="141" t="s">
        <v>5595</v>
      </c>
      <c r="G144" s="142" t="s">
        <v>398</v>
      </c>
      <c r="H144" s="143">
        <v>20</v>
      </c>
      <c r="I144" s="144"/>
      <c r="J144" s="145">
        <f>ROUND(I144*H144,2)</f>
        <v>0</v>
      </c>
      <c r="K144" s="141" t="s">
        <v>502</v>
      </c>
      <c r="L144" s="33"/>
      <c r="M144" s="146" t="s">
        <v>1</v>
      </c>
      <c r="N144" s="147" t="s">
        <v>40</v>
      </c>
      <c r="P144" s="148">
        <f>O144*H144</f>
        <v>0</v>
      </c>
      <c r="Q144" s="148">
        <v>0</v>
      </c>
      <c r="R144" s="148">
        <f>Q144*H144</f>
        <v>0</v>
      </c>
      <c r="S144" s="148">
        <v>0</v>
      </c>
      <c r="T144" s="149">
        <f>S144*H144</f>
        <v>0</v>
      </c>
      <c r="AR144" s="150" t="s">
        <v>417</v>
      </c>
      <c r="AT144" s="150" t="s">
        <v>309</v>
      </c>
      <c r="AU144" s="150" t="s">
        <v>163</v>
      </c>
      <c r="AY144" s="18" t="s">
        <v>307</v>
      </c>
      <c r="BE144" s="151">
        <f>IF(N144="základní",J144,0)</f>
        <v>0</v>
      </c>
      <c r="BF144" s="151">
        <f>IF(N144="snížená",J144,0)</f>
        <v>0</v>
      </c>
      <c r="BG144" s="151">
        <f>IF(N144="zákl. přenesená",J144,0)</f>
        <v>0</v>
      </c>
      <c r="BH144" s="151">
        <f>IF(N144="sníž. přenesená",J144,0)</f>
        <v>0</v>
      </c>
      <c r="BI144" s="151">
        <f>IF(N144="nulová",J144,0)</f>
        <v>0</v>
      </c>
      <c r="BJ144" s="18" t="s">
        <v>82</v>
      </c>
      <c r="BK144" s="151">
        <f>ROUND(I144*H144,2)</f>
        <v>0</v>
      </c>
      <c r="BL144" s="18" t="s">
        <v>417</v>
      </c>
      <c r="BM144" s="150" t="s">
        <v>5596</v>
      </c>
    </row>
    <row r="145" spans="2:65" s="1" customFormat="1" ht="19.5">
      <c r="B145" s="33"/>
      <c r="D145" s="152" t="s">
        <v>316</v>
      </c>
      <c r="F145" s="153" t="s">
        <v>5597</v>
      </c>
      <c r="I145" s="154"/>
      <c r="L145" s="33"/>
      <c r="M145" s="155"/>
      <c r="T145" s="57"/>
      <c r="AT145" s="18" t="s">
        <v>316</v>
      </c>
      <c r="AU145" s="18" t="s">
        <v>163</v>
      </c>
    </row>
    <row r="146" spans="2:65" s="1" customFormat="1" ht="24.2" customHeight="1">
      <c r="B146" s="33"/>
      <c r="C146" s="177" t="s">
        <v>369</v>
      </c>
      <c r="D146" s="177" t="s">
        <v>390</v>
      </c>
      <c r="E146" s="178" t="s">
        <v>5598</v>
      </c>
      <c r="F146" s="179" t="s">
        <v>5599</v>
      </c>
      <c r="G146" s="180" t="s">
        <v>398</v>
      </c>
      <c r="H146" s="181">
        <v>20</v>
      </c>
      <c r="I146" s="182"/>
      <c r="J146" s="183">
        <f>ROUND(I146*H146,2)</f>
        <v>0</v>
      </c>
      <c r="K146" s="179" t="s">
        <v>502</v>
      </c>
      <c r="L146" s="184"/>
      <c r="M146" s="185" t="s">
        <v>1</v>
      </c>
      <c r="N146" s="186" t="s">
        <v>40</v>
      </c>
      <c r="P146" s="148">
        <f>O146*H146</f>
        <v>0</v>
      </c>
      <c r="Q146" s="148">
        <v>1.8E-3</v>
      </c>
      <c r="R146" s="148">
        <f>Q146*H146</f>
        <v>3.5999999999999997E-2</v>
      </c>
      <c r="S146" s="148">
        <v>0</v>
      </c>
      <c r="T146" s="149">
        <f>S146*H146</f>
        <v>0</v>
      </c>
      <c r="AR146" s="150" t="s">
        <v>1169</v>
      </c>
      <c r="AT146" s="150" t="s">
        <v>390</v>
      </c>
      <c r="AU146" s="150" t="s">
        <v>163</v>
      </c>
      <c r="AY146" s="18" t="s">
        <v>307</v>
      </c>
      <c r="BE146" s="151">
        <f>IF(N146="základní",J146,0)</f>
        <v>0</v>
      </c>
      <c r="BF146" s="151">
        <f>IF(N146="snížená",J146,0)</f>
        <v>0</v>
      </c>
      <c r="BG146" s="151">
        <f>IF(N146="zákl. přenesená",J146,0)</f>
        <v>0</v>
      </c>
      <c r="BH146" s="151">
        <f>IF(N146="sníž. přenesená",J146,0)</f>
        <v>0</v>
      </c>
      <c r="BI146" s="151">
        <f>IF(N146="nulová",J146,0)</f>
        <v>0</v>
      </c>
      <c r="BJ146" s="18" t="s">
        <v>82</v>
      </c>
      <c r="BK146" s="151">
        <f>ROUND(I146*H146,2)</f>
        <v>0</v>
      </c>
      <c r="BL146" s="18" t="s">
        <v>1169</v>
      </c>
      <c r="BM146" s="150" t="s">
        <v>5600</v>
      </c>
    </row>
    <row r="147" spans="2:65" s="1" customFormat="1" ht="11.25">
      <c r="B147" s="33"/>
      <c r="D147" s="152" t="s">
        <v>316</v>
      </c>
      <c r="F147" s="153" t="s">
        <v>5599</v>
      </c>
      <c r="I147" s="154"/>
      <c r="L147" s="33"/>
      <c r="M147" s="155"/>
      <c r="T147" s="57"/>
      <c r="AT147" s="18" t="s">
        <v>316</v>
      </c>
      <c r="AU147" s="18" t="s">
        <v>163</v>
      </c>
    </row>
    <row r="148" spans="2:65" s="1" customFormat="1" ht="24.2" customHeight="1">
      <c r="B148" s="33"/>
      <c r="C148" s="139" t="s">
        <v>374</v>
      </c>
      <c r="D148" s="139" t="s">
        <v>309</v>
      </c>
      <c r="E148" s="140" t="s">
        <v>5601</v>
      </c>
      <c r="F148" s="141" t="s">
        <v>5602</v>
      </c>
      <c r="G148" s="142" t="s">
        <v>398</v>
      </c>
      <c r="H148" s="143">
        <v>20</v>
      </c>
      <c r="I148" s="144"/>
      <c r="J148" s="145">
        <f>ROUND(I148*H148,2)</f>
        <v>0</v>
      </c>
      <c r="K148" s="141" t="s">
        <v>1</v>
      </c>
      <c r="L148" s="33"/>
      <c r="M148" s="146" t="s">
        <v>1</v>
      </c>
      <c r="N148" s="147" t="s">
        <v>40</v>
      </c>
      <c r="P148" s="148">
        <f>O148*H148</f>
        <v>0</v>
      </c>
      <c r="Q148" s="148">
        <v>0</v>
      </c>
      <c r="R148" s="148">
        <f>Q148*H148</f>
        <v>0</v>
      </c>
      <c r="S148" s="148">
        <v>0</v>
      </c>
      <c r="T148" s="149">
        <f>S148*H148</f>
        <v>0</v>
      </c>
      <c r="AR148" s="150" t="s">
        <v>417</v>
      </c>
      <c r="AT148" s="150" t="s">
        <v>309</v>
      </c>
      <c r="AU148" s="150" t="s">
        <v>163</v>
      </c>
      <c r="AY148" s="18" t="s">
        <v>307</v>
      </c>
      <c r="BE148" s="151">
        <f>IF(N148="základní",J148,0)</f>
        <v>0</v>
      </c>
      <c r="BF148" s="151">
        <f>IF(N148="snížená",J148,0)</f>
        <v>0</v>
      </c>
      <c r="BG148" s="151">
        <f>IF(N148="zákl. přenesená",J148,0)</f>
        <v>0</v>
      </c>
      <c r="BH148" s="151">
        <f>IF(N148="sníž. přenesená",J148,0)</f>
        <v>0</v>
      </c>
      <c r="BI148" s="151">
        <f>IF(N148="nulová",J148,0)</f>
        <v>0</v>
      </c>
      <c r="BJ148" s="18" t="s">
        <v>82</v>
      </c>
      <c r="BK148" s="151">
        <f>ROUND(I148*H148,2)</f>
        <v>0</v>
      </c>
      <c r="BL148" s="18" t="s">
        <v>417</v>
      </c>
      <c r="BM148" s="150" t="s">
        <v>5603</v>
      </c>
    </row>
    <row r="149" spans="2:65" s="1" customFormat="1" ht="29.25">
      <c r="B149" s="33"/>
      <c r="D149" s="152" t="s">
        <v>316</v>
      </c>
      <c r="F149" s="153" t="s">
        <v>5604</v>
      </c>
      <c r="I149" s="154"/>
      <c r="L149" s="33"/>
      <c r="M149" s="155"/>
      <c r="T149" s="57"/>
      <c r="AT149" s="18" t="s">
        <v>316</v>
      </c>
      <c r="AU149" s="18" t="s">
        <v>163</v>
      </c>
    </row>
    <row r="150" spans="2:65" s="1" customFormat="1" ht="24.2" customHeight="1">
      <c r="B150" s="33"/>
      <c r="C150" s="177" t="s">
        <v>380</v>
      </c>
      <c r="D150" s="177" t="s">
        <v>390</v>
      </c>
      <c r="E150" s="178" t="s">
        <v>5605</v>
      </c>
      <c r="F150" s="179" t="s">
        <v>5606</v>
      </c>
      <c r="G150" s="180" t="s">
        <v>398</v>
      </c>
      <c r="H150" s="181">
        <v>20</v>
      </c>
      <c r="I150" s="182"/>
      <c r="J150" s="183">
        <f>ROUND(I150*H150,2)</f>
        <v>0</v>
      </c>
      <c r="K150" s="179" t="s">
        <v>1</v>
      </c>
      <c r="L150" s="184"/>
      <c r="M150" s="185" t="s">
        <v>1</v>
      </c>
      <c r="N150" s="186" t="s">
        <v>40</v>
      </c>
      <c r="P150" s="148">
        <f>O150*H150</f>
        <v>0</v>
      </c>
      <c r="Q150" s="148">
        <v>2.0999999999999999E-3</v>
      </c>
      <c r="R150" s="148">
        <f>Q150*H150</f>
        <v>4.1999999999999996E-2</v>
      </c>
      <c r="S150" s="148">
        <v>0</v>
      </c>
      <c r="T150" s="149">
        <f>S150*H150</f>
        <v>0</v>
      </c>
      <c r="AR150" s="150" t="s">
        <v>1169</v>
      </c>
      <c r="AT150" s="150" t="s">
        <v>390</v>
      </c>
      <c r="AU150" s="150" t="s">
        <v>163</v>
      </c>
      <c r="AY150" s="18" t="s">
        <v>307</v>
      </c>
      <c r="BE150" s="151">
        <f>IF(N150="základní",J150,0)</f>
        <v>0</v>
      </c>
      <c r="BF150" s="151">
        <f>IF(N150="snížená",J150,0)</f>
        <v>0</v>
      </c>
      <c r="BG150" s="151">
        <f>IF(N150="zákl. přenesená",J150,0)</f>
        <v>0</v>
      </c>
      <c r="BH150" s="151">
        <f>IF(N150="sníž. přenesená",J150,0)</f>
        <v>0</v>
      </c>
      <c r="BI150" s="151">
        <f>IF(N150="nulová",J150,0)</f>
        <v>0</v>
      </c>
      <c r="BJ150" s="18" t="s">
        <v>82</v>
      </c>
      <c r="BK150" s="151">
        <f>ROUND(I150*H150,2)</f>
        <v>0</v>
      </c>
      <c r="BL150" s="18" t="s">
        <v>1169</v>
      </c>
      <c r="BM150" s="150" t="s">
        <v>5607</v>
      </c>
    </row>
    <row r="151" spans="2:65" s="1" customFormat="1" ht="29.25">
      <c r="B151" s="33"/>
      <c r="D151" s="152" t="s">
        <v>316</v>
      </c>
      <c r="F151" s="153" t="s">
        <v>5608</v>
      </c>
      <c r="I151" s="154"/>
      <c r="L151" s="33"/>
      <c r="M151" s="155"/>
      <c r="T151" s="57"/>
      <c r="AT151" s="18" t="s">
        <v>316</v>
      </c>
      <c r="AU151" s="18" t="s">
        <v>163</v>
      </c>
    </row>
    <row r="152" spans="2:65" s="1" customFormat="1" ht="16.5" customHeight="1">
      <c r="B152" s="33"/>
      <c r="C152" s="139" t="s">
        <v>385</v>
      </c>
      <c r="D152" s="139" t="s">
        <v>309</v>
      </c>
      <c r="E152" s="140" t="s">
        <v>5609</v>
      </c>
      <c r="F152" s="141" t="s">
        <v>5610</v>
      </c>
      <c r="G152" s="142" t="s">
        <v>398</v>
      </c>
      <c r="H152" s="143">
        <v>15</v>
      </c>
      <c r="I152" s="144"/>
      <c r="J152" s="145">
        <f>ROUND(I152*H152,2)</f>
        <v>0</v>
      </c>
      <c r="K152" s="141" t="s">
        <v>5580</v>
      </c>
      <c r="L152" s="33"/>
      <c r="M152" s="146" t="s">
        <v>1</v>
      </c>
      <c r="N152" s="147" t="s">
        <v>40</v>
      </c>
      <c r="P152" s="148">
        <f>O152*H152</f>
        <v>0</v>
      </c>
      <c r="Q152" s="148">
        <v>0</v>
      </c>
      <c r="R152" s="148">
        <f>Q152*H152</f>
        <v>0</v>
      </c>
      <c r="S152" s="148">
        <v>0</v>
      </c>
      <c r="T152" s="149">
        <f>S152*H152</f>
        <v>0</v>
      </c>
      <c r="AR152" s="150" t="s">
        <v>417</v>
      </c>
      <c r="AT152" s="150" t="s">
        <v>309</v>
      </c>
      <c r="AU152" s="150" t="s">
        <v>163</v>
      </c>
      <c r="AY152" s="18" t="s">
        <v>307</v>
      </c>
      <c r="BE152" s="151">
        <f>IF(N152="základní",J152,0)</f>
        <v>0</v>
      </c>
      <c r="BF152" s="151">
        <f>IF(N152="snížená",J152,0)</f>
        <v>0</v>
      </c>
      <c r="BG152" s="151">
        <f>IF(N152="zákl. přenesená",J152,0)</f>
        <v>0</v>
      </c>
      <c r="BH152" s="151">
        <f>IF(N152="sníž. přenesená",J152,0)</f>
        <v>0</v>
      </c>
      <c r="BI152" s="151">
        <f>IF(N152="nulová",J152,0)</f>
        <v>0</v>
      </c>
      <c r="BJ152" s="18" t="s">
        <v>82</v>
      </c>
      <c r="BK152" s="151">
        <f>ROUND(I152*H152,2)</f>
        <v>0</v>
      </c>
      <c r="BL152" s="18" t="s">
        <v>417</v>
      </c>
      <c r="BM152" s="150" t="s">
        <v>5611</v>
      </c>
    </row>
    <row r="153" spans="2:65" s="1" customFormat="1" ht="19.5">
      <c r="B153" s="33"/>
      <c r="D153" s="152" t="s">
        <v>316</v>
      </c>
      <c r="F153" s="153" t="s">
        <v>5612</v>
      </c>
      <c r="I153" s="154"/>
      <c r="L153" s="33"/>
      <c r="M153" s="155"/>
      <c r="T153" s="57"/>
      <c r="AT153" s="18" t="s">
        <v>316</v>
      </c>
      <c r="AU153" s="18" t="s">
        <v>163</v>
      </c>
    </row>
    <row r="154" spans="2:65" s="1" customFormat="1" ht="16.5" customHeight="1">
      <c r="B154" s="33"/>
      <c r="C154" s="139" t="s">
        <v>8</v>
      </c>
      <c r="D154" s="139" t="s">
        <v>309</v>
      </c>
      <c r="E154" s="140" t="s">
        <v>5613</v>
      </c>
      <c r="F154" s="141" t="s">
        <v>5614</v>
      </c>
      <c r="G154" s="142" t="s">
        <v>398</v>
      </c>
      <c r="H154" s="143">
        <v>15</v>
      </c>
      <c r="I154" s="144"/>
      <c r="J154" s="145">
        <f>ROUND(I154*H154,2)</f>
        <v>0</v>
      </c>
      <c r="K154" s="141" t="s">
        <v>313</v>
      </c>
      <c r="L154" s="33"/>
      <c r="M154" s="146" t="s">
        <v>1</v>
      </c>
      <c r="N154" s="147" t="s">
        <v>40</v>
      </c>
      <c r="P154" s="148">
        <f>O154*H154</f>
        <v>0</v>
      </c>
      <c r="Q154" s="148">
        <v>0</v>
      </c>
      <c r="R154" s="148">
        <f>Q154*H154</f>
        <v>0</v>
      </c>
      <c r="S154" s="148">
        <v>0</v>
      </c>
      <c r="T154" s="149">
        <f>S154*H154</f>
        <v>0</v>
      </c>
      <c r="AR154" s="150" t="s">
        <v>417</v>
      </c>
      <c r="AT154" s="150" t="s">
        <v>309</v>
      </c>
      <c r="AU154" s="150" t="s">
        <v>163</v>
      </c>
      <c r="AY154" s="18" t="s">
        <v>307</v>
      </c>
      <c r="BE154" s="151">
        <f>IF(N154="základní",J154,0)</f>
        <v>0</v>
      </c>
      <c r="BF154" s="151">
        <f>IF(N154="snížená",J154,0)</f>
        <v>0</v>
      </c>
      <c r="BG154" s="151">
        <f>IF(N154="zákl. přenesená",J154,0)</f>
        <v>0</v>
      </c>
      <c r="BH154" s="151">
        <f>IF(N154="sníž. přenesená",J154,0)</f>
        <v>0</v>
      </c>
      <c r="BI154" s="151">
        <f>IF(N154="nulová",J154,0)</f>
        <v>0</v>
      </c>
      <c r="BJ154" s="18" t="s">
        <v>82</v>
      </c>
      <c r="BK154" s="151">
        <f>ROUND(I154*H154,2)</f>
        <v>0</v>
      </c>
      <c r="BL154" s="18" t="s">
        <v>417</v>
      </c>
      <c r="BM154" s="150" t="s">
        <v>5615</v>
      </c>
    </row>
    <row r="155" spans="2:65" s="1" customFormat="1" ht="19.5">
      <c r="B155" s="33"/>
      <c r="D155" s="152" t="s">
        <v>316</v>
      </c>
      <c r="F155" s="153" t="s">
        <v>5616</v>
      </c>
      <c r="I155" s="154"/>
      <c r="L155" s="33"/>
      <c r="M155" s="155"/>
      <c r="T155" s="57"/>
      <c r="AT155" s="18" t="s">
        <v>316</v>
      </c>
      <c r="AU155" s="18" t="s">
        <v>163</v>
      </c>
    </row>
    <row r="156" spans="2:65" s="1" customFormat="1" ht="16.5" customHeight="1">
      <c r="B156" s="33"/>
      <c r="C156" s="177" t="s">
        <v>395</v>
      </c>
      <c r="D156" s="177" t="s">
        <v>390</v>
      </c>
      <c r="E156" s="178" t="s">
        <v>5617</v>
      </c>
      <c r="F156" s="179" t="s">
        <v>5618</v>
      </c>
      <c r="G156" s="180" t="s">
        <v>398</v>
      </c>
      <c r="H156" s="181">
        <v>15</v>
      </c>
      <c r="I156" s="182"/>
      <c r="J156" s="183">
        <f>ROUND(I156*H156,2)</f>
        <v>0</v>
      </c>
      <c r="K156" s="179" t="s">
        <v>1</v>
      </c>
      <c r="L156" s="184"/>
      <c r="M156" s="185" t="s">
        <v>1</v>
      </c>
      <c r="N156" s="186" t="s">
        <v>40</v>
      </c>
      <c r="P156" s="148">
        <f>O156*H156</f>
        <v>0</v>
      </c>
      <c r="Q156" s="148">
        <v>1.2E-2</v>
      </c>
      <c r="R156" s="148">
        <f>Q156*H156</f>
        <v>0.18</v>
      </c>
      <c r="S156" s="148">
        <v>0</v>
      </c>
      <c r="T156" s="149">
        <f>S156*H156</f>
        <v>0</v>
      </c>
      <c r="AR156" s="150" t="s">
        <v>524</v>
      </c>
      <c r="AT156" s="150" t="s">
        <v>390</v>
      </c>
      <c r="AU156" s="150" t="s">
        <v>163</v>
      </c>
      <c r="AY156" s="18" t="s">
        <v>307</v>
      </c>
      <c r="BE156" s="151">
        <f>IF(N156="základní",J156,0)</f>
        <v>0</v>
      </c>
      <c r="BF156" s="151">
        <f>IF(N156="snížená",J156,0)</f>
        <v>0</v>
      </c>
      <c r="BG156" s="151">
        <f>IF(N156="zákl. přenesená",J156,0)</f>
        <v>0</v>
      </c>
      <c r="BH156" s="151">
        <f>IF(N156="sníž. přenesená",J156,0)</f>
        <v>0</v>
      </c>
      <c r="BI156" s="151">
        <f>IF(N156="nulová",J156,0)</f>
        <v>0</v>
      </c>
      <c r="BJ156" s="18" t="s">
        <v>82</v>
      </c>
      <c r="BK156" s="151">
        <f>ROUND(I156*H156,2)</f>
        <v>0</v>
      </c>
      <c r="BL156" s="18" t="s">
        <v>417</v>
      </c>
      <c r="BM156" s="150" t="s">
        <v>5619</v>
      </c>
    </row>
    <row r="157" spans="2:65" s="1" customFormat="1" ht="11.25">
      <c r="B157" s="33"/>
      <c r="D157" s="152" t="s">
        <v>316</v>
      </c>
      <c r="F157" s="153" t="s">
        <v>5618</v>
      </c>
      <c r="I157" s="154"/>
      <c r="L157" s="33"/>
      <c r="M157" s="155"/>
      <c r="T157" s="57"/>
      <c r="AT157" s="18" t="s">
        <v>316</v>
      </c>
      <c r="AU157" s="18" t="s">
        <v>163</v>
      </c>
    </row>
    <row r="158" spans="2:65" s="11" customFormat="1" ht="20.85" customHeight="1">
      <c r="B158" s="127"/>
      <c r="D158" s="128" t="s">
        <v>74</v>
      </c>
      <c r="E158" s="137" t="s">
        <v>5620</v>
      </c>
      <c r="F158" s="137" t="s">
        <v>5621</v>
      </c>
      <c r="I158" s="130"/>
      <c r="J158" s="138">
        <f>BK158</f>
        <v>0</v>
      </c>
      <c r="L158" s="127"/>
      <c r="M158" s="132"/>
      <c r="P158" s="133">
        <f>SUM(P159:P173)</f>
        <v>0</v>
      </c>
      <c r="R158" s="133">
        <f>SUM(R159:R173)</f>
        <v>0.16200000000000001</v>
      </c>
      <c r="T158" s="134">
        <f>SUM(T159:T173)</f>
        <v>0</v>
      </c>
      <c r="AR158" s="128" t="s">
        <v>84</v>
      </c>
      <c r="AT158" s="135" t="s">
        <v>74</v>
      </c>
      <c r="AU158" s="135" t="s">
        <v>84</v>
      </c>
      <c r="AY158" s="128" t="s">
        <v>307</v>
      </c>
      <c r="BK158" s="136">
        <f>SUM(BK159:BK173)</f>
        <v>0</v>
      </c>
    </row>
    <row r="159" spans="2:65" s="1" customFormat="1" ht="24.2" customHeight="1">
      <c r="B159" s="33"/>
      <c r="C159" s="139" t="s">
        <v>402</v>
      </c>
      <c r="D159" s="139" t="s">
        <v>309</v>
      </c>
      <c r="E159" s="140" t="s">
        <v>5622</v>
      </c>
      <c r="F159" s="141" t="s">
        <v>5570</v>
      </c>
      <c r="G159" s="142" t="s">
        <v>405</v>
      </c>
      <c r="H159" s="143">
        <v>1</v>
      </c>
      <c r="I159" s="144"/>
      <c r="J159" s="145">
        <f>ROUND(I159*H159,2)</f>
        <v>0</v>
      </c>
      <c r="K159" s="141" t="s">
        <v>1</v>
      </c>
      <c r="L159" s="33"/>
      <c r="M159" s="146" t="s">
        <v>1</v>
      </c>
      <c r="N159" s="147" t="s">
        <v>40</v>
      </c>
      <c r="P159" s="148">
        <f>O159*H159</f>
        <v>0</v>
      </c>
      <c r="Q159" s="148">
        <v>0</v>
      </c>
      <c r="R159" s="148">
        <f>Q159*H159</f>
        <v>0</v>
      </c>
      <c r="S159" s="148">
        <v>0</v>
      </c>
      <c r="T159" s="149">
        <f>S159*H159</f>
        <v>0</v>
      </c>
      <c r="AR159" s="150" t="s">
        <v>417</v>
      </c>
      <c r="AT159" s="150" t="s">
        <v>309</v>
      </c>
      <c r="AU159" s="150" t="s">
        <v>163</v>
      </c>
      <c r="AY159" s="18" t="s">
        <v>307</v>
      </c>
      <c r="BE159" s="151">
        <f>IF(N159="základní",J159,0)</f>
        <v>0</v>
      </c>
      <c r="BF159" s="151">
        <f>IF(N159="snížená",J159,0)</f>
        <v>0</v>
      </c>
      <c r="BG159" s="151">
        <f>IF(N159="zákl. přenesená",J159,0)</f>
        <v>0</v>
      </c>
      <c r="BH159" s="151">
        <f>IF(N159="sníž. přenesená",J159,0)</f>
        <v>0</v>
      </c>
      <c r="BI159" s="151">
        <f>IF(N159="nulová",J159,0)</f>
        <v>0</v>
      </c>
      <c r="BJ159" s="18" t="s">
        <v>82</v>
      </c>
      <c r="BK159" s="151">
        <f>ROUND(I159*H159,2)</f>
        <v>0</v>
      </c>
      <c r="BL159" s="18" t="s">
        <v>417</v>
      </c>
      <c r="BM159" s="150" t="s">
        <v>5623</v>
      </c>
    </row>
    <row r="160" spans="2:65" s="1" customFormat="1" ht="11.25">
      <c r="B160" s="33"/>
      <c r="D160" s="152" t="s">
        <v>316</v>
      </c>
      <c r="F160" s="153" t="s">
        <v>5570</v>
      </c>
      <c r="I160" s="154"/>
      <c r="L160" s="33"/>
      <c r="M160" s="155"/>
      <c r="T160" s="57"/>
      <c r="AT160" s="18" t="s">
        <v>316</v>
      </c>
      <c r="AU160" s="18" t="s">
        <v>163</v>
      </c>
    </row>
    <row r="161" spans="2:65" s="1" customFormat="1" ht="24.2" customHeight="1">
      <c r="B161" s="33"/>
      <c r="C161" s="177" t="s">
        <v>409</v>
      </c>
      <c r="D161" s="177" t="s">
        <v>390</v>
      </c>
      <c r="E161" s="178" t="s">
        <v>5624</v>
      </c>
      <c r="F161" s="179" t="s">
        <v>5625</v>
      </c>
      <c r="G161" s="180" t="s">
        <v>405</v>
      </c>
      <c r="H161" s="181">
        <v>1</v>
      </c>
      <c r="I161" s="182"/>
      <c r="J161" s="183">
        <f>ROUND(I161*H161,2)</f>
        <v>0</v>
      </c>
      <c r="K161" s="179" t="s">
        <v>1</v>
      </c>
      <c r="L161" s="184"/>
      <c r="M161" s="185" t="s">
        <v>1</v>
      </c>
      <c r="N161" s="186" t="s">
        <v>40</v>
      </c>
      <c r="P161" s="148">
        <f>O161*H161</f>
        <v>0</v>
      </c>
      <c r="Q161" s="148">
        <v>0.05</v>
      </c>
      <c r="R161" s="148">
        <f>Q161*H161</f>
        <v>0.05</v>
      </c>
      <c r="S161" s="148">
        <v>0</v>
      </c>
      <c r="T161" s="149">
        <f>S161*H161</f>
        <v>0</v>
      </c>
      <c r="AR161" s="150" t="s">
        <v>524</v>
      </c>
      <c r="AT161" s="150" t="s">
        <v>390</v>
      </c>
      <c r="AU161" s="150" t="s">
        <v>163</v>
      </c>
      <c r="AY161" s="18" t="s">
        <v>307</v>
      </c>
      <c r="BE161" s="151">
        <f>IF(N161="základní",J161,0)</f>
        <v>0</v>
      </c>
      <c r="BF161" s="151">
        <f>IF(N161="snížená",J161,0)</f>
        <v>0</v>
      </c>
      <c r="BG161" s="151">
        <f>IF(N161="zákl. přenesená",J161,0)</f>
        <v>0</v>
      </c>
      <c r="BH161" s="151">
        <f>IF(N161="sníž. přenesená",J161,0)</f>
        <v>0</v>
      </c>
      <c r="BI161" s="151">
        <f>IF(N161="nulová",J161,0)</f>
        <v>0</v>
      </c>
      <c r="BJ161" s="18" t="s">
        <v>82</v>
      </c>
      <c r="BK161" s="151">
        <f>ROUND(I161*H161,2)</f>
        <v>0</v>
      </c>
      <c r="BL161" s="18" t="s">
        <v>417</v>
      </c>
      <c r="BM161" s="150" t="s">
        <v>5626</v>
      </c>
    </row>
    <row r="162" spans="2:65" s="1" customFormat="1" ht="87.75">
      <c r="B162" s="33"/>
      <c r="D162" s="152" t="s">
        <v>316</v>
      </c>
      <c r="F162" s="153" t="s">
        <v>5627</v>
      </c>
      <c r="I162" s="154"/>
      <c r="L162" s="33"/>
      <c r="M162" s="155"/>
      <c r="T162" s="57"/>
      <c r="AT162" s="18" t="s">
        <v>316</v>
      </c>
      <c r="AU162" s="18" t="s">
        <v>163</v>
      </c>
    </row>
    <row r="163" spans="2:65" s="1" customFormat="1" ht="29.25">
      <c r="B163" s="33"/>
      <c r="D163" s="152" t="s">
        <v>357</v>
      </c>
      <c r="F163" s="176" t="s">
        <v>5628</v>
      </c>
      <c r="I163" s="154"/>
      <c r="L163" s="33"/>
      <c r="M163" s="155"/>
      <c r="T163" s="57"/>
      <c r="AT163" s="18" t="s">
        <v>357</v>
      </c>
      <c r="AU163" s="18" t="s">
        <v>163</v>
      </c>
    </row>
    <row r="164" spans="2:65" s="1" customFormat="1" ht="24.2" customHeight="1">
      <c r="B164" s="33"/>
      <c r="C164" s="139" t="s">
        <v>417</v>
      </c>
      <c r="D164" s="139" t="s">
        <v>309</v>
      </c>
      <c r="E164" s="140" t="s">
        <v>5629</v>
      </c>
      <c r="F164" s="141" t="s">
        <v>5630</v>
      </c>
      <c r="G164" s="142" t="s">
        <v>398</v>
      </c>
      <c r="H164" s="143">
        <v>10</v>
      </c>
      <c r="I164" s="144"/>
      <c r="J164" s="145">
        <f>ROUND(I164*H164,2)</f>
        <v>0</v>
      </c>
      <c r="K164" s="141" t="s">
        <v>313</v>
      </c>
      <c r="L164" s="33"/>
      <c r="M164" s="146" t="s">
        <v>1</v>
      </c>
      <c r="N164" s="147" t="s">
        <v>40</v>
      </c>
      <c r="P164" s="148">
        <f>O164*H164</f>
        <v>0</v>
      </c>
      <c r="Q164" s="148">
        <v>0</v>
      </c>
      <c r="R164" s="148">
        <f>Q164*H164</f>
        <v>0</v>
      </c>
      <c r="S164" s="148">
        <v>0</v>
      </c>
      <c r="T164" s="149">
        <f>S164*H164</f>
        <v>0</v>
      </c>
      <c r="AR164" s="150" t="s">
        <v>766</v>
      </c>
      <c r="AT164" s="150" t="s">
        <v>309</v>
      </c>
      <c r="AU164" s="150" t="s">
        <v>163</v>
      </c>
      <c r="AY164" s="18" t="s">
        <v>307</v>
      </c>
      <c r="BE164" s="151">
        <f>IF(N164="základní",J164,0)</f>
        <v>0</v>
      </c>
      <c r="BF164" s="151">
        <f>IF(N164="snížená",J164,0)</f>
        <v>0</v>
      </c>
      <c r="BG164" s="151">
        <f>IF(N164="zákl. přenesená",J164,0)</f>
        <v>0</v>
      </c>
      <c r="BH164" s="151">
        <f>IF(N164="sníž. přenesená",J164,0)</f>
        <v>0</v>
      </c>
      <c r="BI164" s="151">
        <f>IF(N164="nulová",J164,0)</f>
        <v>0</v>
      </c>
      <c r="BJ164" s="18" t="s">
        <v>82</v>
      </c>
      <c r="BK164" s="151">
        <f>ROUND(I164*H164,2)</f>
        <v>0</v>
      </c>
      <c r="BL164" s="18" t="s">
        <v>766</v>
      </c>
      <c r="BM164" s="150" t="s">
        <v>5631</v>
      </c>
    </row>
    <row r="165" spans="2:65" s="1" customFormat="1" ht="19.5">
      <c r="B165" s="33"/>
      <c r="D165" s="152" t="s">
        <v>316</v>
      </c>
      <c r="F165" s="153" t="s">
        <v>5632</v>
      </c>
      <c r="I165" s="154"/>
      <c r="L165" s="33"/>
      <c r="M165" s="155"/>
      <c r="T165" s="57"/>
      <c r="AT165" s="18" t="s">
        <v>316</v>
      </c>
      <c r="AU165" s="18" t="s">
        <v>163</v>
      </c>
    </row>
    <row r="166" spans="2:65" s="1" customFormat="1" ht="24.2" customHeight="1">
      <c r="B166" s="33"/>
      <c r="C166" s="177" t="s">
        <v>426</v>
      </c>
      <c r="D166" s="177" t="s">
        <v>390</v>
      </c>
      <c r="E166" s="178" t="s">
        <v>5633</v>
      </c>
      <c r="F166" s="179" t="s">
        <v>5634</v>
      </c>
      <c r="G166" s="180" t="s">
        <v>398</v>
      </c>
      <c r="H166" s="181">
        <v>10</v>
      </c>
      <c r="I166" s="182"/>
      <c r="J166" s="183">
        <f>ROUND(I166*H166,2)</f>
        <v>0</v>
      </c>
      <c r="K166" s="179" t="s">
        <v>502</v>
      </c>
      <c r="L166" s="184"/>
      <c r="M166" s="185" t="s">
        <v>1</v>
      </c>
      <c r="N166" s="186" t="s">
        <v>40</v>
      </c>
      <c r="P166" s="148">
        <f>O166*H166</f>
        <v>0</v>
      </c>
      <c r="Q166" s="148">
        <v>1.6000000000000001E-3</v>
      </c>
      <c r="R166" s="148">
        <f>Q166*H166</f>
        <v>1.6E-2</v>
      </c>
      <c r="S166" s="148">
        <v>0</v>
      </c>
      <c r="T166" s="149">
        <f>S166*H166</f>
        <v>0</v>
      </c>
      <c r="AR166" s="150" t="s">
        <v>1169</v>
      </c>
      <c r="AT166" s="150" t="s">
        <v>390</v>
      </c>
      <c r="AU166" s="150" t="s">
        <v>163</v>
      </c>
      <c r="AY166" s="18" t="s">
        <v>307</v>
      </c>
      <c r="BE166" s="151">
        <f>IF(N166="základní",J166,0)</f>
        <v>0</v>
      </c>
      <c r="BF166" s="151">
        <f>IF(N166="snížená",J166,0)</f>
        <v>0</v>
      </c>
      <c r="BG166" s="151">
        <f>IF(N166="zákl. přenesená",J166,0)</f>
        <v>0</v>
      </c>
      <c r="BH166" s="151">
        <f>IF(N166="sníž. přenesená",J166,0)</f>
        <v>0</v>
      </c>
      <c r="BI166" s="151">
        <f>IF(N166="nulová",J166,0)</f>
        <v>0</v>
      </c>
      <c r="BJ166" s="18" t="s">
        <v>82</v>
      </c>
      <c r="BK166" s="151">
        <f>ROUND(I166*H166,2)</f>
        <v>0</v>
      </c>
      <c r="BL166" s="18" t="s">
        <v>1169</v>
      </c>
      <c r="BM166" s="150" t="s">
        <v>5635</v>
      </c>
    </row>
    <row r="167" spans="2:65" s="1" customFormat="1" ht="19.5">
      <c r="B167" s="33"/>
      <c r="D167" s="152" t="s">
        <v>316</v>
      </c>
      <c r="F167" s="153" t="s">
        <v>5634</v>
      </c>
      <c r="I167" s="154"/>
      <c r="L167" s="33"/>
      <c r="M167" s="155"/>
      <c r="T167" s="57"/>
      <c r="AT167" s="18" t="s">
        <v>316</v>
      </c>
      <c r="AU167" s="18" t="s">
        <v>163</v>
      </c>
    </row>
    <row r="168" spans="2:65" s="1" customFormat="1" ht="16.5" customHeight="1">
      <c r="B168" s="33"/>
      <c r="C168" s="139" t="s">
        <v>433</v>
      </c>
      <c r="D168" s="139" t="s">
        <v>309</v>
      </c>
      <c r="E168" s="140" t="s">
        <v>5609</v>
      </c>
      <c r="F168" s="141" t="s">
        <v>5610</v>
      </c>
      <c r="G168" s="142" t="s">
        <v>398</v>
      </c>
      <c r="H168" s="143">
        <v>8</v>
      </c>
      <c r="I168" s="144"/>
      <c r="J168" s="145">
        <f>ROUND(I168*H168,2)</f>
        <v>0</v>
      </c>
      <c r="K168" s="141" t="s">
        <v>5580</v>
      </c>
      <c r="L168" s="33"/>
      <c r="M168" s="146" t="s">
        <v>1</v>
      </c>
      <c r="N168" s="147" t="s">
        <v>40</v>
      </c>
      <c r="P168" s="148">
        <f>O168*H168</f>
        <v>0</v>
      </c>
      <c r="Q168" s="148">
        <v>0</v>
      </c>
      <c r="R168" s="148">
        <f>Q168*H168</f>
        <v>0</v>
      </c>
      <c r="S168" s="148">
        <v>0</v>
      </c>
      <c r="T168" s="149">
        <f>S168*H168</f>
        <v>0</v>
      </c>
      <c r="AR168" s="150" t="s">
        <v>766</v>
      </c>
      <c r="AT168" s="150" t="s">
        <v>309</v>
      </c>
      <c r="AU168" s="150" t="s">
        <v>163</v>
      </c>
      <c r="AY168" s="18" t="s">
        <v>307</v>
      </c>
      <c r="BE168" s="151">
        <f>IF(N168="základní",J168,0)</f>
        <v>0</v>
      </c>
      <c r="BF168" s="151">
        <f>IF(N168="snížená",J168,0)</f>
        <v>0</v>
      </c>
      <c r="BG168" s="151">
        <f>IF(N168="zákl. přenesená",J168,0)</f>
        <v>0</v>
      </c>
      <c r="BH168" s="151">
        <f>IF(N168="sníž. přenesená",J168,0)</f>
        <v>0</v>
      </c>
      <c r="BI168" s="151">
        <f>IF(N168="nulová",J168,0)</f>
        <v>0</v>
      </c>
      <c r="BJ168" s="18" t="s">
        <v>82</v>
      </c>
      <c r="BK168" s="151">
        <f>ROUND(I168*H168,2)</f>
        <v>0</v>
      </c>
      <c r="BL168" s="18" t="s">
        <v>766</v>
      </c>
      <c r="BM168" s="150" t="s">
        <v>5636</v>
      </c>
    </row>
    <row r="169" spans="2:65" s="1" customFormat="1" ht="19.5">
      <c r="B169" s="33"/>
      <c r="D169" s="152" t="s">
        <v>316</v>
      </c>
      <c r="F169" s="153" t="s">
        <v>5612</v>
      </c>
      <c r="I169" s="154"/>
      <c r="L169" s="33"/>
      <c r="M169" s="155"/>
      <c r="T169" s="57"/>
      <c r="AT169" s="18" t="s">
        <v>316</v>
      </c>
      <c r="AU169" s="18" t="s">
        <v>163</v>
      </c>
    </row>
    <row r="170" spans="2:65" s="1" customFormat="1" ht="16.5" customHeight="1">
      <c r="B170" s="33"/>
      <c r="C170" s="139" t="s">
        <v>438</v>
      </c>
      <c r="D170" s="139" t="s">
        <v>309</v>
      </c>
      <c r="E170" s="140" t="s">
        <v>5613</v>
      </c>
      <c r="F170" s="141" t="s">
        <v>5614</v>
      </c>
      <c r="G170" s="142" t="s">
        <v>398</v>
      </c>
      <c r="H170" s="143">
        <v>8</v>
      </c>
      <c r="I170" s="144"/>
      <c r="J170" s="145">
        <f>ROUND(I170*H170,2)</f>
        <v>0</v>
      </c>
      <c r="K170" s="141" t="s">
        <v>313</v>
      </c>
      <c r="L170" s="33"/>
      <c r="M170" s="146" t="s">
        <v>1</v>
      </c>
      <c r="N170" s="147" t="s">
        <v>40</v>
      </c>
      <c r="P170" s="148">
        <f>O170*H170</f>
        <v>0</v>
      </c>
      <c r="Q170" s="148">
        <v>0</v>
      </c>
      <c r="R170" s="148">
        <f>Q170*H170</f>
        <v>0</v>
      </c>
      <c r="S170" s="148">
        <v>0</v>
      </c>
      <c r="T170" s="149">
        <f>S170*H170</f>
        <v>0</v>
      </c>
      <c r="AR170" s="150" t="s">
        <v>766</v>
      </c>
      <c r="AT170" s="150" t="s">
        <v>309</v>
      </c>
      <c r="AU170" s="150" t="s">
        <v>163</v>
      </c>
      <c r="AY170" s="18" t="s">
        <v>307</v>
      </c>
      <c r="BE170" s="151">
        <f>IF(N170="základní",J170,0)</f>
        <v>0</v>
      </c>
      <c r="BF170" s="151">
        <f>IF(N170="snížená",J170,0)</f>
        <v>0</v>
      </c>
      <c r="BG170" s="151">
        <f>IF(N170="zákl. přenesená",J170,0)</f>
        <v>0</v>
      </c>
      <c r="BH170" s="151">
        <f>IF(N170="sníž. přenesená",J170,0)</f>
        <v>0</v>
      </c>
      <c r="BI170" s="151">
        <f>IF(N170="nulová",J170,0)</f>
        <v>0</v>
      </c>
      <c r="BJ170" s="18" t="s">
        <v>82</v>
      </c>
      <c r="BK170" s="151">
        <f>ROUND(I170*H170,2)</f>
        <v>0</v>
      </c>
      <c r="BL170" s="18" t="s">
        <v>766</v>
      </c>
      <c r="BM170" s="150" t="s">
        <v>5637</v>
      </c>
    </row>
    <row r="171" spans="2:65" s="1" customFormat="1" ht="19.5">
      <c r="B171" s="33"/>
      <c r="D171" s="152" t="s">
        <v>316</v>
      </c>
      <c r="F171" s="153" t="s">
        <v>5616</v>
      </c>
      <c r="I171" s="154"/>
      <c r="L171" s="33"/>
      <c r="M171" s="155"/>
      <c r="T171" s="57"/>
      <c r="AT171" s="18" t="s">
        <v>316</v>
      </c>
      <c r="AU171" s="18" t="s">
        <v>163</v>
      </c>
    </row>
    <row r="172" spans="2:65" s="1" customFormat="1" ht="16.5" customHeight="1">
      <c r="B172" s="33"/>
      <c r="C172" s="177" t="s">
        <v>448</v>
      </c>
      <c r="D172" s="177" t="s">
        <v>390</v>
      </c>
      <c r="E172" s="178" t="s">
        <v>5617</v>
      </c>
      <c r="F172" s="179" t="s">
        <v>5618</v>
      </c>
      <c r="G172" s="180" t="s">
        <v>398</v>
      </c>
      <c r="H172" s="181">
        <v>8</v>
      </c>
      <c r="I172" s="182"/>
      <c r="J172" s="183">
        <f>ROUND(I172*H172,2)</f>
        <v>0</v>
      </c>
      <c r="K172" s="179" t="s">
        <v>1</v>
      </c>
      <c r="L172" s="184"/>
      <c r="M172" s="185" t="s">
        <v>1</v>
      </c>
      <c r="N172" s="186" t="s">
        <v>40</v>
      </c>
      <c r="P172" s="148">
        <f>O172*H172</f>
        <v>0</v>
      </c>
      <c r="Q172" s="148">
        <v>1.2E-2</v>
      </c>
      <c r="R172" s="148">
        <f>Q172*H172</f>
        <v>9.6000000000000002E-2</v>
      </c>
      <c r="S172" s="148">
        <v>0</v>
      </c>
      <c r="T172" s="149">
        <f>S172*H172</f>
        <v>0</v>
      </c>
      <c r="AR172" s="150" t="s">
        <v>524</v>
      </c>
      <c r="AT172" s="150" t="s">
        <v>390</v>
      </c>
      <c r="AU172" s="150" t="s">
        <v>163</v>
      </c>
      <c r="AY172" s="18" t="s">
        <v>307</v>
      </c>
      <c r="BE172" s="151">
        <f>IF(N172="základní",J172,0)</f>
        <v>0</v>
      </c>
      <c r="BF172" s="151">
        <f>IF(N172="snížená",J172,0)</f>
        <v>0</v>
      </c>
      <c r="BG172" s="151">
        <f>IF(N172="zákl. přenesená",J172,0)</f>
        <v>0</v>
      </c>
      <c r="BH172" s="151">
        <f>IF(N172="sníž. přenesená",J172,0)</f>
        <v>0</v>
      </c>
      <c r="BI172" s="151">
        <f>IF(N172="nulová",J172,0)</f>
        <v>0</v>
      </c>
      <c r="BJ172" s="18" t="s">
        <v>82</v>
      </c>
      <c r="BK172" s="151">
        <f>ROUND(I172*H172,2)</f>
        <v>0</v>
      </c>
      <c r="BL172" s="18" t="s">
        <v>417</v>
      </c>
      <c r="BM172" s="150" t="s">
        <v>5638</v>
      </c>
    </row>
    <row r="173" spans="2:65" s="1" customFormat="1" ht="11.25">
      <c r="B173" s="33"/>
      <c r="D173" s="152" t="s">
        <v>316</v>
      </c>
      <c r="F173" s="153" t="s">
        <v>5618</v>
      </c>
      <c r="I173" s="154"/>
      <c r="L173" s="33"/>
      <c r="M173" s="155"/>
      <c r="T173" s="57"/>
      <c r="AT173" s="18" t="s">
        <v>316</v>
      </c>
      <c r="AU173" s="18" t="s">
        <v>163</v>
      </c>
    </row>
    <row r="174" spans="2:65" s="11" customFormat="1" ht="22.9" customHeight="1">
      <c r="B174" s="127"/>
      <c r="D174" s="128" t="s">
        <v>74</v>
      </c>
      <c r="E174" s="137" t="s">
        <v>5177</v>
      </c>
      <c r="F174" s="137" t="s">
        <v>5178</v>
      </c>
      <c r="I174" s="130"/>
      <c r="J174" s="138">
        <f>BK174</f>
        <v>0</v>
      </c>
      <c r="L174" s="127"/>
      <c r="M174" s="132"/>
      <c r="P174" s="133">
        <f>SUM(P175:P185)</f>
        <v>0</v>
      </c>
      <c r="R174" s="133">
        <f>SUM(R175:R185)</f>
        <v>0</v>
      </c>
      <c r="T174" s="134">
        <f>SUM(T175:T185)</f>
        <v>0</v>
      </c>
      <c r="AR174" s="128" t="s">
        <v>84</v>
      </c>
      <c r="AT174" s="135" t="s">
        <v>74</v>
      </c>
      <c r="AU174" s="135" t="s">
        <v>82</v>
      </c>
      <c r="AY174" s="128" t="s">
        <v>307</v>
      </c>
      <c r="BK174" s="136">
        <f>SUM(BK175:BK185)</f>
        <v>0</v>
      </c>
    </row>
    <row r="175" spans="2:65" s="1" customFormat="1" ht="16.5" customHeight="1">
      <c r="B175" s="33"/>
      <c r="C175" s="139" t="s">
        <v>7</v>
      </c>
      <c r="D175" s="139" t="s">
        <v>309</v>
      </c>
      <c r="E175" s="140" t="s">
        <v>5639</v>
      </c>
      <c r="F175" s="141" t="s">
        <v>5640</v>
      </c>
      <c r="G175" s="142" t="s">
        <v>514</v>
      </c>
      <c r="H175" s="143">
        <v>1</v>
      </c>
      <c r="I175" s="144"/>
      <c r="J175" s="145">
        <f>ROUND(I175*H175,2)</f>
        <v>0</v>
      </c>
      <c r="K175" s="141" t="s">
        <v>1</v>
      </c>
      <c r="L175" s="33"/>
      <c r="M175" s="146" t="s">
        <v>1</v>
      </c>
      <c r="N175" s="147" t="s">
        <v>40</v>
      </c>
      <c r="P175" s="148">
        <f>O175*H175</f>
        <v>0</v>
      </c>
      <c r="Q175" s="148">
        <v>0</v>
      </c>
      <c r="R175" s="148">
        <f>Q175*H175</f>
        <v>0</v>
      </c>
      <c r="S175" s="148">
        <v>0</v>
      </c>
      <c r="T175" s="149">
        <f>S175*H175</f>
        <v>0</v>
      </c>
      <c r="AR175" s="150" t="s">
        <v>417</v>
      </c>
      <c r="AT175" s="150" t="s">
        <v>309</v>
      </c>
      <c r="AU175" s="150" t="s">
        <v>84</v>
      </c>
      <c r="AY175" s="18" t="s">
        <v>307</v>
      </c>
      <c r="BE175" s="151">
        <f>IF(N175="základní",J175,0)</f>
        <v>0</v>
      </c>
      <c r="BF175" s="151">
        <f>IF(N175="snížená",J175,0)</f>
        <v>0</v>
      </c>
      <c r="BG175" s="151">
        <f>IF(N175="zákl. přenesená",J175,0)</f>
        <v>0</v>
      </c>
      <c r="BH175" s="151">
        <f>IF(N175="sníž. přenesená",J175,0)</f>
        <v>0</v>
      </c>
      <c r="BI175" s="151">
        <f>IF(N175="nulová",J175,0)</f>
        <v>0</v>
      </c>
      <c r="BJ175" s="18" t="s">
        <v>82</v>
      </c>
      <c r="BK175" s="151">
        <f>ROUND(I175*H175,2)</f>
        <v>0</v>
      </c>
      <c r="BL175" s="18" t="s">
        <v>417</v>
      </c>
      <c r="BM175" s="150" t="s">
        <v>5641</v>
      </c>
    </row>
    <row r="176" spans="2:65" s="1" customFormat="1" ht="16.5" customHeight="1">
      <c r="B176" s="33"/>
      <c r="C176" s="139" t="s">
        <v>459</v>
      </c>
      <c r="D176" s="139" t="s">
        <v>309</v>
      </c>
      <c r="E176" s="140" t="s">
        <v>5642</v>
      </c>
      <c r="F176" s="141" t="s">
        <v>5643</v>
      </c>
      <c r="G176" s="142" t="s">
        <v>5228</v>
      </c>
      <c r="H176" s="143">
        <v>1</v>
      </c>
      <c r="I176" s="144"/>
      <c r="J176" s="145">
        <f>ROUND(I176*H176,2)</f>
        <v>0</v>
      </c>
      <c r="K176" s="141" t="s">
        <v>1</v>
      </c>
      <c r="L176" s="33"/>
      <c r="M176" s="146" t="s">
        <v>1</v>
      </c>
      <c r="N176" s="147" t="s">
        <v>40</v>
      </c>
      <c r="P176" s="148">
        <f>O176*H176</f>
        <v>0</v>
      </c>
      <c r="Q176" s="148">
        <v>0</v>
      </c>
      <c r="R176" s="148">
        <f>Q176*H176</f>
        <v>0</v>
      </c>
      <c r="S176" s="148">
        <v>0</v>
      </c>
      <c r="T176" s="149">
        <f>S176*H176</f>
        <v>0</v>
      </c>
      <c r="AR176" s="150" t="s">
        <v>417</v>
      </c>
      <c r="AT176" s="150" t="s">
        <v>309</v>
      </c>
      <c r="AU176" s="150" t="s">
        <v>84</v>
      </c>
      <c r="AY176" s="18" t="s">
        <v>307</v>
      </c>
      <c r="BE176" s="151">
        <f>IF(N176="základní",J176,0)</f>
        <v>0</v>
      </c>
      <c r="BF176" s="151">
        <f>IF(N176="snížená",J176,0)</f>
        <v>0</v>
      </c>
      <c r="BG176" s="151">
        <f>IF(N176="zákl. přenesená",J176,0)</f>
        <v>0</v>
      </c>
      <c r="BH176" s="151">
        <f>IF(N176="sníž. přenesená",J176,0)</f>
        <v>0</v>
      </c>
      <c r="BI176" s="151">
        <f>IF(N176="nulová",J176,0)</f>
        <v>0</v>
      </c>
      <c r="BJ176" s="18" t="s">
        <v>82</v>
      </c>
      <c r="BK176" s="151">
        <f>ROUND(I176*H176,2)</f>
        <v>0</v>
      </c>
      <c r="BL176" s="18" t="s">
        <v>417</v>
      </c>
      <c r="BM176" s="150" t="s">
        <v>5644</v>
      </c>
    </row>
    <row r="177" spans="2:65" s="1" customFormat="1" ht="19.5">
      <c r="B177" s="33"/>
      <c r="D177" s="152" t="s">
        <v>316</v>
      </c>
      <c r="F177" s="153" t="s">
        <v>5645</v>
      </c>
      <c r="I177" s="154"/>
      <c r="L177" s="33"/>
      <c r="M177" s="155"/>
      <c r="T177" s="57"/>
      <c r="AT177" s="18" t="s">
        <v>316</v>
      </c>
      <c r="AU177" s="18" t="s">
        <v>84</v>
      </c>
    </row>
    <row r="178" spans="2:65" s="1" customFormat="1" ht="16.5" customHeight="1">
      <c r="B178" s="33"/>
      <c r="C178" s="139" t="s">
        <v>464</v>
      </c>
      <c r="D178" s="139" t="s">
        <v>309</v>
      </c>
      <c r="E178" s="140" t="s">
        <v>5646</v>
      </c>
      <c r="F178" s="141" t="s">
        <v>1058</v>
      </c>
      <c r="G178" s="142" t="s">
        <v>5204</v>
      </c>
      <c r="H178" s="216"/>
      <c r="I178" s="144"/>
      <c r="J178" s="145">
        <f>ROUND(I178*H178,2)</f>
        <v>0</v>
      </c>
      <c r="K178" s="141" t="s">
        <v>1</v>
      </c>
      <c r="L178" s="33"/>
      <c r="M178" s="146" t="s">
        <v>1</v>
      </c>
      <c r="N178" s="147" t="s">
        <v>40</v>
      </c>
      <c r="P178" s="148">
        <f>O178*H178</f>
        <v>0</v>
      </c>
      <c r="Q178" s="148">
        <v>0</v>
      </c>
      <c r="R178" s="148">
        <f>Q178*H178</f>
        <v>0</v>
      </c>
      <c r="S178" s="148">
        <v>0</v>
      </c>
      <c r="T178" s="149">
        <f>S178*H178</f>
        <v>0</v>
      </c>
      <c r="AR178" s="150" t="s">
        <v>417</v>
      </c>
      <c r="AT178" s="150" t="s">
        <v>309</v>
      </c>
      <c r="AU178" s="150" t="s">
        <v>84</v>
      </c>
      <c r="AY178" s="18" t="s">
        <v>307</v>
      </c>
      <c r="BE178" s="151">
        <f>IF(N178="základní",J178,0)</f>
        <v>0</v>
      </c>
      <c r="BF178" s="151">
        <f>IF(N178="snížená",J178,0)</f>
        <v>0</v>
      </c>
      <c r="BG178" s="151">
        <f>IF(N178="zákl. přenesená",J178,0)</f>
        <v>0</v>
      </c>
      <c r="BH178" s="151">
        <f>IF(N178="sníž. přenesená",J178,0)</f>
        <v>0</v>
      </c>
      <c r="BI178" s="151">
        <f>IF(N178="nulová",J178,0)</f>
        <v>0</v>
      </c>
      <c r="BJ178" s="18" t="s">
        <v>82</v>
      </c>
      <c r="BK178" s="151">
        <f>ROUND(I178*H178,2)</f>
        <v>0</v>
      </c>
      <c r="BL178" s="18" t="s">
        <v>417</v>
      </c>
      <c r="BM178" s="150" t="s">
        <v>5647</v>
      </c>
    </row>
    <row r="179" spans="2:65" s="1" customFormat="1" ht="11.25">
      <c r="B179" s="33"/>
      <c r="D179" s="152" t="s">
        <v>316</v>
      </c>
      <c r="F179" s="153" t="s">
        <v>1058</v>
      </c>
      <c r="I179" s="154"/>
      <c r="L179" s="33"/>
      <c r="M179" s="155"/>
      <c r="T179" s="57"/>
      <c r="AT179" s="18" t="s">
        <v>316</v>
      </c>
      <c r="AU179" s="18" t="s">
        <v>84</v>
      </c>
    </row>
    <row r="180" spans="2:65" s="1" customFormat="1" ht="16.5" customHeight="1">
      <c r="B180" s="33"/>
      <c r="C180" s="139" t="s">
        <v>472</v>
      </c>
      <c r="D180" s="139" t="s">
        <v>309</v>
      </c>
      <c r="E180" s="140" t="s">
        <v>5648</v>
      </c>
      <c r="F180" s="141" t="s">
        <v>5238</v>
      </c>
      <c r="G180" s="142" t="s">
        <v>5204</v>
      </c>
      <c r="H180" s="216"/>
      <c r="I180" s="144"/>
      <c r="J180" s="145">
        <f>ROUND(I180*H180,2)</f>
        <v>0</v>
      </c>
      <c r="K180" s="141" t="s">
        <v>1</v>
      </c>
      <c r="L180" s="33"/>
      <c r="M180" s="146" t="s">
        <v>1</v>
      </c>
      <c r="N180" s="147" t="s">
        <v>40</v>
      </c>
      <c r="P180" s="148">
        <f>O180*H180</f>
        <v>0</v>
      </c>
      <c r="Q180" s="148">
        <v>0</v>
      </c>
      <c r="R180" s="148">
        <f>Q180*H180</f>
        <v>0</v>
      </c>
      <c r="S180" s="148">
        <v>0</v>
      </c>
      <c r="T180" s="149">
        <f>S180*H180</f>
        <v>0</v>
      </c>
      <c r="AR180" s="150" t="s">
        <v>417</v>
      </c>
      <c r="AT180" s="150" t="s">
        <v>309</v>
      </c>
      <c r="AU180" s="150" t="s">
        <v>84</v>
      </c>
      <c r="AY180" s="18" t="s">
        <v>307</v>
      </c>
      <c r="BE180" s="151">
        <f>IF(N180="základní",J180,0)</f>
        <v>0</v>
      </c>
      <c r="BF180" s="151">
        <f>IF(N180="snížená",J180,0)</f>
        <v>0</v>
      </c>
      <c r="BG180" s="151">
        <f>IF(N180="zákl. přenesená",J180,0)</f>
        <v>0</v>
      </c>
      <c r="BH180" s="151">
        <f>IF(N180="sníž. přenesená",J180,0)</f>
        <v>0</v>
      </c>
      <c r="BI180" s="151">
        <f>IF(N180="nulová",J180,0)</f>
        <v>0</v>
      </c>
      <c r="BJ180" s="18" t="s">
        <v>82</v>
      </c>
      <c r="BK180" s="151">
        <f>ROUND(I180*H180,2)</f>
        <v>0</v>
      </c>
      <c r="BL180" s="18" t="s">
        <v>417</v>
      </c>
      <c r="BM180" s="150" t="s">
        <v>5649</v>
      </c>
    </row>
    <row r="181" spans="2:65" s="1" customFormat="1" ht="11.25">
      <c r="B181" s="33"/>
      <c r="D181" s="152" t="s">
        <v>316</v>
      </c>
      <c r="F181" s="153" t="s">
        <v>5238</v>
      </c>
      <c r="I181" s="154"/>
      <c r="L181" s="33"/>
      <c r="M181" s="155"/>
      <c r="T181" s="57"/>
      <c r="AT181" s="18" t="s">
        <v>316</v>
      </c>
      <c r="AU181" s="18" t="s">
        <v>84</v>
      </c>
    </row>
    <row r="182" spans="2:65" s="1" customFormat="1" ht="16.5" customHeight="1">
      <c r="B182" s="33"/>
      <c r="C182" s="139" t="s">
        <v>480</v>
      </c>
      <c r="D182" s="139" t="s">
        <v>309</v>
      </c>
      <c r="E182" s="140" t="s">
        <v>5650</v>
      </c>
      <c r="F182" s="141" t="s">
        <v>5651</v>
      </c>
      <c r="G182" s="142" t="s">
        <v>514</v>
      </c>
      <c r="H182" s="143">
        <v>1</v>
      </c>
      <c r="I182" s="144"/>
      <c r="J182" s="145">
        <f>ROUND(I182*H182,2)</f>
        <v>0</v>
      </c>
      <c r="K182" s="141" t="s">
        <v>1</v>
      </c>
      <c r="L182" s="33"/>
      <c r="M182" s="146" t="s">
        <v>1</v>
      </c>
      <c r="N182" s="147" t="s">
        <v>40</v>
      </c>
      <c r="P182" s="148">
        <f>O182*H182</f>
        <v>0</v>
      </c>
      <c r="Q182" s="148">
        <v>0</v>
      </c>
      <c r="R182" s="148">
        <f>Q182*H182</f>
        <v>0</v>
      </c>
      <c r="S182" s="148">
        <v>0</v>
      </c>
      <c r="T182" s="149">
        <f>S182*H182</f>
        <v>0</v>
      </c>
      <c r="AR182" s="150" t="s">
        <v>417</v>
      </c>
      <c r="AT182" s="150" t="s">
        <v>309</v>
      </c>
      <c r="AU182" s="150" t="s">
        <v>84</v>
      </c>
      <c r="AY182" s="18" t="s">
        <v>307</v>
      </c>
      <c r="BE182" s="151">
        <f>IF(N182="základní",J182,0)</f>
        <v>0</v>
      </c>
      <c r="BF182" s="151">
        <f>IF(N182="snížená",J182,0)</f>
        <v>0</v>
      </c>
      <c r="BG182" s="151">
        <f>IF(N182="zákl. přenesená",J182,0)</f>
        <v>0</v>
      </c>
      <c r="BH182" s="151">
        <f>IF(N182="sníž. přenesená",J182,0)</f>
        <v>0</v>
      </c>
      <c r="BI182" s="151">
        <f>IF(N182="nulová",J182,0)</f>
        <v>0</v>
      </c>
      <c r="BJ182" s="18" t="s">
        <v>82</v>
      </c>
      <c r="BK182" s="151">
        <f>ROUND(I182*H182,2)</f>
        <v>0</v>
      </c>
      <c r="BL182" s="18" t="s">
        <v>417</v>
      </c>
      <c r="BM182" s="150" t="s">
        <v>5652</v>
      </c>
    </row>
    <row r="183" spans="2:65" s="1" customFormat="1" ht="11.25">
      <c r="B183" s="33"/>
      <c r="D183" s="152" t="s">
        <v>316</v>
      </c>
      <c r="F183" s="153" t="s">
        <v>5653</v>
      </c>
      <c r="I183" s="154"/>
      <c r="L183" s="33"/>
      <c r="M183" s="155"/>
      <c r="T183" s="57"/>
      <c r="AT183" s="18" t="s">
        <v>316</v>
      </c>
      <c r="AU183" s="18" t="s">
        <v>84</v>
      </c>
    </row>
    <row r="184" spans="2:65" s="1" customFormat="1" ht="16.5" customHeight="1">
      <c r="B184" s="33"/>
      <c r="C184" s="139" t="s">
        <v>488</v>
      </c>
      <c r="D184" s="139" t="s">
        <v>309</v>
      </c>
      <c r="E184" s="140" t="s">
        <v>5654</v>
      </c>
      <c r="F184" s="141" t="s">
        <v>5655</v>
      </c>
      <c r="G184" s="142" t="s">
        <v>514</v>
      </c>
      <c r="H184" s="143">
        <v>1</v>
      </c>
      <c r="I184" s="144"/>
      <c r="J184" s="145">
        <f>ROUND(I184*H184,2)</f>
        <v>0</v>
      </c>
      <c r="K184" s="141" t="s">
        <v>1</v>
      </c>
      <c r="L184" s="33"/>
      <c r="M184" s="146" t="s">
        <v>1</v>
      </c>
      <c r="N184" s="147" t="s">
        <v>40</v>
      </c>
      <c r="P184" s="148">
        <f>O184*H184</f>
        <v>0</v>
      </c>
      <c r="Q184" s="148">
        <v>0</v>
      </c>
      <c r="R184" s="148">
        <f>Q184*H184</f>
        <v>0</v>
      </c>
      <c r="S184" s="148">
        <v>0</v>
      </c>
      <c r="T184" s="149">
        <f>S184*H184</f>
        <v>0</v>
      </c>
      <c r="AR184" s="150" t="s">
        <v>417</v>
      </c>
      <c r="AT184" s="150" t="s">
        <v>309</v>
      </c>
      <c r="AU184" s="150" t="s">
        <v>84</v>
      </c>
      <c r="AY184" s="18" t="s">
        <v>307</v>
      </c>
      <c r="BE184" s="151">
        <f>IF(N184="základní",J184,0)</f>
        <v>0</v>
      </c>
      <c r="BF184" s="151">
        <f>IF(N184="snížená",J184,0)</f>
        <v>0</v>
      </c>
      <c r="BG184" s="151">
        <f>IF(N184="zákl. přenesená",J184,0)</f>
        <v>0</v>
      </c>
      <c r="BH184" s="151">
        <f>IF(N184="sníž. přenesená",J184,0)</f>
        <v>0</v>
      </c>
      <c r="BI184" s="151">
        <f>IF(N184="nulová",J184,0)</f>
        <v>0</v>
      </c>
      <c r="BJ184" s="18" t="s">
        <v>82</v>
      </c>
      <c r="BK184" s="151">
        <f>ROUND(I184*H184,2)</f>
        <v>0</v>
      </c>
      <c r="BL184" s="18" t="s">
        <v>417</v>
      </c>
      <c r="BM184" s="150" t="s">
        <v>5656</v>
      </c>
    </row>
    <row r="185" spans="2:65" s="1" customFormat="1" ht="11.25">
      <c r="B185" s="33"/>
      <c r="D185" s="152" t="s">
        <v>316</v>
      </c>
      <c r="F185" s="153" t="s">
        <v>5655</v>
      </c>
      <c r="I185" s="154"/>
      <c r="L185" s="33"/>
      <c r="M185" s="204"/>
      <c r="N185" s="205"/>
      <c r="O185" s="205"/>
      <c r="P185" s="205"/>
      <c r="Q185" s="205"/>
      <c r="R185" s="205"/>
      <c r="S185" s="205"/>
      <c r="T185" s="206"/>
      <c r="AT185" s="18" t="s">
        <v>316</v>
      </c>
      <c r="AU185" s="18" t="s">
        <v>84</v>
      </c>
    </row>
    <row r="186" spans="2:65" s="1" customFormat="1" ht="6.95" customHeight="1">
      <c r="B186" s="45"/>
      <c r="C186" s="46"/>
      <c r="D186" s="46"/>
      <c r="E186" s="46"/>
      <c r="F186" s="46"/>
      <c r="G186" s="46"/>
      <c r="H186" s="46"/>
      <c r="I186" s="46"/>
      <c r="J186" s="46"/>
      <c r="K186" s="46"/>
      <c r="L186" s="33"/>
    </row>
  </sheetData>
  <sheetProtection algorithmName="SHA-512" hashValue="/evruJgxM+52v8S1HVVtWgqGuyeAseCU2dML8tr7jzzZTDcQAiTQztJgan3//d1Fa+vRWtcmUaYxjKxxEw7NEQ==" saltValue="qUdT4yZJCgH1htkSEnS5UzS4/dpvzbSpGOuvi23D2gFlgEHH8Gmm/RQ5e3rE1It3bliRd8V/UKwW9pqLUdn5pA==" spinCount="100000" sheet="1" objects="1" scenarios="1" formatColumns="0" formatRows="0" autoFilter="0"/>
  <autoFilter ref="C125:K185" xr:uid="{00000000-0009-0000-0000-000006000000}"/>
  <mergeCells count="12">
    <mergeCell ref="E118:H118"/>
    <mergeCell ref="L2:V2"/>
    <mergeCell ref="E85:H85"/>
    <mergeCell ref="E87:H87"/>
    <mergeCell ref="E89:H89"/>
    <mergeCell ref="E114:H114"/>
    <mergeCell ref="E116:H116"/>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2:BM185"/>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56"/>
      <c r="M2" s="256"/>
      <c r="N2" s="256"/>
      <c r="O2" s="256"/>
      <c r="P2" s="256"/>
      <c r="Q2" s="256"/>
      <c r="R2" s="256"/>
      <c r="S2" s="256"/>
      <c r="T2" s="256"/>
      <c r="U2" s="256"/>
      <c r="V2" s="256"/>
      <c r="AT2" s="18" t="s">
        <v>113</v>
      </c>
    </row>
    <row r="3" spans="2:46" ht="6.95" customHeight="1">
      <c r="B3" s="19"/>
      <c r="C3" s="20"/>
      <c r="D3" s="20"/>
      <c r="E3" s="20"/>
      <c r="F3" s="20"/>
      <c r="G3" s="20"/>
      <c r="H3" s="20"/>
      <c r="I3" s="20"/>
      <c r="J3" s="20"/>
      <c r="K3" s="20"/>
      <c r="L3" s="21"/>
      <c r="AT3" s="18" t="s">
        <v>84</v>
      </c>
    </row>
    <row r="4" spans="2:46" ht="24.95" customHeight="1">
      <c r="B4" s="21"/>
      <c r="D4" s="22" t="s">
        <v>164</v>
      </c>
      <c r="L4" s="21"/>
      <c r="M4" s="95" t="s">
        <v>10</v>
      </c>
      <c r="AT4" s="18" t="s">
        <v>4</v>
      </c>
    </row>
    <row r="5" spans="2:46" ht="6.95" customHeight="1">
      <c r="B5" s="21"/>
      <c r="L5" s="21"/>
    </row>
    <row r="6" spans="2:46" ht="12" customHeight="1">
      <c r="B6" s="21"/>
      <c r="D6" s="28" t="s">
        <v>16</v>
      </c>
      <c r="L6" s="21"/>
    </row>
    <row r="7" spans="2:46" ht="16.5" customHeight="1">
      <c r="B7" s="21"/>
      <c r="E7" s="271" t="str">
        <f>'Rekapitulace stavby'!K6</f>
        <v>ZŠ Dědina - nástavba - REVIZE č. 2</v>
      </c>
      <c r="F7" s="272"/>
      <c r="G7" s="272"/>
      <c r="H7" s="272"/>
      <c r="L7" s="21"/>
    </row>
    <row r="8" spans="2:46" ht="12" customHeight="1">
      <c r="B8" s="21"/>
      <c r="D8" s="28" t="s">
        <v>173</v>
      </c>
      <c r="L8" s="21"/>
    </row>
    <row r="9" spans="2:46" s="1" customFormat="1" ht="16.5" customHeight="1">
      <c r="B9" s="33"/>
      <c r="E9" s="271" t="s">
        <v>5557</v>
      </c>
      <c r="F9" s="273"/>
      <c r="G9" s="273"/>
      <c r="H9" s="273"/>
      <c r="L9" s="33"/>
    </row>
    <row r="10" spans="2:46" s="1" customFormat="1" ht="12" customHeight="1">
      <c r="B10" s="33"/>
      <c r="D10" s="28" t="s">
        <v>179</v>
      </c>
      <c r="L10" s="33"/>
    </row>
    <row r="11" spans="2:46" s="1" customFormat="1" ht="16.5" customHeight="1">
      <c r="B11" s="33"/>
      <c r="E11" s="236" t="s">
        <v>5657</v>
      </c>
      <c r="F11" s="273"/>
      <c r="G11" s="273"/>
      <c r="H11" s="273"/>
      <c r="L11" s="33"/>
    </row>
    <row r="12" spans="2:46" s="1" customFormat="1" ht="11.25">
      <c r="B12" s="33"/>
      <c r="L12" s="33"/>
    </row>
    <row r="13" spans="2:46" s="1" customFormat="1" ht="12" customHeight="1">
      <c r="B13" s="33"/>
      <c r="D13" s="28" t="s">
        <v>18</v>
      </c>
      <c r="F13" s="26" t="s">
        <v>1</v>
      </c>
      <c r="I13" s="28" t="s">
        <v>19</v>
      </c>
      <c r="J13" s="26" t="s">
        <v>1</v>
      </c>
      <c r="L13" s="33"/>
    </row>
    <row r="14" spans="2:46" s="1" customFormat="1" ht="12" customHeight="1">
      <c r="B14" s="33"/>
      <c r="D14" s="28" t="s">
        <v>20</v>
      </c>
      <c r="F14" s="26" t="s">
        <v>21</v>
      </c>
      <c r="I14" s="28" t="s">
        <v>22</v>
      </c>
      <c r="J14" s="53" t="str">
        <f>'Rekapitulace stavby'!AN8</f>
        <v>15. 9. 2025</v>
      </c>
      <c r="L14" s="33"/>
    </row>
    <row r="15" spans="2:46" s="1" customFormat="1" ht="10.9" customHeight="1">
      <c r="B15" s="33"/>
      <c r="L15" s="33"/>
    </row>
    <row r="16" spans="2:46" s="1" customFormat="1" ht="12" customHeight="1">
      <c r="B16" s="33"/>
      <c r="D16" s="28" t="s">
        <v>24</v>
      </c>
      <c r="I16" s="28" t="s">
        <v>25</v>
      </c>
      <c r="J16" s="26" t="str">
        <f>IF('Rekapitulace stavby'!AN10="","",'Rekapitulace stavby'!AN10)</f>
        <v/>
      </c>
      <c r="L16" s="33"/>
    </row>
    <row r="17" spans="2:12" s="1" customFormat="1" ht="18" customHeight="1">
      <c r="B17" s="33"/>
      <c r="E17" s="26" t="str">
        <f>IF('Rekapitulace stavby'!E11="","",'Rekapitulace stavby'!E11)</f>
        <v xml:space="preserve"> </v>
      </c>
      <c r="I17" s="28" t="s">
        <v>27</v>
      </c>
      <c r="J17" s="26" t="str">
        <f>IF('Rekapitulace stavby'!AN11="","",'Rekapitulace stavby'!AN11)</f>
        <v/>
      </c>
      <c r="L17" s="33"/>
    </row>
    <row r="18" spans="2:12" s="1" customFormat="1" ht="6.95" customHeight="1">
      <c r="B18" s="33"/>
      <c r="L18" s="33"/>
    </row>
    <row r="19" spans="2:12" s="1" customFormat="1" ht="12" customHeight="1">
      <c r="B19" s="33"/>
      <c r="D19" s="28" t="s">
        <v>28</v>
      </c>
      <c r="I19" s="28" t="s">
        <v>25</v>
      </c>
      <c r="J19" s="29" t="str">
        <f>'Rekapitulace stavby'!AN13</f>
        <v>Vyplň údaj</v>
      </c>
      <c r="L19" s="33"/>
    </row>
    <row r="20" spans="2:12" s="1" customFormat="1" ht="18" customHeight="1">
      <c r="B20" s="33"/>
      <c r="E20" s="274" t="str">
        <f>'Rekapitulace stavby'!E14</f>
        <v>Vyplň údaj</v>
      </c>
      <c r="F20" s="255"/>
      <c r="G20" s="255"/>
      <c r="H20" s="255"/>
      <c r="I20" s="28" t="s">
        <v>27</v>
      </c>
      <c r="J20" s="29" t="str">
        <f>'Rekapitulace stavby'!AN14</f>
        <v>Vyplň údaj</v>
      </c>
      <c r="L20" s="33"/>
    </row>
    <row r="21" spans="2:12" s="1" customFormat="1" ht="6.95" customHeight="1">
      <c r="B21" s="33"/>
      <c r="L21" s="33"/>
    </row>
    <row r="22" spans="2:12" s="1" customFormat="1" ht="12" customHeight="1">
      <c r="B22" s="33"/>
      <c r="D22" s="28" t="s">
        <v>30</v>
      </c>
      <c r="I22" s="28" t="s">
        <v>25</v>
      </c>
      <c r="J22" s="26" t="s">
        <v>1</v>
      </c>
      <c r="L22" s="33"/>
    </row>
    <row r="23" spans="2:12" s="1" customFormat="1" ht="18" customHeight="1">
      <c r="B23" s="33"/>
      <c r="E23" s="26" t="s">
        <v>31</v>
      </c>
      <c r="I23" s="28" t="s">
        <v>27</v>
      </c>
      <c r="J23" s="26" t="s">
        <v>1</v>
      </c>
      <c r="L23" s="33"/>
    </row>
    <row r="24" spans="2:12" s="1" customFormat="1" ht="6.95" customHeight="1">
      <c r="B24" s="33"/>
      <c r="L24" s="33"/>
    </row>
    <row r="25" spans="2:12" s="1" customFormat="1" ht="12" customHeight="1">
      <c r="B25" s="33"/>
      <c r="D25" s="28" t="s">
        <v>33</v>
      </c>
      <c r="I25" s="28" t="s">
        <v>25</v>
      </c>
      <c r="J25" s="26" t="str">
        <f>IF('Rekapitulace stavby'!AN19="","",'Rekapitulace stavby'!AN19)</f>
        <v/>
      </c>
      <c r="L25" s="33"/>
    </row>
    <row r="26" spans="2:12" s="1" customFormat="1" ht="18" customHeight="1">
      <c r="B26" s="33"/>
      <c r="E26" s="26" t="str">
        <f>IF('Rekapitulace stavby'!E20="","",'Rekapitulace stavby'!E20)</f>
        <v xml:space="preserve"> </v>
      </c>
      <c r="I26" s="28" t="s">
        <v>27</v>
      </c>
      <c r="J26" s="26" t="str">
        <f>IF('Rekapitulace stavby'!AN20="","",'Rekapitulace stavby'!AN20)</f>
        <v/>
      </c>
      <c r="L26" s="33"/>
    </row>
    <row r="27" spans="2:12" s="1" customFormat="1" ht="6.95" customHeight="1">
      <c r="B27" s="33"/>
      <c r="L27" s="33"/>
    </row>
    <row r="28" spans="2:12" s="1" customFormat="1" ht="12" customHeight="1">
      <c r="B28" s="33"/>
      <c r="D28" s="28" t="s">
        <v>34</v>
      </c>
      <c r="L28" s="33"/>
    </row>
    <row r="29" spans="2:12" s="7" customFormat="1" ht="16.5" customHeight="1">
      <c r="B29" s="96"/>
      <c r="E29" s="260" t="s">
        <v>1</v>
      </c>
      <c r="F29" s="260"/>
      <c r="G29" s="260"/>
      <c r="H29" s="260"/>
      <c r="L29" s="96"/>
    </row>
    <row r="30" spans="2:12" s="1" customFormat="1" ht="6.95" customHeight="1">
      <c r="B30" s="33"/>
      <c r="L30" s="33"/>
    </row>
    <row r="31" spans="2:12" s="1" customFormat="1" ht="6.95" customHeight="1">
      <c r="B31" s="33"/>
      <c r="D31" s="54"/>
      <c r="E31" s="54"/>
      <c r="F31" s="54"/>
      <c r="G31" s="54"/>
      <c r="H31" s="54"/>
      <c r="I31" s="54"/>
      <c r="J31" s="54"/>
      <c r="K31" s="54"/>
      <c r="L31" s="33"/>
    </row>
    <row r="32" spans="2:12" s="1" customFormat="1" ht="25.35" customHeight="1">
      <c r="B32" s="33"/>
      <c r="D32" s="98" t="s">
        <v>35</v>
      </c>
      <c r="J32" s="67">
        <f>ROUND(J125, 2)</f>
        <v>0</v>
      </c>
      <c r="L32" s="33"/>
    </row>
    <row r="33" spans="2:12" s="1" customFormat="1" ht="6.95" customHeight="1">
      <c r="B33" s="33"/>
      <c r="D33" s="54"/>
      <c r="E33" s="54"/>
      <c r="F33" s="54"/>
      <c r="G33" s="54"/>
      <c r="H33" s="54"/>
      <c r="I33" s="54"/>
      <c r="J33" s="54"/>
      <c r="K33" s="54"/>
      <c r="L33" s="33"/>
    </row>
    <row r="34" spans="2:12" s="1" customFormat="1" ht="14.45" customHeight="1">
      <c r="B34" s="33"/>
      <c r="F34" s="36" t="s">
        <v>37</v>
      </c>
      <c r="I34" s="36" t="s">
        <v>36</v>
      </c>
      <c r="J34" s="36" t="s">
        <v>38</v>
      </c>
      <c r="L34" s="33"/>
    </row>
    <row r="35" spans="2:12" s="1" customFormat="1" ht="14.45" customHeight="1">
      <c r="B35" s="33"/>
      <c r="D35" s="56" t="s">
        <v>39</v>
      </c>
      <c r="E35" s="28" t="s">
        <v>40</v>
      </c>
      <c r="F35" s="87">
        <f>ROUND((SUM(BE125:BE184)),  2)</f>
        <v>0</v>
      </c>
      <c r="I35" s="99">
        <v>0.21</v>
      </c>
      <c r="J35" s="87">
        <f>ROUND(((SUM(BE125:BE184))*I35),  2)</f>
        <v>0</v>
      </c>
      <c r="L35" s="33"/>
    </row>
    <row r="36" spans="2:12" s="1" customFormat="1" ht="14.45" customHeight="1">
      <c r="B36" s="33"/>
      <c r="E36" s="28" t="s">
        <v>41</v>
      </c>
      <c r="F36" s="87">
        <f>ROUND((SUM(BF125:BF184)),  2)</f>
        <v>0</v>
      </c>
      <c r="I36" s="99">
        <v>0.12</v>
      </c>
      <c r="J36" s="87">
        <f>ROUND(((SUM(BF125:BF184))*I36),  2)</f>
        <v>0</v>
      </c>
      <c r="L36" s="33"/>
    </row>
    <row r="37" spans="2:12" s="1" customFormat="1" ht="14.45" hidden="1" customHeight="1">
      <c r="B37" s="33"/>
      <c r="E37" s="28" t="s">
        <v>42</v>
      </c>
      <c r="F37" s="87">
        <f>ROUND((SUM(BG125:BG184)),  2)</f>
        <v>0</v>
      </c>
      <c r="I37" s="99">
        <v>0.21</v>
      </c>
      <c r="J37" s="87">
        <f>0</f>
        <v>0</v>
      </c>
      <c r="L37" s="33"/>
    </row>
    <row r="38" spans="2:12" s="1" customFormat="1" ht="14.45" hidden="1" customHeight="1">
      <c r="B38" s="33"/>
      <c r="E38" s="28" t="s">
        <v>43</v>
      </c>
      <c r="F38" s="87">
        <f>ROUND((SUM(BH125:BH184)),  2)</f>
        <v>0</v>
      </c>
      <c r="I38" s="99">
        <v>0.12</v>
      </c>
      <c r="J38" s="87">
        <f>0</f>
        <v>0</v>
      </c>
      <c r="L38" s="33"/>
    </row>
    <row r="39" spans="2:12" s="1" customFormat="1" ht="14.45" hidden="1" customHeight="1">
      <c r="B39" s="33"/>
      <c r="E39" s="28" t="s">
        <v>44</v>
      </c>
      <c r="F39" s="87">
        <f>ROUND((SUM(BI125:BI184)),  2)</f>
        <v>0</v>
      </c>
      <c r="I39" s="99">
        <v>0</v>
      </c>
      <c r="J39" s="87">
        <f>0</f>
        <v>0</v>
      </c>
      <c r="L39" s="33"/>
    </row>
    <row r="40" spans="2:12" s="1" customFormat="1" ht="6.95" customHeight="1">
      <c r="B40" s="33"/>
      <c r="L40" s="33"/>
    </row>
    <row r="41" spans="2:12" s="1" customFormat="1" ht="25.35" customHeight="1">
      <c r="B41" s="33"/>
      <c r="C41" s="100"/>
      <c r="D41" s="101" t="s">
        <v>45</v>
      </c>
      <c r="E41" s="58"/>
      <c r="F41" s="58"/>
      <c r="G41" s="102" t="s">
        <v>46</v>
      </c>
      <c r="H41" s="103" t="s">
        <v>47</v>
      </c>
      <c r="I41" s="58"/>
      <c r="J41" s="104">
        <f>SUM(J32:J39)</f>
        <v>0</v>
      </c>
      <c r="K41" s="105"/>
      <c r="L41" s="33"/>
    </row>
    <row r="42" spans="2:12" s="1" customFormat="1" ht="14.45" customHeight="1">
      <c r="B42" s="33"/>
      <c r="L42" s="33"/>
    </row>
    <row r="43" spans="2:12" ht="14.45" customHeight="1">
      <c r="B43" s="21"/>
      <c r="L43" s="21"/>
    </row>
    <row r="44" spans="2:12" ht="14.45" customHeight="1">
      <c r="B44" s="21"/>
      <c r="L44" s="21"/>
    </row>
    <row r="45" spans="2:12" ht="14.45" customHeight="1">
      <c r="B45" s="21"/>
      <c r="L45" s="21"/>
    </row>
    <row r="46" spans="2:12" ht="14.45" customHeight="1">
      <c r="B46" s="21"/>
      <c r="L46" s="21"/>
    </row>
    <row r="47" spans="2:12" ht="14.45" customHeight="1">
      <c r="B47" s="21"/>
      <c r="L47" s="21"/>
    </row>
    <row r="48" spans="2:12" ht="14.45" customHeight="1">
      <c r="B48" s="21"/>
      <c r="L48" s="21"/>
    </row>
    <row r="49" spans="2:12" ht="14.45" customHeight="1">
      <c r="B49" s="21"/>
      <c r="L49" s="21"/>
    </row>
    <row r="50" spans="2:12" s="1" customFormat="1" ht="14.45" customHeight="1">
      <c r="B50" s="33"/>
      <c r="D50" s="42" t="s">
        <v>48</v>
      </c>
      <c r="E50" s="43"/>
      <c r="F50" s="43"/>
      <c r="G50" s="42" t="s">
        <v>49</v>
      </c>
      <c r="H50" s="43"/>
      <c r="I50" s="43"/>
      <c r="J50" s="43"/>
      <c r="K50" s="43"/>
      <c r="L50" s="33"/>
    </row>
    <row r="51" spans="2:12" ht="11.25">
      <c r="B51" s="21"/>
      <c r="L51" s="21"/>
    </row>
    <row r="52" spans="2:12" ht="11.25">
      <c r="B52" s="21"/>
      <c r="L52" s="21"/>
    </row>
    <row r="53" spans="2:12" ht="11.25">
      <c r="B53" s="21"/>
      <c r="L53" s="21"/>
    </row>
    <row r="54" spans="2:12" ht="11.25">
      <c r="B54" s="21"/>
      <c r="L54" s="21"/>
    </row>
    <row r="55" spans="2:12" ht="11.25">
      <c r="B55" s="21"/>
      <c r="L55" s="21"/>
    </row>
    <row r="56" spans="2:12" ht="11.25">
      <c r="B56" s="21"/>
      <c r="L56" s="21"/>
    </row>
    <row r="57" spans="2:12" ht="11.25">
      <c r="B57" s="21"/>
      <c r="L57" s="21"/>
    </row>
    <row r="58" spans="2:12" ht="11.25">
      <c r="B58" s="21"/>
      <c r="L58" s="21"/>
    </row>
    <row r="59" spans="2:12" ht="11.25">
      <c r="B59" s="21"/>
      <c r="L59" s="21"/>
    </row>
    <row r="60" spans="2:12" ht="11.25">
      <c r="B60" s="21"/>
      <c r="L60" s="21"/>
    </row>
    <row r="61" spans="2:12" s="1" customFormat="1" ht="12.75">
      <c r="B61" s="33"/>
      <c r="D61" s="44" t="s">
        <v>50</v>
      </c>
      <c r="E61" s="35"/>
      <c r="F61" s="106" t="s">
        <v>51</v>
      </c>
      <c r="G61" s="44" t="s">
        <v>50</v>
      </c>
      <c r="H61" s="35"/>
      <c r="I61" s="35"/>
      <c r="J61" s="107" t="s">
        <v>51</v>
      </c>
      <c r="K61" s="35"/>
      <c r="L61" s="33"/>
    </row>
    <row r="62" spans="2:12" ht="11.25">
      <c r="B62" s="21"/>
      <c r="L62" s="21"/>
    </row>
    <row r="63" spans="2:12" ht="11.25">
      <c r="B63" s="21"/>
      <c r="L63" s="21"/>
    </row>
    <row r="64" spans="2:12" ht="11.25">
      <c r="B64" s="21"/>
      <c r="L64" s="21"/>
    </row>
    <row r="65" spans="2:12" s="1" customFormat="1" ht="12.75">
      <c r="B65" s="33"/>
      <c r="D65" s="42" t="s">
        <v>52</v>
      </c>
      <c r="E65" s="43"/>
      <c r="F65" s="43"/>
      <c r="G65" s="42" t="s">
        <v>53</v>
      </c>
      <c r="H65" s="43"/>
      <c r="I65" s="43"/>
      <c r="J65" s="43"/>
      <c r="K65" s="43"/>
      <c r="L65" s="33"/>
    </row>
    <row r="66" spans="2:12" ht="11.25">
      <c r="B66" s="21"/>
      <c r="L66" s="21"/>
    </row>
    <row r="67" spans="2:12" ht="11.25">
      <c r="B67" s="21"/>
      <c r="L67" s="21"/>
    </row>
    <row r="68" spans="2:12" ht="11.25">
      <c r="B68" s="21"/>
      <c r="L68" s="21"/>
    </row>
    <row r="69" spans="2:12" ht="11.25">
      <c r="B69" s="21"/>
      <c r="L69" s="21"/>
    </row>
    <row r="70" spans="2:12" ht="11.25">
      <c r="B70" s="21"/>
      <c r="L70" s="21"/>
    </row>
    <row r="71" spans="2:12" ht="11.25">
      <c r="B71" s="21"/>
      <c r="L71" s="21"/>
    </row>
    <row r="72" spans="2:12" ht="11.25">
      <c r="B72" s="21"/>
      <c r="L72" s="21"/>
    </row>
    <row r="73" spans="2:12" ht="11.25">
      <c r="B73" s="21"/>
      <c r="L73" s="21"/>
    </row>
    <row r="74" spans="2:12" ht="11.25">
      <c r="B74" s="21"/>
      <c r="L74" s="21"/>
    </row>
    <row r="75" spans="2:12" ht="11.25">
      <c r="B75" s="21"/>
      <c r="L75" s="21"/>
    </row>
    <row r="76" spans="2:12" s="1" customFormat="1" ht="12.75">
      <c r="B76" s="33"/>
      <c r="D76" s="44" t="s">
        <v>50</v>
      </c>
      <c r="E76" s="35"/>
      <c r="F76" s="106" t="s">
        <v>51</v>
      </c>
      <c r="G76" s="44" t="s">
        <v>50</v>
      </c>
      <c r="H76" s="35"/>
      <c r="I76" s="35"/>
      <c r="J76" s="107" t="s">
        <v>51</v>
      </c>
      <c r="K76" s="35"/>
      <c r="L76" s="33"/>
    </row>
    <row r="77" spans="2:12" s="1" customFormat="1" ht="14.45" customHeight="1">
      <c r="B77" s="45"/>
      <c r="C77" s="46"/>
      <c r="D77" s="46"/>
      <c r="E77" s="46"/>
      <c r="F77" s="46"/>
      <c r="G77" s="46"/>
      <c r="H77" s="46"/>
      <c r="I77" s="46"/>
      <c r="J77" s="46"/>
      <c r="K77" s="46"/>
      <c r="L77" s="33"/>
    </row>
    <row r="81" spans="2:12" s="1" customFormat="1" ht="6.95" customHeight="1">
      <c r="B81" s="47"/>
      <c r="C81" s="48"/>
      <c r="D81" s="48"/>
      <c r="E81" s="48"/>
      <c r="F81" s="48"/>
      <c r="G81" s="48"/>
      <c r="H81" s="48"/>
      <c r="I81" s="48"/>
      <c r="J81" s="48"/>
      <c r="K81" s="48"/>
      <c r="L81" s="33"/>
    </row>
    <row r="82" spans="2:12" s="1" customFormat="1" ht="24.95" customHeight="1">
      <c r="B82" s="33"/>
      <c r="C82" s="22" t="s">
        <v>260</v>
      </c>
      <c r="L82" s="33"/>
    </row>
    <row r="83" spans="2:12" s="1" customFormat="1" ht="6.95" customHeight="1">
      <c r="B83" s="33"/>
      <c r="L83" s="33"/>
    </row>
    <row r="84" spans="2:12" s="1" customFormat="1" ht="12" customHeight="1">
      <c r="B84" s="33"/>
      <c r="C84" s="28" t="s">
        <v>16</v>
      </c>
      <c r="L84" s="33"/>
    </row>
    <row r="85" spans="2:12" s="1" customFormat="1" ht="16.5" customHeight="1">
      <c r="B85" s="33"/>
      <c r="E85" s="271" t="str">
        <f>E7</f>
        <v>ZŠ Dědina - nástavba - REVIZE č. 2</v>
      </c>
      <c r="F85" s="272"/>
      <c r="G85" s="272"/>
      <c r="H85" s="272"/>
      <c r="L85" s="33"/>
    </row>
    <row r="86" spans="2:12" ht="12" customHeight="1">
      <c r="B86" s="21"/>
      <c r="C86" s="28" t="s">
        <v>173</v>
      </c>
      <c r="L86" s="21"/>
    </row>
    <row r="87" spans="2:12" s="1" customFormat="1" ht="16.5" customHeight="1">
      <c r="B87" s="33"/>
      <c r="E87" s="271" t="s">
        <v>5557</v>
      </c>
      <c r="F87" s="273"/>
      <c r="G87" s="273"/>
      <c r="H87" s="273"/>
      <c r="L87" s="33"/>
    </row>
    <row r="88" spans="2:12" s="1" customFormat="1" ht="12" customHeight="1">
      <c r="B88" s="33"/>
      <c r="C88" s="28" t="s">
        <v>179</v>
      </c>
      <c r="L88" s="33"/>
    </row>
    <row r="89" spans="2:12" s="1" customFormat="1" ht="16.5" customHeight="1">
      <c r="B89" s="33"/>
      <c r="E89" s="236" t="str">
        <f>E11</f>
        <v>D.1.4.Bc - Chlazení - Pavilon C</v>
      </c>
      <c r="F89" s="273"/>
      <c r="G89" s="273"/>
      <c r="H89" s="273"/>
      <c r="L89" s="33"/>
    </row>
    <row r="90" spans="2:12" s="1" customFormat="1" ht="6.95" customHeight="1">
      <c r="B90" s="33"/>
      <c r="L90" s="33"/>
    </row>
    <row r="91" spans="2:12" s="1" customFormat="1" ht="12" customHeight="1">
      <c r="B91" s="33"/>
      <c r="C91" s="28" t="s">
        <v>20</v>
      </c>
      <c r="F91" s="26" t="str">
        <f>F14</f>
        <v>Žukovského 580, Praha 6</v>
      </c>
      <c r="I91" s="28" t="s">
        <v>22</v>
      </c>
      <c r="J91" s="53" t="str">
        <f>IF(J14="","",J14)</f>
        <v>15. 9. 2025</v>
      </c>
      <c r="L91" s="33"/>
    </row>
    <row r="92" spans="2:12" s="1" customFormat="1" ht="6.95" customHeight="1">
      <c r="B92" s="33"/>
      <c r="L92" s="33"/>
    </row>
    <row r="93" spans="2:12" s="1" customFormat="1" ht="15.2" customHeight="1">
      <c r="B93" s="33"/>
      <c r="C93" s="28" t="s">
        <v>24</v>
      </c>
      <c r="F93" s="26" t="str">
        <f>E17</f>
        <v xml:space="preserve"> </v>
      </c>
      <c r="I93" s="28" t="s">
        <v>30</v>
      </c>
      <c r="J93" s="31" t="str">
        <f>E23</f>
        <v>Digitronic CZ s.r.o.</v>
      </c>
      <c r="L93" s="33"/>
    </row>
    <row r="94" spans="2:12" s="1" customFormat="1" ht="15.2" customHeight="1">
      <c r="B94" s="33"/>
      <c r="C94" s="28" t="s">
        <v>28</v>
      </c>
      <c r="F94" s="26" t="str">
        <f>IF(E20="","",E20)</f>
        <v>Vyplň údaj</v>
      </c>
      <c r="I94" s="28" t="s">
        <v>33</v>
      </c>
      <c r="J94" s="31" t="str">
        <f>E26</f>
        <v xml:space="preserve"> </v>
      </c>
      <c r="L94" s="33"/>
    </row>
    <row r="95" spans="2:12" s="1" customFormat="1" ht="10.35" customHeight="1">
      <c r="B95" s="33"/>
      <c r="L95" s="33"/>
    </row>
    <row r="96" spans="2:12" s="1" customFormat="1" ht="29.25" customHeight="1">
      <c r="B96" s="33"/>
      <c r="C96" s="108" t="s">
        <v>261</v>
      </c>
      <c r="D96" s="100"/>
      <c r="E96" s="100"/>
      <c r="F96" s="100"/>
      <c r="G96" s="100"/>
      <c r="H96" s="100"/>
      <c r="I96" s="100"/>
      <c r="J96" s="109" t="s">
        <v>262</v>
      </c>
      <c r="K96" s="100"/>
      <c r="L96" s="33"/>
    </row>
    <row r="97" spans="2:47" s="1" customFormat="1" ht="10.35" customHeight="1">
      <c r="B97" s="33"/>
      <c r="L97" s="33"/>
    </row>
    <row r="98" spans="2:47" s="1" customFormat="1" ht="22.9" customHeight="1">
      <c r="B98" s="33"/>
      <c r="C98" s="110" t="s">
        <v>263</v>
      </c>
      <c r="J98" s="67">
        <f>J125</f>
        <v>0</v>
      </c>
      <c r="L98" s="33"/>
      <c r="AU98" s="18" t="s">
        <v>264</v>
      </c>
    </row>
    <row r="99" spans="2:47" s="8" customFormat="1" ht="24.95" customHeight="1">
      <c r="B99" s="111"/>
      <c r="D99" s="112" t="s">
        <v>5559</v>
      </c>
      <c r="E99" s="113"/>
      <c r="F99" s="113"/>
      <c r="G99" s="113"/>
      <c r="H99" s="113"/>
      <c r="I99" s="113"/>
      <c r="J99" s="114">
        <f>J126</f>
        <v>0</v>
      </c>
      <c r="L99" s="111"/>
    </row>
    <row r="100" spans="2:47" s="9" customFormat="1" ht="19.899999999999999" customHeight="1">
      <c r="B100" s="115"/>
      <c r="D100" s="116" t="s">
        <v>5561</v>
      </c>
      <c r="E100" s="117"/>
      <c r="F100" s="117"/>
      <c r="G100" s="117"/>
      <c r="H100" s="117"/>
      <c r="I100" s="117"/>
      <c r="J100" s="118">
        <f>J127</f>
        <v>0</v>
      </c>
      <c r="L100" s="115"/>
    </row>
    <row r="101" spans="2:47" s="9" customFormat="1" ht="19.899999999999999" customHeight="1">
      <c r="B101" s="115"/>
      <c r="D101" s="116" t="s">
        <v>5658</v>
      </c>
      <c r="E101" s="117"/>
      <c r="F101" s="117"/>
      <c r="G101" s="117"/>
      <c r="H101" s="117"/>
      <c r="I101" s="117"/>
      <c r="J101" s="118">
        <f>J128</f>
        <v>0</v>
      </c>
      <c r="L101" s="115"/>
    </row>
    <row r="102" spans="2:47" s="9" customFormat="1" ht="14.85" customHeight="1">
      <c r="B102" s="115"/>
      <c r="D102" s="116" t="s">
        <v>5659</v>
      </c>
      <c r="E102" s="117"/>
      <c r="F102" s="117"/>
      <c r="G102" s="117"/>
      <c r="H102" s="117"/>
      <c r="I102" s="117"/>
      <c r="J102" s="118">
        <f>J145</f>
        <v>0</v>
      </c>
      <c r="L102" s="115"/>
    </row>
    <row r="103" spans="2:47" s="9" customFormat="1" ht="19.899999999999999" customHeight="1">
      <c r="B103" s="115"/>
      <c r="D103" s="116" t="s">
        <v>5564</v>
      </c>
      <c r="E103" s="117"/>
      <c r="F103" s="117"/>
      <c r="G103" s="117"/>
      <c r="H103" s="117"/>
      <c r="I103" s="117"/>
      <c r="J103" s="118">
        <f>J164</f>
        <v>0</v>
      </c>
      <c r="L103" s="115"/>
    </row>
    <row r="104" spans="2:47" s="1" customFormat="1" ht="21.75" customHeight="1">
      <c r="B104" s="33"/>
      <c r="L104" s="33"/>
    </row>
    <row r="105" spans="2:47" s="1" customFormat="1" ht="6.95" customHeight="1">
      <c r="B105" s="45"/>
      <c r="C105" s="46"/>
      <c r="D105" s="46"/>
      <c r="E105" s="46"/>
      <c r="F105" s="46"/>
      <c r="G105" s="46"/>
      <c r="H105" s="46"/>
      <c r="I105" s="46"/>
      <c r="J105" s="46"/>
      <c r="K105" s="46"/>
      <c r="L105" s="33"/>
    </row>
    <row r="109" spans="2:47" s="1" customFormat="1" ht="6.95" customHeight="1">
      <c r="B109" s="47"/>
      <c r="C109" s="48"/>
      <c r="D109" s="48"/>
      <c r="E109" s="48"/>
      <c r="F109" s="48"/>
      <c r="G109" s="48"/>
      <c r="H109" s="48"/>
      <c r="I109" s="48"/>
      <c r="J109" s="48"/>
      <c r="K109" s="48"/>
      <c r="L109" s="33"/>
    </row>
    <row r="110" spans="2:47" s="1" customFormat="1" ht="24.95" customHeight="1">
      <c r="B110" s="33"/>
      <c r="C110" s="22" t="s">
        <v>292</v>
      </c>
      <c r="L110" s="33"/>
    </row>
    <row r="111" spans="2:47" s="1" customFormat="1" ht="6.95" customHeight="1">
      <c r="B111" s="33"/>
      <c r="L111" s="33"/>
    </row>
    <row r="112" spans="2:47" s="1" customFormat="1" ht="12" customHeight="1">
      <c r="B112" s="33"/>
      <c r="C112" s="28" t="s">
        <v>16</v>
      </c>
      <c r="L112" s="33"/>
    </row>
    <row r="113" spans="2:63" s="1" customFormat="1" ht="16.5" customHeight="1">
      <c r="B113" s="33"/>
      <c r="E113" s="271" t="str">
        <f>E7</f>
        <v>ZŠ Dědina - nástavba - REVIZE č. 2</v>
      </c>
      <c r="F113" s="272"/>
      <c r="G113" s="272"/>
      <c r="H113" s="272"/>
      <c r="L113" s="33"/>
    </row>
    <row r="114" spans="2:63" ht="12" customHeight="1">
      <c r="B114" s="21"/>
      <c r="C114" s="28" t="s">
        <v>173</v>
      </c>
      <c r="L114" s="21"/>
    </row>
    <row r="115" spans="2:63" s="1" customFormat="1" ht="16.5" customHeight="1">
      <c r="B115" s="33"/>
      <c r="E115" s="271" t="s">
        <v>5557</v>
      </c>
      <c r="F115" s="273"/>
      <c r="G115" s="273"/>
      <c r="H115" s="273"/>
      <c r="L115" s="33"/>
    </row>
    <row r="116" spans="2:63" s="1" customFormat="1" ht="12" customHeight="1">
      <c r="B116" s="33"/>
      <c r="C116" s="28" t="s">
        <v>179</v>
      </c>
      <c r="L116" s="33"/>
    </row>
    <row r="117" spans="2:63" s="1" customFormat="1" ht="16.5" customHeight="1">
      <c r="B117" s="33"/>
      <c r="E117" s="236" t="str">
        <f>E11</f>
        <v>D.1.4.Bc - Chlazení - Pavilon C</v>
      </c>
      <c r="F117" s="273"/>
      <c r="G117" s="273"/>
      <c r="H117" s="273"/>
      <c r="L117" s="33"/>
    </row>
    <row r="118" spans="2:63" s="1" customFormat="1" ht="6.95" customHeight="1">
      <c r="B118" s="33"/>
      <c r="L118" s="33"/>
    </row>
    <row r="119" spans="2:63" s="1" customFormat="1" ht="12" customHeight="1">
      <c r="B119" s="33"/>
      <c r="C119" s="28" t="s">
        <v>20</v>
      </c>
      <c r="F119" s="26" t="str">
        <f>F14</f>
        <v>Žukovského 580, Praha 6</v>
      </c>
      <c r="I119" s="28" t="s">
        <v>22</v>
      </c>
      <c r="J119" s="53" t="str">
        <f>IF(J14="","",J14)</f>
        <v>15. 9. 2025</v>
      </c>
      <c r="L119" s="33"/>
    </row>
    <row r="120" spans="2:63" s="1" customFormat="1" ht="6.95" customHeight="1">
      <c r="B120" s="33"/>
      <c r="L120" s="33"/>
    </row>
    <row r="121" spans="2:63" s="1" customFormat="1" ht="15.2" customHeight="1">
      <c r="B121" s="33"/>
      <c r="C121" s="28" t="s">
        <v>24</v>
      </c>
      <c r="F121" s="26" t="str">
        <f>E17</f>
        <v xml:space="preserve"> </v>
      </c>
      <c r="I121" s="28" t="s">
        <v>30</v>
      </c>
      <c r="J121" s="31" t="str">
        <f>E23</f>
        <v>Digitronic CZ s.r.o.</v>
      </c>
      <c r="L121" s="33"/>
    </row>
    <row r="122" spans="2:63" s="1" customFormat="1" ht="15.2" customHeight="1">
      <c r="B122" s="33"/>
      <c r="C122" s="28" t="s">
        <v>28</v>
      </c>
      <c r="F122" s="26" t="str">
        <f>IF(E20="","",E20)</f>
        <v>Vyplň údaj</v>
      </c>
      <c r="I122" s="28" t="s">
        <v>33</v>
      </c>
      <c r="J122" s="31" t="str">
        <f>E26</f>
        <v xml:space="preserve"> </v>
      </c>
      <c r="L122" s="33"/>
    </row>
    <row r="123" spans="2:63" s="1" customFormat="1" ht="10.35" customHeight="1">
      <c r="B123" s="33"/>
      <c r="L123" s="33"/>
    </row>
    <row r="124" spans="2:63" s="10" customFormat="1" ht="29.25" customHeight="1">
      <c r="B124" s="119"/>
      <c r="C124" s="120" t="s">
        <v>293</v>
      </c>
      <c r="D124" s="121" t="s">
        <v>60</v>
      </c>
      <c r="E124" s="121" t="s">
        <v>56</v>
      </c>
      <c r="F124" s="121" t="s">
        <v>57</v>
      </c>
      <c r="G124" s="121" t="s">
        <v>294</v>
      </c>
      <c r="H124" s="121" t="s">
        <v>295</v>
      </c>
      <c r="I124" s="121" t="s">
        <v>296</v>
      </c>
      <c r="J124" s="121" t="s">
        <v>262</v>
      </c>
      <c r="K124" s="122" t="s">
        <v>297</v>
      </c>
      <c r="L124" s="119"/>
      <c r="M124" s="60" t="s">
        <v>1</v>
      </c>
      <c r="N124" s="61" t="s">
        <v>39</v>
      </c>
      <c r="O124" s="61" t="s">
        <v>298</v>
      </c>
      <c r="P124" s="61" t="s">
        <v>299</v>
      </c>
      <c r="Q124" s="61" t="s">
        <v>300</v>
      </c>
      <c r="R124" s="61" t="s">
        <v>301</v>
      </c>
      <c r="S124" s="61" t="s">
        <v>302</v>
      </c>
      <c r="T124" s="62" t="s">
        <v>303</v>
      </c>
    </row>
    <row r="125" spans="2:63" s="1" customFormat="1" ht="22.9" customHeight="1">
      <c r="B125" s="33"/>
      <c r="C125" s="65" t="s">
        <v>304</v>
      </c>
      <c r="J125" s="123">
        <f>BK125</f>
        <v>0</v>
      </c>
      <c r="L125" s="33"/>
      <c r="M125" s="63"/>
      <c r="N125" s="54"/>
      <c r="O125" s="54"/>
      <c r="P125" s="124">
        <f>P126</f>
        <v>0</v>
      </c>
      <c r="Q125" s="54"/>
      <c r="R125" s="124">
        <f>R126</f>
        <v>0.28350000000000003</v>
      </c>
      <c r="S125" s="54"/>
      <c r="T125" s="125">
        <f>T126</f>
        <v>0</v>
      </c>
      <c r="AT125" s="18" t="s">
        <v>74</v>
      </c>
      <c r="AU125" s="18" t="s">
        <v>264</v>
      </c>
      <c r="BK125" s="126">
        <f>BK126</f>
        <v>0</v>
      </c>
    </row>
    <row r="126" spans="2:63" s="11" customFormat="1" ht="25.9" customHeight="1">
      <c r="B126" s="127"/>
      <c r="D126" s="128" t="s">
        <v>74</v>
      </c>
      <c r="E126" s="129" t="s">
        <v>1064</v>
      </c>
      <c r="F126" s="129" t="s">
        <v>1064</v>
      </c>
      <c r="I126" s="130"/>
      <c r="J126" s="131">
        <f>BK126</f>
        <v>0</v>
      </c>
      <c r="L126" s="127"/>
      <c r="M126" s="132"/>
      <c r="P126" s="133">
        <f>P127+P128+P164</f>
        <v>0</v>
      </c>
      <c r="R126" s="133">
        <f>R127+R128+R164</f>
        <v>0.28350000000000003</v>
      </c>
      <c r="T126" s="134">
        <f>T127+T128+T164</f>
        <v>0</v>
      </c>
      <c r="AR126" s="128" t="s">
        <v>84</v>
      </c>
      <c r="AT126" s="135" t="s">
        <v>74</v>
      </c>
      <c r="AU126" s="135" t="s">
        <v>75</v>
      </c>
      <c r="AY126" s="128" t="s">
        <v>307</v>
      </c>
      <c r="BK126" s="136">
        <f>BK127+BK128+BK164</f>
        <v>0</v>
      </c>
    </row>
    <row r="127" spans="2:63" s="11" customFormat="1" ht="22.9" customHeight="1">
      <c r="B127" s="127"/>
      <c r="D127" s="128" t="s">
        <v>74</v>
      </c>
      <c r="E127" s="137" t="s">
        <v>5566</v>
      </c>
      <c r="F127" s="137" t="s">
        <v>106</v>
      </c>
      <c r="I127" s="130"/>
      <c r="J127" s="138">
        <f>BK127</f>
        <v>0</v>
      </c>
      <c r="L127" s="127"/>
      <c r="M127" s="132"/>
      <c r="P127" s="133">
        <v>0</v>
      </c>
      <c r="R127" s="133">
        <v>0</v>
      </c>
      <c r="T127" s="134">
        <v>0</v>
      </c>
      <c r="AR127" s="128" t="s">
        <v>84</v>
      </c>
      <c r="AT127" s="135" t="s">
        <v>74</v>
      </c>
      <c r="AU127" s="135" t="s">
        <v>82</v>
      </c>
      <c r="AY127" s="128" t="s">
        <v>307</v>
      </c>
      <c r="BK127" s="136">
        <v>0</v>
      </c>
    </row>
    <row r="128" spans="2:63" s="11" customFormat="1" ht="22.9" customHeight="1">
      <c r="B128" s="127"/>
      <c r="D128" s="128" t="s">
        <v>74</v>
      </c>
      <c r="E128" s="137" t="s">
        <v>5660</v>
      </c>
      <c r="F128" s="137" t="s">
        <v>5661</v>
      </c>
      <c r="I128" s="130"/>
      <c r="J128" s="138">
        <f>BK128</f>
        <v>0</v>
      </c>
      <c r="L128" s="127"/>
      <c r="M128" s="132"/>
      <c r="P128" s="133">
        <f>P129+SUM(P130:P145)</f>
        <v>0</v>
      </c>
      <c r="R128" s="133">
        <f>R129+SUM(R130:R145)</f>
        <v>0.26700000000000002</v>
      </c>
      <c r="T128" s="134">
        <f>T129+SUM(T130:T145)</f>
        <v>0</v>
      </c>
      <c r="AR128" s="128" t="s">
        <v>84</v>
      </c>
      <c r="AT128" s="135" t="s">
        <v>74</v>
      </c>
      <c r="AU128" s="135" t="s">
        <v>82</v>
      </c>
      <c r="AY128" s="128" t="s">
        <v>307</v>
      </c>
      <c r="BK128" s="136">
        <f>BK129+SUM(BK130:BK145)</f>
        <v>0</v>
      </c>
    </row>
    <row r="129" spans="2:65" s="1" customFormat="1" ht="24.2" customHeight="1">
      <c r="B129" s="33"/>
      <c r="C129" s="139" t="s">
        <v>82</v>
      </c>
      <c r="D129" s="139" t="s">
        <v>309</v>
      </c>
      <c r="E129" s="140" t="s">
        <v>5662</v>
      </c>
      <c r="F129" s="141" t="s">
        <v>5663</v>
      </c>
      <c r="G129" s="142" t="s">
        <v>405</v>
      </c>
      <c r="H129" s="143">
        <v>1</v>
      </c>
      <c r="I129" s="144"/>
      <c r="J129" s="145">
        <f>ROUND(I129*H129,2)</f>
        <v>0</v>
      </c>
      <c r="K129" s="141" t="s">
        <v>1</v>
      </c>
      <c r="L129" s="33"/>
      <c r="M129" s="146" t="s">
        <v>1</v>
      </c>
      <c r="N129" s="147" t="s">
        <v>40</v>
      </c>
      <c r="P129" s="148">
        <f>O129*H129</f>
        <v>0</v>
      </c>
      <c r="Q129" s="148">
        <v>0</v>
      </c>
      <c r="R129" s="148">
        <f>Q129*H129</f>
        <v>0</v>
      </c>
      <c r="S129" s="148">
        <v>0</v>
      </c>
      <c r="T129" s="149">
        <f>S129*H129</f>
        <v>0</v>
      </c>
      <c r="AR129" s="150" t="s">
        <v>417</v>
      </c>
      <c r="AT129" s="150" t="s">
        <v>309</v>
      </c>
      <c r="AU129" s="150" t="s">
        <v>84</v>
      </c>
      <c r="AY129" s="18" t="s">
        <v>307</v>
      </c>
      <c r="BE129" s="151">
        <f>IF(N129="základní",J129,0)</f>
        <v>0</v>
      </c>
      <c r="BF129" s="151">
        <f>IF(N129="snížená",J129,0)</f>
        <v>0</v>
      </c>
      <c r="BG129" s="151">
        <f>IF(N129="zákl. přenesená",J129,0)</f>
        <v>0</v>
      </c>
      <c r="BH129" s="151">
        <f>IF(N129="sníž. přenesená",J129,0)</f>
        <v>0</v>
      </c>
      <c r="BI129" s="151">
        <f>IF(N129="nulová",J129,0)</f>
        <v>0</v>
      </c>
      <c r="BJ129" s="18" t="s">
        <v>82</v>
      </c>
      <c r="BK129" s="151">
        <f>ROUND(I129*H129,2)</f>
        <v>0</v>
      </c>
      <c r="BL129" s="18" t="s">
        <v>417</v>
      </c>
      <c r="BM129" s="150" t="s">
        <v>5664</v>
      </c>
    </row>
    <row r="130" spans="2:65" s="1" customFormat="1" ht="11.25">
      <c r="B130" s="33"/>
      <c r="D130" s="152" t="s">
        <v>316</v>
      </c>
      <c r="F130" s="153" t="s">
        <v>5663</v>
      </c>
      <c r="I130" s="154"/>
      <c r="L130" s="33"/>
      <c r="M130" s="155"/>
      <c r="T130" s="57"/>
      <c r="AT130" s="18" t="s">
        <v>316</v>
      </c>
      <c r="AU130" s="18" t="s">
        <v>84</v>
      </c>
    </row>
    <row r="131" spans="2:65" s="1" customFormat="1" ht="24.2" customHeight="1">
      <c r="B131" s="33"/>
      <c r="C131" s="177" t="s">
        <v>84</v>
      </c>
      <c r="D131" s="177" t="s">
        <v>390</v>
      </c>
      <c r="E131" s="178" t="s">
        <v>5665</v>
      </c>
      <c r="F131" s="179" t="s">
        <v>5666</v>
      </c>
      <c r="G131" s="180" t="s">
        <v>405</v>
      </c>
      <c r="H131" s="181">
        <v>1</v>
      </c>
      <c r="I131" s="182"/>
      <c r="J131" s="183">
        <f>ROUND(I131*H131,2)</f>
        <v>0</v>
      </c>
      <c r="K131" s="179" t="s">
        <v>1</v>
      </c>
      <c r="L131" s="184"/>
      <c r="M131" s="185" t="s">
        <v>1</v>
      </c>
      <c r="N131" s="186" t="s">
        <v>40</v>
      </c>
      <c r="P131" s="148">
        <f>O131*H131</f>
        <v>0</v>
      </c>
      <c r="Q131" s="148">
        <v>0.05</v>
      </c>
      <c r="R131" s="148">
        <f>Q131*H131</f>
        <v>0.05</v>
      </c>
      <c r="S131" s="148">
        <v>0</v>
      </c>
      <c r="T131" s="149">
        <f>S131*H131</f>
        <v>0</v>
      </c>
      <c r="AR131" s="150" t="s">
        <v>524</v>
      </c>
      <c r="AT131" s="150" t="s">
        <v>390</v>
      </c>
      <c r="AU131" s="150" t="s">
        <v>84</v>
      </c>
      <c r="AY131" s="18" t="s">
        <v>307</v>
      </c>
      <c r="BE131" s="151">
        <f>IF(N131="základní",J131,0)</f>
        <v>0</v>
      </c>
      <c r="BF131" s="151">
        <f>IF(N131="snížená",J131,0)</f>
        <v>0</v>
      </c>
      <c r="BG131" s="151">
        <f>IF(N131="zákl. přenesená",J131,0)</f>
        <v>0</v>
      </c>
      <c r="BH131" s="151">
        <f>IF(N131="sníž. přenesená",J131,0)</f>
        <v>0</v>
      </c>
      <c r="BI131" s="151">
        <f>IF(N131="nulová",J131,0)</f>
        <v>0</v>
      </c>
      <c r="BJ131" s="18" t="s">
        <v>82</v>
      </c>
      <c r="BK131" s="151">
        <f>ROUND(I131*H131,2)</f>
        <v>0</v>
      </c>
      <c r="BL131" s="18" t="s">
        <v>417</v>
      </c>
      <c r="BM131" s="150" t="s">
        <v>5667</v>
      </c>
    </row>
    <row r="132" spans="2:65" s="1" customFormat="1" ht="78">
      <c r="B132" s="33"/>
      <c r="D132" s="152" t="s">
        <v>316</v>
      </c>
      <c r="F132" s="153" t="s">
        <v>5668</v>
      </c>
      <c r="I132" s="154"/>
      <c r="L132" s="33"/>
      <c r="M132" s="155"/>
      <c r="T132" s="57"/>
      <c r="AT132" s="18" t="s">
        <v>316</v>
      </c>
      <c r="AU132" s="18" t="s">
        <v>84</v>
      </c>
    </row>
    <row r="133" spans="2:65" s="1" customFormat="1" ht="29.25">
      <c r="B133" s="33"/>
      <c r="D133" s="152" t="s">
        <v>357</v>
      </c>
      <c r="F133" s="176" t="s">
        <v>5628</v>
      </c>
      <c r="I133" s="154"/>
      <c r="L133" s="33"/>
      <c r="M133" s="155"/>
      <c r="T133" s="57"/>
      <c r="AT133" s="18" t="s">
        <v>357</v>
      </c>
      <c r="AU133" s="18" t="s">
        <v>84</v>
      </c>
    </row>
    <row r="134" spans="2:65" s="1" customFormat="1" ht="24.2" customHeight="1">
      <c r="B134" s="33"/>
      <c r="C134" s="139" t="s">
        <v>163</v>
      </c>
      <c r="D134" s="139" t="s">
        <v>309</v>
      </c>
      <c r="E134" s="140" t="s">
        <v>5669</v>
      </c>
      <c r="F134" s="141" t="s">
        <v>5670</v>
      </c>
      <c r="G134" s="142" t="s">
        <v>398</v>
      </c>
      <c r="H134" s="143">
        <v>6</v>
      </c>
      <c r="I134" s="144"/>
      <c r="J134" s="145">
        <f>ROUND(I134*H134,2)</f>
        <v>0</v>
      </c>
      <c r="K134" s="141" t="s">
        <v>502</v>
      </c>
      <c r="L134" s="33"/>
      <c r="M134" s="146" t="s">
        <v>1</v>
      </c>
      <c r="N134" s="147" t="s">
        <v>40</v>
      </c>
      <c r="P134" s="148">
        <f>O134*H134</f>
        <v>0</v>
      </c>
      <c r="Q134" s="148">
        <v>0</v>
      </c>
      <c r="R134" s="148">
        <f>Q134*H134</f>
        <v>0</v>
      </c>
      <c r="S134" s="148">
        <v>0</v>
      </c>
      <c r="T134" s="149">
        <f>S134*H134</f>
        <v>0</v>
      </c>
      <c r="AR134" s="150" t="s">
        <v>766</v>
      </c>
      <c r="AT134" s="150" t="s">
        <v>309</v>
      </c>
      <c r="AU134" s="150" t="s">
        <v>84</v>
      </c>
      <c r="AY134" s="18" t="s">
        <v>307</v>
      </c>
      <c r="BE134" s="151">
        <f>IF(N134="základní",J134,0)</f>
        <v>0</v>
      </c>
      <c r="BF134" s="151">
        <f>IF(N134="snížená",J134,0)</f>
        <v>0</v>
      </c>
      <c r="BG134" s="151">
        <f>IF(N134="zákl. přenesená",J134,0)</f>
        <v>0</v>
      </c>
      <c r="BH134" s="151">
        <f>IF(N134="sníž. přenesená",J134,0)</f>
        <v>0</v>
      </c>
      <c r="BI134" s="151">
        <f>IF(N134="nulová",J134,0)</f>
        <v>0</v>
      </c>
      <c r="BJ134" s="18" t="s">
        <v>82</v>
      </c>
      <c r="BK134" s="151">
        <f>ROUND(I134*H134,2)</f>
        <v>0</v>
      </c>
      <c r="BL134" s="18" t="s">
        <v>766</v>
      </c>
      <c r="BM134" s="150" t="s">
        <v>5671</v>
      </c>
    </row>
    <row r="135" spans="2:65" s="1" customFormat="1" ht="19.5">
      <c r="B135" s="33"/>
      <c r="D135" s="152" t="s">
        <v>316</v>
      </c>
      <c r="F135" s="153" t="s">
        <v>5672</v>
      </c>
      <c r="I135" s="154"/>
      <c r="L135" s="33"/>
      <c r="M135" s="155"/>
      <c r="T135" s="57"/>
      <c r="AT135" s="18" t="s">
        <v>316</v>
      </c>
      <c r="AU135" s="18" t="s">
        <v>84</v>
      </c>
    </row>
    <row r="136" spans="2:65" s="1" customFormat="1" ht="24.2" customHeight="1">
      <c r="B136" s="33"/>
      <c r="C136" s="177" t="s">
        <v>314</v>
      </c>
      <c r="D136" s="177" t="s">
        <v>390</v>
      </c>
      <c r="E136" s="178" t="s">
        <v>5673</v>
      </c>
      <c r="F136" s="179" t="s">
        <v>5674</v>
      </c>
      <c r="G136" s="180" t="s">
        <v>398</v>
      </c>
      <c r="H136" s="181">
        <v>6</v>
      </c>
      <c r="I136" s="182"/>
      <c r="J136" s="183">
        <f>ROUND(I136*H136,2)</f>
        <v>0</v>
      </c>
      <c r="K136" s="179" t="s">
        <v>502</v>
      </c>
      <c r="L136" s="184"/>
      <c r="M136" s="185" t="s">
        <v>1</v>
      </c>
      <c r="N136" s="186" t="s">
        <v>40</v>
      </c>
      <c r="P136" s="148">
        <f>O136*H136</f>
        <v>0</v>
      </c>
      <c r="Q136" s="148">
        <v>1E-3</v>
      </c>
      <c r="R136" s="148">
        <f>Q136*H136</f>
        <v>6.0000000000000001E-3</v>
      </c>
      <c r="S136" s="148">
        <v>0</v>
      </c>
      <c r="T136" s="149">
        <f>S136*H136</f>
        <v>0</v>
      </c>
      <c r="AR136" s="150" t="s">
        <v>1169</v>
      </c>
      <c r="AT136" s="150" t="s">
        <v>390</v>
      </c>
      <c r="AU136" s="150" t="s">
        <v>84</v>
      </c>
      <c r="AY136" s="18" t="s">
        <v>307</v>
      </c>
      <c r="BE136" s="151">
        <f>IF(N136="základní",J136,0)</f>
        <v>0</v>
      </c>
      <c r="BF136" s="151">
        <f>IF(N136="snížená",J136,0)</f>
        <v>0</v>
      </c>
      <c r="BG136" s="151">
        <f>IF(N136="zákl. přenesená",J136,0)</f>
        <v>0</v>
      </c>
      <c r="BH136" s="151">
        <f>IF(N136="sníž. přenesená",J136,0)</f>
        <v>0</v>
      </c>
      <c r="BI136" s="151">
        <f>IF(N136="nulová",J136,0)</f>
        <v>0</v>
      </c>
      <c r="BJ136" s="18" t="s">
        <v>82</v>
      </c>
      <c r="BK136" s="151">
        <f>ROUND(I136*H136,2)</f>
        <v>0</v>
      </c>
      <c r="BL136" s="18" t="s">
        <v>1169</v>
      </c>
      <c r="BM136" s="150" t="s">
        <v>5675</v>
      </c>
    </row>
    <row r="137" spans="2:65" s="1" customFormat="1" ht="19.5">
      <c r="B137" s="33"/>
      <c r="D137" s="152" t="s">
        <v>316</v>
      </c>
      <c r="F137" s="153" t="s">
        <v>5674</v>
      </c>
      <c r="I137" s="154"/>
      <c r="L137" s="33"/>
      <c r="M137" s="155"/>
      <c r="T137" s="57"/>
      <c r="AT137" s="18" t="s">
        <v>316</v>
      </c>
      <c r="AU137" s="18" t="s">
        <v>84</v>
      </c>
    </row>
    <row r="138" spans="2:65" s="13" customFormat="1" ht="11.25">
      <c r="B138" s="162"/>
      <c r="D138" s="152" t="s">
        <v>318</v>
      </c>
      <c r="F138" s="164" t="s">
        <v>5676</v>
      </c>
      <c r="H138" s="165">
        <v>6</v>
      </c>
      <c r="I138" s="166"/>
      <c r="L138" s="162"/>
      <c r="M138" s="167"/>
      <c r="T138" s="168"/>
      <c r="AT138" s="163" t="s">
        <v>318</v>
      </c>
      <c r="AU138" s="163" t="s">
        <v>84</v>
      </c>
      <c r="AV138" s="13" t="s">
        <v>84</v>
      </c>
      <c r="AW138" s="13" t="s">
        <v>4</v>
      </c>
      <c r="AX138" s="13" t="s">
        <v>82</v>
      </c>
      <c r="AY138" s="163" t="s">
        <v>307</v>
      </c>
    </row>
    <row r="139" spans="2:65" s="1" customFormat="1" ht="16.5" customHeight="1">
      <c r="B139" s="33"/>
      <c r="C139" s="139" t="s">
        <v>345</v>
      </c>
      <c r="D139" s="139" t="s">
        <v>309</v>
      </c>
      <c r="E139" s="140" t="s">
        <v>5609</v>
      </c>
      <c r="F139" s="141" t="s">
        <v>5610</v>
      </c>
      <c r="G139" s="142" t="s">
        <v>398</v>
      </c>
      <c r="H139" s="143">
        <v>5</v>
      </c>
      <c r="I139" s="144"/>
      <c r="J139" s="145">
        <f>ROUND(I139*H139,2)</f>
        <v>0</v>
      </c>
      <c r="K139" s="141" t="s">
        <v>5580</v>
      </c>
      <c r="L139" s="33"/>
      <c r="M139" s="146" t="s">
        <v>1</v>
      </c>
      <c r="N139" s="147" t="s">
        <v>40</v>
      </c>
      <c r="P139" s="148">
        <f>O139*H139</f>
        <v>0</v>
      </c>
      <c r="Q139" s="148">
        <v>0</v>
      </c>
      <c r="R139" s="148">
        <f>Q139*H139</f>
        <v>0</v>
      </c>
      <c r="S139" s="148">
        <v>0</v>
      </c>
      <c r="T139" s="149">
        <f>S139*H139</f>
        <v>0</v>
      </c>
      <c r="AR139" s="150" t="s">
        <v>766</v>
      </c>
      <c r="AT139" s="150" t="s">
        <v>309</v>
      </c>
      <c r="AU139" s="150" t="s">
        <v>84</v>
      </c>
      <c r="AY139" s="18" t="s">
        <v>307</v>
      </c>
      <c r="BE139" s="151">
        <f>IF(N139="základní",J139,0)</f>
        <v>0</v>
      </c>
      <c r="BF139" s="151">
        <f>IF(N139="snížená",J139,0)</f>
        <v>0</v>
      </c>
      <c r="BG139" s="151">
        <f>IF(N139="zákl. přenesená",J139,0)</f>
        <v>0</v>
      </c>
      <c r="BH139" s="151">
        <f>IF(N139="sníž. přenesená",J139,0)</f>
        <v>0</v>
      </c>
      <c r="BI139" s="151">
        <f>IF(N139="nulová",J139,0)</f>
        <v>0</v>
      </c>
      <c r="BJ139" s="18" t="s">
        <v>82</v>
      </c>
      <c r="BK139" s="151">
        <f>ROUND(I139*H139,2)</f>
        <v>0</v>
      </c>
      <c r="BL139" s="18" t="s">
        <v>766</v>
      </c>
      <c r="BM139" s="150" t="s">
        <v>5677</v>
      </c>
    </row>
    <row r="140" spans="2:65" s="1" customFormat="1" ht="19.5">
      <c r="B140" s="33"/>
      <c r="D140" s="152" t="s">
        <v>316</v>
      </c>
      <c r="F140" s="153" t="s">
        <v>5612</v>
      </c>
      <c r="I140" s="154"/>
      <c r="L140" s="33"/>
      <c r="M140" s="155"/>
      <c r="T140" s="57"/>
      <c r="AT140" s="18" t="s">
        <v>316</v>
      </c>
      <c r="AU140" s="18" t="s">
        <v>84</v>
      </c>
    </row>
    <row r="141" spans="2:65" s="1" customFormat="1" ht="16.5" customHeight="1">
      <c r="B141" s="33"/>
      <c r="C141" s="139" t="s">
        <v>352</v>
      </c>
      <c r="D141" s="139" t="s">
        <v>309</v>
      </c>
      <c r="E141" s="140" t="s">
        <v>5613</v>
      </c>
      <c r="F141" s="141" t="s">
        <v>5614</v>
      </c>
      <c r="G141" s="142" t="s">
        <v>398</v>
      </c>
      <c r="H141" s="143">
        <v>5</v>
      </c>
      <c r="I141" s="144"/>
      <c r="J141" s="145">
        <f>ROUND(I141*H141,2)</f>
        <v>0</v>
      </c>
      <c r="K141" s="141" t="s">
        <v>313</v>
      </c>
      <c r="L141" s="33"/>
      <c r="M141" s="146" t="s">
        <v>1</v>
      </c>
      <c r="N141" s="147" t="s">
        <v>40</v>
      </c>
      <c r="P141" s="148">
        <f>O141*H141</f>
        <v>0</v>
      </c>
      <c r="Q141" s="148">
        <v>0</v>
      </c>
      <c r="R141" s="148">
        <f>Q141*H141</f>
        <v>0</v>
      </c>
      <c r="S141" s="148">
        <v>0</v>
      </c>
      <c r="T141" s="149">
        <f>S141*H141</f>
        <v>0</v>
      </c>
      <c r="AR141" s="150" t="s">
        <v>766</v>
      </c>
      <c r="AT141" s="150" t="s">
        <v>309</v>
      </c>
      <c r="AU141" s="150" t="s">
        <v>84</v>
      </c>
      <c r="AY141" s="18" t="s">
        <v>307</v>
      </c>
      <c r="BE141" s="151">
        <f>IF(N141="základní",J141,0)</f>
        <v>0</v>
      </c>
      <c r="BF141" s="151">
        <f>IF(N141="snížená",J141,0)</f>
        <v>0</v>
      </c>
      <c r="BG141" s="151">
        <f>IF(N141="zákl. přenesená",J141,0)</f>
        <v>0</v>
      </c>
      <c r="BH141" s="151">
        <f>IF(N141="sníž. přenesená",J141,0)</f>
        <v>0</v>
      </c>
      <c r="BI141" s="151">
        <f>IF(N141="nulová",J141,0)</f>
        <v>0</v>
      </c>
      <c r="BJ141" s="18" t="s">
        <v>82</v>
      </c>
      <c r="BK141" s="151">
        <f>ROUND(I141*H141,2)</f>
        <v>0</v>
      </c>
      <c r="BL141" s="18" t="s">
        <v>766</v>
      </c>
      <c r="BM141" s="150" t="s">
        <v>5678</v>
      </c>
    </row>
    <row r="142" spans="2:65" s="1" customFormat="1" ht="19.5">
      <c r="B142" s="33"/>
      <c r="D142" s="152" t="s">
        <v>316</v>
      </c>
      <c r="F142" s="153" t="s">
        <v>5616</v>
      </c>
      <c r="I142" s="154"/>
      <c r="L142" s="33"/>
      <c r="M142" s="155"/>
      <c r="T142" s="57"/>
      <c r="AT142" s="18" t="s">
        <v>316</v>
      </c>
      <c r="AU142" s="18" t="s">
        <v>84</v>
      </c>
    </row>
    <row r="143" spans="2:65" s="1" customFormat="1" ht="16.5" customHeight="1">
      <c r="B143" s="33"/>
      <c r="C143" s="177" t="s">
        <v>361</v>
      </c>
      <c r="D143" s="177" t="s">
        <v>390</v>
      </c>
      <c r="E143" s="178" t="s">
        <v>5617</v>
      </c>
      <c r="F143" s="179" t="s">
        <v>5618</v>
      </c>
      <c r="G143" s="180" t="s">
        <v>398</v>
      </c>
      <c r="H143" s="181">
        <v>5</v>
      </c>
      <c r="I143" s="182"/>
      <c r="J143" s="183">
        <f>ROUND(I143*H143,2)</f>
        <v>0</v>
      </c>
      <c r="K143" s="179" t="s">
        <v>1</v>
      </c>
      <c r="L143" s="184"/>
      <c r="M143" s="185" t="s">
        <v>1</v>
      </c>
      <c r="N143" s="186" t="s">
        <v>40</v>
      </c>
      <c r="P143" s="148">
        <f>O143*H143</f>
        <v>0</v>
      </c>
      <c r="Q143" s="148">
        <v>1.2E-2</v>
      </c>
      <c r="R143" s="148">
        <f>Q143*H143</f>
        <v>0.06</v>
      </c>
      <c r="S143" s="148">
        <v>0</v>
      </c>
      <c r="T143" s="149">
        <f>S143*H143</f>
        <v>0</v>
      </c>
      <c r="AR143" s="150" t="s">
        <v>524</v>
      </c>
      <c r="AT143" s="150" t="s">
        <v>390</v>
      </c>
      <c r="AU143" s="150" t="s">
        <v>84</v>
      </c>
      <c r="AY143" s="18" t="s">
        <v>307</v>
      </c>
      <c r="BE143" s="151">
        <f>IF(N143="základní",J143,0)</f>
        <v>0</v>
      </c>
      <c r="BF143" s="151">
        <f>IF(N143="snížená",J143,0)</f>
        <v>0</v>
      </c>
      <c r="BG143" s="151">
        <f>IF(N143="zákl. přenesená",J143,0)</f>
        <v>0</v>
      </c>
      <c r="BH143" s="151">
        <f>IF(N143="sníž. přenesená",J143,0)</f>
        <v>0</v>
      </c>
      <c r="BI143" s="151">
        <f>IF(N143="nulová",J143,0)</f>
        <v>0</v>
      </c>
      <c r="BJ143" s="18" t="s">
        <v>82</v>
      </c>
      <c r="BK143" s="151">
        <f>ROUND(I143*H143,2)</f>
        <v>0</v>
      </c>
      <c r="BL143" s="18" t="s">
        <v>417</v>
      </c>
      <c r="BM143" s="150" t="s">
        <v>5679</v>
      </c>
    </row>
    <row r="144" spans="2:65" s="1" customFormat="1" ht="11.25">
      <c r="B144" s="33"/>
      <c r="D144" s="152" t="s">
        <v>316</v>
      </c>
      <c r="F144" s="153" t="s">
        <v>5618</v>
      </c>
      <c r="I144" s="154"/>
      <c r="L144" s="33"/>
      <c r="M144" s="155"/>
      <c r="T144" s="57"/>
      <c r="AT144" s="18" t="s">
        <v>316</v>
      </c>
      <c r="AU144" s="18" t="s">
        <v>84</v>
      </c>
    </row>
    <row r="145" spans="2:65" s="11" customFormat="1" ht="20.85" customHeight="1">
      <c r="B145" s="127"/>
      <c r="D145" s="128" t="s">
        <v>74</v>
      </c>
      <c r="E145" s="137" t="s">
        <v>5680</v>
      </c>
      <c r="F145" s="137" t="s">
        <v>5681</v>
      </c>
      <c r="I145" s="130"/>
      <c r="J145" s="138">
        <f>BK145</f>
        <v>0</v>
      </c>
      <c r="L145" s="127"/>
      <c r="M145" s="132"/>
      <c r="P145" s="133">
        <f>SUM(P146:P163)</f>
        <v>0</v>
      </c>
      <c r="R145" s="133">
        <f>SUM(R146:R163)</f>
        <v>0.151</v>
      </c>
      <c r="T145" s="134">
        <f>SUM(T146:T163)</f>
        <v>0</v>
      </c>
      <c r="AR145" s="128" t="s">
        <v>84</v>
      </c>
      <c r="AT145" s="135" t="s">
        <v>74</v>
      </c>
      <c r="AU145" s="135" t="s">
        <v>84</v>
      </c>
      <c r="AY145" s="128" t="s">
        <v>307</v>
      </c>
      <c r="BK145" s="136">
        <f>SUM(BK146:BK163)</f>
        <v>0</v>
      </c>
    </row>
    <row r="146" spans="2:65" s="1" customFormat="1" ht="24.2" customHeight="1">
      <c r="B146" s="33"/>
      <c r="C146" s="139" t="s">
        <v>369</v>
      </c>
      <c r="D146" s="139" t="s">
        <v>309</v>
      </c>
      <c r="E146" s="140" t="s">
        <v>5662</v>
      </c>
      <c r="F146" s="141" t="s">
        <v>5663</v>
      </c>
      <c r="G146" s="142" t="s">
        <v>405</v>
      </c>
      <c r="H146" s="143">
        <v>1</v>
      </c>
      <c r="I146" s="144"/>
      <c r="J146" s="145">
        <f>ROUND(I146*H146,2)</f>
        <v>0</v>
      </c>
      <c r="K146" s="141" t="s">
        <v>1</v>
      </c>
      <c r="L146" s="33"/>
      <c r="M146" s="146" t="s">
        <v>1</v>
      </c>
      <c r="N146" s="147" t="s">
        <v>40</v>
      </c>
      <c r="P146" s="148">
        <f>O146*H146</f>
        <v>0</v>
      </c>
      <c r="Q146" s="148">
        <v>0</v>
      </c>
      <c r="R146" s="148">
        <f>Q146*H146</f>
        <v>0</v>
      </c>
      <c r="S146" s="148">
        <v>0</v>
      </c>
      <c r="T146" s="149">
        <f>S146*H146</f>
        <v>0</v>
      </c>
      <c r="AR146" s="150" t="s">
        <v>417</v>
      </c>
      <c r="AT146" s="150" t="s">
        <v>309</v>
      </c>
      <c r="AU146" s="150" t="s">
        <v>163</v>
      </c>
      <c r="AY146" s="18" t="s">
        <v>307</v>
      </c>
      <c r="BE146" s="151">
        <f>IF(N146="základní",J146,0)</f>
        <v>0</v>
      </c>
      <c r="BF146" s="151">
        <f>IF(N146="snížená",J146,0)</f>
        <v>0</v>
      </c>
      <c r="BG146" s="151">
        <f>IF(N146="zákl. přenesená",J146,0)</f>
        <v>0</v>
      </c>
      <c r="BH146" s="151">
        <f>IF(N146="sníž. přenesená",J146,0)</f>
        <v>0</v>
      </c>
      <c r="BI146" s="151">
        <f>IF(N146="nulová",J146,0)</f>
        <v>0</v>
      </c>
      <c r="BJ146" s="18" t="s">
        <v>82</v>
      </c>
      <c r="BK146" s="151">
        <f>ROUND(I146*H146,2)</f>
        <v>0</v>
      </c>
      <c r="BL146" s="18" t="s">
        <v>417</v>
      </c>
      <c r="BM146" s="150" t="s">
        <v>5682</v>
      </c>
    </row>
    <row r="147" spans="2:65" s="1" customFormat="1" ht="11.25">
      <c r="B147" s="33"/>
      <c r="D147" s="152" t="s">
        <v>316</v>
      </c>
      <c r="F147" s="153" t="s">
        <v>5663</v>
      </c>
      <c r="I147" s="154"/>
      <c r="L147" s="33"/>
      <c r="M147" s="155"/>
      <c r="T147" s="57"/>
      <c r="AT147" s="18" t="s">
        <v>316</v>
      </c>
      <c r="AU147" s="18" t="s">
        <v>163</v>
      </c>
    </row>
    <row r="148" spans="2:65" s="1" customFormat="1" ht="24.2" customHeight="1">
      <c r="B148" s="33"/>
      <c r="C148" s="177" t="s">
        <v>374</v>
      </c>
      <c r="D148" s="177" t="s">
        <v>390</v>
      </c>
      <c r="E148" s="178" t="s">
        <v>5624</v>
      </c>
      <c r="F148" s="179" t="s">
        <v>5683</v>
      </c>
      <c r="G148" s="180" t="s">
        <v>405</v>
      </c>
      <c r="H148" s="181">
        <v>1</v>
      </c>
      <c r="I148" s="182"/>
      <c r="J148" s="183">
        <f>ROUND(I148*H148,2)</f>
        <v>0</v>
      </c>
      <c r="K148" s="179" t="s">
        <v>1</v>
      </c>
      <c r="L148" s="184"/>
      <c r="M148" s="185" t="s">
        <v>1</v>
      </c>
      <c r="N148" s="186" t="s">
        <v>40</v>
      </c>
      <c r="P148" s="148">
        <f>O148*H148</f>
        <v>0</v>
      </c>
      <c r="Q148" s="148">
        <v>0.05</v>
      </c>
      <c r="R148" s="148">
        <f>Q148*H148</f>
        <v>0.05</v>
      </c>
      <c r="S148" s="148">
        <v>0</v>
      </c>
      <c r="T148" s="149">
        <f>S148*H148</f>
        <v>0</v>
      </c>
      <c r="AR148" s="150" t="s">
        <v>524</v>
      </c>
      <c r="AT148" s="150" t="s">
        <v>390</v>
      </c>
      <c r="AU148" s="150" t="s">
        <v>163</v>
      </c>
      <c r="AY148" s="18" t="s">
        <v>307</v>
      </c>
      <c r="BE148" s="151">
        <f>IF(N148="základní",J148,0)</f>
        <v>0</v>
      </c>
      <c r="BF148" s="151">
        <f>IF(N148="snížená",J148,0)</f>
        <v>0</v>
      </c>
      <c r="BG148" s="151">
        <f>IF(N148="zákl. přenesená",J148,0)</f>
        <v>0</v>
      </c>
      <c r="BH148" s="151">
        <f>IF(N148="sníž. přenesená",J148,0)</f>
        <v>0</v>
      </c>
      <c r="BI148" s="151">
        <f>IF(N148="nulová",J148,0)</f>
        <v>0</v>
      </c>
      <c r="BJ148" s="18" t="s">
        <v>82</v>
      </c>
      <c r="BK148" s="151">
        <f>ROUND(I148*H148,2)</f>
        <v>0</v>
      </c>
      <c r="BL148" s="18" t="s">
        <v>417</v>
      </c>
      <c r="BM148" s="150" t="s">
        <v>5684</v>
      </c>
    </row>
    <row r="149" spans="2:65" s="1" customFormat="1" ht="58.5">
      <c r="B149" s="33"/>
      <c r="D149" s="152" t="s">
        <v>316</v>
      </c>
      <c r="F149" s="153" t="s">
        <v>5685</v>
      </c>
      <c r="I149" s="154"/>
      <c r="L149" s="33"/>
      <c r="M149" s="155"/>
      <c r="T149" s="57"/>
      <c r="AT149" s="18" t="s">
        <v>316</v>
      </c>
      <c r="AU149" s="18" t="s">
        <v>163</v>
      </c>
    </row>
    <row r="150" spans="2:65" s="1" customFormat="1" ht="24.2" customHeight="1">
      <c r="B150" s="33"/>
      <c r="C150" s="139" t="s">
        <v>380</v>
      </c>
      <c r="D150" s="139" t="s">
        <v>309</v>
      </c>
      <c r="E150" s="140" t="s">
        <v>5686</v>
      </c>
      <c r="F150" s="141" t="s">
        <v>5687</v>
      </c>
      <c r="G150" s="142" t="s">
        <v>405</v>
      </c>
      <c r="H150" s="143">
        <v>1</v>
      </c>
      <c r="I150" s="144"/>
      <c r="J150" s="145">
        <f>ROUND(I150*H150,2)</f>
        <v>0</v>
      </c>
      <c r="K150" s="141" t="s">
        <v>502</v>
      </c>
      <c r="L150" s="33"/>
      <c r="M150" s="146" t="s">
        <v>1</v>
      </c>
      <c r="N150" s="147" t="s">
        <v>40</v>
      </c>
      <c r="P150" s="148">
        <f>O150*H150</f>
        <v>0</v>
      </c>
      <c r="Q150" s="148">
        <v>0</v>
      </c>
      <c r="R150" s="148">
        <f>Q150*H150</f>
        <v>0</v>
      </c>
      <c r="S150" s="148">
        <v>0</v>
      </c>
      <c r="T150" s="149">
        <f>S150*H150</f>
        <v>0</v>
      </c>
      <c r="AR150" s="150" t="s">
        <v>417</v>
      </c>
      <c r="AT150" s="150" t="s">
        <v>309</v>
      </c>
      <c r="AU150" s="150" t="s">
        <v>163</v>
      </c>
      <c r="AY150" s="18" t="s">
        <v>307</v>
      </c>
      <c r="BE150" s="151">
        <f>IF(N150="základní",J150,0)</f>
        <v>0</v>
      </c>
      <c r="BF150" s="151">
        <f>IF(N150="snížená",J150,0)</f>
        <v>0</v>
      </c>
      <c r="BG150" s="151">
        <f>IF(N150="zákl. přenesená",J150,0)</f>
        <v>0</v>
      </c>
      <c r="BH150" s="151">
        <f>IF(N150="sníž. přenesená",J150,0)</f>
        <v>0</v>
      </c>
      <c r="BI150" s="151">
        <f>IF(N150="nulová",J150,0)</f>
        <v>0</v>
      </c>
      <c r="BJ150" s="18" t="s">
        <v>82</v>
      </c>
      <c r="BK150" s="151">
        <f>ROUND(I150*H150,2)</f>
        <v>0</v>
      </c>
      <c r="BL150" s="18" t="s">
        <v>417</v>
      </c>
      <c r="BM150" s="150" t="s">
        <v>5688</v>
      </c>
    </row>
    <row r="151" spans="2:65" s="1" customFormat="1" ht="19.5">
      <c r="B151" s="33"/>
      <c r="D151" s="152" t="s">
        <v>316</v>
      </c>
      <c r="F151" s="153" t="s">
        <v>5689</v>
      </c>
      <c r="I151" s="154"/>
      <c r="L151" s="33"/>
      <c r="M151" s="155"/>
      <c r="T151" s="57"/>
      <c r="AT151" s="18" t="s">
        <v>316</v>
      </c>
      <c r="AU151" s="18" t="s">
        <v>163</v>
      </c>
    </row>
    <row r="152" spans="2:65" s="1" customFormat="1" ht="24.2" customHeight="1">
      <c r="B152" s="33"/>
      <c r="C152" s="177" t="s">
        <v>385</v>
      </c>
      <c r="D152" s="177" t="s">
        <v>390</v>
      </c>
      <c r="E152" s="178" t="s">
        <v>5690</v>
      </c>
      <c r="F152" s="179" t="s">
        <v>5691</v>
      </c>
      <c r="G152" s="180" t="s">
        <v>405</v>
      </c>
      <c r="H152" s="181">
        <v>1</v>
      </c>
      <c r="I152" s="182"/>
      <c r="J152" s="183">
        <f>ROUND(I152*H152,2)</f>
        <v>0</v>
      </c>
      <c r="K152" s="179" t="s">
        <v>1</v>
      </c>
      <c r="L152" s="184"/>
      <c r="M152" s="185" t="s">
        <v>1</v>
      </c>
      <c r="N152" s="186" t="s">
        <v>40</v>
      </c>
      <c r="P152" s="148">
        <f>O152*H152</f>
        <v>0</v>
      </c>
      <c r="Q152" s="148">
        <v>2.9000000000000001E-2</v>
      </c>
      <c r="R152" s="148">
        <f>Q152*H152</f>
        <v>2.9000000000000001E-2</v>
      </c>
      <c r="S152" s="148">
        <v>0</v>
      </c>
      <c r="T152" s="149">
        <f>S152*H152</f>
        <v>0</v>
      </c>
      <c r="AR152" s="150" t="s">
        <v>1169</v>
      </c>
      <c r="AT152" s="150" t="s">
        <v>390</v>
      </c>
      <c r="AU152" s="150" t="s">
        <v>163</v>
      </c>
      <c r="AY152" s="18" t="s">
        <v>307</v>
      </c>
      <c r="BE152" s="151">
        <f>IF(N152="základní",J152,0)</f>
        <v>0</v>
      </c>
      <c r="BF152" s="151">
        <f>IF(N152="snížená",J152,0)</f>
        <v>0</v>
      </c>
      <c r="BG152" s="151">
        <f>IF(N152="zákl. přenesená",J152,0)</f>
        <v>0</v>
      </c>
      <c r="BH152" s="151">
        <f>IF(N152="sníž. přenesená",J152,0)</f>
        <v>0</v>
      </c>
      <c r="BI152" s="151">
        <f>IF(N152="nulová",J152,0)</f>
        <v>0</v>
      </c>
      <c r="BJ152" s="18" t="s">
        <v>82</v>
      </c>
      <c r="BK152" s="151">
        <f>ROUND(I152*H152,2)</f>
        <v>0</v>
      </c>
      <c r="BL152" s="18" t="s">
        <v>1169</v>
      </c>
      <c r="BM152" s="150" t="s">
        <v>5692</v>
      </c>
    </row>
    <row r="153" spans="2:65" s="1" customFormat="1" ht="58.5">
      <c r="B153" s="33"/>
      <c r="D153" s="152" t="s">
        <v>316</v>
      </c>
      <c r="F153" s="153" t="s">
        <v>5693</v>
      </c>
      <c r="I153" s="154"/>
      <c r="L153" s="33"/>
      <c r="M153" s="155"/>
      <c r="T153" s="57"/>
      <c r="AT153" s="18" t="s">
        <v>316</v>
      </c>
      <c r="AU153" s="18" t="s">
        <v>163</v>
      </c>
    </row>
    <row r="154" spans="2:65" s="1" customFormat="1" ht="24.2" customHeight="1">
      <c r="B154" s="33"/>
      <c r="C154" s="139" t="s">
        <v>8</v>
      </c>
      <c r="D154" s="139" t="s">
        <v>309</v>
      </c>
      <c r="E154" s="140" t="s">
        <v>5694</v>
      </c>
      <c r="F154" s="141" t="s">
        <v>5695</v>
      </c>
      <c r="G154" s="142" t="s">
        <v>398</v>
      </c>
      <c r="H154" s="143">
        <v>15</v>
      </c>
      <c r="I154" s="144"/>
      <c r="J154" s="145">
        <f>ROUND(I154*H154,2)</f>
        <v>0</v>
      </c>
      <c r="K154" s="141" t="s">
        <v>502</v>
      </c>
      <c r="L154" s="33"/>
      <c r="M154" s="146" t="s">
        <v>1</v>
      </c>
      <c r="N154" s="147" t="s">
        <v>40</v>
      </c>
      <c r="P154" s="148">
        <f>O154*H154</f>
        <v>0</v>
      </c>
      <c r="Q154" s="148">
        <v>0</v>
      </c>
      <c r="R154" s="148">
        <f>Q154*H154</f>
        <v>0</v>
      </c>
      <c r="S154" s="148">
        <v>0</v>
      </c>
      <c r="T154" s="149">
        <f>S154*H154</f>
        <v>0</v>
      </c>
      <c r="AR154" s="150" t="s">
        <v>417</v>
      </c>
      <c r="AT154" s="150" t="s">
        <v>309</v>
      </c>
      <c r="AU154" s="150" t="s">
        <v>163</v>
      </c>
      <c r="AY154" s="18" t="s">
        <v>307</v>
      </c>
      <c r="BE154" s="151">
        <f>IF(N154="základní",J154,0)</f>
        <v>0</v>
      </c>
      <c r="BF154" s="151">
        <f>IF(N154="snížená",J154,0)</f>
        <v>0</v>
      </c>
      <c r="BG154" s="151">
        <f>IF(N154="zákl. přenesená",J154,0)</f>
        <v>0</v>
      </c>
      <c r="BH154" s="151">
        <f>IF(N154="sníž. přenesená",J154,0)</f>
        <v>0</v>
      </c>
      <c r="BI154" s="151">
        <f>IF(N154="nulová",J154,0)</f>
        <v>0</v>
      </c>
      <c r="BJ154" s="18" t="s">
        <v>82</v>
      </c>
      <c r="BK154" s="151">
        <f>ROUND(I154*H154,2)</f>
        <v>0</v>
      </c>
      <c r="BL154" s="18" t="s">
        <v>417</v>
      </c>
      <c r="BM154" s="150" t="s">
        <v>5696</v>
      </c>
    </row>
    <row r="155" spans="2:65" s="1" customFormat="1" ht="19.5">
      <c r="B155" s="33"/>
      <c r="D155" s="152" t="s">
        <v>316</v>
      </c>
      <c r="F155" s="153" t="s">
        <v>5697</v>
      </c>
      <c r="I155" s="154"/>
      <c r="L155" s="33"/>
      <c r="M155" s="155"/>
      <c r="T155" s="57"/>
      <c r="AT155" s="18" t="s">
        <v>316</v>
      </c>
      <c r="AU155" s="18" t="s">
        <v>163</v>
      </c>
    </row>
    <row r="156" spans="2:65" s="1" customFormat="1" ht="24.2" customHeight="1">
      <c r="B156" s="33"/>
      <c r="C156" s="177" t="s">
        <v>395</v>
      </c>
      <c r="D156" s="177" t="s">
        <v>390</v>
      </c>
      <c r="E156" s="178" t="s">
        <v>5698</v>
      </c>
      <c r="F156" s="179" t="s">
        <v>5699</v>
      </c>
      <c r="G156" s="180" t="s">
        <v>398</v>
      </c>
      <c r="H156" s="181">
        <v>15</v>
      </c>
      <c r="I156" s="182"/>
      <c r="J156" s="183">
        <f>ROUND(I156*H156,2)</f>
        <v>0</v>
      </c>
      <c r="K156" s="179" t="s">
        <v>502</v>
      </c>
      <c r="L156" s="184"/>
      <c r="M156" s="185" t="s">
        <v>1</v>
      </c>
      <c r="N156" s="186" t="s">
        <v>40</v>
      </c>
      <c r="P156" s="148">
        <f>O156*H156</f>
        <v>0</v>
      </c>
      <c r="Q156" s="148">
        <v>8.0000000000000004E-4</v>
      </c>
      <c r="R156" s="148">
        <f>Q156*H156</f>
        <v>1.2E-2</v>
      </c>
      <c r="S156" s="148">
        <v>0</v>
      </c>
      <c r="T156" s="149">
        <f>S156*H156</f>
        <v>0</v>
      </c>
      <c r="AR156" s="150" t="s">
        <v>1169</v>
      </c>
      <c r="AT156" s="150" t="s">
        <v>390</v>
      </c>
      <c r="AU156" s="150" t="s">
        <v>163</v>
      </c>
      <c r="AY156" s="18" t="s">
        <v>307</v>
      </c>
      <c r="BE156" s="151">
        <f>IF(N156="základní",J156,0)</f>
        <v>0</v>
      </c>
      <c r="BF156" s="151">
        <f>IF(N156="snížená",J156,0)</f>
        <v>0</v>
      </c>
      <c r="BG156" s="151">
        <f>IF(N156="zákl. přenesená",J156,0)</f>
        <v>0</v>
      </c>
      <c r="BH156" s="151">
        <f>IF(N156="sníž. přenesená",J156,0)</f>
        <v>0</v>
      </c>
      <c r="BI156" s="151">
        <f>IF(N156="nulová",J156,0)</f>
        <v>0</v>
      </c>
      <c r="BJ156" s="18" t="s">
        <v>82</v>
      </c>
      <c r="BK156" s="151">
        <f>ROUND(I156*H156,2)</f>
        <v>0</v>
      </c>
      <c r="BL156" s="18" t="s">
        <v>1169</v>
      </c>
      <c r="BM156" s="150" t="s">
        <v>5700</v>
      </c>
    </row>
    <row r="157" spans="2:65" s="1" customFormat="1" ht="19.5">
      <c r="B157" s="33"/>
      <c r="D157" s="152" t="s">
        <v>316</v>
      </c>
      <c r="F157" s="153" t="s">
        <v>5699</v>
      </c>
      <c r="I157" s="154"/>
      <c r="L157" s="33"/>
      <c r="M157" s="155"/>
      <c r="T157" s="57"/>
      <c r="AT157" s="18" t="s">
        <v>316</v>
      </c>
      <c r="AU157" s="18" t="s">
        <v>163</v>
      </c>
    </row>
    <row r="158" spans="2:65" s="1" customFormat="1" ht="16.5" customHeight="1">
      <c r="B158" s="33"/>
      <c r="C158" s="139" t="s">
        <v>402</v>
      </c>
      <c r="D158" s="139" t="s">
        <v>309</v>
      </c>
      <c r="E158" s="140" t="s">
        <v>5609</v>
      </c>
      <c r="F158" s="141" t="s">
        <v>5610</v>
      </c>
      <c r="G158" s="142" t="s">
        <v>398</v>
      </c>
      <c r="H158" s="143">
        <v>5</v>
      </c>
      <c r="I158" s="144"/>
      <c r="J158" s="145">
        <f>ROUND(I158*H158,2)</f>
        <v>0</v>
      </c>
      <c r="K158" s="141" t="s">
        <v>5580</v>
      </c>
      <c r="L158" s="33"/>
      <c r="M158" s="146" t="s">
        <v>1</v>
      </c>
      <c r="N158" s="147" t="s">
        <v>40</v>
      </c>
      <c r="P158" s="148">
        <f>O158*H158</f>
        <v>0</v>
      </c>
      <c r="Q158" s="148">
        <v>0</v>
      </c>
      <c r="R158" s="148">
        <f>Q158*H158</f>
        <v>0</v>
      </c>
      <c r="S158" s="148">
        <v>0</v>
      </c>
      <c r="T158" s="149">
        <f>S158*H158</f>
        <v>0</v>
      </c>
      <c r="AR158" s="150" t="s">
        <v>417</v>
      </c>
      <c r="AT158" s="150" t="s">
        <v>309</v>
      </c>
      <c r="AU158" s="150" t="s">
        <v>163</v>
      </c>
      <c r="AY158" s="18" t="s">
        <v>307</v>
      </c>
      <c r="BE158" s="151">
        <f>IF(N158="základní",J158,0)</f>
        <v>0</v>
      </c>
      <c r="BF158" s="151">
        <f>IF(N158="snížená",J158,0)</f>
        <v>0</v>
      </c>
      <c r="BG158" s="151">
        <f>IF(N158="zákl. přenesená",J158,0)</f>
        <v>0</v>
      </c>
      <c r="BH158" s="151">
        <f>IF(N158="sníž. přenesená",J158,0)</f>
        <v>0</v>
      </c>
      <c r="BI158" s="151">
        <f>IF(N158="nulová",J158,0)</f>
        <v>0</v>
      </c>
      <c r="BJ158" s="18" t="s">
        <v>82</v>
      </c>
      <c r="BK158" s="151">
        <f>ROUND(I158*H158,2)</f>
        <v>0</v>
      </c>
      <c r="BL158" s="18" t="s">
        <v>417</v>
      </c>
      <c r="BM158" s="150" t="s">
        <v>5701</v>
      </c>
    </row>
    <row r="159" spans="2:65" s="1" customFormat="1" ht="19.5">
      <c r="B159" s="33"/>
      <c r="D159" s="152" t="s">
        <v>316</v>
      </c>
      <c r="F159" s="153" t="s">
        <v>5612</v>
      </c>
      <c r="I159" s="154"/>
      <c r="L159" s="33"/>
      <c r="M159" s="155"/>
      <c r="T159" s="57"/>
      <c r="AT159" s="18" t="s">
        <v>316</v>
      </c>
      <c r="AU159" s="18" t="s">
        <v>163</v>
      </c>
    </row>
    <row r="160" spans="2:65" s="1" customFormat="1" ht="16.5" customHeight="1">
      <c r="B160" s="33"/>
      <c r="C160" s="139" t="s">
        <v>409</v>
      </c>
      <c r="D160" s="139" t="s">
        <v>309</v>
      </c>
      <c r="E160" s="140" t="s">
        <v>5613</v>
      </c>
      <c r="F160" s="141" t="s">
        <v>5614</v>
      </c>
      <c r="G160" s="142" t="s">
        <v>398</v>
      </c>
      <c r="H160" s="143">
        <v>5</v>
      </c>
      <c r="I160" s="144"/>
      <c r="J160" s="145">
        <f>ROUND(I160*H160,2)</f>
        <v>0</v>
      </c>
      <c r="K160" s="141" t="s">
        <v>313</v>
      </c>
      <c r="L160" s="33"/>
      <c r="M160" s="146" t="s">
        <v>1</v>
      </c>
      <c r="N160" s="147" t="s">
        <v>40</v>
      </c>
      <c r="P160" s="148">
        <f>O160*H160</f>
        <v>0</v>
      </c>
      <c r="Q160" s="148">
        <v>0</v>
      </c>
      <c r="R160" s="148">
        <f>Q160*H160</f>
        <v>0</v>
      </c>
      <c r="S160" s="148">
        <v>0</v>
      </c>
      <c r="T160" s="149">
        <f>S160*H160</f>
        <v>0</v>
      </c>
      <c r="AR160" s="150" t="s">
        <v>417</v>
      </c>
      <c r="AT160" s="150" t="s">
        <v>309</v>
      </c>
      <c r="AU160" s="150" t="s">
        <v>163</v>
      </c>
      <c r="AY160" s="18" t="s">
        <v>307</v>
      </c>
      <c r="BE160" s="151">
        <f>IF(N160="základní",J160,0)</f>
        <v>0</v>
      </c>
      <c r="BF160" s="151">
        <f>IF(N160="snížená",J160,0)</f>
        <v>0</v>
      </c>
      <c r="BG160" s="151">
        <f>IF(N160="zákl. přenesená",J160,0)</f>
        <v>0</v>
      </c>
      <c r="BH160" s="151">
        <f>IF(N160="sníž. přenesená",J160,0)</f>
        <v>0</v>
      </c>
      <c r="BI160" s="151">
        <f>IF(N160="nulová",J160,0)</f>
        <v>0</v>
      </c>
      <c r="BJ160" s="18" t="s">
        <v>82</v>
      </c>
      <c r="BK160" s="151">
        <f>ROUND(I160*H160,2)</f>
        <v>0</v>
      </c>
      <c r="BL160" s="18" t="s">
        <v>417</v>
      </c>
      <c r="BM160" s="150" t="s">
        <v>5702</v>
      </c>
    </row>
    <row r="161" spans="2:65" s="1" customFormat="1" ht="19.5">
      <c r="B161" s="33"/>
      <c r="D161" s="152" t="s">
        <v>316</v>
      </c>
      <c r="F161" s="153" t="s">
        <v>5616</v>
      </c>
      <c r="I161" s="154"/>
      <c r="L161" s="33"/>
      <c r="M161" s="155"/>
      <c r="T161" s="57"/>
      <c r="AT161" s="18" t="s">
        <v>316</v>
      </c>
      <c r="AU161" s="18" t="s">
        <v>163</v>
      </c>
    </row>
    <row r="162" spans="2:65" s="1" customFormat="1" ht="16.5" customHeight="1">
      <c r="B162" s="33"/>
      <c r="C162" s="177" t="s">
        <v>417</v>
      </c>
      <c r="D162" s="177" t="s">
        <v>390</v>
      </c>
      <c r="E162" s="178" t="s">
        <v>5617</v>
      </c>
      <c r="F162" s="179" t="s">
        <v>5618</v>
      </c>
      <c r="G162" s="180" t="s">
        <v>398</v>
      </c>
      <c r="H162" s="181">
        <v>5</v>
      </c>
      <c r="I162" s="182"/>
      <c r="J162" s="183">
        <f>ROUND(I162*H162,2)</f>
        <v>0</v>
      </c>
      <c r="K162" s="179" t="s">
        <v>1</v>
      </c>
      <c r="L162" s="184"/>
      <c r="M162" s="185" t="s">
        <v>1</v>
      </c>
      <c r="N162" s="186" t="s">
        <v>40</v>
      </c>
      <c r="P162" s="148">
        <f>O162*H162</f>
        <v>0</v>
      </c>
      <c r="Q162" s="148">
        <v>1.2E-2</v>
      </c>
      <c r="R162" s="148">
        <f>Q162*H162</f>
        <v>0.06</v>
      </c>
      <c r="S162" s="148">
        <v>0</v>
      </c>
      <c r="T162" s="149">
        <f>S162*H162</f>
        <v>0</v>
      </c>
      <c r="AR162" s="150" t="s">
        <v>524</v>
      </c>
      <c r="AT162" s="150" t="s">
        <v>390</v>
      </c>
      <c r="AU162" s="150" t="s">
        <v>163</v>
      </c>
      <c r="AY162" s="18" t="s">
        <v>307</v>
      </c>
      <c r="BE162" s="151">
        <f>IF(N162="základní",J162,0)</f>
        <v>0</v>
      </c>
      <c r="BF162" s="151">
        <f>IF(N162="snížená",J162,0)</f>
        <v>0</v>
      </c>
      <c r="BG162" s="151">
        <f>IF(N162="zákl. přenesená",J162,0)</f>
        <v>0</v>
      </c>
      <c r="BH162" s="151">
        <f>IF(N162="sníž. přenesená",J162,0)</f>
        <v>0</v>
      </c>
      <c r="BI162" s="151">
        <f>IF(N162="nulová",J162,0)</f>
        <v>0</v>
      </c>
      <c r="BJ162" s="18" t="s">
        <v>82</v>
      </c>
      <c r="BK162" s="151">
        <f>ROUND(I162*H162,2)</f>
        <v>0</v>
      </c>
      <c r="BL162" s="18" t="s">
        <v>417</v>
      </c>
      <c r="BM162" s="150" t="s">
        <v>5703</v>
      </c>
    </row>
    <row r="163" spans="2:65" s="1" customFormat="1" ht="11.25">
      <c r="B163" s="33"/>
      <c r="D163" s="152" t="s">
        <v>316</v>
      </c>
      <c r="F163" s="153" t="s">
        <v>5618</v>
      </c>
      <c r="I163" s="154"/>
      <c r="L163" s="33"/>
      <c r="M163" s="155"/>
      <c r="T163" s="57"/>
      <c r="AT163" s="18" t="s">
        <v>316</v>
      </c>
      <c r="AU163" s="18" t="s">
        <v>163</v>
      </c>
    </row>
    <row r="164" spans="2:65" s="11" customFormat="1" ht="22.9" customHeight="1">
      <c r="B164" s="127"/>
      <c r="D164" s="128" t="s">
        <v>74</v>
      </c>
      <c r="E164" s="137" t="s">
        <v>5177</v>
      </c>
      <c r="F164" s="137" t="s">
        <v>5178</v>
      </c>
      <c r="I164" s="130"/>
      <c r="J164" s="138">
        <f>BK164</f>
        <v>0</v>
      </c>
      <c r="L164" s="127"/>
      <c r="M164" s="132"/>
      <c r="P164" s="133">
        <f>SUM(P165:P184)</f>
        <v>0</v>
      </c>
      <c r="R164" s="133">
        <f>SUM(R165:R184)</f>
        <v>1.6500000000000001E-2</v>
      </c>
      <c r="T164" s="134">
        <f>SUM(T165:T184)</f>
        <v>0</v>
      </c>
      <c r="AR164" s="128" t="s">
        <v>84</v>
      </c>
      <c r="AT164" s="135" t="s">
        <v>74</v>
      </c>
      <c r="AU164" s="135" t="s">
        <v>82</v>
      </c>
      <c r="AY164" s="128" t="s">
        <v>307</v>
      </c>
      <c r="BK164" s="136">
        <f>SUM(BK165:BK184)</f>
        <v>0</v>
      </c>
    </row>
    <row r="165" spans="2:65" s="1" customFormat="1" ht="16.5" customHeight="1">
      <c r="B165" s="33"/>
      <c r="C165" s="139" t="s">
        <v>426</v>
      </c>
      <c r="D165" s="139" t="s">
        <v>309</v>
      </c>
      <c r="E165" s="140" t="s">
        <v>5639</v>
      </c>
      <c r="F165" s="141" t="s">
        <v>5640</v>
      </c>
      <c r="G165" s="142" t="s">
        <v>514</v>
      </c>
      <c r="H165" s="143">
        <v>1</v>
      </c>
      <c r="I165" s="144"/>
      <c r="J165" s="145">
        <f>ROUND(I165*H165,2)</f>
        <v>0</v>
      </c>
      <c r="K165" s="141" t="s">
        <v>1</v>
      </c>
      <c r="L165" s="33"/>
      <c r="M165" s="146" t="s">
        <v>1</v>
      </c>
      <c r="N165" s="147" t="s">
        <v>40</v>
      </c>
      <c r="P165" s="148">
        <f>O165*H165</f>
        <v>0</v>
      </c>
      <c r="Q165" s="148">
        <v>0</v>
      </c>
      <c r="R165" s="148">
        <f>Q165*H165</f>
        <v>0</v>
      </c>
      <c r="S165" s="148">
        <v>0</v>
      </c>
      <c r="T165" s="149">
        <f>S165*H165</f>
        <v>0</v>
      </c>
      <c r="AR165" s="150" t="s">
        <v>417</v>
      </c>
      <c r="AT165" s="150" t="s">
        <v>309</v>
      </c>
      <c r="AU165" s="150" t="s">
        <v>84</v>
      </c>
      <c r="AY165" s="18" t="s">
        <v>307</v>
      </c>
      <c r="BE165" s="151">
        <f>IF(N165="základní",J165,0)</f>
        <v>0</v>
      </c>
      <c r="BF165" s="151">
        <f>IF(N165="snížená",J165,0)</f>
        <v>0</v>
      </c>
      <c r="BG165" s="151">
        <f>IF(N165="zákl. přenesená",J165,0)</f>
        <v>0</v>
      </c>
      <c r="BH165" s="151">
        <f>IF(N165="sníž. přenesená",J165,0)</f>
        <v>0</v>
      </c>
      <c r="BI165" s="151">
        <f>IF(N165="nulová",J165,0)</f>
        <v>0</v>
      </c>
      <c r="BJ165" s="18" t="s">
        <v>82</v>
      </c>
      <c r="BK165" s="151">
        <f>ROUND(I165*H165,2)</f>
        <v>0</v>
      </c>
      <c r="BL165" s="18" t="s">
        <v>417</v>
      </c>
      <c r="BM165" s="150" t="s">
        <v>5704</v>
      </c>
    </row>
    <row r="166" spans="2:65" s="1" customFormat="1" ht="16.5" customHeight="1">
      <c r="B166" s="33"/>
      <c r="C166" s="139" t="s">
        <v>433</v>
      </c>
      <c r="D166" s="139" t="s">
        <v>309</v>
      </c>
      <c r="E166" s="140" t="s">
        <v>5642</v>
      </c>
      <c r="F166" s="141" t="s">
        <v>5643</v>
      </c>
      <c r="G166" s="142" t="s">
        <v>5228</v>
      </c>
      <c r="H166" s="143">
        <v>1</v>
      </c>
      <c r="I166" s="144"/>
      <c r="J166" s="145">
        <f>ROUND(I166*H166,2)</f>
        <v>0</v>
      </c>
      <c r="K166" s="141" t="s">
        <v>1</v>
      </c>
      <c r="L166" s="33"/>
      <c r="M166" s="146" t="s">
        <v>1</v>
      </c>
      <c r="N166" s="147" t="s">
        <v>40</v>
      </c>
      <c r="P166" s="148">
        <f>O166*H166</f>
        <v>0</v>
      </c>
      <c r="Q166" s="148">
        <v>0</v>
      </c>
      <c r="R166" s="148">
        <f>Q166*H166</f>
        <v>0</v>
      </c>
      <c r="S166" s="148">
        <v>0</v>
      </c>
      <c r="T166" s="149">
        <f>S166*H166</f>
        <v>0</v>
      </c>
      <c r="AR166" s="150" t="s">
        <v>417</v>
      </c>
      <c r="AT166" s="150" t="s">
        <v>309</v>
      </c>
      <c r="AU166" s="150" t="s">
        <v>84</v>
      </c>
      <c r="AY166" s="18" t="s">
        <v>307</v>
      </c>
      <c r="BE166" s="151">
        <f>IF(N166="základní",J166,0)</f>
        <v>0</v>
      </c>
      <c r="BF166" s="151">
        <f>IF(N166="snížená",J166,0)</f>
        <v>0</v>
      </c>
      <c r="BG166" s="151">
        <f>IF(N166="zákl. přenesená",J166,0)</f>
        <v>0</v>
      </c>
      <c r="BH166" s="151">
        <f>IF(N166="sníž. přenesená",J166,0)</f>
        <v>0</v>
      </c>
      <c r="BI166" s="151">
        <f>IF(N166="nulová",J166,0)</f>
        <v>0</v>
      </c>
      <c r="BJ166" s="18" t="s">
        <v>82</v>
      </c>
      <c r="BK166" s="151">
        <f>ROUND(I166*H166,2)</f>
        <v>0</v>
      </c>
      <c r="BL166" s="18" t="s">
        <v>417</v>
      </c>
      <c r="BM166" s="150" t="s">
        <v>5705</v>
      </c>
    </row>
    <row r="167" spans="2:65" s="1" customFormat="1" ht="11.25">
      <c r="B167" s="33"/>
      <c r="D167" s="152" t="s">
        <v>316</v>
      </c>
      <c r="F167" s="153" t="s">
        <v>5643</v>
      </c>
      <c r="I167" s="154"/>
      <c r="L167" s="33"/>
      <c r="M167" s="155"/>
      <c r="T167" s="57"/>
      <c r="AT167" s="18" t="s">
        <v>316</v>
      </c>
      <c r="AU167" s="18" t="s">
        <v>84</v>
      </c>
    </row>
    <row r="168" spans="2:65" s="1" customFormat="1" ht="16.5" customHeight="1">
      <c r="B168" s="33"/>
      <c r="C168" s="139" t="s">
        <v>438</v>
      </c>
      <c r="D168" s="139" t="s">
        <v>309</v>
      </c>
      <c r="E168" s="140" t="s">
        <v>5646</v>
      </c>
      <c r="F168" s="141" t="s">
        <v>1058</v>
      </c>
      <c r="G168" s="142" t="s">
        <v>5204</v>
      </c>
      <c r="H168" s="216"/>
      <c r="I168" s="144"/>
      <c r="J168" s="145">
        <f>ROUND(I168*H168,2)</f>
        <v>0</v>
      </c>
      <c r="K168" s="141" t="s">
        <v>1</v>
      </c>
      <c r="L168" s="33"/>
      <c r="M168" s="146" t="s">
        <v>1</v>
      </c>
      <c r="N168" s="147" t="s">
        <v>40</v>
      </c>
      <c r="P168" s="148">
        <f>O168*H168</f>
        <v>0</v>
      </c>
      <c r="Q168" s="148">
        <v>0</v>
      </c>
      <c r="R168" s="148">
        <f>Q168*H168</f>
        <v>0</v>
      </c>
      <c r="S168" s="148">
        <v>0</v>
      </c>
      <c r="T168" s="149">
        <f>S168*H168</f>
        <v>0</v>
      </c>
      <c r="AR168" s="150" t="s">
        <v>417</v>
      </c>
      <c r="AT168" s="150" t="s">
        <v>309</v>
      </c>
      <c r="AU168" s="150" t="s">
        <v>84</v>
      </c>
      <c r="AY168" s="18" t="s">
        <v>307</v>
      </c>
      <c r="BE168" s="151">
        <f>IF(N168="základní",J168,0)</f>
        <v>0</v>
      </c>
      <c r="BF168" s="151">
        <f>IF(N168="snížená",J168,0)</f>
        <v>0</v>
      </c>
      <c r="BG168" s="151">
        <f>IF(N168="zákl. přenesená",J168,0)</f>
        <v>0</v>
      </c>
      <c r="BH168" s="151">
        <f>IF(N168="sníž. přenesená",J168,0)</f>
        <v>0</v>
      </c>
      <c r="BI168" s="151">
        <f>IF(N168="nulová",J168,0)</f>
        <v>0</v>
      </c>
      <c r="BJ168" s="18" t="s">
        <v>82</v>
      </c>
      <c r="BK168" s="151">
        <f>ROUND(I168*H168,2)</f>
        <v>0</v>
      </c>
      <c r="BL168" s="18" t="s">
        <v>417</v>
      </c>
      <c r="BM168" s="150" t="s">
        <v>5706</v>
      </c>
    </row>
    <row r="169" spans="2:65" s="1" customFormat="1" ht="11.25">
      <c r="B169" s="33"/>
      <c r="D169" s="152" t="s">
        <v>316</v>
      </c>
      <c r="F169" s="153" t="s">
        <v>1058</v>
      </c>
      <c r="I169" s="154"/>
      <c r="L169" s="33"/>
      <c r="M169" s="155"/>
      <c r="T169" s="57"/>
      <c r="AT169" s="18" t="s">
        <v>316</v>
      </c>
      <c r="AU169" s="18" t="s">
        <v>84</v>
      </c>
    </row>
    <row r="170" spans="2:65" s="1" customFormat="1" ht="16.5" customHeight="1">
      <c r="B170" s="33"/>
      <c r="C170" s="139" t="s">
        <v>448</v>
      </c>
      <c r="D170" s="139" t="s">
        <v>309</v>
      </c>
      <c r="E170" s="140" t="s">
        <v>5648</v>
      </c>
      <c r="F170" s="141" t="s">
        <v>5238</v>
      </c>
      <c r="G170" s="142" t="s">
        <v>5204</v>
      </c>
      <c r="H170" s="216"/>
      <c r="I170" s="144"/>
      <c r="J170" s="145">
        <f>ROUND(I170*H170,2)</f>
        <v>0</v>
      </c>
      <c r="K170" s="141" t="s">
        <v>1</v>
      </c>
      <c r="L170" s="33"/>
      <c r="M170" s="146" t="s">
        <v>1</v>
      </c>
      <c r="N170" s="147" t="s">
        <v>40</v>
      </c>
      <c r="P170" s="148">
        <f>O170*H170</f>
        <v>0</v>
      </c>
      <c r="Q170" s="148">
        <v>0</v>
      </c>
      <c r="R170" s="148">
        <f>Q170*H170</f>
        <v>0</v>
      </c>
      <c r="S170" s="148">
        <v>0</v>
      </c>
      <c r="T170" s="149">
        <f>S170*H170</f>
        <v>0</v>
      </c>
      <c r="AR170" s="150" t="s">
        <v>417</v>
      </c>
      <c r="AT170" s="150" t="s">
        <v>309</v>
      </c>
      <c r="AU170" s="150" t="s">
        <v>84</v>
      </c>
      <c r="AY170" s="18" t="s">
        <v>307</v>
      </c>
      <c r="BE170" s="151">
        <f>IF(N170="základní",J170,0)</f>
        <v>0</v>
      </c>
      <c r="BF170" s="151">
        <f>IF(N170="snížená",J170,0)</f>
        <v>0</v>
      </c>
      <c r="BG170" s="151">
        <f>IF(N170="zákl. přenesená",J170,0)</f>
        <v>0</v>
      </c>
      <c r="BH170" s="151">
        <f>IF(N170="sníž. přenesená",J170,0)</f>
        <v>0</v>
      </c>
      <c r="BI170" s="151">
        <f>IF(N170="nulová",J170,0)</f>
        <v>0</v>
      </c>
      <c r="BJ170" s="18" t="s">
        <v>82</v>
      </c>
      <c r="BK170" s="151">
        <f>ROUND(I170*H170,2)</f>
        <v>0</v>
      </c>
      <c r="BL170" s="18" t="s">
        <v>417</v>
      </c>
      <c r="BM170" s="150" t="s">
        <v>5707</v>
      </c>
    </row>
    <row r="171" spans="2:65" s="1" customFormat="1" ht="11.25">
      <c r="B171" s="33"/>
      <c r="D171" s="152" t="s">
        <v>316</v>
      </c>
      <c r="F171" s="153" t="s">
        <v>5238</v>
      </c>
      <c r="I171" s="154"/>
      <c r="L171" s="33"/>
      <c r="M171" s="155"/>
      <c r="T171" s="57"/>
      <c r="AT171" s="18" t="s">
        <v>316</v>
      </c>
      <c r="AU171" s="18" t="s">
        <v>84</v>
      </c>
    </row>
    <row r="172" spans="2:65" s="1" customFormat="1" ht="16.5" customHeight="1">
      <c r="B172" s="33"/>
      <c r="C172" s="139" t="s">
        <v>7</v>
      </c>
      <c r="D172" s="139" t="s">
        <v>309</v>
      </c>
      <c r="E172" s="140" t="s">
        <v>5650</v>
      </c>
      <c r="F172" s="141" t="s">
        <v>5651</v>
      </c>
      <c r="G172" s="142" t="s">
        <v>514</v>
      </c>
      <c r="H172" s="143">
        <v>1</v>
      </c>
      <c r="I172" s="144"/>
      <c r="J172" s="145">
        <f>ROUND(I172*H172,2)</f>
        <v>0</v>
      </c>
      <c r="K172" s="141" t="s">
        <v>1</v>
      </c>
      <c r="L172" s="33"/>
      <c r="M172" s="146" t="s">
        <v>1</v>
      </c>
      <c r="N172" s="147" t="s">
        <v>40</v>
      </c>
      <c r="P172" s="148">
        <f>O172*H172</f>
        <v>0</v>
      </c>
      <c r="Q172" s="148">
        <v>0</v>
      </c>
      <c r="R172" s="148">
        <f>Q172*H172</f>
        <v>0</v>
      </c>
      <c r="S172" s="148">
        <v>0</v>
      </c>
      <c r="T172" s="149">
        <f>S172*H172</f>
        <v>0</v>
      </c>
      <c r="AR172" s="150" t="s">
        <v>417</v>
      </c>
      <c r="AT172" s="150" t="s">
        <v>309</v>
      </c>
      <c r="AU172" s="150" t="s">
        <v>84</v>
      </c>
      <c r="AY172" s="18" t="s">
        <v>307</v>
      </c>
      <c r="BE172" s="151">
        <f>IF(N172="základní",J172,0)</f>
        <v>0</v>
      </c>
      <c r="BF172" s="151">
        <f>IF(N172="snížená",J172,0)</f>
        <v>0</v>
      </c>
      <c r="BG172" s="151">
        <f>IF(N172="zákl. přenesená",J172,0)</f>
        <v>0</v>
      </c>
      <c r="BH172" s="151">
        <f>IF(N172="sníž. přenesená",J172,0)</f>
        <v>0</v>
      </c>
      <c r="BI172" s="151">
        <f>IF(N172="nulová",J172,0)</f>
        <v>0</v>
      </c>
      <c r="BJ172" s="18" t="s">
        <v>82</v>
      </c>
      <c r="BK172" s="151">
        <f>ROUND(I172*H172,2)</f>
        <v>0</v>
      </c>
      <c r="BL172" s="18" t="s">
        <v>417</v>
      </c>
      <c r="BM172" s="150" t="s">
        <v>5708</v>
      </c>
    </row>
    <row r="173" spans="2:65" s="1" customFormat="1" ht="11.25">
      <c r="B173" s="33"/>
      <c r="D173" s="152" t="s">
        <v>316</v>
      </c>
      <c r="F173" s="153" t="s">
        <v>5653</v>
      </c>
      <c r="I173" s="154"/>
      <c r="L173" s="33"/>
      <c r="M173" s="155"/>
      <c r="T173" s="57"/>
      <c r="AT173" s="18" t="s">
        <v>316</v>
      </c>
      <c r="AU173" s="18" t="s">
        <v>84</v>
      </c>
    </row>
    <row r="174" spans="2:65" s="1" customFormat="1" ht="16.5" customHeight="1">
      <c r="B174" s="33"/>
      <c r="C174" s="139" t="s">
        <v>459</v>
      </c>
      <c r="D174" s="139" t="s">
        <v>309</v>
      </c>
      <c r="E174" s="140" t="s">
        <v>5654</v>
      </c>
      <c r="F174" s="141" t="s">
        <v>5655</v>
      </c>
      <c r="G174" s="142" t="s">
        <v>514</v>
      </c>
      <c r="H174" s="143">
        <v>1</v>
      </c>
      <c r="I174" s="144"/>
      <c r="J174" s="145">
        <f>ROUND(I174*H174,2)</f>
        <v>0</v>
      </c>
      <c r="K174" s="141" t="s">
        <v>1</v>
      </c>
      <c r="L174" s="33"/>
      <c r="M174" s="146" t="s">
        <v>1</v>
      </c>
      <c r="N174" s="147" t="s">
        <v>40</v>
      </c>
      <c r="P174" s="148">
        <f>O174*H174</f>
        <v>0</v>
      </c>
      <c r="Q174" s="148">
        <v>0</v>
      </c>
      <c r="R174" s="148">
        <f>Q174*H174</f>
        <v>0</v>
      </c>
      <c r="S174" s="148">
        <v>0</v>
      </c>
      <c r="T174" s="149">
        <f>S174*H174</f>
        <v>0</v>
      </c>
      <c r="AR174" s="150" t="s">
        <v>417</v>
      </c>
      <c r="AT174" s="150" t="s">
        <v>309</v>
      </c>
      <c r="AU174" s="150" t="s">
        <v>84</v>
      </c>
      <c r="AY174" s="18" t="s">
        <v>307</v>
      </c>
      <c r="BE174" s="151">
        <f>IF(N174="základní",J174,0)</f>
        <v>0</v>
      </c>
      <c r="BF174" s="151">
        <f>IF(N174="snížená",J174,0)</f>
        <v>0</v>
      </c>
      <c r="BG174" s="151">
        <f>IF(N174="zákl. přenesená",J174,0)</f>
        <v>0</v>
      </c>
      <c r="BH174" s="151">
        <f>IF(N174="sníž. přenesená",J174,0)</f>
        <v>0</v>
      </c>
      <c r="BI174" s="151">
        <f>IF(N174="nulová",J174,0)</f>
        <v>0</v>
      </c>
      <c r="BJ174" s="18" t="s">
        <v>82</v>
      </c>
      <c r="BK174" s="151">
        <f>ROUND(I174*H174,2)</f>
        <v>0</v>
      </c>
      <c r="BL174" s="18" t="s">
        <v>417</v>
      </c>
      <c r="BM174" s="150" t="s">
        <v>5709</v>
      </c>
    </row>
    <row r="175" spans="2:65" s="1" customFormat="1" ht="11.25">
      <c r="B175" s="33"/>
      <c r="D175" s="152" t="s">
        <v>316</v>
      </c>
      <c r="F175" s="153" t="s">
        <v>5655</v>
      </c>
      <c r="I175" s="154"/>
      <c r="L175" s="33"/>
      <c r="M175" s="155"/>
      <c r="T175" s="57"/>
      <c r="AT175" s="18" t="s">
        <v>316</v>
      </c>
      <c r="AU175" s="18" t="s">
        <v>84</v>
      </c>
    </row>
    <row r="176" spans="2:65" s="1" customFormat="1" ht="16.5" customHeight="1">
      <c r="B176" s="33"/>
      <c r="C176" s="139" t="s">
        <v>464</v>
      </c>
      <c r="D176" s="139" t="s">
        <v>309</v>
      </c>
      <c r="E176" s="140" t="s">
        <v>5710</v>
      </c>
      <c r="F176" s="141" t="s">
        <v>5711</v>
      </c>
      <c r="G176" s="142" t="s">
        <v>5228</v>
      </c>
      <c r="H176" s="143">
        <v>1</v>
      </c>
      <c r="I176" s="144"/>
      <c r="J176" s="145">
        <f>ROUND(I176*H176,2)</f>
        <v>0</v>
      </c>
      <c r="K176" s="141" t="s">
        <v>1</v>
      </c>
      <c r="L176" s="33"/>
      <c r="M176" s="146" t="s">
        <v>1</v>
      </c>
      <c r="N176" s="147" t="s">
        <v>40</v>
      </c>
      <c r="P176" s="148">
        <f>O176*H176</f>
        <v>0</v>
      </c>
      <c r="Q176" s="148">
        <v>0</v>
      </c>
      <c r="R176" s="148">
        <f>Q176*H176</f>
        <v>0</v>
      </c>
      <c r="S176" s="148">
        <v>0</v>
      </c>
      <c r="T176" s="149">
        <f>S176*H176</f>
        <v>0</v>
      </c>
      <c r="AR176" s="150" t="s">
        <v>5712</v>
      </c>
      <c r="AT176" s="150" t="s">
        <v>309</v>
      </c>
      <c r="AU176" s="150" t="s">
        <v>84</v>
      </c>
      <c r="AY176" s="18" t="s">
        <v>307</v>
      </c>
      <c r="BE176" s="151">
        <f>IF(N176="základní",J176,0)</f>
        <v>0</v>
      </c>
      <c r="BF176" s="151">
        <f>IF(N176="snížená",J176,0)</f>
        <v>0</v>
      </c>
      <c r="BG176" s="151">
        <f>IF(N176="zákl. přenesená",J176,0)</f>
        <v>0</v>
      </c>
      <c r="BH176" s="151">
        <f>IF(N176="sníž. přenesená",J176,0)</f>
        <v>0</v>
      </c>
      <c r="BI176" s="151">
        <f>IF(N176="nulová",J176,0)</f>
        <v>0</v>
      </c>
      <c r="BJ176" s="18" t="s">
        <v>82</v>
      </c>
      <c r="BK176" s="151">
        <f>ROUND(I176*H176,2)</f>
        <v>0</v>
      </c>
      <c r="BL176" s="18" t="s">
        <v>5712</v>
      </c>
      <c r="BM176" s="150" t="s">
        <v>5713</v>
      </c>
    </row>
    <row r="177" spans="2:65" s="1" customFormat="1" ht="44.25" customHeight="1">
      <c r="B177" s="33"/>
      <c r="C177" s="139" t="s">
        <v>472</v>
      </c>
      <c r="D177" s="139" t="s">
        <v>309</v>
      </c>
      <c r="E177" s="140" t="s">
        <v>5714</v>
      </c>
      <c r="F177" s="141" t="s">
        <v>5715</v>
      </c>
      <c r="G177" s="142" t="s">
        <v>4747</v>
      </c>
      <c r="H177" s="143">
        <v>1</v>
      </c>
      <c r="I177" s="144"/>
      <c r="J177" s="145">
        <f>ROUND(I177*H177,2)</f>
        <v>0</v>
      </c>
      <c r="K177" s="141" t="s">
        <v>1</v>
      </c>
      <c r="L177" s="33"/>
      <c r="M177" s="146" t="s">
        <v>1</v>
      </c>
      <c r="N177" s="147" t="s">
        <v>40</v>
      </c>
      <c r="P177" s="148">
        <f>O177*H177</f>
        <v>0</v>
      </c>
      <c r="Q177" s="148">
        <v>0</v>
      </c>
      <c r="R177" s="148">
        <f>Q177*H177</f>
        <v>0</v>
      </c>
      <c r="S177" s="148">
        <v>0</v>
      </c>
      <c r="T177" s="149">
        <f>S177*H177</f>
        <v>0</v>
      </c>
      <c r="AR177" s="150" t="s">
        <v>5716</v>
      </c>
      <c r="AT177" s="150" t="s">
        <v>309</v>
      </c>
      <c r="AU177" s="150" t="s">
        <v>84</v>
      </c>
      <c r="AY177" s="18" t="s">
        <v>307</v>
      </c>
      <c r="BE177" s="151">
        <f>IF(N177="základní",J177,0)</f>
        <v>0</v>
      </c>
      <c r="BF177" s="151">
        <f>IF(N177="snížená",J177,0)</f>
        <v>0</v>
      </c>
      <c r="BG177" s="151">
        <f>IF(N177="zákl. přenesená",J177,0)</f>
        <v>0</v>
      </c>
      <c r="BH177" s="151">
        <f>IF(N177="sníž. přenesená",J177,0)</f>
        <v>0</v>
      </c>
      <c r="BI177" s="151">
        <f>IF(N177="nulová",J177,0)</f>
        <v>0</v>
      </c>
      <c r="BJ177" s="18" t="s">
        <v>82</v>
      </c>
      <c r="BK177" s="151">
        <f>ROUND(I177*H177,2)</f>
        <v>0</v>
      </c>
      <c r="BL177" s="18" t="s">
        <v>5716</v>
      </c>
      <c r="BM177" s="150" t="s">
        <v>5717</v>
      </c>
    </row>
    <row r="178" spans="2:65" s="1" customFormat="1" ht="29.25">
      <c r="B178" s="33"/>
      <c r="D178" s="152" t="s">
        <v>316</v>
      </c>
      <c r="F178" s="153" t="s">
        <v>5715</v>
      </c>
      <c r="I178" s="154"/>
      <c r="L178" s="33"/>
      <c r="M178" s="155"/>
      <c r="T178" s="57"/>
      <c r="AT178" s="18" t="s">
        <v>316</v>
      </c>
      <c r="AU178" s="18" t="s">
        <v>84</v>
      </c>
    </row>
    <row r="179" spans="2:65" s="1" customFormat="1" ht="16.5" customHeight="1">
      <c r="B179" s="33"/>
      <c r="C179" s="139" t="s">
        <v>480</v>
      </c>
      <c r="D179" s="139" t="s">
        <v>309</v>
      </c>
      <c r="E179" s="140" t="s">
        <v>5718</v>
      </c>
      <c r="F179" s="141" t="s">
        <v>5719</v>
      </c>
      <c r="G179" s="142" t="s">
        <v>1731</v>
      </c>
      <c r="H179" s="143">
        <v>16.5</v>
      </c>
      <c r="I179" s="144"/>
      <c r="J179" s="145">
        <f>ROUND(I179*H179,2)</f>
        <v>0</v>
      </c>
      <c r="K179" s="141" t="s">
        <v>502</v>
      </c>
      <c r="L179" s="33"/>
      <c r="M179" s="146" t="s">
        <v>1</v>
      </c>
      <c r="N179" s="147" t="s">
        <v>40</v>
      </c>
      <c r="P179" s="148">
        <f>O179*H179</f>
        <v>0</v>
      </c>
      <c r="Q179" s="148">
        <v>0</v>
      </c>
      <c r="R179" s="148">
        <f>Q179*H179</f>
        <v>0</v>
      </c>
      <c r="S179" s="148">
        <v>0</v>
      </c>
      <c r="T179" s="149">
        <f>S179*H179</f>
        <v>0</v>
      </c>
      <c r="AR179" s="150" t="s">
        <v>5712</v>
      </c>
      <c r="AT179" s="150" t="s">
        <v>309</v>
      </c>
      <c r="AU179" s="150" t="s">
        <v>84</v>
      </c>
      <c r="AY179" s="18" t="s">
        <v>307</v>
      </c>
      <c r="BE179" s="151">
        <f>IF(N179="základní",J179,0)</f>
        <v>0</v>
      </c>
      <c r="BF179" s="151">
        <f>IF(N179="snížená",J179,0)</f>
        <v>0</v>
      </c>
      <c r="BG179" s="151">
        <f>IF(N179="zákl. přenesená",J179,0)</f>
        <v>0</v>
      </c>
      <c r="BH179" s="151">
        <f>IF(N179="sníž. přenesená",J179,0)</f>
        <v>0</v>
      </c>
      <c r="BI179" s="151">
        <f>IF(N179="nulová",J179,0)</f>
        <v>0</v>
      </c>
      <c r="BJ179" s="18" t="s">
        <v>82</v>
      </c>
      <c r="BK179" s="151">
        <f>ROUND(I179*H179,2)</f>
        <v>0</v>
      </c>
      <c r="BL179" s="18" t="s">
        <v>5712</v>
      </c>
      <c r="BM179" s="150" t="s">
        <v>5720</v>
      </c>
    </row>
    <row r="180" spans="2:65" s="1" customFormat="1" ht="11.25">
      <c r="B180" s="33"/>
      <c r="D180" s="152" t="s">
        <v>316</v>
      </c>
      <c r="F180" s="153" t="s">
        <v>5719</v>
      </c>
      <c r="I180" s="154"/>
      <c r="L180" s="33"/>
      <c r="M180" s="155"/>
      <c r="T180" s="57"/>
      <c r="AT180" s="18" t="s">
        <v>316</v>
      </c>
      <c r="AU180" s="18" t="s">
        <v>84</v>
      </c>
    </row>
    <row r="181" spans="2:65" s="1" customFormat="1" ht="16.5" customHeight="1">
      <c r="B181" s="33"/>
      <c r="C181" s="177" t="s">
        <v>488</v>
      </c>
      <c r="D181" s="177" t="s">
        <v>390</v>
      </c>
      <c r="E181" s="178" t="s">
        <v>5721</v>
      </c>
      <c r="F181" s="179" t="s">
        <v>5722</v>
      </c>
      <c r="G181" s="180" t="s">
        <v>1731</v>
      </c>
      <c r="H181" s="181">
        <v>16</v>
      </c>
      <c r="I181" s="182"/>
      <c r="J181" s="183">
        <f>ROUND(I181*H181,2)</f>
        <v>0</v>
      </c>
      <c r="K181" s="179" t="s">
        <v>5723</v>
      </c>
      <c r="L181" s="184"/>
      <c r="M181" s="185" t="s">
        <v>1</v>
      </c>
      <c r="N181" s="186" t="s">
        <v>40</v>
      </c>
      <c r="P181" s="148">
        <f>O181*H181</f>
        <v>0</v>
      </c>
      <c r="Q181" s="148">
        <v>1E-3</v>
      </c>
      <c r="R181" s="148">
        <f>Q181*H181</f>
        <v>1.6E-2</v>
      </c>
      <c r="S181" s="148">
        <v>0</v>
      </c>
      <c r="T181" s="149">
        <f>S181*H181</f>
        <v>0</v>
      </c>
      <c r="AR181" s="150" t="s">
        <v>5712</v>
      </c>
      <c r="AT181" s="150" t="s">
        <v>390</v>
      </c>
      <c r="AU181" s="150" t="s">
        <v>84</v>
      </c>
      <c r="AY181" s="18" t="s">
        <v>307</v>
      </c>
      <c r="BE181" s="151">
        <f>IF(N181="základní",J181,0)</f>
        <v>0</v>
      </c>
      <c r="BF181" s="151">
        <f>IF(N181="snížená",J181,0)</f>
        <v>0</v>
      </c>
      <c r="BG181" s="151">
        <f>IF(N181="zákl. přenesená",J181,0)</f>
        <v>0</v>
      </c>
      <c r="BH181" s="151">
        <f>IF(N181="sníž. přenesená",J181,0)</f>
        <v>0</v>
      </c>
      <c r="BI181" s="151">
        <f>IF(N181="nulová",J181,0)</f>
        <v>0</v>
      </c>
      <c r="BJ181" s="18" t="s">
        <v>82</v>
      </c>
      <c r="BK181" s="151">
        <f>ROUND(I181*H181,2)</f>
        <v>0</v>
      </c>
      <c r="BL181" s="18" t="s">
        <v>5712</v>
      </c>
      <c r="BM181" s="150" t="s">
        <v>5724</v>
      </c>
    </row>
    <row r="182" spans="2:65" s="1" customFormat="1" ht="11.25">
      <c r="B182" s="33"/>
      <c r="D182" s="152" t="s">
        <v>316</v>
      </c>
      <c r="F182" s="153" t="s">
        <v>5722</v>
      </c>
      <c r="I182" s="154"/>
      <c r="L182" s="33"/>
      <c r="M182" s="155"/>
      <c r="T182" s="57"/>
      <c r="AT182" s="18" t="s">
        <v>316</v>
      </c>
      <c r="AU182" s="18" t="s">
        <v>84</v>
      </c>
    </row>
    <row r="183" spans="2:65" s="1" customFormat="1" ht="16.5" customHeight="1">
      <c r="B183" s="33"/>
      <c r="C183" s="177" t="s">
        <v>493</v>
      </c>
      <c r="D183" s="177" t="s">
        <v>390</v>
      </c>
      <c r="E183" s="178" t="s">
        <v>5725</v>
      </c>
      <c r="F183" s="179" t="s">
        <v>5726</v>
      </c>
      <c r="G183" s="180" t="s">
        <v>1731</v>
      </c>
      <c r="H183" s="181">
        <v>0.5</v>
      </c>
      <c r="I183" s="182"/>
      <c r="J183" s="183">
        <f>ROUND(I183*H183,2)</f>
        <v>0</v>
      </c>
      <c r="K183" s="179" t="s">
        <v>5723</v>
      </c>
      <c r="L183" s="184"/>
      <c r="M183" s="185" t="s">
        <v>1</v>
      </c>
      <c r="N183" s="186" t="s">
        <v>40</v>
      </c>
      <c r="P183" s="148">
        <f>O183*H183</f>
        <v>0</v>
      </c>
      <c r="Q183" s="148">
        <v>1E-3</v>
      </c>
      <c r="R183" s="148">
        <f>Q183*H183</f>
        <v>5.0000000000000001E-4</v>
      </c>
      <c r="S183" s="148">
        <v>0</v>
      </c>
      <c r="T183" s="149">
        <f>S183*H183</f>
        <v>0</v>
      </c>
      <c r="AR183" s="150" t="s">
        <v>5712</v>
      </c>
      <c r="AT183" s="150" t="s">
        <v>390</v>
      </c>
      <c r="AU183" s="150" t="s">
        <v>84</v>
      </c>
      <c r="AY183" s="18" t="s">
        <v>307</v>
      </c>
      <c r="BE183" s="151">
        <f>IF(N183="základní",J183,0)</f>
        <v>0</v>
      </c>
      <c r="BF183" s="151">
        <f>IF(N183="snížená",J183,0)</f>
        <v>0</v>
      </c>
      <c r="BG183" s="151">
        <f>IF(N183="zákl. přenesená",J183,0)</f>
        <v>0</v>
      </c>
      <c r="BH183" s="151">
        <f>IF(N183="sníž. přenesená",J183,0)</f>
        <v>0</v>
      </c>
      <c r="BI183" s="151">
        <f>IF(N183="nulová",J183,0)</f>
        <v>0</v>
      </c>
      <c r="BJ183" s="18" t="s">
        <v>82</v>
      </c>
      <c r="BK183" s="151">
        <f>ROUND(I183*H183,2)</f>
        <v>0</v>
      </c>
      <c r="BL183" s="18" t="s">
        <v>5712</v>
      </c>
      <c r="BM183" s="150" t="s">
        <v>5727</v>
      </c>
    </row>
    <row r="184" spans="2:65" s="1" customFormat="1" ht="11.25">
      <c r="B184" s="33"/>
      <c r="D184" s="152" t="s">
        <v>316</v>
      </c>
      <c r="F184" s="153" t="s">
        <v>5726</v>
      </c>
      <c r="I184" s="154"/>
      <c r="L184" s="33"/>
      <c r="M184" s="204"/>
      <c r="N184" s="205"/>
      <c r="O184" s="205"/>
      <c r="P184" s="205"/>
      <c r="Q184" s="205"/>
      <c r="R184" s="205"/>
      <c r="S184" s="205"/>
      <c r="T184" s="206"/>
      <c r="AT184" s="18" t="s">
        <v>316</v>
      </c>
      <c r="AU184" s="18" t="s">
        <v>84</v>
      </c>
    </row>
    <row r="185" spans="2:65" s="1" customFormat="1" ht="6.95" customHeight="1">
      <c r="B185" s="45"/>
      <c r="C185" s="46"/>
      <c r="D185" s="46"/>
      <c r="E185" s="46"/>
      <c r="F185" s="46"/>
      <c r="G185" s="46"/>
      <c r="H185" s="46"/>
      <c r="I185" s="46"/>
      <c r="J185" s="46"/>
      <c r="K185" s="46"/>
      <c r="L185" s="33"/>
    </row>
  </sheetData>
  <sheetProtection algorithmName="SHA-512" hashValue="Nwe/J66hs4QqboVURXgiVCpCX0tZHMvvk/XWe2uMwFgtprMsS+Jqdq2OS3KoTZuAwnx1B8yncX50r4HOiBL2cw==" saltValue="1ody4Ptio97Qtmxccd1c8qyeJC+u0RC6dgZ7nqeCgkLo9JJoyNcOcLcpJhHwSHbip/a85eq5upKXDYAXRkjeRA==" spinCount="100000" sheet="1" objects="1" scenarios="1" formatColumns="0" formatRows="0" autoFilter="0"/>
  <autoFilter ref="C124:K184" xr:uid="{00000000-0009-0000-0000-000007000000}"/>
  <mergeCells count="12">
    <mergeCell ref="E117:H117"/>
    <mergeCell ref="L2:V2"/>
    <mergeCell ref="E85:H85"/>
    <mergeCell ref="E87:H87"/>
    <mergeCell ref="E89:H89"/>
    <mergeCell ref="E113:H113"/>
    <mergeCell ref="E115:H115"/>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2:BM322"/>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56"/>
      <c r="M2" s="256"/>
      <c r="N2" s="256"/>
      <c r="O2" s="256"/>
      <c r="P2" s="256"/>
      <c r="Q2" s="256"/>
      <c r="R2" s="256"/>
      <c r="S2" s="256"/>
      <c r="T2" s="256"/>
      <c r="U2" s="256"/>
      <c r="V2" s="256"/>
      <c r="AT2" s="18" t="s">
        <v>119</v>
      </c>
    </row>
    <row r="3" spans="2:46" ht="6.95" customHeight="1">
      <c r="B3" s="19"/>
      <c r="C3" s="20"/>
      <c r="D3" s="20"/>
      <c r="E3" s="20"/>
      <c r="F3" s="20"/>
      <c r="G3" s="20"/>
      <c r="H3" s="20"/>
      <c r="I3" s="20"/>
      <c r="J3" s="20"/>
      <c r="K3" s="20"/>
      <c r="L3" s="21"/>
      <c r="AT3" s="18" t="s">
        <v>84</v>
      </c>
    </row>
    <row r="4" spans="2:46" ht="24.95" customHeight="1">
      <c r="B4" s="21"/>
      <c r="D4" s="22" t="s">
        <v>164</v>
      </c>
      <c r="L4" s="21"/>
      <c r="M4" s="95" t="s">
        <v>10</v>
      </c>
      <c r="AT4" s="18" t="s">
        <v>4</v>
      </c>
    </row>
    <row r="5" spans="2:46" ht="6.95" customHeight="1">
      <c r="B5" s="21"/>
      <c r="L5" s="21"/>
    </row>
    <row r="6" spans="2:46" ht="12" customHeight="1">
      <c r="B6" s="21"/>
      <c r="D6" s="28" t="s">
        <v>16</v>
      </c>
      <c r="L6" s="21"/>
    </row>
    <row r="7" spans="2:46" ht="16.5" customHeight="1">
      <c r="B7" s="21"/>
      <c r="E7" s="271" t="str">
        <f>'Rekapitulace stavby'!K6</f>
        <v>ZŠ Dědina - nástavba - REVIZE č. 2</v>
      </c>
      <c r="F7" s="272"/>
      <c r="G7" s="272"/>
      <c r="H7" s="272"/>
      <c r="L7" s="21"/>
    </row>
    <row r="8" spans="2:46" ht="12" customHeight="1">
      <c r="B8" s="21"/>
      <c r="D8" s="28" t="s">
        <v>173</v>
      </c>
      <c r="L8" s="21"/>
    </row>
    <row r="9" spans="2:46" s="1" customFormat="1" ht="16.5" customHeight="1">
      <c r="B9" s="33"/>
      <c r="E9" s="271" t="s">
        <v>5728</v>
      </c>
      <c r="F9" s="273"/>
      <c r="G9" s="273"/>
      <c r="H9" s="273"/>
      <c r="L9" s="33"/>
    </row>
    <row r="10" spans="2:46" s="1" customFormat="1" ht="12" customHeight="1">
      <c r="B10" s="33"/>
      <c r="D10" s="28" t="s">
        <v>179</v>
      </c>
      <c r="L10" s="33"/>
    </row>
    <row r="11" spans="2:46" s="1" customFormat="1" ht="16.5" customHeight="1">
      <c r="B11" s="33"/>
      <c r="E11" s="236" t="s">
        <v>5729</v>
      </c>
      <c r="F11" s="273"/>
      <c r="G11" s="273"/>
      <c r="H11" s="273"/>
      <c r="L11" s="33"/>
    </row>
    <row r="12" spans="2:46" s="1" customFormat="1" ht="11.25">
      <c r="B12" s="33"/>
      <c r="L12" s="33"/>
    </row>
    <row r="13" spans="2:46" s="1" customFormat="1" ht="12" customHeight="1">
      <c r="B13" s="33"/>
      <c r="D13" s="28" t="s">
        <v>18</v>
      </c>
      <c r="F13" s="26" t="s">
        <v>1</v>
      </c>
      <c r="I13" s="28" t="s">
        <v>19</v>
      </c>
      <c r="J13" s="26" t="s">
        <v>1</v>
      </c>
      <c r="L13" s="33"/>
    </row>
    <row r="14" spans="2:46" s="1" customFormat="1" ht="12" customHeight="1">
      <c r="B14" s="33"/>
      <c r="D14" s="28" t="s">
        <v>20</v>
      </c>
      <c r="F14" s="26" t="s">
        <v>21</v>
      </c>
      <c r="I14" s="28" t="s">
        <v>22</v>
      </c>
      <c r="J14" s="53" t="str">
        <f>'Rekapitulace stavby'!AN8</f>
        <v>15. 9. 2025</v>
      </c>
      <c r="L14" s="33"/>
    </row>
    <row r="15" spans="2:46" s="1" customFormat="1" ht="10.9" customHeight="1">
      <c r="B15" s="33"/>
      <c r="L15" s="33"/>
    </row>
    <row r="16" spans="2:46" s="1" customFormat="1" ht="12" customHeight="1">
      <c r="B16" s="33"/>
      <c r="D16" s="28" t="s">
        <v>24</v>
      </c>
      <c r="I16" s="28" t="s">
        <v>25</v>
      </c>
      <c r="J16" s="26" t="str">
        <f>IF('Rekapitulace stavby'!AN10="","",'Rekapitulace stavby'!AN10)</f>
        <v/>
      </c>
      <c r="L16" s="33"/>
    </row>
    <row r="17" spans="2:12" s="1" customFormat="1" ht="18" customHeight="1">
      <c r="B17" s="33"/>
      <c r="E17" s="26" t="str">
        <f>IF('Rekapitulace stavby'!E11="","",'Rekapitulace stavby'!E11)</f>
        <v xml:space="preserve"> </v>
      </c>
      <c r="I17" s="28" t="s">
        <v>27</v>
      </c>
      <c r="J17" s="26" t="str">
        <f>IF('Rekapitulace stavby'!AN11="","",'Rekapitulace stavby'!AN11)</f>
        <v/>
      </c>
      <c r="L17" s="33"/>
    </row>
    <row r="18" spans="2:12" s="1" customFormat="1" ht="6.95" customHeight="1">
      <c r="B18" s="33"/>
      <c r="L18" s="33"/>
    </row>
    <row r="19" spans="2:12" s="1" customFormat="1" ht="12" customHeight="1">
      <c r="B19" s="33"/>
      <c r="D19" s="28" t="s">
        <v>28</v>
      </c>
      <c r="I19" s="28" t="s">
        <v>25</v>
      </c>
      <c r="J19" s="29" t="str">
        <f>'Rekapitulace stavby'!AN13</f>
        <v>Vyplň údaj</v>
      </c>
      <c r="L19" s="33"/>
    </row>
    <row r="20" spans="2:12" s="1" customFormat="1" ht="18" customHeight="1">
      <c r="B20" s="33"/>
      <c r="E20" s="274" t="str">
        <f>'Rekapitulace stavby'!E14</f>
        <v>Vyplň údaj</v>
      </c>
      <c r="F20" s="255"/>
      <c r="G20" s="255"/>
      <c r="H20" s="255"/>
      <c r="I20" s="28" t="s">
        <v>27</v>
      </c>
      <c r="J20" s="29" t="str">
        <f>'Rekapitulace stavby'!AN14</f>
        <v>Vyplň údaj</v>
      </c>
      <c r="L20" s="33"/>
    </row>
    <row r="21" spans="2:12" s="1" customFormat="1" ht="6.95" customHeight="1">
      <c r="B21" s="33"/>
      <c r="L21" s="33"/>
    </row>
    <row r="22" spans="2:12" s="1" customFormat="1" ht="12" customHeight="1">
      <c r="B22" s="33"/>
      <c r="D22" s="28" t="s">
        <v>30</v>
      </c>
      <c r="I22" s="28" t="s">
        <v>25</v>
      </c>
      <c r="J22" s="26" t="s">
        <v>1</v>
      </c>
      <c r="L22" s="33"/>
    </row>
    <row r="23" spans="2:12" s="1" customFormat="1" ht="18" customHeight="1">
      <c r="B23" s="33"/>
      <c r="E23" s="26" t="s">
        <v>31</v>
      </c>
      <c r="I23" s="28" t="s">
        <v>27</v>
      </c>
      <c r="J23" s="26" t="s">
        <v>1</v>
      </c>
      <c r="L23" s="33"/>
    </row>
    <row r="24" spans="2:12" s="1" customFormat="1" ht="6.95" customHeight="1">
      <c r="B24" s="33"/>
      <c r="L24" s="33"/>
    </row>
    <row r="25" spans="2:12" s="1" customFormat="1" ht="12" customHeight="1">
      <c r="B25" s="33"/>
      <c r="D25" s="28" t="s">
        <v>33</v>
      </c>
      <c r="I25" s="28" t="s">
        <v>25</v>
      </c>
      <c r="J25" s="26" t="str">
        <f>IF('Rekapitulace stavby'!AN19="","",'Rekapitulace stavby'!AN19)</f>
        <v/>
      </c>
      <c r="L25" s="33"/>
    </row>
    <row r="26" spans="2:12" s="1" customFormat="1" ht="18" customHeight="1">
      <c r="B26" s="33"/>
      <c r="E26" s="26" t="str">
        <f>IF('Rekapitulace stavby'!E20="","",'Rekapitulace stavby'!E20)</f>
        <v xml:space="preserve"> </v>
      </c>
      <c r="I26" s="28" t="s">
        <v>27</v>
      </c>
      <c r="J26" s="26" t="str">
        <f>IF('Rekapitulace stavby'!AN20="","",'Rekapitulace stavby'!AN20)</f>
        <v/>
      </c>
      <c r="L26" s="33"/>
    </row>
    <row r="27" spans="2:12" s="1" customFormat="1" ht="6.95" customHeight="1">
      <c r="B27" s="33"/>
      <c r="L27" s="33"/>
    </row>
    <row r="28" spans="2:12" s="1" customFormat="1" ht="12" customHeight="1">
      <c r="B28" s="33"/>
      <c r="D28" s="28" t="s">
        <v>34</v>
      </c>
      <c r="L28" s="33"/>
    </row>
    <row r="29" spans="2:12" s="7" customFormat="1" ht="16.5" customHeight="1">
      <c r="B29" s="96"/>
      <c r="E29" s="260" t="s">
        <v>1</v>
      </c>
      <c r="F29" s="260"/>
      <c r="G29" s="260"/>
      <c r="H29" s="260"/>
      <c r="L29" s="96"/>
    </row>
    <row r="30" spans="2:12" s="1" customFormat="1" ht="6.95" customHeight="1">
      <c r="B30" s="33"/>
      <c r="L30" s="33"/>
    </row>
    <row r="31" spans="2:12" s="1" customFormat="1" ht="6.95" customHeight="1">
      <c r="B31" s="33"/>
      <c r="D31" s="54"/>
      <c r="E31" s="54"/>
      <c r="F31" s="54"/>
      <c r="G31" s="54"/>
      <c r="H31" s="54"/>
      <c r="I31" s="54"/>
      <c r="J31" s="54"/>
      <c r="K31" s="54"/>
      <c r="L31" s="33"/>
    </row>
    <row r="32" spans="2:12" s="1" customFormat="1" ht="25.35" customHeight="1">
      <c r="B32" s="33"/>
      <c r="D32" s="98" t="s">
        <v>35</v>
      </c>
      <c r="J32" s="67">
        <f>ROUND(J127, 2)</f>
        <v>0</v>
      </c>
      <c r="L32" s="33"/>
    </row>
    <row r="33" spans="2:12" s="1" customFormat="1" ht="6.95" customHeight="1">
      <c r="B33" s="33"/>
      <c r="D33" s="54"/>
      <c r="E33" s="54"/>
      <c r="F33" s="54"/>
      <c r="G33" s="54"/>
      <c r="H33" s="54"/>
      <c r="I33" s="54"/>
      <c r="J33" s="54"/>
      <c r="K33" s="54"/>
      <c r="L33" s="33"/>
    </row>
    <row r="34" spans="2:12" s="1" customFormat="1" ht="14.45" customHeight="1">
      <c r="B34" s="33"/>
      <c r="F34" s="36" t="s">
        <v>37</v>
      </c>
      <c r="I34" s="36" t="s">
        <v>36</v>
      </c>
      <c r="J34" s="36" t="s">
        <v>38</v>
      </c>
      <c r="L34" s="33"/>
    </row>
    <row r="35" spans="2:12" s="1" customFormat="1" ht="14.45" customHeight="1">
      <c r="B35" s="33"/>
      <c r="D35" s="56" t="s">
        <v>39</v>
      </c>
      <c r="E35" s="28" t="s">
        <v>40</v>
      </c>
      <c r="F35" s="87">
        <f>ROUND((SUM(BE127:BE321)),  2)</f>
        <v>0</v>
      </c>
      <c r="I35" s="99">
        <v>0.21</v>
      </c>
      <c r="J35" s="87">
        <f>ROUND(((SUM(BE127:BE321))*I35),  2)</f>
        <v>0</v>
      </c>
      <c r="L35" s="33"/>
    </row>
    <row r="36" spans="2:12" s="1" customFormat="1" ht="14.45" customHeight="1">
      <c r="B36" s="33"/>
      <c r="E36" s="28" t="s">
        <v>41</v>
      </c>
      <c r="F36" s="87">
        <f>ROUND((SUM(BF127:BF321)),  2)</f>
        <v>0</v>
      </c>
      <c r="I36" s="99">
        <v>0.12</v>
      </c>
      <c r="J36" s="87">
        <f>ROUND(((SUM(BF127:BF321))*I36),  2)</f>
        <v>0</v>
      </c>
      <c r="L36" s="33"/>
    </row>
    <row r="37" spans="2:12" s="1" customFormat="1" ht="14.45" hidden="1" customHeight="1">
      <c r="B37" s="33"/>
      <c r="E37" s="28" t="s">
        <v>42</v>
      </c>
      <c r="F37" s="87">
        <f>ROUND((SUM(BG127:BG321)),  2)</f>
        <v>0</v>
      </c>
      <c r="I37" s="99">
        <v>0.21</v>
      </c>
      <c r="J37" s="87">
        <f>0</f>
        <v>0</v>
      </c>
      <c r="L37" s="33"/>
    </row>
    <row r="38" spans="2:12" s="1" customFormat="1" ht="14.45" hidden="1" customHeight="1">
      <c r="B38" s="33"/>
      <c r="E38" s="28" t="s">
        <v>43</v>
      </c>
      <c r="F38" s="87">
        <f>ROUND((SUM(BH127:BH321)),  2)</f>
        <v>0</v>
      </c>
      <c r="I38" s="99">
        <v>0.12</v>
      </c>
      <c r="J38" s="87">
        <f>0</f>
        <v>0</v>
      </c>
      <c r="L38" s="33"/>
    </row>
    <row r="39" spans="2:12" s="1" customFormat="1" ht="14.45" hidden="1" customHeight="1">
      <c r="B39" s="33"/>
      <c r="E39" s="28" t="s">
        <v>44</v>
      </c>
      <c r="F39" s="87">
        <f>ROUND((SUM(BI127:BI321)),  2)</f>
        <v>0</v>
      </c>
      <c r="I39" s="99">
        <v>0</v>
      </c>
      <c r="J39" s="87">
        <f>0</f>
        <v>0</v>
      </c>
      <c r="L39" s="33"/>
    </row>
    <row r="40" spans="2:12" s="1" customFormat="1" ht="6.95" customHeight="1">
      <c r="B40" s="33"/>
      <c r="L40" s="33"/>
    </row>
    <row r="41" spans="2:12" s="1" customFormat="1" ht="25.35" customHeight="1">
      <c r="B41" s="33"/>
      <c r="C41" s="100"/>
      <c r="D41" s="101" t="s">
        <v>45</v>
      </c>
      <c r="E41" s="58"/>
      <c r="F41" s="58"/>
      <c r="G41" s="102" t="s">
        <v>46</v>
      </c>
      <c r="H41" s="103" t="s">
        <v>47</v>
      </c>
      <c r="I41" s="58"/>
      <c r="J41" s="104">
        <f>SUM(J32:J39)</f>
        <v>0</v>
      </c>
      <c r="K41" s="105"/>
      <c r="L41" s="33"/>
    </row>
    <row r="42" spans="2:12" s="1" customFormat="1" ht="14.45" customHeight="1">
      <c r="B42" s="33"/>
      <c r="L42" s="33"/>
    </row>
    <row r="43" spans="2:12" ht="14.45" customHeight="1">
      <c r="B43" s="21"/>
      <c r="L43" s="21"/>
    </row>
    <row r="44" spans="2:12" ht="14.45" customHeight="1">
      <c r="B44" s="21"/>
      <c r="L44" s="21"/>
    </row>
    <row r="45" spans="2:12" ht="14.45" customHeight="1">
      <c r="B45" s="21"/>
      <c r="L45" s="21"/>
    </row>
    <row r="46" spans="2:12" ht="14.45" customHeight="1">
      <c r="B46" s="21"/>
      <c r="L46" s="21"/>
    </row>
    <row r="47" spans="2:12" ht="14.45" customHeight="1">
      <c r="B47" s="21"/>
      <c r="L47" s="21"/>
    </row>
    <row r="48" spans="2:12" ht="14.45" customHeight="1">
      <c r="B48" s="21"/>
      <c r="L48" s="21"/>
    </row>
    <row r="49" spans="2:12" ht="14.45" customHeight="1">
      <c r="B49" s="21"/>
      <c r="L49" s="21"/>
    </row>
    <row r="50" spans="2:12" s="1" customFormat="1" ht="14.45" customHeight="1">
      <c r="B50" s="33"/>
      <c r="D50" s="42" t="s">
        <v>48</v>
      </c>
      <c r="E50" s="43"/>
      <c r="F50" s="43"/>
      <c r="G50" s="42" t="s">
        <v>49</v>
      </c>
      <c r="H50" s="43"/>
      <c r="I50" s="43"/>
      <c r="J50" s="43"/>
      <c r="K50" s="43"/>
      <c r="L50" s="33"/>
    </row>
    <row r="51" spans="2:12" ht="11.25">
      <c r="B51" s="21"/>
      <c r="L51" s="21"/>
    </row>
    <row r="52" spans="2:12" ht="11.25">
      <c r="B52" s="21"/>
      <c r="L52" s="21"/>
    </row>
    <row r="53" spans="2:12" ht="11.25">
      <c r="B53" s="21"/>
      <c r="L53" s="21"/>
    </row>
    <row r="54" spans="2:12" ht="11.25">
      <c r="B54" s="21"/>
      <c r="L54" s="21"/>
    </row>
    <row r="55" spans="2:12" ht="11.25">
      <c r="B55" s="21"/>
      <c r="L55" s="21"/>
    </row>
    <row r="56" spans="2:12" ht="11.25">
      <c r="B56" s="21"/>
      <c r="L56" s="21"/>
    </row>
    <row r="57" spans="2:12" ht="11.25">
      <c r="B57" s="21"/>
      <c r="L57" s="21"/>
    </row>
    <row r="58" spans="2:12" ht="11.25">
      <c r="B58" s="21"/>
      <c r="L58" s="21"/>
    </row>
    <row r="59" spans="2:12" ht="11.25">
      <c r="B59" s="21"/>
      <c r="L59" s="21"/>
    </row>
    <row r="60" spans="2:12" ht="11.25">
      <c r="B60" s="21"/>
      <c r="L60" s="21"/>
    </row>
    <row r="61" spans="2:12" s="1" customFormat="1" ht="12.75">
      <c r="B61" s="33"/>
      <c r="D61" s="44" t="s">
        <v>50</v>
      </c>
      <c r="E61" s="35"/>
      <c r="F61" s="106" t="s">
        <v>51</v>
      </c>
      <c r="G61" s="44" t="s">
        <v>50</v>
      </c>
      <c r="H61" s="35"/>
      <c r="I61" s="35"/>
      <c r="J61" s="107" t="s">
        <v>51</v>
      </c>
      <c r="K61" s="35"/>
      <c r="L61" s="33"/>
    </row>
    <row r="62" spans="2:12" ht="11.25">
      <c r="B62" s="21"/>
      <c r="L62" s="21"/>
    </row>
    <row r="63" spans="2:12" ht="11.25">
      <c r="B63" s="21"/>
      <c r="L63" s="21"/>
    </row>
    <row r="64" spans="2:12" ht="11.25">
      <c r="B64" s="21"/>
      <c r="L64" s="21"/>
    </row>
    <row r="65" spans="2:12" s="1" customFormat="1" ht="12.75">
      <c r="B65" s="33"/>
      <c r="D65" s="42" t="s">
        <v>52</v>
      </c>
      <c r="E65" s="43"/>
      <c r="F65" s="43"/>
      <c r="G65" s="42" t="s">
        <v>53</v>
      </c>
      <c r="H65" s="43"/>
      <c r="I65" s="43"/>
      <c r="J65" s="43"/>
      <c r="K65" s="43"/>
      <c r="L65" s="33"/>
    </row>
    <row r="66" spans="2:12" ht="11.25">
      <c r="B66" s="21"/>
      <c r="L66" s="21"/>
    </row>
    <row r="67" spans="2:12" ht="11.25">
      <c r="B67" s="21"/>
      <c r="L67" s="21"/>
    </row>
    <row r="68" spans="2:12" ht="11.25">
      <c r="B68" s="21"/>
      <c r="L68" s="21"/>
    </row>
    <row r="69" spans="2:12" ht="11.25">
      <c r="B69" s="21"/>
      <c r="L69" s="21"/>
    </row>
    <row r="70" spans="2:12" ht="11.25">
      <c r="B70" s="21"/>
      <c r="L70" s="21"/>
    </row>
    <row r="71" spans="2:12" ht="11.25">
      <c r="B71" s="21"/>
      <c r="L71" s="21"/>
    </row>
    <row r="72" spans="2:12" ht="11.25">
      <c r="B72" s="21"/>
      <c r="L72" s="21"/>
    </row>
    <row r="73" spans="2:12" ht="11.25">
      <c r="B73" s="21"/>
      <c r="L73" s="21"/>
    </row>
    <row r="74" spans="2:12" ht="11.25">
      <c r="B74" s="21"/>
      <c r="L74" s="21"/>
    </row>
    <row r="75" spans="2:12" ht="11.25">
      <c r="B75" s="21"/>
      <c r="L75" s="21"/>
    </row>
    <row r="76" spans="2:12" s="1" customFormat="1" ht="12.75">
      <c r="B76" s="33"/>
      <c r="D76" s="44" t="s">
        <v>50</v>
      </c>
      <c r="E76" s="35"/>
      <c r="F76" s="106" t="s">
        <v>51</v>
      </c>
      <c r="G76" s="44" t="s">
        <v>50</v>
      </c>
      <c r="H76" s="35"/>
      <c r="I76" s="35"/>
      <c r="J76" s="107" t="s">
        <v>51</v>
      </c>
      <c r="K76" s="35"/>
      <c r="L76" s="33"/>
    </row>
    <row r="77" spans="2:12" s="1" customFormat="1" ht="14.45" customHeight="1">
      <c r="B77" s="45"/>
      <c r="C77" s="46"/>
      <c r="D77" s="46"/>
      <c r="E77" s="46"/>
      <c r="F77" s="46"/>
      <c r="G77" s="46"/>
      <c r="H77" s="46"/>
      <c r="I77" s="46"/>
      <c r="J77" s="46"/>
      <c r="K77" s="46"/>
      <c r="L77" s="33"/>
    </row>
    <row r="81" spans="2:12" s="1" customFormat="1" ht="6.95" customHeight="1">
      <c r="B81" s="47"/>
      <c r="C81" s="48"/>
      <c r="D81" s="48"/>
      <c r="E81" s="48"/>
      <c r="F81" s="48"/>
      <c r="G81" s="48"/>
      <c r="H81" s="48"/>
      <c r="I81" s="48"/>
      <c r="J81" s="48"/>
      <c r="K81" s="48"/>
      <c r="L81" s="33"/>
    </row>
    <row r="82" spans="2:12" s="1" customFormat="1" ht="24.95" customHeight="1">
      <c r="B82" s="33"/>
      <c r="C82" s="22" t="s">
        <v>260</v>
      </c>
      <c r="L82" s="33"/>
    </row>
    <row r="83" spans="2:12" s="1" customFormat="1" ht="6.95" customHeight="1">
      <c r="B83" s="33"/>
      <c r="L83" s="33"/>
    </row>
    <row r="84" spans="2:12" s="1" customFormat="1" ht="12" customHeight="1">
      <c r="B84" s="33"/>
      <c r="C84" s="28" t="s">
        <v>16</v>
      </c>
      <c r="L84" s="33"/>
    </row>
    <row r="85" spans="2:12" s="1" customFormat="1" ht="16.5" customHeight="1">
      <c r="B85" s="33"/>
      <c r="E85" s="271" t="str">
        <f>E7</f>
        <v>ZŠ Dědina - nástavba - REVIZE č. 2</v>
      </c>
      <c r="F85" s="272"/>
      <c r="G85" s="272"/>
      <c r="H85" s="272"/>
      <c r="L85" s="33"/>
    </row>
    <row r="86" spans="2:12" ht="12" customHeight="1">
      <c r="B86" s="21"/>
      <c r="C86" s="28" t="s">
        <v>173</v>
      </c>
      <c r="L86" s="21"/>
    </row>
    <row r="87" spans="2:12" s="1" customFormat="1" ht="16.5" customHeight="1">
      <c r="B87" s="33"/>
      <c r="E87" s="271" t="s">
        <v>5728</v>
      </c>
      <c r="F87" s="273"/>
      <c r="G87" s="273"/>
      <c r="H87" s="273"/>
      <c r="L87" s="33"/>
    </row>
    <row r="88" spans="2:12" s="1" customFormat="1" ht="12" customHeight="1">
      <c r="B88" s="33"/>
      <c r="C88" s="28" t="s">
        <v>179</v>
      </c>
      <c r="L88" s="33"/>
    </row>
    <row r="89" spans="2:12" s="1" customFormat="1" ht="16.5" customHeight="1">
      <c r="B89" s="33"/>
      <c r="E89" s="236" t="str">
        <f>E11</f>
        <v>D.1.4.Ca - Vzduchotechnika - Pavilon A</v>
      </c>
      <c r="F89" s="273"/>
      <c r="G89" s="273"/>
      <c r="H89" s="273"/>
      <c r="L89" s="33"/>
    </row>
    <row r="90" spans="2:12" s="1" customFormat="1" ht="6.95" customHeight="1">
      <c r="B90" s="33"/>
      <c r="L90" s="33"/>
    </row>
    <row r="91" spans="2:12" s="1" customFormat="1" ht="12" customHeight="1">
      <c r="B91" s="33"/>
      <c r="C91" s="28" t="s">
        <v>20</v>
      </c>
      <c r="F91" s="26" t="str">
        <f>F14</f>
        <v>Žukovského 580, Praha 6</v>
      </c>
      <c r="I91" s="28" t="s">
        <v>22</v>
      </c>
      <c r="J91" s="53" t="str">
        <f>IF(J14="","",J14)</f>
        <v>15. 9. 2025</v>
      </c>
      <c r="L91" s="33"/>
    </row>
    <row r="92" spans="2:12" s="1" customFormat="1" ht="6.95" customHeight="1">
      <c r="B92" s="33"/>
      <c r="L92" s="33"/>
    </row>
    <row r="93" spans="2:12" s="1" customFormat="1" ht="15.2" customHeight="1">
      <c r="B93" s="33"/>
      <c r="C93" s="28" t="s">
        <v>24</v>
      </c>
      <c r="F93" s="26" t="str">
        <f>E17</f>
        <v xml:space="preserve"> </v>
      </c>
      <c r="I93" s="28" t="s">
        <v>30</v>
      </c>
      <c r="J93" s="31" t="str">
        <f>E23</f>
        <v>Digitronic CZ s.r.o.</v>
      </c>
      <c r="L93" s="33"/>
    </row>
    <row r="94" spans="2:12" s="1" customFormat="1" ht="15.2" customHeight="1">
      <c r="B94" s="33"/>
      <c r="C94" s="28" t="s">
        <v>28</v>
      </c>
      <c r="F94" s="26" t="str">
        <f>IF(E20="","",E20)</f>
        <v>Vyplň údaj</v>
      </c>
      <c r="I94" s="28" t="s">
        <v>33</v>
      </c>
      <c r="J94" s="31" t="str">
        <f>E26</f>
        <v xml:space="preserve"> </v>
      </c>
      <c r="L94" s="33"/>
    </row>
    <row r="95" spans="2:12" s="1" customFormat="1" ht="10.35" customHeight="1">
      <c r="B95" s="33"/>
      <c r="L95" s="33"/>
    </row>
    <row r="96" spans="2:12" s="1" customFormat="1" ht="29.25" customHeight="1">
      <c r="B96" s="33"/>
      <c r="C96" s="108" t="s">
        <v>261</v>
      </c>
      <c r="D96" s="100"/>
      <c r="E96" s="100"/>
      <c r="F96" s="100"/>
      <c r="G96" s="100"/>
      <c r="H96" s="100"/>
      <c r="I96" s="100"/>
      <c r="J96" s="109" t="s">
        <v>262</v>
      </c>
      <c r="K96" s="100"/>
      <c r="L96" s="33"/>
    </row>
    <row r="97" spans="2:47" s="1" customFormat="1" ht="10.35" customHeight="1">
      <c r="B97" s="33"/>
      <c r="L97" s="33"/>
    </row>
    <row r="98" spans="2:47" s="1" customFormat="1" ht="22.9" customHeight="1">
      <c r="B98" s="33"/>
      <c r="C98" s="110" t="s">
        <v>263</v>
      </c>
      <c r="J98" s="67">
        <f>J127</f>
        <v>0</v>
      </c>
      <c r="L98" s="33"/>
      <c r="AU98" s="18" t="s">
        <v>264</v>
      </c>
    </row>
    <row r="99" spans="2:47" s="8" customFormat="1" ht="24.95" customHeight="1">
      <c r="B99" s="111"/>
      <c r="D99" s="112" t="s">
        <v>5559</v>
      </c>
      <c r="E99" s="113"/>
      <c r="F99" s="113"/>
      <c r="G99" s="113"/>
      <c r="H99" s="113"/>
      <c r="I99" s="113"/>
      <c r="J99" s="114">
        <f>J128</f>
        <v>0</v>
      </c>
      <c r="L99" s="111"/>
    </row>
    <row r="100" spans="2:47" s="9" customFormat="1" ht="19.899999999999999" customHeight="1">
      <c r="B100" s="115"/>
      <c r="D100" s="116" t="s">
        <v>5560</v>
      </c>
      <c r="E100" s="117"/>
      <c r="F100" s="117"/>
      <c r="G100" s="117"/>
      <c r="H100" s="117"/>
      <c r="I100" s="117"/>
      <c r="J100" s="118">
        <f>J129</f>
        <v>0</v>
      </c>
      <c r="L100" s="115"/>
    </row>
    <row r="101" spans="2:47" s="9" customFormat="1" ht="14.85" customHeight="1">
      <c r="B101" s="115"/>
      <c r="D101" s="116" t="s">
        <v>5730</v>
      </c>
      <c r="E101" s="117"/>
      <c r="F101" s="117"/>
      <c r="G101" s="117"/>
      <c r="H101" s="117"/>
      <c r="I101" s="117"/>
      <c r="J101" s="118">
        <f>J130</f>
        <v>0</v>
      </c>
      <c r="L101" s="115"/>
    </row>
    <row r="102" spans="2:47" s="9" customFormat="1" ht="14.85" customHeight="1">
      <c r="B102" s="115"/>
      <c r="D102" s="116" t="s">
        <v>5731</v>
      </c>
      <c r="E102" s="117"/>
      <c r="F102" s="117"/>
      <c r="G102" s="117"/>
      <c r="H102" s="117"/>
      <c r="I102" s="117"/>
      <c r="J102" s="118">
        <f>J147</f>
        <v>0</v>
      </c>
      <c r="L102" s="115"/>
    </row>
    <row r="103" spans="2:47" s="9" customFormat="1" ht="14.85" customHeight="1">
      <c r="B103" s="115"/>
      <c r="D103" s="116" t="s">
        <v>5732</v>
      </c>
      <c r="E103" s="117"/>
      <c r="F103" s="117"/>
      <c r="G103" s="117"/>
      <c r="H103" s="117"/>
      <c r="I103" s="117"/>
      <c r="J103" s="118">
        <f>J236</f>
        <v>0</v>
      </c>
      <c r="L103" s="115"/>
    </row>
    <row r="104" spans="2:47" s="9" customFormat="1" ht="14.85" customHeight="1">
      <c r="B104" s="115"/>
      <c r="D104" s="116" t="s">
        <v>5733</v>
      </c>
      <c r="E104" s="117"/>
      <c r="F104" s="117"/>
      <c r="G104" s="117"/>
      <c r="H104" s="117"/>
      <c r="I104" s="117"/>
      <c r="J104" s="118">
        <f>J274</f>
        <v>0</v>
      </c>
      <c r="L104" s="115"/>
    </row>
    <row r="105" spans="2:47" s="9" customFormat="1" ht="19.899999999999999" customHeight="1">
      <c r="B105" s="115"/>
      <c r="D105" s="116" t="s">
        <v>5734</v>
      </c>
      <c r="E105" s="117"/>
      <c r="F105" s="117"/>
      <c r="G105" s="117"/>
      <c r="H105" s="117"/>
      <c r="I105" s="117"/>
      <c r="J105" s="118">
        <f>J304</f>
        <v>0</v>
      </c>
      <c r="L105" s="115"/>
    </row>
    <row r="106" spans="2:47" s="1" customFormat="1" ht="21.75" customHeight="1">
      <c r="B106" s="33"/>
      <c r="L106" s="33"/>
    </row>
    <row r="107" spans="2:47" s="1" customFormat="1" ht="6.95" customHeight="1">
      <c r="B107" s="45"/>
      <c r="C107" s="46"/>
      <c r="D107" s="46"/>
      <c r="E107" s="46"/>
      <c r="F107" s="46"/>
      <c r="G107" s="46"/>
      <c r="H107" s="46"/>
      <c r="I107" s="46"/>
      <c r="J107" s="46"/>
      <c r="K107" s="46"/>
      <c r="L107" s="33"/>
    </row>
    <row r="111" spans="2:47" s="1" customFormat="1" ht="6.95" customHeight="1">
      <c r="B111" s="47"/>
      <c r="C111" s="48"/>
      <c r="D111" s="48"/>
      <c r="E111" s="48"/>
      <c r="F111" s="48"/>
      <c r="G111" s="48"/>
      <c r="H111" s="48"/>
      <c r="I111" s="48"/>
      <c r="J111" s="48"/>
      <c r="K111" s="48"/>
      <c r="L111" s="33"/>
    </row>
    <row r="112" spans="2:47" s="1" customFormat="1" ht="24.95" customHeight="1">
      <c r="B112" s="33"/>
      <c r="C112" s="22" t="s">
        <v>292</v>
      </c>
      <c r="L112" s="33"/>
    </row>
    <row r="113" spans="2:63" s="1" customFormat="1" ht="6.95" customHeight="1">
      <c r="B113" s="33"/>
      <c r="L113" s="33"/>
    </row>
    <row r="114" spans="2:63" s="1" customFormat="1" ht="12" customHeight="1">
      <c r="B114" s="33"/>
      <c r="C114" s="28" t="s">
        <v>16</v>
      </c>
      <c r="L114" s="33"/>
    </row>
    <row r="115" spans="2:63" s="1" customFormat="1" ht="16.5" customHeight="1">
      <c r="B115" s="33"/>
      <c r="E115" s="271" t="str">
        <f>E7</f>
        <v>ZŠ Dědina - nástavba - REVIZE č. 2</v>
      </c>
      <c r="F115" s="272"/>
      <c r="G115" s="272"/>
      <c r="H115" s="272"/>
      <c r="L115" s="33"/>
    </row>
    <row r="116" spans="2:63" ht="12" customHeight="1">
      <c r="B116" s="21"/>
      <c r="C116" s="28" t="s">
        <v>173</v>
      </c>
      <c r="L116" s="21"/>
    </row>
    <row r="117" spans="2:63" s="1" customFormat="1" ht="16.5" customHeight="1">
      <c r="B117" s="33"/>
      <c r="E117" s="271" t="s">
        <v>5728</v>
      </c>
      <c r="F117" s="273"/>
      <c r="G117" s="273"/>
      <c r="H117" s="273"/>
      <c r="L117" s="33"/>
    </row>
    <row r="118" spans="2:63" s="1" customFormat="1" ht="12" customHeight="1">
      <c r="B118" s="33"/>
      <c r="C118" s="28" t="s">
        <v>179</v>
      </c>
      <c r="L118" s="33"/>
    </row>
    <row r="119" spans="2:63" s="1" customFormat="1" ht="16.5" customHeight="1">
      <c r="B119" s="33"/>
      <c r="E119" s="236" t="str">
        <f>E11</f>
        <v>D.1.4.Ca - Vzduchotechnika - Pavilon A</v>
      </c>
      <c r="F119" s="273"/>
      <c r="G119" s="273"/>
      <c r="H119" s="273"/>
      <c r="L119" s="33"/>
    </row>
    <row r="120" spans="2:63" s="1" customFormat="1" ht="6.95" customHeight="1">
      <c r="B120" s="33"/>
      <c r="L120" s="33"/>
    </row>
    <row r="121" spans="2:63" s="1" customFormat="1" ht="12" customHeight="1">
      <c r="B121" s="33"/>
      <c r="C121" s="28" t="s">
        <v>20</v>
      </c>
      <c r="F121" s="26" t="str">
        <f>F14</f>
        <v>Žukovského 580, Praha 6</v>
      </c>
      <c r="I121" s="28" t="s">
        <v>22</v>
      </c>
      <c r="J121" s="53" t="str">
        <f>IF(J14="","",J14)</f>
        <v>15. 9. 2025</v>
      </c>
      <c r="L121" s="33"/>
    </row>
    <row r="122" spans="2:63" s="1" customFormat="1" ht="6.95" customHeight="1">
      <c r="B122" s="33"/>
      <c r="L122" s="33"/>
    </row>
    <row r="123" spans="2:63" s="1" customFormat="1" ht="15.2" customHeight="1">
      <c r="B123" s="33"/>
      <c r="C123" s="28" t="s">
        <v>24</v>
      </c>
      <c r="F123" s="26" t="str">
        <f>E17</f>
        <v xml:space="preserve"> </v>
      </c>
      <c r="I123" s="28" t="s">
        <v>30</v>
      </c>
      <c r="J123" s="31" t="str">
        <f>E23</f>
        <v>Digitronic CZ s.r.o.</v>
      </c>
      <c r="L123" s="33"/>
    </row>
    <row r="124" spans="2:63" s="1" customFormat="1" ht="15.2" customHeight="1">
      <c r="B124" s="33"/>
      <c r="C124" s="28" t="s">
        <v>28</v>
      </c>
      <c r="F124" s="26" t="str">
        <f>IF(E20="","",E20)</f>
        <v>Vyplň údaj</v>
      </c>
      <c r="I124" s="28" t="s">
        <v>33</v>
      </c>
      <c r="J124" s="31" t="str">
        <f>E26</f>
        <v xml:space="preserve"> </v>
      </c>
      <c r="L124" s="33"/>
    </row>
    <row r="125" spans="2:63" s="1" customFormat="1" ht="10.35" customHeight="1">
      <c r="B125" s="33"/>
      <c r="L125" s="33"/>
    </row>
    <row r="126" spans="2:63" s="10" customFormat="1" ht="29.25" customHeight="1">
      <c r="B126" s="119"/>
      <c r="C126" s="120" t="s">
        <v>293</v>
      </c>
      <c r="D126" s="121" t="s">
        <v>60</v>
      </c>
      <c r="E126" s="121" t="s">
        <v>56</v>
      </c>
      <c r="F126" s="121" t="s">
        <v>57</v>
      </c>
      <c r="G126" s="121" t="s">
        <v>294</v>
      </c>
      <c r="H126" s="121" t="s">
        <v>295</v>
      </c>
      <c r="I126" s="121" t="s">
        <v>296</v>
      </c>
      <c r="J126" s="121" t="s">
        <v>262</v>
      </c>
      <c r="K126" s="122" t="s">
        <v>297</v>
      </c>
      <c r="L126" s="119"/>
      <c r="M126" s="60" t="s">
        <v>1</v>
      </c>
      <c r="N126" s="61" t="s">
        <v>39</v>
      </c>
      <c r="O126" s="61" t="s">
        <v>298</v>
      </c>
      <c r="P126" s="61" t="s">
        <v>299</v>
      </c>
      <c r="Q126" s="61" t="s">
        <v>300</v>
      </c>
      <c r="R126" s="61" t="s">
        <v>301</v>
      </c>
      <c r="S126" s="61" t="s">
        <v>302</v>
      </c>
      <c r="T126" s="62" t="s">
        <v>303</v>
      </c>
    </row>
    <row r="127" spans="2:63" s="1" customFormat="1" ht="22.9" customHeight="1">
      <c r="B127" s="33"/>
      <c r="C127" s="65" t="s">
        <v>304</v>
      </c>
      <c r="J127" s="123">
        <f>BK127</f>
        <v>0</v>
      </c>
      <c r="L127" s="33"/>
      <c r="M127" s="63"/>
      <c r="N127" s="54"/>
      <c r="O127" s="54"/>
      <c r="P127" s="124">
        <f>P128</f>
        <v>0</v>
      </c>
      <c r="Q127" s="54"/>
      <c r="R127" s="124">
        <f>R128</f>
        <v>1.3830024000000001</v>
      </c>
      <c r="S127" s="54"/>
      <c r="T127" s="125">
        <f>T128</f>
        <v>0</v>
      </c>
      <c r="AT127" s="18" t="s">
        <v>74</v>
      </c>
      <c r="AU127" s="18" t="s">
        <v>264</v>
      </c>
      <c r="BK127" s="126">
        <f>BK128</f>
        <v>0</v>
      </c>
    </row>
    <row r="128" spans="2:63" s="11" customFormat="1" ht="25.9" customHeight="1">
      <c r="B128" s="127"/>
      <c r="D128" s="128" t="s">
        <v>74</v>
      </c>
      <c r="E128" s="129" t="s">
        <v>1064</v>
      </c>
      <c r="F128" s="129" t="s">
        <v>1064</v>
      </c>
      <c r="I128" s="130"/>
      <c r="J128" s="131">
        <f>BK128</f>
        <v>0</v>
      </c>
      <c r="L128" s="127"/>
      <c r="M128" s="132"/>
      <c r="P128" s="133">
        <f>P129+P304</f>
        <v>0</v>
      </c>
      <c r="R128" s="133">
        <f>R129+R304</f>
        <v>1.3830024000000001</v>
      </c>
      <c r="T128" s="134">
        <f>T129+T304</f>
        <v>0</v>
      </c>
      <c r="AR128" s="128" t="s">
        <v>84</v>
      </c>
      <c r="AT128" s="135" t="s">
        <v>74</v>
      </c>
      <c r="AU128" s="135" t="s">
        <v>75</v>
      </c>
      <c r="AY128" s="128" t="s">
        <v>307</v>
      </c>
      <c r="BK128" s="136">
        <f>BK129+BK304</f>
        <v>0</v>
      </c>
    </row>
    <row r="129" spans="2:65" s="11" customFormat="1" ht="22.9" customHeight="1">
      <c r="B129" s="127"/>
      <c r="D129" s="128" t="s">
        <v>74</v>
      </c>
      <c r="E129" s="137" t="s">
        <v>5565</v>
      </c>
      <c r="F129" s="137" t="s">
        <v>115</v>
      </c>
      <c r="I129" s="130"/>
      <c r="J129" s="138">
        <f>BK129</f>
        <v>0</v>
      </c>
      <c r="L129" s="127"/>
      <c r="M129" s="132"/>
      <c r="P129" s="133">
        <f>P130+P147+P236+P274</f>
        <v>0</v>
      </c>
      <c r="R129" s="133">
        <f>R130+R147+R236+R274</f>
        <v>1.3830024000000001</v>
      </c>
      <c r="T129" s="134">
        <f>T130+T147+T236+T274</f>
        <v>0</v>
      </c>
      <c r="AR129" s="128" t="s">
        <v>84</v>
      </c>
      <c r="AT129" s="135" t="s">
        <v>74</v>
      </c>
      <c r="AU129" s="135" t="s">
        <v>82</v>
      </c>
      <c r="AY129" s="128" t="s">
        <v>307</v>
      </c>
      <c r="BK129" s="136">
        <f>BK130+BK147+BK236+BK274</f>
        <v>0</v>
      </c>
    </row>
    <row r="130" spans="2:65" s="11" customFormat="1" ht="20.85" customHeight="1">
      <c r="B130" s="127"/>
      <c r="D130" s="128" t="s">
        <v>74</v>
      </c>
      <c r="E130" s="137" t="s">
        <v>5735</v>
      </c>
      <c r="F130" s="137" t="s">
        <v>5736</v>
      </c>
      <c r="I130" s="130"/>
      <c r="J130" s="138">
        <f>BK130</f>
        <v>0</v>
      </c>
      <c r="L130" s="127"/>
      <c r="M130" s="132"/>
      <c r="P130" s="133">
        <f>SUM(P131:P146)</f>
        <v>0</v>
      </c>
      <c r="R130" s="133">
        <f>SUM(R131:R146)</f>
        <v>6.0199999999999997E-2</v>
      </c>
      <c r="T130" s="134">
        <f>SUM(T131:T146)</f>
        <v>0</v>
      </c>
      <c r="AR130" s="128" t="s">
        <v>84</v>
      </c>
      <c r="AT130" s="135" t="s">
        <v>74</v>
      </c>
      <c r="AU130" s="135" t="s">
        <v>84</v>
      </c>
      <c r="AY130" s="128" t="s">
        <v>307</v>
      </c>
      <c r="BK130" s="136">
        <f>SUM(BK131:BK146)</f>
        <v>0</v>
      </c>
    </row>
    <row r="131" spans="2:65" s="1" customFormat="1" ht="24.2" customHeight="1">
      <c r="B131" s="33"/>
      <c r="C131" s="139" t="s">
        <v>82</v>
      </c>
      <c r="D131" s="139" t="s">
        <v>309</v>
      </c>
      <c r="E131" s="140" t="s">
        <v>5737</v>
      </c>
      <c r="F131" s="141" t="s">
        <v>5738</v>
      </c>
      <c r="G131" s="142" t="s">
        <v>405</v>
      </c>
      <c r="H131" s="143">
        <v>2</v>
      </c>
      <c r="I131" s="144"/>
      <c r="J131" s="145">
        <f>ROUND(I131*H131,2)</f>
        <v>0</v>
      </c>
      <c r="K131" s="141" t="s">
        <v>313</v>
      </c>
      <c r="L131" s="33"/>
      <c r="M131" s="146" t="s">
        <v>1</v>
      </c>
      <c r="N131" s="147" t="s">
        <v>40</v>
      </c>
      <c r="P131" s="148">
        <f>O131*H131</f>
        <v>0</v>
      </c>
      <c r="Q131" s="148">
        <v>0</v>
      </c>
      <c r="R131" s="148">
        <f>Q131*H131</f>
        <v>0</v>
      </c>
      <c r="S131" s="148">
        <v>0</v>
      </c>
      <c r="T131" s="149">
        <f>S131*H131</f>
        <v>0</v>
      </c>
      <c r="AR131" s="150" t="s">
        <v>417</v>
      </c>
      <c r="AT131" s="150" t="s">
        <v>309</v>
      </c>
      <c r="AU131" s="150" t="s">
        <v>163</v>
      </c>
      <c r="AY131" s="18" t="s">
        <v>307</v>
      </c>
      <c r="BE131" s="151">
        <f>IF(N131="základní",J131,0)</f>
        <v>0</v>
      </c>
      <c r="BF131" s="151">
        <f>IF(N131="snížená",J131,0)</f>
        <v>0</v>
      </c>
      <c r="BG131" s="151">
        <f>IF(N131="zákl. přenesená",J131,0)</f>
        <v>0</v>
      </c>
      <c r="BH131" s="151">
        <f>IF(N131="sníž. přenesená",J131,0)</f>
        <v>0</v>
      </c>
      <c r="BI131" s="151">
        <f>IF(N131="nulová",J131,0)</f>
        <v>0</v>
      </c>
      <c r="BJ131" s="18" t="s">
        <v>82</v>
      </c>
      <c r="BK131" s="151">
        <f>ROUND(I131*H131,2)</f>
        <v>0</v>
      </c>
      <c r="BL131" s="18" t="s">
        <v>417</v>
      </c>
      <c r="BM131" s="150" t="s">
        <v>5739</v>
      </c>
    </row>
    <row r="132" spans="2:65" s="1" customFormat="1" ht="19.5">
      <c r="B132" s="33"/>
      <c r="D132" s="152" t="s">
        <v>316</v>
      </c>
      <c r="F132" s="153" t="s">
        <v>5740</v>
      </c>
      <c r="I132" s="154"/>
      <c r="L132" s="33"/>
      <c r="M132" s="155"/>
      <c r="T132" s="57"/>
      <c r="AT132" s="18" t="s">
        <v>316</v>
      </c>
      <c r="AU132" s="18" t="s">
        <v>163</v>
      </c>
    </row>
    <row r="133" spans="2:65" s="1" customFormat="1" ht="24.2" customHeight="1">
      <c r="B133" s="33"/>
      <c r="C133" s="177" t="s">
        <v>84</v>
      </c>
      <c r="D133" s="177" t="s">
        <v>390</v>
      </c>
      <c r="E133" s="178" t="s">
        <v>5741</v>
      </c>
      <c r="F133" s="179" t="s">
        <v>5742</v>
      </c>
      <c r="G133" s="180" t="s">
        <v>405</v>
      </c>
      <c r="H133" s="181">
        <v>2</v>
      </c>
      <c r="I133" s="182"/>
      <c r="J133" s="183">
        <f>ROUND(I133*H133,2)</f>
        <v>0</v>
      </c>
      <c r="K133" s="179" t="s">
        <v>313</v>
      </c>
      <c r="L133" s="184"/>
      <c r="M133" s="185" t="s">
        <v>1</v>
      </c>
      <c r="N133" s="186" t="s">
        <v>40</v>
      </c>
      <c r="P133" s="148">
        <f>O133*H133</f>
        <v>0</v>
      </c>
      <c r="Q133" s="148">
        <v>9.4000000000000004E-3</v>
      </c>
      <c r="R133" s="148">
        <f>Q133*H133</f>
        <v>1.8800000000000001E-2</v>
      </c>
      <c r="S133" s="148">
        <v>0</v>
      </c>
      <c r="T133" s="149">
        <f>S133*H133</f>
        <v>0</v>
      </c>
      <c r="AR133" s="150" t="s">
        <v>524</v>
      </c>
      <c r="AT133" s="150" t="s">
        <v>390</v>
      </c>
      <c r="AU133" s="150" t="s">
        <v>163</v>
      </c>
      <c r="AY133" s="18" t="s">
        <v>307</v>
      </c>
      <c r="BE133" s="151">
        <f>IF(N133="základní",J133,0)</f>
        <v>0</v>
      </c>
      <c r="BF133" s="151">
        <f>IF(N133="snížená",J133,0)</f>
        <v>0</v>
      </c>
      <c r="BG133" s="151">
        <f>IF(N133="zákl. přenesená",J133,0)</f>
        <v>0</v>
      </c>
      <c r="BH133" s="151">
        <f>IF(N133="sníž. přenesená",J133,0)</f>
        <v>0</v>
      </c>
      <c r="BI133" s="151">
        <f>IF(N133="nulová",J133,0)</f>
        <v>0</v>
      </c>
      <c r="BJ133" s="18" t="s">
        <v>82</v>
      </c>
      <c r="BK133" s="151">
        <f>ROUND(I133*H133,2)</f>
        <v>0</v>
      </c>
      <c r="BL133" s="18" t="s">
        <v>417</v>
      </c>
      <c r="BM133" s="150" t="s">
        <v>5743</v>
      </c>
    </row>
    <row r="134" spans="2:65" s="1" customFormat="1" ht="19.5">
      <c r="B134" s="33"/>
      <c r="D134" s="152" t="s">
        <v>316</v>
      </c>
      <c r="F134" s="153" t="s">
        <v>5742</v>
      </c>
      <c r="I134" s="154"/>
      <c r="L134" s="33"/>
      <c r="M134" s="155"/>
      <c r="T134" s="57"/>
      <c r="AT134" s="18" t="s">
        <v>316</v>
      </c>
      <c r="AU134" s="18" t="s">
        <v>163</v>
      </c>
    </row>
    <row r="135" spans="2:65" s="1" customFormat="1" ht="24.2" customHeight="1">
      <c r="B135" s="33"/>
      <c r="C135" s="139" t="s">
        <v>163</v>
      </c>
      <c r="D135" s="139" t="s">
        <v>309</v>
      </c>
      <c r="E135" s="140" t="s">
        <v>5744</v>
      </c>
      <c r="F135" s="141" t="s">
        <v>5745</v>
      </c>
      <c r="G135" s="142" t="s">
        <v>405</v>
      </c>
      <c r="H135" s="143">
        <v>4</v>
      </c>
      <c r="I135" s="144"/>
      <c r="J135" s="145">
        <f>ROUND(I135*H135,2)</f>
        <v>0</v>
      </c>
      <c r="K135" s="141" t="s">
        <v>502</v>
      </c>
      <c r="L135" s="33"/>
      <c r="M135" s="146" t="s">
        <v>1</v>
      </c>
      <c r="N135" s="147" t="s">
        <v>40</v>
      </c>
      <c r="P135" s="148">
        <f>O135*H135</f>
        <v>0</v>
      </c>
      <c r="Q135" s="148">
        <v>0</v>
      </c>
      <c r="R135" s="148">
        <f>Q135*H135</f>
        <v>0</v>
      </c>
      <c r="S135" s="148">
        <v>0</v>
      </c>
      <c r="T135" s="149">
        <f>S135*H135</f>
        <v>0</v>
      </c>
      <c r="AR135" s="150" t="s">
        <v>417</v>
      </c>
      <c r="AT135" s="150" t="s">
        <v>309</v>
      </c>
      <c r="AU135" s="150" t="s">
        <v>163</v>
      </c>
      <c r="AY135" s="18" t="s">
        <v>307</v>
      </c>
      <c r="BE135" s="151">
        <f>IF(N135="základní",J135,0)</f>
        <v>0</v>
      </c>
      <c r="BF135" s="151">
        <f>IF(N135="snížená",J135,0)</f>
        <v>0</v>
      </c>
      <c r="BG135" s="151">
        <f>IF(N135="zákl. přenesená",J135,0)</f>
        <v>0</v>
      </c>
      <c r="BH135" s="151">
        <f>IF(N135="sníž. přenesená",J135,0)</f>
        <v>0</v>
      </c>
      <c r="BI135" s="151">
        <f>IF(N135="nulová",J135,0)</f>
        <v>0</v>
      </c>
      <c r="BJ135" s="18" t="s">
        <v>82</v>
      </c>
      <c r="BK135" s="151">
        <f>ROUND(I135*H135,2)</f>
        <v>0</v>
      </c>
      <c r="BL135" s="18" t="s">
        <v>417</v>
      </c>
      <c r="BM135" s="150" t="s">
        <v>5746</v>
      </c>
    </row>
    <row r="136" spans="2:65" s="1" customFormat="1" ht="19.5">
      <c r="B136" s="33"/>
      <c r="D136" s="152" t="s">
        <v>316</v>
      </c>
      <c r="F136" s="153" t="s">
        <v>5747</v>
      </c>
      <c r="I136" s="154"/>
      <c r="L136" s="33"/>
      <c r="M136" s="155"/>
      <c r="T136" s="57"/>
      <c r="AT136" s="18" t="s">
        <v>316</v>
      </c>
      <c r="AU136" s="18" t="s">
        <v>163</v>
      </c>
    </row>
    <row r="137" spans="2:65" s="1" customFormat="1" ht="16.5" customHeight="1">
      <c r="B137" s="33"/>
      <c r="C137" s="177" t="s">
        <v>314</v>
      </c>
      <c r="D137" s="177" t="s">
        <v>390</v>
      </c>
      <c r="E137" s="178" t="s">
        <v>5748</v>
      </c>
      <c r="F137" s="179" t="s">
        <v>5749</v>
      </c>
      <c r="G137" s="180" t="s">
        <v>405</v>
      </c>
      <c r="H137" s="181">
        <v>4</v>
      </c>
      <c r="I137" s="182"/>
      <c r="J137" s="183">
        <f>ROUND(I137*H137,2)</f>
        <v>0</v>
      </c>
      <c r="K137" s="179" t="s">
        <v>502</v>
      </c>
      <c r="L137" s="184"/>
      <c r="M137" s="185" t="s">
        <v>1</v>
      </c>
      <c r="N137" s="186" t="s">
        <v>40</v>
      </c>
      <c r="P137" s="148">
        <f>O137*H137</f>
        <v>0</v>
      </c>
      <c r="Q137" s="148">
        <v>4.0000000000000001E-3</v>
      </c>
      <c r="R137" s="148">
        <f>Q137*H137</f>
        <v>1.6E-2</v>
      </c>
      <c r="S137" s="148">
        <v>0</v>
      </c>
      <c r="T137" s="149">
        <f>S137*H137</f>
        <v>0</v>
      </c>
      <c r="AR137" s="150" t="s">
        <v>1169</v>
      </c>
      <c r="AT137" s="150" t="s">
        <v>390</v>
      </c>
      <c r="AU137" s="150" t="s">
        <v>163</v>
      </c>
      <c r="AY137" s="18" t="s">
        <v>307</v>
      </c>
      <c r="BE137" s="151">
        <f>IF(N137="základní",J137,0)</f>
        <v>0</v>
      </c>
      <c r="BF137" s="151">
        <f>IF(N137="snížená",J137,0)</f>
        <v>0</v>
      </c>
      <c r="BG137" s="151">
        <f>IF(N137="zákl. přenesená",J137,0)</f>
        <v>0</v>
      </c>
      <c r="BH137" s="151">
        <f>IF(N137="sníž. přenesená",J137,0)</f>
        <v>0</v>
      </c>
      <c r="BI137" s="151">
        <f>IF(N137="nulová",J137,0)</f>
        <v>0</v>
      </c>
      <c r="BJ137" s="18" t="s">
        <v>82</v>
      </c>
      <c r="BK137" s="151">
        <f>ROUND(I137*H137,2)</f>
        <v>0</v>
      </c>
      <c r="BL137" s="18" t="s">
        <v>1169</v>
      </c>
      <c r="BM137" s="150" t="s">
        <v>5750</v>
      </c>
    </row>
    <row r="138" spans="2:65" s="1" customFormat="1" ht="11.25">
      <c r="B138" s="33"/>
      <c r="D138" s="152" t="s">
        <v>316</v>
      </c>
      <c r="F138" s="153" t="s">
        <v>5749</v>
      </c>
      <c r="I138" s="154"/>
      <c r="L138" s="33"/>
      <c r="M138" s="155"/>
      <c r="T138" s="57"/>
      <c r="AT138" s="18" t="s">
        <v>316</v>
      </c>
      <c r="AU138" s="18" t="s">
        <v>163</v>
      </c>
    </row>
    <row r="139" spans="2:65" s="1" customFormat="1" ht="24.2" customHeight="1">
      <c r="B139" s="33"/>
      <c r="C139" s="139" t="s">
        <v>345</v>
      </c>
      <c r="D139" s="139" t="s">
        <v>309</v>
      </c>
      <c r="E139" s="140" t="s">
        <v>5751</v>
      </c>
      <c r="F139" s="141" t="s">
        <v>5752</v>
      </c>
      <c r="G139" s="142" t="s">
        <v>405</v>
      </c>
      <c r="H139" s="143">
        <v>2</v>
      </c>
      <c r="I139" s="144"/>
      <c r="J139" s="145">
        <f>ROUND(I139*H139,2)</f>
        <v>0</v>
      </c>
      <c r="K139" s="141" t="s">
        <v>313</v>
      </c>
      <c r="L139" s="33"/>
      <c r="M139" s="146" t="s">
        <v>1</v>
      </c>
      <c r="N139" s="147" t="s">
        <v>40</v>
      </c>
      <c r="P139" s="148">
        <f>O139*H139</f>
        <v>0</v>
      </c>
      <c r="Q139" s="148">
        <v>0</v>
      </c>
      <c r="R139" s="148">
        <f>Q139*H139</f>
        <v>0</v>
      </c>
      <c r="S139" s="148">
        <v>0</v>
      </c>
      <c r="T139" s="149">
        <f>S139*H139</f>
        <v>0</v>
      </c>
      <c r="AR139" s="150" t="s">
        <v>417</v>
      </c>
      <c r="AT139" s="150" t="s">
        <v>309</v>
      </c>
      <c r="AU139" s="150" t="s">
        <v>163</v>
      </c>
      <c r="AY139" s="18" t="s">
        <v>307</v>
      </c>
      <c r="BE139" s="151">
        <f>IF(N139="základní",J139,0)</f>
        <v>0</v>
      </c>
      <c r="BF139" s="151">
        <f>IF(N139="snížená",J139,0)</f>
        <v>0</v>
      </c>
      <c r="BG139" s="151">
        <f>IF(N139="zákl. přenesená",J139,0)</f>
        <v>0</v>
      </c>
      <c r="BH139" s="151">
        <f>IF(N139="sníž. přenesená",J139,0)</f>
        <v>0</v>
      </c>
      <c r="BI139" s="151">
        <f>IF(N139="nulová",J139,0)</f>
        <v>0</v>
      </c>
      <c r="BJ139" s="18" t="s">
        <v>82</v>
      </c>
      <c r="BK139" s="151">
        <f>ROUND(I139*H139,2)</f>
        <v>0</v>
      </c>
      <c r="BL139" s="18" t="s">
        <v>417</v>
      </c>
      <c r="BM139" s="150" t="s">
        <v>5753</v>
      </c>
    </row>
    <row r="140" spans="2:65" s="1" customFormat="1" ht="19.5">
      <c r="B140" s="33"/>
      <c r="D140" s="152" t="s">
        <v>316</v>
      </c>
      <c r="F140" s="153" t="s">
        <v>5754</v>
      </c>
      <c r="I140" s="154"/>
      <c r="L140" s="33"/>
      <c r="M140" s="155"/>
      <c r="T140" s="57"/>
      <c r="AT140" s="18" t="s">
        <v>316</v>
      </c>
      <c r="AU140" s="18" t="s">
        <v>163</v>
      </c>
    </row>
    <row r="141" spans="2:65" s="1" customFormat="1" ht="16.5" customHeight="1">
      <c r="B141" s="33"/>
      <c r="C141" s="177" t="s">
        <v>352</v>
      </c>
      <c r="D141" s="177" t="s">
        <v>390</v>
      </c>
      <c r="E141" s="178" t="s">
        <v>5755</v>
      </c>
      <c r="F141" s="179" t="s">
        <v>5756</v>
      </c>
      <c r="G141" s="180" t="s">
        <v>405</v>
      </c>
      <c r="H141" s="181">
        <v>2</v>
      </c>
      <c r="I141" s="182"/>
      <c r="J141" s="183">
        <f>ROUND(I141*H141,2)</f>
        <v>0</v>
      </c>
      <c r="K141" s="179" t="s">
        <v>1</v>
      </c>
      <c r="L141" s="184"/>
      <c r="M141" s="185" t="s">
        <v>1</v>
      </c>
      <c r="N141" s="186" t="s">
        <v>40</v>
      </c>
      <c r="P141" s="148">
        <f>O141*H141</f>
        <v>0</v>
      </c>
      <c r="Q141" s="148">
        <v>1.09E-2</v>
      </c>
      <c r="R141" s="148">
        <f>Q141*H141</f>
        <v>2.18E-2</v>
      </c>
      <c r="S141" s="148">
        <v>0</v>
      </c>
      <c r="T141" s="149">
        <f>S141*H141</f>
        <v>0</v>
      </c>
      <c r="AR141" s="150" t="s">
        <v>524</v>
      </c>
      <c r="AT141" s="150" t="s">
        <v>390</v>
      </c>
      <c r="AU141" s="150" t="s">
        <v>163</v>
      </c>
      <c r="AY141" s="18" t="s">
        <v>307</v>
      </c>
      <c r="BE141" s="151">
        <f>IF(N141="základní",J141,0)</f>
        <v>0</v>
      </c>
      <c r="BF141" s="151">
        <f>IF(N141="snížená",J141,0)</f>
        <v>0</v>
      </c>
      <c r="BG141" s="151">
        <f>IF(N141="zákl. přenesená",J141,0)</f>
        <v>0</v>
      </c>
      <c r="BH141" s="151">
        <f>IF(N141="sníž. přenesená",J141,0)</f>
        <v>0</v>
      </c>
      <c r="BI141" s="151">
        <f>IF(N141="nulová",J141,0)</f>
        <v>0</v>
      </c>
      <c r="BJ141" s="18" t="s">
        <v>82</v>
      </c>
      <c r="BK141" s="151">
        <f>ROUND(I141*H141,2)</f>
        <v>0</v>
      </c>
      <c r="BL141" s="18" t="s">
        <v>417</v>
      </c>
      <c r="BM141" s="150" t="s">
        <v>5757</v>
      </c>
    </row>
    <row r="142" spans="2:65" s="1" customFormat="1" ht="19.5">
      <c r="B142" s="33"/>
      <c r="D142" s="152" t="s">
        <v>316</v>
      </c>
      <c r="F142" s="153" t="s">
        <v>5758</v>
      </c>
      <c r="I142" s="154"/>
      <c r="L142" s="33"/>
      <c r="M142" s="155"/>
      <c r="T142" s="57"/>
      <c r="AT142" s="18" t="s">
        <v>316</v>
      </c>
      <c r="AU142" s="18" t="s">
        <v>163</v>
      </c>
    </row>
    <row r="143" spans="2:65" s="1" customFormat="1" ht="24.2" customHeight="1">
      <c r="B143" s="33"/>
      <c r="C143" s="139" t="s">
        <v>361</v>
      </c>
      <c r="D143" s="139" t="s">
        <v>309</v>
      </c>
      <c r="E143" s="140" t="s">
        <v>5759</v>
      </c>
      <c r="F143" s="141" t="s">
        <v>5760</v>
      </c>
      <c r="G143" s="142" t="s">
        <v>405</v>
      </c>
      <c r="H143" s="143">
        <v>12</v>
      </c>
      <c r="I143" s="144"/>
      <c r="J143" s="145">
        <f>ROUND(I143*H143,2)</f>
        <v>0</v>
      </c>
      <c r="K143" s="141" t="s">
        <v>313</v>
      </c>
      <c r="L143" s="33"/>
      <c r="M143" s="146" t="s">
        <v>1</v>
      </c>
      <c r="N143" s="147" t="s">
        <v>40</v>
      </c>
      <c r="P143" s="148">
        <f>O143*H143</f>
        <v>0</v>
      </c>
      <c r="Q143" s="148">
        <v>0</v>
      </c>
      <c r="R143" s="148">
        <f>Q143*H143</f>
        <v>0</v>
      </c>
      <c r="S143" s="148">
        <v>0</v>
      </c>
      <c r="T143" s="149">
        <f>S143*H143</f>
        <v>0</v>
      </c>
      <c r="AR143" s="150" t="s">
        <v>417</v>
      </c>
      <c r="AT143" s="150" t="s">
        <v>309</v>
      </c>
      <c r="AU143" s="150" t="s">
        <v>163</v>
      </c>
      <c r="AY143" s="18" t="s">
        <v>307</v>
      </c>
      <c r="BE143" s="151">
        <f>IF(N143="základní",J143,0)</f>
        <v>0</v>
      </c>
      <c r="BF143" s="151">
        <f>IF(N143="snížená",J143,0)</f>
        <v>0</v>
      </c>
      <c r="BG143" s="151">
        <f>IF(N143="zákl. přenesená",J143,0)</f>
        <v>0</v>
      </c>
      <c r="BH143" s="151">
        <f>IF(N143="sníž. přenesená",J143,0)</f>
        <v>0</v>
      </c>
      <c r="BI143" s="151">
        <f>IF(N143="nulová",J143,0)</f>
        <v>0</v>
      </c>
      <c r="BJ143" s="18" t="s">
        <v>82</v>
      </c>
      <c r="BK143" s="151">
        <f>ROUND(I143*H143,2)</f>
        <v>0</v>
      </c>
      <c r="BL143" s="18" t="s">
        <v>417</v>
      </c>
      <c r="BM143" s="150" t="s">
        <v>5761</v>
      </c>
    </row>
    <row r="144" spans="2:65" s="1" customFormat="1" ht="19.5">
      <c r="B144" s="33"/>
      <c r="D144" s="152" t="s">
        <v>316</v>
      </c>
      <c r="F144" s="153" t="s">
        <v>5762</v>
      </c>
      <c r="I144" s="154"/>
      <c r="L144" s="33"/>
      <c r="M144" s="155"/>
      <c r="T144" s="57"/>
      <c r="AT144" s="18" t="s">
        <v>316</v>
      </c>
      <c r="AU144" s="18" t="s">
        <v>163</v>
      </c>
    </row>
    <row r="145" spans="2:65" s="1" customFormat="1" ht="24.2" customHeight="1">
      <c r="B145" s="33"/>
      <c r="C145" s="177" t="s">
        <v>369</v>
      </c>
      <c r="D145" s="177" t="s">
        <v>390</v>
      </c>
      <c r="E145" s="178" t="s">
        <v>5763</v>
      </c>
      <c r="F145" s="179" t="s">
        <v>5764</v>
      </c>
      <c r="G145" s="180" t="s">
        <v>405</v>
      </c>
      <c r="H145" s="181">
        <v>12</v>
      </c>
      <c r="I145" s="182"/>
      <c r="J145" s="183">
        <f>ROUND(I145*H145,2)</f>
        <v>0</v>
      </c>
      <c r="K145" s="179" t="s">
        <v>1</v>
      </c>
      <c r="L145" s="184"/>
      <c r="M145" s="185" t="s">
        <v>1</v>
      </c>
      <c r="N145" s="186" t="s">
        <v>40</v>
      </c>
      <c r="P145" s="148">
        <f>O145*H145</f>
        <v>0</v>
      </c>
      <c r="Q145" s="148">
        <v>2.9999999999999997E-4</v>
      </c>
      <c r="R145" s="148">
        <f>Q145*H145</f>
        <v>3.5999999999999999E-3</v>
      </c>
      <c r="S145" s="148">
        <v>0</v>
      </c>
      <c r="T145" s="149">
        <f>S145*H145</f>
        <v>0</v>
      </c>
      <c r="AR145" s="150" t="s">
        <v>524</v>
      </c>
      <c r="AT145" s="150" t="s">
        <v>390</v>
      </c>
      <c r="AU145" s="150" t="s">
        <v>163</v>
      </c>
      <c r="AY145" s="18" t="s">
        <v>307</v>
      </c>
      <c r="BE145" s="151">
        <f>IF(N145="základní",J145,0)</f>
        <v>0</v>
      </c>
      <c r="BF145" s="151">
        <f>IF(N145="snížená",J145,0)</f>
        <v>0</v>
      </c>
      <c r="BG145" s="151">
        <f>IF(N145="zákl. přenesená",J145,0)</f>
        <v>0</v>
      </c>
      <c r="BH145" s="151">
        <f>IF(N145="sníž. přenesená",J145,0)</f>
        <v>0</v>
      </c>
      <c r="BI145" s="151">
        <f>IF(N145="nulová",J145,0)</f>
        <v>0</v>
      </c>
      <c r="BJ145" s="18" t="s">
        <v>82</v>
      </c>
      <c r="BK145" s="151">
        <f>ROUND(I145*H145,2)</f>
        <v>0</v>
      </c>
      <c r="BL145" s="18" t="s">
        <v>417</v>
      </c>
      <c r="BM145" s="150" t="s">
        <v>5765</v>
      </c>
    </row>
    <row r="146" spans="2:65" s="1" customFormat="1" ht="29.25">
      <c r="B146" s="33"/>
      <c r="D146" s="152" t="s">
        <v>316</v>
      </c>
      <c r="F146" s="153" t="s">
        <v>5766</v>
      </c>
      <c r="I146" s="154"/>
      <c r="L146" s="33"/>
      <c r="M146" s="155"/>
      <c r="T146" s="57"/>
      <c r="AT146" s="18" t="s">
        <v>316</v>
      </c>
      <c r="AU146" s="18" t="s">
        <v>163</v>
      </c>
    </row>
    <row r="147" spans="2:65" s="11" customFormat="1" ht="20.85" customHeight="1">
      <c r="B147" s="127"/>
      <c r="D147" s="128" t="s">
        <v>74</v>
      </c>
      <c r="E147" s="137" t="s">
        <v>5767</v>
      </c>
      <c r="F147" s="137" t="s">
        <v>5768</v>
      </c>
      <c r="I147" s="130"/>
      <c r="J147" s="138">
        <f>BK147</f>
        <v>0</v>
      </c>
      <c r="L147" s="127"/>
      <c r="M147" s="132"/>
      <c r="P147" s="133">
        <f>SUM(P148:P235)</f>
        <v>0</v>
      </c>
      <c r="R147" s="133">
        <f>SUM(R148:R235)</f>
        <v>0.16290000000000002</v>
      </c>
      <c r="T147" s="134">
        <f>SUM(T148:T235)</f>
        <v>0</v>
      </c>
      <c r="AR147" s="128" t="s">
        <v>84</v>
      </c>
      <c r="AT147" s="135" t="s">
        <v>74</v>
      </c>
      <c r="AU147" s="135" t="s">
        <v>84</v>
      </c>
      <c r="AY147" s="128" t="s">
        <v>307</v>
      </c>
      <c r="BK147" s="136">
        <f>SUM(BK148:BK235)</f>
        <v>0</v>
      </c>
    </row>
    <row r="148" spans="2:65" s="1" customFormat="1" ht="37.9" customHeight="1">
      <c r="B148" s="33"/>
      <c r="C148" s="139" t="s">
        <v>374</v>
      </c>
      <c r="D148" s="139" t="s">
        <v>309</v>
      </c>
      <c r="E148" s="140" t="s">
        <v>5769</v>
      </c>
      <c r="F148" s="141" t="s">
        <v>5770</v>
      </c>
      <c r="G148" s="142" t="s">
        <v>405</v>
      </c>
      <c r="H148" s="143">
        <v>1</v>
      </c>
      <c r="I148" s="144"/>
      <c r="J148" s="145">
        <f>ROUND(I148*H148,2)</f>
        <v>0</v>
      </c>
      <c r="K148" s="141" t="s">
        <v>313</v>
      </c>
      <c r="L148" s="33"/>
      <c r="M148" s="146" t="s">
        <v>1</v>
      </c>
      <c r="N148" s="147" t="s">
        <v>40</v>
      </c>
      <c r="P148" s="148">
        <f>O148*H148</f>
        <v>0</v>
      </c>
      <c r="Q148" s="148">
        <v>0</v>
      </c>
      <c r="R148" s="148">
        <f>Q148*H148</f>
        <v>0</v>
      </c>
      <c r="S148" s="148">
        <v>0</v>
      </c>
      <c r="T148" s="149">
        <f>S148*H148</f>
        <v>0</v>
      </c>
      <c r="AR148" s="150" t="s">
        <v>417</v>
      </c>
      <c r="AT148" s="150" t="s">
        <v>309</v>
      </c>
      <c r="AU148" s="150" t="s">
        <v>163</v>
      </c>
      <c r="AY148" s="18" t="s">
        <v>307</v>
      </c>
      <c r="BE148" s="151">
        <f>IF(N148="základní",J148,0)</f>
        <v>0</v>
      </c>
      <c r="BF148" s="151">
        <f>IF(N148="snížená",J148,0)</f>
        <v>0</v>
      </c>
      <c r="BG148" s="151">
        <f>IF(N148="zákl. přenesená",J148,0)</f>
        <v>0</v>
      </c>
      <c r="BH148" s="151">
        <f>IF(N148="sníž. přenesená",J148,0)</f>
        <v>0</v>
      </c>
      <c r="BI148" s="151">
        <f>IF(N148="nulová",J148,0)</f>
        <v>0</v>
      </c>
      <c r="BJ148" s="18" t="s">
        <v>82</v>
      </c>
      <c r="BK148" s="151">
        <f>ROUND(I148*H148,2)</f>
        <v>0</v>
      </c>
      <c r="BL148" s="18" t="s">
        <v>417</v>
      </c>
      <c r="BM148" s="150" t="s">
        <v>5771</v>
      </c>
    </row>
    <row r="149" spans="2:65" s="1" customFormat="1" ht="19.5">
      <c r="B149" s="33"/>
      <c r="D149" s="152" t="s">
        <v>316</v>
      </c>
      <c r="F149" s="153" t="s">
        <v>5772</v>
      </c>
      <c r="I149" s="154"/>
      <c r="L149" s="33"/>
      <c r="M149" s="155"/>
      <c r="T149" s="57"/>
      <c r="AT149" s="18" t="s">
        <v>316</v>
      </c>
      <c r="AU149" s="18" t="s">
        <v>163</v>
      </c>
    </row>
    <row r="150" spans="2:65" s="1" customFormat="1" ht="24.2" customHeight="1">
      <c r="B150" s="33"/>
      <c r="C150" s="177" t="s">
        <v>380</v>
      </c>
      <c r="D150" s="177" t="s">
        <v>390</v>
      </c>
      <c r="E150" s="178" t="s">
        <v>5773</v>
      </c>
      <c r="F150" s="179" t="s">
        <v>5774</v>
      </c>
      <c r="G150" s="180" t="s">
        <v>405</v>
      </c>
      <c r="H150" s="181">
        <v>1</v>
      </c>
      <c r="I150" s="182"/>
      <c r="J150" s="183">
        <f>ROUND(I150*H150,2)</f>
        <v>0</v>
      </c>
      <c r="K150" s="179" t="s">
        <v>1</v>
      </c>
      <c r="L150" s="184"/>
      <c r="M150" s="185" t="s">
        <v>1</v>
      </c>
      <c r="N150" s="186" t="s">
        <v>40</v>
      </c>
      <c r="P150" s="148">
        <f>O150*H150</f>
        <v>0</v>
      </c>
      <c r="Q150" s="148">
        <v>0</v>
      </c>
      <c r="R150" s="148">
        <f>Q150*H150</f>
        <v>0</v>
      </c>
      <c r="S150" s="148">
        <v>0</v>
      </c>
      <c r="T150" s="149">
        <f>S150*H150</f>
        <v>0</v>
      </c>
      <c r="AR150" s="150" t="s">
        <v>524</v>
      </c>
      <c r="AT150" s="150" t="s">
        <v>390</v>
      </c>
      <c r="AU150" s="150" t="s">
        <v>163</v>
      </c>
      <c r="AY150" s="18" t="s">
        <v>307</v>
      </c>
      <c r="BE150" s="151">
        <f>IF(N150="základní",J150,0)</f>
        <v>0</v>
      </c>
      <c r="BF150" s="151">
        <f>IF(N150="snížená",J150,0)</f>
        <v>0</v>
      </c>
      <c r="BG150" s="151">
        <f>IF(N150="zákl. přenesená",J150,0)</f>
        <v>0</v>
      </c>
      <c r="BH150" s="151">
        <f>IF(N150="sníž. přenesená",J150,0)</f>
        <v>0</v>
      </c>
      <c r="BI150" s="151">
        <f>IF(N150="nulová",J150,0)</f>
        <v>0</v>
      </c>
      <c r="BJ150" s="18" t="s">
        <v>82</v>
      </c>
      <c r="BK150" s="151">
        <f>ROUND(I150*H150,2)</f>
        <v>0</v>
      </c>
      <c r="BL150" s="18" t="s">
        <v>417</v>
      </c>
      <c r="BM150" s="150" t="s">
        <v>5775</v>
      </c>
    </row>
    <row r="151" spans="2:65" s="1" customFormat="1" ht="97.5">
      <c r="B151" s="33"/>
      <c r="D151" s="152" t="s">
        <v>316</v>
      </c>
      <c r="F151" s="153" t="s">
        <v>5776</v>
      </c>
      <c r="I151" s="154"/>
      <c r="L151" s="33"/>
      <c r="M151" s="155"/>
      <c r="T151" s="57"/>
      <c r="AT151" s="18" t="s">
        <v>316</v>
      </c>
      <c r="AU151" s="18" t="s">
        <v>163</v>
      </c>
    </row>
    <row r="152" spans="2:65" s="1" customFormat="1" ht="126.75">
      <c r="B152" s="33"/>
      <c r="D152" s="152" t="s">
        <v>357</v>
      </c>
      <c r="F152" s="176" t="s">
        <v>5777</v>
      </c>
      <c r="I152" s="154"/>
      <c r="L152" s="33"/>
      <c r="M152" s="155"/>
      <c r="T152" s="57"/>
      <c r="AT152" s="18" t="s">
        <v>357</v>
      </c>
      <c r="AU152" s="18" t="s">
        <v>163</v>
      </c>
    </row>
    <row r="153" spans="2:65" s="1" customFormat="1" ht="24.2" customHeight="1">
      <c r="B153" s="33"/>
      <c r="C153" s="139" t="s">
        <v>385</v>
      </c>
      <c r="D153" s="139" t="s">
        <v>309</v>
      </c>
      <c r="E153" s="140" t="s">
        <v>5778</v>
      </c>
      <c r="F153" s="141" t="s">
        <v>5779</v>
      </c>
      <c r="G153" s="142" t="s">
        <v>405</v>
      </c>
      <c r="H153" s="143">
        <v>3</v>
      </c>
      <c r="I153" s="144"/>
      <c r="J153" s="145">
        <f>ROUND(I153*H153,2)</f>
        <v>0</v>
      </c>
      <c r="K153" s="141" t="s">
        <v>313</v>
      </c>
      <c r="L153" s="33"/>
      <c r="M153" s="146" t="s">
        <v>1</v>
      </c>
      <c r="N153" s="147" t="s">
        <v>40</v>
      </c>
      <c r="P153" s="148">
        <f>O153*H153</f>
        <v>0</v>
      </c>
      <c r="Q153" s="148">
        <v>0</v>
      </c>
      <c r="R153" s="148">
        <f>Q153*H153</f>
        <v>0</v>
      </c>
      <c r="S153" s="148">
        <v>0</v>
      </c>
      <c r="T153" s="149">
        <f>S153*H153</f>
        <v>0</v>
      </c>
      <c r="AR153" s="150" t="s">
        <v>417</v>
      </c>
      <c r="AT153" s="150" t="s">
        <v>309</v>
      </c>
      <c r="AU153" s="150" t="s">
        <v>163</v>
      </c>
      <c r="AY153" s="18" t="s">
        <v>307</v>
      </c>
      <c r="BE153" s="151">
        <f>IF(N153="základní",J153,0)</f>
        <v>0</v>
      </c>
      <c r="BF153" s="151">
        <f>IF(N153="snížená",J153,0)</f>
        <v>0</v>
      </c>
      <c r="BG153" s="151">
        <f>IF(N153="zákl. přenesená",J153,0)</f>
        <v>0</v>
      </c>
      <c r="BH153" s="151">
        <f>IF(N153="sníž. přenesená",J153,0)</f>
        <v>0</v>
      </c>
      <c r="BI153" s="151">
        <f>IF(N153="nulová",J153,0)</f>
        <v>0</v>
      </c>
      <c r="BJ153" s="18" t="s">
        <v>82</v>
      </c>
      <c r="BK153" s="151">
        <f>ROUND(I153*H153,2)</f>
        <v>0</v>
      </c>
      <c r="BL153" s="18" t="s">
        <v>417</v>
      </c>
      <c r="BM153" s="150" t="s">
        <v>5780</v>
      </c>
    </row>
    <row r="154" spans="2:65" s="1" customFormat="1" ht="19.5">
      <c r="B154" s="33"/>
      <c r="D154" s="152" t="s">
        <v>316</v>
      </c>
      <c r="F154" s="153" t="s">
        <v>5781</v>
      </c>
      <c r="I154" s="154"/>
      <c r="L154" s="33"/>
      <c r="M154" s="155"/>
      <c r="T154" s="57"/>
      <c r="AT154" s="18" t="s">
        <v>316</v>
      </c>
      <c r="AU154" s="18" t="s">
        <v>163</v>
      </c>
    </row>
    <row r="155" spans="2:65" s="1" customFormat="1" ht="24.2" customHeight="1">
      <c r="B155" s="33"/>
      <c r="C155" s="177" t="s">
        <v>8</v>
      </c>
      <c r="D155" s="177" t="s">
        <v>390</v>
      </c>
      <c r="E155" s="178" t="s">
        <v>5782</v>
      </c>
      <c r="F155" s="179" t="s">
        <v>5783</v>
      </c>
      <c r="G155" s="180" t="s">
        <v>405</v>
      </c>
      <c r="H155" s="181">
        <v>2</v>
      </c>
      <c r="I155" s="182"/>
      <c r="J155" s="183">
        <f>ROUND(I155*H155,2)</f>
        <v>0</v>
      </c>
      <c r="K155" s="179" t="s">
        <v>1</v>
      </c>
      <c r="L155" s="184"/>
      <c r="M155" s="185" t="s">
        <v>1</v>
      </c>
      <c r="N155" s="186" t="s">
        <v>40</v>
      </c>
      <c r="P155" s="148">
        <f>O155*H155</f>
        <v>0</v>
      </c>
      <c r="Q155" s="148">
        <v>0</v>
      </c>
      <c r="R155" s="148">
        <f>Q155*H155</f>
        <v>0</v>
      </c>
      <c r="S155" s="148">
        <v>0</v>
      </c>
      <c r="T155" s="149">
        <f>S155*H155</f>
        <v>0</v>
      </c>
      <c r="AR155" s="150" t="s">
        <v>524</v>
      </c>
      <c r="AT155" s="150" t="s">
        <v>390</v>
      </c>
      <c r="AU155" s="150" t="s">
        <v>163</v>
      </c>
      <c r="AY155" s="18" t="s">
        <v>307</v>
      </c>
      <c r="BE155" s="151">
        <f>IF(N155="základní",J155,0)</f>
        <v>0</v>
      </c>
      <c r="BF155" s="151">
        <f>IF(N155="snížená",J155,0)</f>
        <v>0</v>
      </c>
      <c r="BG155" s="151">
        <f>IF(N155="zákl. přenesená",J155,0)</f>
        <v>0</v>
      </c>
      <c r="BH155" s="151">
        <f>IF(N155="sníž. přenesená",J155,0)</f>
        <v>0</v>
      </c>
      <c r="BI155" s="151">
        <f>IF(N155="nulová",J155,0)</f>
        <v>0</v>
      </c>
      <c r="BJ155" s="18" t="s">
        <v>82</v>
      </c>
      <c r="BK155" s="151">
        <f>ROUND(I155*H155,2)</f>
        <v>0</v>
      </c>
      <c r="BL155" s="18" t="s">
        <v>417</v>
      </c>
      <c r="BM155" s="150" t="s">
        <v>5784</v>
      </c>
    </row>
    <row r="156" spans="2:65" s="1" customFormat="1" ht="29.25">
      <c r="B156" s="33"/>
      <c r="D156" s="152" t="s">
        <v>316</v>
      </c>
      <c r="F156" s="153" t="s">
        <v>5785</v>
      </c>
      <c r="I156" s="154"/>
      <c r="L156" s="33"/>
      <c r="M156" s="155"/>
      <c r="T156" s="57"/>
      <c r="AT156" s="18" t="s">
        <v>316</v>
      </c>
      <c r="AU156" s="18" t="s">
        <v>163</v>
      </c>
    </row>
    <row r="157" spans="2:65" s="1" customFormat="1" ht="24.2" customHeight="1">
      <c r="B157" s="33"/>
      <c r="C157" s="177" t="s">
        <v>395</v>
      </c>
      <c r="D157" s="177" t="s">
        <v>390</v>
      </c>
      <c r="E157" s="178" t="s">
        <v>5786</v>
      </c>
      <c r="F157" s="179" t="s">
        <v>5787</v>
      </c>
      <c r="G157" s="180" t="s">
        <v>405</v>
      </c>
      <c r="H157" s="181">
        <v>1</v>
      </c>
      <c r="I157" s="182"/>
      <c r="J157" s="183">
        <f>ROUND(I157*H157,2)</f>
        <v>0</v>
      </c>
      <c r="K157" s="179" t="s">
        <v>1</v>
      </c>
      <c r="L157" s="184"/>
      <c r="M157" s="185" t="s">
        <v>1</v>
      </c>
      <c r="N157" s="186" t="s">
        <v>40</v>
      </c>
      <c r="P157" s="148">
        <f>O157*H157</f>
        <v>0</v>
      </c>
      <c r="Q157" s="148">
        <v>0</v>
      </c>
      <c r="R157" s="148">
        <f>Q157*H157</f>
        <v>0</v>
      </c>
      <c r="S157" s="148">
        <v>0</v>
      </c>
      <c r="T157" s="149">
        <f>S157*H157</f>
        <v>0</v>
      </c>
      <c r="AR157" s="150" t="s">
        <v>524</v>
      </c>
      <c r="AT157" s="150" t="s">
        <v>390</v>
      </c>
      <c r="AU157" s="150" t="s">
        <v>163</v>
      </c>
      <c r="AY157" s="18" t="s">
        <v>307</v>
      </c>
      <c r="BE157" s="151">
        <f>IF(N157="základní",J157,0)</f>
        <v>0</v>
      </c>
      <c r="BF157" s="151">
        <f>IF(N157="snížená",J157,0)</f>
        <v>0</v>
      </c>
      <c r="BG157" s="151">
        <f>IF(N157="zákl. přenesená",J157,0)</f>
        <v>0</v>
      </c>
      <c r="BH157" s="151">
        <f>IF(N157="sníž. přenesená",J157,0)</f>
        <v>0</v>
      </c>
      <c r="BI157" s="151">
        <f>IF(N157="nulová",J157,0)</f>
        <v>0</v>
      </c>
      <c r="BJ157" s="18" t="s">
        <v>82</v>
      </c>
      <c r="BK157" s="151">
        <f>ROUND(I157*H157,2)</f>
        <v>0</v>
      </c>
      <c r="BL157" s="18" t="s">
        <v>417</v>
      </c>
      <c r="BM157" s="150" t="s">
        <v>5788</v>
      </c>
    </row>
    <row r="158" spans="2:65" s="1" customFormat="1" ht="29.25">
      <c r="B158" s="33"/>
      <c r="D158" s="152" t="s">
        <v>316</v>
      </c>
      <c r="F158" s="153" t="s">
        <v>5785</v>
      </c>
      <c r="I158" s="154"/>
      <c r="L158" s="33"/>
      <c r="M158" s="155"/>
      <c r="T158" s="57"/>
      <c r="AT158" s="18" t="s">
        <v>316</v>
      </c>
      <c r="AU158" s="18" t="s">
        <v>163</v>
      </c>
    </row>
    <row r="159" spans="2:65" s="1" customFormat="1" ht="37.9" customHeight="1">
      <c r="B159" s="33"/>
      <c r="C159" s="139" t="s">
        <v>402</v>
      </c>
      <c r="D159" s="139" t="s">
        <v>309</v>
      </c>
      <c r="E159" s="140" t="s">
        <v>5789</v>
      </c>
      <c r="F159" s="141" t="s">
        <v>5790</v>
      </c>
      <c r="G159" s="142" t="s">
        <v>405</v>
      </c>
      <c r="H159" s="143">
        <v>1</v>
      </c>
      <c r="I159" s="144"/>
      <c r="J159" s="145">
        <f>ROUND(I159*H159,2)</f>
        <v>0</v>
      </c>
      <c r="K159" s="141" t="s">
        <v>313</v>
      </c>
      <c r="L159" s="33"/>
      <c r="M159" s="146" t="s">
        <v>1</v>
      </c>
      <c r="N159" s="147" t="s">
        <v>40</v>
      </c>
      <c r="P159" s="148">
        <f>O159*H159</f>
        <v>0</v>
      </c>
      <c r="Q159" s="148">
        <v>0</v>
      </c>
      <c r="R159" s="148">
        <f>Q159*H159</f>
        <v>0</v>
      </c>
      <c r="S159" s="148">
        <v>0</v>
      </c>
      <c r="T159" s="149">
        <f>S159*H159</f>
        <v>0</v>
      </c>
      <c r="AR159" s="150" t="s">
        <v>417</v>
      </c>
      <c r="AT159" s="150" t="s">
        <v>309</v>
      </c>
      <c r="AU159" s="150" t="s">
        <v>163</v>
      </c>
      <c r="AY159" s="18" t="s">
        <v>307</v>
      </c>
      <c r="BE159" s="151">
        <f>IF(N159="základní",J159,0)</f>
        <v>0</v>
      </c>
      <c r="BF159" s="151">
        <f>IF(N159="snížená",J159,0)</f>
        <v>0</v>
      </c>
      <c r="BG159" s="151">
        <f>IF(N159="zákl. přenesená",J159,0)</f>
        <v>0</v>
      </c>
      <c r="BH159" s="151">
        <f>IF(N159="sníž. přenesená",J159,0)</f>
        <v>0</v>
      </c>
      <c r="BI159" s="151">
        <f>IF(N159="nulová",J159,0)</f>
        <v>0</v>
      </c>
      <c r="BJ159" s="18" t="s">
        <v>82</v>
      </c>
      <c r="BK159" s="151">
        <f>ROUND(I159*H159,2)</f>
        <v>0</v>
      </c>
      <c r="BL159" s="18" t="s">
        <v>417</v>
      </c>
      <c r="BM159" s="150" t="s">
        <v>5791</v>
      </c>
    </row>
    <row r="160" spans="2:65" s="1" customFormat="1" ht="19.5">
      <c r="B160" s="33"/>
      <c r="D160" s="152" t="s">
        <v>316</v>
      </c>
      <c r="F160" s="153" t="s">
        <v>5792</v>
      </c>
      <c r="I160" s="154"/>
      <c r="L160" s="33"/>
      <c r="M160" s="155"/>
      <c r="T160" s="57"/>
      <c r="AT160" s="18" t="s">
        <v>316</v>
      </c>
      <c r="AU160" s="18" t="s">
        <v>163</v>
      </c>
    </row>
    <row r="161" spans="2:65" s="1" customFormat="1" ht="24.2" customHeight="1">
      <c r="B161" s="33"/>
      <c r="C161" s="177" t="s">
        <v>409</v>
      </c>
      <c r="D161" s="177" t="s">
        <v>390</v>
      </c>
      <c r="E161" s="178" t="s">
        <v>5793</v>
      </c>
      <c r="F161" s="179" t="s">
        <v>5794</v>
      </c>
      <c r="G161" s="180" t="s">
        <v>405</v>
      </c>
      <c r="H161" s="181">
        <v>1</v>
      </c>
      <c r="I161" s="182"/>
      <c r="J161" s="183">
        <f>ROUND(I161*H161,2)</f>
        <v>0</v>
      </c>
      <c r="K161" s="179" t="s">
        <v>1</v>
      </c>
      <c r="L161" s="184"/>
      <c r="M161" s="185" t="s">
        <v>1</v>
      </c>
      <c r="N161" s="186" t="s">
        <v>40</v>
      </c>
      <c r="P161" s="148">
        <f>O161*H161</f>
        <v>0</v>
      </c>
      <c r="Q161" s="148">
        <v>2.18E-2</v>
      </c>
      <c r="R161" s="148">
        <f>Q161*H161</f>
        <v>2.18E-2</v>
      </c>
      <c r="S161" s="148">
        <v>0</v>
      </c>
      <c r="T161" s="149">
        <f>S161*H161</f>
        <v>0</v>
      </c>
      <c r="AR161" s="150" t="s">
        <v>524</v>
      </c>
      <c r="AT161" s="150" t="s">
        <v>390</v>
      </c>
      <c r="AU161" s="150" t="s">
        <v>163</v>
      </c>
      <c r="AY161" s="18" t="s">
        <v>307</v>
      </c>
      <c r="BE161" s="151">
        <f>IF(N161="základní",J161,0)</f>
        <v>0</v>
      </c>
      <c r="BF161" s="151">
        <f>IF(N161="snížená",J161,0)</f>
        <v>0</v>
      </c>
      <c r="BG161" s="151">
        <f>IF(N161="zákl. přenesená",J161,0)</f>
        <v>0</v>
      </c>
      <c r="BH161" s="151">
        <f>IF(N161="sníž. přenesená",J161,0)</f>
        <v>0</v>
      </c>
      <c r="BI161" s="151">
        <f>IF(N161="nulová",J161,0)</f>
        <v>0</v>
      </c>
      <c r="BJ161" s="18" t="s">
        <v>82</v>
      </c>
      <c r="BK161" s="151">
        <f>ROUND(I161*H161,2)</f>
        <v>0</v>
      </c>
      <c r="BL161" s="18" t="s">
        <v>417</v>
      </c>
      <c r="BM161" s="150" t="s">
        <v>5795</v>
      </c>
    </row>
    <row r="162" spans="2:65" s="1" customFormat="1" ht="11.25">
      <c r="B162" s="33"/>
      <c r="D162" s="152" t="s">
        <v>316</v>
      </c>
      <c r="F162" s="153" t="s">
        <v>5796</v>
      </c>
      <c r="I162" s="154"/>
      <c r="L162" s="33"/>
      <c r="M162" s="155"/>
      <c r="T162" s="57"/>
      <c r="AT162" s="18" t="s">
        <v>316</v>
      </c>
      <c r="AU162" s="18" t="s">
        <v>163</v>
      </c>
    </row>
    <row r="163" spans="2:65" s="1" customFormat="1" ht="24.2" customHeight="1">
      <c r="B163" s="33"/>
      <c r="C163" s="139" t="s">
        <v>417</v>
      </c>
      <c r="D163" s="139" t="s">
        <v>309</v>
      </c>
      <c r="E163" s="140" t="s">
        <v>5797</v>
      </c>
      <c r="F163" s="141" t="s">
        <v>5798</v>
      </c>
      <c r="G163" s="142" t="s">
        <v>405</v>
      </c>
      <c r="H163" s="143">
        <v>12</v>
      </c>
      <c r="I163" s="144"/>
      <c r="J163" s="145">
        <f>ROUND(I163*H163,2)</f>
        <v>0</v>
      </c>
      <c r="K163" s="141" t="s">
        <v>1</v>
      </c>
      <c r="L163" s="33"/>
      <c r="M163" s="146" t="s">
        <v>1</v>
      </c>
      <c r="N163" s="147" t="s">
        <v>40</v>
      </c>
      <c r="P163" s="148">
        <f>O163*H163</f>
        <v>0</v>
      </c>
      <c r="Q163" s="148">
        <v>0</v>
      </c>
      <c r="R163" s="148">
        <f>Q163*H163</f>
        <v>0</v>
      </c>
      <c r="S163" s="148">
        <v>0</v>
      </c>
      <c r="T163" s="149">
        <f>S163*H163</f>
        <v>0</v>
      </c>
      <c r="AR163" s="150" t="s">
        <v>417</v>
      </c>
      <c r="AT163" s="150" t="s">
        <v>309</v>
      </c>
      <c r="AU163" s="150" t="s">
        <v>163</v>
      </c>
      <c r="AY163" s="18" t="s">
        <v>307</v>
      </c>
      <c r="BE163" s="151">
        <f>IF(N163="základní",J163,0)</f>
        <v>0</v>
      </c>
      <c r="BF163" s="151">
        <f>IF(N163="snížená",J163,0)</f>
        <v>0</v>
      </c>
      <c r="BG163" s="151">
        <f>IF(N163="zákl. přenesená",J163,0)</f>
        <v>0</v>
      </c>
      <c r="BH163" s="151">
        <f>IF(N163="sníž. přenesená",J163,0)</f>
        <v>0</v>
      </c>
      <c r="BI163" s="151">
        <f>IF(N163="nulová",J163,0)</f>
        <v>0</v>
      </c>
      <c r="BJ163" s="18" t="s">
        <v>82</v>
      </c>
      <c r="BK163" s="151">
        <f>ROUND(I163*H163,2)</f>
        <v>0</v>
      </c>
      <c r="BL163" s="18" t="s">
        <v>417</v>
      </c>
      <c r="BM163" s="150" t="s">
        <v>5799</v>
      </c>
    </row>
    <row r="164" spans="2:65" s="1" customFormat="1" ht="11.25">
      <c r="B164" s="33"/>
      <c r="D164" s="152" t="s">
        <v>316</v>
      </c>
      <c r="F164" s="153" t="s">
        <v>5800</v>
      </c>
      <c r="I164" s="154"/>
      <c r="L164" s="33"/>
      <c r="M164" s="155"/>
      <c r="T164" s="57"/>
      <c r="AT164" s="18" t="s">
        <v>316</v>
      </c>
      <c r="AU164" s="18" t="s">
        <v>163</v>
      </c>
    </row>
    <row r="165" spans="2:65" s="1" customFormat="1" ht="16.5" customHeight="1">
      <c r="B165" s="33"/>
      <c r="C165" s="177" t="s">
        <v>426</v>
      </c>
      <c r="D165" s="177" t="s">
        <v>390</v>
      </c>
      <c r="E165" s="178" t="s">
        <v>5801</v>
      </c>
      <c r="F165" s="179" t="s">
        <v>5802</v>
      </c>
      <c r="G165" s="180" t="s">
        <v>405</v>
      </c>
      <c r="H165" s="181">
        <v>5</v>
      </c>
      <c r="I165" s="182"/>
      <c r="J165" s="183">
        <f>ROUND(I165*H165,2)</f>
        <v>0</v>
      </c>
      <c r="K165" s="179" t="s">
        <v>1</v>
      </c>
      <c r="L165" s="184"/>
      <c r="M165" s="185" t="s">
        <v>1</v>
      </c>
      <c r="N165" s="186" t="s">
        <v>40</v>
      </c>
      <c r="P165" s="148">
        <f>O165*H165</f>
        <v>0</v>
      </c>
      <c r="Q165" s="148">
        <v>6.9999999999999999E-4</v>
      </c>
      <c r="R165" s="148">
        <f>Q165*H165</f>
        <v>3.5000000000000001E-3</v>
      </c>
      <c r="S165" s="148">
        <v>0</v>
      </c>
      <c r="T165" s="149">
        <f>S165*H165</f>
        <v>0</v>
      </c>
      <c r="AR165" s="150" t="s">
        <v>524</v>
      </c>
      <c r="AT165" s="150" t="s">
        <v>390</v>
      </c>
      <c r="AU165" s="150" t="s">
        <v>163</v>
      </c>
      <c r="AY165" s="18" t="s">
        <v>307</v>
      </c>
      <c r="BE165" s="151">
        <f>IF(N165="základní",J165,0)</f>
        <v>0</v>
      </c>
      <c r="BF165" s="151">
        <f>IF(N165="snížená",J165,0)</f>
        <v>0</v>
      </c>
      <c r="BG165" s="151">
        <f>IF(N165="zákl. přenesená",J165,0)</f>
        <v>0</v>
      </c>
      <c r="BH165" s="151">
        <f>IF(N165="sníž. přenesená",J165,0)</f>
        <v>0</v>
      </c>
      <c r="BI165" s="151">
        <f>IF(N165="nulová",J165,0)</f>
        <v>0</v>
      </c>
      <c r="BJ165" s="18" t="s">
        <v>82</v>
      </c>
      <c r="BK165" s="151">
        <f>ROUND(I165*H165,2)</f>
        <v>0</v>
      </c>
      <c r="BL165" s="18" t="s">
        <v>417</v>
      </c>
      <c r="BM165" s="150" t="s">
        <v>5803</v>
      </c>
    </row>
    <row r="166" spans="2:65" s="1" customFormat="1" ht="87.75">
      <c r="B166" s="33"/>
      <c r="D166" s="152" t="s">
        <v>316</v>
      </c>
      <c r="F166" s="153" t="s">
        <v>5804</v>
      </c>
      <c r="I166" s="154"/>
      <c r="L166" s="33"/>
      <c r="M166" s="155"/>
      <c r="T166" s="57"/>
      <c r="AT166" s="18" t="s">
        <v>316</v>
      </c>
      <c r="AU166" s="18" t="s">
        <v>163</v>
      </c>
    </row>
    <row r="167" spans="2:65" s="1" customFormat="1" ht="16.5" customHeight="1">
      <c r="B167" s="33"/>
      <c r="C167" s="177" t="s">
        <v>433</v>
      </c>
      <c r="D167" s="177" t="s">
        <v>390</v>
      </c>
      <c r="E167" s="178" t="s">
        <v>5805</v>
      </c>
      <c r="F167" s="179" t="s">
        <v>5806</v>
      </c>
      <c r="G167" s="180" t="s">
        <v>405</v>
      </c>
      <c r="H167" s="181">
        <v>2</v>
      </c>
      <c r="I167" s="182"/>
      <c r="J167" s="183">
        <f>ROUND(I167*H167,2)</f>
        <v>0</v>
      </c>
      <c r="K167" s="179" t="s">
        <v>1</v>
      </c>
      <c r="L167" s="184"/>
      <c r="M167" s="185" t="s">
        <v>1</v>
      </c>
      <c r="N167" s="186" t="s">
        <v>40</v>
      </c>
      <c r="P167" s="148">
        <f>O167*H167</f>
        <v>0</v>
      </c>
      <c r="Q167" s="148">
        <v>6.9999999999999999E-4</v>
      </c>
      <c r="R167" s="148">
        <f>Q167*H167</f>
        <v>1.4E-3</v>
      </c>
      <c r="S167" s="148">
        <v>0</v>
      </c>
      <c r="T167" s="149">
        <f>S167*H167</f>
        <v>0</v>
      </c>
      <c r="AR167" s="150" t="s">
        <v>524</v>
      </c>
      <c r="AT167" s="150" t="s">
        <v>390</v>
      </c>
      <c r="AU167" s="150" t="s">
        <v>163</v>
      </c>
      <c r="AY167" s="18" t="s">
        <v>307</v>
      </c>
      <c r="BE167" s="151">
        <f>IF(N167="základní",J167,0)</f>
        <v>0</v>
      </c>
      <c r="BF167" s="151">
        <f>IF(N167="snížená",J167,0)</f>
        <v>0</v>
      </c>
      <c r="BG167" s="151">
        <f>IF(N167="zákl. přenesená",J167,0)</f>
        <v>0</v>
      </c>
      <c r="BH167" s="151">
        <f>IF(N167="sníž. přenesená",J167,0)</f>
        <v>0</v>
      </c>
      <c r="BI167" s="151">
        <f>IF(N167="nulová",J167,0)</f>
        <v>0</v>
      </c>
      <c r="BJ167" s="18" t="s">
        <v>82</v>
      </c>
      <c r="BK167" s="151">
        <f>ROUND(I167*H167,2)</f>
        <v>0</v>
      </c>
      <c r="BL167" s="18" t="s">
        <v>417</v>
      </c>
      <c r="BM167" s="150" t="s">
        <v>5807</v>
      </c>
    </row>
    <row r="168" spans="2:65" s="1" customFormat="1" ht="87.75">
      <c r="B168" s="33"/>
      <c r="D168" s="152" t="s">
        <v>316</v>
      </c>
      <c r="F168" s="153" t="s">
        <v>5804</v>
      </c>
      <c r="I168" s="154"/>
      <c r="L168" s="33"/>
      <c r="M168" s="155"/>
      <c r="T168" s="57"/>
      <c r="AT168" s="18" t="s">
        <v>316</v>
      </c>
      <c r="AU168" s="18" t="s">
        <v>163</v>
      </c>
    </row>
    <row r="169" spans="2:65" s="1" customFormat="1" ht="16.5" customHeight="1">
      <c r="B169" s="33"/>
      <c r="C169" s="177" t="s">
        <v>438</v>
      </c>
      <c r="D169" s="177" t="s">
        <v>390</v>
      </c>
      <c r="E169" s="178" t="s">
        <v>5808</v>
      </c>
      <c r="F169" s="179" t="s">
        <v>5809</v>
      </c>
      <c r="G169" s="180" t="s">
        <v>405</v>
      </c>
      <c r="H169" s="181">
        <v>5</v>
      </c>
      <c r="I169" s="182"/>
      <c r="J169" s="183">
        <f>ROUND(I169*H169,2)</f>
        <v>0</v>
      </c>
      <c r="K169" s="179" t="s">
        <v>1</v>
      </c>
      <c r="L169" s="184"/>
      <c r="M169" s="185" t="s">
        <v>1</v>
      </c>
      <c r="N169" s="186" t="s">
        <v>40</v>
      </c>
      <c r="P169" s="148">
        <f>O169*H169</f>
        <v>0</v>
      </c>
      <c r="Q169" s="148">
        <v>6.9999999999999999E-4</v>
      </c>
      <c r="R169" s="148">
        <f>Q169*H169</f>
        <v>3.5000000000000001E-3</v>
      </c>
      <c r="S169" s="148">
        <v>0</v>
      </c>
      <c r="T169" s="149">
        <f>S169*H169</f>
        <v>0</v>
      </c>
      <c r="AR169" s="150" t="s">
        <v>524</v>
      </c>
      <c r="AT169" s="150" t="s">
        <v>390</v>
      </c>
      <c r="AU169" s="150" t="s">
        <v>163</v>
      </c>
      <c r="AY169" s="18" t="s">
        <v>307</v>
      </c>
      <c r="BE169" s="151">
        <f>IF(N169="základní",J169,0)</f>
        <v>0</v>
      </c>
      <c r="BF169" s="151">
        <f>IF(N169="snížená",J169,0)</f>
        <v>0</v>
      </c>
      <c r="BG169" s="151">
        <f>IF(N169="zákl. přenesená",J169,0)</f>
        <v>0</v>
      </c>
      <c r="BH169" s="151">
        <f>IF(N169="sníž. přenesená",J169,0)</f>
        <v>0</v>
      </c>
      <c r="BI169" s="151">
        <f>IF(N169="nulová",J169,0)</f>
        <v>0</v>
      </c>
      <c r="BJ169" s="18" t="s">
        <v>82</v>
      </c>
      <c r="BK169" s="151">
        <f>ROUND(I169*H169,2)</f>
        <v>0</v>
      </c>
      <c r="BL169" s="18" t="s">
        <v>417</v>
      </c>
      <c r="BM169" s="150" t="s">
        <v>5810</v>
      </c>
    </row>
    <row r="170" spans="2:65" s="1" customFormat="1" ht="87.75">
      <c r="B170" s="33"/>
      <c r="D170" s="152" t="s">
        <v>316</v>
      </c>
      <c r="F170" s="153" t="s">
        <v>5804</v>
      </c>
      <c r="I170" s="154"/>
      <c r="L170" s="33"/>
      <c r="M170" s="155"/>
      <c r="T170" s="57"/>
      <c r="AT170" s="18" t="s">
        <v>316</v>
      </c>
      <c r="AU170" s="18" t="s">
        <v>163</v>
      </c>
    </row>
    <row r="171" spans="2:65" s="1" customFormat="1" ht="16.5" customHeight="1">
      <c r="B171" s="33"/>
      <c r="C171" s="139" t="s">
        <v>448</v>
      </c>
      <c r="D171" s="139" t="s">
        <v>309</v>
      </c>
      <c r="E171" s="140" t="s">
        <v>5811</v>
      </c>
      <c r="F171" s="141" t="s">
        <v>5812</v>
      </c>
      <c r="G171" s="142" t="s">
        <v>405</v>
      </c>
      <c r="H171" s="143">
        <v>8</v>
      </c>
      <c r="I171" s="144"/>
      <c r="J171" s="145">
        <f>ROUND(I171*H171,2)</f>
        <v>0</v>
      </c>
      <c r="K171" s="141" t="s">
        <v>313</v>
      </c>
      <c r="L171" s="33"/>
      <c r="M171" s="146" t="s">
        <v>1</v>
      </c>
      <c r="N171" s="147" t="s">
        <v>40</v>
      </c>
      <c r="P171" s="148">
        <f>O171*H171</f>
        <v>0</v>
      </c>
      <c r="Q171" s="148">
        <v>0</v>
      </c>
      <c r="R171" s="148">
        <f>Q171*H171</f>
        <v>0</v>
      </c>
      <c r="S171" s="148">
        <v>0</v>
      </c>
      <c r="T171" s="149">
        <f>S171*H171</f>
        <v>0</v>
      </c>
      <c r="AR171" s="150" t="s">
        <v>417</v>
      </c>
      <c r="AT171" s="150" t="s">
        <v>309</v>
      </c>
      <c r="AU171" s="150" t="s">
        <v>163</v>
      </c>
      <c r="AY171" s="18" t="s">
        <v>307</v>
      </c>
      <c r="BE171" s="151">
        <f>IF(N171="základní",J171,0)</f>
        <v>0</v>
      </c>
      <c r="BF171" s="151">
        <f>IF(N171="snížená",J171,0)</f>
        <v>0</v>
      </c>
      <c r="BG171" s="151">
        <f>IF(N171="zákl. přenesená",J171,0)</f>
        <v>0</v>
      </c>
      <c r="BH171" s="151">
        <f>IF(N171="sníž. přenesená",J171,0)</f>
        <v>0</v>
      </c>
      <c r="BI171" s="151">
        <f>IF(N171="nulová",J171,0)</f>
        <v>0</v>
      </c>
      <c r="BJ171" s="18" t="s">
        <v>82</v>
      </c>
      <c r="BK171" s="151">
        <f>ROUND(I171*H171,2)</f>
        <v>0</v>
      </c>
      <c r="BL171" s="18" t="s">
        <v>417</v>
      </c>
      <c r="BM171" s="150" t="s">
        <v>5813</v>
      </c>
    </row>
    <row r="172" spans="2:65" s="1" customFormat="1" ht="19.5">
      <c r="B172" s="33"/>
      <c r="D172" s="152" t="s">
        <v>316</v>
      </c>
      <c r="F172" s="153" t="s">
        <v>5814</v>
      </c>
      <c r="I172" s="154"/>
      <c r="L172" s="33"/>
      <c r="M172" s="155"/>
      <c r="T172" s="57"/>
      <c r="AT172" s="18" t="s">
        <v>316</v>
      </c>
      <c r="AU172" s="18" t="s">
        <v>163</v>
      </c>
    </row>
    <row r="173" spans="2:65" s="1" customFormat="1" ht="21.75" customHeight="1">
      <c r="B173" s="33"/>
      <c r="C173" s="177" t="s">
        <v>7</v>
      </c>
      <c r="D173" s="177" t="s">
        <v>390</v>
      </c>
      <c r="E173" s="178" t="s">
        <v>5815</v>
      </c>
      <c r="F173" s="179" t="s">
        <v>5816</v>
      </c>
      <c r="G173" s="180" t="s">
        <v>405</v>
      </c>
      <c r="H173" s="181">
        <v>6</v>
      </c>
      <c r="I173" s="182"/>
      <c r="J173" s="183">
        <f>ROUND(I173*H173,2)</f>
        <v>0</v>
      </c>
      <c r="K173" s="179" t="s">
        <v>313</v>
      </c>
      <c r="L173" s="184"/>
      <c r="M173" s="185" t="s">
        <v>1</v>
      </c>
      <c r="N173" s="186" t="s">
        <v>40</v>
      </c>
      <c r="P173" s="148">
        <f>O173*H173</f>
        <v>0</v>
      </c>
      <c r="Q173" s="148">
        <v>4.0000000000000002E-4</v>
      </c>
      <c r="R173" s="148">
        <f>Q173*H173</f>
        <v>2.4000000000000002E-3</v>
      </c>
      <c r="S173" s="148">
        <v>0</v>
      </c>
      <c r="T173" s="149">
        <f>S173*H173</f>
        <v>0</v>
      </c>
      <c r="AR173" s="150" t="s">
        <v>1169</v>
      </c>
      <c r="AT173" s="150" t="s">
        <v>390</v>
      </c>
      <c r="AU173" s="150" t="s">
        <v>163</v>
      </c>
      <c r="AY173" s="18" t="s">
        <v>307</v>
      </c>
      <c r="BE173" s="151">
        <f>IF(N173="základní",J173,0)</f>
        <v>0</v>
      </c>
      <c r="BF173" s="151">
        <f>IF(N173="snížená",J173,0)</f>
        <v>0</v>
      </c>
      <c r="BG173" s="151">
        <f>IF(N173="zákl. přenesená",J173,0)</f>
        <v>0</v>
      </c>
      <c r="BH173" s="151">
        <f>IF(N173="sníž. přenesená",J173,0)</f>
        <v>0</v>
      </c>
      <c r="BI173" s="151">
        <f>IF(N173="nulová",J173,0)</f>
        <v>0</v>
      </c>
      <c r="BJ173" s="18" t="s">
        <v>82</v>
      </c>
      <c r="BK173" s="151">
        <f>ROUND(I173*H173,2)</f>
        <v>0</v>
      </c>
      <c r="BL173" s="18" t="s">
        <v>1169</v>
      </c>
      <c r="BM173" s="150" t="s">
        <v>5817</v>
      </c>
    </row>
    <row r="174" spans="2:65" s="1" customFormat="1" ht="11.25">
      <c r="B174" s="33"/>
      <c r="D174" s="152" t="s">
        <v>316</v>
      </c>
      <c r="F174" s="153" t="s">
        <v>5816</v>
      </c>
      <c r="I174" s="154"/>
      <c r="L174" s="33"/>
      <c r="M174" s="155"/>
      <c r="T174" s="57"/>
      <c r="AT174" s="18" t="s">
        <v>316</v>
      </c>
      <c r="AU174" s="18" t="s">
        <v>163</v>
      </c>
    </row>
    <row r="175" spans="2:65" s="1" customFormat="1" ht="21.75" customHeight="1">
      <c r="B175" s="33"/>
      <c r="C175" s="177" t="s">
        <v>459</v>
      </c>
      <c r="D175" s="177" t="s">
        <v>390</v>
      </c>
      <c r="E175" s="178" t="s">
        <v>5818</v>
      </c>
      <c r="F175" s="179" t="s">
        <v>5819</v>
      </c>
      <c r="G175" s="180" t="s">
        <v>405</v>
      </c>
      <c r="H175" s="181">
        <v>2</v>
      </c>
      <c r="I175" s="182"/>
      <c r="J175" s="183">
        <f>ROUND(I175*H175,2)</f>
        <v>0</v>
      </c>
      <c r="K175" s="179" t="s">
        <v>313</v>
      </c>
      <c r="L175" s="184"/>
      <c r="M175" s="185" t="s">
        <v>1</v>
      </c>
      <c r="N175" s="186" t="s">
        <v>40</v>
      </c>
      <c r="P175" s="148">
        <f>O175*H175</f>
        <v>0</v>
      </c>
      <c r="Q175" s="148">
        <v>4.0000000000000002E-4</v>
      </c>
      <c r="R175" s="148">
        <f>Q175*H175</f>
        <v>8.0000000000000004E-4</v>
      </c>
      <c r="S175" s="148">
        <v>0</v>
      </c>
      <c r="T175" s="149">
        <f>S175*H175</f>
        <v>0</v>
      </c>
      <c r="AR175" s="150" t="s">
        <v>524</v>
      </c>
      <c r="AT175" s="150" t="s">
        <v>390</v>
      </c>
      <c r="AU175" s="150" t="s">
        <v>163</v>
      </c>
      <c r="AY175" s="18" t="s">
        <v>307</v>
      </c>
      <c r="BE175" s="151">
        <f>IF(N175="základní",J175,0)</f>
        <v>0</v>
      </c>
      <c r="BF175" s="151">
        <f>IF(N175="snížená",J175,0)</f>
        <v>0</v>
      </c>
      <c r="BG175" s="151">
        <f>IF(N175="zákl. přenesená",J175,0)</f>
        <v>0</v>
      </c>
      <c r="BH175" s="151">
        <f>IF(N175="sníž. přenesená",J175,0)</f>
        <v>0</v>
      </c>
      <c r="BI175" s="151">
        <f>IF(N175="nulová",J175,0)</f>
        <v>0</v>
      </c>
      <c r="BJ175" s="18" t="s">
        <v>82</v>
      </c>
      <c r="BK175" s="151">
        <f>ROUND(I175*H175,2)</f>
        <v>0</v>
      </c>
      <c r="BL175" s="18" t="s">
        <v>417</v>
      </c>
      <c r="BM175" s="150" t="s">
        <v>5820</v>
      </c>
    </row>
    <row r="176" spans="2:65" s="1" customFormat="1" ht="11.25">
      <c r="B176" s="33"/>
      <c r="D176" s="152" t="s">
        <v>316</v>
      </c>
      <c r="F176" s="153" t="s">
        <v>5819</v>
      </c>
      <c r="I176" s="154"/>
      <c r="L176" s="33"/>
      <c r="M176" s="155"/>
      <c r="T176" s="57"/>
      <c r="AT176" s="18" t="s">
        <v>316</v>
      </c>
      <c r="AU176" s="18" t="s">
        <v>163</v>
      </c>
    </row>
    <row r="177" spans="2:65" s="1" customFormat="1" ht="21.75" customHeight="1">
      <c r="B177" s="33"/>
      <c r="C177" s="139" t="s">
        <v>464</v>
      </c>
      <c r="D177" s="139" t="s">
        <v>309</v>
      </c>
      <c r="E177" s="140" t="s">
        <v>5821</v>
      </c>
      <c r="F177" s="141" t="s">
        <v>5822</v>
      </c>
      <c r="G177" s="142" t="s">
        <v>405</v>
      </c>
      <c r="H177" s="143">
        <v>7</v>
      </c>
      <c r="I177" s="144"/>
      <c r="J177" s="145">
        <f>ROUND(I177*H177,2)</f>
        <v>0</v>
      </c>
      <c r="K177" s="141" t="s">
        <v>313</v>
      </c>
      <c r="L177" s="33"/>
      <c r="M177" s="146" t="s">
        <v>1</v>
      </c>
      <c r="N177" s="147" t="s">
        <v>40</v>
      </c>
      <c r="P177" s="148">
        <f>O177*H177</f>
        <v>0</v>
      </c>
      <c r="Q177" s="148">
        <v>0</v>
      </c>
      <c r="R177" s="148">
        <f>Q177*H177</f>
        <v>0</v>
      </c>
      <c r="S177" s="148">
        <v>0</v>
      </c>
      <c r="T177" s="149">
        <f>S177*H177</f>
        <v>0</v>
      </c>
      <c r="AR177" s="150" t="s">
        <v>417</v>
      </c>
      <c r="AT177" s="150" t="s">
        <v>309</v>
      </c>
      <c r="AU177" s="150" t="s">
        <v>163</v>
      </c>
      <c r="AY177" s="18" t="s">
        <v>307</v>
      </c>
      <c r="BE177" s="151">
        <f>IF(N177="základní",J177,0)</f>
        <v>0</v>
      </c>
      <c r="BF177" s="151">
        <f>IF(N177="snížená",J177,0)</f>
        <v>0</v>
      </c>
      <c r="BG177" s="151">
        <f>IF(N177="zákl. přenesená",J177,0)</f>
        <v>0</v>
      </c>
      <c r="BH177" s="151">
        <f>IF(N177="sníž. přenesená",J177,0)</f>
        <v>0</v>
      </c>
      <c r="BI177" s="151">
        <f>IF(N177="nulová",J177,0)</f>
        <v>0</v>
      </c>
      <c r="BJ177" s="18" t="s">
        <v>82</v>
      </c>
      <c r="BK177" s="151">
        <f>ROUND(I177*H177,2)</f>
        <v>0</v>
      </c>
      <c r="BL177" s="18" t="s">
        <v>417</v>
      </c>
      <c r="BM177" s="150" t="s">
        <v>5823</v>
      </c>
    </row>
    <row r="178" spans="2:65" s="1" customFormat="1" ht="19.5">
      <c r="B178" s="33"/>
      <c r="D178" s="152" t="s">
        <v>316</v>
      </c>
      <c r="F178" s="153" t="s">
        <v>5824</v>
      </c>
      <c r="I178" s="154"/>
      <c r="L178" s="33"/>
      <c r="M178" s="155"/>
      <c r="T178" s="57"/>
      <c r="AT178" s="18" t="s">
        <v>316</v>
      </c>
      <c r="AU178" s="18" t="s">
        <v>163</v>
      </c>
    </row>
    <row r="179" spans="2:65" s="1" customFormat="1" ht="21.75" customHeight="1">
      <c r="B179" s="33"/>
      <c r="C179" s="177" t="s">
        <v>472</v>
      </c>
      <c r="D179" s="177" t="s">
        <v>390</v>
      </c>
      <c r="E179" s="178" t="s">
        <v>5825</v>
      </c>
      <c r="F179" s="179" t="s">
        <v>5826</v>
      </c>
      <c r="G179" s="180" t="s">
        <v>405</v>
      </c>
      <c r="H179" s="181">
        <v>2</v>
      </c>
      <c r="I179" s="182"/>
      <c r="J179" s="183">
        <f>ROUND(I179*H179,2)</f>
        <v>0</v>
      </c>
      <c r="K179" s="179" t="s">
        <v>313</v>
      </c>
      <c r="L179" s="184"/>
      <c r="M179" s="185" t="s">
        <v>1</v>
      </c>
      <c r="N179" s="186" t="s">
        <v>40</v>
      </c>
      <c r="P179" s="148">
        <f>O179*H179</f>
        <v>0</v>
      </c>
      <c r="Q179" s="148">
        <v>5.0000000000000001E-4</v>
      </c>
      <c r="R179" s="148">
        <f>Q179*H179</f>
        <v>1E-3</v>
      </c>
      <c r="S179" s="148">
        <v>0</v>
      </c>
      <c r="T179" s="149">
        <f>S179*H179</f>
        <v>0</v>
      </c>
      <c r="AR179" s="150" t="s">
        <v>1169</v>
      </c>
      <c r="AT179" s="150" t="s">
        <v>390</v>
      </c>
      <c r="AU179" s="150" t="s">
        <v>163</v>
      </c>
      <c r="AY179" s="18" t="s">
        <v>307</v>
      </c>
      <c r="BE179" s="151">
        <f>IF(N179="základní",J179,0)</f>
        <v>0</v>
      </c>
      <c r="BF179" s="151">
        <f>IF(N179="snížená",J179,0)</f>
        <v>0</v>
      </c>
      <c r="BG179" s="151">
        <f>IF(N179="zákl. přenesená",J179,0)</f>
        <v>0</v>
      </c>
      <c r="BH179" s="151">
        <f>IF(N179="sníž. přenesená",J179,0)</f>
        <v>0</v>
      </c>
      <c r="BI179" s="151">
        <f>IF(N179="nulová",J179,0)</f>
        <v>0</v>
      </c>
      <c r="BJ179" s="18" t="s">
        <v>82</v>
      </c>
      <c r="BK179" s="151">
        <f>ROUND(I179*H179,2)</f>
        <v>0</v>
      </c>
      <c r="BL179" s="18" t="s">
        <v>1169</v>
      </c>
      <c r="BM179" s="150" t="s">
        <v>5827</v>
      </c>
    </row>
    <row r="180" spans="2:65" s="1" customFormat="1" ht="11.25">
      <c r="B180" s="33"/>
      <c r="D180" s="152" t="s">
        <v>316</v>
      </c>
      <c r="F180" s="153" t="s">
        <v>5826</v>
      </c>
      <c r="I180" s="154"/>
      <c r="L180" s="33"/>
      <c r="M180" s="155"/>
      <c r="T180" s="57"/>
      <c r="AT180" s="18" t="s">
        <v>316</v>
      </c>
      <c r="AU180" s="18" t="s">
        <v>163</v>
      </c>
    </row>
    <row r="181" spans="2:65" s="1" customFormat="1" ht="21.75" customHeight="1">
      <c r="B181" s="33"/>
      <c r="C181" s="177" t="s">
        <v>480</v>
      </c>
      <c r="D181" s="177" t="s">
        <v>390</v>
      </c>
      <c r="E181" s="178" t="s">
        <v>5828</v>
      </c>
      <c r="F181" s="179" t="s">
        <v>5829</v>
      </c>
      <c r="G181" s="180" t="s">
        <v>405</v>
      </c>
      <c r="H181" s="181">
        <v>4</v>
      </c>
      <c r="I181" s="182"/>
      <c r="J181" s="183">
        <f>ROUND(I181*H181,2)</f>
        <v>0</v>
      </c>
      <c r="K181" s="179" t="s">
        <v>313</v>
      </c>
      <c r="L181" s="184"/>
      <c r="M181" s="185" t="s">
        <v>1</v>
      </c>
      <c r="N181" s="186" t="s">
        <v>40</v>
      </c>
      <c r="P181" s="148">
        <f>O181*H181</f>
        <v>0</v>
      </c>
      <c r="Q181" s="148">
        <v>5.9999999999999995E-4</v>
      </c>
      <c r="R181" s="148">
        <f>Q181*H181</f>
        <v>2.3999999999999998E-3</v>
      </c>
      <c r="S181" s="148">
        <v>0</v>
      </c>
      <c r="T181" s="149">
        <f>S181*H181</f>
        <v>0</v>
      </c>
      <c r="AR181" s="150" t="s">
        <v>1169</v>
      </c>
      <c r="AT181" s="150" t="s">
        <v>390</v>
      </c>
      <c r="AU181" s="150" t="s">
        <v>163</v>
      </c>
      <c r="AY181" s="18" t="s">
        <v>307</v>
      </c>
      <c r="BE181" s="151">
        <f>IF(N181="základní",J181,0)</f>
        <v>0</v>
      </c>
      <c r="BF181" s="151">
        <f>IF(N181="snížená",J181,0)</f>
        <v>0</v>
      </c>
      <c r="BG181" s="151">
        <f>IF(N181="zákl. přenesená",J181,0)</f>
        <v>0</v>
      </c>
      <c r="BH181" s="151">
        <f>IF(N181="sníž. přenesená",J181,0)</f>
        <v>0</v>
      </c>
      <c r="BI181" s="151">
        <f>IF(N181="nulová",J181,0)</f>
        <v>0</v>
      </c>
      <c r="BJ181" s="18" t="s">
        <v>82</v>
      </c>
      <c r="BK181" s="151">
        <f>ROUND(I181*H181,2)</f>
        <v>0</v>
      </c>
      <c r="BL181" s="18" t="s">
        <v>1169</v>
      </c>
      <c r="BM181" s="150" t="s">
        <v>5830</v>
      </c>
    </row>
    <row r="182" spans="2:65" s="1" customFormat="1" ht="11.25">
      <c r="B182" s="33"/>
      <c r="D182" s="152" t="s">
        <v>316</v>
      </c>
      <c r="F182" s="153" t="s">
        <v>5829</v>
      </c>
      <c r="I182" s="154"/>
      <c r="L182" s="33"/>
      <c r="M182" s="155"/>
      <c r="T182" s="57"/>
      <c r="AT182" s="18" t="s">
        <v>316</v>
      </c>
      <c r="AU182" s="18" t="s">
        <v>163</v>
      </c>
    </row>
    <row r="183" spans="2:65" s="1" customFormat="1" ht="21.75" customHeight="1">
      <c r="B183" s="33"/>
      <c r="C183" s="177" t="s">
        <v>488</v>
      </c>
      <c r="D183" s="177" t="s">
        <v>390</v>
      </c>
      <c r="E183" s="178" t="s">
        <v>5831</v>
      </c>
      <c r="F183" s="179" t="s">
        <v>5832</v>
      </c>
      <c r="G183" s="180" t="s">
        <v>405</v>
      </c>
      <c r="H183" s="181">
        <v>1</v>
      </c>
      <c r="I183" s="182"/>
      <c r="J183" s="183">
        <f>ROUND(I183*H183,2)</f>
        <v>0</v>
      </c>
      <c r="K183" s="179" t="s">
        <v>313</v>
      </c>
      <c r="L183" s="184"/>
      <c r="M183" s="185" t="s">
        <v>1</v>
      </c>
      <c r="N183" s="186" t="s">
        <v>40</v>
      </c>
      <c r="P183" s="148">
        <f>O183*H183</f>
        <v>0</v>
      </c>
      <c r="Q183" s="148">
        <v>8.0000000000000004E-4</v>
      </c>
      <c r="R183" s="148">
        <f>Q183*H183</f>
        <v>8.0000000000000004E-4</v>
      </c>
      <c r="S183" s="148">
        <v>0</v>
      </c>
      <c r="T183" s="149">
        <f>S183*H183</f>
        <v>0</v>
      </c>
      <c r="AR183" s="150" t="s">
        <v>1169</v>
      </c>
      <c r="AT183" s="150" t="s">
        <v>390</v>
      </c>
      <c r="AU183" s="150" t="s">
        <v>163</v>
      </c>
      <c r="AY183" s="18" t="s">
        <v>307</v>
      </c>
      <c r="BE183" s="151">
        <f>IF(N183="základní",J183,0)</f>
        <v>0</v>
      </c>
      <c r="BF183" s="151">
        <f>IF(N183="snížená",J183,0)</f>
        <v>0</v>
      </c>
      <c r="BG183" s="151">
        <f>IF(N183="zákl. přenesená",J183,0)</f>
        <v>0</v>
      </c>
      <c r="BH183" s="151">
        <f>IF(N183="sníž. přenesená",J183,0)</f>
        <v>0</v>
      </c>
      <c r="BI183" s="151">
        <f>IF(N183="nulová",J183,0)</f>
        <v>0</v>
      </c>
      <c r="BJ183" s="18" t="s">
        <v>82</v>
      </c>
      <c r="BK183" s="151">
        <f>ROUND(I183*H183,2)</f>
        <v>0</v>
      </c>
      <c r="BL183" s="18" t="s">
        <v>1169</v>
      </c>
      <c r="BM183" s="150" t="s">
        <v>5833</v>
      </c>
    </row>
    <row r="184" spans="2:65" s="1" customFormat="1" ht="11.25">
      <c r="B184" s="33"/>
      <c r="D184" s="152" t="s">
        <v>316</v>
      </c>
      <c r="F184" s="153" t="s">
        <v>5832</v>
      </c>
      <c r="I184" s="154"/>
      <c r="L184" s="33"/>
      <c r="M184" s="155"/>
      <c r="T184" s="57"/>
      <c r="AT184" s="18" t="s">
        <v>316</v>
      </c>
      <c r="AU184" s="18" t="s">
        <v>163</v>
      </c>
    </row>
    <row r="185" spans="2:65" s="1" customFormat="1" ht="24.2" customHeight="1">
      <c r="B185" s="33"/>
      <c r="C185" s="139" t="s">
        <v>493</v>
      </c>
      <c r="D185" s="139" t="s">
        <v>309</v>
      </c>
      <c r="E185" s="140" t="s">
        <v>5834</v>
      </c>
      <c r="F185" s="141" t="s">
        <v>5835</v>
      </c>
      <c r="G185" s="142" t="s">
        <v>405</v>
      </c>
      <c r="H185" s="143">
        <v>1</v>
      </c>
      <c r="I185" s="144"/>
      <c r="J185" s="145">
        <f>ROUND(I185*H185,2)</f>
        <v>0</v>
      </c>
      <c r="K185" s="141" t="s">
        <v>313</v>
      </c>
      <c r="L185" s="33"/>
      <c r="M185" s="146" t="s">
        <v>1</v>
      </c>
      <c r="N185" s="147" t="s">
        <v>40</v>
      </c>
      <c r="P185" s="148">
        <f>O185*H185</f>
        <v>0</v>
      </c>
      <c r="Q185" s="148">
        <v>0</v>
      </c>
      <c r="R185" s="148">
        <f>Q185*H185</f>
        <v>0</v>
      </c>
      <c r="S185" s="148">
        <v>0</v>
      </c>
      <c r="T185" s="149">
        <f>S185*H185</f>
        <v>0</v>
      </c>
      <c r="AR185" s="150" t="s">
        <v>417</v>
      </c>
      <c r="AT185" s="150" t="s">
        <v>309</v>
      </c>
      <c r="AU185" s="150" t="s">
        <v>163</v>
      </c>
      <c r="AY185" s="18" t="s">
        <v>307</v>
      </c>
      <c r="BE185" s="151">
        <f>IF(N185="základní",J185,0)</f>
        <v>0</v>
      </c>
      <c r="BF185" s="151">
        <f>IF(N185="snížená",J185,0)</f>
        <v>0</v>
      </c>
      <c r="BG185" s="151">
        <f>IF(N185="zákl. přenesená",J185,0)</f>
        <v>0</v>
      </c>
      <c r="BH185" s="151">
        <f>IF(N185="sníž. přenesená",J185,0)</f>
        <v>0</v>
      </c>
      <c r="BI185" s="151">
        <f>IF(N185="nulová",J185,0)</f>
        <v>0</v>
      </c>
      <c r="BJ185" s="18" t="s">
        <v>82</v>
      </c>
      <c r="BK185" s="151">
        <f>ROUND(I185*H185,2)</f>
        <v>0</v>
      </c>
      <c r="BL185" s="18" t="s">
        <v>417</v>
      </c>
      <c r="BM185" s="150" t="s">
        <v>5836</v>
      </c>
    </row>
    <row r="186" spans="2:65" s="1" customFormat="1" ht="19.5">
      <c r="B186" s="33"/>
      <c r="D186" s="152" t="s">
        <v>316</v>
      </c>
      <c r="F186" s="153" t="s">
        <v>5837</v>
      </c>
      <c r="I186" s="154"/>
      <c r="L186" s="33"/>
      <c r="M186" s="155"/>
      <c r="T186" s="57"/>
      <c r="AT186" s="18" t="s">
        <v>316</v>
      </c>
      <c r="AU186" s="18" t="s">
        <v>163</v>
      </c>
    </row>
    <row r="187" spans="2:65" s="1" customFormat="1" ht="33" customHeight="1">
      <c r="B187" s="33"/>
      <c r="C187" s="177" t="s">
        <v>499</v>
      </c>
      <c r="D187" s="177" t="s">
        <v>390</v>
      </c>
      <c r="E187" s="178" t="s">
        <v>5838</v>
      </c>
      <c r="F187" s="179" t="s">
        <v>5839</v>
      </c>
      <c r="G187" s="180" t="s">
        <v>405</v>
      </c>
      <c r="H187" s="181">
        <v>1</v>
      </c>
      <c r="I187" s="182"/>
      <c r="J187" s="183">
        <f>ROUND(I187*H187,2)</f>
        <v>0</v>
      </c>
      <c r="K187" s="179" t="s">
        <v>1</v>
      </c>
      <c r="L187" s="184"/>
      <c r="M187" s="185" t="s">
        <v>1</v>
      </c>
      <c r="N187" s="186" t="s">
        <v>40</v>
      </c>
      <c r="P187" s="148">
        <f>O187*H187</f>
        <v>0</v>
      </c>
      <c r="Q187" s="148">
        <v>7.3200000000000001E-2</v>
      </c>
      <c r="R187" s="148">
        <f>Q187*H187</f>
        <v>7.3200000000000001E-2</v>
      </c>
      <c r="S187" s="148">
        <v>0</v>
      </c>
      <c r="T187" s="149">
        <f>S187*H187</f>
        <v>0</v>
      </c>
      <c r="AR187" s="150" t="s">
        <v>524</v>
      </c>
      <c r="AT187" s="150" t="s">
        <v>390</v>
      </c>
      <c r="AU187" s="150" t="s">
        <v>163</v>
      </c>
      <c r="AY187" s="18" t="s">
        <v>307</v>
      </c>
      <c r="BE187" s="151">
        <f>IF(N187="základní",J187,0)</f>
        <v>0</v>
      </c>
      <c r="BF187" s="151">
        <f>IF(N187="snížená",J187,0)</f>
        <v>0</v>
      </c>
      <c r="BG187" s="151">
        <f>IF(N187="zákl. přenesená",J187,0)</f>
        <v>0</v>
      </c>
      <c r="BH187" s="151">
        <f>IF(N187="sníž. přenesená",J187,0)</f>
        <v>0</v>
      </c>
      <c r="BI187" s="151">
        <f>IF(N187="nulová",J187,0)</f>
        <v>0</v>
      </c>
      <c r="BJ187" s="18" t="s">
        <v>82</v>
      </c>
      <c r="BK187" s="151">
        <f>ROUND(I187*H187,2)</f>
        <v>0</v>
      </c>
      <c r="BL187" s="18" t="s">
        <v>417</v>
      </c>
      <c r="BM187" s="150" t="s">
        <v>5840</v>
      </c>
    </row>
    <row r="188" spans="2:65" s="1" customFormat="1" ht="19.5">
      <c r="B188" s="33"/>
      <c r="D188" s="152" t="s">
        <v>316</v>
      </c>
      <c r="F188" s="153" t="s">
        <v>5841</v>
      </c>
      <c r="I188" s="154"/>
      <c r="L188" s="33"/>
      <c r="M188" s="155"/>
      <c r="T188" s="57"/>
      <c r="AT188" s="18" t="s">
        <v>316</v>
      </c>
      <c r="AU188" s="18" t="s">
        <v>163</v>
      </c>
    </row>
    <row r="189" spans="2:65" s="1" customFormat="1" ht="33" customHeight="1">
      <c r="B189" s="33"/>
      <c r="C189" s="139" t="s">
        <v>506</v>
      </c>
      <c r="D189" s="139" t="s">
        <v>309</v>
      </c>
      <c r="E189" s="140" t="s">
        <v>5842</v>
      </c>
      <c r="F189" s="141" t="s">
        <v>5843</v>
      </c>
      <c r="G189" s="142" t="s">
        <v>405</v>
      </c>
      <c r="H189" s="143">
        <v>1</v>
      </c>
      <c r="I189" s="144"/>
      <c r="J189" s="145">
        <f>ROUND(I189*H189,2)</f>
        <v>0</v>
      </c>
      <c r="K189" s="141" t="s">
        <v>313</v>
      </c>
      <c r="L189" s="33"/>
      <c r="M189" s="146" t="s">
        <v>1</v>
      </c>
      <c r="N189" s="147" t="s">
        <v>40</v>
      </c>
      <c r="P189" s="148">
        <f>O189*H189</f>
        <v>0</v>
      </c>
      <c r="Q189" s="148">
        <v>0</v>
      </c>
      <c r="R189" s="148">
        <f>Q189*H189</f>
        <v>0</v>
      </c>
      <c r="S189" s="148">
        <v>0</v>
      </c>
      <c r="T189" s="149">
        <f>S189*H189</f>
        <v>0</v>
      </c>
      <c r="AR189" s="150" t="s">
        <v>417</v>
      </c>
      <c r="AT189" s="150" t="s">
        <v>309</v>
      </c>
      <c r="AU189" s="150" t="s">
        <v>163</v>
      </c>
      <c r="AY189" s="18" t="s">
        <v>307</v>
      </c>
      <c r="BE189" s="151">
        <f>IF(N189="základní",J189,0)</f>
        <v>0</v>
      </c>
      <c r="BF189" s="151">
        <f>IF(N189="snížená",J189,0)</f>
        <v>0</v>
      </c>
      <c r="BG189" s="151">
        <f>IF(N189="zákl. přenesená",J189,0)</f>
        <v>0</v>
      </c>
      <c r="BH189" s="151">
        <f>IF(N189="sníž. přenesená",J189,0)</f>
        <v>0</v>
      </c>
      <c r="BI189" s="151">
        <f>IF(N189="nulová",J189,0)</f>
        <v>0</v>
      </c>
      <c r="BJ189" s="18" t="s">
        <v>82</v>
      </c>
      <c r="BK189" s="151">
        <f>ROUND(I189*H189,2)</f>
        <v>0</v>
      </c>
      <c r="BL189" s="18" t="s">
        <v>417</v>
      </c>
      <c r="BM189" s="150" t="s">
        <v>5844</v>
      </c>
    </row>
    <row r="190" spans="2:65" s="1" customFormat="1" ht="19.5">
      <c r="B190" s="33"/>
      <c r="D190" s="152" t="s">
        <v>316</v>
      </c>
      <c r="F190" s="153" t="s">
        <v>5845</v>
      </c>
      <c r="I190" s="154"/>
      <c r="L190" s="33"/>
      <c r="M190" s="155"/>
      <c r="T190" s="57"/>
      <c r="AT190" s="18" t="s">
        <v>316</v>
      </c>
      <c r="AU190" s="18" t="s">
        <v>163</v>
      </c>
    </row>
    <row r="191" spans="2:65" s="1" customFormat="1" ht="16.5" customHeight="1">
      <c r="B191" s="33"/>
      <c r="C191" s="177" t="s">
        <v>511</v>
      </c>
      <c r="D191" s="177" t="s">
        <v>390</v>
      </c>
      <c r="E191" s="178" t="s">
        <v>5846</v>
      </c>
      <c r="F191" s="179" t="s">
        <v>5847</v>
      </c>
      <c r="G191" s="180" t="s">
        <v>405</v>
      </c>
      <c r="H191" s="181">
        <v>1</v>
      </c>
      <c r="I191" s="182"/>
      <c r="J191" s="183">
        <f>ROUND(I191*H191,2)</f>
        <v>0</v>
      </c>
      <c r="K191" s="179" t="s">
        <v>313</v>
      </c>
      <c r="L191" s="184"/>
      <c r="M191" s="185" t="s">
        <v>1</v>
      </c>
      <c r="N191" s="186" t="s">
        <v>40</v>
      </c>
      <c r="P191" s="148">
        <f>O191*H191</f>
        <v>0</v>
      </c>
      <c r="Q191" s="148">
        <v>2.0999999999999999E-3</v>
      </c>
      <c r="R191" s="148">
        <f>Q191*H191</f>
        <v>2.0999999999999999E-3</v>
      </c>
      <c r="S191" s="148">
        <v>0</v>
      </c>
      <c r="T191" s="149">
        <f>S191*H191</f>
        <v>0</v>
      </c>
      <c r="AR191" s="150" t="s">
        <v>524</v>
      </c>
      <c r="AT191" s="150" t="s">
        <v>390</v>
      </c>
      <c r="AU191" s="150" t="s">
        <v>163</v>
      </c>
      <c r="AY191" s="18" t="s">
        <v>307</v>
      </c>
      <c r="BE191" s="151">
        <f>IF(N191="základní",J191,0)</f>
        <v>0</v>
      </c>
      <c r="BF191" s="151">
        <f>IF(N191="snížená",J191,0)</f>
        <v>0</v>
      </c>
      <c r="BG191" s="151">
        <f>IF(N191="zákl. přenesená",J191,0)</f>
        <v>0</v>
      </c>
      <c r="BH191" s="151">
        <f>IF(N191="sníž. přenesená",J191,0)</f>
        <v>0</v>
      </c>
      <c r="BI191" s="151">
        <f>IF(N191="nulová",J191,0)</f>
        <v>0</v>
      </c>
      <c r="BJ191" s="18" t="s">
        <v>82</v>
      </c>
      <c r="BK191" s="151">
        <f>ROUND(I191*H191,2)</f>
        <v>0</v>
      </c>
      <c r="BL191" s="18" t="s">
        <v>417</v>
      </c>
      <c r="BM191" s="150" t="s">
        <v>5848</v>
      </c>
    </row>
    <row r="192" spans="2:65" s="1" customFormat="1" ht="11.25">
      <c r="B192" s="33"/>
      <c r="D192" s="152" t="s">
        <v>316</v>
      </c>
      <c r="F192" s="153" t="s">
        <v>5847</v>
      </c>
      <c r="I192" s="154"/>
      <c r="L192" s="33"/>
      <c r="M192" s="155"/>
      <c r="T192" s="57"/>
      <c r="AT192" s="18" t="s">
        <v>316</v>
      </c>
      <c r="AU192" s="18" t="s">
        <v>163</v>
      </c>
    </row>
    <row r="193" spans="2:65" s="1" customFormat="1" ht="19.5">
      <c r="B193" s="33"/>
      <c r="D193" s="152" t="s">
        <v>357</v>
      </c>
      <c r="F193" s="176" t="s">
        <v>5849</v>
      </c>
      <c r="I193" s="154"/>
      <c r="L193" s="33"/>
      <c r="M193" s="155"/>
      <c r="T193" s="57"/>
      <c r="AT193" s="18" t="s">
        <v>357</v>
      </c>
      <c r="AU193" s="18" t="s">
        <v>163</v>
      </c>
    </row>
    <row r="194" spans="2:65" s="1" customFormat="1" ht="33" customHeight="1">
      <c r="B194" s="33"/>
      <c r="C194" s="139" t="s">
        <v>518</v>
      </c>
      <c r="D194" s="139" t="s">
        <v>309</v>
      </c>
      <c r="E194" s="140" t="s">
        <v>5850</v>
      </c>
      <c r="F194" s="141" t="s">
        <v>5851</v>
      </c>
      <c r="G194" s="142" t="s">
        <v>405</v>
      </c>
      <c r="H194" s="143">
        <v>15</v>
      </c>
      <c r="I194" s="144"/>
      <c r="J194" s="145">
        <f>ROUND(I194*H194,2)</f>
        <v>0</v>
      </c>
      <c r="K194" s="141" t="s">
        <v>313</v>
      </c>
      <c r="L194" s="33"/>
      <c r="M194" s="146" t="s">
        <v>1</v>
      </c>
      <c r="N194" s="147" t="s">
        <v>40</v>
      </c>
      <c r="P194" s="148">
        <f>O194*H194</f>
        <v>0</v>
      </c>
      <c r="Q194" s="148">
        <v>0</v>
      </c>
      <c r="R194" s="148">
        <f>Q194*H194</f>
        <v>0</v>
      </c>
      <c r="S194" s="148">
        <v>0</v>
      </c>
      <c r="T194" s="149">
        <f>S194*H194</f>
        <v>0</v>
      </c>
      <c r="AR194" s="150" t="s">
        <v>417</v>
      </c>
      <c r="AT194" s="150" t="s">
        <v>309</v>
      </c>
      <c r="AU194" s="150" t="s">
        <v>163</v>
      </c>
      <c r="AY194" s="18" t="s">
        <v>307</v>
      </c>
      <c r="BE194" s="151">
        <f>IF(N194="základní",J194,0)</f>
        <v>0</v>
      </c>
      <c r="BF194" s="151">
        <f>IF(N194="snížená",J194,0)</f>
        <v>0</v>
      </c>
      <c r="BG194" s="151">
        <f>IF(N194="zákl. přenesená",J194,0)</f>
        <v>0</v>
      </c>
      <c r="BH194" s="151">
        <f>IF(N194="sníž. přenesená",J194,0)</f>
        <v>0</v>
      </c>
      <c r="BI194" s="151">
        <f>IF(N194="nulová",J194,0)</f>
        <v>0</v>
      </c>
      <c r="BJ194" s="18" t="s">
        <v>82</v>
      </c>
      <c r="BK194" s="151">
        <f>ROUND(I194*H194,2)</f>
        <v>0</v>
      </c>
      <c r="BL194" s="18" t="s">
        <v>417</v>
      </c>
      <c r="BM194" s="150" t="s">
        <v>5852</v>
      </c>
    </row>
    <row r="195" spans="2:65" s="1" customFormat="1" ht="19.5">
      <c r="B195" s="33"/>
      <c r="D195" s="152" t="s">
        <v>316</v>
      </c>
      <c r="F195" s="153" t="s">
        <v>5853</v>
      </c>
      <c r="I195" s="154"/>
      <c r="L195" s="33"/>
      <c r="M195" s="155"/>
      <c r="T195" s="57"/>
      <c r="AT195" s="18" t="s">
        <v>316</v>
      </c>
      <c r="AU195" s="18" t="s">
        <v>163</v>
      </c>
    </row>
    <row r="196" spans="2:65" s="1" customFormat="1" ht="16.5" customHeight="1">
      <c r="B196" s="33"/>
      <c r="C196" s="177" t="s">
        <v>524</v>
      </c>
      <c r="D196" s="177" t="s">
        <v>390</v>
      </c>
      <c r="E196" s="178" t="s">
        <v>5854</v>
      </c>
      <c r="F196" s="179" t="s">
        <v>5855</v>
      </c>
      <c r="G196" s="180" t="s">
        <v>405</v>
      </c>
      <c r="H196" s="181">
        <v>8</v>
      </c>
      <c r="I196" s="182"/>
      <c r="J196" s="183">
        <f>ROUND(I196*H196,2)</f>
        <v>0</v>
      </c>
      <c r="K196" s="179" t="s">
        <v>313</v>
      </c>
      <c r="L196" s="184"/>
      <c r="M196" s="185" t="s">
        <v>1</v>
      </c>
      <c r="N196" s="186" t="s">
        <v>40</v>
      </c>
      <c r="P196" s="148">
        <f>O196*H196</f>
        <v>0</v>
      </c>
      <c r="Q196" s="148">
        <v>4.0000000000000002E-4</v>
      </c>
      <c r="R196" s="148">
        <f>Q196*H196</f>
        <v>3.2000000000000002E-3</v>
      </c>
      <c r="S196" s="148">
        <v>0</v>
      </c>
      <c r="T196" s="149">
        <f>S196*H196</f>
        <v>0</v>
      </c>
      <c r="AR196" s="150" t="s">
        <v>1169</v>
      </c>
      <c r="AT196" s="150" t="s">
        <v>390</v>
      </c>
      <c r="AU196" s="150" t="s">
        <v>163</v>
      </c>
      <c r="AY196" s="18" t="s">
        <v>307</v>
      </c>
      <c r="BE196" s="151">
        <f>IF(N196="základní",J196,0)</f>
        <v>0</v>
      </c>
      <c r="BF196" s="151">
        <f>IF(N196="snížená",J196,0)</f>
        <v>0</v>
      </c>
      <c r="BG196" s="151">
        <f>IF(N196="zákl. přenesená",J196,0)</f>
        <v>0</v>
      </c>
      <c r="BH196" s="151">
        <f>IF(N196="sníž. přenesená",J196,0)</f>
        <v>0</v>
      </c>
      <c r="BI196" s="151">
        <f>IF(N196="nulová",J196,0)</f>
        <v>0</v>
      </c>
      <c r="BJ196" s="18" t="s">
        <v>82</v>
      </c>
      <c r="BK196" s="151">
        <f>ROUND(I196*H196,2)</f>
        <v>0</v>
      </c>
      <c r="BL196" s="18" t="s">
        <v>1169</v>
      </c>
      <c r="BM196" s="150" t="s">
        <v>5856</v>
      </c>
    </row>
    <row r="197" spans="2:65" s="1" customFormat="1" ht="11.25">
      <c r="B197" s="33"/>
      <c r="D197" s="152" t="s">
        <v>316</v>
      </c>
      <c r="F197" s="153" t="s">
        <v>5855</v>
      </c>
      <c r="I197" s="154"/>
      <c r="L197" s="33"/>
      <c r="M197" s="155"/>
      <c r="T197" s="57"/>
      <c r="AT197" s="18" t="s">
        <v>316</v>
      </c>
      <c r="AU197" s="18" t="s">
        <v>163</v>
      </c>
    </row>
    <row r="198" spans="2:65" s="1" customFormat="1" ht="16.5" customHeight="1">
      <c r="B198" s="33"/>
      <c r="C198" s="177" t="s">
        <v>533</v>
      </c>
      <c r="D198" s="177" t="s">
        <v>390</v>
      </c>
      <c r="E198" s="178" t="s">
        <v>5857</v>
      </c>
      <c r="F198" s="179" t="s">
        <v>5858</v>
      </c>
      <c r="G198" s="180" t="s">
        <v>405</v>
      </c>
      <c r="H198" s="181">
        <v>2</v>
      </c>
      <c r="I198" s="182"/>
      <c r="J198" s="183">
        <f>ROUND(I198*H198,2)</f>
        <v>0</v>
      </c>
      <c r="K198" s="179" t="s">
        <v>313</v>
      </c>
      <c r="L198" s="184"/>
      <c r="M198" s="185" t="s">
        <v>1</v>
      </c>
      <c r="N198" s="186" t="s">
        <v>40</v>
      </c>
      <c r="P198" s="148">
        <f>O198*H198</f>
        <v>0</v>
      </c>
      <c r="Q198" s="148">
        <v>5.9999999999999995E-4</v>
      </c>
      <c r="R198" s="148">
        <f>Q198*H198</f>
        <v>1.1999999999999999E-3</v>
      </c>
      <c r="S198" s="148">
        <v>0</v>
      </c>
      <c r="T198" s="149">
        <f>S198*H198</f>
        <v>0</v>
      </c>
      <c r="AR198" s="150" t="s">
        <v>524</v>
      </c>
      <c r="AT198" s="150" t="s">
        <v>390</v>
      </c>
      <c r="AU198" s="150" t="s">
        <v>163</v>
      </c>
      <c r="AY198" s="18" t="s">
        <v>307</v>
      </c>
      <c r="BE198" s="151">
        <f>IF(N198="základní",J198,0)</f>
        <v>0</v>
      </c>
      <c r="BF198" s="151">
        <f>IF(N198="snížená",J198,0)</f>
        <v>0</v>
      </c>
      <c r="BG198" s="151">
        <f>IF(N198="zákl. přenesená",J198,0)</f>
        <v>0</v>
      </c>
      <c r="BH198" s="151">
        <f>IF(N198="sníž. přenesená",J198,0)</f>
        <v>0</v>
      </c>
      <c r="BI198" s="151">
        <f>IF(N198="nulová",J198,0)</f>
        <v>0</v>
      </c>
      <c r="BJ198" s="18" t="s">
        <v>82</v>
      </c>
      <c r="BK198" s="151">
        <f>ROUND(I198*H198,2)</f>
        <v>0</v>
      </c>
      <c r="BL198" s="18" t="s">
        <v>417</v>
      </c>
      <c r="BM198" s="150" t="s">
        <v>5859</v>
      </c>
    </row>
    <row r="199" spans="2:65" s="1" customFormat="1" ht="11.25">
      <c r="B199" s="33"/>
      <c r="D199" s="152" t="s">
        <v>316</v>
      </c>
      <c r="F199" s="153" t="s">
        <v>5858</v>
      </c>
      <c r="I199" s="154"/>
      <c r="L199" s="33"/>
      <c r="M199" s="155"/>
      <c r="T199" s="57"/>
      <c r="AT199" s="18" t="s">
        <v>316</v>
      </c>
      <c r="AU199" s="18" t="s">
        <v>163</v>
      </c>
    </row>
    <row r="200" spans="2:65" s="1" customFormat="1" ht="16.5" customHeight="1">
      <c r="B200" s="33"/>
      <c r="C200" s="177" t="s">
        <v>560</v>
      </c>
      <c r="D200" s="177" t="s">
        <v>390</v>
      </c>
      <c r="E200" s="178" t="s">
        <v>5860</v>
      </c>
      <c r="F200" s="179" t="s">
        <v>5861</v>
      </c>
      <c r="G200" s="180" t="s">
        <v>405</v>
      </c>
      <c r="H200" s="181">
        <v>4</v>
      </c>
      <c r="I200" s="182"/>
      <c r="J200" s="183">
        <f>ROUND(I200*H200,2)</f>
        <v>0</v>
      </c>
      <c r="K200" s="179" t="s">
        <v>313</v>
      </c>
      <c r="L200" s="184"/>
      <c r="M200" s="185" t="s">
        <v>1</v>
      </c>
      <c r="N200" s="186" t="s">
        <v>40</v>
      </c>
      <c r="P200" s="148">
        <f>O200*H200</f>
        <v>0</v>
      </c>
      <c r="Q200" s="148">
        <v>1E-3</v>
      </c>
      <c r="R200" s="148">
        <f>Q200*H200</f>
        <v>4.0000000000000001E-3</v>
      </c>
      <c r="S200" s="148">
        <v>0</v>
      </c>
      <c r="T200" s="149">
        <f>S200*H200</f>
        <v>0</v>
      </c>
      <c r="AR200" s="150" t="s">
        <v>524</v>
      </c>
      <c r="AT200" s="150" t="s">
        <v>390</v>
      </c>
      <c r="AU200" s="150" t="s">
        <v>163</v>
      </c>
      <c r="AY200" s="18" t="s">
        <v>307</v>
      </c>
      <c r="BE200" s="151">
        <f>IF(N200="základní",J200,0)</f>
        <v>0</v>
      </c>
      <c r="BF200" s="151">
        <f>IF(N200="snížená",J200,0)</f>
        <v>0</v>
      </c>
      <c r="BG200" s="151">
        <f>IF(N200="zákl. přenesená",J200,0)</f>
        <v>0</v>
      </c>
      <c r="BH200" s="151">
        <f>IF(N200="sníž. přenesená",J200,0)</f>
        <v>0</v>
      </c>
      <c r="BI200" s="151">
        <f>IF(N200="nulová",J200,0)</f>
        <v>0</v>
      </c>
      <c r="BJ200" s="18" t="s">
        <v>82</v>
      </c>
      <c r="BK200" s="151">
        <f>ROUND(I200*H200,2)</f>
        <v>0</v>
      </c>
      <c r="BL200" s="18" t="s">
        <v>417</v>
      </c>
      <c r="BM200" s="150" t="s">
        <v>5862</v>
      </c>
    </row>
    <row r="201" spans="2:65" s="1" customFormat="1" ht="11.25">
      <c r="B201" s="33"/>
      <c r="D201" s="152" t="s">
        <v>316</v>
      </c>
      <c r="F201" s="153" t="s">
        <v>5861</v>
      </c>
      <c r="I201" s="154"/>
      <c r="L201" s="33"/>
      <c r="M201" s="155"/>
      <c r="T201" s="57"/>
      <c r="AT201" s="18" t="s">
        <v>316</v>
      </c>
      <c r="AU201" s="18" t="s">
        <v>163</v>
      </c>
    </row>
    <row r="202" spans="2:65" s="1" customFormat="1" ht="16.5" customHeight="1">
      <c r="B202" s="33"/>
      <c r="C202" s="177" t="s">
        <v>571</v>
      </c>
      <c r="D202" s="177" t="s">
        <v>390</v>
      </c>
      <c r="E202" s="178" t="s">
        <v>5863</v>
      </c>
      <c r="F202" s="179" t="s">
        <v>5864</v>
      </c>
      <c r="G202" s="180" t="s">
        <v>405</v>
      </c>
      <c r="H202" s="181">
        <v>1</v>
      </c>
      <c r="I202" s="182"/>
      <c r="J202" s="183">
        <f>ROUND(I202*H202,2)</f>
        <v>0</v>
      </c>
      <c r="K202" s="179" t="s">
        <v>313</v>
      </c>
      <c r="L202" s="184"/>
      <c r="M202" s="185" t="s">
        <v>1</v>
      </c>
      <c r="N202" s="186" t="s">
        <v>40</v>
      </c>
      <c r="P202" s="148">
        <f>O202*H202</f>
        <v>0</v>
      </c>
      <c r="Q202" s="148">
        <v>1.4E-3</v>
      </c>
      <c r="R202" s="148">
        <f>Q202*H202</f>
        <v>1.4E-3</v>
      </c>
      <c r="S202" s="148">
        <v>0</v>
      </c>
      <c r="T202" s="149">
        <f>S202*H202</f>
        <v>0</v>
      </c>
      <c r="AR202" s="150" t="s">
        <v>524</v>
      </c>
      <c r="AT202" s="150" t="s">
        <v>390</v>
      </c>
      <c r="AU202" s="150" t="s">
        <v>163</v>
      </c>
      <c r="AY202" s="18" t="s">
        <v>307</v>
      </c>
      <c r="BE202" s="151">
        <f>IF(N202="základní",J202,0)</f>
        <v>0</v>
      </c>
      <c r="BF202" s="151">
        <f>IF(N202="snížená",J202,0)</f>
        <v>0</v>
      </c>
      <c r="BG202" s="151">
        <f>IF(N202="zákl. přenesená",J202,0)</f>
        <v>0</v>
      </c>
      <c r="BH202" s="151">
        <f>IF(N202="sníž. přenesená",J202,0)</f>
        <v>0</v>
      </c>
      <c r="BI202" s="151">
        <f>IF(N202="nulová",J202,0)</f>
        <v>0</v>
      </c>
      <c r="BJ202" s="18" t="s">
        <v>82</v>
      </c>
      <c r="BK202" s="151">
        <f>ROUND(I202*H202,2)</f>
        <v>0</v>
      </c>
      <c r="BL202" s="18" t="s">
        <v>417</v>
      </c>
      <c r="BM202" s="150" t="s">
        <v>5865</v>
      </c>
    </row>
    <row r="203" spans="2:65" s="1" customFormat="1" ht="11.25">
      <c r="B203" s="33"/>
      <c r="D203" s="152" t="s">
        <v>316</v>
      </c>
      <c r="F203" s="153" t="s">
        <v>5864</v>
      </c>
      <c r="I203" s="154"/>
      <c r="L203" s="33"/>
      <c r="M203" s="155"/>
      <c r="T203" s="57"/>
      <c r="AT203" s="18" t="s">
        <v>316</v>
      </c>
      <c r="AU203" s="18" t="s">
        <v>163</v>
      </c>
    </row>
    <row r="204" spans="2:65" s="1" customFormat="1" ht="24.2" customHeight="1">
      <c r="B204" s="33"/>
      <c r="C204" s="139" t="s">
        <v>576</v>
      </c>
      <c r="D204" s="139" t="s">
        <v>309</v>
      </c>
      <c r="E204" s="140" t="s">
        <v>5866</v>
      </c>
      <c r="F204" s="141" t="s">
        <v>5867</v>
      </c>
      <c r="G204" s="142" t="s">
        <v>405</v>
      </c>
      <c r="H204" s="143">
        <v>2</v>
      </c>
      <c r="I204" s="144"/>
      <c r="J204" s="145">
        <f>ROUND(I204*H204,2)</f>
        <v>0</v>
      </c>
      <c r="K204" s="141" t="s">
        <v>313</v>
      </c>
      <c r="L204" s="33"/>
      <c r="M204" s="146" t="s">
        <v>1</v>
      </c>
      <c r="N204" s="147" t="s">
        <v>40</v>
      </c>
      <c r="P204" s="148">
        <f>O204*H204</f>
        <v>0</v>
      </c>
      <c r="Q204" s="148">
        <v>0</v>
      </c>
      <c r="R204" s="148">
        <f>Q204*H204</f>
        <v>0</v>
      </c>
      <c r="S204" s="148">
        <v>0</v>
      </c>
      <c r="T204" s="149">
        <f>S204*H204</f>
        <v>0</v>
      </c>
      <c r="AR204" s="150" t="s">
        <v>417</v>
      </c>
      <c r="AT204" s="150" t="s">
        <v>309</v>
      </c>
      <c r="AU204" s="150" t="s">
        <v>163</v>
      </c>
      <c r="AY204" s="18" t="s">
        <v>307</v>
      </c>
      <c r="BE204" s="151">
        <f>IF(N204="základní",J204,0)</f>
        <v>0</v>
      </c>
      <c r="BF204" s="151">
        <f>IF(N204="snížená",J204,0)</f>
        <v>0</v>
      </c>
      <c r="BG204" s="151">
        <f>IF(N204="zákl. přenesená",J204,0)</f>
        <v>0</v>
      </c>
      <c r="BH204" s="151">
        <f>IF(N204="sníž. přenesená",J204,0)</f>
        <v>0</v>
      </c>
      <c r="BI204" s="151">
        <f>IF(N204="nulová",J204,0)</f>
        <v>0</v>
      </c>
      <c r="BJ204" s="18" t="s">
        <v>82</v>
      </c>
      <c r="BK204" s="151">
        <f>ROUND(I204*H204,2)</f>
        <v>0</v>
      </c>
      <c r="BL204" s="18" t="s">
        <v>417</v>
      </c>
      <c r="BM204" s="150" t="s">
        <v>5868</v>
      </c>
    </row>
    <row r="205" spans="2:65" s="1" customFormat="1" ht="19.5">
      <c r="B205" s="33"/>
      <c r="D205" s="152" t="s">
        <v>316</v>
      </c>
      <c r="F205" s="153" t="s">
        <v>5869</v>
      </c>
      <c r="I205" s="154"/>
      <c r="L205" s="33"/>
      <c r="M205" s="155"/>
      <c r="T205" s="57"/>
      <c r="AT205" s="18" t="s">
        <v>316</v>
      </c>
      <c r="AU205" s="18" t="s">
        <v>163</v>
      </c>
    </row>
    <row r="206" spans="2:65" s="1" customFormat="1" ht="24.2" customHeight="1">
      <c r="B206" s="33"/>
      <c r="C206" s="177" t="s">
        <v>581</v>
      </c>
      <c r="D206" s="177" t="s">
        <v>390</v>
      </c>
      <c r="E206" s="178" t="s">
        <v>5870</v>
      </c>
      <c r="F206" s="179" t="s">
        <v>5871</v>
      </c>
      <c r="G206" s="180" t="s">
        <v>405</v>
      </c>
      <c r="H206" s="181">
        <v>2</v>
      </c>
      <c r="I206" s="182"/>
      <c r="J206" s="183">
        <f>ROUND(I206*H206,2)</f>
        <v>0</v>
      </c>
      <c r="K206" s="179" t="s">
        <v>1</v>
      </c>
      <c r="L206" s="184"/>
      <c r="M206" s="185" t="s">
        <v>1</v>
      </c>
      <c r="N206" s="186" t="s">
        <v>40</v>
      </c>
      <c r="P206" s="148">
        <f>O206*H206</f>
        <v>0</v>
      </c>
      <c r="Q206" s="148">
        <v>6.3E-3</v>
      </c>
      <c r="R206" s="148">
        <f>Q206*H206</f>
        <v>1.26E-2</v>
      </c>
      <c r="S206" s="148">
        <v>0</v>
      </c>
      <c r="T206" s="149">
        <f>S206*H206</f>
        <v>0</v>
      </c>
      <c r="AR206" s="150" t="s">
        <v>524</v>
      </c>
      <c r="AT206" s="150" t="s">
        <v>390</v>
      </c>
      <c r="AU206" s="150" t="s">
        <v>163</v>
      </c>
      <c r="AY206" s="18" t="s">
        <v>307</v>
      </c>
      <c r="BE206" s="151">
        <f>IF(N206="základní",J206,0)</f>
        <v>0</v>
      </c>
      <c r="BF206" s="151">
        <f>IF(N206="snížená",J206,0)</f>
        <v>0</v>
      </c>
      <c r="BG206" s="151">
        <f>IF(N206="zákl. přenesená",J206,0)</f>
        <v>0</v>
      </c>
      <c r="BH206" s="151">
        <f>IF(N206="sníž. přenesená",J206,0)</f>
        <v>0</v>
      </c>
      <c r="BI206" s="151">
        <f>IF(N206="nulová",J206,0)</f>
        <v>0</v>
      </c>
      <c r="BJ206" s="18" t="s">
        <v>82</v>
      </c>
      <c r="BK206" s="151">
        <f>ROUND(I206*H206,2)</f>
        <v>0</v>
      </c>
      <c r="BL206" s="18" t="s">
        <v>417</v>
      </c>
      <c r="BM206" s="150" t="s">
        <v>5872</v>
      </c>
    </row>
    <row r="207" spans="2:65" s="1" customFormat="1" ht="19.5">
      <c r="B207" s="33"/>
      <c r="D207" s="152" t="s">
        <v>316</v>
      </c>
      <c r="F207" s="153" t="s">
        <v>5871</v>
      </c>
      <c r="I207" s="154"/>
      <c r="L207" s="33"/>
      <c r="M207" s="155"/>
      <c r="T207" s="57"/>
      <c r="AT207" s="18" t="s">
        <v>316</v>
      </c>
      <c r="AU207" s="18" t="s">
        <v>163</v>
      </c>
    </row>
    <row r="208" spans="2:65" s="1" customFormat="1" ht="24.2" customHeight="1">
      <c r="B208" s="33"/>
      <c r="C208" s="177" t="s">
        <v>588</v>
      </c>
      <c r="D208" s="177" t="s">
        <v>390</v>
      </c>
      <c r="E208" s="178" t="s">
        <v>5873</v>
      </c>
      <c r="F208" s="179" t="s">
        <v>5874</v>
      </c>
      <c r="G208" s="180" t="s">
        <v>405</v>
      </c>
      <c r="H208" s="181">
        <v>2</v>
      </c>
      <c r="I208" s="182"/>
      <c r="J208" s="183">
        <f>ROUND(I208*H208,2)</f>
        <v>0</v>
      </c>
      <c r="K208" s="179" t="s">
        <v>1</v>
      </c>
      <c r="L208" s="184"/>
      <c r="M208" s="185" t="s">
        <v>1</v>
      </c>
      <c r="N208" s="186" t="s">
        <v>40</v>
      </c>
      <c r="P208" s="148">
        <f>O208*H208</f>
        <v>0</v>
      </c>
      <c r="Q208" s="148">
        <v>8.0000000000000004E-4</v>
      </c>
      <c r="R208" s="148">
        <f>Q208*H208</f>
        <v>1.6000000000000001E-3</v>
      </c>
      <c r="S208" s="148">
        <v>0</v>
      </c>
      <c r="T208" s="149">
        <f>S208*H208</f>
        <v>0</v>
      </c>
      <c r="AR208" s="150" t="s">
        <v>524</v>
      </c>
      <c r="AT208" s="150" t="s">
        <v>390</v>
      </c>
      <c r="AU208" s="150" t="s">
        <v>163</v>
      </c>
      <c r="AY208" s="18" t="s">
        <v>307</v>
      </c>
      <c r="BE208" s="151">
        <f>IF(N208="základní",J208,0)</f>
        <v>0</v>
      </c>
      <c r="BF208" s="151">
        <f>IF(N208="snížená",J208,0)</f>
        <v>0</v>
      </c>
      <c r="BG208" s="151">
        <f>IF(N208="zákl. přenesená",J208,0)</f>
        <v>0</v>
      </c>
      <c r="BH208" s="151">
        <f>IF(N208="sníž. přenesená",J208,0)</f>
        <v>0</v>
      </c>
      <c r="BI208" s="151">
        <f>IF(N208="nulová",J208,0)</f>
        <v>0</v>
      </c>
      <c r="BJ208" s="18" t="s">
        <v>82</v>
      </c>
      <c r="BK208" s="151">
        <f>ROUND(I208*H208,2)</f>
        <v>0</v>
      </c>
      <c r="BL208" s="18" t="s">
        <v>417</v>
      </c>
      <c r="BM208" s="150" t="s">
        <v>5875</v>
      </c>
    </row>
    <row r="209" spans="2:65" s="1" customFormat="1" ht="19.5">
      <c r="B209" s="33"/>
      <c r="D209" s="152" t="s">
        <v>316</v>
      </c>
      <c r="F209" s="153" t="s">
        <v>5874</v>
      </c>
      <c r="I209" s="154"/>
      <c r="L209" s="33"/>
      <c r="M209" s="155"/>
      <c r="T209" s="57"/>
      <c r="AT209" s="18" t="s">
        <v>316</v>
      </c>
      <c r="AU209" s="18" t="s">
        <v>163</v>
      </c>
    </row>
    <row r="210" spans="2:65" s="1" customFormat="1" ht="33" customHeight="1">
      <c r="B210" s="33"/>
      <c r="C210" s="139" t="s">
        <v>596</v>
      </c>
      <c r="D210" s="139" t="s">
        <v>309</v>
      </c>
      <c r="E210" s="140" t="s">
        <v>5876</v>
      </c>
      <c r="F210" s="141" t="s">
        <v>5877</v>
      </c>
      <c r="G210" s="142" t="s">
        <v>405</v>
      </c>
      <c r="H210" s="143">
        <v>2</v>
      </c>
      <c r="I210" s="144"/>
      <c r="J210" s="145">
        <f>ROUND(I210*H210,2)</f>
        <v>0</v>
      </c>
      <c r="K210" s="141" t="s">
        <v>313</v>
      </c>
      <c r="L210" s="33"/>
      <c r="M210" s="146" t="s">
        <v>1</v>
      </c>
      <c r="N210" s="147" t="s">
        <v>40</v>
      </c>
      <c r="P210" s="148">
        <f>O210*H210</f>
        <v>0</v>
      </c>
      <c r="Q210" s="148">
        <v>0</v>
      </c>
      <c r="R210" s="148">
        <f>Q210*H210</f>
        <v>0</v>
      </c>
      <c r="S210" s="148">
        <v>0</v>
      </c>
      <c r="T210" s="149">
        <f>S210*H210</f>
        <v>0</v>
      </c>
      <c r="AR210" s="150" t="s">
        <v>417</v>
      </c>
      <c r="AT210" s="150" t="s">
        <v>309</v>
      </c>
      <c r="AU210" s="150" t="s">
        <v>163</v>
      </c>
      <c r="AY210" s="18" t="s">
        <v>307</v>
      </c>
      <c r="BE210" s="151">
        <f>IF(N210="základní",J210,0)</f>
        <v>0</v>
      </c>
      <c r="BF210" s="151">
        <f>IF(N210="snížená",J210,0)</f>
        <v>0</v>
      </c>
      <c r="BG210" s="151">
        <f>IF(N210="zákl. přenesená",J210,0)</f>
        <v>0</v>
      </c>
      <c r="BH210" s="151">
        <f>IF(N210="sníž. přenesená",J210,0)</f>
        <v>0</v>
      </c>
      <c r="BI210" s="151">
        <f>IF(N210="nulová",J210,0)</f>
        <v>0</v>
      </c>
      <c r="BJ210" s="18" t="s">
        <v>82</v>
      </c>
      <c r="BK210" s="151">
        <f>ROUND(I210*H210,2)</f>
        <v>0</v>
      </c>
      <c r="BL210" s="18" t="s">
        <v>417</v>
      </c>
      <c r="BM210" s="150" t="s">
        <v>5878</v>
      </c>
    </row>
    <row r="211" spans="2:65" s="1" customFormat="1" ht="19.5">
      <c r="B211" s="33"/>
      <c r="D211" s="152" t="s">
        <v>316</v>
      </c>
      <c r="F211" s="153" t="s">
        <v>5879</v>
      </c>
      <c r="I211" s="154"/>
      <c r="L211" s="33"/>
      <c r="M211" s="155"/>
      <c r="T211" s="57"/>
      <c r="AT211" s="18" t="s">
        <v>316</v>
      </c>
      <c r="AU211" s="18" t="s">
        <v>163</v>
      </c>
    </row>
    <row r="212" spans="2:65" s="1" customFormat="1" ht="24.2" customHeight="1">
      <c r="B212" s="33"/>
      <c r="C212" s="177" t="s">
        <v>603</v>
      </c>
      <c r="D212" s="177" t="s">
        <v>390</v>
      </c>
      <c r="E212" s="178" t="s">
        <v>5880</v>
      </c>
      <c r="F212" s="179" t="s">
        <v>5881</v>
      </c>
      <c r="G212" s="180" t="s">
        <v>405</v>
      </c>
      <c r="H212" s="181">
        <v>1</v>
      </c>
      <c r="I212" s="182"/>
      <c r="J212" s="183">
        <f>ROUND(I212*H212,2)</f>
        <v>0</v>
      </c>
      <c r="K212" s="179" t="s">
        <v>1</v>
      </c>
      <c r="L212" s="184"/>
      <c r="M212" s="185" t="s">
        <v>1</v>
      </c>
      <c r="N212" s="186" t="s">
        <v>40</v>
      </c>
      <c r="P212" s="148">
        <f>O212*H212</f>
        <v>0</v>
      </c>
      <c r="Q212" s="148">
        <v>6.7999999999999996E-3</v>
      </c>
      <c r="R212" s="148">
        <f>Q212*H212</f>
        <v>6.7999999999999996E-3</v>
      </c>
      <c r="S212" s="148">
        <v>0</v>
      </c>
      <c r="T212" s="149">
        <f>S212*H212</f>
        <v>0</v>
      </c>
      <c r="AR212" s="150" t="s">
        <v>524</v>
      </c>
      <c r="AT212" s="150" t="s">
        <v>390</v>
      </c>
      <c r="AU212" s="150" t="s">
        <v>163</v>
      </c>
      <c r="AY212" s="18" t="s">
        <v>307</v>
      </c>
      <c r="BE212" s="151">
        <f>IF(N212="základní",J212,0)</f>
        <v>0</v>
      </c>
      <c r="BF212" s="151">
        <f>IF(N212="snížená",J212,0)</f>
        <v>0</v>
      </c>
      <c r="BG212" s="151">
        <f>IF(N212="zákl. přenesená",J212,0)</f>
        <v>0</v>
      </c>
      <c r="BH212" s="151">
        <f>IF(N212="sníž. přenesená",J212,0)</f>
        <v>0</v>
      </c>
      <c r="BI212" s="151">
        <f>IF(N212="nulová",J212,0)</f>
        <v>0</v>
      </c>
      <c r="BJ212" s="18" t="s">
        <v>82</v>
      </c>
      <c r="BK212" s="151">
        <f>ROUND(I212*H212,2)</f>
        <v>0</v>
      </c>
      <c r="BL212" s="18" t="s">
        <v>417</v>
      </c>
      <c r="BM212" s="150" t="s">
        <v>5882</v>
      </c>
    </row>
    <row r="213" spans="2:65" s="1" customFormat="1" ht="19.5">
      <c r="B213" s="33"/>
      <c r="D213" s="152" t="s">
        <v>357</v>
      </c>
      <c r="F213" s="176" t="s">
        <v>5883</v>
      </c>
      <c r="I213" s="154"/>
      <c r="L213" s="33"/>
      <c r="M213" s="155"/>
      <c r="T213" s="57"/>
      <c r="AT213" s="18" t="s">
        <v>357</v>
      </c>
      <c r="AU213" s="18" t="s">
        <v>163</v>
      </c>
    </row>
    <row r="214" spans="2:65" s="1" customFormat="1" ht="24.2" customHeight="1">
      <c r="B214" s="33"/>
      <c r="C214" s="177" t="s">
        <v>586</v>
      </c>
      <c r="D214" s="177" t="s">
        <v>390</v>
      </c>
      <c r="E214" s="178" t="s">
        <v>5884</v>
      </c>
      <c r="F214" s="179" t="s">
        <v>5885</v>
      </c>
      <c r="G214" s="180" t="s">
        <v>405</v>
      </c>
      <c r="H214" s="181">
        <v>1</v>
      </c>
      <c r="I214" s="182"/>
      <c r="J214" s="183">
        <f>ROUND(I214*H214,2)</f>
        <v>0</v>
      </c>
      <c r="K214" s="179" t="s">
        <v>1</v>
      </c>
      <c r="L214" s="184"/>
      <c r="M214" s="185" t="s">
        <v>1</v>
      </c>
      <c r="N214" s="186" t="s">
        <v>40</v>
      </c>
      <c r="P214" s="148">
        <f>O214*H214</f>
        <v>0</v>
      </c>
      <c r="Q214" s="148">
        <v>6.7999999999999996E-3</v>
      </c>
      <c r="R214" s="148">
        <f>Q214*H214</f>
        <v>6.7999999999999996E-3</v>
      </c>
      <c r="S214" s="148">
        <v>0</v>
      </c>
      <c r="T214" s="149">
        <f>S214*H214</f>
        <v>0</v>
      </c>
      <c r="AR214" s="150" t="s">
        <v>524</v>
      </c>
      <c r="AT214" s="150" t="s">
        <v>390</v>
      </c>
      <c r="AU214" s="150" t="s">
        <v>163</v>
      </c>
      <c r="AY214" s="18" t="s">
        <v>307</v>
      </c>
      <c r="BE214" s="151">
        <f>IF(N214="základní",J214,0)</f>
        <v>0</v>
      </c>
      <c r="BF214" s="151">
        <f>IF(N214="snížená",J214,0)</f>
        <v>0</v>
      </c>
      <c r="BG214" s="151">
        <f>IF(N214="zákl. přenesená",J214,0)</f>
        <v>0</v>
      </c>
      <c r="BH214" s="151">
        <f>IF(N214="sníž. přenesená",J214,0)</f>
        <v>0</v>
      </c>
      <c r="BI214" s="151">
        <f>IF(N214="nulová",J214,0)</f>
        <v>0</v>
      </c>
      <c r="BJ214" s="18" t="s">
        <v>82</v>
      </c>
      <c r="BK214" s="151">
        <f>ROUND(I214*H214,2)</f>
        <v>0</v>
      </c>
      <c r="BL214" s="18" t="s">
        <v>417</v>
      </c>
      <c r="BM214" s="150" t="s">
        <v>5886</v>
      </c>
    </row>
    <row r="215" spans="2:65" s="1" customFormat="1" ht="19.5">
      <c r="B215" s="33"/>
      <c r="D215" s="152" t="s">
        <v>357</v>
      </c>
      <c r="F215" s="176" t="s">
        <v>5883</v>
      </c>
      <c r="I215" s="154"/>
      <c r="L215" s="33"/>
      <c r="M215" s="155"/>
      <c r="T215" s="57"/>
      <c r="AT215" s="18" t="s">
        <v>357</v>
      </c>
      <c r="AU215" s="18" t="s">
        <v>163</v>
      </c>
    </row>
    <row r="216" spans="2:65" s="1" customFormat="1" ht="24.2" customHeight="1">
      <c r="B216" s="33"/>
      <c r="C216" s="139" t="s">
        <v>615</v>
      </c>
      <c r="D216" s="139" t="s">
        <v>309</v>
      </c>
      <c r="E216" s="140" t="s">
        <v>5887</v>
      </c>
      <c r="F216" s="141" t="s">
        <v>5888</v>
      </c>
      <c r="G216" s="142" t="s">
        <v>405</v>
      </c>
      <c r="H216" s="143">
        <v>2</v>
      </c>
      <c r="I216" s="144"/>
      <c r="J216" s="145">
        <f>ROUND(I216*H216,2)</f>
        <v>0</v>
      </c>
      <c r="K216" s="141" t="s">
        <v>313</v>
      </c>
      <c r="L216" s="33"/>
      <c r="M216" s="146" t="s">
        <v>1</v>
      </c>
      <c r="N216" s="147" t="s">
        <v>40</v>
      </c>
      <c r="P216" s="148">
        <f>O216*H216</f>
        <v>0</v>
      </c>
      <c r="Q216" s="148">
        <v>0</v>
      </c>
      <c r="R216" s="148">
        <f>Q216*H216</f>
        <v>0</v>
      </c>
      <c r="S216" s="148">
        <v>0</v>
      </c>
      <c r="T216" s="149">
        <f>S216*H216</f>
        <v>0</v>
      </c>
      <c r="AR216" s="150" t="s">
        <v>417</v>
      </c>
      <c r="AT216" s="150" t="s">
        <v>309</v>
      </c>
      <c r="AU216" s="150" t="s">
        <v>163</v>
      </c>
      <c r="AY216" s="18" t="s">
        <v>307</v>
      </c>
      <c r="BE216" s="151">
        <f>IF(N216="základní",J216,0)</f>
        <v>0</v>
      </c>
      <c r="BF216" s="151">
        <f>IF(N216="snížená",J216,0)</f>
        <v>0</v>
      </c>
      <c r="BG216" s="151">
        <f>IF(N216="zákl. přenesená",J216,0)</f>
        <v>0</v>
      </c>
      <c r="BH216" s="151">
        <f>IF(N216="sníž. přenesená",J216,0)</f>
        <v>0</v>
      </c>
      <c r="BI216" s="151">
        <f>IF(N216="nulová",J216,0)</f>
        <v>0</v>
      </c>
      <c r="BJ216" s="18" t="s">
        <v>82</v>
      </c>
      <c r="BK216" s="151">
        <f>ROUND(I216*H216,2)</f>
        <v>0</v>
      </c>
      <c r="BL216" s="18" t="s">
        <v>417</v>
      </c>
      <c r="BM216" s="150" t="s">
        <v>5889</v>
      </c>
    </row>
    <row r="217" spans="2:65" s="1" customFormat="1" ht="19.5">
      <c r="B217" s="33"/>
      <c r="D217" s="152" t="s">
        <v>316</v>
      </c>
      <c r="F217" s="153" t="s">
        <v>5890</v>
      </c>
      <c r="I217" s="154"/>
      <c r="L217" s="33"/>
      <c r="M217" s="155"/>
      <c r="T217" s="57"/>
      <c r="AT217" s="18" t="s">
        <v>316</v>
      </c>
      <c r="AU217" s="18" t="s">
        <v>163</v>
      </c>
    </row>
    <row r="218" spans="2:65" s="1" customFormat="1" ht="24.2" customHeight="1">
      <c r="B218" s="33"/>
      <c r="C218" s="177" t="s">
        <v>621</v>
      </c>
      <c r="D218" s="177" t="s">
        <v>390</v>
      </c>
      <c r="E218" s="178" t="s">
        <v>5891</v>
      </c>
      <c r="F218" s="179" t="s">
        <v>5892</v>
      </c>
      <c r="G218" s="180" t="s">
        <v>405</v>
      </c>
      <c r="H218" s="181">
        <v>2</v>
      </c>
      <c r="I218" s="182"/>
      <c r="J218" s="183">
        <f>ROUND(I218*H218,2)</f>
        <v>0</v>
      </c>
      <c r="K218" s="179" t="s">
        <v>313</v>
      </c>
      <c r="L218" s="184"/>
      <c r="M218" s="185" t="s">
        <v>1</v>
      </c>
      <c r="N218" s="186" t="s">
        <v>40</v>
      </c>
      <c r="P218" s="148">
        <f>O218*H218</f>
        <v>0</v>
      </c>
      <c r="Q218" s="148">
        <v>8.9999999999999998E-4</v>
      </c>
      <c r="R218" s="148">
        <f>Q218*H218</f>
        <v>1.8E-3</v>
      </c>
      <c r="S218" s="148">
        <v>0</v>
      </c>
      <c r="T218" s="149">
        <f>S218*H218</f>
        <v>0</v>
      </c>
      <c r="AR218" s="150" t="s">
        <v>524</v>
      </c>
      <c r="AT218" s="150" t="s">
        <v>390</v>
      </c>
      <c r="AU218" s="150" t="s">
        <v>163</v>
      </c>
      <c r="AY218" s="18" t="s">
        <v>307</v>
      </c>
      <c r="BE218" s="151">
        <f>IF(N218="základní",J218,0)</f>
        <v>0</v>
      </c>
      <c r="BF218" s="151">
        <f>IF(N218="snížená",J218,0)</f>
        <v>0</v>
      </c>
      <c r="BG218" s="151">
        <f>IF(N218="zákl. přenesená",J218,0)</f>
        <v>0</v>
      </c>
      <c r="BH218" s="151">
        <f>IF(N218="sníž. přenesená",J218,0)</f>
        <v>0</v>
      </c>
      <c r="BI218" s="151">
        <f>IF(N218="nulová",J218,0)</f>
        <v>0</v>
      </c>
      <c r="BJ218" s="18" t="s">
        <v>82</v>
      </c>
      <c r="BK218" s="151">
        <f>ROUND(I218*H218,2)</f>
        <v>0</v>
      </c>
      <c r="BL218" s="18" t="s">
        <v>417</v>
      </c>
      <c r="BM218" s="150" t="s">
        <v>5893</v>
      </c>
    </row>
    <row r="219" spans="2:65" s="1" customFormat="1" ht="11.25">
      <c r="B219" s="33"/>
      <c r="D219" s="152" t="s">
        <v>316</v>
      </c>
      <c r="F219" s="153" t="s">
        <v>5892</v>
      </c>
      <c r="I219" s="154"/>
      <c r="L219" s="33"/>
      <c r="M219" s="155"/>
      <c r="T219" s="57"/>
      <c r="AT219" s="18" t="s">
        <v>316</v>
      </c>
      <c r="AU219" s="18" t="s">
        <v>163</v>
      </c>
    </row>
    <row r="220" spans="2:65" s="1" customFormat="1" ht="16.5" customHeight="1">
      <c r="B220" s="33"/>
      <c r="C220" s="139" t="s">
        <v>627</v>
      </c>
      <c r="D220" s="139" t="s">
        <v>309</v>
      </c>
      <c r="E220" s="140" t="s">
        <v>5894</v>
      </c>
      <c r="F220" s="141" t="s">
        <v>5895</v>
      </c>
      <c r="G220" s="142" t="s">
        <v>514</v>
      </c>
      <c r="H220" s="143">
        <v>2</v>
      </c>
      <c r="I220" s="144"/>
      <c r="J220" s="145">
        <f>ROUND(I220*H220,2)</f>
        <v>0</v>
      </c>
      <c r="K220" s="141" t="s">
        <v>1</v>
      </c>
      <c r="L220" s="33"/>
      <c r="M220" s="146" t="s">
        <v>1</v>
      </c>
      <c r="N220" s="147" t="s">
        <v>40</v>
      </c>
      <c r="P220" s="148">
        <f>O220*H220</f>
        <v>0</v>
      </c>
      <c r="Q220" s="148">
        <v>0</v>
      </c>
      <c r="R220" s="148">
        <f>Q220*H220</f>
        <v>0</v>
      </c>
      <c r="S220" s="148">
        <v>0</v>
      </c>
      <c r="T220" s="149">
        <f>S220*H220</f>
        <v>0</v>
      </c>
      <c r="AR220" s="150" t="s">
        <v>417</v>
      </c>
      <c r="AT220" s="150" t="s">
        <v>309</v>
      </c>
      <c r="AU220" s="150" t="s">
        <v>163</v>
      </c>
      <c r="AY220" s="18" t="s">
        <v>307</v>
      </c>
      <c r="BE220" s="151">
        <f>IF(N220="základní",J220,0)</f>
        <v>0</v>
      </c>
      <c r="BF220" s="151">
        <f>IF(N220="snížená",J220,0)</f>
        <v>0</v>
      </c>
      <c r="BG220" s="151">
        <f>IF(N220="zákl. přenesená",J220,0)</f>
        <v>0</v>
      </c>
      <c r="BH220" s="151">
        <f>IF(N220="sníž. přenesená",J220,0)</f>
        <v>0</v>
      </c>
      <c r="BI220" s="151">
        <f>IF(N220="nulová",J220,0)</f>
        <v>0</v>
      </c>
      <c r="BJ220" s="18" t="s">
        <v>82</v>
      </c>
      <c r="BK220" s="151">
        <f>ROUND(I220*H220,2)</f>
        <v>0</v>
      </c>
      <c r="BL220" s="18" t="s">
        <v>417</v>
      </c>
      <c r="BM220" s="150" t="s">
        <v>5896</v>
      </c>
    </row>
    <row r="221" spans="2:65" s="1" customFormat="1" ht="11.25">
      <c r="B221" s="33"/>
      <c r="D221" s="152" t="s">
        <v>316</v>
      </c>
      <c r="F221" s="153" t="s">
        <v>5895</v>
      </c>
      <c r="I221" s="154"/>
      <c r="L221" s="33"/>
      <c r="M221" s="155"/>
      <c r="T221" s="57"/>
      <c r="AT221" s="18" t="s">
        <v>316</v>
      </c>
      <c r="AU221" s="18" t="s">
        <v>163</v>
      </c>
    </row>
    <row r="222" spans="2:65" s="1" customFormat="1" ht="16.5" customHeight="1">
      <c r="B222" s="33"/>
      <c r="C222" s="139" t="s">
        <v>632</v>
      </c>
      <c r="D222" s="139" t="s">
        <v>309</v>
      </c>
      <c r="E222" s="140" t="s">
        <v>5897</v>
      </c>
      <c r="F222" s="141" t="s">
        <v>5898</v>
      </c>
      <c r="G222" s="142" t="s">
        <v>405</v>
      </c>
      <c r="H222" s="143">
        <v>4</v>
      </c>
      <c r="I222" s="144"/>
      <c r="J222" s="145">
        <f>ROUND(I222*H222,2)</f>
        <v>0</v>
      </c>
      <c r="K222" s="141" t="s">
        <v>313</v>
      </c>
      <c r="L222" s="33"/>
      <c r="M222" s="146" t="s">
        <v>1</v>
      </c>
      <c r="N222" s="147" t="s">
        <v>40</v>
      </c>
      <c r="P222" s="148">
        <f>O222*H222</f>
        <v>0</v>
      </c>
      <c r="Q222" s="148">
        <v>0</v>
      </c>
      <c r="R222" s="148">
        <f>Q222*H222</f>
        <v>0</v>
      </c>
      <c r="S222" s="148">
        <v>0</v>
      </c>
      <c r="T222" s="149">
        <f>S222*H222</f>
        <v>0</v>
      </c>
      <c r="AR222" s="150" t="s">
        <v>417</v>
      </c>
      <c r="AT222" s="150" t="s">
        <v>309</v>
      </c>
      <c r="AU222" s="150" t="s">
        <v>163</v>
      </c>
      <c r="AY222" s="18" t="s">
        <v>307</v>
      </c>
      <c r="BE222" s="151">
        <f>IF(N222="základní",J222,0)</f>
        <v>0</v>
      </c>
      <c r="BF222" s="151">
        <f>IF(N222="snížená",J222,0)</f>
        <v>0</v>
      </c>
      <c r="BG222" s="151">
        <f>IF(N222="zákl. přenesená",J222,0)</f>
        <v>0</v>
      </c>
      <c r="BH222" s="151">
        <f>IF(N222="sníž. přenesená",J222,0)</f>
        <v>0</v>
      </c>
      <c r="BI222" s="151">
        <f>IF(N222="nulová",J222,0)</f>
        <v>0</v>
      </c>
      <c r="BJ222" s="18" t="s">
        <v>82</v>
      </c>
      <c r="BK222" s="151">
        <f>ROUND(I222*H222,2)</f>
        <v>0</v>
      </c>
      <c r="BL222" s="18" t="s">
        <v>417</v>
      </c>
      <c r="BM222" s="150" t="s">
        <v>5899</v>
      </c>
    </row>
    <row r="223" spans="2:65" s="1" customFormat="1" ht="19.5">
      <c r="B223" s="33"/>
      <c r="D223" s="152" t="s">
        <v>316</v>
      </c>
      <c r="F223" s="153" t="s">
        <v>5900</v>
      </c>
      <c r="I223" s="154"/>
      <c r="L223" s="33"/>
      <c r="M223" s="155"/>
      <c r="T223" s="57"/>
      <c r="AT223" s="18" t="s">
        <v>316</v>
      </c>
      <c r="AU223" s="18" t="s">
        <v>163</v>
      </c>
    </row>
    <row r="224" spans="2:65" s="1" customFormat="1" ht="24.2" customHeight="1">
      <c r="B224" s="33"/>
      <c r="C224" s="177" t="s">
        <v>637</v>
      </c>
      <c r="D224" s="177" t="s">
        <v>390</v>
      </c>
      <c r="E224" s="178" t="s">
        <v>5901</v>
      </c>
      <c r="F224" s="179" t="s">
        <v>5902</v>
      </c>
      <c r="G224" s="180" t="s">
        <v>405</v>
      </c>
      <c r="H224" s="181">
        <v>4</v>
      </c>
      <c r="I224" s="182"/>
      <c r="J224" s="183">
        <f>ROUND(I224*H224,2)</f>
        <v>0</v>
      </c>
      <c r="K224" s="179" t="s">
        <v>1</v>
      </c>
      <c r="L224" s="184"/>
      <c r="M224" s="185" t="s">
        <v>1</v>
      </c>
      <c r="N224" s="186" t="s">
        <v>40</v>
      </c>
      <c r="P224" s="148">
        <f>O224*H224</f>
        <v>0</v>
      </c>
      <c r="Q224" s="148">
        <v>0</v>
      </c>
      <c r="R224" s="148">
        <f>Q224*H224</f>
        <v>0</v>
      </c>
      <c r="S224" s="148">
        <v>0</v>
      </c>
      <c r="T224" s="149">
        <f>S224*H224</f>
        <v>0</v>
      </c>
      <c r="AR224" s="150" t="s">
        <v>524</v>
      </c>
      <c r="AT224" s="150" t="s">
        <v>390</v>
      </c>
      <c r="AU224" s="150" t="s">
        <v>163</v>
      </c>
      <c r="AY224" s="18" t="s">
        <v>307</v>
      </c>
      <c r="BE224" s="151">
        <f>IF(N224="základní",J224,0)</f>
        <v>0</v>
      </c>
      <c r="BF224" s="151">
        <f>IF(N224="snížená",J224,0)</f>
        <v>0</v>
      </c>
      <c r="BG224" s="151">
        <f>IF(N224="zákl. přenesená",J224,0)</f>
        <v>0</v>
      </c>
      <c r="BH224" s="151">
        <f>IF(N224="sníž. přenesená",J224,0)</f>
        <v>0</v>
      </c>
      <c r="BI224" s="151">
        <f>IF(N224="nulová",J224,0)</f>
        <v>0</v>
      </c>
      <c r="BJ224" s="18" t="s">
        <v>82</v>
      </c>
      <c r="BK224" s="151">
        <f>ROUND(I224*H224,2)</f>
        <v>0</v>
      </c>
      <c r="BL224" s="18" t="s">
        <v>417</v>
      </c>
      <c r="BM224" s="150" t="s">
        <v>5903</v>
      </c>
    </row>
    <row r="225" spans="2:65" s="1" customFormat="1" ht="11.25">
      <c r="B225" s="33"/>
      <c r="D225" s="152" t="s">
        <v>316</v>
      </c>
      <c r="F225" s="153" t="s">
        <v>5904</v>
      </c>
      <c r="I225" s="154"/>
      <c r="L225" s="33"/>
      <c r="M225" s="155"/>
      <c r="T225" s="57"/>
      <c r="AT225" s="18" t="s">
        <v>316</v>
      </c>
      <c r="AU225" s="18" t="s">
        <v>163</v>
      </c>
    </row>
    <row r="226" spans="2:65" s="1" customFormat="1" ht="33" customHeight="1">
      <c r="B226" s="33"/>
      <c r="C226" s="139" t="s">
        <v>653</v>
      </c>
      <c r="D226" s="139" t="s">
        <v>309</v>
      </c>
      <c r="E226" s="140" t="s">
        <v>5876</v>
      </c>
      <c r="F226" s="141" t="s">
        <v>5877</v>
      </c>
      <c r="G226" s="142" t="s">
        <v>405</v>
      </c>
      <c r="H226" s="143">
        <v>2</v>
      </c>
      <c r="I226" s="144"/>
      <c r="J226" s="145">
        <f>ROUND(I226*H226,2)</f>
        <v>0</v>
      </c>
      <c r="K226" s="141" t="s">
        <v>313</v>
      </c>
      <c r="L226" s="33"/>
      <c r="M226" s="146" t="s">
        <v>1</v>
      </c>
      <c r="N226" s="147" t="s">
        <v>40</v>
      </c>
      <c r="P226" s="148">
        <f>O226*H226</f>
        <v>0</v>
      </c>
      <c r="Q226" s="148">
        <v>0</v>
      </c>
      <c r="R226" s="148">
        <f>Q226*H226</f>
        <v>0</v>
      </c>
      <c r="S226" s="148">
        <v>0</v>
      </c>
      <c r="T226" s="149">
        <f>S226*H226</f>
        <v>0</v>
      </c>
      <c r="AR226" s="150" t="s">
        <v>417</v>
      </c>
      <c r="AT226" s="150" t="s">
        <v>309</v>
      </c>
      <c r="AU226" s="150" t="s">
        <v>163</v>
      </c>
      <c r="AY226" s="18" t="s">
        <v>307</v>
      </c>
      <c r="BE226" s="151">
        <f>IF(N226="základní",J226,0)</f>
        <v>0</v>
      </c>
      <c r="BF226" s="151">
        <f>IF(N226="snížená",J226,0)</f>
        <v>0</v>
      </c>
      <c r="BG226" s="151">
        <f>IF(N226="zákl. přenesená",J226,0)</f>
        <v>0</v>
      </c>
      <c r="BH226" s="151">
        <f>IF(N226="sníž. přenesená",J226,0)</f>
        <v>0</v>
      </c>
      <c r="BI226" s="151">
        <f>IF(N226="nulová",J226,0)</f>
        <v>0</v>
      </c>
      <c r="BJ226" s="18" t="s">
        <v>82</v>
      </c>
      <c r="BK226" s="151">
        <f>ROUND(I226*H226,2)</f>
        <v>0</v>
      </c>
      <c r="BL226" s="18" t="s">
        <v>417</v>
      </c>
      <c r="BM226" s="150" t="s">
        <v>5905</v>
      </c>
    </row>
    <row r="227" spans="2:65" s="1" customFormat="1" ht="19.5">
      <c r="B227" s="33"/>
      <c r="D227" s="152" t="s">
        <v>316</v>
      </c>
      <c r="F227" s="153" t="s">
        <v>5879</v>
      </c>
      <c r="I227" s="154"/>
      <c r="L227" s="33"/>
      <c r="M227" s="155"/>
      <c r="T227" s="57"/>
      <c r="AT227" s="18" t="s">
        <v>316</v>
      </c>
      <c r="AU227" s="18" t="s">
        <v>163</v>
      </c>
    </row>
    <row r="228" spans="2:65" s="1" customFormat="1" ht="24.2" customHeight="1">
      <c r="B228" s="33"/>
      <c r="C228" s="177" t="s">
        <v>659</v>
      </c>
      <c r="D228" s="177" t="s">
        <v>390</v>
      </c>
      <c r="E228" s="178" t="s">
        <v>5906</v>
      </c>
      <c r="F228" s="179" t="s">
        <v>5907</v>
      </c>
      <c r="G228" s="180" t="s">
        <v>405</v>
      </c>
      <c r="H228" s="181">
        <v>2</v>
      </c>
      <c r="I228" s="182"/>
      <c r="J228" s="183">
        <f>ROUND(I228*H228,2)</f>
        <v>0</v>
      </c>
      <c r="K228" s="179" t="s">
        <v>313</v>
      </c>
      <c r="L228" s="184"/>
      <c r="M228" s="185" t="s">
        <v>1</v>
      </c>
      <c r="N228" s="186" t="s">
        <v>40</v>
      </c>
      <c r="P228" s="148">
        <f>O228*H228</f>
        <v>0</v>
      </c>
      <c r="Q228" s="148">
        <v>5.3E-3</v>
      </c>
      <c r="R228" s="148">
        <f>Q228*H228</f>
        <v>1.06E-2</v>
      </c>
      <c r="S228" s="148">
        <v>0</v>
      </c>
      <c r="T228" s="149">
        <f>S228*H228</f>
        <v>0</v>
      </c>
      <c r="AR228" s="150" t="s">
        <v>524</v>
      </c>
      <c r="AT228" s="150" t="s">
        <v>390</v>
      </c>
      <c r="AU228" s="150" t="s">
        <v>163</v>
      </c>
      <c r="AY228" s="18" t="s">
        <v>307</v>
      </c>
      <c r="BE228" s="151">
        <f>IF(N228="základní",J228,0)</f>
        <v>0</v>
      </c>
      <c r="BF228" s="151">
        <f>IF(N228="snížená",J228,0)</f>
        <v>0</v>
      </c>
      <c r="BG228" s="151">
        <f>IF(N228="zákl. přenesená",J228,0)</f>
        <v>0</v>
      </c>
      <c r="BH228" s="151">
        <f>IF(N228="sníž. přenesená",J228,0)</f>
        <v>0</v>
      </c>
      <c r="BI228" s="151">
        <f>IF(N228="nulová",J228,0)</f>
        <v>0</v>
      </c>
      <c r="BJ228" s="18" t="s">
        <v>82</v>
      </c>
      <c r="BK228" s="151">
        <f>ROUND(I228*H228,2)</f>
        <v>0</v>
      </c>
      <c r="BL228" s="18" t="s">
        <v>417</v>
      </c>
      <c r="BM228" s="150" t="s">
        <v>5908</v>
      </c>
    </row>
    <row r="229" spans="2:65" s="1" customFormat="1" ht="11.25">
      <c r="B229" s="33"/>
      <c r="D229" s="152" t="s">
        <v>316</v>
      </c>
      <c r="F229" s="153" t="s">
        <v>5909</v>
      </c>
      <c r="I229" s="154"/>
      <c r="L229" s="33"/>
      <c r="M229" s="155"/>
      <c r="T229" s="57"/>
      <c r="AT229" s="18" t="s">
        <v>316</v>
      </c>
      <c r="AU229" s="18" t="s">
        <v>163</v>
      </c>
    </row>
    <row r="230" spans="2:65" s="1" customFormat="1" ht="37.9" customHeight="1">
      <c r="B230" s="33"/>
      <c r="C230" s="139" t="s">
        <v>664</v>
      </c>
      <c r="D230" s="139" t="s">
        <v>309</v>
      </c>
      <c r="E230" s="140" t="s">
        <v>5910</v>
      </c>
      <c r="F230" s="141" t="s">
        <v>5911</v>
      </c>
      <c r="G230" s="142" t="s">
        <v>514</v>
      </c>
      <c r="H230" s="143">
        <v>1</v>
      </c>
      <c r="I230" s="144"/>
      <c r="J230" s="145">
        <f>ROUND(I230*H230,2)</f>
        <v>0</v>
      </c>
      <c r="K230" s="141" t="s">
        <v>1</v>
      </c>
      <c r="L230" s="33"/>
      <c r="M230" s="146" t="s">
        <v>1</v>
      </c>
      <c r="N230" s="147" t="s">
        <v>40</v>
      </c>
      <c r="P230" s="148">
        <f>O230*H230</f>
        <v>0</v>
      </c>
      <c r="Q230" s="148">
        <v>0</v>
      </c>
      <c r="R230" s="148">
        <f>Q230*H230</f>
        <v>0</v>
      </c>
      <c r="S230" s="148">
        <v>0</v>
      </c>
      <c r="T230" s="149">
        <f>S230*H230</f>
        <v>0</v>
      </c>
      <c r="AR230" s="150" t="s">
        <v>417</v>
      </c>
      <c r="AT230" s="150" t="s">
        <v>309</v>
      </c>
      <c r="AU230" s="150" t="s">
        <v>163</v>
      </c>
      <c r="AY230" s="18" t="s">
        <v>307</v>
      </c>
      <c r="BE230" s="151">
        <f>IF(N230="základní",J230,0)</f>
        <v>0</v>
      </c>
      <c r="BF230" s="151">
        <f>IF(N230="snížená",J230,0)</f>
        <v>0</v>
      </c>
      <c r="BG230" s="151">
        <f>IF(N230="zákl. přenesená",J230,0)</f>
        <v>0</v>
      </c>
      <c r="BH230" s="151">
        <f>IF(N230="sníž. přenesená",J230,0)</f>
        <v>0</v>
      </c>
      <c r="BI230" s="151">
        <f>IF(N230="nulová",J230,0)</f>
        <v>0</v>
      </c>
      <c r="BJ230" s="18" t="s">
        <v>82</v>
      </c>
      <c r="BK230" s="151">
        <f>ROUND(I230*H230,2)</f>
        <v>0</v>
      </c>
      <c r="BL230" s="18" t="s">
        <v>417</v>
      </c>
      <c r="BM230" s="150" t="s">
        <v>5912</v>
      </c>
    </row>
    <row r="231" spans="2:65" s="1" customFormat="1" ht="39">
      <c r="B231" s="33"/>
      <c r="D231" s="152" t="s">
        <v>316</v>
      </c>
      <c r="F231" s="153" t="s">
        <v>5913</v>
      </c>
      <c r="I231" s="154"/>
      <c r="L231" s="33"/>
      <c r="M231" s="155"/>
      <c r="T231" s="57"/>
      <c r="AT231" s="18" t="s">
        <v>316</v>
      </c>
      <c r="AU231" s="18" t="s">
        <v>163</v>
      </c>
    </row>
    <row r="232" spans="2:65" s="1" customFormat="1" ht="37.9" customHeight="1">
      <c r="B232" s="33"/>
      <c r="C232" s="139" t="s">
        <v>675</v>
      </c>
      <c r="D232" s="139" t="s">
        <v>309</v>
      </c>
      <c r="E232" s="140" t="s">
        <v>5914</v>
      </c>
      <c r="F232" s="141" t="s">
        <v>5915</v>
      </c>
      <c r="G232" s="142" t="s">
        <v>514</v>
      </c>
      <c r="H232" s="143">
        <v>3</v>
      </c>
      <c r="I232" s="144"/>
      <c r="J232" s="145">
        <f>ROUND(I232*H232,2)</f>
        <v>0</v>
      </c>
      <c r="K232" s="141" t="s">
        <v>1</v>
      </c>
      <c r="L232" s="33"/>
      <c r="M232" s="146" t="s">
        <v>1</v>
      </c>
      <c r="N232" s="147" t="s">
        <v>40</v>
      </c>
      <c r="P232" s="148">
        <f>O232*H232</f>
        <v>0</v>
      </c>
      <c r="Q232" s="148">
        <v>0</v>
      </c>
      <c r="R232" s="148">
        <f>Q232*H232</f>
        <v>0</v>
      </c>
      <c r="S232" s="148">
        <v>0</v>
      </c>
      <c r="T232" s="149">
        <f>S232*H232</f>
        <v>0</v>
      </c>
      <c r="AR232" s="150" t="s">
        <v>417</v>
      </c>
      <c r="AT232" s="150" t="s">
        <v>309</v>
      </c>
      <c r="AU232" s="150" t="s">
        <v>163</v>
      </c>
      <c r="AY232" s="18" t="s">
        <v>307</v>
      </c>
      <c r="BE232" s="151">
        <f>IF(N232="základní",J232,0)</f>
        <v>0</v>
      </c>
      <c r="BF232" s="151">
        <f>IF(N232="snížená",J232,0)</f>
        <v>0</v>
      </c>
      <c r="BG232" s="151">
        <f>IF(N232="zákl. přenesená",J232,0)</f>
        <v>0</v>
      </c>
      <c r="BH232" s="151">
        <f>IF(N232="sníž. přenesená",J232,0)</f>
        <v>0</v>
      </c>
      <c r="BI232" s="151">
        <f>IF(N232="nulová",J232,0)</f>
        <v>0</v>
      </c>
      <c r="BJ232" s="18" t="s">
        <v>82</v>
      </c>
      <c r="BK232" s="151">
        <f>ROUND(I232*H232,2)</f>
        <v>0</v>
      </c>
      <c r="BL232" s="18" t="s">
        <v>417</v>
      </c>
      <c r="BM232" s="150" t="s">
        <v>5916</v>
      </c>
    </row>
    <row r="233" spans="2:65" s="1" customFormat="1" ht="39">
      <c r="B233" s="33"/>
      <c r="D233" s="152" t="s">
        <v>316</v>
      </c>
      <c r="F233" s="153" t="s">
        <v>5913</v>
      </c>
      <c r="I233" s="154"/>
      <c r="L233" s="33"/>
      <c r="M233" s="155"/>
      <c r="T233" s="57"/>
      <c r="AT233" s="18" t="s">
        <v>316</v>
      </c>
      <c r="AU233" s="18" t="s">
        <v>163</v>
      </c>
    </row>
    <row r="234" spans="2:65" s="1" customFormat="1" ht="24.2" customHeight="1">
      <c r="B234" s="33"/>
      <c r="C234" s="139" t="s">
        <v>680</v>
      </c>
      <c r="D234" s="139" t="s">
        <v>309</v>
      </c>
      <c r="E234" s="140" t="s">
        <v>5917</v>
      </c>
      <c r="F234" s="141" t="s">
        <v>5918</v>
      </c>
      <c r="G234" s="142" t="s">
        <v>514</v>
      </c>
      <c r="H234" s="143">
        <v>7</v>
      </c>
      <c r="I234" s="144"/>
      <c r="J234" s="145">
        <f>ROUND(I234*H234,2)</f>
        <v>0</v>
      </c>
      <c r="K234" s="141" t="s">
        <v>1</v>
      </c>
      <c r="L234" s="33"/>
      <c r="M234" s="146" t="s">
        <v>1</v>
      </c>
      <c r="N234" s="147" t="s">
        <v>40</v>
      </c>
      <c r="P234" s="148">
        <f>O234*H234</f>
        <v>0</v>
      </c>
      <c r="Q234" s="148">
        <v>0</v>
      </c>
      <c r="R234" s="148">
        <f>Q234*H234</f>
        <v>0</v>
      </c>
      <c r="S234" s="148">
        <v>0</v>
      </c>
      <c r="T234" s="149">
        <f>S234*H234</f>
        <v>0</v>
      </c>
      <c r="AR234" s="150" t="s">
        <v>417</v>
      </c>
      <c r="AT234" s="150" t="s">
        <v>309</v>
      </c>
      <c r="AU234" s="150" t="s">
        <v>163</v>
      </c>
      <c r="AY234" s="18" t="s">
        <v>307</v>
      </c>
      <c r="BE234" s="151">
        <f>IF(N234="základní",J234,0)</f>
        <v>0</v>
      </c>
      <c r="BF234" s="151">
        <f>IF(N234="snížená",J234,0)</f>
        <v>0</v>
      </c>
      <c r="BG234" s="151">
        <f>IF(N234="zákl. přenesená",J234,0)</f>
        <v>0</v>
      </c>
      <c r="BH234" s="151">
        <f>IF(N234="sníž. přenesená",J234,0)</f>
        <v>0</v>
      </c>
      <c r="BI234" s="151">
        <f>IF(N234="nulová",J234,0)</f>
        <v>0</v>
      </c>
      <c r="BJ234" s="18" t="s">
        <v>82</v>
      </c>
      <c r="BK234" s="151">
        <f>ROUND(I234*H234,2)</f>
        <v>0</v>
      </c>
      <c r="BL234" s="18" t="s">
        <v>417</v>
      </c>
      <c r="BM234" s="150" t="s">
        <v>5919</v>
      </c>
    </row>
    <row r="235" spans="2:65" s="1" customFormat="1" ht="19.5">
      <c r="B235" s="33"/>
      <c r="D235" s="152" t="s">
        <v>316</v>
      </c>
      <c r="F235" s="153" t="s">
        <v>5920</v>
      </c>
      <c r="I235" s="154"/>
      <c r="L235" s="33"/>
      <c r="M235" s="155"/>
      <c r="T235" s="57"/>
      <c r="AT235" s="18" t="s">
        <v>316</v>
      </c>
      <c r="AU235" s="18" t="s">
        <v>163</v>
      </c>
    </row>
    <row r="236" spans="2:65" s="11" customFormat="1" ht="20.85" customHeight="1">
      <c r="B236" s="127"/>
      <c r="D236" s="128" t="s">
        <v>74</v>
      </c>
      <c r="E236" s="137" t="s">
        <v>5921</v>
      </c>
      <c r="F236" s="137" t="s">
        <v>5922</v>
      </c>
      <c r="I236" s="130"/>
      <c r="J236" s="138">
        <f>BK236</f>
        <v>0</v>
      </c>
      <c r="L236" s="127"/>
      <c r="M236" s="132"/>
      <c r="P236" s="133">
        <f>SUM(P237:P273)</f>
        <v>0</v>
      </c>
      <c r="R236" s="133">
        <f>SUM(R237:R273)</f>
        <v>0.40060000000000001</v>
      </c>
      <c r="T236" s="134">
        <f>SUM(T237:T273)</f>
        <v>0</v>
      </c>
      <c r="AR236" s="128" t="s">
        <v>84</v>
      </c>
      <c r="AT236" s="135" t="s">
        <v>74</v>
      </c>
      <c r="AU236" s="135" t="s">
        <v>84</v>
      </c>
      <c r="AY236" s="128" t="s">
        <v>307</v>
      </c>
      <c r="BK236" s="136">
        <f>SUM(BK237:BK273)</f>
        <v>0</v>
      </c>
    </row>
    <row r="237" spans="2:65" s="1" customFormat="1" ht="37.9" customHeight="1">
      <c r="B237" s="33"/>
      <c r="C237" s="139" t="s">
        <v>687</v>
      </c>
      <c r="D237" s="139" t="s">
        <v>309</v>
      </c>
      <c r="E237" s="140" t="s">
        <v>5923</v>
      </c>
      <c r="F237" s="141" t="s">
        <v>5924</v>
      </c>
      <c r="G237" s="142" t="s">
        <v>405</v>
      </c>
      <c r="H237" s="143">
        <v>1</v>
      </c>
      <c r="I237" s="144"/>
      <c r="J237" s="145">
        <f>ROUND(I237*H237,2)</f>
        <v>0</v>
      </c>
      <c r="K237" s="141" t="s">
        <v>1</v>
      </c>
      <c r="L237" s="33"/>
      <c r="M237" s="146" t="s">
        <v>1</v>
      </c>
      <c r="N237" s="147" t="s">
        <v>40</v>
      </c>
      <c r="P237" s="148">
        <f>O237*H237</f>
        <v>0</v>
      </c>
      <c r="Q237" s="148">
        <v>0</v>
      </c>
      <c r="R237" s="148">
        <f>Q237*H237</f>
        <v>0</v>
      </c>
      <c r="S237" s="148">
        <v>0</v>
      </c>
      <c r="T237" s="149">
        <f>S237*H237</f>
        <v>0</v>
      </c>
      <c r="AR237" s="150" t="s">
        <v>417</v>
      </c>
      <c r="AT237" s="150" t="s">
        <v>309</v>
      </c>
      <c r="AU237" s="150" t="s">
        <v>163</v>
      </c>
      <c r="AY237" s="18" t="s">
        <v>307</v>
      </c>
      <c r="BE237" s="151">
        <f>IF(N237="základní",J237,0)</f>
        <v>0</v>
      </c>
      <c r="BF237" s="151">
        <f>IF(N237="snížená",J237,0)</f>
        <v>0</v>
      </c>
      <c r="BG237" s="151">
        <f>IF(N237="zákl. přenesená",J237,0)</f>
        <v>0</v>
      </c>
      <c r="BH237" s="151">
        <f>IF(N237="sníž. přenesená",J237,0)</f>
        <v>0</v>
      </c>
      <c r="BI237" s="151">
        <f>IF(N237="nulová",J237,0)</f>
        <v>0</v>
      </c>
      <c r="BJ237" s="18" t="s">
        <v>82</v>
      </c>
      <c r="BK237" s="151">
        <f>ROUND(I237*H237,2)</f>
        <v>0</v>
      </c>
      <c r="BL237" s="18" t="s">
        <v>417</v>
      </c>
      <c r="BM237" s="150" t="s">
        <v>5925</v>
      </c>
    </row>
    <row r="238" spans="2:65" s="1" customFormat="1" ht="19.5">
      <c r="B238" s="33"/>
      <c r="D238" s="152" t="s">
        <v>316</v>
      </c>
      <c r="F238" s="153" t="s">
        <v>5924</v>
      </c>
      <c r="I238" s="154"/>
      <c r="L238" s="33"/>
      <c r="M238" s="155"/>
      <c r="T238" s="57"/>
      <c r="AT238" s="18" t="s">
        <v>316</v>
      </c>
      <c r="AU238" s="18" t="s">
        <v>163</v>
      </c>
    </row>
    <row r="239" spans="2:65" s="1" customFormat="1" ht="24.2" customHeight="1">
      <c r="B239" s="33"/>
      <c r="C239" s="177" t="s">
        <v>692</v>
      </c>
      <c r="D239" s="177" t="s">
        <v>390</v>
      </c>
      <c r="E239" s="178" t="s">
        <v>5926</v>
      </c>
      <c r="F239" s="179" t="s">
        <v>5774</v>
      </c>
      <c r="G239" s="180" t="s">
        <v>405</v>
      </c>
      <c r="H239" s="181">
        <v>1</v>
      </c>
      <c r="I239" s="182"/>
      <c r="J239" s="183">
        <f>ROUND(I239*H239,2)</f>
        <v>0</v>
      </c>
      <c r="K239" s="179" t="s">
        <v>1</v>
      </c>
      <c r="L239" s="184"/>
      <c r="M239" s="185" t="s">
        <v>1</v>
      </c>
      <c r="N239" s="186" t="s">
        <v>40</v>
      </c>
      <c r="P239" s="148">
        <f>O239*H239</f>
        <v>0</v>
      </c>
      <c r="Q239" s="148">
        <v>0</v>
      </c>
      <c r="R239" s="148">
        <f>Q239*H239</f>
        <v>0</v>
      </c>
      <c r="S239" s="148">
        <v>0</v>
      </c>
      <c r="T239" s="149">
        <f>S239*H239</f>
        <v>0</v>
      </c>
      <c r="AR239" s="150" t="s">
        <v>524</v>
      </c>
      <c r="AT239" s="150" t="s">
        <v>390</v>
      </c>
      <c r="AU239" s="150" t="s">
        <v>163</v>
      </c>
      <c r="AY239" s="18" t="s">
        <v>307</v>
      </c>
      <c r="BE239" s="151">
        <f>IF(N239="základní",J239,0)</f>
        <v>0</v>
      </c>
      <c r="BF239" s="151">
        <f>IF(N239="snížená",J239,0)</f>
        <v>0</v>
      </c>
      <c r="BG239" s="151">
        <f>IF(N239="zákl. přenesená",J239,0)</f>
        <v>0</v>
      </c>
      <c r="BH239" s="151">
        <f>IF(N239="sníž. přenesená",J239,0)</f>
        <v>0</v>
      </c>
      <c r="BI239" s="151">
        <f>IF(N239="nulová",J239,0)</f>
        <v>0</v>
      </c>
      <c r="BJ239" s="18" t="s">
        <v>82</v>
      </c>
      <c r="BK239" s="151">
        <f>ROUND(I239*H239,2)</f>
        <v>0</v>
      </c>
      <c r="BL239" s="18" t="s">
        <v>417</v>
      </c>
      <c r="BM239" s="150" t="s">
        <v>5927</v>
      </c>
    </row>
    <row r="240" spans="2:65" s="1" customFormat="1" ht="107.25">
      <c r="B240" s="33"/>
      <c r="D240" s="152" t="s">
        <v>316</v>
      </c>
      <c r="F240" s="153" t="s">
        <v>5928</v>
      </c>
      <c r="I240" s="154"/>
      <c r="L240" s="33"/>
      <c r="M240" s="155"/>
      <c r="T240" s="57"/>
      <c r="AT240" s="18" t="s">
        <v>316</v>
      </c>
      <c r="AU240" s="18" t="s">
        <v>163</v>
      </c>
    </row>
    <row r="241" spans="2:65" s="1" customFormat="1" ht="126.75">
      <c r="B241" s="33"/>
      <c r="D241" s="152" t="s">
        <v>357</v>
      </c>
      <c r="F241" s="176" t="s">
        <v>5777</v>
      </c>
      <c r="I241" s="154"/>
      <c r="L241" s="33"/>
      <c r="M241" s="155"/>
      <c r="T241" s="57"/>
      <c r="AT241" s="18" t="s">
        <v>357</v>
      </c>
      <c r="AU241" s="18" t="s">
        <v>163</v>
      </c>
    </row>
    <row r="242" spans="2:65" s="1" customFormat="1" ht="24.2" customHeight="1">
      <c r="B242" s="33"/>
      <c r="C242" s="139" t="s">
        <v>697</v>
      </c>
      <c r="D242" s="139" t="s">
        <v>309</v>
      </c>
      <c r="E242" s="140" t="s">
        <v>5929</v>
      </c>
      <c r="F242" s="141" t="s">
        <v>5930</v>
      </c>
      <c r="G242" s="142" t="s">
        <v>405</v>
      </c>
      <c r="H242" s="143">
        <v>6</v>
      </c>
      <c r="I242" s="144"/>
      <c r="J242" s="145">
        <f>ROUND(I242*H242,2)</f>
        <v>0</v>
      </c>
      <c r="K242" s="141" t="s">
        <v>313</v>
      </c>
      <c r="L242" s="33"/>
      <c r="M242" s="146" t="s">
        <v>1</v>
      </c>
      <c r="N242" s="147" t="s">
        <v>40</v>
      </c>
      <c r="P242" s="148">
        <f>O242*H242</f>
        <v>0</v>
      </c>
      <c r="Q242" s="148">
        <v>0</v>
      </c>
      <c r="R242" s="148">
        <f>Q242*H242</f>
        <v>0</v>
      </c>
      <c r="S242" s="148">
        <v>0</v>
      </c>
      <c r="T242" s="149">
        <f>S242*H242</f>
        <v>0</v>
      </c>
      <c r="AR242" s="150" t="s">
        <v>417</v>
      </c>
      <c r="AT242" s="150" t="s">
        <v>309</v>
      </c>
      <c r="AU242" s="150" t="s">
        <v>163</v>
      </c>
      <c r="AY242" s="18" t="s">
        <v>307</v>
      </c>
      <c r="BE242" s="151">
        <f>IF(N242="základní",J242,0)</f>
        <v>0</v>
      </c>
      <c r="BF242" s="151">
        <f>IF(N242="snížená",J242,0)</f>
        <v>0</v>
      </c>
      <c r="BG242" s="151">
        <f>IF(N242="zákl. přenesená",J242,0)</f>
        <v>0</v>
      </c>
      <c r="BH242" s="151">
        <f>IF(N242="sníž. přenesená",J242,0)</f>
        <v>0</v>
      </c>
      <c r="BI242" s="151">
        <f>IF(N242="nulová",J242,0)</f>
        <v>0</v>
      </c>
      <c r="BJ242" s="18" t="s">
        <v>82</v>
      </c>
      <c r="BK242" s="151">
        <f>ROUND(I242*H242,2)</f>
        <v>0</v>
      </c>
      <c r="BL242" s="18" t="s">
        <v>417</v>
      </c>
      <c r="BM242" s="150" t="s">
        <v>5931</v>
      </c>
    </row>
    <row r="243" spans="2:65" s="1" customFormat="1" ht="11.25">
      <c r="B243" s="33"/>
      <c r="D243" s="152" t="s">
        <v>316</v>
      </c>
      <c r="F243" s="153" t="s">
        <v>5932</v>
      </c>
      <c r="I243" s="154"/>
      <c r="L243" s="33"/>
      <c r="M243" s="155"/>
      <c r="T243" s="57"/>
      <c r="AT243" s="18" t="s">
        <v>316</v>
      </c>
      <c r="AU243" s="18" t="s">
        <v>163</v>
      </c>
    </row>
    <row r="244" spans="2:65" s="1" customFormat="1" ht="37.9" customHeight="1">
      <c r="B244" s="33"/>
      <c r="C244" s="139" t="s">
        <v>702</v>
      </c>
      <c r="D244" s="139" t="s">
        <v>309</v>
      </c>
      <c r="E244" s="140" t="s">
        <v>5933</v>
      </c>
      <c r="F244" s="141" t="s">
        <v>5934</v>
      </c>
      <c r="G244" s="142" t="s">
        <v>405</v>
      </c>
      <c r="H244" s="143">
        <v>2</v>
      </c>
      <c r="I244" s="144"/>
      <c r="J244" s="145">
        <f>ROUND(I244*H244,2)</f>
        <v>0</v>
      </c>
      <c r="K244" s="141" t="s">
        <v>313</v>
      </c>
      <c r="L244" s="33"/>
      <c r="M244" s="146" t="s">
        <v>1</v>
      </c>
      <c r="N244" s="147" t="s">
        <v>40</v>
      </c>
      <c r="P244" s="148">
        <f>O244*H244</f>
        <v>0</v>
      </c>
      <c r="Q244" s="148">
        <v>0</v>
      </c>
      <c r="R244" s="148">
        <f>Q244*H244</f>
        <v>0</v>
      </c>
      <c r="S244" s="148">
        <v>0</v>
      </c>
      <c r="T244" s="149">
        <f>S244*H244</f>
        <v>0</v>
      </c>
      <c r="AR244" s="150" t="s">
        <v>417</v>
      </c>
      <c r="AT244" s="150" t="s">
        <v>309</v>
      </c>
      <c r="AU244" s="150" t="s">
        <v>163</v>
      </c>
      <c r="AY244" s="18" t="s">
        <v>307</v>
      </c>
      <c r="BE244" s="151">
        <f>IF(N244="základní",J244,0)</f>
        <v>0</v>
      </c>
      <c r="BF244" s="151">
        <f>IF(N244="snížená",J244,0)</f>
        <v>0</v>
      </c>
      <c r="BG244" s="151">
        <f>IF(N244="zákl. přenesená",J244,0)</f>
        <v>0</v>
      </c>
      <c r="BH244" s="151">
        <f>IF(N244="sníž. přenesená",J244,0)</f>
        <v>0</v>
      </c>
      <c r="BI244" s="151">
        <f>IF(N244="nulová",J244,0)</f>
        <v>0</v>
      </c>
      <c r="BJ244" s="18" t="s">
        <v>82</v>
      </c>
      <c r="BK244" s="151">
        <f>ROUND(I244*H244,2)</f>
        <v>0</v>
      </c>
      <c r="BL244" s="18" t="s">
        <v>417</v>
      </c>
      <c r="BM244" s="150" t="s">
        <v>5935</v>
      </c>
    </row>
    <row r="245" spans="2:65" s="1" customFormat="1" ht="19.5">
      <c r="B245" s="33"/>
      <c r="D245" s="152" t="s">
        <v>316</v>
      </c>
      <c r="F245" s="153" t="s">
        <v>5936</v>
      </c>
      <c r="I245" s="154"/>
      <c r="L245" s="33"/>
      <c r="M245" s="155"/>
      <c r="T245" s="57"/>
      <c r="AT245" s="18" t="s">
        <v>316</v>
      </c>
      <c r="AU245" s="18" t="s">
        <v>163</v>
      </c>
    </row>
    <row r="246" spans="2:65" s="1" customFormat="1" ht="24.2" customHeight="1">
      <c r="B246" s="33"/>
      <c r="C246" s="177" t="s">
        <v>707</v>
      </c>
      <c r="D246" s="177" t="s">
        <v>390</v>
      </c>
      <c r="E246" s="178" t="s">
        <v>5937</v>
      </c>
      <c r="F246" s="179" t="s">
        <v>5938</v>
      </c>
      <c r="G246" s="180" t="s">
        <v>405</v>
      </c>
      <c r="H246" s="181">
        <v>1</v>
      </c>
      <c r="I246" s="182"/>
      <c r="J246" s="183">
        <f>ROUND(I246*H246,2)</f>
        <v>0</v>
      </c>
      <c r="K246" s="179" t="s">
        <v>1</v>
      </c>
      <c r="L246" s="184"/>
      <c r="M246" s="185" t="s">
        <v>1</v>
      </c>
      <c r="N246" s="186" t="s">
        <v>40</v>
      </c>
      <c r="P246" s="148">
        <f>O246*H246</f>
        <v>0</v>
      </c>
      <c r="Q246" s="148">
        <v>2.18E-2</v>
      </c>
      <c r="R246" s="148">
        <f>Q246*H246</f>
        <v>2.18E-2</v>
      </c>
      <c r="S246" s="148">
        <v>0</v>
      </c>
      <c r="T246" s="149">
        <f>S246*H246</f>
        <v>0</v>
      </c>
      <c r="AR246" s="150" t="s">
        <v>524</v>
      </c>
      <c r="AT246" s="150" t="s">
        <v>390</v>
      </c>
      <c r="AU246" s="150" t="s">
        <v>163</v>
      </c>
      <c r="AY246" s="18" t="s">
        <v>307</v>
      </c>
      <c r="BE246" s="151">
        <f>IF(N246="základní",J246,0)</f>
        <v>0</v>
      </c>
      <c r="BF246" s="151">
        <f>IF(N246="snížená",J246,0)</f>
        <v>0</v>
      </c>
      <c r="BG246" s="151">
        <f>IF(N246="zákl. přenesená",J246,0)</f>
        <v>0</v>
      </c>
      <c r="BH246" s="151">
        <f>IF(N246="sníž. přenesená",J246,0)</f>
        <v>0</v>
      </c>
      <c r="BI246" s="151">
        <f>IF(N246="nulová",J246,0)</f>
        <v>0</v>
      </c>
      <c r="BJ246" s="18" t="s">
        <v>82</v>
      </c>
      <c r="BK246" s="151">
        <f>ROUND(I246*H246,2)</f>
        <v>0</v>
      </c>
      <c r="BL246" s="18" t="s">
        <v>417</v>
      </c>
      <c r="BM246" s="150" t="s">
        <v>5939</v>
      </c>
    </row>
    <row r="247" spans="2:65" s="1" customFormat="1" ht="11.25">
      <c r="B247" s="33"/>
      <c r="D247" s="152" t="s">
        <v>316</v>
      </c>
      <c r="F247" s="153" t="s">
        <v>5796</v>
      </c>
      <c r="I247" s="154"/>
      <c r="L247" s="33"/>
      <c r="M247" s="155"/>
      <c r="T247" s="57"/>
      <c r="AT247" s="18" t="s">
        <v>316</v>
      </c>
      <c r="AU247" s="18" t="s">
        <v>163</v>
      </c>
    </row>
    <row r="248" spans="2:65" s="1" customFormat="1" ht="24.2" customHeight="1">
      <c r="B248" s="33"/>
      <c r="C248" s="177" t="s">
        <v>712</v>
      </c>
      <c r="D248" s="177" t="s">
        <v>390</v>
      </c>
      <c r="E248" s="178" t="s">
        <v>5940</v>
      </c>
      <c r="F248" s="179" t="s">
        <v>5941</v>
      </c>
      <c r="G248" s="180" t="s">
        <v>405</v>
      </c>
      <c r="H248" s="181">
        <v>1</v>
      </c>
      <c r="I248" s="182"/>
      <c r="J248" s="183">
        <f>ROUND(I248*H248,2)</f>
        <v>0</v>
      </c>
      <c r="K248" s="179" t="s">
        <v>1</v>
      </c>
      <c r="L248" s="184"/>
      <c r="M248" s="185" t="s">
        <v>1</v>
      </c>
      <c r="N248" s="186" t="s">
        <v>40</v>
      </c>
      <c r="P248" s="148">
        <f>O248*H248</f>
        <v>0</v>
      </c>
      <c r="Q248" s="148">
        <v>2.18E-2</v>
      </c>
      <c r="R248" s="148">
        <f>Q248*H248</f>
        <v>2.18E-2</v>
      </c>
      <c r="S248" s="148">
        <v>0</v>
      </c>
      <c r="T248" s="149">
        <f>S248*H248</f>
        <v>0</v>
      </c>
      <c r="AR248" s="150" t="s">
        <v>524</v>
      </c>
      <c r="AT248" s="150" t="s">
        <v>390</v>
      </c>
      <c r="AU248" s="150" t="s">
        <v>163</v>
      </c>
      <c r="AY248" s="18" t="s">
        <v>307</v>
      </c>
      <c r="BE248" s="151">
        <f>IF(N248="základní",J248,0)</f>
        <v>0</v>
      </c>
      <c r="BF248" s="151">
        <f>IF(N248="snížená",J248,0)</f>
        <v>0</v>
      </c>
      <c r="BG248" s="151">
        <f>IF(N248="zákl. přenesená",J248,0)</f>
        <v>0</v>
      </c>
      <c r="BH248" s="151">
        <f>IF(N248="sníž. přenesená",J248,0)</f>
        <v>0</v>
      </c>
      <c r="BI248" s="151">
        <f>IF(N248="nulová",J248,0)</f>
        <v>0</v>
      </c>
      <c r="BJ248" s="18" t="s">
        <v>82</v>
      </c>
      <c r="BK248" s="151">
        <f>ROUND(I248*H248,2)</f>
        <v>0</v>
      </c>
      <c r="BL248" s="18" t="s">
        <v>417</v>
      </c>
      <c r="BM248" s="150" t="s">
        <v>5942</v>
      </c>
    </row>
    <row r="249" spans="2:65" s="1" customFormat="1" ht="11.25">
      <c r="B249" s="33"/>
      <c r="D249" s="152" t="s">
        <v>316</v>
      </c>
      <c r="F249" s="153" t="s">
        <v>5796</v>
      </c>
      <c r="I249" s="154"/>
      <c r="L249" s="33"/>
      <c r="M249" s="155"/>
      <c r="T249" s="57"/>
      <c r="AT249" s="18" t="s">
        <v>316</v>
      </c>
      <c r="AU249" s="18" t="s">
        <v>163</v>
      </c>
    </row>
    <row r="250" spans="2:65" s="1" customFormat="1" ht="33" customHeight="1">
      <c r="B250" s="33"/>
      <c r="C250" s="139" t="s">
        <v>717</v>
      </c>
      <c r="D250" s="139" t="s">
        <v>309</v>
      </c>
      <c r="E250" s="140" t="s">
        <v>5943</v>
      </c>
      <c r="F250" s="141" t="s">
        <v>5944</v>
      </c>
      <c r="G250" s="142" t="s">
        <v>514</v>
      </c>
      <c r="H250" s="143">
        <v>1</v>
      </c>
      <c r="I250" s="144"/>
      <c r="J250" s="145">
        <f>ROUND(I250*H250,2)</f>
        <v>0</v>
      </c>
      <c r="K250" s="141" t="s">
        <v>1</v>
      </c>
      <c r="L250" s="33"/>
      <c r="M250" s="146" t="s">
        <v>1</v>
      </c>
      <c r="N250" s="147" t="s">
        <v>40</v>
      </c>
      <c r="P250" s="148">
        <f>O250*H250</f>
        <v>0</v>
      </c>
      <c r="Q250" s="148">
        <v>0</v>
      </c>
      <c r="R250" s="148">
        <f>Q250*H250</f>
        <v>0</v>
      </c>
      <c r="S250" s="148">
        <v>0</v>
      </c>
      <c r="T250" s="149">
        <f>S250*H250</f>
        <v>0</v>
      </c>
      <c r="AR250" s="150" t="s">
        <v>417</v>
      </c>
      <c r="AT250" s="150" t="s">
        <v>309</v>
      </c>
      <c r="AU250" s="150" t="s">
        <v>163</v>
      </c>
      <c r="AY250" s="18" t="s">
        <v>307</v>
      </c>
      <c r="BE250" s="151">
        <f>IF(N250="základní",J250,0)</f>
        <v>0</v>
      </c>
      <c r="BF250" s="151">
        <f>IF(N250="snížená",J250,0)</f>
        <v>0</v>
      </c>
      <c r="BG250" s="151">
        <f>IF(N250="zákl. přenesená",J250,0)</f>
        <v>0</v>
      </c>
      <c r="BH250" s="151">
        <f>IF(N250="sníž. přenesená",J250,0)</f>
        <v>0</v>
      </c>
      <c r="BI250" s="151">
        <f>IF(N250="nulová",J250,0)</f>
        <v>0</v>
      </c>
      <c r="BJ250" s="18" t="s">
        <v>82</v>
      </c>
      <c r="BK250" s="151">
        <f>ROUND(I250*H250,2)</f>
        <v>0</v>
      </c>
      <c r="BL250" s="18" t="s">
        <v>417</v>
      </c>
      <c r="BM250" s="150" t="s">
        <v>5945</v>
      </c>
    </row>
    <row r="251" spans="2:65" s="1" customFormat="1" ht="39">
      <c r="B251" s="33"/>
      <c r="D251" s="152" t="s">
        <v>316</v>
      </c>
      <c r="F251" s="153" t="s">
        <v>5946</v>
      </c>
      <c r="I251" s="154"/>
      <c r="L251" s="33"/>
      <c r="M251" s="155"/>
      <c r="T251" s="57"/>
      <c r="AT251" s="18" t="s">
        <v>316</v>
      </c>
      <c r="AU251" s="18" t="s">
        <v>163</v>
      </c>
    </row>
    <row r="252" spans="2:65" s="1" customFormat="1" ht="24.2" customHeight="1">
      <c r="B252" s="33"/>
      <c r="C252" s="139" t="s">
        <v>722</v>
      </c>
      <c r="D252" s="139" t="s">
        <v>309</v>
      </c>
      <c r="E252" s="140" t="s">
        <v>5947</v>
      </c>
      <c r="F252" s="141" t="s">
        <v>5948</v>
      </c>
      <c r="G252" s="142" t="s">
        <v>514</v>
      </c>
      <c r="H252" s="143">
        <v>1</v>
      </c>
      <c r="I252" s="144"/>
      <c r="J252" s="145">
        <f>ROUND(I252*H252,2)</f>
        <v>0</v>
      </c>
      <c r="K252" s="141" t="s">
        <v>1</v>
      </c>
      <c r="L252" s="33"/>
      <c r="M252" s="146" t="s">
        <v>1</v>
      </c>
      <c r="N252" s="147" t="s">
        <v>40</v>
      </c>
      <c r="P252" s="148">
        <f>O252*H252</f>
        <v>0</v>
      </c>
      <c r="Q252" s="148">
        <v>0</v>
      </c>
      <c r="R252" s="148">
        <f>Q252*H252</f>
        <v>0</v>
      </c>
      <c r="S252" s="148">
        <v>0</v>
      </c>
      <c r="T252" s="149">
        <f>S252*H252</f>
        <v>0</v>
      </c>
      <c r="AR252" s="150" t="s">
        <v>417</v>
      </c>
      <c r="AT252" s="150" t="s">
        <v>309</v>
      </c>
      <c r="AU252" s="150" t="s">
        <v>163</v>
      </c>
      <c r="AY252" s="18" t="s">
        <v>307</v>
      </c>
      <c r="BE252" s="151">
        <f>IF(N252="základní",J252,0)</f>
        <v>0</v>
      </c>
      <c r="BF252" s="151">
        <f>IF(N252="snížená",J252,0)</f>
        <v>0</v>
      </c>
      <c r="BG252" s="151">
        <f>IF(N252="zákl. přenesená",J252,0)</f>
        <v>0</v>
      </c>
      <c r="BH252" s="151">
        <f>IF(N252="sníž. přenesená",J252,0)</f>
        <v>0</v>
      </c>
      <c r="BI252" s="151">
        <f>IF(N252="nulová",J252,0)</f>
        <v>0</v>
      </c>
      <c r="BJ252" s="18" t="s">
        <v>82</v>
      </c>
      <c r="BK252" s="151">
        <f>ROUND(I252*H252,2)</f>
        <v>0</v>
      </c>
      <c r="BL252" s="18" t="s">
        <v>417</v>
      </c>
      <c r="BM252" s="150" t="s">
        <v>5949</v>
      </c>
    </row>
    <row r="253" spans="2:65" s="1" customFormat="1" ht="39">
      <c r="B253" s="33"/>
      <c r="D253" s="152" t="s">
        <v>316</v>
      </c>
      <c r="F253" s="153" t="s">
        <v>5950</v>
      </c>
      <c r="I253" s="154"/>
      <c r="L253" s="33"/>
      <c r="M253" s="155"/>
      <c r="T253" s="57"/>
      <c r="AT253" s="18" t="s">
        <v>316</v>
      </c>
      <c r="AU253" s="18" t="s">
        <v>163</v>
      </c>
    </row>
    <row r="254" spans="2:65" s="1" customFormat="1" ht="24.2" customHeight="1">
      <c r="B254" s="33"/>
      <c r="C254" s="139" t="s">
        <v>736</v>
      </c>
      <c r="D254" s="139" t="s">
        <v>309</v>
      </c>
      <c r="E254" s="140" t="s">
        <v>5951</v>
      </c>
      <c r="F254" s="141" t="s">
        <v>5952</v>
      </c>
      <c r="G254" s="142" t="s">
        <v>514</v>
      </c>
      <c r="H254" s="143">
        <v>1</v>
      </c>
      <c r="I254" s="144"/>
      <c r="J254" s="145">
        <f>ROUND(I254*H254,2)</f>
        <v>0</v>
      </c>
      <c r="K254" s="141" t="s">
        <v>1</v>
      </c>
      <c r="L254" s="33"/>
      <c r="M254" s="146" t="s">
        <v>1</v>
      </c>
      <c r="N254" s="147" t="s">
        <v>40</v>
      </c>
      <c r="P254" s="148">
        <f>O254*H254</f>
        <v>0</v>
      </c>
      <c r="Q254" s="148">
        <v>0</v>
      </c>
      <c r="R254" s="148">
        <f>Q254*H254</f>
        <v>0</v>
      </c>
      <c r="S254" s="148">
        <v>0</v>
      </c>
      <c r="T254" s="149">
        <f>S254*H254</f>
        <v>0</v>
      </c>
      <c r="AR254" s="150" t="s">
        <v>417</v>
      </c>
      <c r="AT254" s="150" t="s">
        <v>309</v>
      </c>
      <c r="AU254" s="150" t="s">
        <v>163</v>
      </c>
      <c r="AY254" s="18" t="s">
        <v>307</v>
      </c>
      <c r="BE254" s="151">
        <f>IF(N254="základní",J254,0)</f>
        <v>0</v>
      </c>
      <c r="BF254" s="151">
        <f>IF(N254="snížená",J254,0)</f>
        <v>0</v>
      </c>
      <c r="BG254" s="151">
        <f>IF(N254="zákl. přenesená",J254,0)</f>
        <v>0</v>
      </c>
      <c r="BH254" s="151">
        <f>IF(N254="sníž. přenesená",J254,0)</f>
        <v>0</v>
      </c>
      <c r="BI254" s="151">
        <f>IF(N254="nulová",J254,0)</f>
        <v>0</v>
      </c>
      <c r="BJ254" s="18" t="s">
        <v>82</v>
      </c>
      <c r="BK254" s="151">
        <f>ROUND(I254*H254,2)</f>
        <v>0</v>
      </c>
      <c r="BL254" s="18" t="s">
        <v>417</v>
      </c>
      <c r="BM254" s="150" t="s">
        <v>5953</v>
      </c>
    </row>
    <row r="255" spans="2:65" s="1" customFormat="1" ht="39">
      <c r="B255" s="33"/>
      <c r="D255" s="152" t="s">
        <v>316</v>
      </c>
      <c r="F255" s="153" t="s">
        <v>5950</v>
      </c>
      <c r="I255" s="154"/>
      <c r="L255" s="33"/>
      <c r="M255" s="155"/>
      <c r="T255" s="57"/>
      <c r="AT255" s="18" t="s">
        <v>316</v>
      </c>
      <c r="AU255" s="18" t="s">
        <v>163</v>
      </c>
    </row>
    <row r="256" spans="2:65" s="1" customFormat="1" ht="24.2" customHeight="1">
      <c r="B256" s="33"/>
      <c r="C256" s="139" t="s">
        <v>741</v>
      </c>
      <c r="D256" s="139" t="s">
        <v>309</v>
      </c>
      <c r="E256" s="140" t="s">
        <v>5954</v>
      </c>
      <c r="F256" s="141" t="s">
        <v>5955</v>
      </c>
      <c r="G256" s="142" t="s">
        <v>514</v>
      </c>
      <c r="H256" s="143">
        <v>1</v>
      </c>
      <c r="I256" s="144"/>
      <c r="J256" s="145">
        <f>ROUND(I256*H256,2)</f>
        <v>0</v>
      </c>
      <c r="K256" s="141" t="s">
        <v>1</v>
      </c>
      <c r="L256" s="33"/>
      <c r="M256" s="146" t="s">
        <v>1</v>
      </c>
      <c r="N256" s="147" t="s">
        <v>40</v>
      </c>
      <c r="P256" s="148">
        <f>O256*H256</f>
        <v>0</v>
      </c>
      <c r="Q256" s="148">
        <v>0</v>
      </c>
      <c r="R256" s="148">
        <f>Q256*H256</f>
        <v>0</v>
      </c>
      <c r="S256" s="148">
        <v>0</v>
      </c>
      <c r="T256" s="149">
        <f>S256*H256</f>
        <v>0</v>
      </c>
      <c r="AR256" s="150" t="s">
        <v>417</v>
      </c>
      <c r="AT256" s="150" t="s">
        <v>309</v>
      </c>
      <c r="AU256" s="150" t="s">
        <v>163</v>
      </c>
      <c r="AY256" s="18" t="s">
        <v>307</v>
      </c>
      <c r="BE256" s="151">
        <f>IF(N256="základní",J256,0)</f>
        <v>0</v>
      </c>
      <c r="BF256" s="151">
        <f>IF(N256="snížená",J256,0)</f>
        <v>0</v>
      </c>
      <c r="BG256" s="151">
        <f>IF(N256="zákl. přenesená",J256,0)</f>
        <v>0</v>
      </c>
      <c r="BH256" s="151">
        <f>IF(N256="sníž. přenesená",J256,0)</f>
        <v>0</v>
      </c>
      <c r="BI256" s="151">
        <f>IF(N256="nulová",J256,0)</f>
        <v>0</v>
      </c>
      <c r="BJ256" s="18" t="s">
        <v>82</v>
      </c>
      <c r="BK256" s="151">
        <f>ROUND(I256*H256,2)</f>
        <v>0</v>
      </c>
      <c r="BL256" s="18" t="s">
        <v>417</v>
      </c>
      <c r="BM256" s="150" t="s">
        <v>5956</v>
      </c>
    </row>
    <row r="257" spans="2:65" s="1" customFormat="1" ht="39">
      <c r="B257" s="33"/>
      <c r="D257" s="152" t="s">
        <v>316</v>
      </c>
      <c r="F257" s="153" t="s">
        <v>5950</v>
      </c>
      <c r="I257" s="154"/>
      <c r="L257" s="33"/>
      <c r="M257" s="155"/>
      <c r="T257" s="57"/>
      <c r="AT257" s="18" t="s">
        <v>316</v>
      </c>
      <c r="AU257" s="18" t="s">
        <v>163</v>
      </c>
    </row>
    <row r="258" spans="2:65" s="1" customFormat="1" ht="33" customHeight="1">
      <c r="B258" s="33"/>
      <c r="C258" s="139" t="s">
        <v>752</v>
      </c>
      <c r="D258" s="139" t="s">
        <v>309</v>
      </c>
      <c r="E258" s="140" t="s">
        <v>5876</v>
      </c>
      <c r="F258" s="141" t="s">
        <v>5877</v>
      </c>
      <c r="G258" s="142" t="s">
        <v>405</v>
      </c>
      <c r="H258" s="143">
        <v>53</v>
      </c>
      <c r="I258" s="144"/>
      <c r="J258" s="145">
        <f>ROUND(I258*H258,2)</f>
        <v>0</v>
      </c>
      <c r="K258" s="141" t="s">
        <v>313</v>
      </c>
      <c r="L258" s="33"/>
      <c r="M258" s="146" t="s">
        <v>1</v>
      </c>
      <c r="N258" s="147" t="s">
        <v>40</v>
      </c>
      <c r="P258" s="148">
        <f>O258*H258</f>
        <v>0</v>
      </c>
      <c r="Q258" s="148">
        <v>0</v>
      </c>
      <c r="R258" s="148">
        <f>Q258*H258</f>
        <v>0</v>
      </c>
      <c r="S258" s="148">
        <v>0</v>
      </c>
      <c r="T258" s="149">
        <f>S258*H258</f>
        <v>0</v>
      </c>
      <c r="AR258" s="150" t="s">
        <v>417</v>
      </c>
      <c r="AT258" s="150" t="s">
        <v>309</v>
      </c>
      <c r="AU258" s="150" t="s">
        <v>163</v>
      </c>
      <c r="AY258" s="18" t="s">
        <v>307</v>
      </c>
      <c r="BE258" s="151">
        <f>IF(N258="základní",J258,0)</f>
        <v>0</v>
      </c>
      <c r="BF258" s="151">
        <f>IF(N258="snížená",J258,0)</f>
        <v>0</v>
      </c>
      <c r="BG258" s="151">
        <f>IF(N258="zákl. přenesená",J258,0)</f>
        <v>0</v>
      </c>
      <c r="BH258" s="151">
        <f>IF(N258="sníž. přenesená",J258,0)</f>
        <v>0</v>
      </c>
      <c r="BI258" s="151">
        <f>IF(N258="nulová",J258,0)</f>
        <v>0</v>
      </c>
      <c r="BJ258" s="18" t="s">
        <v>82</v>
      </c>
      <c r="BK258" s="151">
        <f>ROUND(I258*H258,2)</f>
        <v>0</v>
      </c>
      <c r="BL258" s="18" t="s">
        <v>417</v>
      </c>
      <c r="BM258" s="150" t="s">
        <v>5957</v>
      </c>
    </row>
    <row r="259" spans="2:65" s="1" customFormat="1" ht="19.5">
      <c r="B259" s="33"/>
      <c r="D259" s="152" t="s">
        <v>316</v>
      </c>
      <c r="F259" s="153" t="s">
        <v>5879</v>
      </c>
      <c r="I259" s="154"/>
      <c r="L259" s="33"/>
      <c r="M259" s="155"/>
      <c r="T259" s="57"/>
      <c r="AT259" s="18" t="s">
        <v>316</v>
      </c>
      <c r="AU259" s="18" t="s">
        <v>163</v>
      </c>
    </row>
    <row r="260" spans="2:65" s="1" customFormat="1" ht="24.2" customHeight="1">
      <c r="B260" s="33"/>
      <c r="C260" s="177" t="s">
        <v>759</v>
      </c>
      <c r="D260" s="177" t="s">
        <v>390</v>
      </c>
      <c r="E260" s="178" t="s">
        <v>5906</v>
      </c>
      <c r="F260" s="179" t="s">
        <v>5907</v>
      </c>
      <c r="G260" s="180" t="s">
        <v>405</v>
      </c>
      <c r="H260" s="181">
        <v>53</v>
      </c>
      <c r="I260" s="182"/>
      <c r="J260" s="183">
        <f>ROUND(I260*H260,2)</f>
        <v>0</v>
      </c>
      <c r="K260" s="179" t="s">
        <v>313</v>
      </c>
      <c r="L260" s="184"/>
      <c r="M260" s="185" t="s">
        <v>1</v>
      </c>
      <c r="N260" s="186" t="s">
        <v>40</v>
      </c>
      <c r="P260" s="148">
        <f>O260*H260</f>
        <v>0</v>
      </c>
      <c r="Q260" s="148">
        <v>5.3E-3</v>
      </c>
      <c r="R260" s="148">
        <f>Q260*H260</f>
        <v>0.28089999999999998</v>
      </c>
      <c r="S260" s="148">
        <v>0</v>
      </c>
      <c r="T260" s="149">
        <f>S260*H260</f>
        <v>0</v>
      </c>
      <c r="AR260" s="150" t="s">
        <v>524</v>
      </c>
      <c r="AT260" s="150" t="s">
        <v>390</v>
      </c>
      <c r="AU260" s="150" t="s">
        <v>163</v>
      </c>
      <c r="AY260" s="18" t="s">
        <v>307</v>
      </c>
      <c r="BE260" s="151">
        <f>IF(N260="základní",J260,0)</f>
        <v>0</v>
      </c>
      <c r="BF260" s="151">
        <f>IF(N260="snížená",J260,0)</f>
        <v>0</v>
      </c>
      <c r="BG260" s="151">
        <f>IF(N260="zákl. přenesená",J260,0)</f>
        <v>0</v>
      </c>
      <c r="BH260" s="151">
        <f>IF(N260="sníž. přenesená",J260,0)</f>
        <v>0</v>
      </c>
      <c r="BI260" s="151">
        <f>IF(N260="nulová",J260,0)</f>
        <v>0</v>
      </c>
      <c r="BJ260" s="18" t="s">
        <v>82</v>
      </c>
      <c r="BK260" s="151">
        <f>ROUND(I260*H260,2)</f>
        <v>0</v>
      </c>
      <c r="BL260" s="18" t="s">
        <v>417</v>
      </c>
      <c r="BM260" s="150" t="s">
        <v>5958</v>
      </c>
    </row>
    <row r="261" spans="2:65" s="1" customFormat="1" ht="11.25">
      <c r="B261" s="33"/>
      <c r="D261" s="152" t="s">
        <v>316</v>
      </c>
      <c r="F261" s="153" t="s">
        <v>5909</v>
      </c>
      <c r="I261" s="154"/>
      <c r="L261" s="33"/>
      <c r="M261" s="155"/>
      <c r="T261" s="57"/>
      <c r="AT261" s="18" t="s">
        <v>316</v>
      </c>
      <c r="AU261" s="18" t="s">
        <v>163</v>
      </c>
    </row>
    <row r="262" spans="2:65" s="1" customFormat="1" ht="16.5" customHeight="1">
      <c r="B262" s="33"/>
      <c r="C262" s="139" t="s">
        <v>766</v>
      </c>
      <c r="D262" s="139" t="s">
        <v>309</v>
      </c>
      <c r="E262" s="140" t="s">
        <v>5959</v>
      </c>
      <c r="F262" s="141" t="s">
        <v>5960</v>
      </c>
      <c r="G262" s="142" t="s">
        <v>514</v>
      </c>
      <c r="H262" s="143">
        <v>53</v>
      </c>
      <c r="I262" s="144"/>
      <c r="J262" s="145">
        <f>ROUND(I262*H262,2)</f>
        <v>0</v>
      </c>
      <c r="K262" s="141" t="s">
        <v>1</v>
      </c>
      <c r="L262" s="33"/>
      <c r="M262" s="146" t="s">
        <v>1</v>
      </c>
      <c r="N262" s="147" t="s">
        <v>40</v>
      </c>
      <c r="P262" s="148">
        <f>O262*H262</f>
        <v>0</v>
      </c>
      <c r="Q262" s="148">
        <v>0</v>
      </c>
      <c r="R262" s="148">
        <f>Q262*H262</f>
        <v>0</v>
      </c>
      <c r="S262" s="148">
        <v>0</v>
      </c>
      <c r="T262" s="149">
        <f>S262*H262</f>
        <v>0</v>
      </c>
      <c r="AR262" s="150" t="s">
        <v>417</v>
      </c>
      <c r="AT262" s="150" t="s">
        <v>309</v>
      </c>
      <c r="AU262" s="150" t="s">
        <v>163</v>
      </c>
      <c r="AY262" s="18" t="s">
        <v>307</v>
      </c>
      <c r="BE262" s="151">
        <f>IF(N262="základní",J262,0)</f>
        <v>0</v>
      </c>
      <c r="BF262" s="151">
        <f>IF(N262="snížená",J262,0)</f>
        <v>0</v>
      </c>
      <c r="BG262" s="151">
        <f>IF(N262="zákl. přenesená",J262,0)</f>
        <v>0</v>
      </c>
      <c r="BH262" s="151">
        <f>IF(N262="sníž. přenesená",J262,0)</f>
        <v>0</v>
      </c>
      <c r="BI262" s="151">
        <f>IF(N262="nulová",J262,0)</f>
        <v>0</v>
      </c>
      <c r="BJ262" s="18" t="s">
        <v>82</v>
      </c>
      <c r="BK262" s="151">
        <f>ROUND(I262*H262,2)</f>
        <v>0</v>
      </c>
      <c r="BL262" s="18" t="s">
        <v>417</v>
      </c>
      <c r="BM262" s="150" t="s">
        <v>5961</v>
      </c>
    </row>
    <row r="263" spans="2:65" s="1" customFormat="1" ht="11.25">
      <c r="B263" s="33"/>
      <c r="D263" s="152" t="s">
        <v>316</v>
      </c>
      <c r="F263" s="153" t="s">
        <v>5960</v>
      </c>
      <c r="I263" s="154"/>
      <c r="L263" s="33"/>
      <c r="M263" s="155"/>
      <c r="T263" s="57"/>
      <c r="AT263" s="18" t="s">
        <v>316</v>
      </c>
      <c r="AU263" s="18" t="s">
        <v>163</v>
      </c>
    </row>
    <row r="264" spans="2:65" s="1" customFormat="1" ht="24.2" customHeight="1">
      <c r="B264" s="33"/>
      <c r="C264" s="139" t="s">
        <v>772</v>
      </c>
      <c r="D264" s="139" t="s">
        <v>309</v>
      </c>
      <c r="E264" s="140" t="s">
        <v>5962</v>
      </c>
      <c r="F264" s="141" t="s">
        <v>5963</v>
      </c>
      <c r="G264" s="142" t="s">
        <v>405</v>
      </c>
      <c r="H264" s="143">
        <v>1</v>
      </c>
      <c r="I264" s="144"/>
      <c r="J264" s="145">
        <f>ROUND(I264*H264,2)</f>
        <v>0</v>
      </c>
      <c r="K264" s="141" t="s">
        <v>313</v>
      </c>
      <c r="L264" s="33"/>
      <c r="M264" s="146" t="s">
        <v>1</v>
      </c>
      <c r="N264" s="147" t="s">
        <v>40</v>
      </c>
      <c r="P264" s="148">
        <f>O264*H264</f>
        <v>0</v>
      </c>
      <c r="Q264" s="148">
        <v>0</v>
      </c>
      <c r="R264" s="148">
        <f>Q264*H264</f>
        <v>0</v>
      </c>
      <c r="S264" s="148">
        <v>0</v>
      </c>
      <c r="T264" s="149">
        <f>S264*H264</f>
        <v>0</v>
      </c>
      <c r="AR264" s="150" t="s">
        <v>417</v>
      </c>
      <c r="AT264" s="150" t="s">
        <v>309</v>
      </c>
      <c r="AU264" s="150" t="s">
        <v>163</v>
      </c>
      <c r="AY264" s="18" t="s">
        <v>307</v>
      </c>
      <c r="BE264" s="151">
        <f>IF(N264="základní",J264,0)</f>
        <v>0</v>
      </c>
      <c r="BF264" s="151">
        <f>IF(N264="snížená",J264,0)</f>
        <v>0</v>
      </c>
      <c r="BG264" s="151">
        <f>IF(N264="zákl. přenesená",J264,0)</f>
        <v>0</v>
      </c>
      <c r="BH264" s="151">
        <f>IF(N264="sníž. přenesená",J264,0)</f>
        <v>0</v>
      </c>
      <c r="BI264" s="151">
        <f>IF(N264="nulová",J264,0)</f>
        <v>0</v>
      </c>
      <c r="BJ264" s="18" t="s">
        <v>82</v>
      </c>
      <c r="BK264" s="151">
        <f>ROUND(I264*H264,2)</f>
        <v>0</v>
      </c>
      <c r="BL264" s="18" t="s">
        <v>417</v>
      </c>
      <c r="BM264" s="150" t="s">
        <v>5964</v>
      </c>
    </row>
    <row r="265" spans="2:65" s="1" customFormat="1" ht="19.5">
      <c r="B265" s="33"/>
      <c r="D265" s="152" t="s">
        <v>316</v>
      </c>
      <c r="F265" s="153" t="s">
        <v>5965</v>
      </c>
      <c r="I265" s="154"/>
      <c r="L265" s="33"/>
      <c r="M265" s="155"/>
      <c r="T265" s="57"/>
      <c r="AT265" s="18" t="s">
        <v>316</v>
      </c>
      <c r="AU265" s="18" t="s">
        <v>163</v>
      </c>
    </row>
    <row r="266" spans="2:65" s="1" customFormat="1" ht="33" customHeight="1">
      <c r="B266" s="33"/>
      <c r="C266" s="177" t="s">
        <v>783</v>
      </c>
      <c r="D266" s="177" t="s">
        <v>390</v>
      </c>
      <c r="E266" s="178" t="s">
        <v>5966</v>
      </c>
      <c r="F266" s="179" t="s">
        <v>5967</v>
      </c>
      <c r="G266" s="180" t="s">
        <v>405</v>
      </c>
      <c r="H266" s="181">
        <v>1</v>
      </c>
      <c r="I266" s="182"/>
      <c r="J266" s="183">
        <f>ROUND(I266*H266,2)</f>
        <v>0</v>
      </c>
      <c r="K266" s="179" t="s">
        <v>1</v>
      </c>
      <c r="L266" s="184"/>
      <c r="M266" s="185" t="s">
        <v>1</v>
      </c>
      <c r="N266" s="186" t="s">
        <v>40</v>
      </c>
      <c r="P266" s="148">
        <f>O266*H266</f>
        <v>0</v>
      </c>
      <c r="Q266" s="148">
        <v>7.3200000000000001E-2</v>
      </c>
      <c r="R266" s="148">
        <f>Q266*H266</f>
        <v>7.3200000000000001E-2</v>
      </c>
      <c r="S266" s="148">
        <v>0</v>
      </c>
      <c r="T266" s="149">
        <f>S266*H266</f>
        <v>0</v>
      </c>
      <c r="AR266" s="150" t="s">
        <v>524</v>
      </c>
      <c r="AT266" s="150" t="s">
        <v>390</v>
      </c>
      <c r="AU266" s="150" t="s">
        <v>163</v>
      </c>
      <c r="AY266" s="18" t="s">
        <v>307</v>
      </c>
      <c r="BE266" s="151">
        <f>IF(N266="základní",J266,0)</f>
        <v>0</v>
      </c>
      <c r="BF266" s="151">
        <f>IF(N266="snížená",J266,0)</f>
        <v>0</v>
      </c>
      <c r="BG266" s="151">
        <f>IF(N266="zákl. přenesená",J266,0)</f>
        <v>0</v>
      </c>
      <c r="BH266" s="151">
        <f>IF(N266="sníž. přenesená",J266,0)</f>
        <v>0</v>
      </c>
      <c r="BI266" s="151">
        <f>IF(N266="nulová",J266,0)</f>
        <v>0</v>
      </c>
      <c r="BJ266" s="18" t="s">
        <v>82</v>
      </c>
      <c r="BK266" s="151">
        <f>ROUND(I266*H266,2)</f>
        <v>0</v>
      </c>
      <c r="BL266" s="18" t="s">
        <v>417</v>
      </c>
      <c r="BM266" s="150" t="s">
        <v>5968</v>
      </c>
    </row>
    <row r="267" spans="2:65" s="1" customFormat="1" ht="11.25">
      <c r="B267" s="33"/>
      <c r="D267" s="152" t="s">
        <v>316</v>
      </c>
      <c r="F267" s="153" t="s">
        <v>5969</v>
      </c>
      <c r="I267" s="154"/>
      <c r="L267" s="33"/>
      <c r="M267" s="155"/>
      <c r="T267" s="57"/>
      <c r="AT267" s="18" t="s">
        <v>316</v>
      </c>
      <c r="AU267" s="18" t="s">
        <v>163</v>
      </c>
    </row>
    <row r="268" spans="2:65" s="1" customFormat="1" ht="33" customHeight="1">
      <c r="B268" s="33"/>
      <c r="C268" s="139" t="s">
        <v>791</v>
      </c>
      <c r="D268" s="139" t="s">
        <v>309</v>
      </c>
      <c r="E268" s="140" t="s">
        <v>5842</v>
      </c>
      <c r="F268" s="141" t="s">
        <v>5843</v>
      </c>
      <c r="G268" s="142" t="s">
        <v>405</v>
      </c>
      <c r="H268" s="143">
        <v>1</v>
      </c>
      <c r="I268" s="144"/>
      <c r="J268" s="145">
        <f>ROUND(I268*H268,2)</f>
        <v>0</v>
      </c>
      <c r="K268" s="141" t="s">
        <v>313</v>
      </c>
      <c r="L268" s="33"/>
      <c r="M268" s="146" t="s">
        <v>1</v>
      </c>
      <c r="N268" s="147" t="s">
        <v>40</v>
      </c>
      <c r="P268" s="148">
        <f>O268*H268</f>
        <v>0</v>
      </c>
      <c r="Q268" s="148">
        <v>0</v>
      </c>
      <c r="R268" s="148">
        <f>Q268*H268</f>
        <v>0</v>
      </c>
      <c r="S268" s="148">
        <v>0</v>
      </c>
      <c r="T268" s="149">
        <f>S268*H268</f>
        <v>0</v>
      </c>
      <c r="AR268" s="150" t="s">
        <v>417</v>
      </c>
      <c r="AT268" s="150" t="s">
        <v>309</v>
      </c>
      <c r="AU268" s="150" t="s">
        <v>163</v>
      </c>
      <c r="AY268" s="18" t="s">
        <v>307</v>
      </c>
      <c r="BE268" s="151">
        <f>IF(N268="základní",J268,0)</f>
        <v>0</v>
      </c>
      <c r="BF268" s="151">
        <f>IF(N268="snížená",J268,0)</f>
        <v>0</v>
      </c>
      <c r="BG268" s="151">
        <f>IF(N268="zákl. přenesená",J268,0)</f>
        <v>0</v>
      </c>
      <c r="BH268" s="151">
        <f>IF(N268="sníž. přenesená",J268,0)</f>
        <v>0</v>
      </c>
      <c r="BI268" s="151">
        <f>IF(N268="nulová",J268,0)</f>
        <v>0</v>
      </c>
      <c r="BJ268" s="18" t="s">
        <v>82</v>
      </c>
      <c r="BK268" s="151">
        <f>ROUND(I268*H268,2)</f>
        <v>0</v>
      </c>
      <c r="BL268" s="18" t="s">
        <v>417</v>
      </c>
      <c r="BM268" s="150" t="s">
        <v>5970</v>
      </c>
    </row>
    <row r="269" spans="2:65" s="1" customFormat="1" ht="19.5">
      <c r="B269" s="33"/>
      <c r="D269" s="152" t="s">
        <v>316</v>
      </c>
      <c r="F269" s="153" t="s">
        <v>5845</v>
      </c>
      <c r="I269" s="154"/>
      <c r="L269" s="33"/>
      <c r="M269" s="155"/>
      <c r="T269" s="57"/>
      <c r="AT269" s="18" t="s">
        <v>316</v>
      </c>
      <c r="AU269" s="18" t="s">
        <v>163</v>
      </c>
    </row>
    <row r="270" spans="2:65" s="1" customFormat="1" ht="16.5" customHeight="1">
      <c r="B270" s="33"/>
      <c r="C270" s="177" t="s">
        <v>797</v>
      </c>
      <c r="D270" s="177" t="s">
        <v>390</v>
      </c>
      <c r="E270" s="178" t="s">
        <v>5971</v>
      </c>
      <c r="F270" s="179" t="s">
        <v>5972</v>
      </c>
      <c r="G270" s="180" t="s">
        <v>405</v>
      </c>
      <c r="H270" s="181">
        <v>1</v>
      </c>
      <c r="I270" s="182"/>
      <c r="J270" s="183">
        <f>ROUND(I270*H270,2)</f>
        <v>0</v>
      </c>
      <c r="K270" s="179" t="s">
        <v>313</v>
      </c>
      <c r="L270" s="184"/>
      <c r="M270" s="185" t="s">
        <v>1</v>
      </c>
      <c r="N270" s="186" t="s">
        <v>40</v>
      </c>
      <c r="P270" s="148">
        <f>O270*H270</f>
        <v>0</v>
      </c>
      <c r="Q270" s="148">
        <v>2.8999999999999998E-3</v>
      </c>
      <c r="R270" s="148">
        <f>Q270*H270</f>
        <v>2.8999999999999998E-3</v>
      </c>
      <c r="S270" s="148">
        <v>0</v>
      </c>
      <c r="T270" s="149">
        <f>S270*H270</f>
        <v>0</v>
      </c>
      <c r="AR270" s="150" t="s">
        <v>524</v>
      </c>
      <c r="AT270" s="150" t="s">
        <v>390</v>
      </c>
      <c r="AU270" s="150" t="s">
        <v>163</v>
      </c>
      <c r="AY270" s="18" t="s">
        <v>307</v>
      </c>
      <c r="BE270" s="151">
        <f>IF(N270="základní",J270,0)</f>
        <v>0</v>
      </c>
      <c r="BF270" s="151">
        <f>IF(N270="snížená",J270,0)</f>
        <v>0</v>
      </c>
      <c r="BG270" s="151">
        <f>IF(N270="zákl. přenesená",J270,0)</f>
        <v>0</v>
      </c>
      <c r="BH270" s="151">
        <f>IF(N270="sníž. přenesená",J270,0)</f>
        <v>0</v>
      </c>
      <c r="BI270" s="151">
        <f>IF(N270="nulová",J270,0)</f>
        <v>0</v>
      </c>
      <c r="BJ270" s="18" t="s">
        <v>82</v>
      </c>
      <c r="BK270" s="151">
        <f>ROUND(I270*H270,2)</f>
        <v>0</v>
      </c>
      <c r="BL270" s="18" t="s">
        <v>417</v>
      </c>
      <c r="BM270" s="150" t="s">
        <v>5973</v>
      </c>
    </row>
    <row r="271" spans="2:65" s="1" customFormat="1" ht="11.25">
      <c r="B271" s="33"/>
      <c r="D271" s="152" t="s">
        <v>316</v>
      </c>
      <c r="F271" s="153" t="s">
        <v>5972</v>
      </c>
      <c r="I271" s="154"/>
      <c r="L271" s="33"/>
      <c r="M271" s="155"/>
      <c r="T271" s="57"/>
      <c r="AT271" s="18" t="s">
        <v>316</v>
      </c>
      <c r="AU271" s="18" t="s">
        <v>163</v>
      </c>
    </row>
    <row r="272" spans="2:65" s="1" customFormat="1" ht="24.2" customHeight="1">
      <c r="B272" s="33"/>
      <c r="C272" s="177" t="s">
        <v>806</v>
      </c>
      <c r="D272" s="177" t="s">
        <v>390</v>
      </c>
      <c r="E272" s="178" t="s">
        <v>5974</v>
      </c>
      <c r="F272" s="179" t="s">
        <v>5975</v>
      </c>
      <c r="G272" s="180" t="s">
        <v>405</v>
      </c>
      <c r="H272" s="181">
        <v>6</v>
      </c>
      <c r="I272" s="182"/>
      <c r="J272" s="183">
        <f>ROUND(I272*H272,2)</f>
        <v>0</v>
      </c>
      <c r="K272" s="179" t="s">
        <v>1</v>
      </c>
      <c r="L272" s="184"/>
      <c r="M272" s="185" t="s">
        <v>1</v>
      </c>
      <c r="N272" s="186" t="s">
        <v>40</v>
      </c>
      <c r="P272" s="148">
        <f>O272*H272</f>
        <v>0</v>
      </c>
      <c r="Q272" s="148">
        <v>0</v>
      </c>
      <c r="R272" s="148">
        <f>Q272*H272</f>
        <v>0</v>
      </c>
      <c r="S272" s="148">
        <v>0</v>
      </c>
      <c r="T272" s="149">
        <f>S272*H272</f>
        <v>0</v>
      </c>
      <c r="AR272" s="150" t="s">
        <v>524</v>
      </c>
      <c r="AT272" s="150" t="s">
        <v>390</v>
      </c>
      <c r="AU272" s="150" t="s">
        <v>163</v>
      </c>
      <c r="AY272" s="18" t="s">
        <v>307</v>
      </c>
      <c r="BE272" s="151">
        <f>IF(N272="základní",J272,0)</f>
        <v>0</v>
      </c>
      <c r="BF272" s="151">
        <f>IF(N272="snížená",J272,0)</f>
        <v>0</v>
      </c>
      <c r="BG272" s="151">
        <f>IF(N272="zákl. přenesená",J272,0)</f>
        <v>0</v>
      </c>
      <c r="BH272" s="151">
        <f>IF(N272="sníž. přenesená",J272,0)</f>
        <v>0</v>
      </c>
      <c r="BI272" s="151">
        <f>IF(N272="nulová",J272,0)</f>
        <v>0</v>
      </c>
      <c r="BJ272" s="18" t="s">
        <v>82</v>
      </c>
      <c r="BK272" s="151">
        <f>ROUND(I272*H272,2)</f>
        <v>0</v>
      </c>
      <c r="BL272" s="18" t="s">
        <v>417</v>
      </c>
      <c r="BM272" s="150" t="s">
        <v>5976</v>
      </c>
    </row>
    <row r="273" spans="2:65" s="1" customFormat="1" ht="29.25">
      <c r="B273" s="33"/>
      <c r="D273" s="152" t="s">
        <v>316</v>
      </c>
      <c r="F273" s="153" t="s">
        <v>5785</v>
      </c>
      <c r="I273" s="154"/>
      <c r="L273" s="33"/>
      <c r="M273" s="155"/>
      <c r="T273" s="57"/>
      <c r="AT273" s="18" t="s">
        <v>316</v>
      </c>
      <c r="AU273" s="18" t="s">
        <v>163</v>
      </c>
    </row>
    <row r="274" spans="2:65" s="11" customFormat="1" ht="20.85" customHeight="1">
      <c r="B274" s="127"/>
      <c r="D274" s="128" t="s">
        <v>74</v>
      </c>
      <c r="E274" s="137" t="s">
        <v>5977</v>
      </c>
      <c r="F274" s="137" t="s">
        <v>5978</v>
      </c>
      <c r="I274" s="130"/>
      <c r="J274" s="138">
        <f>BK274</f>
        <v>0</v>
      </c>
      <c r="L274" s="127"/>
      <c r="M274" s="132"/>
      <c r="P274" s="133">
        <f>SUM(P275:P303)</f>
        <v>0</v>
      </c>
      <c r="R274" s="133">
        <f>SUM(R275:R303)</f>
        <v>0.75930240000000015</v>
      </c>
      <c r="T274" s="134">
        <f>SUM(T275:T303)</f>
        <v>0</v>
      </c>
      <c r="AR274" s="128" t="s">
        <v>84</v>
      </c>
      <c r="AT274" s="135" t="s">
        <v>74</v>
      </c>
      <c r="AU274" s="135" t="s">
        <v>84</v>
      </c>
      <c r="AY274" s="128" t="s">
        <v>307</v>
      </c>
      <c r="BK274" s="136">
        <f>SUM(BK275:BK303)</f>
        <v>0</v>
      </c>
    </row>
    <row r="275" spans="2:65" s="1" customFormat="1" ht="37.9" customHeight="1">
      <c r="B275" s="33"/>
      <c r="C275" s="139" t="s">
        <v>813</v>
      </c>
      <c r="D275" s="139" t="s">
        <v>309</v>
      </c>
      <c r="E275" s="140" t="s">
        <v>5979</v>
      </c>
      <c r="F275" s="141" t="s">
        <v>5980</v>
      </c>
      <c r="G275" s="142" t="s">
        <v>312</v>
      </c>
      <c r="H275" s="143">
        <v>370</v>
      </c>
      <c r="I275" s="144"/>
      <c r="J275" s="145">
        <f>ROUND(I275*H275,2)</f>
        <v>0</v>
      </c>
      <c r="K275" s="141" t="s">
        <v>1</v>
      </c>
      <c r="L275" s="33"/>
      <c r="M275" s="146" t="s">
        <v>1</v>
      </c>
      <c r="N275" s="147" t="s">
        <v>40</v>
      </c>
      <c r="P275" s="148">
        <f>O275*H275</f>
        <v>0</v>
      </c>
      <c r="Q275" s="148">
        <v>0</v>
      </c>
      <c r="R275" s="148">
        <f>Q275*H275</f>
        <v>0</v>
      </c>
      <c r="S275" s="148">
        <v>0</v>
      </c>
      <c r="T275" s="149">
        <f>S275*H275</f>
        <v>0</v>
      </c>
      <c r="AR275" s="150" t="s">
        <v>417</v>
      </c>
      <c r="AT275" s="150" t="s">
        <v>309</v>
      </c>
      <c r="AU275" s="150" t="s">
        <v>163</v>
      </c>
      <c r="AY275" s="18" t="s">
        <v>307</v>
      </c>
      <c r="BE275" s="151">
        <f>IF(N275="základní",J275,0)</f>
        <v>0</v>
      </c>
      <c r="BF275" s="151">
        <f>IF(N275="snížená",J275,0)</f>
        <v>0</v>
      </c>
      <c r="BG275" s="151">
        <f>IF(N275="zákl. přenesená",J275,0)</f>
        <v>0</v>
      </c>
      <c r="BH275" s="151">
        <f>IF(N275="sníž. přenesená",J275,0)</f>
        <v>0</v>
      </c>
      <c r="BI275" s="151">
        <f>IF(N275="nulová",J275,0)</f>
        <v>0</v>
      </c>
      <c r="BJ275" s="18" t="s">
        <v>82</v>
      </c>
      <c r="BK275" s="151">
        <f>ROUND(I275*H275,2)</f>
        <v>0</v>
      </c>
      <c r="BL275" s="18" t="s">
        <v>417</v>
      </c>
      <c r="BM275" s="150" t="s">
        <v>5981</v>
      </c>
    </row>
    <row r="276" spans="2:65" s="1" customFormat="1" ht="68.25">
      <c r="B276" s="33"/>
      <c r="D276" s="152" t="s">
        <v>316</v>
      </c>
      <c r="F276" s="153" t="s">
        <v>5982</v>
      </c>
      <c r="I276" s="154"/>
      <c r="L276" s="33"/>
      <c r="M276" s="155"/>
      <c r="T276" s="57"/>
      <c r="AT276" s="18" t="s">
        <v>316</v>
      </c>
      <c r="AU276" s="18" t="s">
        <v>163</v>
      </c>
    </row>
    <row r="277" spans="2:65" s="1" customFormat="1" ht="19.5">
      <c r="B277" s="33"/>
      <c r="D277" s="152" t="s">
        <v>357</v>
      </c>
      <c r="F277" s="176" t="s">
        <v>5983</v>
      </c>
      <c r="I277" s="154"/>
      <c r="L277" s="33"/>
      <c r="M277" s="155"/>
      <c r="T277" s="57"/>
      <c r="AT277" s="18" t="s">
        <v>357</v>
      </c>
      <c r="AU277" s="18" t="s">
        <v>163</v>
      </c>
    </row>
    <row r="278" spans="2:65" s="1" customFormat="1" ht="37.9" customHeight="1">
      <c r="B278" s="33"/>
      <c r="C278" s="139" t="s">
        <v>819</v>
      </c>
      <c r="D278" s="139" t="s">
        <v>309</v>
      </c>
      <c r="E278" s="140" t="s">
        <v>5984</v>
      </c>
      <c r="F278" s="141" t="s">
        <v>5985</v>
      </c>
      <c r="G278" s="142" t="s">
        <v>312</v>
      </c>
      <c r="H278" s="143">
        <v>305</v>
      </c>
      <c r="I278" s="144"/>
      <c r="J278" s="145">
        <f>ROUND(I278*H278,2)</f>
        <v>0</v>
      </c>
      <c r="K278" s="141" t="s">
        <v>1</v>
      </c>
      <c r="L278" s="33"/>
      <c r="M278" s="146" t="s">
        <v>1</v>
      </c>
      <c r="N278" s="147" t="s">
        <v>40</v>
      </c>
      <c r="P278" s="148">
        <f>O278*H278</f>
        <v>0</v>
      </c>
      <c r="Q278" s="148">
        <v>0</v>
      </c>
      <c r="R278" s="148">
        <f>Q278*H278</f>
        <v>0</v>
      </c>
      <c r="S278" s="148">
        <v>0</v>
      </c>
      <c r="T278" s="149">
        <f>S278*H278</f>
        <v>0</v>
      </c>
      <c r="AR278" s="150" t="s">
        <v>417</v>
      </c>
      <c r="AT278" s="150" t="s">
        <v>309</v>
      </c>
      <c r="AU278" s="150" t="s">
        <v>163</v>
      </c>
      <c r="AY278" s="18" t="s">
        <v>307</v>
      </c>
      <c r="BE278" s="151">
        <f>IF(N278="základní",J278,0)</f>
        <v>0</v>
      </c>
      <c r="BF278" s="151">
        <f>IF(N278="snížená",J278,0)</f>
        <v>0</v>
      </c>
      <c r="BG278" s="151">
        <f>IF(N278="zákl. přenesená",J278,0)</f>
        <v>0</v>
      </c>
      <c r="BH278" s="151">
        <f>IF(N278="sníž. přenesená",J278,0)</f>
        <v>0</v>
      </c>
      <c r="BI278" s="151">
        <f>IF(N278="nulová",J278,0)</f>
        <v>0</v>
      </c>
      <c r="BJ278" s="18" t="s">
        <v>82</v>
      </c>
      <c r="BK278" s="151">
        <f>ROUND(I278*H278,2)</f>
        <v>0</v>
      </c>
      <c r="BL278" s="18" t="s">
        <v>417</v>
      </c>
      <c r="BM278" s="150" t="s">
        <v>5986</v>
      </c>
    </row>
    <row r="279" spans="2:65" s="1" customFormat="1" ht="87.75">
      <c r="B279" s="33"/>
      <c r="D279" s="152" t="s">
        <v>316</v>
      </c>
      <c r="F279" s="153" t="s">
        <v>5987</v>
      </c>
      <c r="I279" s="154"/>
      <c r="L279" s="33"/>
      <c r="M279" s="155"/>
      <c r="T279" s="57"/>
      <c r="AT279" s="18" t="s">
        <v>316</v>
      </c>
      <c r="AU279" s="18" t="s">
        <v>163</v>
      </c>
    </row>
    <row r="280" spans="2:65" s="1" customFormat="1" ht="19.5">
      <c r="B280" s="33"/>
      <c r="D280" s="152" t="s">
        <v>357</v>
      </c>
      <c r="F280" s="176" t="s">
        <v>5988</v>
      </c>
      <c r="I280" s="154"/>
      <c r="L280" s="33"/>
      <c r="M280" s="155"/>
      <c r="T280" s="57"/>
      <c r="AT280" s="18" t="s">
        <v>357</v>
      </c>
      <c r="AU280" s="18" t="s">
        <v>163</v>
      </c>
    </row>
    <row r="281" spans="2:65" s="1" customFormat="1" ht="24.2" customHeight="1">
      <c r="B281" s="33"/>
      <c r="C281" s="139" t="s">
        <v>824</v>
      </c>
      <c r="D281" s="139" t="s">
        <v>309</v>
      </c>
      <c r="E281" s="140" t="s">
        <v>5989</v>
      </c>
      <c r="F281" s="141" t="s">
        <v>5990</v>
      </c>
      <c r="G281" s="142" t="s">
        <v>312</v>
      </c>
      <c r="H281" s="143">
        <v>305</v>
      </c>
      <c r="I281" s="144"/>
      <c r="J281" s="145">
        <f>ROUND(I281*H281,2)</f>
        <v>0</v>
      </c>
      <c r="K281" s="141" t="s">
        <v>1</v>
      </c>
      <c r="L281" s="33"/>
      <c r="M281" s="146" t="s">
        <v>1</v>
      </c>
      <c r="N281" s="147" t="s">
        <v>40</v>
      </c>
      <c r="P281" s="148">
        <f>O281*H281</f>
        <v>0</v>
      </c>
      <c r="Q281" s="148">
        <v>0</v>
      </c>
      <c r="R281" s="148">
        <f>Q281*H281</f>
        <v>0</v>
      </c>
      <c r="S281" s="148">
        <v>0</v>
      </c>
      <c r="T281" s="149">
        <f>S281*H281</f>
        <v>0</v>
      </c>
      <c r="AR281" s="150" t="s">
        <v>417</v>
      </c>
      <c r="AT281" s="150" t="s">
        <v>309</v>
      </c>
      <c r="AU281" s="150" t="s">
        <v>163</v>
      </c>
      <c r="AY281" s="18" t="s">
        <v>307</v>
      </c>
      <c r="BE281" s="151">
        <f>IF(N281="základní",J281,0)</f>
        <v>0</v>
      </c>
      <c r="BF281" s="151">
        <f>IF(N281="snížená",J281,0)</f>
        <v>0</v>
      </c>
      <c r="BG281" s="151">
        <f>IF(N281="zákl. přenesená",J281,0)</f>
        <v>0</v>
      </c>
      <c r="BH281" s="151">
        <f>IF(N281="sníž. přenesená",J281,0)</f>
        <v>0</v>
      </c>
      <c r="BI281" s="151">
        <f>IF(N281="nulová",J281,0)</f>
        <v>0</v>
      </c>
      <c r="BJ281" s="18" t="s">
        <v>82</v>
      </c>
      <c r="BK281" s="151">
        <f>ROUND(I281*H281,2)</f>
        <v>0</v>
      </c>
      <c r="BL281" s="18" t="s">
        <v>417</v>
      </c>
      <c r="BM281" s="150" t="s">
        <v>5991</v>
      </c>
    </row>
    <row r="282" spans="2:65" s="1" customFormat="1" ht="29.25">
      <c r="B282" s="33"/>
      <c r="D282" s="152" t="s">
        <v>316</v>
      </c>
      <c r="F282" s="153" t="s">
        <v>5992</v>
      </c>
      <c r="I282" s="154"/>
      <c r="L282" s="33"/>
      <c r="M282" s="155"/>
      <c r="T282" s="57"/>
      <c r="AT282" s="18" t="s">
        <v>316</v>
      </c>
      <c r="AU282" s="18" t="s">
        <v>163</v>
      </c>
    </row>
    <row r="283" spans="2:65" s="1" customFormat="1" ht="24.2" customHeight="1">
      <c r="B283" s="33"/>
      <c r="C283" s="139" t="s">
        <v>831</v>
      </c>
      <c r="D283" s="139" t="s">
        <v>309</v>
      </c>
      <c r="E283" s="140" t="s">
        <v>5993</v>
      </c>
      <c r="F283" s="141" t="s">
        <v>5994</v>
      </c>
      <c r="G283" s="142" t="s">
        <v>312</v>
      </c>
      <c r="H283" s="143">
        <v>25</v>
      </c>
      <c r="I283" s="144"/>
      <c r="J283" s="145">
        <f>ROUND(I283*H283,2)</f>
        <v>0</v>
      </c>
      <c r="K283" s="141" t="s">
        <v>1</v>
      </c>
      <c r="L283" s="33"/>
      <c r="M283" s="146" t="s">
        <v>1</v>
      </c>
      <c r="N283" s="147" t="s">
        <v>40</v>
      </c>
      <c r="P283" s="148">
        <f>O283*H283</f>
        <v>0</v>
      </c>
      <c r="Q283" s="148">
        <v>0</v>
      </c>
      <c r="R283" s="148">
        <f>Q283*H283</f>
        <v>0</v>
      </c>
      <c r="S283" s="148">
        <v>0</v>
      </c>
      <c r="T283" s="149">
        <f>S283*H283</f>
        <v>0</v>
      </c>
      <c r="AR283" s="150" t="s">
        <v>417</v>
      </c>
      <c r="AT283" s="150" t="s">
        <v>309</v>
      </c>
      <c r="AU283" s="150" t="s">
        <v>163</v>
      </c>
      <c r="AY283" s="18" t="s">
        <v>307</v>
      </c>
      <c r="BE283" s="151">
        <f>IF(N283="základní",J283,0)</f>
        <v>0</v>
      </c>
      <c r="BF283" s="151">
        <f>IF(N283="snížená",J283,0)</f>
        <v>0</v>
      </c>
      <c r="BG283" s="151">
        <f>IF(N283="zákl. přenesená",J283,0)</f>
        <v>0</v>
      </c>
      <c r="BH283" s="151">
        <f>IF(N283="sníž. přenesená",J283,0)</f>
        <v>0</v>
      </c>
      <c r="BI283" s="151">
        <f>IF(N283="nulová",J283,0)</f>
        <v>0</v>
      </c>
      <c r="BJ283" s="18" t="s">
        <v>82</v>
      </c>
      <c r="BK283" s="151">
        <f>ROUND(I283*H283,2)</f>
        <v>0</v>
      </c>
      <c r="BL283" s="18" t="s">
        <v>417</v>
      </c>
      <c r="BM283" s="150" t="s">
        <v>5995</v>
      </c>
    </row>
    <row r="284" spans="2:65" s="1" customFormat="1" ht="29.25">
      <c r="B284" s="33"/>
      <c r="D284" s="152" t="s">
        <v>316</v>
      </c>
      <c r="F284" s="153" t="s">
        <v>5996</v>
      </c>
      <c r="I284" s="154"/>
      <c r="L284" s="33"/>
      <c r="M284" s="155"/>
      <c r="T284" s="57"/>
      <c r="AT284" s="18" t="s">
        <v>316</v>
      </c>
      <c r="AU284" s="18" t="s">
        <v>163</v>
      </c>
    </row>
    <row r="285" spans="2:65" s="1" customFormat="1" ht="39">
      <c r="B285" s="33"/>
      <c r="D285" s="152" t="s">
        <v>357</v>
      </c>
      <c r="F285" s="176" t="s">
        <v>5997</v>
      </c>
      <c r="I285" s="154"/>
      <c r="L285" s="33"/>
      <c r="M285" s="155"/>
      <c r="T285" s="57"/>
      <c r="AT285" s="18" t="s">
        <v>357</v>
      </c>
      <c r="AU285" s="18" t="s">
        <v>163</v>
      </c>
    </row>
    <row r="286" spans="2:65" s="1" customFormat="1" ht="37.9" customHeight="1">
      <c r="B286" s="33"/>
      <c r="C286" s="139" t="s">
        <v>837</v>
      </c>
      <c r="D286" s="139" t="s">
        <v>309</v>
      </c>
      <c r="E286" s="140" t="s">
        <v>5998</v>
      </c>
      <c r="F286" s="141" t="s">
        <v>5999</v>
      </c>
      <c r="G286" s="142" t="s">
        <v>398</v>
      </c>
      <c r="H286" s="143">
        <v>90</v>
      </c>
      <c r="I286" s="144"/>
      <c r="J286" s="145">
        <f>ROUND(I286*H286,2)</f>
        <v>0</v>
      </c>
      <c r="K286" s="141" t="s">
        <v>1</v>
      </c>
      <c r="L286" s="33"/>
      <c r="M286" s="146" t="s">
        <v>1</v>
      </c>
      <c r="N286" s="147" t="s">
        <v>40</v>
      </c>
      <c r="P286" s="148">
        <f>O286*H286</f>
        <v>0</v>
      </c>
      <c r="Q286" s="148">
        <v>3.4399999999999999E-3</v>
      </c>
      <c r="R286" s="148">
        <f>Q286*H286</f>
        <v>0.30959999999999999</v>
      </c>
      <c r="S286" s="148">
        <v>0</v>
      </c>
      <c r="T286" s="149">
        <f>S286*H286</f>
        <v>0</v>
      </c>
      <c r="AR286" s="150" t="s">
        <v>417</v>
      </c>
      <c r="AT286" s="150" t="s">
        <v>309</v>
      </c>
      <c r="AU286" s="150" t="s">
        <v>163</v>
      </c>
      <c r="AY286" s="18" t="s">
        <v>307</v>
      </c>
      <c r="BE286" s="151">
        <f>IF(N286="základní",J286,0)</f>
        <v>0</v>
      </c>
      <c r="BF286" s="151">
        <f>IF(N286="snížená",J286,0)</f>
        <v>0</v>
      </c>
      <c r="BG286" s="151">
        <f>IF(N286="zákl. přenesená",J286,0)</f>
        <v>0</v>
      </c>
      <c r="BH286" s="151">
        <f>IF(N286="sníž. přenesená",J286,0)</f>
        <v>0</v>
      </c>
      <c r="BI286" s="151">
        <f>IF(N286="nulová",J286,0)</f>
        <v>0</v>
      </c>
      <c r="BJ286" s="18" t="s">
        <v>82</v>
      </c>
      <c r="BK286" s="151">
        <f>ROUND(I286*H286,2)</f>
        <v>0</v>
      </c>
      <c r="BL286" s="18" t="s">
        <v>417</v>
      </c>
      <c r="BM286" s="150" t="s">
        <v>6000</v>
      </c>
    </row>
    <row r="287" spans="2:65" s="1" customFormat="1" ht="58.5">
      <c r="B287" s="33"/>
      <c r="D287" s="152" t="s">
        <v>316</v>
      </c>
      <c r="F287" s="153" t="s">
        <v>6001</v>
      </c>
      <c r="I287" s="154"/>
      <c r="L287" s="33"/>
      <c r="M287" s="155"/>
      <c r="T287" s="57"/>
      <c r="AT287" s="18" t="s">
        <v>316</v>
      </c>
      <c r="AU287" s="18" t="s">
        <v>163</v>
      </c>
    </row>
    <row r="288" spans="2:65" s="1" customFormat="1" ht="37.9" customHeight="1">
      <c r="B288" s="33"/>
      <c r="C288" s="139" t="s">
        <v>845</v>
      </c>
      <c r="D288" s="139" t="s">
        <v>309</v>
      </c>
      <c r="E288" s="140" t="s">
        <v>6002</v>
      </c>
      <c r="F288" s="141" t="s">
        <v>6003</v>
      </c>
      <c r="G288" s="142" t="s">
        <v>398</v>
      </c>
      <c r="H288" s="143">
        <v>70</v>
      </c>
      <c r="I288" s="144"/>
      <c r="J288" s="145">
        <f>ROUND(I288*H288,2)</f>
        <v>0</v>
      </c>
      <c r="K288" s="141" t="s">
        <v>1</v>
      </c>
      <c r="L288" s="33"/>
      <c r="M288" s="146" t="s">
        <v>1</v>
      </c>
      <c r="N288" s="147" t="s">
        <v>40</v>
      </c>
      <c r="P288" s="148">
        <f>O288*H288</f>
        <v>0</v>
      </c>
      <c r="Q288" s="148">
        <v>5.2199999999999998E-3</v>
      </c>
      <c r="R288" s="148">
        <f>Q288*H288</f>
        <v>0.3654</v>
      </c>
      <c r="S288" s="148">
        <v>0</v>
      </c>
      <c r="T288" s="149">
        <f>S288*H288</f>
        <v>0</v>
      </c>
      <c r="AR288" s="150" t="s">
        <v>417</v>
      </c>
      <c r="AT288" s="150" t="s">
        <v>309</v>
      </c>
      <c r="AU288" s="150" t="s">
        <v>163</v>
      </c>
      <c r="AY288" s="18" t="s">
        <v>307</v>
      </c>
      <c r="BE288" s="151">
        <f>IF(N288="základní",J288,0)</f>
        <v>0</v>
      </c>
      <c r="BF288" s="151">
        <f>IF(N288="snížená",J288,0)</f>
        <v>0</v>
      </c>
      <c r="BG288" s="151">
        <f>IF(N288="zákl. přenesená",J288,0)</f>
        <v>0</v>
      </c>
      <c r="BH288" s="151">
        <f>IF(N288="sníž. přenesená",J288,0)</f>
        <v>0</v>
      </c>
      <c r="BI288" s="151">
        <f>IF(N288="nulová",J288,0)</f>
        <v>0</v>
      </c>
      <c r="BJ288" s="18" t="s">
        <v>82</v>
      </c>
      <c r="BK288" s="151">
        <f>ROUND(I288*H288,2)</f>
        <v>0</v>
      </c>
      <c r="BL288" s="18" t="s">
        <v>417</v>
      </c>
      <c r="BM288" s="150" t="s">
        <v>6004</v>
      </c>
    </row>
    <row r="289" spans="2:65" s="1" customFormat="1" ht="48.75">
      <c r="B289" s="33"/>
      <c r="D289" s="152" t="s">
        <v>316</v>
      </c>
      <c r="F289" s="153" t="s">
        <v>6005</v>
      </c>
      <c r="I289" s="154"/>
      <c r="L289" s="33"/>
      <c r="M289" s="155"/>
      <c r="T289" s="57"/>
      <c r="AT289" s="18" t="s">
        <v>316</v>
      </c>
      <c r="AU289" s="18" t="s">
        <v>163</v>
      </c>
    </row>
    <row r="290" spans="2:65" s="1" customFormat="1" ht="24.2" customHeight="1">
      <c r="B290" s="33"/>
      <c r="C290" s="139" t="s">
        <v>852</v>
      </c>
      <c r="D290" s="139" t="s">
        <v>309</v>
      </c>
      <c r="E290" s="140" t="s">
        <v>6006</v>
      </c>
      <c r="F290" s="141" t="s">
        <v>6007</v>
      </c>
      <c r="G290" s="142" t="s">
        <v>398</v>
      </c>
      <c r="H290" s="143">
        <v>70</v>
      </c>
      <c r="I290" s="144"/>
      <c r="J290" s="145">
        <f>ROUND(I290*H290,2)</f>
        <v>0</v>
      </c>
      <c r="K290" s="141" t="s">
        <v>1</v>
      </c>
      <c r="L290" s="33"/>
      <c r="M290" s="146" t="s">
        <v>1</v>
      </c>
      <c r="N290" s="147" t="s">
        <v>40</v>
      </c>
      <c r="P290" s="148">
        <f>O290*H290</f>
        <v>0</v>
      </c>
      <c r="Q290" s="148">
        <v>0</v>
      </c>
      <c r="R290" s="148">
        <f>Q290*H290</f>
        <v>0</v>
      </c>
      <c r="S290" s="148">
        <v>0</v>
      </c>
      <c r="T290" s="149">
        <f>S290*H290</f>
        <v>0</v>
      </c>
      <c r="AR290" s="150" t="s">
        <v>417</v>
      </c>
      <c r="AT290" s="150" t="s">
        <v>309</v>
      </c>
      <c r="AU290" s="150" t="s">
        <v>163</v>
      </c>
      <c r="AY290" s="18" t="s">
        <v>307</v>
      </c>
      <c r="BE290" s="151">
        <f>IF(N290="základní",J290,0)</f>
        <v>0</v>
      </c>
      <c r="BF290" s="151">
        <f>IF(N290="snížená",J290,0)</f>
        <v>0</v>
      </c>
      <c r="BG290" s="151">
        <f>IF(N290="zákl. přenesená",J290,0)</f>
        <v>0</v>
      </c>
      <c r="BH290" s="151">
        <f>IF(N290="sníž. přenesená",J290,0)</f>
        <v>0</v>
      </c>
      <c r="BI290" s="151">
        <f>IF(N290="nulová",J290,0)</f>
        <v>0</v>
      </c>
      <c r="BJ290" s="18" t="s">
        <v>82</v>
      </c>
      <c r="BK290" s="151">
        <f>ROUND(I290*H290,2)</f>
        <v>0</v>
      </c>
      <c r="BL290" s="18" t="s">
        <v>417</v>
      </c>
      <c r="BM290" s="150" t="s">
        <v>6008</v>
      </c>
    </row>
    <row r="291" spans="2:65" s="1" customFormat="1" ht="185.25">
      <c r="B291" s="33"/>
      <c r="D291" s="152" t="s">
        <v>316</v>
      </c>
      <c r="F291" s="153" t="s">
        <v>6009</v>
      </c>
      <c r="I291" s="154"/>
      <c r="L291" s="33"/>
      <c r="M291" s="155"/>
      <c r="T291" s="57"/>
      <c r="AT291" s="18" t="s">
        <v>316</v>
      </c>
      <c r="AU291" s="18" t="s">
        <v>163</v>
      </c>
    </row>
    <row r="292" spans="2:65" s="1" customFormat="1" ht="19.5">
      <c r="B292" s="33"/>
      <c r="D292" s="152" t="s">
        <v>357</v>
      </c>
      <c r="F292" s="176" t="s">
        <v>6010</v>
      </c>
      <c r="I292" s="154"/>
      <c r="L292" s="33"/>
      <c r="M292" s="155"/>
      <c r="T292" s="57"/>
      <c r="AT292" s="18" t="s">
        <v>357</v>
      </c>
      <c r="AU292" s="18" t="s">
        <v>163</v>
      </c>
    </row>
    <row r="293" spans="2:65" s="1" customFormat="1" ht="24.2" customHeight="1">
      <c r="B293" s="33"/>
      <c r="C293" s="139" t="s">
        <v>860</v>
      </c>
      <c r="D293" s="139" t="s">
        <v>309</v>
      </c>
      <c r="E293" s="140" t="s">
        <v>6011</v>
      </c>
      <c r="F293" s="141" t="s">
        <v>6012</v>
      </c>
      <c r="G293" s="142" t="s">
        <v>312</v>
      </c>
      <c r="H293" s="143">
        <v>90</v>
      </c>
      <c r="I293" s="144"/>
      <c r="J293" s="145">
        <f>ROUND(I293*H293,2)</f>
        <v>0</v>
      </c>
      <c r="K293" s="141" t="s">
        <v>313</v>
      </c>
      <c r="L293" s="33"/>
      <c r="M293" s="146" t="s">
        <v>1</v>
      </c>
      <c r="N293" s="147" t="s">
        <v>40</v>
      </c>
      <c r="P293" s="148">
        <f>O293*H293</f>
        <v>0</v>
      </c>
      <c r="Q293" s="148">
        <v>0</v>
      </c>
      <c r="R293" s="148">
        <f>Q293*H293</f>
        <v>0</v>
      </c>
      <c r="S293" s="148">
        <v>0</v>
      </c>
      <c r="T293" s="149">
        <f>S293*H293</f>
        <v>0</v>
      </c>
      <c r="AR293" s="150" t="s">
        <v>417</v>
      </c>
      <c r="AT293" s="150" t="s">
        <v>309</v>
      </c>
      <c r="AU293" s="150" t="s">
        <v>163</v>
      </c>
      <c r="AY293" s="18" t="s">
        <v>307</v>
      </c>
      <c r="BE293" s="151">
        <f>IF(N293="základní",J293,0)</f>
        <v>0</v>
      </c>
      <c r="BF293" s="151">
        <f>IF(N293="snížená",J293,0)</f>
        <v>0</v>
      </c>
      <c r="BG293" s="151">
        <f>IF(N293="zákl. přenesená",J293,0)</f>
        <v>0</v>
      </c>
      <c r="BH293" s="151">
        <f>IF(N293="sníž. přenesená",J293,0)</f>
        <v>0</v>
      </c>
      <c r="BI293" s="151">
        <f>IF(N293="nulová",J293,0)</f>
        <v>0</v>
      </c>
      <c r="BJ293" s="18" t="s">
        <v>82</v>
      </c>
      <c r="BK293" s="151">
        <f>ROUND(I293*H293,2)</f>
        <v>0</v>
      </c>
      <c r="BL293" s="18" t="s">
        <v>417</v>
      </c>
      <c r="BM293" s="150" t="s">
        <v>6013</v>
      </c>
    </row>
    <row r="294" spans="2:65" s="1" customFormat="1" ht="19.5">
      <c r="B294" s="33"/>
      <c r="D294" s="152" t="s">
        <v>316</v>
      </c>
      <c r="F294" s="153" t="s">
        <v>6014</v>
      </c>
      <c r="I294" s="154"/>
      <c r="L294" s="33"/>
      <c r="M294" s="155"/>
      <c r="T294" s="57"/>
      <c r="AT294" s="18" t="s">
        <v>316</v>
      </c>
      <c r="AU294" s="18" t="s">
        <v>163</v>
      </c>
    </row>
    <row r="295" spans="2:65" s="1" customFormat="1" ht="24.2" customHeight="1">
      <c r="B295" s="33"/>
      <c r="C295" s="177" t="s">
        <v>867</v>
      </c>
      <c r="D295" s="177" t="s">
        <v>390</v>
      </c>
      <c r="E295" s="178" t="s">
        <v>6015</v>
      </c>
      <c r="F295" s="179" t="s">
        <v>6016</v>
      </c>
      <c r="G295" s="180" t="s">
        <v>312</v>
      </c>
      <c r="H295" s="181">
        <v>90</v>
      </c>
      <c r="I295" s="182"/>
      <c r="J295" s="183">
        <f>ROUND(I295*H295,2)</f>
        <v>0</v>
      </c>
      <c r="K295" s="179" t="s">
        <v>1</v>
      </c>
      <c r="L295" s="184"/>
      <c r="M295" s="185" t="s">
        <v>1</v>
      </c>
      <c r="N295" s="186" t="s">
        <v>40</v>
      </c>
      <c r="P295" s="148">
        <f>O295*H295</f>
        <v>0</v>
      </c>
      <c r="Q295" s="148">
        <v>8.0000000000000004E-4</v>
      </c>
      <c r="R295" s="148">
        <f>Q295*H295</f>
        <v>7.2000000000000008E-2</v>
      </c>
      <c r="S295" s="148">
        <v>0</v>
      </c>
      <c r="T295" s="149">
        <f>S295*H295</f>
        <v>0</v>
      </c>
      <c r="AR295" s="150" t="s">
        <v>524</v>
      </c>
      <c r="AT295" s="150" t="s">
        <v>390</v>
      </c>
      <c r="AU295" s="150" t="s">
        <v>163</v>
      </c>
      <c r="AY295" s="18" t="s">
        <v>307</v>
      </c>
      <c r="BE295" s="151">
        <f>IF(N295="základní",J295,0)</f>
        <v>0</v>
      </c>
      <c r="BF295" s="151">
        <f>IF(N295="snížená",J295,0)</f>
        <v>0</v>
      </c>
      <c r="BG295" s="151">
        <f>IF(N295="zákl. přenesená",J295,0)</f>
        <v>0</v>
      </c>
      <c r="BH295" s="151">
        <f>IF(N295="sníž. přenesená",J295,0)</f>
        <v>0</v>
      </c>
      <c r="BI295" s="151">
        <f>IF(N295="nulová",J295,0)</f>
        <v>0</v>
      </c>
      <c r="BJ295" s="18" t="s">
        <v>82</v>
      </c>
      <c r="BK295" s="151">
        <f>ROUND(I295*H295,2)</f>
        <v>0</v>
      </c>
      <c r="BL295" s="18" t="s">
        <v>417</v>
      </c>
      <c r="BM295" s="150" t="s">
        <v>6017</v>
      </c>
    </row>
    <row r="296" spans="2:65" s="1" customFormat="1" ht="11.25">
      <c r="B296" s="33"/>
      <c r="D296" s="152" t="s">
        <v>316</v>
      </c>
      <c r="F296" s="153" t="s">
        <v>6018</v>
      </c>
      <c r="I296" s="154"/>
      <c r="L296" s="33"/>
      <c r="M296" s="155"/>
      <c r="T296" s="57"/>
      <c r="AT296" s="18" t="s">
        <v>316</v>
      </c>
      <c r="AU296" s="18" t="s">
        <v>163</v>
      </c>
    </row>
    <row r="297" spans="2:65" s="1" customFormat="1" ht="19.5">
      <c r="B297" s="33"/>
      <c r="D297" s="152" t="s">
        <v>357</v>
      </c>
      <c r="F297" s="176" t="s">
        <v>6019</v>
      </c>
      <c r="I297" s="154"/>
      <c r="L297" s="33"/>
      <c r="M297" s="155"/>
      <c r="T297" s="57"/>
      <c r="AT297" s="18" t="s">
        <v>357</v>
      </c>
      <c r="AU297" s="18" t="s">
        <v>163</v>
      </c>
    </row>
    <row r="298" spans="2:65" s="1" customFormat="1" ht="16.5" customHeight="1">
      <c r="B298" s="33"/>
      <c r="C298" s="139" t="s">
        <v>875</v>
      </c>
      <c r="D298" s="139" t="s">
        <v>309</v>
      </c>
      <c r="E298" s="140" t="s">
        <v>6020</v>
      </c>
      <c r="F298" s="141" t="s">
        <v>6021</v>
      </c>
      <c r="G298" s="142" t="s">
        <v>312</v>
      </c>
      <c r="H298" s="143">
        <v>8</v>
      </c>
      <c r="I298" s="144"/>
      <c r="J298" s="145">
        <f>ROUND(I298*H298,2)</f>
        <v>0</v>
      </c>
      <c r="K298" s="141" t="s">
        <v>1</v>
      </c>
      <c r="L298" s="33"/>
      <c r="M298" s="146" t="s">
        <v>1</v>
      </c>
      <c r="N298" s="147" t="s">
        <v>40</v>
      </c>
      <c r="P298" s="148">
        <f>O298*H298</f>
        <v>0</v>
      </c>
      <c r="Q298" s="148">
        <v>0</v>
      </c>
      <c r="R298" s="148">
        <f>Q298*H298</f>
        <v>0</v>
      </c>
      <c r="S298" s="148">
        <v>0</v>
      </c>
      <c r="T298" s="149">
        <f>S298*H298</f>
        <v>0</v>
      </c>
      <c r="AR298" s="150" t="s">
        <v>417</v>
      </c>
      <c r="AT298" s="150" t="s">
        <v>309</v>
      </c>
      <c r="AU298" s="150" t="s">
        <v>163</v>
      </c>
      <c r="AY298" s="18" t="s">
        <v>307</v>
      </c>
      <c r="BE298" s="151">
        <f>IF(N298="základní",J298,0)</f>
        <v>0</v>
      </c>
      <c r="BF298" s="151">
        <f>IF(N298="snížená",J298,0)</f>
        <v>0</v>
      </c>
      <c r="BG298" s="151">
        <f>IF(N298="zákl. přenesená",J298,0)</f>
        <v>0</v>
      </c>
      <c r="BH298" s="151">
        <f>IF(N298="sníž. přenesená",J298,0)</f>
        <v>0</v>
      </c>
      <c r="BI298" s="151">
        <f>IF(N298="nulová",J298,0)</f>
        <v>0</v>
      </c>
      <c r="BJ298" s="18" t="s">
        <v>82</v>
      </c>
      <c r="BK298" s="151">
        <f>ROUND(I298*H298,2)</f>
        <v>0</v>
      </c>
      <c r="BL298" s="18" t="s">
        <v>417</v>
      </c>
      <c r="BM298" s="150" t="s">
        <v>6022</v>
      </c>
    </row>
    <row r="299" spans="2:65" s="1" customFormat="1" ht="11.25">
      <c r="B299" s="33"/>
      <c r="D299" s="152" t="s">
        <v>316</v>
      </c>
      <c r="F299" s="153" t="s">
        <v>6023</v>
      </c>
      <c r="I299" s="154"/>
      <c r="L299" s="33"/>
      <c r="M299" s="155"/>
      <c r="T299" s="57"/>
      <c r="AT299" s="18" t="s">
        <v>316</v>
      </c>
      <c r="AU299" s="18" t="s">
        <v>163</v>
      </c>
    </row>
    <row r="300" spans="2:65" s="1" customFormat="1" ht="24.2" customHeight="1">
      <c r="B300" s="33"/>
      <c r="C300" s="139" t="s">
        <v>881</v>
      </c>
      <c r="D300" s="139" t="s">
        <v>309</v>
      </c>
      <c r="E300" s="140" t="s">
        <v>6024</v>
      </c>
      <c r="F300" s="141" t="s">
        <v>6025</v>
      </c>
      <c r="G300" s="142" t="s">
        <v>312</v>
      </c>
      <c r="H300" s="143">
        <v>4</v>
      </c>
      <c r="I300" s="144"/>
      <c r="J300" s="145">
        <f>ROUND(I300*H300,2)</f>
        <v>0</v>
      </c>
      <c r="K300" s="141" t="s">
        <v>313</v>
      </c>
      <c r="L300" s="33"/>
      <c r="M300" s="146" t="s">
        <v>1</v>
      </c>
      <c r="N300" s="147" t="s">
        <v>40</v>
      </c>
      <c r="P300" s="148">
        <f>O300*H300</f>
        <v>0</v>
      </c>
      <c r="Q300" s="148">
        <v>7.5599999999999994E-5</v>
      </c>
      <c r="R300" s="148">
        <f>Q300*H300</f>
        <v>3.0239999999999998E-4</v>
      </c>
      <c r="S300" s="148">
        <v>0</v>
      </c>
      <c r="T300" s="149">
        <f>S300*H300</f>
        <v>0</v>
      </c>
      <c r="AR300" s="150" t="s">
        <v>417</v>
      </c>
      <c r="AT300" s="150" t="s">
        <v>309</v>
      </c>
      <c r="AU300" s="150" t="s">
        <v>163</v>
      </c>
      <c r="AY300" s="18" t="s">
        <v>307</v>
      </c>
      <c r="BE300" s="151">
        <f>IF(N300="základní",J300,0)</f>
        <v>0</v>
      </c>
      <c r="BF300" s="151">
        <f>IF(N300="snížená",J300,0)</f>
        <v>0</v>
      </c>
      <c r="BG300" s="151">
        <f>IF(N300="zákl. přenesená",J300,0)</f>
        <v>0</v>
      </c>
      <c r="BH300" s="151">
        <f>IF(N300="sníž. přenesená",J300,0)</f>
        <v>0</v>
      </c>
      <c r="BI300" s="151">
        <f>IF(N300="nulová",J300,0)</f>
        <v>0</v>
      </c>
      <c r="BJ300" s="18" t="s">
        <v>82</v>
      </c>
      <c r="BK300" s="151">
        <f>ROUND(I300*H300,2)</f>
        <v>0</v>
      </c>
      <c r="BL300" s="18" t="s">
        <v>417</v>
      </c>
      <c r="BM300" s="150" t="s">
        <v>6026</v>
      </c>
    </row>
    <row r="301" spans="2:65" s="1" customFormat="1" ht="29.25">
      <c r="B301" s="33"/>
      <c r="D301" s="152" t="s">
        <v>316</v>
      </c>
      <c r="F301" s="153" t="s">
        <v>6027</v>
      </c>
      <c r="I301" s="154"/>
      <c r="L301" s="33"/>
      <c r="M301" s="155"/>
      <c r="T301" s="57"/>
      <c r="AT301" s="18" t="s">
        <v>316</v>
      </c>
      <c r="AU301" s="18" t="s">
        <v>163</v>
      </c>
    </row>
    <row r="302" spans="2:65" s="1" customFormat="1" ht="33" customHeight="1">
      <c r="B302" s="33"/>
      <c r="C302" s="177" t="s">
        <v>887</v>
      </c>
      <c r="D302" s="177" t="s">
        <v>390</v>
      </c>
      <c r="E302" s="178" t="s">
        <v>6028</v>
      </c>
      <c r="F302" s="179" t="s">
        <v>6029</v>
      </c>
      <c r="G302" s="180" t="s">
        <v>312</v>
      </c>
      <c r="H302" s="181">
        <v>4</v>
      </c>
      <c r="I302" s="182"/>
      <c r="J302" s="183">
        <f>ROUND(I302*H302,2)</f>
        <v>0</v>
      </c>
      <c r="K302" s="179" t="s">
        <v>313</v>
      </c>
      <c r="L302" s="184"/>
      <c r="M302" s="185" t="s">
        <v>1</v>
      </c>
      <c r="N302" s="186" t="s">
        <v>40</v>
      </c>
      <c r="P302" s="148">
        <f>O302*H302</f>
        <v>0</v>
      </c>
      <c r="Q302" s="148">
        <v>3.0000000000000001E-3</v>
      </c>
      <c r="R302" s="148">
        <f>Q302*H302</f>
        <v>1.2E-2</v>
      </c>
      <c r="S302" s="148">
        <v>0</v>
      </c>
      <c r="T302" s="149">
        <f>S302*H302</f>
        <v>0</v>
      </c>
      <c r="AR302" s="150" t="s">
        <v>524</v>
      </c>
      <c r="AT302" s="150" t="s">
        <v>390</v>
      </c>
      <c r="AU302" s="150" t="s">
        <v>163</v>
      </c>
      <c r="AY302" s="18" t="s">
        <v>307</v>
      </c>
      <c r="BE302" s="151">
        <f>IF(N302="základní",J302,0)</f>
        <v>0</v>
      </c>
      <c r="BF302" s="151">
        <f>IF(N302="snížená",J302,0)</f>
        <v>0</v>
      </c>
      <c r="BG302" s="151">
        <f>IF(N302="zákl. přenesená",J302,0)</f>
        <v>0</v>
      </c>
      <c r="BH302" s="151">
        <f>IF(N302="sníž. přenesená",J302,0)</f>
        <v>0</v>
      </c>
      <c r="BI302" s="151">
        <f>IF(N302="nulová",J302,0)</f>
        <v>0</v>
      </c>
      <c r="BJ302" s="18" t="s">
        <v>82</v>
      </c>
      <c r="BK302" s="151">
        <f>ROUND(I302*H302,2)</f>
        <v>0</v>
      </c>
      <c r="BL302" s="18" t="s">
        <v>417</v>
      </c>
      <c r="BM302" s="150" t="s">
        <v>6030</v>
      </c>
    </row>
    <row r="303" spans="2:65" s="1" customFormat="1" ht="19.5">
      <c r="B303" s="33"/>
      <c r="D303" s="152" t="s">
        <v>316</v>
      </c>
      <c r="F303" s="153" t="s">
        <v>6029</v>
      </c>
      <c r="I303" s="154"/>
      <c r="L303" s="33"/>
      <c r="M303" s="155"/>
      <c r="T303" s="57"/>
      <c r="AT303" s="18" t="s">
        <v>316</v>
      </c>
      <c r="AU303" s="18" t="s">
        <v>163</v>
      </c>
    </row>
    <row r="304" spans="2:65" s="11" customFormat="1" ht="22.9" customHeight="1">
      <c r="B304" s="127"/>
      <c r="D304" s="128" t="s">
        <v>74</v>
      </c>
      <c r="E304" s="137" t="s">
        <v>6031</v>
      </c>
      <c r="F304" s="137" t="s">
        <v>5178</v>
      </c>
      <c r="I304" s="130"/>
      <c r="J304" s="138">
        <f>BK304</f>
        <v>0</v>
      </c>
      <c r="L304" s="127"/>
      <c r="M304" s="132"/>
      <c r="P304" s="133">
        <f>SUM(P305:P321)</f>
        <v>0</v>
      </c>
      <c r="R304" s="133">
        <f>SUM(R305:R321)</f>
        <v>0</v>
      </c>
      <c r="T304" s="134">
        <f>SUM(T305:T321)</f>
        <v>0</v>
      </c>
      <c r="AR304" s="128" t="s">
        <v>314</v>
      </c>
      <c r="AT304" s="135" t="s">
        <v>74</v>
      </c>
      <c r="AU304" s="135" t="s">
        <v>82</v>
      </c>
      <c r="AY304" s="128" t="s">
        <v>307</v>
      </c>
      <c r="BK304" s="136">
        <f>SUM(BK305:BK321)</f>
        <v>0</v>
      </c>
    </row>
    <row r="305" spans="2:65" s="1" customFormat="1" ht="24.2" customHeight="1">
      <c r="B305" s="33"/>
      <c r="C305" s="139" t="s">
        <v>893</v>
      </c>
      <c r="D305" s="139" t="s">
        <v>309</v>
      </c>
      <c r="E305" s="140" t="s">
        <v>6032</v>
      </c>
      <c r="F305" s="141" t="s">
        <v>6033</v>
      </c>
      <c r="G305" s="142" t="s">
        <v>514</v>
      </c>
      <c r="H305" s="143">
        <v>1</v>
      </c>
      <c r="I305" s="144"/>
      <c r="J305" s="145">
        <f>ROUND(I305*H305,2)</f>
        <v>0</v>
      </c>
      <c r="K305" s="141" t="s">
        <v>1</v>
      </c>
      <c r="L305" s="33"/>
      <c r="M305" s="146" t="s">
        <v>1</v>
      </c>
      <c r="N305" s="147" t="s">
        <v>40</v>
      </c>
      <c r="P305" s="148">
        <f>O305*H305</f>
        <v>0</v>
      </c>
      <c r="Q305" s="148">
        <v>0</v>
      </c>
      <c r="R305" s="148">
        <f>Q305*H305</f>
        <v>0</v>
      </c>
      <c r="S305" s="148">
        <v>0</v>
      </c>
      <c r="T305" s="149">
        <f>S305*H305</f>
        <v>0</v>
      </c>
      <c r="AR305" s="150" t="s">
        <v>417</v>
      </c>
      <c r="AT305" s="150" t="s">
        <v>309</v>
      </c>
      <c r="AU305" s="150" t="s">
        <v>84</v>
      </c>
      <c r="AY305" s="18" t="s">
        <v>307</v>
      </c>
      <c r="BE305" s="151">
        <f>IF(N305="základní",J305,0)</f>
        <v>0</v>
      </c>
      <c r="BF305" s="151">
        <f>IF(N305="snížená",J305,0)</f>
        <v>0</v>
      </c>
      <c r="BG305" s="151">
        <f>IF(N305="zákl. přenesená",J305,0)</f>
        <v>0</v>
      </c>
      <c r="BH305" s="151">
        <f>IF(N305="sníž. přenesená",J305,0)</f>
        <v>0</v>
      </c>
      <c r="BI305" s="151">
        <f>IF(N305="nulová",J305,0)</f>
        <v>0</v>
      </c>
      <c r="BJ305" s="18" t="s">
        <v>82</v>
      </c>
      <c r="BK305" s="151">
        <f>ROUND(I305*H305,2)</f>
        <v>0</v>
      </c>
      <c r="BL305" s="18" t="s">
        <v>417</v>
      </c>
      <c r="BM305" s="150" t="s">
        <v>6034</v>
      </c>
    </row>
    <row r="306" spans="2:65" s="1" customFormat="1" ht="19.5">
      <c r="B306" s="33"/>
      <c r="D306" s="152" t="s">
        <v>316</v>
      </c>
      <c r="F306" s="153" t="s">
        <v>6035</v>
      </c>
      <c r="I306" s="154"/>
      <c r="L306" s="33"/>
      <c r="M306" s="155"/>
      <c r="T306" s="57"/>
      <c r="AT306" s="18" t="s">
        <v>316</v>
      </c>
      <c r="AU306" s="18" t="s">
        <v>84</v>
      </c>
    </row>
    <row r="307" spans="2:65" s="1" customFormat="1" ht="156">
      <c r="B307" s="33"/>
      <c r="D307" s="152" t="s">
        <v>357</v>
      </c>
      <c r="F307" s="176" t="s">
        <v>6036</v>
      </c>
      <c r="I307" s="154"/>
      <c r="L307" s="33"/>
      <c r="M307" s="155"/>
      <c r="T307" s="57"/>
      <c r="AT307" s="18" t="s">
        <v>357</v>
      </c>
      <c r="AU307" s="18" t="s">
        <v>84</v>
      </c>
    </row>
    <row r="308" spans="2:65" s="1" customFormat="1" ht="24.2" customHeight="1">
      <c r="B308" s="33"/>
      <c r="C308" s="139" t="s">
        <v>899</v>
      </c>
      <c r="D308" s="139" t="s">
        <v>309</v>
      </c>
      <c r="E308" s="140" t="s">
        <v>6037</v>
      </c>
      <c r="F308" s="141" t="s">
        <v>6038</v>
      </c>
      <c r="G308" s="142" t="s">
        <v>5204</v>
      </c>
      <c r="H308" s="216"/>
      <c r="I308" s="144"/>
      <c r="J308" s="145">
        <f>ROUND(I308*H308,2)</f>
        <v>0</v>
      </c>
      <c r="K308" s="141" t="s">
        <v>313</v>
      </c>
      <c r="L308" s="33"/>
      <c r="M308" s="146" t="s">
        <v>1</v>
      </c>
      <c r="N308" s="147" t="s">
        <v>40</v>
      </c>
      <c r="P308" s="148">
        <f>O308*H308</f>
        <v>0</v>
      </c>
      <c r="Q308" s="148">
        <v>0</v>
      </c>
      <c r="R308" s="148">
        <f>Q308*H308</f>
        <v>0</v>
      </c>
      <c r="S308" s="148">
        <v>0</v>
      </c>
      <c r="T308" s="149">
        <f>S308*H308</f>
        <v>0</v>
      </c>
      <c r="AR308" s="150" t="s">
        <v>417</v>
      </c>
      <c r="AT308" s="150" t="s">
        <v>309</v>
      </c>
      <c r="AU308" s="150" t="s">
        <v>84</v>
      </c>
      <c r="AY308" s="18" t="s">
        <v>307</v>
      </c>
      <c r="BE308" s="151">
        <f>IF(N308="základní",J308,0)</f>
        <v>0</v>
      </c>
      <c r="BF308" s="151">
        <f>IF(N308="snížená",J308,0)</f>
        <v>0</v>
      </c>
      <c r="BG308" s="151">
        <f>IF(N308="zákl. přenesená",J308,0)</f>
        <v>0</v>
      </c>
      <c r="BH308" s="151">
        <f>IF(N308="sníž. přenesená",J308,0)</f>
        <v>0</v>
      </c>
      <c r="BI308" s="151">
        <f>IF(N308="nulová",J308,0)</f>
        <v>0</v>
      </c>
      <c r="BJ308" s="18" t="s">
        <v>82</v>
      </c>
      <c r="BK308" s="151">
        <f>ROUND(I308*H308,2)</f>
        <v>0</v>
      </c>
      <c r="BL308" s="18" t="s">
        <v>417</v>
      </c>
      <c r="BM308" s="150" t="s">
        <v>6039</v>
      </c>
    </row>
    <row r="309" spans="2:65" s="1" customFormat="1" ht="29.25">
      <c r="B309" s="33"/>
      <c r="D309" s="152" t="s">
        <v>316</v>
      </c>
      <c r="F309" s="153" t="s">
        <v>6040</v>
      </c>
      <c r="I309" s="154"/>
      <c r="L309" s="33"/>
      <c r="M309" s="155"/>
      <c r="T309" s="57"/>
      <c r="AT309" s="18" t="s">
        <v>316</v>
      </c>
      <c r="AU309" s="18" t="s">
        <v>84</v>
      </c>
    </row>
    <row r="310" spans="2:65" s="1" customFormat="1" ht="16.5" customHeight="1">
      <c r="B310" s="33"/>
      <c r="C310" s="139" t="s">
        <v>903</v>
      </c>
      <c r="D310" s="139" t="s">
        <v>309</v>
      </c>
      <c r="E310" s="140" t="s">
        <v>6041</v>
      </c>
      <c r="F310" s="141" t="s">
        <v>6042</v>
      </c>
      <c r="G310" s="142" t="s">
        <v>5204</v>
      </c>
      <c r="H310" s="216"/>
      <c r="I310" s="144"/>
      <c r="J310" s="145">
        <f>ROUND(I310*H310,2)</f>
        <v>0</v>
      </c>
      <c r="K310" s="141" t="s">
        <v>1</v>
      </c>
      <c r="L310" s="33"/>
      <c r="M310" s="146" t="s">
        <v>1</v>
      </c>
      <c r="N310" s="147" t="s">
        <v>40</v>
      </c>
      <c r="P310" s="148">
        <f>O310*H310</f>
        <v>0</v>
      </c>
      <c r="Q310" s="148">
        <v>0</v>
      </c>
      <c r="R310" s="148">
        <f>Q310*H310</f>
        <v>0</v>
      </c>
      <c r="S310" s="148">
        <v>0</v>
      </c>
      <c r="T310" s="149">
        <f>S310*H310</f>
        <v>0</v>
      </c>
      <c r="AR310" s="150" t="s">
        <v>5716</v>
      </c>
      <c r="AT310" s="150" t="s">
        <v>309</v>
      </c>
      <c r="AU310" s="150" t="s">
        <v>84</v>
      </c>
      <c r="AY310" s="18" t="s">
        <v>307</v>
      </c>
      <c r="BE310" s="151">
        <f>IF(N310="základní",J310,0)</f>
        <v>0</v>
      </c>
      <c r="BF310" s="151">
        <f>IF(N310="snížená",J310,0)</f>
        <v>0</v>
      </c>
      <c r="BG310" s="151">
        <f>IF(N310="zákl. přenesená",J310,0)</f>
        <v>0</v>
      </c>
      <c r="BH310" s="151">
        <f>IF(N310="sníž. přenesená",J310,0)</f>
        <v>0</v>
      </c>
      <c r="BI310" s="151">
        <f>IF(N310="nulová",J310,0)</f>
        <v>0</v>
      </c>
      <c r="BJ310" s="18" t="s">
        <v>82</v>
      </c>
      <c r="BK310" s="151">
        <f>ROUND(I310*H310,2)</f>
        <v>0</v>
      </c>
      <c r="BL310" s="18" t="s">
        <v>5716</v>
      </c>
      <c r="BM310" s="150" t="s">
        <v>6043</v>
      </c>
    </row>
    <row r="311" spans="2:65" s="1" customFormat="1" ht="68.25">
      <c r="B311" s="33"/>
      <c r="D311" s="152" t="s">
        <v>316</v>
      </c>
      <c r="F311" s="153" t="s">
        <v>6044</v>
      </c>
      <c r="I311" s="154"/>
      <c r="L311" s="33"/>
      <c r="M311" s="155"/>
      <c r="T311" s="57"/>
      <c r="AT311" s="18" t="s">
        <v>316</v>
      </c>
      <c r="AU311" s="18" t="s">
        <v>84</v>
      </c>
    </row>
    <row r="312" spans="2:65" s="1" customFormat="1" ht="16.5" customHeight="1">
      <c r="B312" s="33"/>
      <c r="C312" s="139" t="s">
        <v>918</v>
      </c>
      <c r="D312" s="139" t="s">
        <v>309</v>
      </c>
      <c r="E312" s="140" t="s">
        <v>6045</v>
      </c>
      <c r="F312" s="141" t="s">
        <v>5238</v>
      </c>
      <c r="G312" s="142" t="s">
        <v>5204</v>
      </c>
      <c r="H312" s="216"/>
      <c r="I312" s="144"/>
      <c r="J312" s="145">
        <f>ROUND(I312*H312,2)</f>
        <v>0</v>
      </c>
      <c r="K312" s="141" t="s">
        <v>1</v>
      </c>
      <c r="L312" s="33"/>
      <c r="M312" s="146" t="s">
        <v>1</v>
      </c>
      <c r="N312" s="147" t="s">
        <v>40</v>
      </c>
      <c r="P312" s="148">
        <f>O312*H312</f>
        <v>0</v>
      </c>
      <c r="Q312" s="148">
        <v>0</v>
      </c>
      <c r="R312" s="148">
        <f>Q312*H312</f>
        <v>0</v>
      </c>
      <c r="S312" s="148">
        <v>0</v>
      </c>
      <c r="T312" s="149">
        <f>S312*H312</f>
        <v>0</v>
      </c>
      <c r="AR312" s="150" t="s">
        <v>5716</v>
      </c>
      <c r="AT312" s="150" t="s">
        <v>309</v>
      </c>
      <c r="AU312" s="150" t="s">
        <v>84</v>
      </c>
      <c r="AY312" s="18" t="s">
        <v>307</v>
      </c>
      <c r="BE312" s="151">
        <f>IF(N312="základní",J312,0)</f>
        <v>0</v>
      </c>
      <c r="BF312" s="151">
        <f>IF(N312="snížená",J312,0)</f>
        <v>0</v>
      </c>
      <c r="BG312" s="151">
        <f>IF(N312="zákl. přenesená",J312,0)</f>
        <v>0</v>
      </c>
      <c r="BH312" s="151">
        <f>IF(N312="sníž. přenesená",J312,0)</f>
        <v>0</v>
      </c>
      <c r="BI312" s="151">
        <f>IF(N312="nulová",J312,0)</f>
        <v>0</v>
      </c>
      <c r="BJ312" s="18" t="s">
        <v>82</v>
      </c>
      <c r="BK312" s="151">
        <f>ROUND(I312*H312,2)</f>
        <v>0</v>
      </c>
      <c r="BL312" s="18" t="s">
        <v>5716</v>
      </c>
      <c r="BM312" s="150" t="s">
        <v>6046</v>
      </c>
    </row>
    <row r="313" spans="2:65" s="1" customFormat="1" ht="11.25">
      <c r="B313" s="33"/>
      <c r="D313" s="152" t="s">
        <v>316</v>
      </c>
      <c r="F313" s="153" t="s">
        <v>5238</v>
      </c>
      <c r="I313" s="154"/>
      <c r="L313" s="33"/>
      <c r="M313" s="155"/>
      <c r="T313" s="57"/>
      <c r="AT313" s="18" t="s">
        <v>316</v>
      </c>
      <c r="AU313" s="18" t="s">
        <v>84</v>
      </c>
    </row>
    <row r="314" spans="2:65" s="1" customFormat="1" ht="24.2" customHeight="1">
      <c r="B314" s="33"/>
      <c r="C314" s="139" t="s">
        <v>930</v>
      </c>
      <c r="D314" s="139" t="s">
        <v>309</v>
      </c>
      <c r="E314" s="140" t="s">
        <v>6047</v>
      </c>
      <c r="F314" s="141" t="s">
        <v>6048</v>
      </c>
      <c r="G314" s="142" t="s">
        <v>514</v>
      </c>
      <c r="H314" s="143">
        <v>1</v>
      </c>
      <c r="I314" s="144"/>
      <c r="J314" s="145">
        <f>ROUND(I314*H314,2)</f>
        <v>0</v>
      </c>
      <c r="K314" s="141" t="s">
        <v>1</v>
      </c>
      <c r="L314" s="33"/>
      <c r="M314" s="146" t="s">
        <v>1</v>
      </c>
      <c r="N314" s="147" t="s">
        <v>40</v>
      </c>
      <c r="P314" s="148">
        <f>O314*H314</f>
        <v>0</v>
      </c>
      <c r="Q314" s="148">
        <v>0</v>
      </c>
      <c r="R314" s="148">
        <f>Q314*H314</f>
        <v>0</v>
      </c>
      <c r="S314" s="148">
        <v>0</v>
      </c>
      <c r="T314" s="149">
        <f>S314*H314</f>
        <v>0</v>
      </c>
      <c r="AR314" s="150" t="s">
        <v>5716</v>
      </c>
      <c r="AT314" s="150" t="s">
        <v>309</v>
      </c>
      <c r="AU314" s="150" t="s">
        <v>84</v>
      </c>
      <c r="AY314" s="18" t="s">
        <v>307</v>
      </c>
      <c r="BE314" s="151">
        <f>IF(N314="základní",J314,0)</f>
        <v>0</v>
      </c>
      <c r="BF314" s="151">
        <f>IF(N314="snížená",J314,0)</f>
        <v>0</v>
      </c>
      <c r="BG314" s="151">
        <f>IF(N314="zákl. přenesená",J314,0)</f>
        <v>0</v>
      </c>
      <c r="BH314" s="151">
        <f>IF(N314="sníž. přenesená",J314,0)</f>
        <v>0</v>
      </c>
      <c r="BI314" s="151">
        <f>IF(N314="nulová",J314,0)</f>
        <v>0</v>
      </c>
      <c r="BJ314" s="18" t="s">
        <v>82</v>
      </c>
      <c r="BK314" s="151">
        <f>ROUND(I314*H314,2)</f>
        <v>0</v>
      </c>
      <c r="BL314" s="18" t="s">
        <v>5716</v>
      </c>
      <c r="BM314" s="150" t="s">
        <v>6049</v>
      </c>
    </row>
    <row r="315" spans="2:65" s="1" customFormat="1" ht="58.5">
      <c r="B315" s="33"/>
      <c r="D315" s="152" t="s">
        <v>357</v>
      </c>
      <c r="F315" s="176" t="s">
        <v>6050</v>
      </c>
      <c r="I315" s="154"/>
      <c r="L315" s="33"/>
      <c r="M315" s="155"/>
      <c r="T315" s="57"/>
      <c r="AT315" s="18" t="s">
        <v>357</v>
      </c>
      <c r="AU315" s="18" t="s">
        <v>84</v>
      </c>
    </row>
    <row r="316" spans="2:65" s="1" customFormat="1" ht="21.75" customHeight="1">
      <c r="B316" s="33"/>
      <c r="C316" s="139" t="s">
        <v>939</v>
      </c>
      <c r="D316" s="139" t="s">
        <v>309</v>
      </c>
      <c r="E316" s="140" t="s">
        <v>5710</v>
      </c>
      <c r="F316" s="141" t="s">
        <v>6051</v>
      </c>
      <c r="G316" s="142" t="s">
        <v>4747</v>
      </c>
      <c r="H316" s="143">
        <v>1</v>
      </c>
      <c r="I316" s="144"/>
      <c r="J316" s="145">
        <f>ROUND(I316*H316,2)</f>
        <v>0</v>
      </c>
      <c r="K316" s="141" t="s">
        <v>1</v>
      </c>
      <c r="L316" s="33"/>
      <c r="M316" s="146" t="s">
        <v>1</v>
      </c>
      <c r="N316" s="147" t="s">
        <v>40</v>
      </c>
      <c r="P316" s="148">
        <f>O316*H316</f>
        <v>0</v>
      </c>
      <c r="Q316" s="148">
        <v>0</v>
      </c>
      <c r="R316" s="148">
        <f>Q316*H316</f>
        <v>0</v>
      </c>
      <c r="S316" s="148">
        <v>0</v>
      </c>
      <c r="T316" s="149">
        <f>S316*H316</f>
        <v>0</v>
      </c>
      <c r="AR316" s="150" t="s">
        <v>5716</v>
      </c>
      <c r="AT316" s="150" t="s">
        <v>309</v>
      </c>
      <c r="AU316" s="150" t="s">
        <v>84</v>
      </c>
      <c r="AY316" s="18" t="s">
        <v>307</v>
      </c>
      <c r="BE316" s="151">
        <f>IF(N316="základní",J316,0)</f>
        <v>0</v>
      </c>
      <c r="BF316" s="151">
        <f>IF(N316="snížená",J316,0)</f>
        <v>0</v>
      </c>
      <c r="BG316" s="151">
        <f>IF(N316="zákl. přenesená",J316,0)</f>
        <v>0</v>
      </c>
      <c r="BH316" s="151">
        <f>IF(N316="sníž. přenesená",J316,0)</f>
        <v>0</v>
      </c>
      <c r="BI316" s="151">
        <f>IF(N316="nulová",J316,0)</f>
        <v>0</v>
      </c>
      <c r="BJ316" s="18" t="s">
        <v>82</v>
      </c>
      <c r="BK316" s="151">
        <f>ROUND(I316*H316,2)</f>
        <v>0</v>
      </c>
      <c r="BL316" s="18" t="s">
        <v>5716</v>
      </c>
      <c r="BM316" s="150" t="s">
        <v>6052</v>
      </c>
    </row>
    <row r="317" spans="2:65" s="1" customFormat="1" ht="16.5" customHeight="1">
      <c r="B317" s="33"/>
      <c r="C317" s="139" t="s">
        <v>946</v>
      </c>
      <c r="D317" s="139" t="s">
        <v>309</v>
      </c>
      <c r="E317" s="140" t="s">
        <v>6053</v>
      </c>
      <c r="F317" s="141" t="s">
        <v>6054</v>
      </c>
      <c r="G317" s="142" t="s">
        <v>514</v>
      </c>
      <c r="H317" s="143">
        <v>1</v>
      </c>
      <c r="I317" s="144"/>
      <c r="J317" s="145">
        <f>ROUND(I317*H317,2)</f>
        <v>0</v>
      </c>
      <c r="K317" s="141" t="s">
        <v>1</v>
      </c>
      <c r="L317" s="33"/>
      <c r="M317" s="146" t="s">
        <v>1</v>
      </c>
      <c r="N317" s="147" t="s">
        <v>40</v>
      </c>
      <c r="P317" s="148">
        <f>O317*H317</f>
        <v>0</v>
      </c>
      <c r="Q317" s="148">
        <v>0</v>
      </c>
      <c r="R317" s="148">
        <f>Q317*H317</f>
        <v>0</v>
      </c>
      <c r="S317" s="148">
        <v>0</v>
      </c>
      <c r="T317" s="149">
        <f>S317*H317</f>
        <v>0</v>
      </c>
      <c r="AR317" s="150" t="s">
        <v>5716</v>
      </c>
      <c r="AT317" s="150" t="s">
        <v>309</v>
      </c>
      <c r="AU317" s="150" t="s">
        <v>84</v>
      </c>
      <c r="AY317" s="18" t="s">
        <v>307</v>
      </c>
      <c r="BE317" s="151">
        <f>IF(N317="základní",J317,0)</f>
        <v>0</v>
      </c>
      <c r="BF317" s="151">
        <f>IF(N317="snížená",J317,0)</f>
        <v>0</v>
      </c>
      <c r="BG317" s="151">
        <f>IF(N317="zákl. přenesená",J317,0)</f>
        <v>0</v>
      </c>
      <c r="BH317" s="151">
        <f>IF(N317="sníž. přenesená",J317,0)</f>
        <v>0</v>
      </c>
      <c r="BI317" s="151">
        <f>IF(N317="nulová",J317,0)</f>
        <v>0</v>
      </c>
      <c r="BJ317" s="18" t="s">
        <v>82</v>
      </c>
      <c r="BK317" s="151">
        <f>ROUND(I317*H317,2)</f>
        <v>0</v>
      </c>
      <c r="BL317" s="18" t="s">
        <v>5716</v>
      </c>
      <c r="BM317" s="150" t="s">
        <v>6055</v>
      </c>
    </row>
    <row r="318" spans="2:65" s="1" customFormat="1" ht="16.5" customHeight="1">
      <c r="B318" s="33"/>
      <c r="C318" s="139" t="s">
        <v>951</v>
      </c>
      <c r="D318" s="139" t="s">
        <v>309</v>
      </c>
      <c r="E318" s="140" t="s">
        <v>6056</v>
      </c>
      <c r="F318" s="141" t="s">
        <v>6057</v>
      </c>
      <c r="G318" s="142" t="s">
        <v>4747</v>
      </c>
      <c r="H318" s="143">
        <v>1</v>
      </c>
      <c r="I318" s="144"/>
      <c r="J318" s="145">
        <f>ROUND(I318*H318,2)</f>
        <v>0</v>
      </c>
      <c r="K318" s="141" t="s">
        <v>1</v>
      </c>
      <c r="L318" s="33"/>
      <c r="M318" s="146" t="s">
        <v>1</v>
      </c>
      <c r="N318" s="147" t="s">
        <v>40</v>
      </c>
      <c r="P318" s="148">
        <f>O318*H318</f>
        <v>0</v>
      </c>
      <c r="Q318" s="148">
        <v>0</v>
      </c>
      <c r="R318" s="148">
        <f>Q318*H318</f>
        <v>0</v>
      </c>
      <c r="S318" s="148">
        <v>0</v>
      </c>
      <c r="T318" s="149">
        <f>S318*H318</f>
        <v>0</v>
      </c>
      <c r="AR318" s="150" t="s">
        <v>5716</v>
      </c>
      <c r="AT318" s="150" t="s">
        <v>309</v>
      </c>
      <c r="AU318" s="150" t="s">
        <v>84</v>
      </c>
      <c r="AY318" s="18" t="s">
        <v>307</v>
      </c>
      <c r="BE318" s="151">
        <f>IF(N318="základní",J318,0)</f>
        <v>0</v>
      </c>
      <c r="BF318" s="151">
        <f>IF(N318="snížená",J318,0)</f>
        <v>0</v>
      </c>
      <c r="BG318" s="151">
        <f>IF(N318="zákl. přenesená",J318,0)</f>
        <v>0</v>
      </c>
      <c r="BH318" s="151">
        <f>IF(N318="sníž. přenesená",J318,0)</f>
        <v>0</v>
      </c>
      <c r="BI318" s="151">
        <f>IF(N318="nulová",J318,0)</f>
        <v>0</v>
      </c>
      <c r="BJ318" s="18" t="s">
        <v>82</v>
      </c>
      <c r="BK318" s="151">
        <f>ROUND(I318*H318,2)</f>
        <v>0</v>
      </c>
      <c r="BL318" s="18" t="s">
        <v>5716</v>
      </c>
      <c r="BM318" s="150" t="s">
        <v>6058</v>
      </c>
    </row>
    <row r="319" spans="2:65" s="1" customFormat="1" ht="19.5">
      <c r="B319" s="33"/>
      <c r="D319" s="152" t="s">
        <v>357</v>
      </c>
      <c r="F319" s="176" t="s">
        <v>6059</v>
      </c>
      <c r="I319" s="154"/>
      <c r="L319" s="33"/>
      <c r="M319" s="155"/>
      <c r="T319" s="57"/>
      <c r="AT319" s="18" t="s">
        <v>357</v>
      </c>
      <c r="AU319" s="18" t="s">
        <v>84</v>
      </c>
    </row>
    <row r="320" spans="2:65" s="1" customFormat="1" ht="44.25" customHeight="1">
      <c r="B320" s="33"/>
      <c r="C320" s="139" t="s">
        <v>956</v>
      </c>
      <c r="D320" s="139" t="s">
        <v>309</v>
      </c>
      <c r="E320" s="140" t="s">
        <v>5714</v>
      </c>
      <c r="F320" s="141" t="s">
        <v>6060</v>
      </c>
      <c r="G320" s="142" t="s">
        <v>4747</v>
      </c>
      <c r="H320" s="143">
        <v>1</v>
      </c>
      <c r="I320" s="144"/>
      <c r="J320" s="145">
        <f>ROUND(I320*H320,2)</f>
        <v>0</v>
      </c>
      <c r="K320" s="141" t="s">
        <v>1</v>
      </c>
      <c r="L320" s="33"/>
      <c r="M320" s="146" t="s">
        <v>1</v>
      </c>
      <c r="N320" s="147" t="s">
        <v>40</v>
      </c>
      <c r="P320" s="148">
        <f>O320*H320</f>
        <v>0</v>
      </c>
      <c r="Q320" s="148">
        <v>0</v>
      </c>
      <c r="R320" s="148">
        <f>Q320*H320</f>
        <v>0</v>
      </c>
      <c r="S320" s="148">
        <v>0</v>
      </c>
      <c r="T320" s="149">
        <f>S320*H320</f>
        <v>0</v>
      </c>
      <c r="AR320" s="150" t="s">
        <v>5716</v>
      </c>
      <c r="AT320" s="150" t="s">
        <v>309</v>
      </c>
      <c r="AU320" s="150" t="s">
        <v>84</v>
      </c>
      <c r="AY320" s="18" t="s">
        <v>307</v>
      </c>
      <c r="BE320" s="151">
        <f>IF(N320="základní",J320,0)</f>
        <v>0</v>
      </c>
      <c r="BF320" s="151">
        <f>IF(N320="snížená",J320,0)</f>
        <v>0</v>
      </c>
      <c r="BG320" s="151">
        <f>IF(N320="zákl. přenesená",J320,0)</f>
        <v>0</v>
      </c>
      <c r="BH320" s="151">
        <f>IF(N320="sníž. přenesená",J320,0)</f>
        <v>0</v>
      </c>
      <c r="BI320" s="151">
        <f>IF(N320="nulová",J320,0)</f>
        <v>0</v>
      </c>
      <c r="BJ320" s="18" t="s">
        <v>82</v>
      </c>
      <c r="BK320" s="151">
        <f>ROUND(I320*H320,2)</f>
        <v>0</v>
      </c>
      <c r="BL320" s="18" t="s">
        <v>5716</v>
      </c>
      <c r="BM320" s="150" t="s">
        <v>6061</v>
      </c>
    </row>
    <row r="321" spans="2:47" s="1" customFormat="1" ht="29.25">
      <c r="B321" s="33"/>
      <c r="D321" s="152" t="s">
        <v>316</v>
      </c>
      <c r="F321" s="153" t="s">
        <v>6060</v>
      </c>
      <c r="I321" s="154"/>
      <c r="L321" s="33"/>
      <c r="M321" s="204"/>
      <c r="N321" s="205"/>
      <c r="O321" s="205"/>
      <c r="P321" s="205"/>
      <c r="Q321" s="205"/>
      <c r="R321" s="205"/>
      <c r="S321" s="205"/>
      <c r="T321" s="206"/>
      <c r="AT321" s="18" t="s">
        <v>316</v>
      </c>
      <c r="AU321" s="18" t="s">
        <v>84</v>
      </c>
    </row>
    <row r="322" spans="2:47" s="1" customFormat="1" ht="6.95" customHeight="1">
      <c r="B322" s="45"/>
      <c r="C322" s="46"/>
      <c r="D322" s="46"/>
      <c r="E322" s="46"/>
      <c r="F322" s="46"/>
      <c r="G322" s="46"/>
      <c r="H322" s="46"/>
      <c r="I322" s="46"/>
      <c r="J322" s="46"/>
      <c r="K322" s="46"/>
      <c r="L322" s="33"/>
    </row>
  </sheetData>
  <sheetProtection algorithmName="SHA-512" hashValue="rTBIHxDeAu0FDPYnRImMHwbERpW7PW5AztmmN96/FlIN/T2V8cMKZ2le2Lw8bWRJoGl3zQTXpgqjQgUkezf3sw==" saltValue="fDCofzqYZkmfHIVLiQWTQt3JnXv82v/mTf7LUJv8R7+0mjjEx3xHRY5nJtS6i/BgoqWQUn3EDtrxb9LWZK7a5w==" spinCount="100000" sheet="1" objects="1" scenarios="1" formatColumns="0" formatRows="0" autoFilter="0"/>
  <autoFilter ref="C126:K321" xr:uid="{00000000-0009-0000-0000-000008000000}"/>
  <mergeCells count="12">
    <mergeCell ref="E119:H119"/>
    <mergeCell ref="L2:V2"/>
    <mergeCell ref="E85:H85"/>
    <mergeCell ref="E87:H87"/>
    <mergeCell ref="E89:H89"/>
    <mergeCell ref="E115:H115"/>
    <mergeCell ref="E117:H117"/>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22</vt:i4>
      </vt:variant>
      <vt:variant>
        <vt:lpstr>Pojmenované oblasti</vt:lpstr>
      </vt:variant>
      <vt:variant>
        <vt:i4>44</vt:i4>
      </vt:variant>
    </vt:vector>
  </HeadingPairs>
  <TitlesOfParts>
    <vt:vector size="66" baseType="lpstr">
      <vt:lpstr>Rekapitulace stavby</vt:lpstr>
      <vt:lpstr>D.1.1.a - Architektonicko...</vt:lpstr>
      <vt:lpstr>D.1.1.c - Architektonicko...</vt:lpstr>
      <vt:lpstr>D.1.1.x - Opatření v rámc...</vt:lpstr>
      <vt:lpstr>D.1.4.Aa - Vytápění - Pav...</vt:lpstr>
      <vt:lpstr>D.1.4.Ac - Vytápění - Pav...</vt:lpstr>
      <vt:lpstr>D.1.4.Ba - Chlazení - Pav...</vt:lpstr>
      <vt:lpstr>D.1.4.Bc - Chlazení - Pav...</vt:lpstr>
      <vt:lpstr>D.1.4.Ca - Vzduchotechnik...</vt:lpstr>
      <vt:lpstr>D.1.4.Cc - Vzduchotechnik...</vt:lpstr>
      <vt:lpstr>D.1.4.Ea - Zařízení techn...</vt:lpstr>
      <vt:lpstr>D.1.4.Ec - Zařízení techn...</vt:lpstr>
      <vt:lpstr>D.1.4.F - Slaboproud</vt:lpstr>
      <vt:lpstr>D.1.4.G - Elektroinstalac...</vt:lpstr>
      <vt:lpstr>D.1.4.I - MaR</vt:lpstr>
      <vt:lpstr>D.1.4.J - Gastrotechnologie</vt:lpstr>
      <vt:lpstr>D.1.4.L - AV Technika</vt:lpstr>
      <vt:lpstr>D.1.4.M - Regulace Gastro...</vt:lpstr>
      <vt:lpstr>D.1.5 - Interiér</vt:lpstr>
      <vt:lpstr>D.2.2 - Kabelová přípojka NN</vt:lpstr>
      <vt:lpstr>VRN - Vedlejší rozpočtové...</vt:lpstr>
      <vt:lpstr>Seznam figur</vt:lpstr>
      <vt:lpstr>'D.1.1.a - Architektonicko...'!Názvy_tisku</vt:lpstr>
      <vt:lpstr>'D.1.1.c - Architektonicko...'!Názvy_tisku</vt:lpstr>
      <vt:lpstr>'D.1.1.x - Opatření v rámc...'!Názvy_tisku</vt:lpstr>
      <vt:lpstr>'D.1.4.Aa - Vytápění - Pav...'!Názvy_tisku</vt:lpstr>
      <vt:lpstr>'D.1.4.Ac - Vytápění - Pav...'!Názvy_tisku</vt:lpstr>
      <vt:lpstr>'D.1.4.Ba - Chlazení - Pav...'!Názvy_tisku</vt:lpstr>
      <vt:lpstr>'D.1.4.Bc - Chlazení - Pav...'!Názvy_tisku</vt:lpstr>
      <vt:lpstr>'D.1.4.Ca - Vzduchotechnik...'!Názvy_tisku</vt:lpstr>
      <vt:lpstr>'D.1.4.Cc - Vzduchotechnik...'!Názvy_tisku</vt:lpstr>
      <vt:lpstr>'D.1.4.Ea - Zařízení techn...'!Názvy_tisku</vt:lpstr>
      <vt:lpstr>'D.1.4.Ec - Zařízení techn...'!Názvy_tisku</vt:lpstr>
      <vt:lpstr>'D.1.4.F - Slaboproud'!Názvy_tisku</vt:lpstr>
      <vt:lpstr>'D.1.4.G - Elektroinstalac...'!Názvy_tisku</vt:lpstr>
      <vt:lpstr>'D.1.4.I - MaR'!Názvy_tisku</vt:lpstr>
      <vt:lpstr>'D.1.4.J - Gastrotechnologie'!Názvy_tisku</vt:lpstr>
      <vt:lpstr>'D.1.4.L - AV Technika'!Názvy_tisku</vt:lpstr>
      <vt:lpstr>'D.1.4.M - Regulace Gastro...'!Názvy_tisku</vt:lpstr>
      <vt:lpstr>'D.1.5 - Interiér'!Názvy_tisku</vt:lpstr>
      <vt:lpstr>'D.2.2 - Kabelová přípojka NN'!Názvy_tisku</vt:lpstr>
      <vt:lpstr>'Rekapitulace stavby'!Názvy_tisku</vt:lpstr>
      <vt:lpstr>'Seznam figur'!Názvy_tisku</vt:lpstr>
      <vt:lpstr>'VRN - Vedlejší rozpočtové...'!Názvy_tisku</vt:lpstr>
      <vt:lpstr>'D.1.1.a - Architektonicko...'!Oblast_tisku</vt:lpstr>
      <vt:lpstr>'D.1.1.c - Architektonicko...'!Oblast_tisku</vt:lpstr>
      <vt:lpstr>'D.1.1.x - Opatření v rámc...'!Oblast_tisku</vt:lpstr>
      <vt:lpstr>'D.1.4.Aa - Vytápění - Pav...'!Oblast_tisku</vt:lpstr>
      <vt:lpstr>'D.1.4.Ac - Vytápění - Pav...'!Oblast_tisku</vt:lpstr>
      <vt:lpstr>'D.1.4.Ba - Chlazení - Pav...'!Oblast_tisku</vt:lpstr>
      <vt:lpstr>'D.1.4.Bc - Chlazení - Pav...'!Oblast_tisku</vt:lpstr>
      <vt:lpstr>'D.1.4.Ca - Vzduchotechnik...'!Oblast_tisku</vt:lpstr>
      <vt:lpstr>'D.1.4.Cc - Vzduchotechnik...'!Oblast_tisku</vt:lpstr>
      <vt:lpstr>'D.1.4.Ea - Zařízení techn...'!Oblast_tisku</vt:lpstr>
      <vt:lpstr>'D.1.4.Ec - Zařízení techn...'!Oblast_tisku</vt:lpstr>
      <vt:lpstr>'D.1.4.F - Slaboproud'!Oblast_tisku</vt:lpstr>
      <vt:lpstr>'D.1.4.G - Elektroinstalac...'!Oblast_tisku</vt:lpstr>
      <vt:lpstr>'D.1.4.I - MaR'!Oblast_tisku</vt:lpstr>
      <vt:lpstr>'D.1.4.J - Gastrotechnologie'!Oblast_tisku</vt:lpstr>
      <vt:lpstr>'D.1.4.L - AV Technika'!Oblast_tisku</vt:lpstr>
      <vt:lpstr>'D.1.4.M - Regulace Gastro...'!Oblast_tisku</vt:lpstr>
      <vt:lpstr>'D.1.5 - Interiér'!Oblast_tisku</vt:lpstr>
      <vt:lpstr>'D.2.2 - Kabelová přípojka NN'!Oblast_tisku</vt:lpstr>
      <vt:lpstr>'Rekapitulace stavby'!Oblast_tisku</vt:lpstr>
      <vt:lpstr>'Seznam figur'!Oblast_tisku</vt:lpstr>
      <vt:lpstr>'VRN - Vedlejší rozpočtové...'!Oblast_tisku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Digitronic18</dc:creator>
  <cp:lastModifiedBy>Michael MARTIN</cp:lastModifiedBy>
  <dcterms:created xsi:type="dcterms:W3CDTF">2025-10-24T13:07:16Z</dcterms:created>
  <dcterms:modified xsi:type="dcterms:W3CDTF">2025-10-24T13:18:59Z</dcterms:modified>
</cp:coreProperties>
</file>